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D50F9A30-5B09-48AB-A71E-1644ABEDD00E}" xr6:coauthVersionLast="47" xr6:coauthVersionMax="47" xr10:uidLastSave="{00000000-0000-0000-0000-000000000000}"/>
  <bookViews>
    <workbookView xWindow="28680" yWindow="-120" windowWidth="29040" windowHeight="15720" activeTab="1" xr2:uid="{AEBF9C2B-E599-41FC-9BCA-5C33FE3CE780}"/>
  </bookViews>
  <sheets>
    <sheet name="SubSector Analysis" sheetId="3" r:id="rId1"/>
    <sheet name="Nifty 750 Analysis" sheetId="2" r:id="rId2"/>
    <sheet name="Price_Filter_28_08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B53" i="3"/>
  <c r="B26" i="3"/>
  <c r="B37" i="3"/>
  <c r="B24" i="3"/>
  <c r="B2" i="3"/>
  <c r="B32" i="3"/>
  <c r="B74" i="3"/>
  <c r="B52" i="3"/>
  <c r="B67" i="3"/>
  <c r="B50" i="3"/>
  <c r="B40" i="3"/>
  <c r="B20" i="3"/>
  <c r="B29" i="3"/>
  <c r="B25" i="3"/>
  <c r="B57" i="3"/>
  <c r="B9" i="3"/>
  <c r="B12" i="3"/>
  <c r="B95" i="3"/>
  <c r="B47" i="3"/>
  <c r="B15" i="3"/>
  <c r="B28" i="3"/>
  <c r="B88" i="3"/>
  <c r="B38" i="3"/>
  <c r="B86" i="3"/>
  <c r="B34" i="3"/>
  <c r="B33" i="3"/>
  <c r="B48" i="3"/>
  <c r="B80" i="3"/>
  <c r="B92" i="3"/>
  <c r="B36" i="3"/>
  <c r="B81" i="3"/>
  <c r="B30" i="3"/>
  <c r="B41" i="3"/>
  <c r="B19" i="3"/>
  <c r="B69" i="3"/>
  <c r="B44" i="3"/>
  <c r="B7" i="3"/>
  <c r="B23" i="3"/>
  <c r="B94" i="3"/>
  <c r="B64" i="3"/>
  <c r="B27" i="3"/>
  <c r="B70" i="3"/>
  <c r="B96" i="3"/>
  <c r="B102" i="3"/>
  <c r="B21" i="3"/>
  <c r="B71" i="3"/>
  <c r="B13" i="3"/>
  <c r="B79" i="3"/>
  <c r="B3" i="3"/>
  <c r="B62" i="3"/>
  <c r="B42" i="3"/>
  <c r="B65" i="3"/>
  <c r="B43" i="3"/>
  <c r="B104" i="3"/>
  <c r="B97" i="3"/>
  <c r="B73" i="3"/>
  <c r="B99" i="3"/>
  <c r="B63" i="3"/>
  <c r="B114" i="3"/>
  <c r="B101" i="3"/>
  <c r="B51" i="3"/>
  <c r="B54" i="3"/>
  <c r="B4" i="3"/>
  <c r="B85" i="3"/>
  <c r="B11" i="3"/>
  <c r="B17" i="3"/>
  <c r="B100" i="3"/>
  <c r="B78" i="3"/>
  <c r="B55" i="3"/>
  <c r="B87" i="3"/>
  <c r="B90" i="3"/>
  <c r="B93" i="3"/>
  <c r="B113" i="3"/>
  <c r="B68" i="3"/>
  <c r="B45" i="3"/>
  <c r="B75" i="3"/>
  <c r="B8" i="3"/>
  <c r="B103" i="3"/>
  <c r="B58" i="3"/>
  <c r="B16" i="3"/>
  <c r="B39" i="3"/>
  <c r="B56" i="3"/>
  <c r="B46" i="3"/>
  <c r="B10" i="3"/>
  <c r="B6" i="3"/>
  <c r="B14" i="3"/>
  <c r="B118" i="3"/>
  <c r="B59" i="3"/>
  <c r="B91" i="3"/>
  <c r="B77" i="3"/>
  <c r="B76" i="3"/>
  <c r="B89" i="3"/>
  <c r="B66" i="3"/>
  <c r="B112" i="3"/>
  <c r="B98" i="3"/>
  <c r="B22" i="3"/>
  <c r="B117" i="3"/>
  <c r="B49" i="3"/>
  <c r="B105" i="3"/>
  <c r="B18" i="3"/>
  <c r="B84" i="3"/>
  <c r="B119" i="3"/>
  <c r="B35" i="3"/>
  <c r="B31" i="3"/>
  <c r="B83" i="3"/>
  <c r="B60" i="3"/>
  <c r="B5" i="3"/>
  <c r="B116" i="3"/>
  <c r="B115" i="3"/>
  <c r="B61" i="3"/>
  <c r="B82" i="3"/>
  <c r="B121" i="3"/>
  <c r="B106" i="3"/>
  <c r="B110" i="3"/>
  <c r="B72" i="3"/>
  <c r="B120" i="3"/>
  <c r="B107" i="3"/>
  <c r="B109" i="3"/>
  <c r="B122" i="3"/>
  <c r="B111" i="3"/>
  <c r="B108" i="3"/>
  <c r="AQ570" i="2"/>
  <c r="AQ556" i="2"/>
  <c r="AQ630" i="2"/>
  <c r="AQ121" i="2"/>
  <c r="AQ401" i="2"/>
  <c r="AQ518" i="2"/>
  <c r="AQ377" i="2"/>
  <c r="AQ478" i="2"/>
  <c r="AQ622" i="2"/>
  <c r="AQ351" i="2"/>
  <c r="AQ362" i="2"/>
  <c r="AQ475" i="2"/>
  <c r="AQ260" i="2"/>
  <c r="AQ686" i="2"/>
  <c r="AQ170" i="2"/>
  <c r="AQ128" i="2"/>
  <c r="AQ209" i="2"/>
  <c r="AQ440" i="2"/>
  <c r="AQ534" i="2"/>
  <c r="AQ670" i="2"/>
  <c r="AQ541" i="2"/>
  <c r="AQ73" i="2"/>
  <c r="AQ118" i="2"/>
  <c r="AQ443" i="2"/>
  <c r="AQ388" i="2"/>
  <c r="AQ309" i="2"/>
  <c r="AQ34" i="2"/>
  <c r="AQ546" i="2"/>
  <c r="AQ213" i="2"/>
  <c r="AQ657" i="2"/>
  <c r="AQ383" i="2"/>
  <c r="AQ97" i="2"/>
  <c r="AQ631" i="2"/>
  <c r="AQ640" i="2"/>
  <c r="AQ157" i="2"/>
  <c r="AQ88" i="2"/>
  <c r="AQ293" i="2"/>
  <c r="AQ5" i="2"/>
  <c r="AQ663" i="2"/>
  <c r="AQ82" i="2"/>
  <c r="AQ482" i="2"/>
  <c r="AQ223" i="2"/>
  <c r="AQ115" i="2"/>
  <c r="AQ42" i="2"/>
  <c r="AQ355" i="2"/>
  <c r="AQ504" i="2"/>
  <c r="AQ203" i="2"/>
  <c r="AQ564" i="2"/>
  <c r="AQ394" i="2"/>
  <c r="AQ106" i="2"/>
  <c r="AQ295" i="2"/>
  <c r="AQ163" i="2"/>
  <c r="AQ47" i="2"/>
  <c r="AQ576" i="2"/>
  <c r="AQ79" i="2"/>
  <c r="AQ37" i="2"/>
  <c r="AQ528" i="2"/>
  <c r="AQ442" i="2"/>
  <c r="AQ543" i="2"/>
  <c r="AQ282" i="2"/>
  <c r="AQ144" i="2"/>
  <c r="AQ484" i="2"/>
  <c r="AQ218" i="2"/>
  <c r="AQ329" i="2"/>
  <c r="AQ439" i="2"/>
  <c r="AQ487" i="2"/>
  <c r="AQ206" i="2"/>
  <c r="AQ145" i="2"/>
  <c r="AQ316" i="2"/>
  <c r="AQ78" i="2"/>
  <c r="AQ407" i="2"/>
  <c r="AQ402" i="2"/>
  <c r="AQ467" i="2"/>
  <c r="AQ113" i="2"/>
  <c r="AQ314" i="2"/>
  <c r="AQ653" i="2"/>
  <c r="AQ297" i="2"/>
  <c r="AQ164" i="2"/>
  <c r="AQ244" i="2"/>
  <c r="AQ3" i="2"/>
  <c r="AQ491" i="2"/>
  <c r="AQ395" i="2"/>
  <c r="AQ98" i="2"/>
  <c r="AQ11" i="2"/>
  <c r="AQ323" i="2"/>
  <c r="AQ544" i="2"/>
  <c r="AQ577" i="2"/>
  <c r="AQ212" i="2"/>
  <c r="AQ253" i="2"/>
  <c r="AQ284" i="2"/>
  <c r="AQ56" i="2"/>
  <c r="AQ356" i="2"/>
  <c r="AQ632" i="2"/>
  <c r="AQ413" i="2"/>
  <c r="AQ249" i="2"/>
  <c r="AQ389" i="2"/>
  <c r="AQ7" i="2"/>
  <c r="AQ64" i="2"/>
  <c r="AQ311" i="2"/>
  <c r="AQ66" i="2"/>
  <c r="AQ324" i="2"/>
  <c r="AQ201" i="2"/>
  <c r="AQ267" i="2"/>
  <c r="AQ299" i="2"/>
  <c r="AQ141" i="2"/>
  <c r="AQ245" i="2"/>
  <c r="AQ496" i="2"/>
  <c r="AQ462" i="2"/>
  <c r="AQ287" i="2"/>
  <c r="AQ138" i="2"/>
  <c r="AQ363" i="2"/>
  <c r="AQ231" i="2"/>
  <c r="AQ246" i="2"/>
  <c r="AQ425" i="2"/>
  <c r="AQ104" i="2"/>
  <c r="AQ188" i="2"/>
  <c r="AQ44" i="2"/>
  <c r="AQ645" i="2"/>
  <c r="AQ142" i="2"/>
  <c r="AQ706" i="2"/>
  <c r="AQ512" i="2"/>
  <c r="AQ10" i="2"/>
  <c r="AQ193" i="2"/>
  <c r="AQ385" i="2"/>
  <c r="AQ55" i="2"/>
  <c r="AQ171" i="2"/>
  <c r="AQ271" i="2"/>
  <c r="AQ274" i="2"/>
  <c r="AQ306" i="2"/>
  <c r="AQ36" i="2"/>
  <c r="AQ204" i="2"/>
  <c r="AQ620" i="2"/>
  <c r="AQ431" i="2"/>
  <c r="AQ178" i="2"/>
  <c r="AQ234" i="2"/>
  <c r="AQ493" i="2"/>
  <c r="AQ301" i="2"/>
  <c r="AQ261" i="2"/>
  <c r="AQ360" i="2"/>
  <c r="AQ721" i="2"/>
  <c r="AQ340" i="2"/>
  <c r="AQ273" i="2"/>
  <c r="AQ54" i="2"/>
  <c r="AQ325" i="2"/>
  <c r="AQ702" i="2"/>
  <c r="AQ460" i="2"/>
  <c r="AQ347" i="2"/>
  <c r="AQ86" i="2"/>
  <c r="AQ371" i="2"/>
  <c r="AQ76" i="2"/>
  <c r="AQ102" i="2"/>
  <c r="AQ15" i="2"/>
  <c r="AQ526" i="2"/>
  <c r="AQ237" i="2"/>
  <c r="AQ298" i="2"/>
  <c r="AQ374" i="2"/>
  <c r="AQ275" i="2"/>
  <c r="AQ222" i="2"/>
  <c r="AQ498" i="2"/>
  <c r="AQ549" i="2"/>
  <c r="AQ533" i="2"/>
  <c r="AQ367" i="2"/>
  <c r="AQ154" i="2"/>
  <c r="AQ525" i="2"/>
  <c r="AQ489" i="2"/>
  <c r="AQ520" i="2"/>
  <c r="AQ644" i="2"/>
  <c r="AQ32" i="2"/>
  <c r="AQ597" i="2"/>
  <c r="AQ257" i="2"/>
  <c r="AQ635" i="2"/>
  <c r="AQ502" i="2"/>
  <c r="AQ2" i="2"/>
  <c r="AQ510" i="2"/>
  <c r="AQ468" i="2"/>
  <c r="AQ341" i="2"/>
  <c r="AQ662" i="2"/>
  <c r="AQ152" i="2"/>
  <c r="AQ23" i="2"/>
  <c r="AQ136" i="2"/>
  <c r="AQ336" i="2"/>
  <c r="AQ199" i="2"/>
  <c r="AQ216" i="2"/>
  <c r="AQ210" i="2"/>
  <c r="AQ673" i="2"/>
  <c r="AQ255" i="2"/>
  <c r="AQ38" i="2"/>
  <c r="AQ46" i="2"/>
  <c r="AQ646" i="2"/>
  <c r="AQ561" i="2"/>
  <c r="AQ441" i="2"/>
  <c r="AQ30" i="2"/>
  <c r="AQ279" i="2"/>
  <c r="AQ357" i="2"/>
  <c r="AQ202" i="2"/>
  <c r="AQ682" i="2"/>
  <c r="AQ616" i="2"/>
  <c r="AQ446" i="2"/>
  <c r="AQ414" i="2"/>
  <c r="AQ95" i="2"/>
  <c r="AQ437" i="2"/>
  <c r="AQ243" i="2"/>
  <c r="AQ557" i="2"/>
  <c r="AQ405" i="2"/>
  <c r="AQ579" i="2"/>
  <c r="AQ92" i="2"/>
  <c r="AQ265" i="2"/>
  <c r="AQ366" i="2"/>
  <c r="AQ628" i="2"/>
  <c r="AQ500" i="2"/>
  <c r="AQ74" i="2"/>
  <c r="AQ601" i="2"/>
  <c r="AQ227" i="2"/>
  <c r="AQ485" i="2"/>
  <c r="AQ376" i="2"/>
  <c r="AQ111" i="2"/>
  <c r="AQ398" i="2"/>
  <c r="AQ609" i="2"/>
  <c r="AQ508" i="2"/>
  <c r="AQ181" i="2"/>
  <c r="AQ174" i="2"/>
  <c r="AQ100" i="2"/>
  <c r="AQ235" i="2"/>
  <c r="AQ289" i="2"/>
  <c r="AQ71" i="2"/>
  <c r="AQ586" i="2"/>
  <c r="AQ672" i="2"/>
  <c r="AQ345" i="2"/>
  <c r="AQ63" i="2"/>
  <c r="AQ464" i="2"/>
  <c r="AQ300" i="2"/>
  <c r="AQ535" i="2"/>
  <c r="AQ594" i="2"/>
  <c r="AQ727" i="2"/>
  <c r="AQ236" i="2"/>
  <c r="AQ247" i="2"/>
  <c r="AQ531" i="2"/>
  <c r="AQ588" i="2"/>
  <c r="AQ328" i="2"/>
  <c r="AQ714" i="2"/>
  <c r="AQ65" i="2"/>
  <c r="AQ343" i="2"/>
  <c r="AQ452" i="2"/>
  <c r="AQ177" i="2"/>
  <c r="AQ48" i="2"/>
  <c r="AQ140" i="2"/>
  <c r="AQ722" i="2"/>
  <c r="AQ571" i="2"/>
  <c r="AQ19" i="2"/>
  <c r="AQ590" i="2"/>
  <c r="AQ124" i="2"/>
  <c r="AQ658" i="2"/>
  <c r="AQ313" i="2"/>
  <c r="AQ87" i="2"/>
  <c r="AQ354" i="2"/>
  <c r="AQ445" i="2"/>
  <c r="AQ27" i="2"/>
  <c r="AQ16" i="2"/>
  <c r="AQ302" i="2"/>
  <c r="AQ542" i="2"/>
  <c r="AQ490" i="2"/>
  <c r="AQ276" i="2"/>
  <c r="AQ583" i="2"/>
  <c r="AQ288" i="2"/>
  <c r="AQ423" i="2"/>
  <c r="AQ68" i="2"/>
  <c r="AQ337" i="2"/>
  <c r="AQ538" i="2"/>
  <c r="AQ217" i="2"/>
  <c r="AQ378" i="2"/>
  <c r="AQ50" i="2"/>
  <c r="AQ552" i="2"/>
  <c r="AQ67" i="2"/>
  <c r="AQ162" i="2"/>
  <c r="AQ180" i="2"/>
  <c r="AQ117" i="2"/>
  <c r="AQ480" i="2"/>
  <c r="AQ89" i="2"/>
  <c r="AQ593" i="2"/>
  <c r="AQ406" i="2"/>
  <c r="AQ33" i="2"/>
  <c r="AQ523" i="2"/>
  <c r="AQ477" i="2"/>
  <c r="AQ426" i="2"/>
  <c r="AQ292" i="2"/>
  <c r="AQ119" i="2"/>
  <c r="AQ81" i="2"/>
  <c r="AQ615" i="2"/>
  <c r="AQ283" i="2"/>
  <c r="AQ623" i="2"/>
  <c r="AQ333" i="2"/>
  <c r="AQ359" i="2"/>
  <c r="AQ707" i="2"/>
  <c r="AQ62" i="2"/>
  <c r="AQ189" i="2"/>
  <c r="AQ83" i="2"/>
  <c r="AQ471" i="2"/>
  <c r="AQ551" i="2"/>
  <c r="AQ184" i="2"/>
  <c r="AQ603" i="2"/>
  <c r="AQ239" i="2"/>
  <c r="AQ350" i="2"/>
  <c r="AQ129" i="2"/>
  <c r="AQ285" i="2"/>
  <c r="AQ166" i="2"/>
  <c r="AQ252" i="2"/>
  <c r="AQ399" i="2"/>
  <c r="AQ375" i="2"/>
  <c r="AQ72" i="2"/>
  <c r="AQ352" i="2"/>
  <c r="AQ517" i="2"/>
  <c r="AQ486" i="2"/>
  <c r="AQ91" i="2"/>
  <c r="AQ659" i="2"/>
  <c r="AQ303" i="2"/>
  <c r="AQ270" i="2"/>
  <c r="AQ636" i="2"/>
  <c r="AQ560" i="2"/>
  <c r="AQ263" i="2"/>
  <c r="AQ158" i="2"/>
  <c r="AQ194" i="2"/>
  <c r="AQ503" i="2"/>
  <c r="AQ339" i="2"/>
  <c r="AQ9" i="2"/>
  <c r="AQ192" i="2"/>
  <c r="AQ101" i="2"/>
  <c r="AQ259" i="2"/>
  <c r="AQ524" i="2"/>
  <c r="AQ242" i="2"/>
  <c r="AQ24" i="2"/>
  <c r="AQ427" i="2"/>
  <c r="AQ49" i="2"/>
  <c r="AQ607" i="2"/>
  <c r="AQ8" i="2"/>
  <c r="AQ183" i="2"/>
  <c r="AQ448" i="2"/>
  <c r="AQ390" i="2"/>
  <c r="AQ660" i="2"/>
  <c r="AQ80" i="2"/>
  <c r="AQ264" i="2"/>
  <c r="AQ716" i="2"/>
  <c r="AQ211" i="2"/>
  <c r="AQ654" i="2"/>
  <c r="AQ39" i="2"/>
  <c r="AQ634" i="2"/>
  <c r="AQ77" i="2"/>
  <c r="AQ131" i="2"/>
  <c r="AQ708" i="2"/>
  <c r="AQ22" i="2"/>
  <c r="AQ372" i="2"/>
  <c r="AQ511" i="2"/>
  <c r="AQ70" i="2"/>
  <c r="AQ135" i="2"/>
  <c r="AQ35" i="2"/>
  <c r="AQ536" i="2"/>
  <c r="AQ322" i="2"/>
  <c r="AQ638" i="2"/>
  <c r="AQ550" i="2"/>
  <c r="AQ208" i="2"/>
  <c r="AQ449" i="2"/>
  <c r="AQ488" i="2"/>
  <c r="AQ310" i="2"/>
  <c r="AQ107" i="2"/>
  <c r="AQ613" i="2"/>
  <c r="AQ221" i="2"/>
  <c r="AQ269" i="2"/>
  <c r="AQ317" i="2"/>
  <c r="AQ572" i="2"/>
  <c r="AQ335" i="2"/>
  <c r="AQ392" i="2"/>
  <c r="AQ190" i="2"/>
  <c r="AQ268" i="2"/>
  <c r="AQ219" i="2"/>
  <c r="AQ175" i="2"/>
  <c r="AQ454" i="2"/>
  <c r="AQ410" i="2"/>
  <c r="AQ114" i="2"/>
  <c r="AQ690" i="2"/>
  <c r="AQ45" i="2"/>
  <c r="AQ642" i="2"/>
  <c r="AQ197" i="2"/>
  <c r="AQ348" i="2"/>
  <c r="AQ668" i="2"/>
  <c r="AQ185" i="2"/>
  <c r="AQ469" i="2"/>
  <c r="AQ540" i="2"/>
  <c r="AQ200" i="2"/>
  <c r="AQ479" i="2"/>
  <c r="AQ382" i="2"/>
  <c r="AQ18" i="2"/>
  <c r="AQ304" i="2"/>
  <c r="AQ258" i="2"/>
  <c r="AQ150" i="2"/>
  <c r="AQ13" i="2"/>
  <c r="AQ664" i="2"/>
  <c r="AQ155" i="2"/>
  <c r="AQ308" i="2"/>
  <c r="AQ639" i="2"/>
  <c r="AQ215" i="2"/>
  <c r="AQ182" i="2"/>
  <c r="AQ179" i="2"/>
  <c r="AQ539" i="2"/>
  <c r="AQ176" i="2"/>
  <c r="AQ156" i="2"/>
  <c r="AQ418" i="2"/>
  <c r="AQ432" i="2"/>
  <c r="AQ232" i="2"/>
  <c r="AQ17" i="2"/>
  <c r="AQ403" i="2"/>
  <c r="AQ723" i="2"/>
  <c r="AQ96" i="2"/>
  <c r="AQ415" i="2"/>
  <c r="AQ51" i="2"/>
  <c r="AQ483" i="2"/>
  <c r="AQ14" i="2"/>
  <c r="AQ649" i="2"/>
  <c r="AQ6" i="2"/>
  <c r="AQ108" i="2"/>
  <c r="AQ160" i="2"/>
  <c r="AQ53" i="2"/>
  <c r="AQ205" i="2"/>
  <c r="AQ90" i="2"/>
  <c r="AQ537" i="2"/>
  <c r="AQ527" i="2"/>
  <c r="AQ619" i="2"/>
  <c r="AQ58" i="2"/>
  <c r="AQ230" i="2"/>
  <c r="AQ4" i="2"/>
  <c r="AQ318" i="2"/>
  <c r="AQ641" i="2"/>
  <c r="AQ507" i="2"/>
  <c r="AQ28" i="2"/>
  <c r="AQ438" i="2"/>
  <c r="AQ581" i="2"/>
  <c r="AQ393" i="2"/>
  <c r="AQ173" i="2"/>
  <c r="AQ224" i="2"/>
  <c r="AQ447" i="2"/>
  <c r="AQ505" i="2"/>
  <c r="AQ187" i="2"/>
  <c r="AQ229" i="2"/>
  <c r="AQ358" i="2"/>
  <c r="AQ84" i="2"/>
  <c r="AQ696" i="2"/>
  <c r="AQ75" i="2"/>
  <c r="AQ344" i="2"/>
  <c r="AQ730" i="2"/>
  <c r="AQ506" i="2"/>
  <c r="AQ125" i="2"/>
  <c r="AQ296" i="2"/>
  <c r="AQ688" i="2"/>
  <c r="AQ369" i="2"/>
  <c r="AQ494" i="2"/>
  <c r="AQ481" i="2"/>
  <c r="AQ240" i="2"/>
  <c r="AQ256" i="2"/>
  <c r="AQ501" i="2"/>
  <c r="AQ195" i="2"/>
  <c r="AQ130" i="2"/>
  <c r="AQ453" i="2"/>
  <c r="AQ472" i="2"/>
  <c r="AQ286" i="2"/>
  <c r="AQ165" i="2"/>
  <c r="AQ248" i="2"/>
  <c r="AQ31" i="2"/>
  <c r="AQ725" i="2"/>
  <c r="AQ93" i="2"/>
  <c r="AQ457" i="2"/>
  <c r="AQ123" i="2"/>
  <c r="AQ435" i="2"/>
  <c r="AQ69" i="2"/>
  <c r="AQ417" i="2"/>
  <c r="AQ110" i="2"/>
  <c r="AQ424" i="2"/>
  <c r="AQ61" i="2"/>
  <c r="AQ456" i="2"/>
  <c r="AQ411" i="2"/>
  <c r="AQ612" i="2"/>
  <c r="AQ562" i="2"/>
  <c r="AQ697" i="2"/>
  <c r="AQ732" i="2"/>
  <c r="AQ513" i="2"/>
  <c r="AQ676" i="2"/>
  <c r="AQ683" i="2"/>
  <c r="AQ120" i="2"/>
  <c r="AQ519" i="2"/>
  <c r="AQ112" i="2"/>
  <c r="AQ547" i="2"/>
  <c r="AQ364" i="2"/>
  <c r="AQ558" i="2"/>
  <c r="AQ691" i="2"/>
  <c r="AQ233" i="2"/>
  <c r="AQ373" i="2"/>
  <c r="AQ713" i="2"/>
  <c r="AQ43" i="2"/>
  <c r="AQ476" i="2"/>
  <c r="AQ595" i="2"/>
  <c r="AQ12" i="2"/>
  <c r="AQ514" i="2"/>
  <c r="AQ474" i="2"/>
  <c r="AQ396" i="2"/>
  <c r="AQ331" i="2"/>
  <c r="AQ648" i="2"/>
  <c r="AQ349" i="2"/>
  <c r="AQ643" i="2"/>
  <c r="AQ250" i="2"/>
  <c r="AQ422" i="2"/>
  <c r="AQ580" i="2"/>
  <c r="AQ671" i="2"/>
  <c r="AQ147" i="2"/>
  <c r="AQ509" i="2"/>
  <c r="AQ52" i="2"/>
  <c r="AQ153" i="2"/>
  <c r="AQ397" i="2"/>
  <c r="AQ384" i="2"/>
  <c r="AQ25" i="2"/>
  <c r="AQ312" i="2"/>
  <c r="AQ497" i="2"/>
  <c r="AQ387" i="2"/>
  <c r="AQ735" i="2"/>
  <c r="AQ40" i="2"/>
  <c r="AQ647" i="2"/>
  <c r="AQ436" i="2"/>
  <c r="AQ409" i="2"/>
  <c r="AQ196" i="2"/>
  <c r="AQ625" i="2"/>
  <c r="AQ553" i="2"/>
  <c r="AQ614" i="2"/>
  <c r="AQ29" i="2"/>
  <c r="AQ57" i="2"/>
  <c r="AQ458" i="2"/>
  <c r="AQ241" i="2"/>
  <c r="AQ416" i="2"/>
  <c r="AQ60" i="2"/>
  <c r="AQ731" i="2"/>
  <c r="AQ610" i="2"/>
  <c r="AQ455" i="2"/>
  <c r="AQ499" i="2"/>
  <c r="AQ307" i="2"/>
  <c r="AQ262" i="2"/>
  <c r="AQ665" i="2"/>
  <c r="AQ294" i="2"/>
  <c r="AQ624" i="2"/>
  <c r="AQ26" i="2"/>
  <c r="AQ99" i="2"/>
  <c r="AQ139" i="2"/>
  <c r="AQ444" i="2"/>
  <c r="AQ21" i="2"/>
  <c r="AQ473" i="2"/>
  <c r="AQ94" i="2"/>
  <c r="AQ146" i="2"/>
  <c r="AQ587" i="2"/>
  <c r="AQ220" i="2"/>
  <c r="AQ332" i="2"/>
  <c r="AQ386" i="2"/>
  <c r="AQ151" i="2"/>
  <c r="AQ361" i="2"/>
  <c r="AQ656" i="2"/>
  <c r="AQ733" i="2"/>
  <c r="AQ254" i="2"/>
  <c r="AQ122" i="2"/>
  <c r="AQ545" i="2"/>
  <c r="AQ530" i="2"/>
  <c r="AQ20" i="2"/>
  <c r="AQ133" i="2"/>
  <c r="AQ675" i="2"/>
  <c r="AQ127" i="2"/>
  <c r="AQ370" i="2"/>
  <c r="AQ711" i="2"/>
  <c r="AQ521" i="2"/>
  <c r="AQ167" i="2"/>
  <c r="AQ334" i="2"/>
  <c r="AQ669" i="2"/>
  <c r="AQ404" i="2"/>
  <c r="AQ226" i="2"/>
  <c r="AQ266" i="2"/>
  <c r="AQ278" i="2"/>
  <c r="AQ41" i="2"/>
  <c r="AQ465" i="2"/>
  <c r="AQ698" i="2"/>
  <c r="AQ650" i="2"/>
  <c r="AQ582" i="2"/>
  <c r="AQ421" i="2"/>
  <c r="AQ290" i="2"/>
  <c r="AQ629" i="2"/>
  <c r="AQ214" i="2"/>
  <c r="AQ132" i="2"/>
  <c r="AQ338" i="2"/>
  <c r="AQ161" i="2"/>
  <c r="AQ105" i="2"/>
  <c r="AQ701" i="2"/>
  <c r="AQ319" i="2"/>
  <c r="AQ704" i="2"/>
  <c r="AQ272" i="2"/>
  <c r="AQ126" i="2"/>
  <c r="AQ718" i="2"/>
  <c r="AQ522" i="2"/>
  <c r="AQ532" i="2"/>
  <c r="AQ637" i="2"/>
  <c r="AQ342" i="2"/>
  <c r="AQ734" i="2"/>
  <c r="AQ466" i="2"/>
  <c r="AQ608" i="2"/>
  <c r="AQ137" i="2"/>
  <c r="AQ172" i="2"/>
  <c r="AQ699" i="2"/>
  <c r="AQ59" i="2"/>
  <c r="AQ134" i="2"/>
  <c r="AQ116" i="2"/>
  <c r="AQ689" i="2"/>
  <c r="AQ168" i="2"/>
  <c r="AQ365" i="2"/>
  <c r="AQ589" i="2"/>
  <c r="AQ321" i="2"/>
  <c r="AQ353" i="2"/>
  <c r="AQ555" i="2"/>
  <c r="AQ678" i="2"/>
  <c r="AQ346" i="2"/>
  <c r="AQ330" i="2"/>
  <c r="AQ305" i="2"/>
  <c r="AQ680" i="2"/>
  <c r="AQ568" i="2"/>
  <c r="AQ429" i="2"/>
  <c r="AQ408" i="2"/>
  <c r="AQ694" i="2"/>
  <c r="AQ559" i="2"/>
  <c r="AQ148" i="2"/>
  <c r="AQ666" i="2"/>
  <c r="AQ737" i="2"/>
  <c r="AQ700" i="2"/>
  <c r="AQ652" i="2"/>
  <c r="AQ585" i="2"/>
  <c r="AQ159" i="2"/>
  <c r="AQ584" i="2"/>
  <c r="AQ566" i="2"/>
  <c r="AQ463" i="2"/>
  <c r="AQ605" i="2"/>
  <c r="AQ326" i="2"/>
  <c r="AQ685" i="2"/>
  <c r="AQ238" i="2"/>
  <c r="AQ103" i="2"/>
  <c r="AQ85" i="2"/>
  <c r="AQ598" i="2"/>
  <c r="AQ280" i="2"/>
  <c r="AQ315" i="2"/>
  <c r="AQ143" i="2"/>
  <c r="AQ569" i="2"/>
  <c r="AQ606" i="2"/>
  <c r="AQ368" i="2"/>
  <c r="AQ109" i="2"/>
  <c r="AQ225" i="2"/>
  <c r="AQ567" i="2"/>
  <c r="AQ400" i="2"/>
  <c r="AQ281" i="2"/>
  <c r="AQ419" i="2"/>
  <c r="AQ228" i="2"/>
  <c r="AQ573" i="2"/>
  <c r="AQ495" i="2"/>
  <c r="AQ655" i="2"/>
  <c r="AQ565" i="2"/>
  <c r="AQ554" i="2"/>
  <c r="AQ149" i="2"/>
  <c r="AQ207" i="2"/>
  <c r="AQ729" i="2"/>
  <c r="AQ563" i="2"/>
  <c r="AQ428" i="2"/>
  <c r="AQ430" i="2"/>
  <c r="AQ191" i="2"/>
  <c r="AQ169" i="2"/>
  <c r="AQ380" i="2"/>
  <c r="AQ459" i="2"/>
  <c r="AQ433" i="2"/>
  <c r="AQ327" i="2"/>
  <c r="AQ515" i="2"/>
  <c r="AQ529" i="2"/>
  <c r="AQ684" i="2"/>
  <c r="AQ198" i="2"/>
  <c r="AQ596" i="2"/>
  <c r="AQ291" i="2"/>
  <c r="AQ379" i="2"/>
  <c r="AQ492" i="2"/>
  <c r="AQ633" i="2"/>
  <c r="AQ461" i="2"/>
  <c r="AQ604" i="2"/>
  <c r="AQ651" i="2"/>
  <c r="AQ186" i="2"/>
  <c r="AQ320" i="2"/>
  <c r="AQ420" i="2"/>
  <c r="AQ578" i="2"/>
  <c r="AQ677" i="2"/>
  <c r="AQ381" i="2"/>
  <c r="AQ575" i="2"/>
  <c r="AQ717" i="2"/>
  <c r="AQ574" i="2"/>
  <c r="AQ391" i="2"/>
  <c r="AQ710" i="2"/>
  <c r="AQ251" i="2"/>
  <c r="AQ277" i="2"/>
  <c r="AQ618" i="2"/>
  <c r="AQ450" i="2"/>
  <c r="AQ591" i="2"/>
  <c r="AQ548" i="2"/>
  <c r="AQ451" i="2"/>
  <c r="AQ661" i="2"/>
  <c r="AQ412" i="2"/>
  <c r="AQ434" i="2"/>
  <c r="AQ516" i="2"/>
  <c r="AQ599" i="2"/>
  <c r="AQ617" i="2"/>
  <c r="AQ470" i="2"/>
  <c r="AQ726" i="2"/>
  <c r="AQ705" i="2"/>
  <c r="AQ724" i="2"/>
  <c r="AQ693" i="2"/>
  <c r="AQ679" i="2"/>
  <c r="AQ621" i="2"/>
  <c r="AQ738" i="2"/>
  <c r="AQ695" i="2"/>
  <c r="AQ709" i="2"/>
  <c r="AQ626" i="2"/>
  <c r="AQ592" i="2"/>
  <c r="AQ602" i="2"/>
  <c r="AQ611" i="2"/>
  <c r="AQ674" i="2"/>
  <c r="AQ715" i="2"/>
  <c r="AQ720" i="2"/>
  <c r="AQ627" i="2"/>
  <c r="AQ681" i="2"/>
  <c r="AQ719" i="2"/>
  <c r="AQ712" i="2"/>
  <c r="AQ728" i="2"/>
  <c r="AQ600" i="2"/>
  <c r="AQ687" i="2"/>
  <c r="AQ667" i="2"/>
  <c r="AQ703" i="2"/>
  <c r="AQ692" i="2"/>
  <c r="AQ736" i="2"/>
  <c r="AK570" i="2"/>
  <c r="AR570" i="2" s="1"/>
  <c r="AK556" i="2"/>
  <c r="AK630" i="2"/>
  <c r="AK121" i="2"/>
  <c r="AK401" i="2"/>
  <c r="AK518" i="2"/>
  <c r="AK377" i="2"/>
  <c r="AR377" i="2" s="1"/>
  <c r="AK478" i="2"/>
  <c r="AK622" i="2"/>
  <c r="AK351" i="2"/>
  <c r="AK362" i="2"/>
  <c r="AK475" i="2"/>
  <c r="AK260" i="2"/>
  <c r="AK686" i="2"/>
  <c r="AR686" i="2" s="1"/>
  <c r="AK170" i="2"/>
  <c r="AK128" i="2"/>
  <c r="AK209" i="2"/>
  <c r="AK440" i="2"/>
  <c r="AR440" i="2" s="1"/>
  <c r="AK534" i="2"/>
  <c r="AR534" i="2" s="1"/>
  <c r="AK670" i="2"/>
  <c r="AK541" i="2"/>
  <c r="AR541" i="2" s="1"/>
  <c r="AK73" i="2"/>
  <c r="AK118" i="2"/>
  <c r="AK443" i="2"/>
  <c r="AK388" i="2"/>
  <c r="AK309" i="2"/>
  <c r="AK34" i="2"/>
  <c r="AR34" i="2" s="1"/>
  <c r="AK546" i="2"/>
  <c r="AK213" i="2"/>
  <c r="AK657" i="2"/>
  <c r="AK383" i="2"/>
  <c r="AK97" i="2"/>
  <c r="AK631" i="2"/>
  <c r="AK640" i="2"/>
  <c r="AK157" i="2"/>
  <c r="AR157" i="2" s="1"/>
  <c r="AK88" i="2"/>
  <c r="AR88" i="2" s="1"/>
  <c r="AK293" i="2"/>
  <c r="AK5" i="2"/>
  <c r="AK663" i="2"/>
  <c r="AR663" i="2" s="1"/>
  <c r="AK82" i="2"/>
  <c r="AK482" i="2"/>
  <c r="AK223" i="2"/>
  <c r="AR223" i="2" s="1"/>
  <c r="AK115" i="2"/>
  <c r="AK42" i="2"/>
  <c r="AK355" i="2"/>
  <c r="AK504" i="2"/>
  <c r="AR504" i="2" s="1"/>
  <c r="AK203" i="2"/>
  <c r="AR203" i="2" s="1"/>
  <c r="AK564" i="2"/>
  <c r="AR564" i="2" s="1"/>
  <c r="AK394" i="2"/>
  <c r="AK106" i="2"/>
  <c r="C3" i="3" s="1"/>
  <c r="AK295" i="2"/>
  <c r="AK163" i="2"/>
  <c r="AK47" i="2"/>
  <c r="AK576" i="2"/>
  <c r="AK79" i="2"/>
  <c r="AR79" i="2" s="1"/>
  <c r="AK37" i="2"/>
  <c r="AK528" i="2"/>
  <c r="AK442" i="2"/>
  <c r="AK543" i="2"/>
  <c r="AK282" i="2"/>
  <c r="AK144" i="2"/>
  <c r="AK484" i="2"/>
  <c r="AR484" i="2" s="1"/>
  <c r="AK218" i="2"/>
  <c r="AK329" i="2"/>
  <c r="AK439" i="2"/>
  <c r="AK487" i="2"/>
  <c r="AK206" i="2"/>
  <c r="AR206" i="2" s="1"/>
  <c r="AK145" i="2"/>
  <c r="AK316" i="2"/>
  <c r="AK78" i="2"/>
  <c r="AK407" i="2"/>
  <c r="AK402" i="2"/>
  <c r="AR402" i="2" s="1"/>
  <c r="AK467" i="2"/>
  <c r="AK113" i="2"/>
  <c r="AK314" i="2"/>
  <c r="AR314" i="2" s="1"/>
  <c r="AK653" i="2"/>
  <c r="AK297" i="2"/>
  <c r="AR297" i="2" s="1"/>
  <c r="AK164" i="2"/>
  <c r="AK244" i="2"/>
  <c r="AK3" i="2"/>
  <c r="AK491" i="2"/>
  <c r="AK395" i="2"/>
  <c r="AK98" i="2"/>
  <c r="AK11" i="2"/>
  <c r="AK323" i="2"/>
  <c r="AR323" i="2" s="1"/>
  <c r="AK544" i="2"/>
  <c r="AK577" i="2"/>
  <c r="AK212" i="2"/>
  <c r="AK253" i="2"/>
  <c r="AK284" i="2"/>
  <c r="AK56" i="2"/>
  <c r="AK356" i="2"/>
  <c r="AK632" i="2"/>
  <c r="AR632" i="2" s="1"/>
  <c r="AK413" i="2"/>
  <c r="AK249" i="2"/>
  <c r="AR249" i="2" s="1"/>
  <c r="AK389" i="2"/>
  <c r="AK7" i="2"/>
  <c r="AK64" i="2"/>
  <c r="AK311" i="2"/>
  <c r="AK66" i="2"/>
  <c r="AR66" i="2" s="1"/>
  <c r="AK324" i="2"/>
  <c r="C105" i="3" s="1"/>
  <c r="AK201" i="2"/>
  <c r="AK267" i="2"/>
  <c r="AK299" i="2"/>
  <c r="AR299" i="2" s="1"/>
  <c r="AK141" i="2"/>
  <c r="AK245" i="2"/>
  <c r="AR245" i="2" s="1"/>
  <c r="AK496" i="2"/>
  <c r="AK462" i="2"/>
  <c r="AK287" i="2"/>
  <c r="AK138" i="2"/>
  <c r="AK363" i="2"/>
  <c r="AK231" i="2"/>
  <c r="AR231" i="2" s="1"/>
  <c r="AK246" i="2"/>
  <c r="AR246" i="2" s="1"/>
  <c r="AK425" i="2"/>
  <c r="AR425" i="2" s="1"/>
  <c r="AK104" i="2"/>
  <c r="AK188" i="2"/>
  <c r="AK44" i="2"/>
  <c r="AK645" i="2"/>
  <c r="AR645" i="2" s="1"/>
  <c r="AK142" i="2"/>
  <c r="AK706" i="2"/>
  <c r="AR706" i="2" s="1"/>
  <c r="AK512" i="2"/>
  <c r="AK10" i="2"/>
  <c r="AK193" i="2"/>
  <c r="AK385" i="2"/>
  <c r="AR385" i="2" s="1"/>
  <c r="AK55" i="2"/>
  <c r="AK171" i="2"/>
  <c r="AK271" i="2"/>
  <c r="AR271" i="2" s="1"/>
  <c r="AK274" i="2"/>
  <c r="C66" i="3" s="1"/>
  <c r="AK306" i="2"/>
  <c r="AK36" i="2"/>
  <c r="AK204" i="2"/>
  <c r="AK620" i="2"/>
  <c r="AK431" i="2"/>
  <c r="AR431" i="2" s="1"/>
  <c r="AK178" i="2"/>
  <c r="AK234" i="2"/>
  <c r="AK493" i="2"/>
  <c r="AR493" i="2" s="1"/>
  <c r="AK301" i="2"/>
  <c r="AK261" i="2"/>
  <c r="AK360" i="2"/>
  <c r="AK721" i="2"/>
  <c r="AR721" i="2" s="1"/>
  <c r="AK340" i="2"/>
  <c r="AK273" i="2"/>
  <c r="AK54" i="2"/>
  <c r="AK325" i="2"/>
  <c r="AR325" i="2" s="1"/>
  <c r="AK702" i="2"/>
  <c r="AK460" i="2"/>
  <c r="AK347" i="2"/>
  <c r="AR347" i="2" s="1"/>
  <c r="AK86" i="2"/>
  <c r="AK371" i="2"/>
  <c r="C5" i="3" s="1"/>
  <c r="AK76" i="2"/>
  <c r="AK102" i="2"/>
  <c r="AK15" i="2"/>
  <c r="AK526" i="2"/>
  <c r="AK237" i="2"/>
  <c r="AR237" i="2" s="1"/>
  <c r="AK298" i="2"/>
  <c r="AR298" i="2" s="1"/>
  <c r="AK374" i="2"/>
  <c r="AR374" i="2" s="1"/>
  <c r="AK275" i="2"/>
  <c r="AR275" i="2" s="1"/>
  <c r="AK222" i="2"/>
  <c r="AR222" i="2" s="1"/>
  <c r="AK498" i="2"/>
  <c r="AR498" i="2" s="1"/>
  <c r="AK549" i="2"/>
  <c r="AK533" i="2"/>
  <c r="AK367" i="2"/>
  <c r="AR367" i="2" s="1"/>
  <c r="AK154" i="2"/>
  <c r="AK525" i="2"/>
  <c r="AK489" i="2"/>
  <c r="AR489" i="2" s="1"/>
  <c r="AK520" i="2"/>
  <c r="AR520" i="2" s="1"/>
  <c r="AK644" i="2"/>
  <c r="AR644" i="2" s="1"/>
  <c r="AK32" i="2"/>
  <c r="AK597" i="2"/>
  <c r="AK257" i="2"/>
  <c r="AK635" i="2"/>
  <c r="AK502" i="2"/>
  <c r="AR502" i="2" s="1"/>
  <c r="AK2" i="2"/>
  <c r="AR2" i="2" s="1"/>
  <c r="AK510" i="2"/>
  <c r="AR510" i="2" s="1"/>
  <c r="AK468" i="2"/>
  <c r="AK341" i="2"/>
  <c r="AR341" i="2" s="1"/>
  <c r="AK662" i="2"/>
  <c r="AR662" i="2" s="1"/>
  <c r="AK152" i="2"/>
  <c r="AR152" i="2" s="1"/>
  <c r="AK23" i="2"/>
  <c r="AK136" i="2"/>
  <c r="AK336" i="2"/>
  <c r="AR336" i="2" s="1"/>
  <c r="AK199" i="2"/>
  <c r="AK216" i="2"/>
  <c r="AR216" i="2" s="1"/>
  <c r="AK210" i="2"/>
  <c r="AK673" i="2"/>
  <c r="AR673" i="2" s="1"/>
  <c r="AK255" i="2"/>
  <c r="AK38" i="2"/>
  <c r="AK46" i="2"/>
  <c r="AR46" i="2" s="1"/>
  <c r="AK646" i="2"/>
  <c r="AR646" i="2" s="1"/>
  <c r="AK561" i="2"/>
  <c r="AK441" i="2"/>
  <c r="AR441" i="2" s="1"/>
  <c r="AK30" i="2"/>
  <c r="AK279" i="2"/>
  <c r="AR279" i="2" s="1"/>
  <c r="AK357" i="2"/>
  <c r="AK202" i="2"/>
  <c r="AK682" i="2"/>
  <c r="AR682" i="2" s="1"/>
  <c r="AK616" i="2"/>
  <c r="AK446" i="2"/>
  <c r="AK414" i="2"/>
  <c r="AR414" i="2" s="1"/>
  <c r="AK95" i="2"/>
  <c r="AR95" i="2" s="1"/>
  <c r="AK437" i="2"/>
  <c r="AK243" i="2"/>
  <c r="AR243" i="2" s="1"/>
  <c r="AK557" i="2"/>
  <c r="AK405" i="2"/>
  <c r="AK579" i="2"/>
  <c r="AR579" i="2" s="1"/>
  <c r="AK92" i="2"/>
  <c r="AK265" i="2"/>
  <c r="AK366" i="2"/>
  <c r="AK628" i="2"/>
  <c r="AK500" i="2"/>
  <c r="AR500" i="2" s="1"/>
  <c r="AK74" i="2"/>
  <c r="AK601" i="2"/>
  <c r="AR601" i="2" s="1"/>
  <c r="AK227" i="2"/>
  <c r="AR227" i="2" s="1"/>
  <c r="AK485" i="2"/>
  <c r="AK376" i="2"/>
  <c r="AK111" i="2"/>
  <c r="AK398" i="2"/>
  <c r="AR398" i="2" s="1"/>
  <c r="AK609" i="2"/>
  <c r="AK508" i="2"/>
  <c r="AK181" i="2"/>
  <c r="AK174" i="2"/>
  <c r="AK100" i="2"/>
  <c r="AK235" i="2"/>
  <c r="AK289" i="2"/>
  <c r="AR289" i="2" s="1"/>
  <c r="AK71" i="2"/>
  <c r="AK586" i="2"/>
  <c r="AK672" i="2"/>
  <c r="AK345" i="2"/>
  <c r="AK63" i="2"/>
  <c r="AK464" i="2"/>
  <c r="AK300" i="2"/>
  <c r="AK535" i="2"/>
  <c r="AK594" i="2"/>
  <c r="AR594" i="2" s="1"/>
  <c r="AK727" i="2"/>
  <c r="AR727" i="2" s="1"/>
  <c r="AK236" i="2"/>
  <c r="AR236" i="2" s="1"/>
  <c r="AK247" i="2"/>
  <c r="AK531" i="2"/>
  <c r="AK588" i="2"/>
  <c r="AK328" i="2"/>
  <c r="AK714" i="2"/>
  <c r="AR714" i="2" s="1"/>
  <c r="AK65" i="2"/>
  <c r="AK343" i="2"/>
  <c r="AK452" i="2"/>
  <c r="AR452" i="2" s="1"/>
  <c r="AK177" i="2"/>
  <c r="AK48" i="2"/>
  <c r="AK140" i="2"/>
  <c r="AR140" i="2" s="1"/>
  <c r="AK722" i="2"/>
  <c r="AR722" i="2" s="1"/>
  <c r="AK571" i="2"/>
  <c r="AR571" i="2" s="1"/>
  <c r="AK19" i="2"/>
  <c r="AK590" i="2"/>
  <c r="AR590" i="2" s="1"/>
  <c r="AK124" i="2"/>
  <c r="AK658" i="2"/>
  <c r="AK313" i="2"/>
  <c r="AK87" i="2"/>
  <c r="AK354" i="2"/>
  <c r="AK445" i="2"/>
  <c r="AK27" i="2"/>
  <c r="AK16" i="2"/>
  <c r="AK302" i="2"/>
  <c r="AR302" i="2" s="1"/>
  <c r="AK542" i="2"/>
  <c r="AK490" i="2"/>
  <c r="AR490" i="2" s="1"/>
  <c r="AK276" i="2"/>
  <c r="AR276" i="2" s="1"/>
  <c r="AK583" i="2"/>
  <c r="AR583" i="2" s="1"/>
  <c r="AK288" i="2"/>
  <c r="AK423" i="2"/>
  <c r="AK68" i="2"/>
  <c r="AK337" i="2"/>
  <c r="AR337" i="2" s="1"/>
  <c r="AK538" i="2"/>
  <c r="AK217" i="2"/>
  <c r="AK378" i="2"/>
  <c r="AK50" i="2"/>
  <c r="AK552" i="2"/>
  <c r="AR552" i="2" s="1"/>
  <c r="AK67" i="2"/>
  <c r="AK162" i="2"/>
  <c r="AR162" i="2" s="1"/>
  <c r="AK180" i="2"/>
  <c r="AK117" i="2"/>
  <c r="AK480" i="2"/>
  <c r="AR480" i="2" s="1"/>
  <c r="AK89" i="2"/>
  <c r="AK593" i="2"/>
  <c r="AK406" i="2"/>
  <c r="AK33" i="2"/>
  <c r="AK523" i="2"/>
  <c r="AR523" i="2" s="1"/>
  <c r="AK477" i="2"/>
  <c r="AK426" i="2"/>
  <c r="AK292" i="2"/>
  <c r="AK119" i="2"/>
  <c r="AR119" i="2" s="1"/>
  <c r="AK81" i="2"/>
  <c r="AK615" i="2"/>
  <c r="AK283" i="2"/>
  <c r="AK623" i="2"/>
  <c r="AK333" i="2"/>
  <c r="AR333" i="2" s="1"/>
  <c r="AK359" i="2"/>
  <c r="AK707" i="2"/>
  <c r="AR707" i="2" s="1"/>
  <c r="AK62" i="2"/>
  <c r="AK189" i="2"/>
  <c r="AK83" i="2"/>
  <c r="AR83" i="2" s="1"/>
  <c r="AK471" i="2"/>
  <c r="AR471" i="2" s="1"/>
  <c r="AK551" i="2"/>
  <c r="AK184" i="2"/>
  <c r="AK603" i="2"/>
  <c r="AR603" i="2" s="1"/>
  <c r="AK239" i="2"/>
  <c r="AK350" i="2"/>
  <c r="AK129" i="2"/>
  <c r="AK285" i="2"/>
  <c r="AR285" i="2" s="1"/>
  <c r="AK166" i="2"/>
  <c r="AK252" i="2"/>
  <c r="AK399" i="2"/>
  <c r="AR399" i="2" s="1"/>
  <c r="AK375" i="2"/>
  <c r="AK72" i="2"/>
  <c r="AK352" i="2"/>
  <c r="AK517" i="2"/>
  <c r="AK486" i="2"/>
  <c r="AK91" i="2"/>
  <c r="AK659" i="2"/>
  <c r="AK303" i="2"/>
  <c r="AK270" i="2"/>
  <c r="AK636" i="2"/>
  <c r="AR636" i="2" s="1"/>
  <c r="AK560" i="2"/>
  <c r="AK263" i="2"/>
  <c r="AK158" i="2"/>
  <c r="AK194" i="2"/>
  <c r="AK503" i="2"/>
  <c r="AK339" i="2"/>
  <c r="AK9" i="2"/>
  <c r="AK192" i="2"/>
  <c r="AK101" i="2"/>
  <c r="AK259" i="2"/>
  <c r="AK524" i="2"/>
  <c r="AK242" i="2"/>
  <c r="AK24" i="2"/>
  <c r="AR24" i="2" s="1"/>
  <c r="AK427" i="2"/>
  <c r="AK49" i="2"/>
  <c r="AR49" i="2" s="1"/>
  <c r="AK607" i="2"/>
  <c r="AR607" i="2" s="1"/>
  <c r="AK8" i="2"/>
  <c r="AK183" i="2"/>
  <c r="AK448" i="2"/>
  <c r="AK390" i="2"/>
  <c r="AK660" i="2"/>
  <c r="AR660" i="2" s="1"/>
  <c r="AK80" i="2"/>
  <c r="AR80" i="2" s="1"/>
  <c r="AK264" i="2"/>
  <c r="AK716" i="2"/>
  <c r="AR716" i="2" s="1"/>
  <c r="AK211" i="2"/>
  <c r="AR211" i="2" s="1"/>
  <c r="AK654" i="2"/>
  <c r="AR654" i="2" s="1"/>
  <c r="AK39" i="2"/>
  <c r="AK634" i="2"/>
  <c r="AR634" i="2" s="1"/>
  <c r="AK77" i="2"/>
  <c r="AK131" i="2"/>
  <c r="AK708" i="2"/>
  <c r="AR708" i="2" s="1"/>
  <c r="AK22" i="2"/>
  <c r="AK372" i="2"/>
  <c r="AK511" i="2"/>
  <c r="AR511" i="2" s="1"/>
  <c r="AK70" i="2"/>
  <c r="AK135" i="2"/>
  <c r="AK35" i="2"/>
  <c r="AK536" i="2"/>
  <c r="AR536" i="2" s="1"/>
  <c r="AK322" i="2"/>
  <c r="AR322" i="2" s="1"/>
  <c r="AK638" i="2"/>
  <c r="AK550" i="2"/>
  <c r="AR550" i="2" s="1"/>
  <c r="AK208" i="2"/>
  <c r="AK449" i="2"/>
  <c r="AK488" i="2"/>
  <c r="AK310" i="2"/>
  <c r="AR310" i="2" s="1"/>
  <c r="AK107" i="2"/>
  <c r="AK613" i="2"/>
  <c r="AR613" i="2" s="1"/>
  <c r="AK221" i="2"/>
  <c r="AK269" i="2"/>
  <c r="AK317" i="2"/>
  <c r="AK572" i="2"/>
  <c r="AR572" i="2" s="1"/>
  <c r="AK335" i="2"/>
  <c r="AK392" i="2"/>
  <c r="AK190" i="2"/>
  <c r="AK268" i="2"/>
  <c r="AK219" i="2"/>
  <c r="AK175" i="2"/>
  <c r="AK454" i="2"/>
  <c r="AK410" i="2"/>
  <c r="AK114" i="2"/>
  <c r="AK690" i="2"/>
  <c r="AR690" i="2" s="1"/>
  <c r="AK45" i="2"/>
  <c r="AK642" i="2"/>
  <c r="AK197" i="2"/>
  <c r="AR197" i="2" s="1"/>
  <c r="AK348" i="2"/>
  <c r="AR348" i="2" s="1"/>
  <c r="AK668" i="2"/>
  <c r="AR668" i="2" s="1"/>
  <c r="AK185" i="2"/>
  <c r="AK469" i="2"/>
  <c r="AK540" i="2"/>
  <c r="AR540" i="2" s="1"/>
  <c r="AK200" i="2"/>
  <c r="AR200" i="2" s="1"/>
  <c r="AK479" i="2"/>
  <c r="AR479" i="2" s="1"/>
  <c r="AK382" i="2"/>
  <c r="AK18" i="2"/>
  <c r="AK304" i="2"/>
  <c r="AR304" i="2" s="1"/>
  <c r="AK258" i="2"/>
  <c r="AR258" i="2" s="1"/>
  <c r="AK150" i="2"/>
  <c r="AR150" i="2" s="1"/>
  <c r="AK13" i="2"/>
  <c r="AK664" i="2"/>
  <c r="AR664" i="2" s="1"/>
  <c r="AK155" i="2"/>
  <c r="AK308" i="2"/>
  <c r="AK639" i="2"/>
  <c r="AR639" i="2" s="1"/>
  <c r="AK215" i="2"/>
  <c r="AK182" i="2"/>
  <c r="AK179" i="2"/>
  <c r="AK539" i="2"/>
  <c r="AR539" i="2" s="1"/>
  <c r="AK176" i="2"/>
  <c r="AK156" i="2"/>
  <c r="AK418" i="2"/>
  <c r="AK432" i="2"/>
  <c r="AK232" i="2"/>
  <c r="AK17" i="2"/>
  <c r="AK403" i="2"/>
  <c r="AK723" i="2"/>
  <c r="AR723" i="2" s="1"/>
  <c r="AK96" i="2"/>
  <c r="AK415" i="2"/>
  <c r="AK51" i="2"/>
  <c r="AR51" i="2" s="1"/>
  <c r="AK483" i="2"/>
  <c r="AK14" i="2"/>
  <c r="AK649" i="2"/>
  <c r="AR649" i="2" s="1"/>
  <c r="AK6" i="2"/>
  <c r="AK108" i="2"/>
  <c r="AK160" i="2"/>
  <c r="AK53" i="2"/>
  <c r="AK205" i="2"/>
  <c r="AK90" i="2"/>
  <c r="AK537" i="2"/>
  <c r="AK527" i="2"/>
  <c r="AR527" i="2" s="1"/>
  <c r="AK619" i="2"/>
  <c r="AR619" i="2" s="1"/>
  <c r="AK58" i="2"/>
  <c r="AK230" i="2"/>
  <c r="AR230" i="2" s="1"/>
  <c r="AK4" i="2"/>
  <c r="AK318" i="2"/>
  <c r="AK641" i="2"/>
  <c r="AR641" i="2" s="1"/>
  <c r="AK507" i="2"/>
  <c r="AK28" i="2"/>
  <c r="AK438" i="2"/>
  <c r="AR438" i="2" s="1"/>
  <c r="AK581" i="2"/>
  <c r="AR581" i="2" s="1"/>
  <c r="AK393" i="2"/>
  <c r="AK173" i="2"/>
  <c r="AK224" i="2"/>
  <c r="AR224" i="2" s="1"/>
  <c r="AK447" i="2"/>
  <c r="AK505" i="2"/>
  <c r="AR505" i="2" s="1"/>
  <c r="AK187" i="2"/>
  <c r="AK229" i="2"/>
  <c r="AR229" i="2" s="1"/>
  <c r="AK358" i="2"/>
  <c r="AK84" i="2"/>
  <c r="AK696" i="2"/>
  <c r="AR696" i="2" s="1"/>
  <c r="AK75" i="2"/>
  <c r="AK344" i="2"/>
  <c r="AR344" i="2" s="1"/>
  <c r="AK730" i="2"/>
  <c r="AR730" i="2" s="1"/>
  <c r="AK506" i="2"/>
  <c r="AR506" i="2" s="1"/>
  <c r="AK125" i="2"/>
  <c r="AK296" i="2"/>
  <c r="AK688" i="2"/>
  <c r="AK369" i="2"/>
  <c r="AR369" i="2" s="1"/>
  <c r="AK494" i="2"/>
  <c r="AR494" i="2" s="1"/>
  <c r="AK481" i="2"/>
  <c r="AK240" i="2"/>
  <c r="AK256" i="2"/>
  <c r="AK501" i="2"/>
  <c r="AK195" i="2"/>
  <c r="AK130" i="2"/>
  <c r="AK453" i="2"/>
  <c r="AK472" i="2"/>
  <c r="AR472" i="2" s="1"/>
  <c r="AK286" i="2"/>
  <c r="AK165" i="2"/>
  <c r="AK248" i="2"/>
  <c r="AK31" i="2"/>
  <c r="AK725" i="2"/>
  <c r="AR725" i="2" s="1"/>
  <c r="AK93" i="2"/>
  <c r="AR93" i="2" s="1"/>
  <c r="AK457" i="2"/>
  <c r="AR457" i="2" s="1"/>
  <c r="AK123" i="2"/>
  <c r="AK435" i="2"/>
  <c r="AR435" i="2" s="1"/>
  <c r="AK69" i="2"/>
  <c r="AK417" i="2"/>
  <c r="AK110" i="2"/>
  <c r="AK424" i="2"/>
  <c r="AR424" i="2" s="1"/>
  <c r="AK61" i="2"/>
  <c r="AK456" i="2"/>
  <c r="AK411" i="2"/>
  <c r="AR411" i="2" s="1"/>
  <c r="AK612" i="2"/>
  <c r="AK562" i="2"/>
  <c r="AK697" i="2"/>
  <c r="AR697" i="2" s="1"/>
  <c r="AK732" i="2"/>
  <c r="AR732" i="2" s="1"/>
  <c r="AK513" i="2"/>
  <c r="AK676" i="2"/>
  <c r="AR676" i="2" s="1"/>
  <c r="AK683" i="2"/>
  <c r="AR683" i="2" s="1"/>
  <c r="AK120" i="2"/>
  <c r="AR120" i="2" s="1"/>
  <c r="AK519" i="2"/>
  <c r="AR519" i="2" s="1"/>
  <c r="AK112" i="2"/>
  <c r="AK547" i="2"/>
  <c r="AK364" i="2"/>
  <c r="AK558" i="2"/>
  <c r="AK691" i="2"/>
  <c r="AR691" i="2" s="1"/>
  <c r="AK233" i="2"/>
  <c r="AK373" i="2"/>
  <c r="AK713" i="2"/>
  <c r="AR713" i="2" s="1"/>
  <c r="AK43" i="2"/>
  <c r="AK476" i="2"/>
  <c r="AK595" i="2"/>
  <c r="AK12" i="2"/>
  <c r="AK514" i="2"/>
  <c r="AK474" i="2"/>
  <c r="AR474" i="2" s="1"/>
  <c r="AK396" i="2"/>
  <c r="AR396" i="2" s="1"/>
  <c r="AK331" i="2"/>
  <c r="AK648" i="2"/>
  <c r="AR648" i="2" s="1"/>
  <c r="AK349" i="2"/>
  <c r="AK643" i="2"/>
  <c r="AR643" i="2" s="1"/>
  <c r="AK250" i="2"/>
  <c r="AK422" i="2"/>
  <c r="AR422" i="2" s="1"/>
  <c r="AK580" i="2"/>
  <c r="AK671" i="2"/>
  <c r="AR671" i="2" s="1"/>
  <c r="AK147" i="2"/>
  <c r="AK509" i="2"/>
  <c r="AR509" i="2" s="1"/>
  <c r="AK52" i="2"/>
  <c r="AK153" i="2"/>
  <c r="AK397" i="2"/>
  <c r="AK384" i="2"/>
  <c r="AR384" i="2" s="1"/>
  <c r="AK25" i="2"/>
  <c r="AK312" i="2"/>
  <c r="AK497" i="2"/>
  <c r="AR497" i="2" s="1"/>
  <c r="AK387" i="2"/>
  <c r="AK735" i="2"/>
  <c r="AR735" i="2" s="1"/>
  <c r="AK40" i="2"/>
  <c r="AK647" i="2"/>
  <c r="AK436" i="2"/>
  <c r="AK409" i="2"/>
  <c r="AK196" i="2"/>
  <c r="C58" i="3" s="1"/>
  <c r="AK625" i="2"/>
  <c r="AK553" i="2"/>
  <c r="AK614" i="2"/>
  <c r="AR614" i="2" s="1"/>
  <c r="AK29" i="2"/>
  <c r="AK57" i="2"/>
  <c r="AK458" i="2"/>
  <c r="AK241" i="2"/>
  <c r="AK416" i="2"/>
  <c r="AK60" i="2"/>
  <c r="AK731" i="2"/>
  <c r="AR731" i="2" s="1"/>
  <c r="AK610" i="2"/>
  <c r="AR610" i="2" s="1"/>
  <c r="AK455" i="2"/>
  <c r="AK499" i="2"/>
  <c r="AR499" i="2" s="1"/>
  <c r="AK307" i="2"/>
  <c r="AK262" i="2"/>
  <c r="AK665" i="2"/>
  <c r="AR665" i="2" s="1"/>
  <c r="AK294" i="2"/>
  <c r="AK624" i="2"/>
  <c r="AK26" i="2"/>
  <c r="AK99" i="2"/>
  <c r="AK139" i="2"/>
  <c r="AR139" i="2" s="1"/>
  <c r="AK444" i="2"/>
  <c r="AK21" i="2"/>
  <c r="AK473" i="2"/>
  <c r="AK94" i="2"/>
  <c r="AK146" i="2"/>
  <c r="AK587" i="2"/>
  <c r="AR587" i="2" s="1"/>
  <c r="AK220" i="2"/>
  <c r="AK332" i="2"/>
  <c r="AR332" i="2" s="1"/>
  <c r="AK386" i="2"/>
  <c r="AK151" i="2"/>
  <c r="AK361" i="2"/>
  <c r="AR361" i="2" s="1"/>
  <c r="AK656" i="2"/>
  <c r="AR656" i="2" s="1"/>
  <c r="AK733" i="2"/>
  <c r="AR733" i="2" s="1"/>
  <c r="AK254" i="2"/>
  <c r="AK122" i="2"/>
  <c r="AK545" i="2"/>
  <c r="AR545" i="2" s="1"/>
  <c r="AK530" i="2"/>
  <c r="AR530" i="2" s="1"/>
  <c r="AK20" i="2"/>
  <c r="AK133" i="2"/>
  <c r="AK675" i="2"/>
  <c r="AR675" i="2" s="1"/>
  <c r="AK127" i="2"/>
  <c r="AK370" i="2"/>
  <c r="AK711" i="2"/>
  <c r="AR711" i="2" s="1"/>
  <c r="AK521" i="2"/>
  <c r="AK167" i="2"/>
  <c r="AK334" i="2"/>
  <c r="AK669" i="2"/>
  <c r="AR669" i="2" s="1"/>
  <c r="AK404" i="2"/>
  <c r="AR404" i="2" s="1"/>
  <c r="AK226" i="2"/>
  <c r="AR226" i="2" s="1"/>
  <c r="AK266" i="2"/>
  <c r="AK278" i="2"/>
  <c r="AK41" i="2"/>
  <c r="AK465" i="2"/>
  <c r="AK698" i="2"/>
  <c r="AR698" i="2" s="1"/>
  <c r="AK650" i="2"/>
  <c r="AR650" i="2" s="1"/>
  <c r="AK582" i="2"/>
  <c r="AR582" i="2" s="1"/>
  <c r="AK421" i="2"/>
  <c r="AK290" i="2"/>
  <c r="AK629" i="2"/>
  <c r="AR629" i="2" s="1"/>
  <c r="AK214" i="2"/>
  <c r="AK132" i="2"/>
  <c r="AK338" i="2"/>
  <c r="AK161" i="2"/>
  <c r="AK105" i="2"/>
  <c r="AK701" i="2"/>
  <c r="AK319" i="2"/>
  <c r="AK704" i="2"/>
  <c r="AR704" i="2" s="1"/>
  <c r="AK272" i="2"/>
  <c r="AK126" i="2"/>
  <c r="AK718" i="2"/>
  <c r="AR718" i="2" s="1"/>
  <c r="AK522" i="2"/>
  <c r="AR522" i="2" s="1"/>
  <c r="AK532" i="2"/>
  <c r="AK637" i="2"/>
  <c r="AR637" i="2" s="1"/>
  <c r="AK342" i="2"/>
  <c r="AK734" i="2"/>
  <c r="AR734" i="2" s="1"/>
  <c r="AK466" i="2"/>
  <c r="AK608" i="2"/>
  <c r="AK137" i="2"/>
  <c r="AK172" i="2"/>
  <c r="AR172" i="2" s="1"/>
  <c r="AK699" i="2"/>
  <c r="AR699" i="2" s="1"/>
  <c r="AK59" i="2"/>
  <c r="AK134" i="2"/>
  <c r="AK116" i="2"/>
  <c r="AK689" i="2"/>
  <c r="AR689" i="2" s="1"/>
  <c r="AK168" i="2"/>
  <c r="AK365" i="2"/>
  <c r="AR365" i="2" s="1"/>
  <c r="AK589" i="2"/>
  <c r="AK321" i="2"/>
  <c r="AK353" i="2"/>
  <c r="AK555" i="2"/>
  <c r="AR555" i="2" s="1"/>
  <c r="AK678" i="2"/>
  <c r="AR678" i="2" s="1"/>
  <c r="AK346" i="2"/>
  <c r="AK330" i="2"/>
  <c r="AR330" i="2" s="1"/>
  <c r="AK305" i="2"/>
  <c r="AK680" i="2"/>
  <c r="AR680" i="2" s="1"/>
  <c r="AK568" i="2"/>
  <c r="AR568" i="2" s="1"/>
  <c r="AK429" i="2"/>
  <c r="AR429" i="2" s="1"/>
  <c r="AK408" i="2"/>
  <c r="AR408" i="2" s="1"/>
  <c r="AK694" i="2"/>
  <c r="AR694" i="2" s="1"/>
  <c r="AK559" i="2"/>
  <c r="AK148" i="2"/>
  <c r="AK666" i="2"/>
  <c r="AR666" i="2" s="1"/>
  <c r="AK737" i="2"/>
  <c r="AR737" i="2" s="1"/>
  <c r="AK700" i="2"/>
  <c r="AR700" i="2" s="1"/>
  <c r="AK652" i="2"/>
  <c r="AR652" i="2" s="1"/>
  <c r="AK585" i="2"/>
  <c r="AK159" i="2"/>
  <c r="AK584" i="2"/>
  <c r="AK566" i="2"/>
  <c r="AK463" i="2"/>
  <c r="AK605" i="2"/>
  <c r="AK326" i="2"/>
  <c r="AK685" i="2"/>
  <c r="AR685" i="2" s="1"/>
  <c r="AK238" i="2"/>
  <c r="AK103" i="2"/>
  <c r="AK85" i="2"/>
  <c r="AK598" i="2"/>
  <c r="AK280" i="2"/>
  <c r="AK315" i="2"/>
  <c r="AK143" i="2"/>
  <c r="AK569" i="2"/>
  <c r="AR569" i="2" s="1"/>
  <c r="AK606" i="2"/>
  <c r="AR606" i="2" s="1"/>
  <c r="AK368" i="2"/>
  <c r="AK109" i="2"/>
  <c r="AK225" i="2"/>
  <c r="AK567" i="2"/>
  <c r="AK400" i="2"/>
  <c r="AK281" i="2"/>
  <c r="AR281" i="2" s="1"/>
  <c r="AK419" i="2"/>
  <c r="AR419" i="2" s="1"/>
  <c r="AK228" i="2"/>
  <c r="AK573" i="2"/>
  <c r="AK495" i="2"/>
  <c r="AK655" i="2"/>
  <c r="AR655" i="2" s="1"/>
  <c r="AK565" i="2"/>
  <c r="AK554" i="2"/>
  <c r="AK149" i="2"/>
  <c r="AK207" i="2"/>
  <c r="AK729" i="2"/>
  <c r="AR729" i="2" s="1"/>
  <c r="AK563" i="2"/>
  <c r="AR563" i="2" s="1"/>
  <c r="AK428" i="2"/>
  <c r="AR428" i="2" s="1"/>
  <c r="AK430" i="2"/>
  <c r="AR430" i="2" s="1"/>
  <c r="AK191" i="2"/>
  <c r="AK169" i="2"/>
  <c r="AK380" i="2"/>
  <c r="AK459" i="2"/>
  <c r="AK433" i="2"/>
  <c r="AR433" i="2" s="1"/>
  <c r="AK327" i="2"/>
  <c r="AR327" i="2" s="1"/>
  <c r="AK515" i="2"/>
  <c r="AK529" i="2"/>
  <c r="AR529" i="2" s="1"/>
  <c r="AK684" i="2"/>
  <c r="AR684" i="2" s="1"/>
  <c r="AK198" i="2"/>
  <c r="AK596" i="2"/>
  <c r="AK291" i="2"/>
  <c r="AK379" i="2"/>
  <c r="AR379" i="2" s="1"/>
  <c r="AK492" i="2"/>
  <c r="AK633" i="2"/>
  <c r="AR633" i="2" s="1"/>
  <c r="AK461" i="2"/>
  <c r="AR461" i="2" s="1"/>
  <c r="AK604" i="2"/>
  <c r="AK651" i="2"/>
  <c r="AR651" i="2" s="1"/>
  <c r="AK186" i="2"/>
  <c r="AK320" i="2"/>
  <c r="AR320" i="2" s="1"/>
  <c r="AK420" i="2"/>
  <c r="AR420" i="2" s="1"/>
  <c r="AK578" i="2"/>
  <c r="AR578" i="2" s="1"/>
  <c r="AK677" i="2"/>
  <c r="AR677" i="2" s="1"/>
  <c r="AK381" i="2"/>
  <c r="AK575" i="2"/>
  <c r="AK717" i="2"/>
  <c r="AR717" i="2" s="1"/>
  <c r="AK574" i="2"/>
  <c r="AK391" i="2"/>
  <c r="AK710" i="2"/>
  <c r="AR710" i="2" s="1"/>
  <c r="AK251" i="2"/>
  <c r="AK277" i="2"/>
  <c r="AK618" i="2"/>
  <c r="AR618" i="2" s="1"/>
  <c r="AK450" i="2"/>
  <c r="AK591" i="2"/>
  <c r="AR591" i="2" s="1"/>
  <c r="AK548" i="2"/>
  <c r="AK451" i="2"/>
  <c r="AK661" i="2"/>
  <c r="AR661" i="2" s="1"/>
  <c r="AK412" i="2"/>
  <c r="AK434" i="2"/>
  <c r="AK516" i="2"/>
  <c r="AK599" i="2"/>
  <c r="AR599" i="2" s="1"/>
  <c r="AK617" i="2"/>
  <c r="AR617" i="2" s="1"/>
  <c r="AK470" i="2"/>
  <c r="AR470" i="2" s="1"/>
  <c r="AK726" i="2"/>
  <c r="AR726" i="2" s="1"/>
  <c r="AK705" i="2"/>
  <c r="AR705" i="2" s="1"/>
  <c r="AK724" i="2"/>
  <c r="AR724" i="2" s="1"/>
  <c r="AK693" i="2"/>
  <c r="AR693" i="2" s="1"/>
  <c r="AK679" i="2"/>
  <c r="AR679" i="2" s="1"/>
  <c r="AK621" i="2"/>
  <c r="AR621" i="2" s="1"/>
  <c r="AK738" i="2"/>
  <c r="AR738" i="2" s="1"/>
  <c r="AK695" i="2"/>
  <c r="AR695" i="2" s="1"/>
  <c r="AK709" i="2"/>
  <c r="AR709" i="2" s="1"/>
  <c r="AK626" i="2"/>
  <c r="AR626" i="2" s="1"/>
  <c r="AK592" i="2"/>
  <c r="AK602" i="2"/>
  <c r="AK611" i="2"/>
  <c r="AK674" i="2"/>
  <c r="AR674" i="2" s="1"/>
  <c r="AK715" i="2"/>
  <c r="AR715" i="2" s="1"/>
  <c r="AK720" i="2"/>
  <c r="AR720" i="2" s="1"/>
  <c r="AK627" i="2"/>
  <c r="AR627" i="2" s="1"/>
  <c r="AK681" i="2"/>
  <c r="AR681" i="2" s="1"/>
  <c r="AK719" i="2"/>
  <c r="AR719" i="2" s="1"/>
  <c r="AK712" i="2"/>
  <c r="AR712" i="2" s="1"/>
  <c r="AK728" i="2"/>
  <c r="AR728" i="2" s="1"/>
  <c r="AK600" i="2"/>
  <c r="AK687" i="2"/>
  <c r="AR687" i="2" s="1"/>
  <c r="AK667" i="2"/>
  <c r="AR667" i="2" s="1"/>
  <c r="AK703" i="2"/>
  <c r="AR703" i="2" s="1"/>
  <c r="AK692" i="2"/>
  <c r="AR692" i="2" s="1"/>
  <c r="AK736" i="2"/>
  <c r="AR736" i="2" s="1"/>
  <c r="AH355" i="2"/>
  <c r="AH55" i="2"/>
  <c r="AH30" i="2"/>
  <c r="AH279" i="2"/>
  <c r="AH63" i="2"/>
  <c r="AH423" i="2"/>
  <c r="AH615" i="2"/>
  <c r="AH75" i="2"/>
  <c r="AH697" i="2"/>
  <c r="AH732" i="2"/>
  <c r="AH120" i="2"/>
  <c r="AH694" i="2"/>
  <c r="AH606" i="2"/>
  <c r="AH368" i="2"/>
  <c r="AH169" i="2"/>
  <c r="AH327" i="2"/>
  <c r="AG402" i="2"/>
  <c r="AG267" i="2"/>
  <c r="AG299" i="2"/>
  <c r="AG231" i="2"/>
  <c r="AG188" i="2"/>
  <c r="AG480" i="2"/>
  <c r="AG292" i="2"/>
  <c r="AG150" i="2"/>
  <c r="AG155" i="2"/>
  <c r="AG308" i="2"/>
  <c r="AG52" i="2"/>
  <c r="AG153" i="2"/>
  <c r="AG196" i="2"/>
  <c r="AG625" i="2"/>
  <c r="AG584" i="2"/>
  <c r="AG463" i="2"/>
  <c r="AG605" i="2"/>
  <c r="AG315" i="2"/>
  <c r="AG143" i="2"/>
  <c r="AF121" i="2"/>
  <c r="AF209" i="2"/>
  <c r="AF534" i="2"/>
  <c r="AF670" i="2"/>
  <c r="AF546" i="2"/>
  <c r="AF97" i="2"/>
  <c r="AF385" i="2"/>
  <c r="AF721" i="2"/>
  <c r="M108" i="3" s="1"/>
  <c r="AF347" i="2"/>
  <c r="AF86" i="2"/>
  <c r="AF371" i="2"/>
  <c r="AF76" i="2"/>
  <c r="AF177" i="2"/>
  <c r="AF16" i="2"/>
  <c r="AF302" i="2"/>
  <c r="AF542" i="2"/>
  <c r="AF552" i="2"/>
  <c r="AF117" i="2"/>
  <c r="AF221" i="2"/>
  <c r="AF200" i="2"/>
  <c r="AF479" i="2"/>
  <c r="AF258" i="2"/>
  <c r="AF155" i="2"/>
  <c r="AF422" i="2"/>
  <c r="AF580" i="2"/>
  <c r="AF52" i="2"/>
  <c r="AF735" i="2"/>
  <c r="AF666" i="2"/>
  <c r="AF652" i="2"/>
  <c r="AF585" i="2"/>
  <c r="AE351" i="2"/>
  <c r="AE362" i="2"/>
  <c r="AE118" i="2"/>
  <c r="AE443" i="2"/>
  <c r="AE462" i="2"/>
  <c r="AE10" i="2"/>
  <c r="AE204" i="2"/>
  <c r="AE620" i="2"/>
  <c r="AE265" i="2"/>
  <c r="AE485" i="2"/>
  <c r="AE609" i="2"/>
  <c r="AE89" i="2"/>
  <c r="AE623" i="2"/>
  <c r="AE550" i="2"/>
  <c r="AE335" i="2"/>
  <c r="AE392" i="2"/>
  <c r="AE690" i="2"/>
  <c r="AE45" i="2"/>
  <c r="AE494" i="2"/>
  <c r="AE481" i="2"/>
  <c r="AE195" i="2"/>
  <c r="AE130" i="2"/>
  <c r="AE458" i="2"/>
  <c r="AE499" i="2"/>
  <c r="AE294" i="2"/>
  <c r="AE116" i="2"/>
  <c r="AE689" i="2"/>
  <c r="AE321" i="2"/>
  <c r="AE353" i="2"/>
  <c r="AE169" i="2"/>
  <c r="AE380" i="2"/>
  <c r="AE433" i="2"/>
  <c r="AE684" i="2"/>
  <c r="AE198" i="2"/>
  <c r="AE592" i="2"/>
  <c r="AE719" i="2"/>
  <c r="AE600" i="2"/>
  <c r="AE687" i="2"/>
  <c r="AE667" i="2"/>
  <c r="AE703" i="2"/>
  <c r="AD42" i="2"/>
  <c r="AD163" i="2"/>
  <c r="AD528" i="2"/>
  <c r="AD442" i="2"/>
  <c r="AD66" i="2"/>
  <c r="AD462" i="2"/>
  <c r="AD231" i="2"/>
  <c r="AD246" i="2"/>
  <c r="AD533" i="2"/>
  <c r="AD367" i="2"/>
  <c r="AD154" i="2"/>
  <c r="AD644" i="2"/>
  <c r="AD32" i="2"/>
  <c r="AD366" i="2"/>
  <c r="AD181" i="2"/>
  <c r="AD27" i="2"/>
  <c r="AD16" i="2"/>
  <c r="AD302" i="2"/>
  <c r="AD583" i="2"/>
  <c r="AD538" i="2"/>
  <c r="AD217" i="2"/>
  <c r="AD252" i="2"/>
  <c r="AD399" i="2"/>
  <c r="AD486" i="2"/>
  <c r="AD70" i="2"/>
  <c r="AD613" i="2"/>
  <c r="AD179" i="2"/>
  <c r="AD539" i="2"/>
  <c r="AD176" i="2"/>
  <c r="AD232" i="2"/>
  <c r="AD415" i="2"/>
  <c r="AD51" i="2"/>
  <c r="AD296" i="2"/>
  <c r="AD688" i="2"/>
  <c r="AD256" i="2"/>
  <c r="AD476" i="2"/>
  <c r="AD580" i="2"/>
  <c r="AD99" i="2"/>
  <c r="AD139" i="2"/>
  <c r="AD444" i="2"/>
  <c r="AD146" i="2"/>
  <c r="AD151" i="2"/>
  <c r="AD361" i="2"/>
  <c r="AD704" i="2"/>
  <c r="AD272" i="2"/>
  <c r="AD126" i="2"/>
  <c r="AD522" i="2"/>
  <c r="AD637" i="2"/>
  <c r="AD342" i="2"/>
  <c r="AD159" i="2"/>
  <c r="AD238" i="2"/>
  <c r="AD103" i="2"/>
  <c r="AD85" i="2"/>
  <c r="AD598" i="2"/>
  <c r="AD684" i="2"/>
  <c r="AD198" i="2"/>
  <c r="AD596" i="2"/>
  <c r="AD291" i="2"/>
  <c r="AD492" i="2"/>
  <c r="AD461" i="2"/>
  <c r="AD724" i="2"/>
  <c r="AD693" i="2"/>
  <c r="AD709" i="2"/>
  <c r="AD626" i="2"/>
  <c r="AD592" i="2"/>
  <c r="AC362" i="2"/>
  <c r="AC475" i="2"/>
  <c r="AC260" i="2"/>
  <c r="AC157" i="2"/>
  <c r="AC88" i="2"/>
  <c r="AC293" i="2"/>
  <c r="AC5" i="2"/>
  <c r="AC82" i="2"/>
  <c r="AC282" i="2"/>
  <c r="AC144" i="2"/>
  <c r="AC484" i="2"/>
  <c r="AC329" i="2"/>
  <c r="AC439" i="2"/>
  <c r="AC487" i="2"/>
  <c r="AC11" i="2"/>
  <c r="AC544" i="2"/>
  <c r="AC212" i="2"/>
  <c r="AC253" i="2"/>
  <c r="AC284" i="2"/>
  <c r="AC138" i="2"/>
  <c r="AC246" i="2"/>
  <c r="AC425" i="2"/>
  <c r="AC271" i="2"/>
  <c r="AC234" i="2"/>
  <c r="AC347" i="2"/>
  <c r="AC371" i="2"/>
  <c r="AC102" i="2"/>
  <c r="AC15" i="2"/>
  <c r="AC526" i="2"/>
  <c r="AC635" i="2"/>
  <c r="AC2" i="2"/>
  <c r="AC510" i="2"/>
  <c r="AC468" i="2"/>
  <c r="AC202" i="2"/>
  <c r="AC682" i="2"/>
  <c r="AC265" i="2"/>
  <c r="AC366" i="2"/>
  <c r="AC500" i="2"/>
  <c r="J121" i="3" s="1"/>
  <c r="AC74" i="2"/>
  <c r="AC601" i="2"/>
  <c r="AC300" i="2"/>
  <c r="AC535" i="2"/>
  <c r="AC452" i="2"/>
  <c r="AC177" i="2"/>
  <c r="AC140" i="2"/>
  <c r="AC722" i="2"/>
  <c r="AC571" i="2"/>
  <c r="AC337" i="2"/>
  <c r="AC538" i="2"/>
  <c r="AC593" i="2"/>
  <c r="AC406" i="2"/>
  <c r="AC523" i="2"/>
  <c r="AC477" i="2"/>
  <c r="AC426" i="2"/>
  <c r="AC129" i="2"/>
  <c r="AC285" i="2"/>
  <c r="AC303" i="2"/>
  <c r="AC270" i="2"/>
  <c r="AC560" i="2"/>
  <c r="AC263" i="2"/>
  <c r="AC158" i="2"/>
  <c r="AC80" i="2"/>
  <c r="AC264" i="2"/>
  <c r="AC511" i="2"/>
  <c r="AC70" i="2"/>
  <c r="AC35" i="2"/>
  <c r="AC536" i="2"/>
  <c r="AC322" i="2"/>
  <c r="AC454" i="2"/>
  <c r="AC410" i="2"/>
  <c r="AC200" i="2"/>
  <c r="AC479" i="2"/>
  <c r="AC18" i="2"/>
  <c r="AC304" i="2"/>
  <c r="AC258" i="2"/>
  <c r="AC96" i="2"/>
  <c r="AC415" i="2"/>
  <c r="AC537" i="2"/>
  <c r="AC527" i="2"/>
  <c r="AC58" i="2"/>
  <c r="AC230" i="2"/>
  <c r="AC4" i="2"/>
  <c r="AC730" i="2"/>
  <c r="AC506" i="2"/>
  <c r="AC130" i="2"/>
  <c r="AC453" i="2"/>
  <c r="AC286" i="2"/>
  <c r="AC165" i="2"/>
  <c r="AC248" i="2"/>
  <c r="AC676" i="2"/>
  <c r="AC683" i="2"/>
  <c r="AC43" i="2"/>
  <c r="AC476" i="2"/>
  <c r="AC12" i="2"/>
  <c r="AC514" i="2"/>
  <c r="AC474" i="2"/>
  <c r="AC387" i="2"/>
  <c r="AC735" i="2"/>
  <c r="AC458" i="2"/>
  <c r="AC241" i="2"/>
  <c r="AC60" i="2"/>
  <c r="AC731" i="2"/>
  <c r="AC610" i="2"/>
  <c r="AC386" i="2"/>
  <c r="AC151" i="2"/>
  <c r="AC127" i="2"/>
  <c r="AC370" i="2"/>
  <c r="AC521" i="2"/>
  <c r="AC167" i="2"/>
  <c r="AC334" i="2"/>
  <c r="AC701" i="2"/>
  <c r="AC319" i="2"/>
  <c r="AC608" i="2"/>
  <c r="AC137" i="2"/>
  <c r="AC699" i="2"/>
  <c r="AC59" i="2"/>
  <c r="AC134" i="2"/>
  <c r="AC148" i="2"/>
  <c r="AC666" i="2"/>
  <c r="AC685" i="2"/>
  <c r="AC238" i="2"/>
  <c r="AC85" i="2"/>
  <c r="AC598" i="2"/>
  <c r="AC280" i="2"/>
  <c r="AC207" i="2"/>
  <c r="AC729" i="2"/>
  <c r="AC529" i="2"/>
  <c r="AC684" i="2"/>
  <c r="AC596" i="2"/>
  <c r="AC291" i="2"/>
  <c r="AC379" i="2"/>
  <c r="AC618" i="2"/>
  <c r="AC450" i="2"/>
  <c r="AC726" i="2"/>
  <c r="AC705" i="2"/>
  <c r="AC693" i="2"/>
  <c r="AC679" i="2"/>
  <c r="AC621" i="2"/>
  <c r="AC703" i="2"/>
  <c r="AC692" i="2"/>
  <c r="AH570" i="2"/>
  <c r="AH556" i="2"/>
  <c r="AH630" i="2"/>
  <c r="AH121" i="2"/>
  <c r="AH401" i="2"/>
  <c r="AH518" i="2"/>
  <c r="AH377" i="2"/>
  <c r="AH478" i="2"/>
  <c r="AH622" i="2"/>
  <c r="AH351" i="2"/>
  <c r="AH362" i="2"/>
  <c r="AH475" i="2"/>
  <c r="AH260" i="2"/>
  <c r="AH686" i="2"/>
  <c r="AH170" i="2"/>
  <c r="AH128" i="2"/>
  <c r="AH209" i="2"/>
  <c r="AH440" i="2"/>
  <c r="AH534" i="2"/>
  <c r="AH670" i="2"/>
  <c r="AH541" i="2"/>
  <c r="AH73" i="2"/>
  <c r="AH118" i="2"/>
  <c r="AH443" i="2"/>
  <c r="AH388" i="2"/>
  <c r="AH309" i="2"/>
  <c r="AH34" i="2"/>
  <c r="AH546" i="2"/>
  <c r="AH213" i="2"/>
  <c r="AH657" i="2"/>
  <c r="AH383" i="2"/>
  <c r="AH97" i="2"/>
  <c r="AH631" i="2"/>
  <c r="AH640" i="2"/>
  <c r="AH157" i="2"/>
  <c r="AH88" i="2"/>
  <c r="AH293" i="2"/>
  <c r="AH5" i="2"/>
  <c r="AH663" i="2"/>
  <c r="AH82" i="2"/>
  <c r="AH482" i="2"/>
  <c r="AH223" i="2"/>
  <c r="AH115" i="2"/>
  <c r="AH42" i="2"/>
  <c r="AH504" i="2"/>
  <c r="AH203" i="2"/>
  <c r="AH564" i="2"/>
  <c r="AH394" i="2"/>
  <c r="AH106" i="2"/>
  <c r="AH295" i="2"/>
  <c r="AH163" i="2"/>
  <c r="AH47" i="2"/>
  <c r="AH576" i="2"/>
  <c r="AH79" i="2"/>
  <c r="AH37" i="2"/>
  <c r="AH528" i="2"/>
  <c r="AH442" i="2"/>
  <c r="AH543" i="2"/>
  <c r="AH282" i="2"/>
  <c r="AH144" i="2"/>
  <c r="AH484" i="2"/>
  <c r="AH218" i="2"/>
  <c r="AH329" i="2"/>
  <c r="AH439" i="2"/>
  <c r="AH487" i="2"/>
  <c r="AH206" i="2"/>
  <c r="AH145" i="2"/>
  <c r="AH316" i="2"/>
  <c r="AH78" i="2"/>
  <c r="AH407" i="2"/>
  <c r="AH402" i="2"/>
  <c r="AH467" i="2"/>
  <c r="AH113" i="2"/>
  <c r="AH314" i="2"/>
  <c r="AH653" i="2"/>
  <c r="AH297" i="2"/>
  <c r="AH164" i="2"/>
  <c r="AH244" i="2"/>
  <c r="AH3" i="2"/>
  <c r="AH491" i="2"/>
  <c r="AH395" i="2"/>
  <c r="AH98" i="2"/>
  <c r="AH11" i="2"/>
  <c r="AH323" i="2"/>
  <c r="AH544" i="2"/>
  <c r="AH577" i="2"/>
  <c r="AH212" i="2"/>
  <c r="AH253" i="2"/>
  <c r="AH284" i="2"/>
  <c r="AH56" i="2"/>
  <c r="AH356" i="2"/>
  <c r="AH632" i="2"/>
  <c r="AH413" i="2"/>
  <c r="AH249" i="2"/>
  <c r="AH389" i="2"/>
  <c r="AH7" i="2"/>
  <c r="AH64" i="2"/>
  <c r="AH311" i="2"/>
  <c r="AH66" i="2"/>
  <c r="AH324" i="2"/>
  <c r="AH201" i="2"/>
  <c r="AH267" i="2"/>
  <c r="AH299" i="2"/>
  <c r="AH141" i="2"/>
  <c r="AH245" i="2"/>
  <c r="AH496" i="2"/>
  <c r="AH462" i="2"/>
  <c r="AH287" i="2"/>
  <c r="AH138" i="2"/>
  <c r="AH363" i="2"/>
  <c r="AH231" i="2"/>
  <c r="AH246" i="2"/>
  <c r="AH425" i="2"/>
  <c r="AH104" i="2"/>
  <c r="AH188" i="2"/>
  <c r="AH44" i="2"/>
  <c r="AH645" i="2"/>
  <c r="AH142" i="2"/>
  <c r="AH706" i="2"/>
  <c r="AH512" i="2"/>
  <c r="AH10" i="2"/>
  <c r="AH193" i="2"/>
  <c r="AH385" i="2"/>
  <c r="AH171" i="2"/>
  <c r="AH271" i="2"/>
  <c r="AH274" i="2"/>
  <c r="AH306" i="2"/>
  <c r="AH36" i="2"/>
  <c r="AH204" i="2"/>
  <c r="AH620" i="2"/>
  <c r="AH431" i="2"/>
  <c r="AH178" i="2"/>
  <c r="AH234" i="2"/>
  <c r="AH493" i="2"/>
  <c r="AH301" i="2"/>
  <c r="AH261" i="2"/>
  <c r="AH360" i="2"/>
  <c r="AH721" i="2"/>
  <c r="AH340" i="2"/>
  <c r="AH273" i="2"/>
  <c r="AH54" i="2"/>
  <c r="AH325" i="2"/>
  <c r="AH702" i="2"/>
  <c r="AH460" i="2"/>
  <c r="AH347" i="2"/>
  <c r="AH86" i="2"/>
  <c r="AH371" i="2"/>
  <c r="AH76" i="2"/>
  <c r="AH102" i="2"/>
  <c r="AH15" i="2"/>
  <c r="AH526" i="2"/>
  <c r="AH237" i="2"/>
  <c r="AH298" i="2"/>
  <c r="AH374" i="2"/>
  <c r="AH275" i="2"/>
  <c r="AH222" i="2"/>
  <c r="AH498" i="2"/>
  <c r="AH549" i="2"/>
  <c r="AH533" i="2"/>
  <c r="AH367" i="2"/>
  <c r="AH154" i="2"/>
  <c r="AH525" i="2"/>
  <c r="AH489" i="2"/>
  <c r="AH520" i="2"/>
  <c r="AH644" i="2"/>
  <c r="AH32" i="2"/>
  <c r="AH597" i="2"/>
  <c r="AH257" i="2"/>
  <c r="AH635" i="2"/>
  <c r="AH502" i="2"/>
  <c r="AH2" i="2"/>
  <c r="AH510" i="2"/>
  <c r="AH468" i="2"/>
  <c r="AH341" i="2"/>
  <c r="AH662" i="2"/>
  <c r="AH152" i="2"/>
  <c r="AH23" i="2"/>
  <c r="AH136" i="2"/>
  <c r="AH336" i="2"/>
  <c r="AH199" i="2"/>
  <c r="AH216" i="2"/>
  <c r="AH210" i="2"/>
  <c r="AH673" i="2"/>
  <c r="AH255" i="2"/>
  <c r="AH38" i="2"/>
  <c r="AH46" i="2"/>
  <c r="AH646" i="2"/>
  <c r="AH561" i="2"/>
  <c r="AH441" i="2"/>
  <c r="AH357" i="2"/>
  <c r="AH202" i="2"/>
  <c r="AH682" i="2"/>
  <c r="AH616" i="2"/>
  <c r="AH446" i="2"/>
  <c r="AH414" i="2"/>
  <c r="AH95" i="2"/>
  <c r="AH437" i="2"/>
  <c r="AH243" i="2"/>
  <c r="AH557" i="2"/>
  <c r="AH405" i="2"/>
  <c r="AH579" i="2"/>
  <c r="AH92" i="2"/>
  <c r="AH265" i="2"/>
  <c r="AH366" i="2"/>
  <c r="AH628" i="2"/>
  <c r="AH500" i="2"/>
  <c r="AH74" i="2"/>
  <c r="AH601" i="2"/>
  <c r="AH227" i="2"/>
  <c r="AH485" i="2"/>
  <c r="AH376" i="2"/>
  <c r="AH111" i="2"/>
  <c r="AH398" i="2"/>
  <c r="AH609" i="2"/>
  <c r="AH508" i="2"/>
  <c r="AH181" i="2"/>
  <c r="AH174" i="2"/>
  <c r="AH100" i="2"/>
  <c r="AH235" i="2"/>
  <c r="AH289" i="2"/>
  <c r="AH71" i="2"/>
  <c r="AH586" i="2"/>
  <c r="AH672" i="2"/>
  <c r="AH345" i="2"/>
  <c r="AH464" i="2"/>
  <c r="AH300" i="2"/>
  <c r="AH535" i="2"/>
  <c r="AH594" i="2"/>
  <c r="AH727" i="2"/>
  <c r="AH236" i="2"/>
  <c r="AH247" i="2"/>
  <c r="AH531" i="2"/>
  <c r="AH588" i="2"/>
  <c r="AH328" i="2"/>
  <c r="AH714" i="2"/>
  <c r="AH65" i="2"/>
  <c r="AH343" i="2"/>
  <c r="AH452" i="2"/>
  <c r="AH177" i="2"/>
  <c r="AH48" i="2"/>
  <c r="AH140" i="2"/>
  <c r="AH722" i="2"/>
  <c r="AH571" i="2"/>
  <c r="AH19" i="2"/>
  <c r="AH590" i="2"/>
  <c r="AH124" i="2"/>
  <c r="AH658" i="2"/>
  <c r="AH313" i="2"/>
  <c r="AH87" i="2"/>
  <c r="AH354" i="2"/>
  <c r="AH445" i="2"/>
  <c r="AH27" i="2"/>
  <c r="AH16" i="2"/>
  <c r="AH302" i="2"/>
  <c r="AH542" i="2"/>
  <c r="AH490" i="2"/>
  <c r="AH276" i="2"/>
  <c r="AH583" i="2"/>
  <c r="AH288" i="2"/>
  <c r="AH68" i="2"/>
  <c r="AH337" i="2"/>
  <c r="AH538" i="2"/>
  <c r="AH217" i="2"/>
  <c r="AH378" i="2"/>
  <c r="AH50" i="2"/>
  <c r="AH552" i="2"/>
  <c r="AH67" i="2"/>
  <c r="AH162" i="2"/>
  <c r="AH180" i="2"/>
  <c r="AH117" i="2"/>
  <c r="AH480" i="2"/>
  <c r="AH89" i="2"/>
  <c r="AH593" i="2"/>
  <c r="AH406" i="2"/>
  <c r="AH33" i="2"/>
  <c r="AH523" i="2"/>
  <c r="AH477" i="2"/>
  <c r="AH426" i="2"/>
  <c r="AH292" i="2"/>
  <c r="AH119" i="2"/>
  <c r="AH81" i="2"/>
  <c r="AH283" i="2"/>
  <c r="AH623" i="2"/>
  <c r="AH333" i="2"/>
  <c r="AH359" i="2"/>
  <c r="AH707" i="2"/>
  <c r="AH62" i="2"/>
  <c r="AH189" i="2"/>
  <c r="AH83" i="2"/>
  <c r="AH471" i="2"/>
  <c r="AH551" i="2"/>
  <c r="AH184" i="2"/>
  <c r="AH603" i="2"/>
  <c r="AH239" i="2"/>
  <c r="AH350" i="2"/>
  <c r="AH129" i="2"/>
  <c r="AH285" i="2"/>
  <c r="AH166" i="2"/>
  <c r="AH252" i="2"/>
  <c r="AH399" i="2"/>
  <c r="AH375" i="2"/>
  <c r="AH72" i="2"/>
  <c r="AH352" i="2"/>
  <c r="AH517" i="2"/>
  <c r="AH486" i="2"/>
  <c r="AH91" i="2"/>
  <c r="AH659" i="2"/>
  <c r="AH303" i="2"/>
  <c r="AH270" i="2"/>
  <c r="AH636" i="2"/>
  <c r="AH560" i="2"/>
  <c r="AH263" i="2"/>
  <c r="AH158" i="2"/>
  <c r="AH194" i="2"/>
  <c r="AH503" i="2"/>
  <c r="AH339" i="2"/>
  <c r="AH9" i="2"/>
  <c r="AH192" i="2"/>
  <c r="AH101" i="2"/>
  <c r="AH259" i="2"/>
  <c r="AH524" i="2"/>
  <c r="AH242" i="2"/>
  <c r="AH24" i="2"/>
  <c r="AH427" i="2"/>
  <c r="AH49" i="2"/>
  <c r="AH607" i="2"/>
  <c r="AH8" i="2"/>
  <c r="AH183" i="2"/>
  <c r="AH448" i="2"/>
  <c r="AH390" i="2"/>
  <c r="AH660" i="2"/>
  <c r="AH80" i="2"/>
  <c r="AH264" i="2"/>
  <c r="AH716" i="2"/>
  <c r="AH211" i="2"/>
  <c r="AH654" i="2"/>
  <c r="AH39" i="2"/>
  <c r="AH634" i="2"/>
  <c r="AH77" i="2"/>
  <c r="AH131" i="2"/>
  <c r="AH708" i="2"/>
  <c r="AH22" i="2"/>
  <c r="AH372" i="2"/>
  <c r="AH511" i="2"/>
  <c r="AH70" i="2"/>
  <c r="AH135" i="2"/>
  <c r="AH35" i="2"/>
  <c r="AH536" i="2"/>
  <c r="AH322" i="2"/>
  <c r="AH638" i="2"/>
  <c r="AH550" i="2"/>
  <c r="AH208" i="2"/>
  <c r="AH449" i="2"/>
  <c r="AH488" i="2"/>
  <c r="AH310" i="2"/>
  <c r="AH107" i="2"/>
  <c r="AH613" i="2"/>
  <c r="AH221" i="2"/>
  <c r="AH269" i="2"/>
  <c r="AH317" i="2"/>
  <c r="AH572" i="2"/>
  <c r="AH335" i="2"/>
  <c r="AH392" i="2"/>
  <c r="AH190" i="2"/>
  <c r="AH268" i="2"/>
  <c r="AH219" i="2"/>
  <c r="AH175" i="2"/>
  <c r="AH454" i="2"/>
  <c r="AH410" i="2"/>
  <c r="AH114" i="2"/>
  <c r="AH690" i="2"/>
  <c r="AH45" i="2"/>
  <c r="AH642" i="2"/>
  <c r="AH197" i="2"/>
  <c r="AH348" i="2"/>
  <c r="AH668" i="2"/>
  <c r="AH185" i="2"/>
  <c r="AH469" i="2"/>
  <c r="AH540" i="2"/>
  <c r="AH200" i="2"/>
  <c r="AH479" i="2"/>
  <c r="AH382" i="2"/>
  <c r="AH18" i="2"/>
  <c r="AH304" i="2"/>
  <c r="AH258" i="2"/>
  <c r="AH150" i="2"/>
  <c r="AH13" i="2"/>
  <c r="AH664" i="2"/>
  <c r="AH155" i="2"/>
  <c r="AH308" i="2"/>
  <c r="AH639" i="2"/>
  <c r="AH215" i="2"/>
  <c r="AH182" i="2"/>
  <c r="AH179" i="2"/>
  <c r="AH539" i="2"/>
  <c r="AH176" i="2"/>
  <c r="AH156" i="2"/>
  <c r="AH418" i="2"/>
  <c r="AH432" i="2"/>
  <c r="AH232" i="2"/>
  <c r="AH17" i="2"/>
  <c r="AH403" i="2"/>
  <c r="AH723" i="2"/>
  <c r="AH96" i="2"/>
  <c r="AH415" i="2"/>
  <c r="AH51" i="2"/>
  <c r="AH483" i="2"/>
  <c r="AH14" i="2"/>
  <c r="AH649" i="2"/>
  <c r="AH6" i="2"/>
  <c r="AH108" i="2"/>
  <c r="AH160" i="2"/>
  <c r="AH53" i="2"/>
  <c r="AH205" i="2"/>
  <c r="AH90" i="2"/>
  <c r="AH537" i="2"/>
  <c r="AH527" i="2"/>
  <c r="AH619" i="2"/>
  <c r="AH58" i="2"/>
  <c r="AH230" i="2"/>
  <c r="AH4" i="2"/>
  <c r="AH318" i="2"/>
  <c r="AH641" i="2"/>
  <c r="AH507" i="2"/>
  <c r="AH28" i="2"/>
  <c r="AH438" i="2"/>
  <c r="AH581" i="2"/>
  <c r="AH393" i="2"/>
  <c r="AH173" i="2"/>
  <c r="AH224" i="2"/>
  <c r="AH447" i="2"/>
  <c r="AH505" i="2"/>
  <c r="AH187" i="2"/>
  <c r="AH229" i="2"/>
  <c r="AH358" i="2"/>
  <c r="AH84" i="2"/>
  <c r="AH696" i="2"/>
  <c r="AH344" i="2"/>
  <c r="AH730" i="2"/>
  <c r="AH506" i="2"/>
  <c r="AH125" i="2"/>
  <c r="AH296" i="2"/>
  <c r="AH688" i="2"/>
  <c r="AH369" i="2"/>
  <c r="AH494" i="2"/>
  <c r="AH481" i="2"/>
  <c r="AH240" i="2"/>
  <c r="AH256" i="2"/>
  <c r="AH501" i="2"/>
  <c r="AH195" i="2"/>
  <c r="AH130" i="2"/>
  <c r="AH453" i="2"/>
  <c r="AH472" i="2"/>
  <c r="AH286" i="2"/>
  <c r="AH165" i="2"/>
  <c r="AH248" i="2"/>
  <c r="AH31" i="2"/>
  <c r="AH725" i="2"/>
  <c r="AH93" i="2"/>
  <c r="AH457" i="2"/>
  <c r="AH123" i="2"/>
  <c r="AH435" i="2"/>
  <c r="AH69" i="2"/>
  <c r="AH417" i="2"/>
  <c r="AH110" i="2"/>
  <c r="AH424" i="2"/>
  <c r="AH61" i="2"/>
  <c r="AH456" i="2"/>
  <c r="AH411" i="2"/>
  <c r="AH612" i="2"/>
  <c r="AH562" i="2"/>
  <c r="AH513" i="2"/>
  <c r="AH676" i="2"/>
  <c r="AH683" i="2"/>
  <c r="AH519" i="2"/>
  <c r="AH112" i="2"/>
  <c r="AH547" i="2"/>
  <c r="AH364" i="2"/>
  <c r="AH558" i="2"/>
  <c r="AH691" i="2"/>
  <c r="AH233" i="2"/>
  <c r="AH373" i="2"/>
  <c r="AH713" i="2"/>
  <c r="AH43" i="2"/>
  <c r="AH476" i="2"/>
  <c r="AH595" i="2"/>
  <c r="AH12" i="2"/>
  <c r="AH514" i="2"/>
  <c r="AH474" i="2"/>
  <c r="AH396" i="2"/>
  <c r="AH331" i="2"/>
  <c r="AH648" i="2"/>
  <c r="AH349" i="2"/>
  <c r="AH643" i="2"/>
  <c r="AH250" i="2"/>
  <c r="AH422" i="2"/>
  <c r="AH580" i="2"/>
  <c r="AH671" i="2"/>
  <c r="AH147" i="2"/>
  <c r="AH509" i="2"/>
  <c r="AH52" i="2"/>
  <c r="AH153" i="2"/>
  <c r="AH397" i="2"/>
  <c r="AH384" i="2"/>
  <c r="AH25" i="2"/>
  <c r="AH312" i="2"/>
  <c r="AH497" i="2"/>
  <c r="AH387" i="2"/>
  <c r="AH735" i="2"/>
  <c r="AH40" i="2"/>
  <c r="AH647" i="2"/>
  <c r="AH436" i="2"/>
  <c r="AH409" i="2"/>
  <c r="AH196" i="2"/>
  <c r="AH625" i="2"/>
  <c r="AH553" i="2"/>
  <c r="AH614" i="2"/>
  <c r="AH29" i="2"/>
  <c r="AH57" i="2"/>
  <c r="AH458" i="2"/>
  <c r="AH241" i="2"/>
  <c r="AH416" i="2"/>
  <c r="AH60" i="2"/>
  <c r="AH731" i="2"/>
  <c r="AH610" i="2"/>
  <c r="AH455" i="2"/>
  <c r="AH499" i="2"/>
  <c r="AH307" i="2"/>
  <c r="AH262" i="2"/>
  <c r="AH665" i="2"/>
  <c r="AH294" i="2"/>
  <c r="AH624" i="2"/>
  <c r="AH26" i="2"/>
  <c r="AH99" i="2"/>
  <c r="AH139" i="2"/>
  <c r="AH444" i="2"/>
  <c r="AH21" i="2"/>
  <c r="AH473" i="2"/>
  <c r="AH94" i="2"/>
  <c r="AH146" i="2"/>
  <c r="AH587" i="2"/>
  <c r="AH220" i="2"/>
  <c r="AH332" i="2"/>
  <c r="AH386" i="2"/>
  <c r="AH151" i="2"/>
  <c r="AH361" i="2"/>
  <c r="AH656" i="2"/>
  <c r="AH733" i="2"/>
  <c r="AH254" i="2"/>
  <c r="AH122" i="2"/>
  <c r="AH545" i="2"/>
  <c r="AH530" i="2"/>
  <c r="AH20" i="2"/>
  <c r="AH133" i="2"/>
  <c r="AH675" i="2"/>
  <c r="AH127" i="2"/>
  <c r="AH370" i="2"/>
  <c r="AH711" i="2"/>
  <c r="AH521" i="2"/>
  <c r="AH167" i="2"/>
  <c r="AH334" i="2"/>
  <c r="AH669" i="2"/>
  <c r="AH404" i="2"/>
  <c r="AH226" i="2"/>
  <c r="AH266" i="2"/>
  <c r="AH278" i="2"/>
  <c r="AH41" i="2"/>
  <c r="AH465" i="2"/>
  <c r="AH698" i="2"/>
  <c r="AH650" i="2"/>
  <c r="AH582" i="2"/>
  <c r="AH421" i="2"/>
  <c r="AH290" i="2"/>
  <c r="AH629" i="2"/>
  <c r="AH214" i="2"/>
  <c r="AH132" i="2"/>
  <c r="AH338" i="2"/>
  <c r="AH161" i="2"/>
  <c r="AH105" i="2"/>
  <c r="AH701" i="2"/>
  <c r="AH319" i="2"/>
  <c r="AH704" i="2"/>
  <c r="AH272" i="2"/>
  <c r="AH126" i="2"/>
  <c r="AH718" i="2"/>
  <c r="AH522" i="2"/>
  <c r="AH532" i="2"/>
  <c r="AH637" i="2"/>
  <c r="AH342" i="2"/>
  <c r="AH734" i="2"/>
  <c r="AH466" i="2"/>
  <c r="AH608" i="2"/>
  <c r="AH137" i="2"/>
  <c r="AH172" i="2"/>
  <c r="AH699" i="2"/>
  <c r="AH59" i="2"/>
  <c r="AH134" i="2"/>
  <c r="AH116" i="2"/>
  <c r="AH689" i="2"/>
  <c r="AH168" i="2"/>
  <c r="AH365" i="2"/>
  <c r="AH589" i="2"/>
  <c r="AH321" i="2"/>
  <c r="AH353" i="2"/>
  <c r="AH555" i="2"/>
  <c r="AH678" i="2"/>
  <c r="AH346" i="2"/>
  <c r="AH330" i="2"/>
  <c r="AH305" i="2"/>
  <c r="AH680" i="2"/>
  <c r="AH568" i="2"/>
  <c r="AH429" i="2"/>
  <c r="AH408" i="2"/>
  <c r="AH559" i="2"/>
  <c r="AH148" i="2"/>
  <c r="AH666" i="2"/>
  <c r="AH737" i="2"/>
  <c r="AH700" i="2"/>
  <c r="AH652" i="2"/>
  <c r="AH585" i="2"/>
  <c r="AH159" i="2"/>
  <c r="AH584" i="2"/>
  <c r="AH566" i="2"/>
  <c r="AH463" i="2"/>
  <c r="AH605" i="2"/>
  <c r="AH326" i="2"/>
  <c r="AH685" i="2"/>
  <c r="AH238" i="2"/>
  <c r="AH103" i="2"/>
  <c r="AH85" i="2"/>
  <c r="AH598" i="2"/>
  <c r="AH280" i="2"/>
  <c r="AH315" i="2"/>
  <c r="AH143" i="2"/>
  <c r="AH569" i="2"/>
  <c r="AH109" i="2"/>
  <c r="AH225" i="2"/>
  <c r="AH567" i="2"/>
  <c r="AH400" i="2"/>
  <c r="AH281" i="2"/>
  <c r="AH419" i="2"/>
  <c r="AH228" i="2"/>
  <c r="AH573" i="2"/>
  <c r="AH495" i="2"/>
  <c r="AH655" i="2"/>
  <c r="AH565" i="2"/>
  <c r="AH554" i="2"/>
  <c r="AH149" i="2"/>
  <c r="AH207" i="2"/>
  <c r="AH729" i="2"/>
  <c r="AH563" i="2"/>
  <c r="AH428" i="2"/>
  <c r="AH430" i="2"/>
  <c r="AH191" i="2"/>
  <c r="AH380" i="2"/>
  <c r="AH459" i="2"/>
  <c r="AH433" i="2"/>
  <c r="AH515" i="2"/>
  <c r="AH529" i="2"/>
  <c r="AH684" i="2"/>
  <c r="AH198" i="2"/>
  <c r="AH596" i="2"/>
  <c r="AH291" i="2"/>
  <c r="AH379" i="2"/>
  <c r="AH492" i="2"/>
  <c r="AH633" i="2"/>
  <c r="AH461" i="2"/>
  <c r="AH604" i="2"/>
  <c r="AH651" i="2"/>
  <c r="AH186" i="2"/>
  <c r="AH320" i="2"/>
  <c r="AH420" i="2"/>
  <c r="AH578" i="2"/>
  <c r="AH677" i="2"/>
  <c r="AH381" i="2"/>
  <c r="AH575" i="2"/>
  <c r="AH717" i="2"/>
  <c r="AH574" i="2"/>
  <c r="AH391" i="2"/>
  <c r="AH710" i="2"/>
  <c r="AH251" i="2"/>
  <c r="AH277" i="2"/>
  <c r="AH618" i="2"/>
  <c r="AH450" i="2"/>
  <c r="AH591" i="2"/>
  <c r="AH548" i="2"/>
  <c r="AH451" i="2"/>
  <c r="AH661" i="2"/>
  <c r="AH412" i="2"/>
  <c r="AH434" i="2"/>
  <c r="AH516" i="2"/>
  <c r="AH599" i="2"/>
  <c r="AH617" i="2"/>
  <c r="AH470" i="2"/>
  <c r="AH726" i="2"/>
  <c r="AH705" i="2"/>
  <c r="AH724" i="2"/>
  <c r="AH693" i="2"/>
  <c r="AH679" i="2"/>
  <c r="AH621" i="2"/>
  <c r="AH738" i="2"/>
  <c r="AH695" i="2"/>
  <c r="AH709" i="2"/>
  <c r="AH626" i="2"/>
  <c r="AH592" i="2"/>
  <c r="AH602" i="2"/>
  <c r="AH611" i="2"/>
  <c r="AH674" i="2"/>
  <c r="AH715" i="2"/>
  <c r="AH720" i="2"/>
  <c r="AH627" i="2"/>
  <c r="AH681" i="2"/>
  <c r="AH719" i="2"/>
  <c r="AH712" i="2"/>
  <c r="AH728" i="2"/>
  <c r="AH600" i="2"/>
  <c r="AH687" i="2"/>
  <c r="AH667" i="2"/>
  <c r="AH703" i="2"/>
  <c r="AH692" i="2"/>
  <c r="AH736" i="2"/>
  <c r="AG570" i="2"/>
  <c r="AG556" i="2"/>
  <c r="AG630" i="2"/>
  <c r="AG121" i="2"/>
  <c r="AG401" i="2"/>
  <c r="AG518" i="2"/>
  <c r="AG377" i="2"/>
  <c r="AG478" i="2"/>
  <c r="AG622" i="2"/>
  <c r="AG351" i="2"/>
  <c r="AG362" i="2"/>
  <c r="AG475" i="2"/>
  <c r="AG260" i="2"/>
  <c r="AG686" i="2"/>
  <c r="AG170" i="2"/>
  <c r="AG128" i="2"/>
  <c r="AG209" i="2"/>
  <c r="AG440" i="2"/>
  <c r="AG534" i="2"/>
  <c r="AG670" i="2"/>
  <c r="AG541" i="2"/>
  <c r="AG73" i="2"/>
  <c r="AG118" i="2"/>
  <c r="AG443" i="2"/>
  <c r="AG388" i="2"/>
  <c r="AG309" i="2"/>
  <c r="AG34" i="2"/>
  <c r="AG546" i="2"/>
  <c r="AG213" i="2"/>
  <c r="AG657" i="2"/>
  <c r="AG383" i="2"/>
  <c r="AG97" i="2"/>
  <c r="AG631" i="2"/>
  <c r="AG640" i="2"/>
  <c r="AG157" i="2"/>
  <c r="AG88" i="2"/>
  <c r="AG293" i="2"/>
  <c r="AG5" i="2"/>
  <c r="AG663" i="2"/>
  <c r="AG82" i="2"/>
  <c r="AG482" i="2"/>
  <c r="AG223" i="2"/>
  <c r="AG115" i="2"/>
  <c r="AG42" i="2"/>
  <c r="AG355" i="2"/>
  <c r="AG504" i="2"/>
  <c r="AG203" i="2"/>
  <c r="AG564" i="2"/>
  <c r="AG394" i="2"/>
  <c r="AG106" i="2"/>
  <c r="N3" i="3" s="1"/>
  <c r="AG295" i="2"/>
  <c r="AG163" i="2"/>
  <c r="AG47" i="2"/>
  <c r="AG576" i="2"/>
  <c r="AG79" i="2"/>
  <c r="AG37" i="2"/>
  <c r="AG528" i="2"/>
  <c r="AG442" i="2"/>
  <c r="AG543" i="2"/>
  <c r="AG282" i="2"/>
  <c r="AG144" i="2"/>
  <c r="AG484" i="2"/>
  <c r="AG218" i="2"/>
  <c r="AG329" i="2"/>
  <c r="AG439" i="2"/>
  <c r="AG487" i="2"/>
  <c r="AG206" i="2"/>
  <c r="AG145" i="2"/>
  <c r="AG316" i="2"/>
  <c r="AG78" i="2"/>
  <c r="AG407" i="2"/>
  <c r="AG467" i="2"/>
  <c r="AG113" i="2"/>
  <c r="AG314" i="2"/>
  <c r="AG653" i="2"/>
  <c r="AG297" i="2"/>
  <c r="AG164" i="2"/>
  <c r="AG244" i="2"/>
  <c r="AG3" i="2"/>
  <c r="AG491" i="2"/>
  <c r="AG395" i="2"/>
  <c r="AG98" i="2"/>
  <c r="AG11" i="2"/>
  <c r="AG323" i="2"/>
  <c r="AG544" i="2"/>
  <c r="AG577" i="2"/>
  <c r="AG212" i="2"/>
  <c r="AG253" i="2"/>
  <c r="AG284" i="2"/>
  <c r="AG56" i="2"/>
  <c r="AG356" i="2"/>
  <c r="AG632" i="2"/>
  <c r="AG413" i="2"/>
  <c r="AG249" i="2"/>
  <c r="AG389" i="2"/>
  <c r="AG7" i="2"/>
  <c r="AG64" i="2"/>
  <c r="AG311" i="2"/>
  <c r="AG66" i="2"/>
  <c r="AG324" i="2"/>
  <c r="AG201" i="2"/>
  <c r="AG141" i="2"/>
  <c r="AG245" i="2"/>
  <c r="AG496" i="2"/>
  <c r="AG462" i="2"/>
  <c r="AG287" i="2"/>
  <c r="AG138" i="2"/>
  <c r="AG363" i="2"/>
  <c r="AG246" i="2"/>
  <c r="AG425" i="2"/>
  <c r="AG104" i="2"/>
  <c r="AG44" i="2"/>
  <c r="AG645" i="2"/>
  <c r="AG142" i="2"/>
  <c r="AG706" i="2"/>
  <c r="AG512" i="2"/>
  <c r="AG10" i="2"/>
  <c r="AG193" i="2"/>
  <c r="AG385" i="2"/>
  <c r="AG55" i="2"/>
  <c r="AG171" i="2"/>
  <c r="AG271" i="2"/>
  <c r="AG274" i="2"/>
  <c r="AG306" i="2"/>
  <c r="AG36" i="2"/>
  <c r="AG204" i="2"/>
  <c r="AG620" i="2"/>
  <c r="AG431" i="2"/>
  <c r="AG178" i="2"/>
  <c r="AG234" i="2"/>
  <c r="AG493" i="2"/>
  <c r="AG301" i="2"/>
  <c r="AG261" i="2"/>
  <c r="AG360" i="2"/>
  <c r="AG721" i="2"/>
  <c r="AG340" i="2"/>
  <c r="AG273" i="2"/>
  <c r="AG54" i="2"/>
  <c r="AG325" i="2"/>
  <c r="AG702" i="2"/>
  <c r="AG460" i="2"/>
  <c r="AG347" i="2"/>
  <c r="AG86" i="2"/>
  <c r="AG371" i="2"/>
  <c r="AG76" i="2"/>
  <c r="AG102" i="2"/>
  <c r="AG15" i="2"/>
  <c r="AG526" i="2"/>
  <c r="AG237" i="2"/>
  <c r="AG298" i="2"/>
  <c r="AG374" i="2"/>
  <c r="AG275" i="2"/>
  <c r="AG222" i="2"/>
  <c r="AG498" i="2"/>
  <c r="AG549" i="2"/>
  <c r="AG533" i="2"/>
  <c r="AG367" i="2"/>
  <c r="AG154" i="2"/>
  <c r="AG525" i="2"/>
  <c r="AG489" i="2"/>
  <c r="AG520" i="2"/>
  <c r="AG644" i="2"/>
  <c r="AG32" i="2"/>
  <c r="AG597" i="2"/>
  <c r="AG257" i="2"/>
  <c r="AG635" i="2"/>
  <c r="AG502" i="2"/>
  <c r="AG2" i="2"/>
  <c r="AG510" i="2"/>
  <c r="AG468" i="2"/>
  <c r="AG341" i="2"/>
  <c r="AG662" i="2"/>
  <c r="AG152" i="2"/>
  <c r="AG23" i="2"/>
  <c r="AG136" i="2"/>
  <c r="AG336" i="2"/>
  <c r="AG199" i="2"/>
  <c r="AG216" i="2"/>
  <c r="AG210" i="2"/>
  <c r="AG673" i="2"/>
  <c r="AG255" i="2"/>
  <c r="AG38" i="2"/>
  <c r="AG46" i="2"/>
  <c r="AG646" i="2"/>
  <c r="AG561" i="2"/>
  <c r="AG441" i="2"/>
  <c r="AG30" i="2"/>
  <c r="AG279" i="2"/>
  <c r="AG357" i="2"/>
  <c r="AG202" i="2"/>
  <c r="AG682" i="2"/>
  <c r="AG616" i="2"/>
  <c r="AG446" i="2"/>
  <c r="AG414" i="2"/>
  <c r="AG95" i="2"/>
  <c r="AG437" i="2"/>
  <c r="AG243" i="2"/>
  <c r="AG557" i="2"/>
  <c r="AG405" i="2"/>
  <c r="AG579" i="2"/>
  <c r="AG92" i="2"/>
  <c r="AG265" i="2"/>
  <c r="AG366" i="2"/>
  <c r="AG628" i="2"/>
  <c r="AG500" i="2"/>
  <c r="N121" i="3" s="1"/>
  <c r="AG74" i="2"/>
  <c r="AG601" i="2"/>
  <c r="AG227" i="2"/>
  <c r="AG485" i="2"/>
  <c r="AG376" i="2"/>
  <c r="AG111" i="2"/>
  <c r="AG398" i="2"/>
  <c r="AG609" i="2"/>
  <c r="AG508" i="2"/>
  <c r="AG181" i="2"/>
  <c r="AG174" i="2"/>
  <c r="AG100" i="2"/>
  <c r="AG235" i="2"/>
  <c r="AG289" i="2"/>
  <c r="AG71" i="2"/>
  <c r="AG586" i="2"/>
  <c r="AG672" i="2"/>
  <c r="AG345" i="2"/>
  <c r="AG63" i="2"/>
  <c r="AG464" i="2"/>
  <c r="AG300" i="2"/>
  <c r="AG535" i="2"/>
  <c r="AG594" i="2"/>
  <c r="AG727" i="2"/>
  <c r="AG236" i="2"/>
  <c r="AG247" i="2"/>
  <c r="AG531" i="2"/>
  <c r="AG588" i="2"/>
  <c r="AG328" i="2"/>
  <c r="AG714" i="2"/>
  <c r="AG65" i="2"/>
  <c r="AG343" i="2"/>
  <c r="AG452" i="2"/>
  <c r="AG177" i="2"/>
  <c r="AG48" i="2"/>
  <c r="AG140" i="2"/>
  <c r="AG722" i="2"/>
  <c r="AG571" i="2"/>
  <c r="AG19" i="2"/>
  <c r="AG590" i="2"/>
  <c r="AG124" i="2"/>
  <c r="AG658" i="2"/>
  <c r="AG313" i="2"/>
  <c r="AG87" i="2"/>
  <c r="AG354" i="2"/>
  <c r="AG445" i="2"/>
  <c r="AG27" i="2"/>
  <c r="AG16" i="2"/>
  <c r="AG302" i="2"/>
  <c r="AG542" i="2"/>
  <c r="AG490" i="2"/>
  <c r="AG276" i="2"/>
  <c r="AG583" i="2"/>
  <c r="AG288" i="2"/>
  <c r="AG423" i="2"/>
  <c r="AG68" i="2"/>
  <c r="AG337" i="2"/>
  <c r="AG538" i="2"/>
  <c r="AG217" i="2"/>
  <c r="AG378" i="2"/>
  <c r="AG50" i="2"/>
  <c r="AG552" i="2"/>
  <c r="AG67" i="2"/>
  <c r="AG162" i="2"/>
  <c r="AG180" i="2"/>
  <c r="AG117" i="2"/>
  <c r="AG89" i="2"/>
  <c r="AG593" i="2"/>
  <c r="AG406" i="2"/>
  <c r="AG33" i="2"/>
  <c r="AG523" i="2"/>
  <c r="AG477" i="2"/>
  <c r="AG426" i="2"/>
  <c r="AG119" i="2"/>
  <c r="AG81" i="2"/>
  <c r="AG615" i="2"/>
  <c r="AG283" i="2"/>
  <c r="AG623" i="2"/>
  <c r="AG333" i="2"/>
  <c r="AG359" i="2"/>
  <c r="AG707" i="2"/>
  <c r="AG62" i="2"/>
  <c r="AG189" i="2"/>
  <c r="AG83" i="2"/>
  <c r="AG471" i="2"/>
  <c r="AG551" i="2"/>
  <c r="AG184" i="2"/>
  <c r="AG603" i="2"/>
  <c r="AG239" i="2"/>
  <c r="AG350" i="2"/>
  <c r="AG129" i="2"/>
  <c r="AG285" i="2"/>
  <c r="AG166" i="2"/>
  <c r="AG252" i="2"/>
  <c r="AG399" i="2"/>
  <c r="AG375" i="2"/>
  <c r="AG72" i="2"/>
  <c r="AG352" i="2"/>
  <c r="AG517" i="2"/>
  <c r="AG486" i="2"/>
  <c r="AG91" i="2"/>
  <c r="AG659" i="2"/>
  <c r="AG303" i="2"/>
  <c r="AG270" i="2"/>
  <c r="AG636" i="2"/>
  <c r="AG560" i="2"/>
  <c r="AG263" i="2"/>
  <c r="AG158" i="2"/>
  <c r="AG194" i="2"/>
  <c r="AG503" i="2"/>
  <c r="AG339" i="2"/>
  <c r="AG9" i="2"/>
  <c r="AG192" i="2"/>
  <c r="AG101" i="2"/>
  <c r="AG259" i="2"/>
  <c r="AG524" i="2"/>
  <c r="AG242" i="2"/>
  <c r="AG24" i="2"/>
  <c r="AG427" i="2"/>
  <c r="AG49" i="2"/>
  <c r="AG607" i="2"/>
  <c r="AG8" i="2"/>
  <c r="AG183" i="2"/>
  <c r="AG448" i="2"/>
  <c r="AG390" i="2"/>
  <c r="AG660" i="2"/>
  <c r="AG80" i="2"/>
  <c r="AG264" i="2"/>
  <c r="AG716" i="2"/>
  <c r="AG211" i="2"/>
  <c r="AG654" i="2"/>
  <c r="AG39" i="2"/>
  <c r="AG634" i="2"/>
  <c r="AG77" i="2"/>
  <c r="AG131" i="2"/>
  <c r="AG708" i="2"/>
  <c r="AG22" i="2"/>
  <c r="AG372" i="2"/>
  <c r="AG511" i="2"/>
  <c r="AG70" i="2"/>
  <c r="AG135" i="2"/>
  <c r="AG35" i="2"/>
  <c r="AG536" i="2"/>
  <c r="AG322" i="2"/>
  <c r="AG638" i="2"/>
  <c r="AG550" i="2"/>
  <c r="AG208" i="2"/>
  <c r="AG449" i="2"/>
  <c r="AG488" i="2"/>
  <c r="AG310" i="2"/>
  <c r="AG107" i="2"/>
  <c r="AG613" i="2"/>
  <c r="AG221" i="2"/>
  <c r="AG269" i="2"/>
  <c r="AG317" i="2"/>
  <c r="AG572" i="2"/>
  <c r="AG335" i="2"/>
  <c r="AG392" i="2"/>
  <c r="AG190" i="2"/>
  <c r="AG268" i="2"/>
  <c r="AG219" i="2"/>
  <c r="AG175" i="2"/>
  <c r="AG454" i="2"/>
  <c r="AG410" i="2"/>
  <c r="AG114" i="2"/>
  <c r="AG690" i="2"/>
  <c r="AG45" i="2"/>
  <c r="AG642" i="2"/>
  <c r="AG197" i="2"/>
  <c r="AG348" i="2"/>
  <c r="AG668" i="2"/>
  <c r="AG185" i="2"/>
  <c r="AG469" i="2"/>
  <c r="AG540" i="2"/>
  <c r="AG200" i="2"/>
  <c r="AG479" i="2"/>
  <c r="AG382" i="2"/>
  <c r="AG18" i="2"/>
  <c r="AG304" i="2"/>
  <c r="AG258" i="2"/>
  <c r="AG13" i="2"/>
  <c r="AG664" i="2"/>
  <c r="AG639" i="2"/>
  <c r="AG215" i="2"/>
  <c r="AG182" i="2"/>
  <c r="AG179" i="2"/>
  <c r="AG539" i="2"/>
  <c r="AG176" i="2"/>
  <c r="AG156" i="2"/>
  <c r="AG418" i="2"/>
  <c r="AG432" i="2"/>
  <c r="AG232" i="2"/>
  <c r="AG17" i="2"/>
  <c r="AG403" i="2"/>
  <c r="AG723" i="2"/>
  <c r="AG96" i="2"/>
  <c r="AG415" i="2"/>
  <c r="AG51" i="2"/>
  <c r="AG483" i="2"/>
  <c r="AG14" i="2"/>
  <c r="AG649" i="2"/>
  <c r="AG6" i="2"/>
  <c r="AG108" i="2"/>
  <c r="AG160" i="2"/>
  <c r="AG53" i="2"/>
  <c r="AG205" i="2"/>
  <c r="AG90" i="2"/>
  <c r="AG537" i="2"/>
  <c r="AG527" i="2"/>
  <c r="AG619" i="2"/>
  <c r="AG58" i="2"/>
  <c r="AG230" i="2"/>
  <c r="AG4" i="2"/>
  <c r="AG318" i="2"/>
  <c r="AG641" i="2"/>
  <c r="AG507" i="2"/>
  <c r="AG28" i="2"/>
  <c r="AG438" i="2"/>
  <c r="AG581" i="2"/>
  <c r="AG393" i="2"/>
  <c r="AG173" i="2"/>
  <c r="AG224" i="2"/>
  <c r="AG447" i="2"/>
  <c r="AG505" i="2"/>
  <c r="AG187" i="2"/>
  <c r="AG229" i="2"/>
  <c r="AG358" i="2"/>
  <c r="AG84" i="2"/>
  <c r="AG696" i="2"/>
  <c r="AG75" i="2"/>
  <c r="AG344" i="2"/>
  <c r="AG730" i="2"/>
  <c r="AG506" i="2"/>
  <c r="AG125" i="2"/>
  <c r="AG296" i="2"/>
  <c r="AG688" i="2"/>
  <c r="AG369" i="2"/>
  <c r="AG494" i="2"/>
  <c r="AG481" i="2"/>
  <c r="AG240" i="2"/>
  <c r="AG256" i="2"/>
  <c r="AG501" i="2"/>
  <c r="AG195" i="2"/>
  <c r="AG130" i="2"/>
  <c r="AG453" i="2"/>
  <c r="AG472" i="2"/>
  <c r="AG286" i="2"/>
  <c r="AG165" i="2"/>
  <c r="AG248" i="2"/>
  <c r="AG31" i="2"/>
  <c r="AG725" i="2"/>
  <c r="AG93" i="2"/>
  <c r="AG457" i="2"/>
  <c r="AG123" i="2"/>
  <c r="AG435" i="2"/>
  <c r="AG69" i="2"/>
  <c r="AG417" i="2"/>
  <c r="AG110" i="2"/>
  <c r="AG424" i="2"/>
  <c r="AG61" i="2"/>
  <c r="AG456" i="2"/>
  <c r="AG411" i="2"/>
  <c r="AG612" i="2"/>
  <c r="AG562" i="2"/>
  <c r="AG697" i="2"/>
  <c r="AG732" i="2"/>
  <c r="AG513" i="2"/>
  <c r="AG676" i="2"/>
  <c r="AG683" i="2"/>
  <c r="AG120" i="2"/>
  <c r="AG519" i="2"/>
  <c r="AG112" i="2"/>
  <c r="AG547" i="2"/>
  <c r="AG364" i="2"/>
  <c r="AG558" i="2"/>
  <c r="AG691" i="2"/>
  <c r="AG233" i="2"/>
  <c r="AG373" i="2"/>
  <c r="AG713" i="2"/>
  <c r="AG43" i="2"/>
  <c r="AG476" i="2"/>
  <c r="AG595" i="2"/>
  <c r="AG12" i="2"/>
  <c r="AG514" i="2"/>
  <c r="AG474" i="2"/>
  <c r="AG396" i="2"/>
  <c r="AG331" i="2"/>
  <c r="AG648" i="2"/>
  <c r="AG349" i="2"/>
  <c r="AG643" i="2"/>
  <c r="AG250" i="2"/>
  <c r="AG422" i="2"/>
  <c r="AG580" i="2"/>
  <c r="AG671" i="2"/>
  <c r="AG147" i="2"/>
  <c r="AG509" i="2"/>
  <c r="AG397" i="2"/>
  <c r="AG384" i="2"/>
  <c r="AG25" i="2"/>
  <c r="AG312" i="2"/>
  <c r="AG497" i="2"/>
  <c r="AG387" i="2"/>
  <c r="AG735" i="2"/>
  <c r="AG40" i="2"/>
  <c r="AG647" i="2"/>
  <c r="AG436" i="2"/>
  <c r="AG409" i="2"/>
  <c r="AG553" i="2"/>
  <c r="AG614" i="2"/>
  <c r="AG29" i="2"/>
  <c r="AG57" i="2"/>
  <c r="AG458" i="2"/>
  <c r="AG241" i="2"/>
  <c r="AG416" i="2"/>
  <c r="AG60" i="2"/>
  <c r="AG731" i="2"/>
  <c r="AG610" i="2"/>
  <c r="AG455" i="2"/>
  <c r="AG499" i="2"/>
  <c r="AG307" i="2"/>
  <c r="AG262" i="2"/>
  <c r="AG665" i="2"/>
  <c r="AG294" i="2"/>
  <c r="AG624" i="2"/>
  <c r="AG26" i="2"/>
  <c r="AG99" i="2"/>
  <c r="AG139" i="2"/>
  <c r="AG444" i="2"/>
  <c r="AG21" i="2"/>
  <c r="AG473" i="2"/>
  <c r="AG94" i="2"/>
  <c r="AG146" i="2"/>
  <c r="AG587" i="2"/>
  <c r="AG220" i="2"/>
  <c r="AG332" i="2"/>
  <c r="AG386" i="2"/>
  <c r="AG151" i="2"/>
  <c r="AG361" i="2"/>
  <c r="AG656" i="2"/>
  <c r="AG733" i="2"/>
  <c r="AG254" i="2"/>
  <c r="AG122" i="2"/>
  <c r="AG545" i="2"/>
  <c r="AG530" i="2"/>
  <c r="AG20" i="2"/>
  <c r="AG133" i="2"/>
  <c r="AG675" i="2"/>
  <c r="AG127" i="2"/>
  <c r="AG370" i="2"/>
  <c r="AG711" i="2"/>
  <c r="AG521" i="2"/>
  <c r="AG167" i="2"/>
  <c r="AG334" i="2"/>
  <c r="AG669" i="2"/>
  <c r="AG404" i="2"/>
  <c r="AG226" i="2"/>
  <c r="AG266" i="2"/>
  <c r="AG278" i="2"/>
  <c r="AG41" i="2"/>
  <c r="AG465" i="2"/>
  <c r="AG698" i="2"/>
  <c r="AG650" i="2"/>
  <c r="AG582" i="2"/>
  <c r="AG421" i="2"/>
  <c r="AG290" i="2"/>
  <c r="AG629" i="2"/>
  <c r="AG214" i="2"/>
  <c r="AG132" i="2"/>
  <c r="AG338" i="2"/>
  <c r="AG161" i="2"/>
  <c r="AG105" i="2"/>
  <c r="AG701" i="2"/>
  <c r="AG319" i="2"/>
  <c r="AG704" i="2"/>
  <c r="AG272" i="2"/>
  <c r="AG126" i="2"/>
  <c r="AG718" i="2"/>
  <c r="AG522" i="2"/>
  <c r="AG532" i="2"/>
  <c r="AG637" i="2"/>
  <c r="AG342" i="2"/>
  <c r="AG734" i="2"/>
  <c r="AG466" i="2"/>
  <c r="AG608" i="2"/>
  <c r="AG137" i="2"/>
  <c r="AG172" i="2"/>
  <c r="AG699" i="2"/>
  <c r="AG59" i="2"/>
  <c r="AG134" i="2"/>
  <c r="AG116" i="2"/>
  <c r="AG689" i="2"/>
  <c r="AG168" i="2"/>
  <c r="AG365" i="2"/>
  <c r="AG589" i="2"/>
  <c r="AG321" i="2"/>
  <c r="AG353" i="2"/>
  <c r="AG555" i="2"/>
  <c r="AG678" i="2"/>
  <c r="AG346" i="2"/>
  <c r="AG330" i="2"/>
  <c r="AG305" i="2"/>
  <c r="AG680" i="2"/>
  <c r="AG568" i="2"/>
  <c r="AG429" i="2"/>
  <c r="AG408" i="2"/>
  <c r="AG694" i="2"/>
  <c r="AG559" i="2"/>
  <c r="AG148" i="2"/>
  <c r="AG666" i="2"/>
  <c r="AG737" i="2"/>
  <c r="AG700" i="2"/>
  <c r="AG652" i="2"/>
  <c r="AG585" i="2"/>
  <c r="AG159" i="2"/>
  <c r="N55" i="3" s="1"/>
  <c r="AG566" i="2"/>
  <c r="AG326" i="2"/>
  <c r="AG685" i="2"/>
  <c r="AG238" i="2"/>
  <c r="AG103" i="2"/>
  <c r="AG85" i="2"/>
  <c r="AG598" i="2"/>
  <c r="AG280" i="2"/>
  <c r="AG569" i="2"/>
  <c r="AG606" i="2"/>
  <c r="AG368" i="2"/>
  <c r="AG109" i="2"/>
  <c r="AG225" i="2"/>
  <c r="AG567" i="2"/>
  <c r="AG400" i="2"/>
  <c r="AG281" i="2"/>
  <c r="AG419" i="2"/>
  <c r="AG228" i="2"/>
  <c r="AG573" i="2"/>
  <c r="AG495" i="2"/>
  <c r="AG655" i="2"/>
  <c r="AG565" i="2"/>
  <c r="AG554" i="2"/>
  <c r="AG149" i="2"/>
  <c r="AG207" i="2"/>
  <c r="AG729" i="2"/>
  <c r="AG563" i="2"/>
  <c r="AG428" i="2"/>
  <c r="AG430" i="2"/>
  <c r="AG191" i="2"/>
  <c r="AG169" i="2"/>
  <c r="AG380" i="2"/>
  <c r="AG459" i="2"/>
  <c r="AG433" i="2"/>
  <c r="AG327" i="2"/>
  <c r="AG515" i="2"/>
  <c r="AG529" i="2"/>
  <c r="AG684" i="2"/>
  <c r="AG198" i="2"/>
  <c r="AG596" i="2"/>
  <c r="AG291" i="2"/>
  <c r="AG379" i="2"/>
  <c r="AG492" i="2"/>
  <c r="AG633" i="2"/>
  <c r="AG461" i="2"/>
  <c r="AG604" i="2"/>
  <c r="AG651" i="2"/>
  <c r="AG186" i="2"/>
  <c r="AG320" i="2"/>
  <c r="AG420" i="2"/>
  <c r="AG578" i="2"/>
  <c r="AG677" i="2"/>
  <c r="AG381" i="2"/>
  <c r="AG575" i="2"/>
  <c r="AG717" i="2"/>
  <c r="AG574" i="2"/>
  <c r="AG391" i="2"/>
  <c r="AG710" i="2"/>
  <c r="AG251" i="2"/>
  <c r="AG277" i="2"/>
  <c r="AG618" i="2"/>
  <c r="AG450" i="2"/>
  <c r="AG591" i="2"/>
  <c r="AG548" i="2"/>
  <c r="AG451" i="2"/>
  <c r="AG661" i="2"/>
  <c r="AG412" i="2"/>
  <c r="AG434" i="2"/>
  <c r="AG516" i="2"/>
  <c r="AG599" i="2"/>
  <c r="AG617" i="2"/>
  <c r="AG470" i="2"/>
  <c r="AG726" i="2"/>
  <c r="AG705" i="2"/>
  <c r="AG724" i="2"/>
  <c r="AG693" i="2"/>
  <c r="AG679" i="2"/>
  <c r="AG621" i="2"/>
  <c r="AG738" i="2"/>
  <c r="AG695" i="2"/>
  <c r="AG709" i="2"/>
  <c r="AG626" i="2"/>
  <c r="AG592" i="2"/>
  <c r="AG602" i="2"/>
  <c r="AG611" i="2"/>
  <c r="AG674" i="2"/>
  <c r="AG715" i="2"/>
  <c r="AG720" i="2"/>
  <c r="AG627" i="2"/>
  <c r="AG681" i="2"/>
  <c r="AG719" i="2"/>
  <c r="AG712" i="2"/>
  <c r="AG728" i="2"/>
  <c r="AG600" i="2"/>
  <c r="AG687" i="2"/>
  <c r="AG667" i="2"/>
  <c r="AG703" i="2"/>
  <c r="AG692" i="2"/>
  <c r="AG736" i="2"/>
  <c r="AF570" i="2"/>
  <c r="AF556" i="2"/>
  <c r="AF630" i="2"/>
  <c r="AF401" i="2"/>
  <c r="AF518" i="2"/>
  <c r="AF377" i="2"/>
  <c r="AF478" i="2"/>
  <c r="AF622" i="2"/>
  <c r="AF351" i="2"/>
  <c r="AF362" i="2"/>
  <c r="AF475" i="2"/>
  <c r="AF260" i="2"/>
  <c r="AF686" i="2"/>
  <c r="AF170" i="2"/>
  <c r="AF128" i="2"/>
  <c r="AF440" i="2"/>
  <c r="AF541" i="2"/>
  <c r="AF73" i="2"/>
  <c r="AF118" i="2"/>
  <c r="M104" i="3" s="1"/>
  <c r="AF443" i="2"/>
  <c r="AF388" i="2"/>
  <c r="AF309" i="2"/>
  <c r="AF34" i="2"/>
  <c r="AF213" i="2"/>
  <c r="AF657" i="2"/>
  <c r="AF383" i="2"/>
  <c r="AF631" i="2"/>
  <c r="AF640" i="2"/>
  <c r="AF157" i="2"/>
  <c r="AF88" i="2"/>
  <c r="AF293" i="2"/>
  <c r="AF5" i="2"/>
  <c r="AF663" i="2"/>
  <c r="AF82" i="2"/>
  <c r="AF482" i="2"/>
  <c r="AF223" i="2"/>
  <c r="AF115" i="2"/>
  <c r="AF42" i="2"/>
  <c r="AF355" i="2"/>
  <c r="AF504" i="2"/>
  <c r="AF203" i="2"/>
  <c r="AF564" i="2"/>
  <c r="AF394" i="2"/>
  <c r="AF106" i="2"/>
  <c r="AF295" i="2"/>
  <c r="AF163" i="2"/>
  <c r="AF47" i="2"/>
  <c r="AF576" i="2"/>
  <c r="AF79" i="2"/>
  <c r="AF37" i="2"/>
  <c r="AF528" i="2"/>
  <c r="AF442" i="2"/>
  <c r="AF543" i="2"/>
  <c r="AF282" i="2"/>
  <c r="AF144" i="2"/>
  <c r="AF484" i="2"/>
  <c r="AF218" i="2"/>
  <c r="AF329" i="2"/>
  <c r="AF439" i="2"/>
  <c r="AF487" i="2"/>
  <c r="AF206" i="2"/>
  <c r="AF145" i="2"/>
  <c r="AF316" i="2"/>
  <c r="AF78" i="2"/>
  <c r="AF407" i="2"/>
  <c r="AF402" i="2"/>
  <c r="AF467" i="2"/>
  <c r="AF113" i="2"/>
  <c r="AF314" i="2"/>
  <c r="AF653" i="2"/>
  <c r="AF297" i="2"/>
  <c r="AF164" i="2"/>
  <c r="AF244" i="2"/>
  <c r="AF3" i="2"/>
  <c r="AF491" i="2"/>
  <c r="AF395" i="2"/>
  <c r="AF98" i="2"/>
  <c r="AF11" i="2"/>
  <c r="AF323" i="2"/>
  <c r="AF544" i="2"/>
  <c r="AF577" i="2"/>
  <c r="AF212" i="2"/>
  <c r="AF253" i="2"/>
  <c r="AF284" i="2"/>
  <c r="AF56" i="2"/>
  <c r="AF356" i="2"/>
  <c r="AF632" i="2"/>
  <c r="AF413" i="2"/>
  <c r="AF249" i="2"/>
  <c r="AF389" i="2"/>
  <c r="AF7" i="2"/>
  <c r="AF64" i="2"/>
  <c r="AF311" i="2"/>
  <c r="AF66" i="2"/>
  <c r="AF324" i="2"/>
  <c r="M105" i="3" s="1"/>
  <c r="AF201" i="2"/>
  <c r="AF267" i="2"/>
  <c r="AF299" i="2"/>
  <c r="AF141" i="2"/>
  <c r="AF245" i="2"/>
  <c r="AF496" i="2"/>
  <c r="AF462" i="2"/>
  <c r="AF287" i="2"/>
  <c r="AF138" i="2"/>
  <c r="AF363" i="2"/>
  <c r="AF231" i="2"/>
  <c r="AF246" i="2"/>
  <c r="AF425" i="2"/>
  <c r="AF104" i="2"/>
  <c r="AF188" i="2"/>
  <c r="AF44" i="2"/>
  <c r="AF645" i="2"/>
  <c r="AF142" i="2"/>
  <c r="AF706" i="2"/>
  <c r="AF512" i="2"/>
  <c r="AF10" i="2"/>
  <c r="AF193" i="2"/>
  <c r="AF55" i="2"/>
  <c r="AF171" i="2"/>
  <c r="AF271" i="2"/>
  <c r="AF274" i="2"/>
  <c r="AF306" i="2"/>
  <c r="AF36" i="2"/>
  <c r="AF204" i="2"/>
  <c r="AF620" i="2"/>
  <c r="AF431" i="2"/>
  <c r="AF178" i="2"/>
  <c r="AF234" i="2"/>
  <c r="AF493" i="2"/>
  <c r="AF301" i="2"/>
  <c r="AF261" i="2"/>
  <c r="AF360" i="2"/>
  <c r="AF340" i="2"/>
  <c r="AF273" i="2"/>
  <c r="AF54" i="2"/>
  <c r="AF325" i="2"/>
  <c r="AF702" i="2"/>
  <c r="AF460" i="2"/>
  <c r="AF102" i="2"/>
  <c r="AF15" i="2"/>
  <c r="AF526" i="2"/>
  <c r="AF237" i="2"/>
  <c r="AF298" i="2"/>
  <c r="AF374" i="2"/>
  <c r="AF275" i="2"/>
  <c r="AF222" i="2"/>
  <c r="AF498" i="2"/>
  <c r="AF549" i="2"/>
  <c r="AF533" i="2"/>
  <c r="AF367" i="2"/>
  <c r="AF154" i="2"/>
  <c r="AF525" i="2"/>
  <c r="AF489" i="2"/>
  <c r="AF520" i="2"/>
  <c r="AF644" i="2"/>
  <c r="AF32" i="2"/>
  <c r="AF597" i="2"/>
  <c r="AF257" i="2"/>
  <c r="AF635" i="2"/>
  <c r="AF502" i="2"/>
  <c r="AF2" i="2"/>
  <c r="AF510" i="2"/>
  <c r="AF468" i="2"/>
  <c r="AF341" i="2"/>
  <c r="AF662" i="2"/>
  <c r="AF152" i="2"/>
  <c r="AF23" i="2"/>
  <c r="AF136" i="2"/>
  <c r="AF336" i="2"/>
  <c r="AF199" i="2"/>
  <c r="AF216" i="2"/>
  <c r="AF210" i="2"/>
  <c r="AF673" i="2"/>
  <c r="AF255" i="2"/>
  <c r="AF38" i="2"/>
  <c r="AF46" i="2"/>
  <c r="AF646" i="2"/>
  <c r="AF561" i="2"/>
  <c r="AF441" i="2"/>
  <c r="AF30" i="2"/>
  <c r="AF279" i="2"/>
  <c r="AF357" i="2"/>
  <c r="AF202" i="2"/>
  <c r="AF682" i="2"/>
  <c r="AF616" i="2"/>
  <c r="AF446" i="2"/>
  <c r="AF414" i="2"/>
  <c r="AF95" i="2"/>
  <c r="AF437" i="2"/>
  <c r="AF243" i="2"/>
  <c r="AF557" i="2"/>
  <c r="AF405" i="2"/>
  <c r="AF579" i="2"/>
  <c r="AF92" i="2"/>
  <c r="AF265" i="2"/>
  <c r="AF366" i="2"/>
  <c r="AF628" i="2"/>
  <c r="AF500" i="2"/>
  <c r="AF74" i="2"/>
  <c r="AF601" i="2"/>
  <c r="AF227" i="2"/>
  <c r="AF485" i="2"/>
  <c r="AF376" i="2"/>
  <c r="AF111" i="2"/>
  <c r="AF398" i="2"/>
  <c r="AF609" i="2"/>
  <c r="AF508" i="2"/>
  <c r="AF181" i="2"/>
  <c r="AF174" i="2"/>
  <c r="AF100" i="2"/>
  <c r="AF235" i="2"/>
  <c r="AF289" i="2"/>
  <c r="AF71" i="2"/>
  <c r="AF586" i="2"/>
  <c r="AF672" i="2"/>
  <c r="AF345" i="2"/>
  <c r="AF63" i="2"/>
  <c r="AF464" i="2"/>
  <c r="AF300" i="2"/>
  <c r="AF535" i="2"/>
  <c r="AF594" i="2"/>
  <c r="AF727" i="2"/>
  <c r="AF236" i="2"/>
  <c r="AF247" i="2"/>
  <c r="AF531" i="2"/>
  <c r="AF588" i="2"/>
  <c r="AF328" i="2"/>
  <c r="AF714" i="2"/>
  <c r="AF65" i="2"/>
  <c r="AF343" i="2"/>
  <c r="AF452" i="2"/>
  <c r="AF48" i="2"/>
  <c r="AF140" i="2"/>
  <c r="M4" i="3" s="1"/>
  <c r="AF722" i="2"/>
  <c r="AF571" i="2"/>
  <c r="AF19" i="2"/>
  <c r="AF590" i="2"/>
  <c r="AF124" i="2"/>
  <c r="AF658" i="2"/>
  <c r="AF313" i="2"/>
  <c r="AF87" i="2"/>
  <c r="AF354" i="2"/>
  <c r="AF445" i="2"/>
  <c r="AF27" i="2"/>
  <c r="AF490" i="2"/>
  <c r="AF276" i="2"/>
  <c r="AF583" i="2"/>
  <c r="AF288" i="2"/>
  <c r="AF423" i="2"/>
  <c r="AF68" i="2"/>
  <c r="AF337" i="2"/>
  <c r="AF538" i="2"/>
  <c r="AF217" i="2"/>
  <c r="AF378" i="2"/>
  <c r="AF50" i="2"/>
  <c r="AF67" i="2"/>
  <c r="AF162" i="2"/>
  <c r="AF180" i="2"/>
  <c r="AF480" i="2"/>
  <c r="AF89" i="2"/>
  <c r="AF593" i="2"/>
  <c r="AF406" i="2"/>
  <c r="AF33" i="2"/>
  <c r="AF523" i="2"/>
  <c r="AF477" i="2"/>
  <c r="AF426" i="2"/>
  <c r="AF292" i="2"/>
  <c r="AF119" i="2"/>
  <c r="AF81" i="2"/>
  <c r="AF615" i="2"/>
  <c r="AF283" i="2"/>
  <c r="AF623" i="2"/>
  <c r="AF333" i="2"/>
  <c r="AF359" i="2"/>
  <c r="AF707" i="2"/>
  <c r="AF62" i="2"/>
  <c r="AF189" i="2"/>
  <c r="AF83" i="2"/>
  <c r="AF471" i="2"/>
  <c r="AF551" i="2"/>
  <c r="AF184" i="2"/>
  <c r="AF603" i="2"/>
  <c r="AF239" i="2"/>
  <c r="AF350" i="2"/>
  <c r="AF129" i="2"/>
  <c r="AF285" i="2"/>
  <c r="AF166" i="2"/>
  <c r="AF252" i="2"/>
  <c r="AF399" i="2"/>
  <c r="AF375" i="2"/>
  <c r="AF72" i="2"/>
  <c r="AF352" i="2"/>
  <c r="AF517" i="2"/>
  <c r="AF486" i="2"/>
  <c r="AF91" i="2"/>
  <c r="AF659" i="2"/>
  <c r="AF303" i="2"/>
  <c r="AF270" i="2"/>
  <c r="AF636" i="2"/>
  <c r="AF560" i="2"/>
  <c r="AF263" i="2"/>
  <c r="AF158" i="2"/>
  <c r="AF194" i="2"/>
  <c r="AF503" i="2"/>
  <c r="AF339" i="2"/>
  <c r="AF9" i="2"/>
  <c r="AF192" i="2"/>
  <c r="AF101" i="2"/>
  <c r="AF259" i="2"/>
  <c r="AF524" i="2"/>
  <c r="AF242" i="2"/>
  <c r="AF24" i="2"/>
  <c r="AF427" i="2"/>
  <c r="AF49" i="2"/>
  <c r="AF607" i="2"/>
  <c r="AF8" i="2"/>
  <c r="AF183" i="2"/>
  <c r="AF448" i="2"/>
  <c r="AF390" i="2"/>
  <c r="AF660" i="2"/>
  <c r="AF80" i="2"/>
  <c r="AF264" i="2"/>
  <c r="AF716" i="2"/>
  <c r="AF211" i="2"/>
  <c r="AF654" i="2"/>
  <c r="AF39" i="2"/>
  <c r="AF634" i="2"/>
  <c r="AF77" i="2"/>
  <c r="AF131" i="2"/>
  <c r="AF708" i="2"/>
  <c r="AF22" i="2"/>
  <c r="AF372" i="2"/>
  <c r="AF511" i="2"/>
  <c r="AF70" i="2"/>
  <c r="AF135" i="2"/>
  <c r="AF35" i="2"/>
  <c r="AF536" i="2"/>
  <c r="AF322" i="2"/>
  <c r="AF638" i="2"/>
  <c r="AF550" i="2"/>
  <c r="AF208" i="2"/>
  <c r="AF449" i="2"/>
  <c r="AF488" i="2"/>
  <c r="AF310" i="2"/>
  <c r="AF107" i="2"/>
  <c r="AF613" i="2"/>
  <c r="AF269" i="2"/>
  <c r="AF317" i="2"/>
  <c r="AF572" i="2"/>
  <c r="AF335" i="2"/>
  <c r="AF392" i="2"/>
  <c r="AF190" i="2"/>
  <c r="AF268" i="2"/>
  <c r="AF219" i="2"/>
  <c r="AF175" i="2"/>
  <c r="AF454" i="2"/>
  <c r="AF410" i="2"/>
  <c r="AF114" i="2"/>
  <c r="AF690" i="2"/>
  <c r="AF45" i="2"/>
  <c r="AF642" i="2"/>
  <c r="AF197" i="2"/>
  <c r="AF348" i="2"/>
  <c r="AF668" i="2"/>
  <c r="AF185" i="2"/>
  <c r="AF469" i="2"/>
  <c r="AF540" i="2"/>
  <c r="AF382" i="2"/>
  <c r="AF18" i="2"/>
  <c r="AF304" i="2"/>
  <c r="AF150" i="2"/>
  <c r="AF13" i="2"/>
  <c r="AF664" i="2"/>
  <c r="AF308" i="2"/>
  <c r="AF639" i="2"/>
  <c r="AF215" i="2"/>
  <c r="AF182" i="2"/>
  <c r="AF179" i="2"/>
  <c r="AF539" i="2"/>
  <c r="AF176" i="2"/>
  <c r="AF156" i="2"/>
  <c r="AF418" i="2"/>
  <c r="AF432" i="2"/>
  <c r="AF232" i="2"/>
  <c r="AF17" i="2"/>
  <c r="AF403" i="2"/>
  <c r="AF723" i="2"/>
  <c r="AF96" i="2"/>
  <c r="AF415" i="2"/>
  <c r="AF51" i="2"/>
  <c r="AF483" i="2"/>
  <c r="AF14" i="2"/>
  <c r="AF649" i="2"/>
  <c r="AF6" i="2"/>
  <c r="AF108" i="2"/>
  <c r="AF160" i="2"/>
  <c r="AF53" i="2"/>
  <c r="AF205" i="2"/>
  <c r="AF90" i="2"/>
  <c r="AF537" i="2"/>
  <c r="AF527" i="2"/>
  <c r="AF619" i="2"/>
  <c r="AF58" i="2"/>
  <c r="AF230" i="2"/>
  <c r="AF4" i="2"/>
  <c r="AF318" i="2"/>
  <c r="AF641" i="2"/>
  <c r="AF507" i="2"/>
  <c r="AF28" i="2"/>
  <c r="AF438" i="2"/>
  <c r="AF581" i="2"/>
  <c r="AF393" i="2"/>
  <c r="AF173" i="2"/>
  <c r="AF224" i="2"/>
  <c r="AF447" i="2"/>
  <c r="AF505" i="2"/>
  <c r="AF187" i="2"/>
  <c r="AF229" i="2"/>
  <c r="AF358" i="2"/>
  <c r="AF84" i="2"/>
  <c r="AF696" i="2"/>
  <c r="AF75" i="2"/>
  <c r="AF344" i="2"/>
  <c r="AF730" i="2"/>
  <c r="AF506" i="2"/>
  <c r="AF125" i="2"/>
  <c r="AF296" i="2"/>
  <c r="AF688" i="2"/>
  <c r="AF369" i="2"/>
  <c r="AF494" i="2"/>
  <c r="AF481" i="2"/>
  <c r="AF240" i="2"/>
  <c r="AF256" i="2"/>
  <c r="AF501" i="2"/>
  <c r="AF195" i="2"/>
  <c r="AF130" i="2"/>
  <c r="AF453" i="2"/>
  <c r="AF472" i="2"/>
  <c r="AF286" i="2"/>
  <c r="AF165" i="2"/>
  <c r="AF248" i="2"/>
  <c r="AF31" i="2"/>
  <c r="AF725" i="2"/>
  <c r="AF93" i="2"/>
  <c r="AF457" i="2"/>
  <c r="AF123" i="2"/>
  <c r="AF435" i="2"/>
  <c r="AF69" i="2"/>
  <c r="AF417" i="2"/>
  <c r="AF110" i="2"/>
  <c r="AF424" i="2"/>
  <c r="AF61" i="2"/>
  <c r="AF456" i="2"/>
  <c r="AF411" i="2"/>
  <c r="AF612" i="2"/>
  <c r="AF562" i="2"/>
  <c r="AF697" i="2"/>
  <c r="AF732" i="2"/>
  <c r="AF513" i="2"/>
  <c r="AF676" i="2"/>
  <c r="AF683" i="2"/>
  <c r="AF120" i="2"/>
  <c r="AF519" i="2"/>
  <c r="AF112" i="2"/>
  <c r="AF547" i="2"/>
  <c r="AF364" i="2"/>
  <c r="AF558" i="2"/>
  <c r="AF691" i="2"/>
  <c r="AF233" i="2"/>
  <c r="AF373" i="2"/>
  <c r="AF713" i="2"/>
  <c r="AF43" i="2"/>
  <c r="AF476" i="2"/>
  <c r="AF595" i="2"/>
  <c r="AF12" i="2"/>
  <c r="AF514" i="2"/>
  <c r="AF474" i="2"/>
  <c r="AF396" i="2"/>
  <c r="AF331" i="2"/>
  <c r="AF648" i="2"/>
  <c r="AF349" i="2"/>
  <c r="AF643" i="2"/>
  <c r="AF250" i="2"/>
  <c r="AF671" i="2"/>
  <c r="AF147" i="2"/>
  <c r="AF509" i="2"/>
  <c r="AF153" i="2"/>
  <c r="AF397" i="2"/>
  <c r="AF384" i="2"/>
  <c r="AF25" i="2"/>
  <c r="AF312" i="2"/>
  <c r="AF497" i="2"/>
  <c r="AF387" i="2"/>
  <c r="AF40" i="2"/>
  <c r="AF647" i="2"/>
  <c r="AF436" i="2"/>
  <c r="AF409" i="2"/>
  <c r="AF196" i="2"/>
  <c r="AF625" i="2"/>
  <c r="AF553" i="2"/>
  <c r="AF614" i="2"/>
  <c r="AF29" i="2"/>
  <c r="AF57" i="2"/>
  <c r="AF458" i="2"/>
  <c r="AF241" i="2"/>
  <c r="AF416" i="2"/>
  <c r="AF60" i="2"/>
  <c r="AF731" i="2"/>
  <c r="AF610" i="2"/>
  <c r="AF455" i="2"/>
  <c r="AF499" i="2"/>
  <c r="AF307" i="2"/>
  <c r="AF262" i="2"/>
  <c r="AF665" i="2"/>
  <c r="AF294" i="2"/>
  <c r="AF624" i="2"/>
  <c r="AF26" i="2"/>
  <c r="AF99" i="2"/>
  <c r="AF139" i="2"/>
  <c r="AF444" i="2"/>
  <c r="AF21" i="2"/>
  <c r="AF473" i="2"/>
  <c r="AF94" i="2"/>
  <c r="AF146" i="2"/>
  <c r="AF587" i="2"/>
  <c r="AF220" i="2"/>
  <c r="AF332" i="2"/>
  <c r="AF386" i="2"/>
  <c r="AF151" i="2"/>
  <c r="AF361" i="2"/>
  <c r="AF656" i="2"/>
  <c r="AF733" i="2"/>
  <c r="AF254" i="2"/>
  <c r="AF122" i="2"/>
  <c r="AF545" i="2"/>
  <c r="AF530" i="2"/>
  <c r="AF20" i="2"/>
  <c r="AF133" i="2"/>
  <c r="AF675" i="2"/>
  <c r="AF127" i="2"/>
  <c r="AF370" i="2"/>
  <c r="AF711" i="2"/>
  <c r="AF521" i="2"/>
  <c r="AF167" i="2"/>
  <c r="AF334" i="2"/>
  <c r="AF669" i="2"/>
  <c r="AF404" i="2"/>
  <c r="AF226" i="2"/>
  <c r="AF266" i="2"/>
  <c r="AF278" i="2"/>
  <c r="AF41" i="2"/>
  <c r="AF465" i="2"/>
  <c r="AF698" i="2"/>
  <c r="AF650" i="2"/>
  <c r="AF582" i="2"/>
  <c r="AF421" i="2"/>
  <c r="AF290" i="2"/>
  <c r="AF629" i="2"/>
  <c r="AF214" i="2"/>
  <c r="AF132" i="2"/>
  <c r="AF338" i="2"/>
  <c r="AF161" i="2"/>
  <c r="AF105" i="2"/>
  <c r="AF701" i="2"/>
  <c r="AF319" i="2"/>
  <c r="AF704" i="2"/>
  <c r="AF272" i="2"/>
  <c r="AF126" i="2"/>
  <c r="AF718" i="2"/>
  <c r="AF522" i="2"/>
  <c r="AF532" i="2"/>
  <c r="AF637" i="2"/>
  <c r="AF342" i="2"/>
  <c r="AF734" i="2"/>
  <c r="AF466" i="2"/>
  <c r="AF608" i="2"/>
  <c r="AF137" i="2"/>
  <c r="AF172" i="2"/>
  <c r="AF699" i="2"/>
  <c r="AF59" i="2"/>
  <c r="AF134" i="2"/>
  <c r="AF116" i="2"/>
  <c r="AF689" i="2"/>
  <c r="AF168" i="2"/>
  <c r="AF365" i="2"/>
  <c r="AF589" i="2"/>
  <c r="AF321" i="2"/>
  <c r="AF353" i="2"/>
  <c r="AF555" i="2"/>
  <c r="AF678" i="2"/>
  <c r="AF346" i="2"/>
  <c r="AF330" i="2"/>
  <c r="AF305" i="2"/>
  <c r="AF680" i="2"/>
  <c r="AF568" i="2"/>
  <c r="AF429" i="2"/>
  <c r="AF408" i="2"/>
  <c r="AF694" i="2"/>
  <c r="AF559" i="2"/>
  <c r="AF148" i="2"/>
  <c r="AF737" i="2"/>
  <c r="AF700" i="2"/>
  <c r="AF159" i="2"/>
  <c r="AF584" i="2"/>
  <c r="AF566" i="2"/>
  <c r="AF463" i="2"/>
  <c r="AF605" i="2"/>
  <c r="AF326" i="2"/>
  <c r="AF685" i="2"/>
  <c r="AF238" i="2"/>
  <c r="AF103" i="2"/>
  <c r="AF85" i="2"/>
  <c r="AF598" i="2"/>
  <c r="AF280" i="2"/>
  <c r="AF315" i="2"/>
  <c r="AF143" i="2"/>
  <c r="AF569" i="2"/>
  <c r="AF606" i="2"/>
  <c r="AF368" i="2"/>
  <c r="AF109" i="2"/>
  <c r="AF225" i="2"/>
  <c r="AF567" i="2"/>
  <c r="AF400" i="2"/>
  <c r="AF281" i="2"/>
  <c r="AF419" i="2"/>
  <c r="AF228" i="2"/>
  <c r="AF573" i="2"/>
  <c r="AF495" i="2"/>
  <c r="AF655" i="2"/>
  <c r="AF565" i="2"/>
  <c r="AF554" i="2"/>
  <c r="AF149" i="2"/>
  <c r="AF207" i="2"/>
  <c r="AF729" i="2"/>
  <c r="AF563" i="2"/>
  <c r="AF428" i="2"/>
  <c r="AF430" i="2"/>
  <c r="AF191" i="2"/>
  <c r="AF169" i="2"/>
  <c r="AF380" i="2"/>
  <c r="AF459" i="2"/>
  <c r="AF433" i="2"/>
  <c r="AF327" i="2"/>
  <c r="AF515" i="2"/>
  <c r="AF529" i="2"/>
  <c r="AF684" i="2"/>
  <c r="AF198" i="2"/>
  <c r="AF596" i="2"/>
  <c r="AF291" i="2"/>
  <c r="AF379" i="2"/>
  <c r="AF492" i="2"/>
  <c r="AF633" i="2"/>
  <c r="AF461" i="2"/>
  <c r="AF604" i="2"/>
  <c r="AF651" i="2"/>
  <c r="AF186" i="2"/>
  <c r="AF320" i="2"/>
  <c r="AF420" i="2"/>
  <c r="AF578" i="2"/>
  <c r="AF677" i="2"/>
  <c r="AF381" i="2"/>
  <c r="AF575" i="2"/>
  <c r="AF717" i="2"/>
  <c r="AF574" i="2"/>
  <c r="AF391" i="2"/>
  <c r="AF710" i="2"/>
  <c r="AF251" i="2"/>
  <c r="AF277" i="2"/>
  <c r="AF618" i="2"/>
  <c r="AF450" i="2"/>
  <c r="AF591" i="2"/>
  <c r="AF548" i="2"/>
  <c r="AF451" i="2"/>
  <c r="AF661" i="2"/>
  <c r="AF412" i="2"/>
  <c r="AF434" i="2"/>
  <c r="AF516" i="2"/>
  <c r="AF599" i="2"/>
  <c r="AF617" i="2"/>
  <c r="AF470" i="2"/>
  <c r="AF726" i="2"/>
  <c r="AF705" i="2"/>
  <c r="AF724" i="2"/>
  <c r="AF693" i="2"/>
  <c r="AF679" i="2"/>
  <c r="AF621" i="2"/>
  <c r="AF738" i="2"/>
  <c r="AF695" i="2"/>
  <c r="AF709" i="2"/>
  <c r="AF626" i="2"/>
  <c r="AF592" i="2"/>
  <c r="AF602" i="2"/>
  <c r="AF611" i="2"/>
  <c r="AF674" i="2"/>
  <c r="AF715" i="2"/>
  <c r="AF720" i="2"/>
  <c r="AF627" i="2"/>
  <c r="AF681" i="2"/>
  <c r="AF719" i="2"/>
  <c r="AF712" i="2"/>
  <c r="AF728" i="2"/>
  <c r="AF600" i="2"/>
  <c r="AF687" i="2"/>
  <c r="AF667" i="2"/>
  <c r="AF703" i="2"/>
  <c r="AF692" i="2"/>
  <c r="AF736" i="2"/>
  <c r="AE570" i="2"/>
  <c r="AE556" i="2"/>
  <c r="AE630" i="2"/>
  <c r="AE121" i="2"/>
  <c r="AE401" i="2"/>
  <c r="AE518" i="2"/>
  <c r="AE377" i="2"/>
  <c r="AE478" i="2"/>
  <c r="AE622" i="2"/>
  <c r="AE475" i="2"/>
  <c r="AE260" i="2"/>
  <c r="AE686" i="2"/>
  <c r="AE170" i="2"/>
  <c r="AE128" i="2"/>
  <c r="AE209" i="2"/>
  <c r="AE440" i="2"/>
  <c r="AE534" i="2"/>
  <c r="AE670" i="2"/>
  <c r="AE541" i="2"/>
  <c r="AE73" i="2"/>
  <c r="AE388" i="2"/>
  <c r="AE309" i="2"/>
  <c r="AE34" i="2"/>
  <c r="AE546" i="2"/>
  <c r="AE213" i="2"/>
  <c r="AE657" i="2"/>
  <c r="AE383" i="2"/>
  <c r="AE97" i="2"/>
  <c r="AE631" i="2"/>
  <c r="AE640" i="2"/>
  <c r="AE157" i="2"/>
  <c r="AE88" i="2"/>
  <c r="AE293" i="2"/>
  <c r="AE5" i="2"/>
  <c r="AE663" i="2"/>
  <c r="AE82" i="2"/>
  <c r="AE482" i="2"/>
  <c r="AE223" i="2"/>
  <c r="AE115" i="2"/>
  <c r="AE42" i="2"/>
  <c r="AE355" i="2"/>
  <c r="AE504" i="2"/>
  <c r="AE203" i="2"/>
  <c r="AE564" i="2"/>
  <c r="AE394" i="2"/>
  <c r="AE106" i="2"/>
  <c r="AE295" i="2"/>
  <c r="AE163" i="2"/>
  <c r="AE47" i="2"/>
  <c r="AE576" i="2"/>
  <c r="AE79" i="2"/>
  <c r="AE37" i="2"/>
  <c r="AE528" i="2"/>
  <c r="AE442" i="2"/>
  <c r="AE543" i="2"/>
  <c r="AE282" i="2"/>
  <c r="AE144" i="2"/>
  <c r="AE484" i="2"/>
  <c r="AE218" i="2"/>
  <c r="AE329" i="2"/>
  <c r="AE439" i="2"/>
  <c r="AE487" i="2"/>
  <c r="AE206" i="2"/>
  <c r="AE145" i="2"/>
  <c r="AE316" i="2"/>
  <c r="AE78" i="2"/>
  <c r="AE407" i="2"/>
  <c r="AE402" i="2"/>
  <c r="AE467" i="2"/>
  <c r="AE113" i="2"/>
  <c r="AE314" i="2"/>
  <c r="AE653" i="2"/>
  <c r="AE297" i="2"/>
  <c r="AE164" i="2"/>
  <c r="AE244" i="2"/>
  <c r="AE3" i="2"/>
  <c r="AE491" i="2"/>
  <c r="AE395" i="2"/>
  <c r="AE98" i="2"/>
  <c r="AE11" i="2"/>
  <c r="AE323" i="2"/>
  <c r="AE544" i="2"/>
  <c r="AE577" i="2"/>
  <c r="AE212" i="2"/>
  <c r="AE253" i="2"/>
  <c r="AE284" i="2"/>
  <c r="AE56" i="2"/>
  <c r="AE356" i="2"/>
  <c r="AE632" i="2"/>
  <c r="AE413" i="2"/>
  <c r="AE249" i="2"/>
  <c r="AE389" i="2"/>
  <c r="AE7" i="2"/>
  <c r="AE64" i="2"/>
  <c r="AE311" i="2"/>
  <c r="AE66" i="2"/>
  <c r="AE324" i="2"/>
  <c r="AE201" i="2"/>
  <c r="AE267" i="2"/>
  <c r="AE299" i="2"/>
  <c r="AE141" i="2"/>
  <c r="AE245" i="2"/>
  <c r="AE496" i="2"/>
  <c r="AE287" i="2"/>
  <c r="AE138" i="2"/>
  <c r="AE363" i="2"/>
  <c r="AE231" i="2"/>
  <c r="AE246" i="2"/>
  <c r="AE425" i="2"/>
  <c r="AE104" i="2"/>
  <c r="AE188" i="2"/>
  <c r="AE44" i="2"/>
  <c r="AE645" i="2"/>
  <c r="AE142" i="2"/>
  <c r="AE706" i="2"/>
  <c r="AE512" i="2"/>
  <c r="AE193" i="2"/>
  <c r="AE385" i="2"/>
  <c r="AE55" i="2"/>
  <c r="AE171" i="2"/>
  <c r="AE271" i="2"/>
  <c r="AE274" i="2"/>
  <c r="AE306" i="2"/>
  <c r="AE36" i="2"/>
  <c r="AE431" i="2"/>
  <c r="AE178" i="2"/>
  <c r="AE234" i="2"/>
  <c r="AE493" i="2"/>
  <c r="AE301" i="2"/>
  <c r="AE261" i="2"/>
  <c r="AE360" i="2"/>
  <c r="AE721" i="2"/>
  <c r="L108" i="3" s="1"/>
  <c r="AE340" i="2"/>
  <c r="AE273" i="2"/>
  <c r="AE54" i="2"/>
  <c r="AE325" i="2"/>
  <c r="AE702" i="2"/>
  <c r="AE460" i="2"/>
  <c r="AE347" i="2"/>
  <c r="AE86" i="2"/>
  <c r="AE371" i="2"/>
  <c r="AE76" i="2"/>
  <c r="AE102" i="2"/>
  <c r="AE15" i="2"/>
  <c r="AE526" i="2"/>
  <c r="AE237" i="2"/>
  <c r="AE298" i="2"/>
  <c r="AE374" i="2"/>
  <c r="AE275" i="2"/>
  <c r="AE222" i="2"/>
  <c r="AE498" i="2"/>
  <c r="AE549" i="2"/>
  <c r="AE533" i="2"/>
  <c r="AE367" i="2"/>
  <c r="AE154" i="2"/>
  <c r="AE525" i="2"/>
  <c r="AE489" i="2"/>
  <c r="AE520" i="2"/>
  <c r="AE644" i="2"/>
  <c r="AE32" i="2"/>
  <c r="AE597" i="2"/>
  <c r="AE257" i="2"/>
  <c r="AE635" i="2"/>
  <c r="AE502" i="2"/>
  <c r="AE2" i="2"/>
  <c r="AE510" i="2"/>
  <c r="AE468" i="2"/>
  <c r="AE341" i="2"/>
  <c r="AE662" i="2"/>
  <c r="AE152" i="2"/>
  <c r="AE23" i="2"/>
  <c r="AE136" i="2"/>
  <c r="AE336" i="2"/>
  <c r="AE199" i="2"/>
  <c r="AE216" i="2"/>
  <c r="AE210" i="2"/>
  <c r="AE673" i="2"/>
  <c r="AE255" i="2"/>
  <c r="AE38" i="2"/>
  <c r="AE46" i="2"/>
  <c r="AE646" i="2"/>
  <c r="AE561" i="2"/>
  <c r="AE441" i="2"/>
  <c r="AE30" i="2"/>
  <c r="AE279" i="2"/>
  <c r="AE357" i="2"/>
  <c r="AE202" i="2"/>
  <c r="AE682" i="2"/>
  <c r="AE616" i="2"/>
  <c r="AE446" i="2"/>
  <c r="AE414" i="2"/>
  <c r="AE95" i="2"/>
  <c r="AE437" i="2"/>
  <c r="AE243" i="2"/>
  <c r="AE557" i="2"/>
  <c r="AE405" i="2"/>
  <c r="AE579" i="2"/>
  <c r="AE92" i="2"/>
  <c r="AE366" i="2"/>
  <c r="AE628" i="2"/>
  <c r="AE500" i="2"/>
  <c r="AE74" i="2"/>
  <c r="AE601" i="2"/>
  <c r="AE227" i="2"/>
  <c r="AE376" i="2"/>
  <c r="AE111" i="2"/>
  <c r="AE398" i="2"/>
  <c r="AE508" i="2"/>
  <c r="AE181" i="2"/>
  <c r="AE174" i="2"/>
  <c r="AE100" i="2"/>
  <c r="AE235" i="2"/>
  <c r="AE289" i="2"/>
  <c r="AE71" i="2"/>
  <c r="AE586" i="2"/>
  <c r="AE672" i="2"/>
  <c r="AE345" i="2"/>
  <c r="AE63" i="2"/>
  <c r="AE464" i="2"/>
  <c r="AE300" i="2"/>
  <c r="AE535" i="2"/>
  <c r="AE594" i="2"/>
  <c r="AE727" i="2"/>
  <c r="AE236" i="2"/>
  <c r="L6" i="3" s="1"/>
  <c r="AE247" i="2"/>
  <c r="AE531" i="2"/>
  <c r="AE588" i="2"/>
  <c r="AE328" i="2"/>
  <c r="AE714" i="2"/>
  <c r="AE65" i="2"/>
  <c r="AE343" i="2"/>
  <c r="AE452" i="2"/>
  <c r="AE177" i="2"/>
  <c r="AE48" i="2"/>
  <c r="AE140" i="2"/>
  <c r="AE722" i="2"/>
  <c r="AE571" i="2"/>
  <c r="AE19" i="2"/>
  <c r="AE590" i="2"/>
  <c r="AE124" i="2"/>
  <c r="AE658" i="2"/>
  <c r="AE313" i="2"/>
  <c r="AE87" i="2"/>
  <c r="AE354" i="2"/>
  <c r="AE445" i="2"/>
  <c r="AE27" i="2"/>
  <c r="AE16" i="2"/>
  <c r="AE302" i="2"/>
  <c r="AE542" i="2"/>
  <c r="AE490" i="2"/>
  <c r="AE276" i="2"/>
  <c r="AE583" i="2"/>
  <c r="AE288" i="2"/>
  <c r="AE423" i="2"/>
  <c r="AE68" i="2"/>
  <c r="AE337" i="2"/>
  <c r="AE538" i="2"/>
  <c r="AE217" i="2"/>
  <c r="AE378" i="2"/>
  <c r="AE50" i="2"/>
  <c r="AE552" i="2"/>
  <c r="AE67" i="2"/>
  <c r="AE162" i="2"/>
  <c r="AE180" i="2"/>
  <c r="AE117" i="2"/>
  <c r="AE480" i="2"/>
  <c r="AE593" i="2"/>
  <c r="AE406" i="2"/>
  <c r="AE33" i="2"/>
  <c r="AE523" i="2"/>
  <c r="AE477" i="2"/>
  <c r="AE426" i="2"/>
  <c r="AE292" i="2"/>
  <c r="AE119" i="2"/>
  <c r="AE81" i="2"/>
  <c r="AE615" i="2"/>
  <c r="AE283" i="2"/>
  <c r="AE333" i="2"/>
  <c r="AE359" i="2"/>
  <c r="AE707" i="2"/>
  <c r="AE62" i="2"/>
  <c r="AE189" i="2"/>
  <c r="AE83" i="2"/>
  <c r="AE471" i="2"/>
  <c r="AE551" i="2"/>
  <c r="AE184" i="2"/>
  <c r="AE603" i="2"/>
  <c r="AE239" i="2"/>
  <c r="AE350" i="2"/>
  <c r="AE129" i="2"/>
  <c r="AE285" i="2"/>
  <c r="AE166" i="2"/>
  <c r="AE252" i="2"/>
  <c r="AE399" i="2"/>
  <c r="AE375" i="2"/>
  <c r="AE72" i="2"/>
  <c r="AE352" i="2"/>
  <c r="AE517" i="2"/>
  <c r="AE486" i="2"/>
  <c r="AE91" i="2"/>
  <c r="AE659" i="2"/>
  <c r="AE303" i="2"/>
  <c r="AE270" i="2"/>
  <c r="AE636" i="2"/>
  <c r="AE560" i="2"/>
  <c r="AE263" i="2"/>
  <c r="AE158" i="2"/>
  <c r="AE194" i="2"/>
  <c r="AE503" i="2"/>
  <c r="AE339" i="2"/>
  <c r="AE9" i="2"/>
  <c r="AE192" i="2"/>
  <c r="AE101" i="2"/>
  <c r="AE259" i="2"/>
  <c r="AE524" i="2"/>
  <c r="AE242" i="2"/>
  <c r="AE24" i="2"/>
  <c r="AE427" i="2"/>
  <c r="AE49" i="2"/>
  <c r="AE607" i="2"/>
  <c r="AE8" i="2"/>
  <c r="AE183" i="2"/>
  <c r="AE448" i="2"/>
  <c r="AE390" i="2"/>
  <c r="AE660" i="2"/>
  <c r="AE80" i="2"/>
  <c r="AE264" i="2"/>
  <c r="AE716" i="2"/>
  <c r="AE211" i="2"/>
  <c r="AE654" i="2"/>
  <c r="AE39" i="2"/>
  <c r="AE634" i="2"/>
  <c r="AE77" i="2"/>
  <c r="AE131" i="2"/>
  <c r="AE708" i="2"/>
  <c r="AE22" i="2"/>
  <c r="AE372" i="2"/>
  <c r="AE511" i="2"/>
  <c r="AE70" i="2"/>
  <c r="AE135" i="2"/>
  <c r="AE35" i="2"/>
  <c r="AE536" i="2"/>
  <c r="AE322" i="2"/>
  <c r="AE638" i="2"/>
  <c r="AE208" i="2"/>
  <c r="AE449" i="2"/>
  <c r="AE488" i="2"/>
  <c r="AE310" i="2"/>
  <c r="AE107" i="2"/>
  <c r="AE613" i="2"/>
  <c r="AE221" i="2"/>
  <c r="AE269" i="2"/>
  <c r="AE317" i="2"/>
  <c r="AE572" i="2"/>
  <c r="AE190" i="2"/>
  <c r="AE268" i="2"/>
  <c r="AE219" i="2"/>
  <c r="AE175" i="2"/>
  <c r="AE454" i="2"/>
  <c r="AE410" i="2"/>
  <c r="AE114" i="2"/>
  <c r="AE642" i="2"/>
  <c r="AE197" i="2"/>
  <c r="AE348" i="2"/>
  <c r="AE668" i="2"/>
  <c r="AE185" i="2"/>
  <c r="AE469" i="2"/>
  <c r="AE540" i="2"/>
  <c r="AE200" i="2"/>
  <c r="AE479" i="2"/>
  <c r="AE382" i="2"/>
  <c r="AE18" i="2"/>
  <c r="AE304" i="2"/>
  <c r="AE258" i="2"/>
  <c r="AE150" i="2"/>
  <c r="AE13" i="2"/>
  <c r="AE664" i="2"/>
  <c r="AE155" i="2"/>
  <c r="AE308" i="2"/>
  <c r="AE639" i="2"/>
  <c r="AE215" i="2"/>
  <c r="AE182" i="2"/>
  <c r="AE179" i="2"/>
  <c r="AE539" i="2"/>
  <c r="AE176" i="2"/>
  <c r="AE156" i="2"/>
  <c r="AE418" i="2"/>
  <c r="AE432" i="2"/>
  <c r="AE232" i="2"/>
  <c r="AE17" i="2"/>
  <c r="AE403" i="2"/>
  <c r="AE723" i="2"/>
  <c r="AE96" i="2"/>
  <c r="AE415" i="2"/>
  <c r="AE51" i="2"/>
  <c r="AE483" i="2"/>
  <c r="AE14" i="2"/>
  <c r="AE649" i="2"/>
  <c r="AE6" i="2"/>
  <c r="AE108" i="2"/>
  <c r="AE160" i="2"/>
  <c r="AE53" i="2"/>
  <c r="AE205" i="2"/>
  <c r="AE90" i="2"/>
  <c r="AE537" i="2"/>
  <c r="AE527" i="2"/>
  <c r="AE619" i="2"/>
  <c r="AE58" i="2"/>
  <c r="AE230" i="2"/>
  <c r="AE4" i="2"/>
  <c r="AE318" i="2"/>
  <c r="AE641" i="2"/>
  <c r="AE507" i="2"/>
  <c r="AE28" i="2"/>
  <c r="AE438" i="2"/>
  <c r="AE581" i="2"/>
  <c r="AE393" i="2"/>
  <c r="AE173" i="2"/>
  <c r="AE224" i="2"/>
  <c r="AE447" i="2"/>
  <c r="AE505" i="2"/>
  <c r="AE187" i="2"/>
  <c r="AE229" i="2"/>
  <c r="AE358" i="2"/>
  <c r="AE84" i="2"/>
  <c r="AE696" i="2"/>
  <c r="AE75" i="2"/>
  <c r="AE344" i="2"/>
  <c r="AE730" i="2"/>
  <c r="AE506" i="2"/>
  <c r="AE125" i="2"/>
  <c r="AE296" i="2"/>
  <c r="AE688" i="2"/>
  <c r="AE369" i="2"/>
  <c r="AE240" i="2"/>
  <c r="AE256" i="2"/>
  <c r="AE501" i="2"/>
  <c r="AE453" i="2"/>
  <c r="AE472" i="2"/>
  <c r="AE286" i="2"/>
  <c r="AE165" i="2"/>
  <c r="AE248" i="2"/>
  <c r="AE31" i="2"/>
  <c r="AE725" i="2"/>
  <c r="AE93" i="2"/>
  <c r="AE457" i="2"/>
  <c r="AE123" i="2"/>
  <c r="AE435" i="2"/>
  <c r="AE69" i="2"/>
  <c r="AE417" i="2"/>
  <c r="AE110" i="2"/>
  <c r="AE424" i="2"/>
  <c r="AE61" i="2"/>
  <c r="AE456" i="2"/>
  <c r="AE411" i="2"/>
  <c r="AE612" i="2"/>
  <c r="AE562" i="2"/>
  <c r="AE697" i="2"/>
  <c r="AE732" i="2"/>
  <c r="AE513" i="2"/>
  <c r="AE676" i="2"/>
  <c r="AE683" i="2"/>
  <c r="AE120" i="2"/>
  <c r="AE519" i="2"/>
  <c r="AE112" i="2"/>
  <c r="AE547" i="2"/>
  <c r="AE364" i="2"/>
  <c r="AE558" i="2"/>
  <c r="AE691" i="2"/>
  <c r="AE233" i="2"/>
  <c r="AE373" i="2"/>
  <c r="AE713" i="2"/>
  <c r="AE43" i="2"/>
  <c r="AE476" i="2"/>
  <c r="AE595" i="2"/>
  <c r="AE12" i="2"/>
  <c r="AE514" i="2"/>
  <c r="AE474" i="2"/>
  <c r="AE396" i="2"/>
  <c r="AE331" i="2"/>
  <c r="AE648" i="2"/>
  <c r="AE349" i="2"/>
  <c r="AE643" i="2"/>
  <c r="AE250" i="2"/>
  <c r="AE422" i="2"/>
  <c r="AE580" i="2"/>
  <c r="AE671" i="2"/>
  <c r="AE147" i="2"/>
  <c r="AE509" i="2"/>
  <c r="AE52" i="2"/>
  <c r="AE153" i="2"/>
  <c r="AE397" i="2"/>
  <c r="AE384" i="2"/>
  <c r="AE25" i="2"/>
  <c r="AE312" i="2"/>
  <c r="AE497" i="2"/>
  <c r="AE387" i="2"/>
  <c r="AE735" i="2"/>
  <c r="AE40" i="2"/>
  <c r="AE647" i="2"/>
  <c r="AE436" i="2"/>
  <c r="AE409" i="2"/>
  <c r="AE196" i="2"/>
  <c r="AE625" i="2"/>
  <c r="AE553" i="2"/>
  <c r="AE614" i="2"/>
  <c r="AE29" i="2"/>
  <c r="AE57" i="2"/>
  <c r="AE241" i="2"/>
  <c r="AE416" i="2"/>
  <c r="AE60" i="2"/>
  <c r="AE731" i="2"/>
  <c r="AE610" i="2"/>
  <c r="AE455" i="2"/>
  <c r="AE307" i="2"/>
  <c r="AE262" i="2"/>
  <c r="AE665" i="2"/>
  <c r="AE624" i="2"/>
  <c r="AE26" i="2"/>
  <c r="AE99" i="2"/>
  <c r="AE139" i="2"/>
  <c r="AE444" i="2"/>
  <c r="AE21" i="2"/>
  <c r="AE473" i="2"/>
  <c r="AE94" i="2"/>
  <c r="AE146" i="2"/>
  <c r="AE587" i="2"/>
  <c r="AE220" i="2"/>
  <c r="AE332" i="2"/>
  <c r="AE386" i="2"/>
  <c r="AE151" i="2"/>
  <c r="AE361" i="2"/>
  <c r="AE656" i="2"/>
  <c r="AE733" i="2"/>
  <c r="AE254" i="2"/>
  <c r="AE122" i="2"/>
  <c r="AE545" i="2"/>
  <c r="AE530" i="2"/>
  <c r="AE20" i="2"/>
  <c r="AE133" i="2"/>
  <c r="AE675" i="2"/>
  <c r="AE127" i="2"/>
  <c r="AE370" i="2"/>
  <c r="AE711" i="2"/>
  <c r="AE521" i="2"/>
  <c r="AE167" i="2"/>
  <c r="AE334" i="2"/>
  <c r="AE669" i="2"/>
  <c r="AE404" i="2"/>
  <c r="AE226" i="2"/>
  <c r="AE266" i="2"/>
  <c r="AE278" i="2"/>
  <c r="AE41" i="2"/>
  <c r="AE465" i="2"/>
  <c r="AE698" i="2"/>
  <c r="AE650" i="2"/>
  <c r="AE582" i="2"/>
  <c r="AE421" i="2"/>
  <c r="AE290" i="2"/>
  <c r="AE629" i="2"/>
  <c r="AE214" i="2"/>
  <c r="AE132" i="2"/>
  <c r="AE338" i="2"/>
  <c r="AE161" i="2"/>
  <c r="AE105" i="2"/>
  <c r="AE701" i="2"/>
  <c r="AE319" i="2"/>
  <c r="AE704" i="2"/>
  <c r="AE272" i="2"/>
  <c r="AE126" i="2"/>
  <c r="AE718" i="2"/>
  <c r="AE522" i="2"/>
  <c r="AE532" i="2"/>
  <c r="AE637" i="2"/>
  <c r="AE342" i="2"/>
  <c r="AE734" i="2"/>
  <c r="AE466" i="2"/>
  <c r="AE608" i="2"/>
  <c r="AE137" i="2"/>
  <c r="AE172" i="2"/>
  <c r="AE699" i="2"/>
  <c r="AE59" i="2"/>
  <c r="AE134" i="2"/>
  <c r="AE168" i="2"/>
  <c r="AE365" i="2"/>
  <c r="AE589" i="2"/>
  <c r="AE555" i="2"/>
  <c r="AE678" i="2"/>
  <c r="AE346" i="2"/>
  <c r="AE330" i="2"/>
  <c r="AE305" i="2"/>
  <c r="AE680" i="2"/>
  <c r="AE568" i="2"/>
  <c r="AE429" i="2"/>
  <c r="AE408" i="2"/>
  <c r="AE694" i="2"/>
  <c r="AE559" i="2"/>
  <c r="AE148" i="2"/>
  <c r="AE666" i="2"/>
  <c r="AE737" i="2"/>
  <c r="AE700" i="2"/>
  <c r="AE652" i="2"/>
  <c r="AE585" i="2"/>
  <c r="AE159" i="2"/>
  <c r="AE584" i="2"/>
  <c r="AE566" i="2"/>
  <c r="AE463" i="2"/>
  <c r="AE605" i="2"/>
  <c r="AE326" i="2"/>
  <c r="AE685" i="2"/>
  <c r="AE238" i="2"/>
  <c r="AE103" i="2"/>
  <c r="AE85" i="2"/>
  <c r="AE598" i="2"/>
  <c r="AE280" i="2"/>
  <c r="AE315" i="2"/>
  <c r="AE143" i="2"/>
  <c r="AE569" i="2"/>
  <c r="AE606" i="2"/>
  <c r="AE368" i="2"/>
  <c r="AE109" i="2"/>
  <c r="AE225" i="2"/>
  <c r="AE567" i="2"/>
  <c r="AE400" i="2"/>
  <c r="AE281" i="2"/>
  <c r="AE419" i="2"/>
  <c r="AE228" i="2"/>
  <c r="AE573" i="2"/>
  <c r="AE495" i="2"/>
  <c r="AE655" i="2"/>
  <c r="AE565" i="2"/>
  <c r="AE554" i="2"/>
  <c r="AE149" i="2"/>
  <c r="AE207" i="2"/>
  <c r="AE729" i="2"/>
  <c r="AE563" i="2"/>
  <c r="AE428" i="2"/>
  <c r="AE430" i="2"/>
  <c r="AE191" i="2"/>
  <c r="AE459" i="2"/>
  <c r="AE327" i="2"/>
  <c r="AE515" i="2"/>
  <c r="AE529" i="2"/>
  <c r="AE596" i="2"/>
  <c r="AE291" i="2"/>
  <c r="AE379" i="2"/>
  <c r="AE492" i="2"/>
  <c r="AE633" i="2"/>
  <c r="AE461" i="2"/>
  <c r="AE604" i="2"/>
  <c r="AE651" i="2"/>
  <c r="AE186" i="2"/>
  <c r="AE320" i="2"/>
  <c r="AE420" i="2"/>
  <c r="AE578" i="2"/>
  <c r="AE677" i="2"/>
  <c r="AE381" i="2"/>
  <c r="AE575" i="2"/>
  <c r="AE717" i="2"/>
  <c r="AE574" i="2"/>
  <c r="AE391" i="2"/>
  <c r="AE710" i="2"/>
  <c r="AE251" i="2"/>
  <c r="AE277" i="2"/>
  <c r="AE618" i="2"/>
  <c r="AE450" i="2"/>
  <c r="AE591" i="2"/>
  <c r="AE548" i="2"/>
  <c r="AE451" i="2"/>
  <c r="AE661" i="2"/>
  <c r="AE412" i="2"/>
  <c r="AE434" i="2"/>
  <c r="AE516" i="2"/>
  <c r="AE599" i="2"/>
  <c r="AE617" i="2"/>
  <c r="AE470" i="2"/>
  <c r="AE726" i="2"/>
  <c r="AE705" i="2"/>
  <c r="AE724" i="2"/>
  <c r="AE693" i="2"/>
  <c r="AE679" i="2"/>
  <c r="AE621" i="2"/>
  <c r="AE738" i="2"/>
  <c r="AE695" i="2"/>
  <c r="AE709" i="2"/>
  <c r="AE626" i="2"/>
  <c r="AE602" i="2"/>
  <c r="AE611" i="2"/>
  <c r="AE674" i="2"/>
  <c r="AE715" i="2"/>
  <c r="AE720" i="2"/>
  <c r="AE627" i="2"/>
  <c r="AE681" i="2"/>
  <c r="AE712" i="2"/>
  <c r="AE728" i="2"/>
  <c r="AE692" i="2"/>
  <c r="AE736" i="2"/>
  <c r="AD570" i="2"/>
  <c r="AD556" i="2"/>
  <c r="AD630" i="2"/>
  <c r="AD121" i="2"/>
  <c r="AD401" i="2"/>
  <c r="AD518" i="2"/>
  <c r="AD377" i="2"/>
  <c r="AD478" i="2"/>
  <c r="AD622" i="2"/>
  <c r="AD351" i="2"/>
  <c r="AD362" i="2"/>
  <c r="AD475" i="2"/>
  <c r="AD260" i="2"/>
  <c r="AD686" i="2"/>
  <c r="AD170" i="2"/>
  <c r="AD128" i="2"/>
  <c r="AD209" i="2"/>
  <c r="AD440" i="2"/>
  <c r="AD534" i="2"/>
  <c r="AD670" i="2"/>
  <c r="AD541" i="2"/>
  <c r="AD73" i="2"/>
  <c r="AD118" i="2"/>
  <c r="AD443" i="2"/>
  <c r="AD388" i="2"/>
  <c r="AD309" i="2"/>
  <c r="AD34" i="2"/>
  <c r="AD546" i="2"/>
  <c r="AD213" i="2"/>
  <c r="AD657" i="2"/>
  <c r="AD383" i="2"/>
  <c r="AD97" i="2"/>
  <c r="AD631" i="2"/>
  <c r="AD640" i="2"/>
  <c r="AD157" i="2"/>
  <c r="AD88" i="2"/>
  <c r="AD293" i="2"/>
  <c r="AD5" i="2"/>
  <c r="AD663" i="2"/>
  <c r="AD82" i="2"/>
  <c r="AD482" i="2"/>
  <c r="AD223" i="2"/>
  <c r="AD115" i="2"/>
  <c r="AD355" i="2"/>
  <c r="AD504" i="2"/>
  <c r="AD203" i="2"/>
  <c r="AD564" i="2"/>
  <c r="AD394" i="2"/>
  <c r="AD106" i="2"/>
  <c r="K3" i="3" s="1"/>
  <c r="AD295" i="2"/>
  <c r="AD47" i="2"/>
  <c r="AD576" i="2"/>
  <c r="AD79" i="2"/>
  <c r="AD37" i="2"/>
  <c r="AD543" i="2"/>
  <c r="AD282" i="2"/>
  <c r="AD144" i="2"/>
  <c r="AD484" i="2"/>
  <c r="AD218" i="2"/>
  <c r="AD329" i="2"/>
  <c r="AD439" i="2"/>
  <c r="AD487" i="2"/>
  <c r="AD206" i="2"/>
  <c r="AD145" i="2"/>
  <c r="AD316" i="2"/>
  <c r="AD78" i="2"/>
  <c r="AD407" i="2"/>
  <c r="AD402" i="2"/>
  <c r="AD467" i="2"/>
  <c r="AD113" i="2"/>
  <c r="AD314" i="2"/>
  <c r="AD653" i="2"/>
  <c r="AD297" i="2"/>
  <c r="AD164" i="2"/>
  <c r="AD244" i="2"/>
  <c r="AD3" i="2"/>
  <c r="AD491" i="2"/>
  <c r="AD395" i="2"/>
  <c r="AD98" i="2"/>
  <c r="AD11" i="2"/>
  <c r="AD323" i="2"/>
  <c r="AD544" i="2"/>
  <c r="AD577" i="2"/>
  <c r="AD212" i="2"/>
  <c r="AD253" i="2"/>
  <c r="AD284" i="2"/>
  <c r="AD56" i="2"/>
  <c r="AD356" i="2"/>
  <c r="AD632" i="2"/>
  <c r="AD413" i="2"/>
  <c r="AD249" i="2"/>
  <c r="AD389" i="2"/>
  <c r="AD7" i="2"/>
  <c r="AD64" i="2"/>
  <c r="AD311" i="2"/>
  <c r="AD324" i="2"/>
  <c r="K105" i="3" s="1"/>
  <c r="AD201" i="2"/>
  <c r="AD267" i="2"/>
  <c r="AD299" i="2"/>
  <c r="AD141" i="2"/>
  <c r="AD245" i="2"/>
  <c r="AD496" i="2"/>
  <c r="AD287" i="2"/>
  <c r="AD138" i="2"/>
  <c r="AD363" i="2"/>
  <c r="AD425" i="2"/>
  <c r="AD104" i="2"/>
  <c r="AD188" i="2"/>
  <c r="AD44" i="2"/>
  <c r="AD645" i="2"/>
  <c r="AD142" i="2"/>
  <c r="AD706" i="2"/>
  <c r="AD512" i="2"/>
  <c r="AD10" i="2"/>
  <c r="AD193" i="2"/>
  <c r="AD385" i="2"/>
  <c r="AD55" i="2"/>
  <c r="AD171" i="2"/>
  <c r="AD271" i="2"/>
  <c r="AD274" i="2"/>
  <c r="K66" i="3" s="1"/>
  <c r="AD306" i="2"/>
  <c r="AD36" i="2"/>
  <c r="AD204" i="2"/>
  <c r="AD620" i="2"/>
  <c r="AD431" i="2"/>
  <c r="AD178" i="2"/>
  <c r="AD234" i="2"/>
  <c r="AD493" i="2"/>
  <c r="AD301" i="2"/>
  <c r="AD261" i="2"/>
  <c r="AD360" i="2"/>
  <c r="AD721" i="2"/>
  <c r="AD340" i="2"/>
  <c r="AD273" i="2"/>
  <c r="AD54" i="2"/>
  <c r="AD325" i="2"/>
  <c r="AD702" i="2"/>
  <c r="AD460" i="2"/>
  <c r="AD347" i="2"/>
  <c r="AD86" i="2"/>
  <c r="AD371" i="2"/>
  <c r="AD76" i="2"/>
  <c r="AD102" i="2"/>
  <c r="AD15" i="2"/>
  <c r="AD526" i="2"/>
  <c r="AD237" i="2"/>
  <c r="AD298" i="2"/>
  <c r="AD374" i="2"/>
  <c r="AD275" i="2"/>
  <c r="AD222" i="2"/>
  <c r="AD498" i="2"/>
  <c r="AD549" i="2"/>
  <c r="AD525" i="2"/>
  <c r="AD489" i="2"/>
  <c r="AD520" i="2"/>
  <c r="AD597" i="2"/>
  <c r="AD257" i="2"/>
  <c r="AD635" i="2"/>
  <c r="AD502" i="2"/>
  <c r="AD2" i="2"/>
  <c r="AD510" i="2"/>
  <c r="AD468" i="2"/>
  <c r="AD341" i="2"/>
  <c r="AD662" i="2"/>
  <c r="AD152" i="2"/>
  <c r="AD23" i="2"/>
  <c r="AD136" i="2"/>
  <c r="AD336" i="2"/>
  <c r="AD199" i="2"/>
  <c r="AD216" i="2"/>
  <c r="AD210" i="2"/>
  <c r="AD673" i="2"/>
  <c r="AD255" i="2"/>
  <c r="AD38" i="2"/>
  <c r="AD46" i="2"/>
  <c r="AD646" i="2"/>
  <c r="AD561" i="2"/>
  <c r="AD441" i="2"/>
  <c r="AD30" i="2"/>
  <c r="AD279" i="2"/>
  <c r="AD357" i="2"/>
  <c r="AD202" i="2"/>
  <c r="AD682" i="2"/>
  <c r="AD616" i="2"/>
  <c r="AD446" i="2"/>
  <c r="AD414" i="2"/>
  <c r="AD95" i="2"/>
  <c r="AD437" i="2"/>
  <c r="AD243" i="2"/>
  <c r="AD557" i="2"/>
  <c r="AD405" i="2"/>
  <c r="AD579" i="2"/>
  <c r="AD92" i="2"/>
  <c r="AD265" i="2"/>
  <c r="AD628" i="2"/>
  <c r="AD500" i="2"/>
  <c r="AD74" i="2"/>
  <c r="AD601" i="2"/>
  <c r="AD227" i="2"/>
  <c r="AD485" i="2"/>
  <c r="AD376" i="2"/>
  <c r="AD111" i="2"/>
  <c r="AD398" i="2"/>
  <c r="AD609" i="2"/>
  <c r="AD508" i="2"/>
  <c r="AD174" i="2"/>
  <c r="AD100" i="2"/>
  <c r="AD235" i="2"/>
  <c r="AD289" i="2"/>
  <c r="AD71" i="2"/>
  <c r="AD586" i="2"/>
  <c r="AD672" i="2"/>
  <c r="AD345" i="2"/>
  <c r="AD63" i="2"/>
  <c r="AD464" i="2"/>
  <c r="AD300" i="2"/>
  <c r="AD535" i="2"/>
  <c r="AD594" i="2"/>
  <c r="AD727" i="2"/>
  <c r="AD236" i="2"/>
  <c r="AD247" i="2"/>
  <c r="AD531" i="2"/>
  <c r="AD588" i="2"/>
  <c r="AD328" i="2"/>
  <c r="AD714" i="2"/>
  <c r="AD65" i="2"/>
  <c r="AD343" i="2"/>
  <c r="AD452" i="2"/>
  <c r="AD177" i="2"/>
  <c r="AD48" i="2"/>
  <c r="AD140" i="2"/>
  <c r="AD722" i="2"/>
  <c r="AD571" i="2"/>
  <c r="AD19" i="2"/>
  <c r="AD590" i="2"/>
  <c r="AD124" i="2"/>
  <c r="AD658" i="2"/>
  <c r="AD313" i="2"/>
  <c r="AD87" i="2"/>
  <c r="AD354" i="2"/>
  <c r="AD445" i="2"/>
  <c r="AD542" i="2"/>
  <c r="AD490" i="2"/>
  <c r="AD276" i="2"/>
  <c r="AD288" i="2"/>
  <c r="AD423" i="2"/>
  <c r="AD68" i="2"/>
  <c r="AD337" i="2"/>
  <c r="AD378" i="2"/>
  <c r="AD50" i="2"/>
  <c r="AD552" i="2"/>
  <c r="AD67" i="2"/>
  <c r="AD162" i="2"/>
  <c r="AD180" i="2"/>
  <c r="AD117" i="2"/>
  <c r="AD480" i="2"/>
  <c r="AD89" i="2"/>
  <c r="AD593" i="2"/>
  <c r="AD406" i="2"/>
  <c r="AD33" i="2"/>
  <c r="AD523" i="2"/>
  <c r="AD477" i="2"/>
  <c r="AD426" i="2"/>
  <c r="AD292" i="2"/>
  <c r="AD119" i="2"/>
  <c r="AD81" i="2"/>
  <c r="AD615" i="2"/>
  <c r="AD283" i="2"/>
  <c r="AD623" i="2"/>
  <c r="AD333" i="2"/>
  <c r="AD359" i="2"/>
  <c r="AD707" i="2"/>
  <c r="AD62" i="2"/>
  <c r="AD189" i="2"/>
  <c r="AD83" i="2"/>
  <c r="AD471" i="2"/>
  <c r="AD551" i="2"/>
  <c r="AD184" i="2"/>
  <c r="AD603" i="2"/>
  <c r="AD239" i="2"/>
  <c r="AD350" i="2"/>
  <c r="AD129" i="2"/>
  <c r="AD285" i="2"/>
  <c r="AD166" i="2"/>
  <c r="AD375" i="2"/>
  <c r="AD72" i="2"/>
  <c r="AD352" i="2"/>
  <c r="AD517" i="2"/>
  <c r="AD91" i="2"/>
  <c r="AD659" i="2"/>
  <c r="AD303" i="2"/>
  <c r="AD270" i="2"/>
  <c r="AD636" i="2"/>
  <c r="AD560" i="2"/>
  <c r="AD263" i="2"/>
  <c r="AD158" i="2"/>
  <c r="AD194" i="2"/>
  <c r="AD503" i="2"/>
  <c r="AD339" i="2"/>
  <c r="AD9" i="2"/>
  <c r="AD192" i="2"/>
  <c r="AD101" i="2"/>
  <c r="AD259" i="2"/>
  <c r="AD524" i="2"/>
  <c r="AD242" i="2"/>
  <c r="AD24" i="2"/>
  <c r="AD427" i="2"/>
  <c r="AD49" i="2"/>
  <c r="AD607" i="2"/>
  <c r="AD8" i="2"/>
  <c r="AD183" i="2"/>
  <c r="AD448" i="2"/>
  <c r="AD390" i="2"/>
  <c r="AD660" i="2"/>
  <c r="AD80" i="2"/>
  <c r="AD264" i="2"/>
  <c r="AD716" i="2"/>
  <c r="AD211" i="2"/>
  <c r="AD654" i="2"/>
  <c r="AD39" i="2"/>
  <c r="AD634" i="2"/>
  <c r="AD77" i="2"/>
  <c r="AD131" i="2"/>
  <c r="AD708" i="2"/>
  <c r="AD22" i="2"/>
  <c r="AD372" i="2"/>
  <c r="AD511" i="2"/>
  <c r="AD135" i="2"/>
  <c r="AD35" i="2"/>
  <c r="AD536" i="2"/>
  <c r="AD322" i="2"/>
  <c r="AD638" i="2"/>
  <c r="AD550" i="2"/>
  <c r="AD208" i="2"/>
  <c r="AD449" i="2"/>
  <c r="AD488" i="2"/>
  <c r="AD310" i="2"/>
  <c r="AD107" i="2"/>
  <c r="AD221" i="2"/>
  <c r="AD269" i="2"/>
  <c r="AD317" i="2"/>
  <c r="AD572" i="2"/>
  <c r="AD335" i="2"/>
  <c r="AD392" i="2"/>
  <c r="AD190" i="2"/>
  <c r="AD268" i="2"/>
  <c r="AD219" i="2"/>
  <c r="AD175" i="2"/>
  <c r="AD454" i="2"/>
  <c r="AD410" i="2"/>
  <c r="AD114" i="2"/>
  <c r="AD690" i="2"/>
  <c r="AD45" i="2"/>
  <c r="AD642" i="2"/>
  <c r="AD197" i="2"/>
  <c r="AD348" i="2"/>
  <c r="AD668" i="2"/>
  <c r="AD185" i="2"/>
  <c r="AD469" i="2"/>
  <c r="AD540" i="2"/>
  <c r="AD200" i="2"/>
  <c r="AD479" i="2"/>
  <c r="AD382" i="2"/>
  <c r="AD18" i="2"/>
  <c r="AD304" i="2"/>
  <c r="AD258" i="2"/>
  <c r="AD150" i="2"/>
  <c r="AD13" i="2"/>
  <c r="AD664" i="2"/>
  <c r="AD155" i="2"/>
  <c r="AD308" i="2"/>
  <c r="AD639" i="2"/>
  <c r="AD215" i="2"/>
  <c r="AD182" i="2"/>
  <c r="AD156" i="2"/>
  <c r="AD418" i="2"/>
  <c r="AD432" i="2"/>
  <c r="AD17" i="2"/>
  <c r="AD403" i="2"/>
  <c r="AD723" i="2"/>
  <c r="AD96" i="2"/>
  <c r="AD483" i="2"/>
  <c r="AD14" i="2"/>
  <c r="AD649" i="2"/>
  <c r="AD6" i="2"/>
  <c r="AD108" i="2"/>
  <c r="AD160" i="2"/>
  <c r="AD53" i="2"/>
  <c r="AD205" i="2"/>
  <c r="AD90" i="2"/>
  <c r="AD537" i="2"/>
  <c r="AD527" i="2"/>
  <c r="AD619" i="2"/>
  <c r="AD58" i="2"/>
  <c r="AD230" i="2"/>
  <c r="AD4" i="2"/>
  <c r="AD318" i="2"/>
  <c r="AD641" i="2"/>
  <c r="AD507" i="2"/>
  <c r="AD28" i="2"/>
  <c r="AD438" i="2"/>
  <c r="AD581" i="2"/>
  <c r="AD393" i="2"/>
  <c r="AD173" i="2"/>
  <c r="AD224" i="2"/>
  <c r="AD447" i="2"/>
  <c r="AD505" i="2"/>
  <c r="AD187" i="2"/>
  <c r="AD229" i="2"/>
  <c r="AD358" i="2"/>
  <c r="AD84" i="2"/>
  <c r="AD696" i="2"/>
  <c r="AD75" i="2"/>
  <c r="AD344" i="2"/>
  <c r="AD730" i="2"/>
  <c r="AD506" i="2"/>
  <c r="AD125" i="2"/>
  <c r="AD369" i="2"/>
  <c r="AD494" i="2"/>
  <c r="AD481" i="2"/>
  <c r="AD240" i="2"/>
  <c r="AD501" i="2"/>
  <c r="AD195" i="2"/>
  <c r="AD130" i="2"/>
  <c r="AD453" i="2"/>
  <c r="AD472" i="2"/>
  <c r="AD286" i="2"/>
  <c r="AD165" i="2"/>
  <c r="AD248" i="2"/>
  <c r="AD31" i="2"/>
  <c r="AD725" i="2"/>
  <c r="AD93" i="2"/>
  <c r="AD457" i="2"/>
  <c r="AD123" i="2"/>
  <c r="AD435" i="2"/>
  <c r="AD69" i="2"/>
  <c r="AD417" i="2"/>
  <c r="AD110" i="2"/>
  <c r="AD424" i="2"/>
  <c r="AD61" i="2"/>
  <c r="AD456" i="2"/>
  <c r="AD411" i="2"/>
  <c r="AD612" i="2"/>
  <c r="AD562" i="2"/>
  <c r="AD697" i="2"/>
  <c r="AD732" i="2"/>
  <c r="AD513" i="2"/>
  <c r="AD676" i="2"/>
  <c r="AD683" i="2"/>
  <c r="AD120" i="2"/>
  <c r="AD519" i="2"/>
  <c r="AD112" i="2"/>
  <c r="AD547" i="2"/>
  <c r="AD364" i="2"/>
  <c r="AD558" i="2"/>
  <c r="AD691" i="2"/>
  <c r="AD233" i="2"/>
  <c r="AD373" i="2"/>
  <c r="AD713" i="2"/>
  <c r="AD43" i="2"/>
  <c r="AD595" i="2"/>
  <c r="AD12" i="2"/>
  <c r="AD514" i="2"/>
  <c r="AD474" i="2"/>
  <c r="AD396" i="2"/>
  <c r="AD331" i="2"/>
  <c r="AD648" i="2"/>
  <c r="AD349" i="2"/>
  <c r="AD643" i="2"/>
  <c r="AD250" i="2"/>
  <c r="AD422" i="2"/>
  <c r="AD671" i="2"/>
  <c r="AD147" i="2"/>
  <c r="AD509" i="2"/>
  <c r="AD52" i="2"/>
  <c r="AD153" i="2"/>
  <c r="AD397" i="2"/>
  <c r="AD384" i="2"/>
  <c r="AD25" i="2"/>
  <c r="AD312" i="2"/>
  <c r="AD497" i="2"/>
  <c r="AD387" i="2"/>
  <c r="AD735" i="2"/>
  <c r="AD40" i="2"/>
  <c r="AD647" i="2"/>
  <c r="AD436" i="2"/>
  <c r="AD409" i="2"/>
  <c r="AD196" i="2"/>
  <c r="AD625" i="2"/>
  <c r="AD553" i="2"/>
  <c r="AD614" i="2"/>
  <c r="AD29" i="2"/>
  <c r="AD57" i="2"/>
  <c r="AD458" i="2"/>
  <c r="AD241" i="2"/>
  <c r="AD416" i="2"/>
  <c r="AD60" i="2"/>
  <c r="AD731" i="2"/>
  <c r="AD610" i="2"/>
  <c r="AD455" i="2"/>
  <c r="AD499" i="2"/>
  <c r="AD307" i="2"/>
  <c r="AD262" i="2"/>
  <c r="AD665" i="2"/>
  <c r="AD294" i="2"/>
  <c r="AD624" i="2"/>
  <c r="AD26" i="2"/>
  <c r="AD21" i="2"/>
  <c r="AD473" i="2"/>
  <c r="AD94" i="2"/>
  <c r="AD587" i="2"/>
  <c r="AD220" i="2"/>
  <c r="AD332" i="2"/>
  <c r="AD386" i="2"/>
  <c r="AD656" i="2"/>
  <c r="AD733" i="2"/>
  <c r="AD254" i="2"/>
  <c r="AD122" i="2"/>
  <c r="AD545" i="2"/>
  <c r="AD530" i="2"/>
  <c r="AD20" i="2"/>
  <c r="AD133" i="2"/>
  <c r="AD675" i="2"/>
  <c r="AD127" i="2"/>
  <c r="AD370" i="2"/>
  <c r="AD711" i="2"/>
  <c r="AD521" i="2"/>
  <c r="AD167" i="2"/>
  <c r="AD334" i="2"/>
  <c r="AD669" i="2"/>
  <c r="AD404" i="2"/>
  <c r="AD226" i="2"/>
  <c r="AD266" i="2"/>
  <c r="AD278" i="2"/>
  <c r="AD41" i="2"/>
  <c r="AD465" i="2"/>
  <c r="AD698" i="2"/>
  <c r="AD650" i="2"/>
  <c r="AD582" i="2"/>
  <c r="K110" i="3" s="1"/>
  <c r="AD421" i="2"/>
  <c r="AD290" i="2"/>
  <c r="AD629" i="2"/>
  <c r="AD214" i="2"/>
  <c r="AD132" i="2"/>
  <c r="AD338" i="2"/>
  <c r="AD161" i="2"/>
  <c r="AD105" i="2"/>
  <c r="AD701" i="2"/>
  <c r="AD319" i="2"/>
  <c r="AD718" i="2"/>
  <c r="AD532" i="2"/>
  <c r="AD734" i="2"/>
  <c r="AD466" i="2"/>
  <c r="AD608" i="2"/>
  <c r="AD137" i="2"/>
  <c r="AD172" i="2"/>
  <c r="AD699" i="2"/>
  <c r="AD59" i="2"/>
  <c r="AD134" i="2"/>
  <c r="AD116" i="2"/>
  <c r="AD689" i="2"/>
  <c r="AD168" i="2"/>
  <c r="AD365" i="2"/>
  <c r="AD589" i="2"/>
  <c r="AD321" i="2"/>
  <c r="AD353" i="2"/>
  <c r="AD555" i="2"/>
  <c r="AD678" i="2"/>
  <c r="AD346" i="2"/>
  <c r="AD330" i="2"/>
  <c r="AD305" i="2"/>
  <c r="AD680" i="2"/>
  <c r="AD568" i="2"/>
  <c r="AD429" i="2"/>
  <c r="AD408" i="2"/>
  <c r="AD694" i="2"/>
  <c r="AD559" i="2"/>
  <c r="AD148" i="2"/>
  <c r="AD666" i="2"/>
  <c r="AD737" i="2"/>
  <c r="AD700" i="2"/>
  <c r="AD652" i="2"/>
  <c r="AD585" i="2"/>
  <c r="AD584" i="2"/>
  <c r="AD566" i="2"/>
  <c r="AD463" i="2"/>
  <c r="AD605" i="2"/>
  <c r="AD326" i="2"/>
  <c r="AD685" i="2"/>
  <c r="AD280" i="2"/>
  <c r="AD315" i="2"/>
  <c r="AD143" i="2"/>
  <c r="AD569" i="2"/>
  <c r="AD606" i="2"/>
  <c r="AD368" i="2"/>
  <c r="AD109" i="2"/>
  <c r="AD225" i="2"/>
  <c r="AD567" i="2"/>
  <c r="AD400" i="2"/>
  <c r="AD281" i="2"/>
  <c r="AD419" i="2"/>
  <c r="AD228" i="2"/>
  <c r="AD573" i="2"/>
  <c r="AD495" i="2"/>
  <c r="AD655" i="2"/>
  <c r="AD565" i="2"/>
  <c r="AD554" i="2"/>
  <c r="AD149" i="2"/>
  <c r="AD207" i="2"/>
  <c r="AD729" i="2"/>
  <c r="AD563" i="2"/>
  <c r="AD428" i="2"/>
  <c r="AD430" i="2"/>
  <c r="AD191" i="2"/>
  <c r="AD169" i="2"/>
  <c r="AD380" i="2"/>
  <c r="AD459" i="2"/>
  <c r="AD433" i="2"/>
  <c r="AD327" i="2"/>
  <c r="AD515" i="2"/>
  <c r="AD529" i="2"/>
  <c r="AD379" i="2"/>
  <c r="AD633" i="2"/>
  <c r="AD604" i="2"/>
  <c r="AD651" i="2"/>
  <c r="AD186" i="2"/>
  <c r="AD320" i="2"/>
  <c r="AD420" i="2"/>
  <c r="AD578" i="2"/>
  <c r="AD677" i="2"/>
  <c r="AD381" i="2"/>
  <c r="AD575" i="2"/>
  <c r="AD717" i="2"/>
  <c r="AD574" i="2"/>
  <c r="AD391" i="2"/>
  <c r="AD710" i="2"/>
  <c r="AD251" i="2"/>
  <c r="AD277" i="2"/>
  <c r="AD618" i="2"/>
  <c r="AD450" i="2"/>
  <c r="AD591" i="2"/>
  <c r="AD548" i="2"/>
  <c r="AD451" i="2"/>
  <c r="AD661" i="2"/>
  <c r="AD412" i="2"/>
  <c r="AD434" i="2"/>
  <c r="AD516" i="2"/>
  <c r="AD599" i="2"/>
  <c r="AD617" i="2"/>
  <c r="AD470" i="2"/>
  <c r="AD726" i="2"/>
  <c r="AD705" i="2"/>
  <c r="AD679" i="2"/>
  <c r="AD621" i="2"/>
  <c r="AD738" i="2"/>
  <c r="AD695" i="2"/>
  <c r="AD602" i="2"/>
  <c r="AD611" i="2"/>
  <c r="AD674" i="2"/>
  <c r="AD715" i="2"/>
  <c r="AD720" i="2"/>
  <c r="AD627" i="2"/>
  <c r="AD681" i="2"/>
  <c r="AD719" i="2"/>
  <c r="AD712" i="2"/>
  <c r="AD728" i="2"/>
  <c r="AD600" i="2"/>
  <c r="AD687" i="2"/>
  <c r="AD667" i="2"/>
  <c r="AD703" i="2"/>
  <c r="AD692" i="2"/>
  <c r="AD736" i="2"/>
  <c r="AC570" i="2"/>
  <c r="AC556" i="2"/>
  <c r="AC630" i="2"/>
  <c r="AC121" i="2"/>
  <c r="AC401" i="2"/>
  <c r="AC518" i="2"/>
  <c r="AC377" i="2"/>
  <c r="AC478" i="2"/>
  <c r="AC622" i="2"/>
  <c r="AC351" i="2"/>
  <c r="AC686" i="2"/>
  <c r="AC170" i="2"/>
  <c r="AC128" i="2"/>
  <c r="AC209" i="2"/>
  <c r="AC440" i="2"/>
  <c r="AC534" i="2"/>
  <c r="AC670" i="2"/>
  <c r="AC541" i="2"/>
  <c r="AC73" i="2"/>
  <c r="AC118" i="2"/>
  <c r="J104" i="3" s="1"/>
  <c r="AC443" i="2"/>
  <c r="AC388" i="2"/>
  <c r="AC309" i="2"/>
  <c r="AC34" i="2"/>
  <c r="AC546" i="2"/>
  <c r="AC213" i="2"/>
  <c r="AC657" i="2"/>
  <c r="AC383" i="2"/>
  <c r="AC97" i="2"/>
  <c r="AC631" i="2"/>
  <c r="AC640" i="2"/>
  <c r="AC663" i="2"/>
  <c r="AC482" i="2"/>
  <c r="AC223" i="2"/>
  <c r="AC115" i="2"/>
  <c r="AC42" i="2"/>
  <c r="AC355" i="2"/>
  <c r="AC504" i="2"/>
  <c r="AC203" i="2"/>
  <c r="AC564" i="2"/>
  <c r="AC394" i="2"/>
  <c r="AC106" i="2"/>
  <c r="J3" i="3" s="1"/>
  <c r="AC295" i="2"/>
  <c r="AC163" i="2"/>
  <c r="AC47" i="2"/>
  <c r="AC576" i="2"/>
  <c r="AC79" i="2"/>
  <c r="AC37" i="2"/>
  <c r="AC528" i="2"/>
  <c r="AC442" i="2"/>
  <c r="AC543" i="2"/>
  <c r="AC218" i="2"/>
  <c r="AC206" i="2"/>
  <c r="AC145" i="2"/>
  <c r="AC316" i="2"/>
  <c r="AC78" i="2"/>
  <c r="AC407" i="2"/>
  <c r="AC402" i="2"/>
  <c r="AC467" i="2"/>
  <c r="AC113" i="2"/>
  <c r="AC314" i="2"/>
  <c r="AC653" i="2"/>
  <c r="AC297" i="2"/>
  <c r="AC164" i="2"/>
  <c r="AC244" i="2"/>
  <c r="AC3" i="2"/>
  <c r="AC491" i="2"/>
  <c r="AC395" i="2"/>
  <c r="AC98" i="2"/>
  <c r="AC323" i="2"/>
  <c r="AC577" i="2"/>
  <c r="AC56" i="2"/>
  <c r="AC356" i="2"/>
  <c r="AC632" i="2"/>
  <c r="AC413" i="2"/>
  <c r="AC249" i="2"/>
  <c r="AC389" i="2"/>
  <c r="AC7" i="2"/>
  <c r="AC64" i="2"/>
  <c r="AC311" i="2"/>
  <c r="AC66" i="2"/>
  <c r="AC324" i="2"/>
  <c r="J105" i="3" s="1"/>
  <c r="AC201" i="2"/>
  <c r="AC267" i="2"/>
  <c r="AC299" i="2"/>
  <c r="AC141" i="2"/>
  <c r="AC245" i="2"/>
  <c r="AC496" i="2"/>
  <c r="AC462" i="2"/>
  <c r="AC287" i="2"/>
  <c r="AC363" i="2"/>
  <c r="AC231" i="2"/>
  <c r="AC104" i="2"/>
  <c r="AC188" i="2"/>
  <c r="AC44" i="2"/>
  <c r="AC645" i="2"/>
  <c r="AC142" i="2"/>
  <c r="AC706" i="2"/>
  <c r="AC512" i="2"/>
  <c r="AC10" i="2"/>
  <c r="AC193" i="2"/>
  <c r="AC385" i="2"/>
  <c r="AC55" i="2"/>
  <c r="AC171" i="2"/>
  <c r="AC274" i="2"/>
  <c r="AC306" i="2"/>
  <c r="AC36" i="2"/>
  <c r="AC204" i="2"/>
  <c r="AC620" i="2"/>
  <c r="AC431" i="2"/>
  <c r="AC178" i="2"/>
  <c r="AC493" i="2"/>
  <c r="AC301" i="2"/>
  <c r="AC261" i="2"/>
  <c r="AC360" i="2"/>
  <c r="AC721" i="2"/>
  <c r="J108" i="3" s="1"/>
  <c r="AC340" i="2"/>
  <c r="AC273" i="2"/>
  <c r="AC54" i="2"/>
  <c r="AC325" i="2"/>
  <c r="AC702" i="2"/>
  <c r="AC460" i="2"/>
  <c r="AC86" i="2"/>
  <c r="AC76" i="2"/>
  <c r="AC237" i="2"/>
  <c r="AC298" i="2"/>
  <c r="AC374" i="2"/>
  <c r="AC275" i="2"/>
  <c r="AC222" i="2"/>
  <c r="AC498" i="2"/>
  <c r="AC549" i="2"/>
  <c r="AC533" i="2"/>
  <c r="AC367" i="2"/>
  <c r="AC154" i="2"/>
  <c r="AC525" i="2"/>
  <c r="AC489" i="2"/>
  <c r="AC520" i="2"/>
  <c r="AC644" i="2"/>
  <c r="AC32" i="2"/>
  <c r="AC597" i="2"/>
  <c r="AC257" i="2"/>
  <c r="AC502" i="2"/>
  <c r="AC341" i="2"/>
  <c r="AC662" i="2"/>
  <c r="AC152" i="2"/>
  <c r="AC23" i="2"/>
  <c r="AC136" i="2"/>
  <c r="AC336" i="2"/>
  <c r="AC199" i="2"/>
  <c r="AC216" i="2"/>
  <c r="AC210" i="2"/>
  <c r="AC673" i="2"/>
  <c r="AC255" i="2"/>
  <c r="AC38" i="2"/>
  <c r="AC46" i="2"/>
  <c r="AC646" i="2"/>
  <c r="AC561" i="2"/>
  <c r="AC441" i="2"/>
  <c r="AC30" i="2"/>
  <c r="AC279" i="2"/>
  <c r="AC357" i="2"/>
  <c r="AC616" i="2"/>
  <c r="AC446" i="2"/>
  <c r="AC414" i="2"/>
  <c r="AC95" i="2"/>
  <c r="AC437" i="2"/>
  <c r="AC243" i="2"/>
  <c r="AC557" i="2"/>
  <c r="AC405" i="2"/>
  <c r="AC579" i="2"/>
  <c r="AC92" i="2"/>
  <c r="AC628" i="2"/>
  <c r="AC227" i="2"/>
  <c r="AC485" i="2"/>
  <c r="AC376" i="2"/>
  <c r="AC111" i="2"/>
  <c r="AC398" i="2"/>
  <c r="AC609" i="2"/>
  <c r="AC508" i="2"/>
  <c r="AC181" i="2"/>
  <c r="AC174" i="2"/>
  <c r="AC100" i="2"/>
  <c r="AC235" i="2"/>
  <c r="AC289" i="2"/>
  <c r="AC71" i="2"/>
  <c r="AC586" i="2"/>
  <c r="AC672" i="2"/>
  <c r="AC345" i="2"/>
  <c r="AC63" i="2"/>
  <c r="AC464" i="2"/>
  <c r="AC594" i="2"/>
  <c r="AC727" i="2"/>
  <c r="AC236" i="2"/>
  <c r="AC247" i="2"/>
  <c r="AC531" i="2"/>
  <c r="AC588" i="2"/>
  <c r="AC328" i="2"/>
  <c r="AC714" i="2"/>
  <c r="AC65" i="2"/>
  <c r="AC343" i="2"/>
  <c r="AC48" i="2"/>
  <c r="AC19" i="2"/>
  <c r="AC590" i="2"/>
  <c r="AC124" i="2"/>
  <c r="AC658" i="2"/>
  <c r="AC313" i="2"/>
  <c r="AC87" i="2"/>
  <c r="AC354" i="2"/>
  <c r="AC445" i="2"/>
  <c r="AC27" i="2"/>
  <c r="AC16" i="2"/>
  <c r="AC302" i="2"/>
  <c r="AC542" i="2"/>
  <c r="AC490" i="2"/>
  <c r="AC276" i="2"/>
  <c r="AC583" i="2"/>
  <c r="AC288" i="2"/>
  <c r="AC423" i="2"/>
  <c r="AC68" i="2"/>
  <c r="AC217" i="2"/>
  <c r="AC378" i="2"/>
  <c r="AC50" i="2"/>
  <c r="AC552" i="2"/>
  <c r="AC67" i="2"/>
  <c r="AC162" i="2"/>
  <c r="AC180" i="2"/>
  <c r="AC117" i="2"/>
  <c r="AC480" i="2"/>
  <c r="AC89" i="2"/>
  <c r="AC33" i="2"/>
  <c r="AC292" i="2"/>
  <c r="AC119" i="2"/>
  <c r="AC81" i="2"/>
  <c r="AC615" i="2"/>
  <c r="AC283" i="2"/>
  <c r="AC623" i="2"/>
  <c r="AC333" i="2"/>
  <c r="AC359" i="2"/>
  <c r="AC707" i="2"/>
  <c r="AC62" i="2"/>
  <c r="AC189" i="2"/>
  <c r="AC83" i="2"/>
  <c r="AC471" i="2"/>
  <c r="AC551" i="2"/>
  <c r="AC184" i="2"/>
  <c r="AC603" i="2"/>
  <c r="AC239" i="2"/>
  <c r="AC350" i="2"/>
  <c r="AC166" i="2"/>
  <c r="AC252" i="2"/>
  <c r="AC399" i="2"/>
  <c r="AC375" i="2"/>
  <c r="AC72" i="2"/>
  <c r="AC352" i="2"/>
  <c r="AC517" i="2"/>
  <c r="AC486" i="2"/>
  <c r="AC91" i="2"/>
  <c r="AC659" i="2"/>
  <c r="AC636" i="2"/>
  <c r="AC194" i="2"/>
  <c r="AC503" i="2"/>
  <c r="AC339" i="2"/>
  <c r="AC9" i="2"/>
  <c r="AC192" i="2"/>
  <c r="AC101" i="2"/>
  <c r="AC259" i="2"/>
  <c r="AC524" i="2"/>
  <c r="AC242" i="2"/>
  <c r="AC24" i="2"/>
  <c r="AC427" i="2"/>
  <c r="AC49" i="2"/>
  <c r="AC607" i="2"/>
  <c r="AC8" i="2"/>
  <c r="AC183" i="2"/>
  <c r="AC448" i="2"/>
  <c r="AC390" i="2"/>
  <c r="AC660" i="2"/>
  <c r="AC716" i="2"/>
  <c r="AC211" i="2"/>
  <c r="AC654" i="2"/>
  <c r="AC39" i="2"/>
  <c r="AC634" i="2"/>
  <c r="AC77" i="2"/>
  <c r="AC131" i="2"/>
  <c r="AC708" i="2"/>
  <c r="AC22" i="2"/>
  <c r="AC372" i="2"/>
  <c r="AC135" i="2"/>
  <c r="AC638" i="2"/>
  <c r="AC550" i="2"/>
  <c r="AC208" i="2"/>
  <c r="AC449" i="2"/>
  <c r="AC488" i="2"/>
  <c r="AC310" i="2"/>
  <c r="AC107" i="2"/>
  <c r="AC613" i="2"/>
  <c r="AC221" i="2"/>
  <c r="AC269" i="2"/>
  <c r="AC317" i="2"/>
  <c r="AC572" i="2"/>
  <c r="AC335" i="2"/>
  <c r="AC392" i="2"/>
  <c r="AC190" i="2"/>
  <c r="AC268" i="2"/>
  <c r="AC219" i="2"/>
  <c r="AC175" i="2"/>
  <c r="AC114" i="2"/>
  <c r="AC690" i="2"/>
  <c r="AC45" i="2"/>
  <c r="AC642" i="2"/>
  <c r="AC197" i="2"/>
  <c r="AC348" i="2"/>
  <c r="AC668" i="2"/>
  <c r="AC185" i="2"/>
  <c r="AC469" i="2"/>
  <c r="AC540" i="2"/>
  <c r="AC382" i="2"/>
  <c r="AC150" i="2"/>
  <c r="AC13" i="2"/>
  <c r="AC664" i="2"/>
  <c r="AC155" i="2"/>
  <c r="AC308" i="2"/>
  <c r="AC639" i="2"/>
  <c r="AC215" i="2"/>
  <c r="AC182" i="2"/>
  <c r="AC179" i="2"/>
  <c r="AC539" i="2"/>
  <c r="AC176" i="2"/>
  <c r="AC156" i="2"/>
  <c r="AC418" i="2"/>
  <c r="AC432" i="2"/>
  <c r="AC232" i="2"/>
  <c r="AC17" i="2"/>
  <c r="AC403" i="2"/>
  <c r="AC723" i="2"/>
  <c r="AC51" i="2"/>
  <c r="AC483" i="2"/>
  <c r="AC14" i="2"/>
  <c r="AC649" i="2"/>
  <c r="AC6" i="2"/>
  <c r="AC108" i="2"/>
  <c r="AC160" i="2"/>
  <c r="AC53" i="2"/>
  <c r="AC205" i="2"/>
  <c r="AC90" i="2"/>
  <c r="AC619" i="2"/>
  <c r="AC318" i="2"/>
  <c r="AC641" i="2"/>
  <c r="AC507" i="2"/>
  <c r="AC28" i="2"/>
  <c r="AC438" i="2"/>
  <c r="AC581" i="2"/>
  <c r="AC393" i="2"/>
  <c r="AC173" i="2"/>
  <c r="AC224" i="2"/>
  <c r="AC447" i="2"/>
  <c r="AC505" i="2"/>
  <c r="AC187" i="2"/>
  <c r="AC229" i="2"/>
  <c r="AC358" i="2"/>
  <c r="AC84" i="2"/>
  <c r="AC696" i="2"/>
  <c r="AC75" i="2"/>
  <c r="AC344" i="2"/>
  <c r="AC125" i="2"/>
  <c r="AC296" i="2"/>
  <c r="AC688" i="2"/>
  <c r="AC369" i="2"/>
  <c r="AC494" i="2"/>
  <c r="AC481" i="2"/>
  <c r="AC240" i="2"/>
  <c r="AC256" i="2"/>
  <c r="AC501" i="2"/>
  <c r="AC195" i="2"/>
  <c r="AC472" i="2"/>
  <c r="AC31" i="2"/>
  <c r="AC725" i="2"/>
  <c r="AC93" i="2"/>
  <c r="AC457" i="2"/>
  <c r="AC123" i="2"/>
  <c r="AC435" i="2"/>
  <c r="AC69" i="2"/>
  <c r="AC417" i="2"/>
  <c r="AC110" i="2"/>
  <c r="AC424" i="2"/>
  <c r="AC61" i="2"/>
  <c r="AC456" i="2"/>
  <c r="AC411" i="2"/>
  <c r="AC612" i="2"/>
  <c r="AC562" i="2"/>
  <c r="AC697" i="2"/>
  <c r="AC732" i="2"/>
  <c r="AC513" i="2"/>
  <c r="AC120" i="2"/>
  <c r="AC519" i="2"/>
  <c r="AC112" i="2"/>
  <c r="AC547" i="2"/>
  <c r="AC364" i="2"/>
  <c r="AC558" i="2"/>
  <c r="AC691" i="2"/>
  <c r="AC233" i="2"/>
  <c r="AC373" i="2"/>
  <c r="AC713" i="2"/>
  <c r="AC595" i="2"/>
  <c r="AC396" i="2"/>
  <c r="AC331" i="2"/>
  <c r="AC648" i="2"/>
  <c r="AC349" i="2"/>
  <c r="AC643" i="2"/>
  <c r="AC250" i="2"/>
  <c r="AC422" i="2"/>
  <c r="AC580" i="2"/>
  <c r="AC671" i="2"/>
  <c r="AC147" i="2"/>
  <c r="AC509" i="2"/>
  <c r="AC52" i="2"/>
  <c r="AC153" i="2"/>
  <c r="AC397" i="2"/>
  <c r="AC384" i="2"/>
  <c r="AC25" i="2"/>
  <c r="J9" i="3" s="1"/>
  <c r="AC312" i="2"/>
  <c r="AC497" i="2"/>
  <c r="AC40" i="2"/>
  <c r="AC647" i="2"/>
  <c r="AC436" i="2"/>
  <c r="AC409" i="2"/>
  <c r="AC196" i="2"/>
  <c r="AC625" i="2"/>
  <c r="AC553" i="2"/>
  <c r="AC614" i="2"/>
  <c r="AC29" i="2"/>
  <c r="AC57" i="2"/>
  <c r="AC416" i="2"/>
  <c r="AC455" i="2"/>
  <c r="AC499" i="2"/>
  <c r="AC307" i="2"/>
  <c r="AC262" i="2"/>
  <c r="AC665" i="2"/>
  <c r="AC294" i="2"/>
  <c r="AC624" i="2"/>
  <c r="AC26" i="2"/>
  <c r="AC99" i="2"/>
  <c r="AC139" i="2"/>
  <c r="AC444" i="2"/>
  <c r="AC21" i="2"/>
  <c r="AC473" i="2"/>
  <c r="AC94" i="2"/>
  <c r="AC146" i="2"/>
  <c r="AC587" i="2"/>
  <c r="AC220" i="2"/>
  <c r="AC332" i="2"/>
  <c r="AC361" i="2"/>
  <c r="AC656" i="2"/>
  <c r="AC733" i="2"/>
  <c r="AC254" i="2"/>
  <c r="AC122" i="2"/>
  <c r="AC545" i="2"/>
  <c r="AC530" i="2"/>
  <c r="AC20" i="2"/>
  <c r="AC133" i="2"/>
  <c r="AC675" i="2"/>
  <c r="AC711" i="2"/>
  <c r="AC669" i="2"/>
  <c r="AC404" i="2"/>
  <c r="AC226" i="2"/>
  <c r="AC266" i="2"/>
  <c r="AC278" i="2"/>
  <c r="AC41" i="2"/>
  <c r="AC465" i="2"/>
  <c r="AC698" i="2"/>
  <c r="AC650" i="2"/>
  <c r="AC582" i="2"/>
  <c r="AC421" i="2"/>
  <c r="AC290" i="2"/>
  <c r="AC629" i="2"/>
  <c r="AC214" i="2"/>
  <c r="AC132" i="2"/>
  <c r="AC338" i="2"/>
  <c r="AC161" i="2"/>
  <c r="AC105" i="2"/>
  <c r="AC704" i="2"/>
  <c r="AC272" i="2"/>
  <c r="AC126" i="2"/>
  <c r="AC718" i="2"/>
  <c r="AC522" i="2"/>
  <c r="AC532" i="2"/>
  <c r="AC637" i="2"/>
  <c r="AC342" i="2"/>
  <c r="AC734" i="2"/>
  <c r="AC466" i="2"/>
  <c r="AC172" i="2"/>
  <c r="AC116" i="2"/>
  <c r="AC689" i="2"/>
  <c r="AC168" i="2"/>
  <c r="AC365" i="2"/>
  <c r="AC589" i="2"/>
  <c r="AC321" i="2"/>
  <c r="AC353" i="2"/>
  <c r="AC555" i="2"/>
  <c r="AC678" i="2"/>
  <c r="AC346" i="2"/>
  <c r="AC330" i="2"/>
  <c r="AC305" i="2"/>
  <c r="AC680" i="2"/>
  <c r="AC568" i="2"/>
  <c r="AC429" i="2"/>
  <c r="AC408" i="2"/>
  <c r="AC694" i="2"/>
  <c r="AC559" i="2"/>
  <c r="AC737" i="2"/>
  <c r="AC700" i="2"/>
  <c r="AC652" i="2"/>
  <c r="AC585" i="2"/>
  <c r="AC159" i="2"/>
  <c r="AC584" i="2"/>
  <c r="AC566" i="2"/>
  <c r="AC463" i="2"/>
  <c r="AC605" i="2"/>
  <c r="AC326" i="2"/>
  <c r="AC103" i="2"/>
  <c r="AC315" i="2"/>
  <c r="AC143" i="2"/>
  <c r="AC569" i="2"/>
  <c r="AC606" i="2"/>
  <c r="AC368" i="2"/>
  <c r="AC109" i="2"/>
  <c r="AC225" i="2"/>
  <c r="AC567" i="2"/>
  <c r="AC400" i="2"/>
  <c r="AC281" i="2"/>
  <c r="AC419" i="2"/>
  <c r="AC228" i="2"/>
  <c r="AC573" i="2"/>
  <c r="AC495" i="2"/>
  <c r="AC655" i="2"/>
  <c r="AC565" i="2"/>
  <c r="AC554" i="2"/>
  <c r="AC149" i="2"/>
  <c r="AC563" i="2"/>
  <c r="AC428" i="2"/>
  <c r="AC430" i="2"/>
  <c r="AC191" i="2"/>
  <c r="AC169" i="2"/>
  <c r="AC380" i="2"/>
  <c r="AC459" i="2"/>
  <c r="AC433" i="2"/>
  <c r="AC327" i="2"/>
  <c r="AC515" i="2"/>
  <c r="AC198" i="2"/>
  <c r="AC492" i="2"/>
  <c r="AC633" i="2"/>
  <c r="AC461" i="2"/>
  <c r="AC604" i="2"/>
  <c r="AC651" i="2"/>
  <c r="AC186" i="2"/>
  <c r="AC320" i="2"/>
  <c r="AC420" i="2"/>
  <c r="AC578" i="2"/>
  <c r="AC677" i="2"/>
  <c r="AC381" i="2"/>
  <c r="AC575" i="2"/>
  <c r="AC717" i="2"/>
  <c r="AC574" i="2"/>
  <c r="AC391" i="2"/>
  <c r="AC710" i="2"/>
  <c r="AC251" i="2"/>
  <c r="AC277" i="2"/>
  <c r="AC591" i="2"/>
  <c r="AC548" i="2"/>
  <c r="AC451" i="2"/>
  <c r="AC661" i="2"/>
  <c r="AC412" i="2"/>
  <c r="AC434" i="2"/>
  <c r="AC516" i="2"/>
  <c r="AC599" i="2"/>
  <c r="AC617" i="2"/>
  <c r="AC470" i="2"/>
  <c r="AC724" i="2"/>
  <c r="AC738" i="2"/>
  <c r="AC695" i="2"/>
  <c r="AC709" i="2"/>
  <c r="AC626" i="2"/>
  <c r="AC592" i="2"/>
  <c r="AC602" i="2"/>
  <c r="AC611" i="2"/>
  <c r="AC674" i="2"/>
  <c r="AC715" i="2"/>
  <c r="AC720" i="2"/>
  <c r="AC627" i="2"/>
  <c r="AC681" i="2"/>
  <c r="AC719" i="2"/>
  <c r="AC712" i="2"/>
  <c r="AC728" i="2"/>
  <c r="AC600" i="2"/>
  <c r="AC687" i="2"/>
  <c r="AC667" i="2"/>
  <c r="AC736" i="2"/>
  <c r="U570" i="2"/>
  <c r="U556" i="2"/>
  <c r="U630" i="2"/>
  <c r="U121" i="2"/>
  <c r="U401" i="2"/>
  <c r="U518" i="2"/>
  <c r="U377" i="2"/>
  <c r="U478" i="2"/>
  <c r="U622" i="2"/>
  <c r="U351" i="2"/>
  <c r="U362" i="2"/>
  <c r="U475" i="2"/>
  <c r="U260" i="2"/>
  <c r="U686" i="2"/>
  <c r="U170" i="2"/>
  <c r="U128" i="2"/>
  <c r="U209" i="2"/>
  <c r="U440" i="2"/>
  <c r="U534" i="2"/>
  <c r="U670" i="2"/>
  <c r="U541" i="2"/>
  <c r="U73" i="2"/>
  <c r="U118" i="2"/>
  <c r="U443" i="2"/>
  <c r="U388" i="2"/>
  <c r="U309" i="2"/>
  <c r="U34" i="2"/>
  <c r="U546" i="2"/>
  <c r="U213" i="2"/>
  <c r="U657" i="2"/>
  <c r="U383" i="2"/>
  <c r="U97" i="2"/>
  <c r="U631" i="2"/>
  <c r="U640" i="2"/>
  <c r="U157" i="2"/>
  <c r="U88" i="2"/>
  <c r="U293" i="2"/>
  <c r="U5" i="2"/>
  <c r="U663" i="2"/>
  <c r="U82" i="2"/>
  <c r="U482" i="2"/>
  <c r="U223" i="2"/>
  <c r="U115" i="2"/>
  <c r="U42" i="2"/>
  <c r="U355" i="2"/>
  <c r="U504" i="2"/>
  <c r="U203" i="2"/>
  <c r="U564" i="2"/>
  <c r="U394" i="2"/>
  <c r="U106" i="2"/>
  <c r="U295" i="2"/>
  <c r="U163" i="2"/>
  <c r="U47" i="2"/>
  <c r="U576" i="2"/>
  <c r="U79" i="2"/>
  <c r="U37" i="2"/>
  <c r="U528" i="2"/>
  <c r="U442" i="2"/>
  <c r="U543" i="2"/>
  <c r="U282" i="2"/>
  <c r="U144" i="2"/>
  <c r="U484" i="2"/>
  <c r="U218" i="2"/>
  <c r="U329" i="2"/>
  <c r="U439" i="2"/>
  <c r="U487" i="2"/>
  <c r="U206" i="2"/>
  <c r="U145" i="2"/>
  <c r="U316" i="2"/>
  <c r="U78" i="2"/>
  <c r="U407" i="2"/>
  <c r="U402" i="2"/>
  <c r="U467" i="2"/>
  <c r="U113" i="2"/>
  <c r="U314" i="2"/>
  <c r="U653" i="2"/>
  <c r="U297" i="2"/>
  <c r="U164" i="2"/>
  <c r="U244" i="2"/>
  <c r="U3" i="2"/>
  <c r="U491" i="2"/>
  <c r="U395" i="2"/>
  <c r="U98" i="2"/>
  <c r="U11" i="2"/>
  <c r="U323" i="2"/>
  <c r="U544" i="2"/>
  <c r="U577" i="2"/>
  <c r="U212" i="2"/>
  <c r="U253" i="2"/>
  <c r="U284" i="2"/>
  <c r="U56" i="2"/>
  <c r="U356" i="2"/>
  <c r="U632" i="2"/>
  <c r="U413" i="2"/>
  <c r="U249" i="2"/>
  <c r="U389" i="2"/>
  <c r="U7" i="2"/>
  <c r="U64" i="2"/>
  <c r="U311" i="2"/>
  <c r="U66" i="2"/>
  <c r="U324" i="2"/>
  <c r="U201" i="2"/>
  <c r="U267" i="2"/>
  <c r="U299" i="2"/>
  <c r="U141" i="2"/>
  <c r="U245" i="2"/>
  <c r="U496" i="2"/>
  <c r="U462" i="2"/>
  <c r="U287" i="2"/>
  <c r="U138" i="2"/>
  <c r="U363" i="2"/>
  <c r="U231" i="2"/>
  <c r="U246" i="2"/>
  <c r="U425" i="2"/>
  <c r="U104" i="2"/>
  <c r="U188" i="2"/>
  <c r="U44" i="2"/>
  <c r="U645" i="2"/>
  <c r="U142" i="2"/>
  <c r="U706" i="2"/>
  <c r="U512" i="2"/>
  <c r="U10" i="2"/>
  <c r="U193" i="2"/>
  <c r="U385" i="2"/>
  <c r="U55" i="2"/>
  <c r="U171" i="2"/>
  <c r="U271" i="2"/>
  <c r="U274" i="2"/>
  <c r="U306" i="2"/>
  <c r="U36" i="2"/>
  <c r="U204" i="2"/>
  <c r="U620" i="2"/>
  <c r="U431" i="2"/>
  <c r="U178" i="2"/>
  <c r="U234" i="2"/>
  <c r="U493" i="2"/>
  <c r="U301" i="2"/>
  <c r="U261" i="2"/>
  <c r="U360" i="2"/>
  <c r="U721" i="2"/>
  <c r="U340" i="2"/>
  <c r="U273" i="2"/>
  <c r="U54" i="2"/>
  <c r="U325" i="2"/>
  <c r="U702" i="2"/>
  <c r="U460" i="2"/>
  <c r="U347" i="2"/>
  <c r="U86" i="2"/>
  <c r="U371" i="2"/>
  <c r="U76" i="2"/>
  <c r="U102" i="2"/>
  <c r="U15" i="2"/>
  <c r="U526" i="2"/>
  <c r="U237" i="2"/>
  <c r="U298" i="2"/>
  <c r="U374" i="2"/>
  <c r="U275" i="2"/>
  <c r="U222" i="2"/>
  <c r="U498" i="2"/>
  <c r="U549" i="2"/>
  <c r="U533" i="2"/>
  <c r="U367" i="2"/>
  <c r="U154" i="2"/>
  <c r="U525" i="2"/>
  <c r="U489" i="2"/>
  <c r="U520" i="2"/>
  <c r="U644" i="2"/>
  <c r="U32" i="2"/>
  <c r="U597" i="2"/>
  <c r="U257" i="2"/>
  <c r="U635" i="2"/>
  <c r="U502" i="2"/>
  <c r="U2" i="2"/>
  <c r="U510" i="2"/>
  <c r="U468" i="2"/>
  <c r="U341" i="2"/>
  <c r="U662" i="2"/>
  <c r="U152" i="2"/>
  <c r="U23" i="2"/>
  <c r="U136" i="2"/>
  <c r="U336" i="2"/>
  <c r="U199" i="2"/>
  <c r="U216" i="2"/>
  <c r="U210" i="2"/>
  <c r="U673" i="2"/>
  <c r="U255" i="2"/>
  <c r="U38" i="2"/>
  <c r="U46" i="2"/>
  <c r="U646" i="2"/>
  <c r="U561" i="2"/>
  <c r="U441" i="2"/>
  <c r="U30" i="2"/>
  <c r="U279" i="2"/>
  <c r="U357" i="2"/>
  <c r="U202" i="2"/>
  <c r="U682" i="2"/>
  <c r="U616" i="2"/>
  <c r="U446" i="2"/>
  <c r="U414" i="2"/>
  <c r="U95" i="2"/>
  <c r="U437" i="2"/>
  <c r="U243" i="2"/>
  <c r="U557" i="2"/>
  <c r="U405" i="2"/>
  <c r="U579" i="2"/>
  <c r="U92" i="2"/>
  <c r="U265" i="2"/>
  <c r="U366" i="2"/>
  <c r="U628" i="2"/>
  <c r="U500" i="2"/>
  <c r="U74" i="2"/>
  <c r="U601" i="2"/>
  <c r="U227" i="2"/>
  <c r="U485" i="2"/>
  <c r="U376" i="2"/>
  <c r="U111" i="2"/>
  <c r="U398" i="2"/>
  <c r="U609" i="2"/>
  <c r="U508" i="2"/>
  <c r="U181" i="2"/>
  <c r="U174" i="2"/>
  <c r="U100" i="2"/>
  <c r="U235" i="2"/>
  <c r="U289" i="2"/>
  <c r="U71" i="2"/>
  <c r="U586" i="2"/>
  <c r="U672" i="2"/>
  <c r="U345" i="2"/>
  <c r="U63" i="2"/>
  <c r="U464" i="2"/>
  <c r="U300" i="2"/>
  <c r="U535" i="2"/>
  <c r="U594" i="2"/>
  <c r="U727" i="2"/>
  <c r="U236" i="2"/>
  <c r="U247" i="2"/>
  <c r="U531" i="2"/>
  <c r="U588" i="2"/>
  <c r="U328" i="2"/>
  <c r="U714" i="2"/>
  <c r="U65" i="2"/>
  <c r="U343" i="2"/>
  <c r="U452" i="2"/>
  <c r="U177" i="2"/>
  <c r="U48" i="2"/>
  <c r="U140" i="2"/>
  <c r="U722" i="2"/>
  <c r="U571" i="2"/>
  <c r="U19" i="2"/>
  <c r="U590" i="2"/>
  <c r="U124" i="2"/>
  <c r="U658" i="2"/>
  <c r="U313" i="2"/>
  <c r="U87" i="2"/>
  <c r="U354" i="2"/>
  <c r="U445" i="2"/>
  <c r="U27" i="2"/>
  <c r="U16" i="2"/>
  <c r="U302" i="2"/>
  <c r="U542" i="2"/>
  <c r="U490" i="2"/>
  <c r="U276" i="2"/>
  <c r="U583" i="2"/>
  <c r="U288" i="2"/>
  <c r="U423" i="2"/>
  <c r="U68" i="2"/>
  <c r="U337" i="2"/>
  <c r="U538" i="2"/>
  <c r="U217" i="2"/>
  <c r="U378" i="2"/>
  <c r="U50" i="2"/>
  <c r="U552" i="2"/>
  <c r="U67" i="2"/>
  <c r="U162" i="2"/>
  <c r="U180" i="2"/>
  <c r="U117" i="2"/>
  <c r="U480" i="2"/>
  <c r="U89" i="2"/>
  <c r="U593" i="2"/>
  <c r="U406" i="2"/>
  <c r="U33" i="2"/>
  <c r="U523" i="2"/>
  <c r="U477" i="2"/>
  <c r="U426" i="2"/>
  <c r="U292" i="2"/>
  <c r="U119" i="2"/>
  <c r="U81" i="2"/>
  <c r="U615" i="2"/>
  <c r="U283" i="2"/>
  <c r="U623" i="2"/>
  <c r="U333" i="2"/>
  <c r="U359" i="2"/>
  <c r="U707" i="2"/>
  <c r="U62" i="2"/>
  <c r="U189" i="2"/>
  <c r="U83" i="2"/>
  <c r="U471" i="2"/>
  <c r="U551" i="2"/>
  <c r="U184" i="2"/>
  <c r="U603" i="2"/>
  <c r="U239" i="2"/>
  <c r="U350" i="2"/>
  <c r="U129" i="2"/>
  <c r="U285" i="2"/>
  <c r="U166" i="2"/>
  <c r="U252" i="2"/>
  <c r="U399" i="2"/>
  <c r="U375" i="2"/>
  <c r="U72" i="2"/>
  <c r="U352" i="2"/>
  <c r="U517" i="2"/>
  <c r="U486" i="2"/>
  <c r="U91" i="2"/>
  <c r="U659" i="2"/>
  <c r="U303" i="2"/>
  <c r="U270" i="2"/>
  <c r="U636" i="2"/>
  <c r="U560" i="2"/>
  <c r="U263" i="2"/>
  <c r="U158" i="2"/>
  <c r="U194" i="2"/>
  <c r="U503" i="2"/>
  <c r="U339" i="2"/>
  <c r="U9" i="2"/>
  <c r="U192" i="2"/>
  <c r="U101" i="2"/>
  <c r="U259" i="2"/>
  <c r="U524" i="2"/>
  <c r="U242" i="2"/>
  <c r="U24" i="2"/>
  <c r="U427" i="2"/>
  <c r="U49" i="2"/>
  <c r="U607" i="2"/>
  <c r="U8" i="2"/>
  <c r="U183" i="2"/>
  <c r="U448" i="2"/>
  <c r="U390" i="2"/>
  <c r="U660" i="2"/>
  <c r="U80" i="2"/>
  <c r="U264" i="2"/>
  <c r="U716" i="2"/>
  <c r="U211" i="2"/>
  <c r="U654" i="2"/>
  <c r="U39" i="2"/>
  <c r="U634" i="2"/>
  <c r="U77" i="2"/>
  <c r="U131" i="2"/>
  <c r="U708" i="2"/>
  <c r="U22" i="2"/>
  <c r="U372" i="2"/>
  <c r="U511" i="2"/>
  <c r="U70" i="2"/>
  <c r="U135" i="2"/>
  <c r="U35" i="2"/>
  <c r="U536" i="2"/>
  <c r="U322" i="2"/>
  <c r="U638" i="2"/>
  <c r="U550" i="2"/>
  <c r="U208" i="2"/>
  <c r="U449" i="2"/>
  <c r="U488" i="2"/>
  <c r="U310" i="2"/>
  <c r="U107" i="2"/>
  <c r="U613" i="2"/>
  <c r="U221" i="2"/>
  <c r="U269" i="2"/>
  <c r="U317" i="2"/>
  <c r="U572" i="2"/>
  <c r="U335" i="2"/>
  <c r="U392" i="2"/>
  <c r="U190" i="2"/>
  <c r="U268" i="2"/>
  <c r="U219" i="2"/>
  <c r="U175" i="2"/>
  <c r="U454" i="2"/>
  <c r="U410" i="2"/>
  <c r="U114" i="2"/>
  <c r="U690" i="2"/>
  <c r="U45" i="2"/>
  <c r="U642" i="2"/>
  <c r="U197" i="2"/>
  <c r="U348" i="2"/>
  <c r="U668" i="2"/>
  <c r="U185" i="2"/>
  <c r="U469" i="2"/>
  <c r="U540" i="2"/>
  <c r="U200" i="2"/>
  <c r="U479" i="2"/>
  <c r="U382" i="2"/>
  <c r="U18" i="2"/>
  <c r="U304" i="2"/>
  <c r="U258" i="2"/>
  <c r="U150" i="2"/>
  <c r="U13" i="2"/>
  <c r="U664" i="2"/>
  <c r="U155" i="2"/>
  <c r="U308" i="2"/>
  <c r="U639" i="2"/>
  <c r="U215" i="2"/>
  <c r="U182" i="2"/>
  <c r="U179" i="2"/>
  <c r="U539" i="2"/>
  <c r="U176" i="2"/>
  <c r="U156" i="2"/>
  <c r="U418" i="2"/>
  <c r="U432" i="2"/>
  <c r="U232" i="2"/>
  <c r="U17" i="2"/>
  <c r="U403" i="2"/>
  <c r="U723" i="2"/>
  <c r="U96" i="2"/>
  <c r="U415" i="2"/>
  <c r="U51" i="2"/>
  <c r="U483" i="2"/>
  <c r="U14" i="2"/>
  <c r="U649" i="2"/>
  <c r="U6" i="2"/>
  <c r="U108" i="2"/>
  <c r="U160" i="2"/>
  <c r="U53" i="2"/>
  <c r="U205" i="2"/>
  <c r="U90" i="2"/>
  <c r="U537" i="2"/>
  <c r="U527" i="2"/>
  <c r="U619" i="2"/>
  <c r="U58" i="2"/>
  <c r="U230" i="2"/>
  <c r="U4" i="2"/>
  <c r="U318" i="2"/>
  <c r="U641" i="2"/>
  <c r="U507" i="2"/>
  <c r="U28" i="2"/>
  <c r="U438" i="2"/>
  <c r="U581" i="2"/>
  <c r="U393" i="2"/>
  <c r="U173" i="2"/>
  <c r="U224" i="2"/>
  <c r="U447" i="2"/>
  <c r="U505" i="2"/>
  <c r="U187" i="2"/>
  <c r="U229" i="2"/>
  <c r="U358" i="2"/>
  <c r="U84" i="2"/>
  <c r="U696" i="2"/>
  <c r="U75" i="2"/>
  <c r="U344" i="2"/>
  <c r="U730" i="2"/>
  <c r="U506" i="2"/>
  <c r="U125" i="2"/>
  <c r="U296" i="2"/>
  <c r="U688" i="2"/>
  <c r="U369" i="2"/>
  <c r="U494" i="2"/>
  <c r="U481" i="2"/>
  <c r="U240" i="2"/>
  <c r="U256" i="2"/>
  <c r="U501" i="2"/>
  <c r="U195" i="2"/>
  <c r="U130" i="2"/>
  <c r="U453" i="2"/>
  <c r="U472" i="2"/>
  <c r="U286" i="2"/>
  <c r="U165" i="2"/>
  <c r="U248" i="2"/>
  <c r="U31" i="2"/>
  <c r="U725" i="2"/>
  <c r="U93" i="2"/>
  <c r="U457" i="2"/>
  <c r="U123" i="2"/>
  <c r="U435" i="2"/>
  <c r="U69" i="2"/>
  <c r="U417" i="2"/>
  <c r="U110" i="2"/>
  <c r="U424" i="2"/>
  <c r="U61" i="2"/>
  <c r="U456" i="2"/>
  <c r="U411" i="2"/>
  <c r="U612" i="2"/>
  <c r="U562" i="2"/>
  <c r="U697" i="2"/>
  <c r="U732" i="2"/>
  <c r="U513" i="2"/>
  <c r="U676" i="2"/>
  <c r="U683" i="2"/>
  <c r="U120" i="2"/>
  <c r="U519" i="2"/>
  <c r="U112" i="2"/>
  <c r="U547" i="2"/>
  <c r="U364" i="2"/>
  <c r="U558" i="2"/>
  <c r="U691" i="2"/>
  <c r="U233" i="2"/>
  <c r="U373" i="2"/>
  <c r="U713" i="2"/>
  <c r="U43" i="2"/>
  <c r="U476" i="2"/>
  <c r="U595" i="2"/>
  <c r="U12" i="2"/>
  <c r="U514" i="2"/>
  <c r="U474" i="2"/>
  <c r="U396" i="2"/>
  <c r="U331" i="2"/>
  <c r="U648" i="2"/>
  <c r="U349" i="2"/>
  <c r="U643" i="2"/>
  <c r="U250" i="2"/>
  <c r="U422" i="2"/>
  <c r="U580" i="2"/>
  <c r="U671" i="2"/>
  <c r="U147" i="2"/>
  <c r="U509" i="2"/>
  <c r="U52" i="2"/>
  <c r="U153" i="2"/>
  <c r="U397" i="2"/>
  <c r="U384" i="2"/>
  <c r="U25" i="2"/>
  <c r="U312" i="2"/>
  <c r="U497" i="2"/>
  <c r="U387" i="2"/>
  <c r="U735" i="2"/>
  <c r="U40" i="2"/>
  <c r="U647" i="2"/>
  <c r="U436" i="2"/>
  <c r="U409" i="2"/>
  <c r="U196" i="2"/>
  <c r="U625" i="2"/>
  <c r="U553" i="2"/>
  <c r="U614" i="2"/>
  <c r="U29" i="2"/>
  <c r="U57" i="2"/>
  <c r="U458" i="2"/>
  <c r="U241" i="2"/>
  <c r="U416" i="2"/>
  <c r="U60" i="2"/>
  <c r="U731" i="2"/>
  <c r="U610" i="2"/>
  <c r="U455" i="2"/>
  <c r="U499" i="2"/>
  <c r="U307" i="2"/>
  <c r="U262" i="2"/>
  <c r="U665" i="2"/>
  <c r="U294" i="2"/>
  <c r="U624" i="2"/>
  <c r="U26" i="2"/>
  <c r="U99" i="2"/>
  <c r="U139" i="2"/>
  <c r="U444" i="2"/>
  <c r="U21" i="2"/>
  <c r="U473" i="2"/>
  <c r="U94" i="2"/>
  <c r="U146" i="2"/>
  <c r="U587" i="2"/>
  <c r="U220" i="2"/>
  <c r="U332" i="2"/>
  <c r="U386" i="2"/>
  <c r="U151" i="2"/>
  <c r="U361" i="2"/>
  <c r="U656" i="2"/>
  <c r="U733" i="2"/>
  <c r="U254" i="2"/>
  <c r="U122" i="2"/>
  <c r="U545" i="2"/>
  <c r="U530" i="2"/>
  <c r="U20" i="2"/>
  <c r="U133" i="2"/>
  <c r="U675" i="2"/>
  <c r="U127" i="2"/>
  <c r="U370" i="2"/>
  <c r="U711" i="2"/>
  <c r="U521" i="2"/>
  <c r="U167" i="2"/>
  <c r="U334" i="2"/>
  <c r="U669" i="2"/>
  <c r="U404" i="2"/>
  <c r="U226" i="2"/>
  <c r="U266" i="2"/>
  <c r="U278" i="2"/>
  <c r="U41" i="2"/>
  <c r="U465" i="2"/>
  <c r="U698" i="2"/>
  <c r="U650" i="2"/>
  <c r="U582" i="2"/>
  <c r="U421" i="2"/>
  <c r="U290" i="2"/>
  <c r="U629" i="2"/>
  <c r="U214" i="2"/>
  <c r="U132" i="2"/>
  <c r="U338" i="2"/>
  <c r="U161" i="2"/>
  <c r="U105" i="2"/>
  <c r="U701" i="2"/>
  <c r="U319" i="2"/>
  <c r="U704" i="2"/>
  <c r="U272" i="2"/>
  <c r="U126" i="2"/>
  <c r="U718" i="2"/>
  <c r="U522" i="2"/>
  <c r="U532" i="2"/>
  <c r="U637" i="2"/>
  <c r="U342" i="2"/>
  <c r="U734" i="2"/>
  <c r="U466" i="2"/>
  <c r="U608" i="2"/>
  <c r="U137" i="2"/>
  <c r="U172" i="2"/>
  <c r="U699" i="2"/>
  <c r="U59" i="2"/>
  <c r="U134" i="2"/>
  <c r="U116" i="2"/>
  <c r="U689" i="2"/>
  <c r="U168" i="2"/>
  <c r="U365" i="2"/>
  <c r="U589" i="2"/>
  <c r="U321" i="2"/>
  <c r="U353" i="2"/>
  <c r="U555" i="2"/>
  <c r="U678" i="2"/>
  <c r="U346" i="2"/>
  <c r="U330" i="2"/>
  <c r="U305" i="2"/>
  <c r="U680" i="2"/>
  <c r="U568" i="2"/>
  <c r="U429" i="2"/>
  <c r="U408" i="2"/>
  <c r="U694" i="2"/>
  <c r="U559" i="2"/>
  <c r="U148" i="2"/>
  <c r="U666" i="2"/>
  <c r="U737" i="2"/>
  <c r="U700" i="2"/>
  <c r="U652" i="2"/>
  <c r="U585" i="2"/>
  <c r="U159" i="2"/>
  <c r="U584" i="2"/>
  <c r="U566" i="2"/>
  <c r="U463" i="2"/>
  <c r="U605" i="2"/>
  <c r="U326" i="2"/>
  <c r="U685" i="2"/>
  <c r="U238" i="2"/>
  <c r="U103" i="2"/>
  <c r="U85" i="2"/>
  <c r="U598" i="2"/>
  <c r="U280" i="2"/>
  <c r="U315" i="2"/>
  <c r="U143" i="2"/>
  <c r="U569" i="2"/>
  <c r="U606" i="2"/>
  <c r="U368" i="2"/>
  <c r="U109" i="2"/>
  <c r="U225" i="2"/>
  <c r="U567" i="2"/>
  <c r="U400" i="2"/>
  <c r="U281" i="2"/>
  <c r="U419" i="2"/>
  <c r="U228" i="2"/>
  <c r="U573" i="2"/>
  <c r="U495" i="2"/>
  <c r="U655" i="2"/>
  <c r="U565" i="2"/>
  <c r="U554" i="2"/>
  <c r="U149" i="2"/>
  <c r="U207" i="2"/>
  <c r="U729" i="2"/>
  <c r="U563" i="2"/>
  <c r="U428" i="2"/>
  <c r="U430" i="2"/>
  <c r="U191" i="2"/>
  <c r="U169" i="2"/>
  <c r="U380" i="2"/>
  <c r="U459" i="2"/>
  <c r="U433" i="2"/>
  <c r="U327" i="2"/>
  <c r="U515" i="2"/>
  <c r="U529" i="2"/>
  <c r="U684" i="2"/>
  <c r="U198" i="2"/>
  <c r="U596" i="2"/>
  <c r="U291" i="2"/>
  <c r="U379" i="2"/>
  <c r="U492" i="2"/>
  <c r="U633" i="2"/>
  <c r="U461" i="2"/>
  <c r="U604" i="2"/>
  <c r="U651" i="2"/>
  <c r="U186" i="2"/>
  <c r="U320" i="2"/>
  <c r="U420" i="2"/>
  <c r="U578" i="2"/>
  <c r="U677" i="2"/>
  <c r="U381" i="2"/>
  <c r="U575" i="2"/>
  <c r="U717" i="2"/>
  <c r="U574" i="2"/>
  <c r="U391" i="2"/>
  <c r="U710" i="2"/>
  <c r="U251" i="2"/>
  <c r="U277" i="2"/>
  <c r="U618" i="2"/>
  <c r="U450" i="2"/>
  <c r="U591" i="2"/>
  <c r="U548" i="2"/>
  <c r="U451" i="2"/>
  <c r="U661" i="2"/>
  <c r="U412" i="2"/>
  <c r="U434" i="2"/>
  <c r="U516" i="2"/>
  <c r="U599" i="2"/>
  <c r="U617" i="2"/>
  <c r="U470" i="2"/>
  <c r="U726" i="2"/>
  <c r="U705" i="2"/>
  <c r="U724" i="2"/>
  <c r="U693" i="2"/>
  <c r="U679" i="2"/>
  <c r="U621" i="2"/>
  <c r="U738" i="2"/>
  <c r="U695" i="2"/>
  <c r="U709" i="2"/>
  <c r="U626" i="2"/>
  <c r="U592" i="2"/>
  <c r="U602" i="2"/>
  <c r="U611" i="2"/>
  <c r="U674" i="2"/>
  <c r="U715" i="2"/>
  <c r="U720" i="2"/>
  <c r="U627" i="2"/>
  <c r="U681" i="2"/>
  <c r="U719" i="2"/>
  <c r="U712" i="2"/>
  <c r="U728" i="2"/>
  <c r="U600" i="2"/>
  <c r="U687" i="2"/>
  <c r="U667" i="2"/>
  <c r="U703" i="2"/>
  <c r="U692" i="2"/>
  <c r="U736" i="2"/>
  <c r="T570" i="2"/>
  <c r="T556" i="2"/>
  <c r="T630" i="2"/>
  <c r="T121" i="2"/>
  <c r="T401" i="2"/>
  <c r="T518" i="2"/>
  <c r="T377" i="2"/>
  <c r="T478" i="2"/>
  <c r="T622" i="2"/>
  <c r="T351" i="2"/>
  <c r="T362" i="2"/>
  <c r="T475" i="2"/>
  <c r="T260" i="2"/>
  <c r="T686" i="2"/>
  <c r="T170" i="2"/>
  <c r="T128" i="2"/>
  <c r="T209" i="2"/>
  <c r="T440" i="2"/>
  <c r="T534" i="2"/>
  <c r="T670" i="2"/>
  <c r="T541" i="2"/>
  <c r="T73" i="2"/>
  <c r="T118" i="2"/>
  <c r="T443" i="2"/>
  <c r="T388" i="2"/>
  <c r="T309" i="2"/>
  <c r="T34" i="2"/>
  <c r="T546" i="2"/>
  <c r="T213" i="2"/>
  <c r="T657" i="2"/>
  <c r="T383" i="2"/>
  <c r="T97" i="2"/>
  <c r="T631" i="2"/>
  <c r="T640" i="2"/>
  <c r="T157" i="2"/>
  <c r="T88" i="2"/>
  <c r="T293" i="2"/>
  <c r="T5" i="2"/>
  <c r="T663" i="2"/>
  <c r="T82" i="2"/>
  <c r="T482" i="2"/>
  <c r="T223" i="2"/>
  <c r="T115" i="2"/>
  <c r="T42" i="2"/>
  <c r="T355" i="2"/>
  <c r="T504" i="2"/>
  <c r="T203" i="2"/>
  <c r="T564" i="2"/>
  <c r="T394" i="2"/>
  <c r="T106" i="2"/>
  <c r="T295" i="2"/>
  <c r="T163" i="2"/>
  <c r="T47" i="2"/>
  <c r="T576" i="2"/>
  <c r="T79" i="2"/>
  <c r="T37" i="2"/>
  <c r="T528" i="2"/>
  <c r="T442" i="2"/>
  <c r="T543" i="2"/>
  <c r="T282" i="2"/>
  <c r="T144" i="2"/>
  <c r="T484" i="2"/>
  <c r="T218" i="2"/>
  <c r="T329" i="2"/>
  <c r="T439" i="2"/>
  <c r="T487" i="2"/>
  <c r="T206" i="2"/>
  <c r="T145" i="2"/>
  <c r="T316" i="2"/>
  <c r="T78" i="2"/>
  <c r="T407" i="2"/>
  <c r="T402" i="2"/>
  <c r="T467" i="2"/>
  <c r="T113" i="2"/>
  <c r="T314" i="2"/>
  <c r="T653" i="2"/>
  <c r="T297" i="2"/>
  <c r="T164" i="2"/>
  <c r="T244" i="2"/>
  <c r="T3" i="2"/>
  <c r="T491" i="2"/>
  <c r="T395" i="2"/>
  <c r="T98" i="2"/>
  <c r="T11" i="2"/>
  <c r="T323" i="2"/>
  <c r="T544" i="2"/>
  <c r="T577" i="2"/>
  <c r="T212" i="2"/>
  <c r="T253" i="2"/>
  <c r="T284" i="2"/>
  <c r="T56" i="2"/>
  <c r="T356" i="2"/>
  <c r="T632" i="2"/>
  <c r="T413" i="2"/>
  <c r="T249" i="2"/>
  <c r="T389" i="2"/>
  <c r="T7" i="2"/>
  <c r="T64" i="2"/>
  <c r="T311" i="2"/>
  <c r="T66" i="2"/>
  <c r="T324" i="2"/>
  <c r="T201" i="2"/>
  <c r="T267" i="2"/>
  <c r="T299" i="2"/>
  <c r="T141" i="2"/>
  <c r="T245" i="2"/>
  <c r="T496" i="2"/>
  <c r="T462" i="2"/>
  <c r="T287" i="2"/>
  <c r="T138" i="2"/>
  <c r="T363" i="2"/>
  <c r="T231" i="2"/>
  <c r="T246" i="2"/>
  <c r="T425" i="2"/>
  <c r="T104" i="2"/>
  <c r="T188" i="2"/>
  <c r="T44" i="2"/>
  <c r="T645" i="2"/>
  <c r="T142" i="2"/>
  <c r="T706" i="2"/>
  <c r="T512" i="2"/>
  <c r="T10" i="2"/>
  <c r="T193" i="2"/>
  <c r="T385" i="2"/>
  <c r="T55" i="2"/>
  <c r="T171" i="2"/>
  <c r="T271" i="2"/>
  <c r="T274" i="2"/>
  <c r="T306" i="2"/>
  <c r="T36" i="2"/>
  <c r="T204" i="2"/>
  <c r="T620" i="2"/>
  <c r="T431" i="2"/>
  <c r="T178" i="2"/>
  <c r="T234" i="2"/>
  <c r="T493" i="2"/>
  <c r="T301" i="2"/>
  <c r="T261" i="2"/>
  <c r="T360" i="2"/>
  <c r="T721" i="2"/>
  <c r="T340" i="2"/>
  <c r="T273" i="2"/>
  <c r="T54" i="2"/>
  <c r="T325" i="2"/>
  <c r="T702" i="2"/>
  <c r="T460" i="2"/>
  <c r="T347" i="2"/>
  <c r="T86" i="2"/>
  <c r="T371" i="2"/>
  <c r="T76" i="2"/>
  <c r="T102" i="2"/>
  <c r="T15" i="2"/>
  <c r="T526" i="2"/>
  <c r="T237" i="2"/>
  <c r="T298" i="2"/>
  <c r="T374" i="2"/>
  <c r="T275" i="2"/>
  <c r="T222" i="2"/>
  <c r="T498" i="2"/>
  <c r="T549" i="2"/>
  <c r="T533" i="2"/>
  <c r="T367" i="2"/>
  <c r="T154" i="2"/>
  <c r="T525" i="2"/>
  <c r="T489" i="2"/>
  <c r="T520" i="2"/>
  <c r="T644" i="2"/>
  <c r="T32" i="2"/>
  <c r="T597" i="2"/>
  <c r="T257" i="2"/>
  <c r="T635" i="2"/>
  <c r="T502" i="2"/>
  <c r="T2" i="2"/>
  <c r="T510" i="2"/>
  <c r="T468" i="2"/>
  <c r="T341" i="2"/>
  <c r="T662" i="2"/>
  <c r="T152" i="2"/>
  <c r="T23" i="2"/>
  <c r="T136" i="2"/>
  <c r="T336" i="2"/>
  <c r="T199" i="2"/>
  <c r="T216" i="2"/>
  <c r="T210" i="2"/>
  <c r="T673" i="2"/>
  <c r="T255" i="2"/>
  <c r="T38" i="2"/>
  <c r="T46" i="2"/>
  <c r="T646" i="2"/>
  <c r="T561" i="2"/>
  <c r="T441" i="2"/>
  <c r="T30" i="2"/>
  <c r="T279" i="2"/>
  <c r="T357" i="2"/>
  <c r="T202" i="2"/>
  <c r="T682" i="2"/>
  <c r="T616" i="2"/>
  <c r="T446" i="2"/>
  <c r="T414" i="2"/>
  <c r="T95" i="2"/>
  <c r="T437" i="2"/>
  <c r="T243" i="2"/>
  <c r="T557" i="2"/>
  <c r="T405" i="2"/>
  <c r="T579" i="2"/>
  <c r="T92" i="2"/>
  <c r="T265" i="2"/>
  <c r="T366" i="2"/>
  <c r="T628" i="2"/>
  <c r="T500" i="2"/>
  <c r="T74" i="2"/>
  <c r="T601" i="2"/>
  <c r="T227" i="2"/>
  <c r="T485" i="2"/>
  <c r="T376" i="2"/>
  <c r="T111" i="2"/>
  <c r="T398" i="2"/>
  <c r="T609" i="2"/>
  <c r="T508" i="2"/>
  <c r="T181" i="2"/>
  <c r="T174" i="2"/>
  <c r="T100" i="2"/>
  <c r="T235" i="2"/>
  <c r="T289" i="2"/>
  <c r="T71" i="2"/>
  <c r="T586" i="2"/>
  <c r="T672" i="2"/>
  <c r="T345" i="2"/>
  <c r="T63" i="2"/>
  <c r="T464" i="2"/>
  <c r="T300" i="2"/>
  <c r="T535" i="2"/>
  <c r="T594" i="2"/>
  <c r="T727" i="2"/>
  <c r="T236" i="2"/>
  <c r="T247" i="2"/>
  <c r="T531" i="2"/>
  <c r="T588" i="2"/>
  <c r="T328" i="2"/>
  <c r="T714" i="2"/>
  <c r="T65" i="2"/>
  <c r="T343" i="2"/>
  <c r="T452" i="2"/>
  <c r="T177" i="2"/>
  <c r="T48" i="2"/>
  <c r="T140" i="2"/>
  <c r="T722" i="2"/>
  <c r="T571" i="2"/>
  <c r="T19" i="2"/>
  <c r="T590" i="2"/>
  <c r="T124" i="2"/>
  <c r="T658" i="2"/>
  <c r="T313" i="2"/>
  <c r="T87" i="2"/>
  <c r="T354" i="2"/>
  <c r="T445" i="2"/>
  <c r="T27" i="2"/>
  <c r="T16" i="2"/>
  <c r="T302" i="2"/>
  <c r="T542" i="2"/>
  <c r="T490" i="2"/>
  <c r="T276" i="2"/>
  <c r="T583" i="2"/>
  <c r="T288" i="2"/>
  <c r="T423" i="2"/>
  <c r="T68" i="2"/>
  <c r="T337" i="2"/>
  <c r="T538" i="2"/>
  <c r="T217" i="2"/>
  <c r="T378" i="2"/>
  <c r="T50" i="2"/>
  <c r="T552" i="2"/>
  <c r="T67" i="2"/>
  <c r="T162" i="2"/>
  <c r="T180" i="2"/>
  <c r="T117" i="2"/>
  <c r="T480" i="2"/>
  <c r="T89" i="2"/>
  <c r="T593" i="2"/>
  <c r="T406" i="2"/>
  <c r="T33" i="2"/>
  <c r="T523" i="2"/>
  <c r="T477" i="2"/>
  <c r="T426" i="2"/>
  <c r="T292" i="2"/>
  <c r="T119" i="2"/>
  <c r="T81" i="2"/>
  <c r="T615" i="2"/>
  <c r="T283" i="2"/>
  <c r="T623" i="2"/>
  <c r="T333" i="2"/>
  <c r="T359" i="2"/>
  <c r="T707" i="2"/>
  <c r="T62" i="2"/>
  <c r="T189" i="2"/>
  <c r="T83" i="2"/>
  <c r="T471" i="2"/>
  <c r="T551" i="2"/>
  <c r="T184" i="2"/>
  <c r="T603" i="2"/>
  <c r="T239" i="2"/>
  <c r="T350" i="2"/>
  <c r="T129" i="2"/>
  <c r="T285" i="2"/>
  <c r="T166" i="2"/>
  <c r="T252" i="2"/>
  <c r="T399" i="2"/>
  <c r="T375" i="2"/>
  <c r="T72" i="2"/>
  <c r="T352" i="2"/>
  <c r="T517" i="2"/>
  <c r="T486" i="2"/>
  <c r="T91" i="2"/>
  <c r="T659" i="2"/>
  <c r="T303" i="2"/>
  <c r="T270" i="2"/>
  <c r="T636" i="2"/>
  <c r="T560" i="2"/>
  <c r="T263" i="2"/>
  <c r="T158" i="2"/>
  <c r="T194" i="2"/>
  <c r="T503" i="2"/>
  <c r="T339" i="2"/>
  <c r="T9" i="2"/>
  <c r="T192" i="2"/>
  <c r="T101" i="2"/>
  <c r="T259" i="2"/>
  <c r="T524" i="2"/>
  <c r="T242" i="2"/>
  <c r="T24" i="2"/>
  <c r="T427" i="2"/>
  <c r="T49" i="2"/>
  <c r="T607" i="2"/>
  <c r="T8" i="2"/>
  <c r="T183" i="2"/>
  <c r="T448" i="2"/>
  <c r="T390" i="2"/>
  <c r="T660" i="2"/>
  <c r="T80" i="2"/>
  <c r="T264" i="2"/>
  <c r="T716" i="2"/>
  <c r="T211" i="2"/>
  <c r="T654" i="2"/>
  <c r="T39" i="2"/>
  <c r="T634" i="2"/>
  <c r="T77" i="2"/>
  <c r="T131" i="2"/>
  <c r="T708" i="2"/>
  <c r="T22" i="2"/>
  <c r="T372" i="2"/>
  <c r="T511" i="2"/>
  <c r="T70" i="2"/>
  <c r="T135" i="2"/>
  <c r="T35" i="2"/>
  <c r="T536" i="2"/>
  <c r="T322" i="2"/>
  <c r="T638" i="2"/>
  <c r="T550" i="2"/>
  <c r="T208" i="2"/>
  <c r="T449" i="2"/>
  <c r="T488" i="2"/>
  <c r="T310" i="2"/>
  <c r="T107" i="2"/>
  <c r="T613" i="2"/>
  <c r="T221" i="2"/>
  <c r="T269" i="2"/>
  <c r="T317" i="2"/>
  <c r="T572" i="2"/>
  <c r="T335" i="2"/>
  <c r="T392" i="2"/>
  <c r="T190" i="2"/>
  <c r="T268" i="2"/>
  <c r="T219" i="2"/>
  <c r="T175" i="2"/>
  <c r="T454" i="2"/>
  <c r="T410" i="2"/>
  <c r="T114" i="2"/>
  <c r="T690" i="2"/>
  <c r="T45" i="2"/>
  <c r="T642" i="2"/>
  <c r="T197" i="2"/>
  <c r="T348" i="2"/>
  <c r="T668" i="2"/>
  <c r="T185" i="2"/>
  <c r="T469" i="2"/>
  <c r="T540" i="2"/>
  <c r="T200" i="2"/>
  <c r="T479" i="2"/>
  <c r="T382" i="2"/>
  <c r="T18" i="2"/>
  <c r="T304" i="2"/>
  <c r="T258" i="2"/>
  <c r="T150" i="2"/>
  <c r="T13" i="2"/>
  <c r="T664" i="2"/>
  <c r="T155" i="2"/>
  <c r="T308" i="2"/>
  <c r="T639" i="2"/>
  <c r="T215" i="2"/>
  <c r="T182" i="2"/>
  <c r="T179" i="2"/>
  <c r="T539" i="2"/>
  <c r="T176" i="2"/>
  <c r="T156" i="2"/>
  <c r="T418" i="2"/>
  <c r="T432" i="2"/>
  <c r="T232" i="2"/>
  <c r="T17" i="2"/>
  <c r="T403" i="2"/>
  <c r="T723" i="2"/>
  <c r="T96" i="2"/>
  <c r="T415" i="2"/>
  <c r="T51" i="2"/>
  <c r="T483" i="2"/>
  <c r="T14" i="2"/>
  <c r="T649" i="2"/>
  <c r="T6" i="2"/>
  <c r="T108" i="2"/>
  <c r="T160" i="2"/>
  <c r="T53" i="2"/>
  <c r="T205" i="2"/>
  <c r="T90" i="2"/>
  <c r="T537" i="2"/>
  <c r="T527" i="2"/>
  <c r="T619" i="2"/>
  <c r="T58" i="2"/>
  <c r="T230" i="2"/>
  <c r="T4" i="2"/>
  <c r="T318" i="2"/>
  <c r="T641" i="2"/>
  <c r="T507" i="2"/>
  <c r="T28" i="2"/>
  <c r="T438" i="2"/>
  <c r="T581" i="2"/>
  <c r="T393" i="2"/>
  <c r="T173" i="2"/>
  <c r="T224" i="2"/>
  <c r="T447" i="2"/>
  <c r="T505" i="2"/>
  <c r="T187" i="2"/>
  <c r="T229" i="2"/>
  <c r="T358" i="2"/>
  <c r="T84" i="2"/>
  <c r="T696" i="2"/>
  <c r="T75" i="2"/>
  <c r="T344" i="2"/>
  <c r="T730" i="2"/>
  <c r="T506" i="2"/>
  <c r="T125" i="2"/>
  <c r="T296" i="2"/>
  <c r="T688" i="2"/>
  <c r="T369" i="2"/>
  <c r="T494" i="2"/>
  <c r="T481" i="2"/>
  <c r="T240" i="2"/>
  <c r="T256" i="2"/>
  <c r="T501" i="2"/>
  <c r="T195" i="2"/>
  <c r="T130" i="2"/>
  <c r="T453" i="2"/>
  <c r="T472" i="2"/>
  <c r="T286" i="2"/>
  <c r="T165" i="2"/>
  <c r="T248" i="2"/>
  <c r="T31" i="2"/>
  <c r="T725" i="2"/>
  <c r="T93" i="2"/>
  <c r="T457" i="2"/>
  <c r="T123" i="2"/>
  <c r="T435" i="2"/>
  <c r="T69" i="2"/>
  <c r="T417" i="2"/>
  <c r="T110" i="2"/>
  <c r="T424" i="2"/>
  <c r="T61" i="2"/>
  <c r="T456" i="2"/>
  <c r="T411" i="2"/>
  <c r="T612" i="2"/>
  <c r="T562" i="2"/>
  <c r="T697" i="2"/>
  <c r="T732" i="2"/>
  <c r="T513" i="2"/>
  <c r="T676" i="2"/>
  <c r="T683" i="2"/>
  <c r="T120" i="2"/>
  <c r="T519" i="2"/>
  <c r="T112" i="2"/>
  <c r="T547" i="2"/>
  <c r="T364" i="2"/>
  <c r="T558" i="2"/>
  <c r="T691" i="2"/>
  <c r="T233" i="2"/>
  <c r="T373" i="2"/>
  <c r="T713" i="2"/>
  <c r="T43" i="2"/>
  <c r="T476" i="2"/>
  <c r="T595" i="2"/>
  <c r="T12" i="2"/>
  <c r="T514" i="2"/>
  <c r="T474" i="2"/>
  <c r="T396" i="2"/>
  <c r="T331" i="2"/>
  <c r="T648" i="2"/>
  <c r="T349" i="2"/>
  <c r="T643" i="2"/>
  <c r="T250" i="2"/>
  <c r="T422" i="2"/>
  <c r="T580" i="2"/>
  <c r="T671" i="2"/>
  <c r="T147" i="2"/>
  <c r="T509" i="2"/>
  <c r="T52" i="2"/>
  <c r="T153" i="2"/>
  <c r="T397" i="2"/>
  <c r="T384" i="2"/>
  <c r="T25" i="2"/>
  <c r="T312" i="2"/>
  <c r="T497" i="2"/>
  <c r="T387" i="2"/>
  <c r="T735" i="2"/>
  <c r="T40" i="2"/>
  <c r="T647" i="2"/>
  <c r="T436" i="2"/>
  <c r="T409" i="2"/>
  <c r="T196" i="2"/>
  <c r="T625" i="2"/>
  <c r="T553" i="2"/>
  <c r="T614" i="2"/>
  <c r="T29" i="2"/>
  <c r="T57" i="2"/>
  <c r="T458" i="2"/>
  <c r="T241" i="2"/>
  <c r="T416" i="2"/>
  <c r="T60" i="2"/>
  <c r="T731" i="2"/>
  <c r="T610" i="2"/>
  <c r="T455" i="2"/>
  <c r="T499" i="2"/>
  <c r="T307" i="2"/>
  <c r="T262" i="2"/>
  <c r="T665" i="2"/>
  <c r="T294" i="2"/>
  <c r="T624" i="2"/>
  <c r="T26" i="2"/>
  <c r="T99" i="2"/>
  <c r="T139" i="2"/>
  <c r="T444" i="2"/>
  <c r="T21" i="2"/>
  <c r="T473" i="2"/>
  <c r="T94" i="2"/>
  <c r="T146" i="2"/>
  <c r="T587" i="2"/>
  <c r="T220" i="2"/>
  <c r="T332" i="2"/>
  <c r="T386" i="2"/>
  <c r="T151" i="2"/>
  <c r="T361" i="2"/>
  <c r="T656" i="2"/>
  <c r="T733" i="2"/>
  <c r="T254" i="2"/>
  <c r="T122" i="2"/>
  <c r="T545" i="2"/>
  <c r="T530" i="2"/>
  <c r="T20" i="2"/>
  <c r="T133" i="2"/>
  <c r="T675" i="2"/>
  <c r="T127" i="2"/>
  <c r="T370" i="2"/>
  <c r="T711" i="2"/>
  <c r="T521" i="2"/>
  <c r="T167" i="2"/>
  <c r="T334" i="2"/>
  <c r="T669" i="2"/>
  <c r="T404" i="2"/>
  <c r="T226" i="2"/>
  <c r="T266" i="2"/>
  <c r="T278" i="2"/>
  <c r="T41" i="2"/>
  <c r="T465" i="2"/>
  <c r="T698" i="2"/>
  <c r="T650" i="2"/>
  <c r="T582" i="2"/>
  <c r="T421" i="2"/>
  <c r="T290" i="2"/>
  <c r="T629" i="2"/>
  <c r="T214" i="2"/>
  <c r="T132" i="2"/>
  <c r="T338" i="2"/>
  <c r="T161" i="2"/>
  <c r="T105" i="2"/>
  <c r="T701" i="2"/>
  <c r="T319" i="2"/>
  <c r="T704" i="2"/>
  <c r="T272" i="2"/>
  <c r="T126" i="2"/>
  <c r="T718" i="2"/>
  <c r="T522" i="2"/>
  <c r="T532" i="2"/>
  <c r="T637" i="2"/>
  <c r="T342" i="2"/>
  <c r="T734" i="2"/>
  <c r="T466" i="2"/>
  <c r="T608" i="2"/>
  <c r="T137" i="2"/>
  <c r="T172" i="2"/>
  <c r="T699" i="2"/>
  <c r="T59" i="2"/>
  <c r="T134" i="2"/>
  <c r="T116" i="2"/>
  <c r="T689" i="2"/>
  <c r="T168" i="2"/>
  <c r="T365" i="2"/>
  <c r="T589" i="2"/>
  <c r="T321" i="2"/>
  <c r="T353" i="2"/>
  <c r="T555" i="2"/>
  <c r="T678" i="2"/>
  <c r="T346" i="2"/>
  <c r="T330" i="2"/>
  <c r="T305" i="2"/>
  <c r="T680" i="2"/>
  <c r="T568" i="2"/>
  <c r="T429" i="2"/>
  <c r="T408" i="2"/>
  <c r="T694" i="2"/>
  <c r="T559" i="2"/>
  <c r="T148" i="2"/>
  <c r="T666" i="2"/>
  <c r="T737" i="2"/>
  <c r="T700" i="2"/>
  <c r="T652" i="2"/>
  <c r="T585" i="2"/>
  <c r="T159" i="2"/>
  <c r="T584" i="2"/>
  <c r="T566" i="2"/>
  <c r="T463" i="2"/>
  <c r="T605" i="2"/>
  <c r="T326" i="2"/>
  <c r="T685" i="2"/>
  <c r="T238" i="2"/>
  <c r="T103" i="2"/>
  <c r="T85" i="2"/>
  <c r="T598" i="2"/>
  <c r="T280" i="2"/>
  <c r="T315" i="2"/>
  <c r="T143" i="2"/>
  <c r="T569" i="2"/>
  <c r="T606" i="2"/>
  <c r="T368" i="2"/>
  <c r="T109" i="2"/>
  <c r="T225" i="2"/>
  <c r="T567" i="2"/>
  <c r="T400" i="2"/>
  <c r="T281" i="2"/>
  <c r="T419" i="2"/>
  <c r="T228" i="2"/>
  <c r="T573" i="2"/>
  <c r="T495" i="2"/>
  <c r="T655" i="2"/>
  <c r="T565" i="2"/>
  <c r="T554" i="2"/>
  <c r="T149" i="2"/>
  <c r="T207" i="2"/>
  <c r="T729" i="2"/>
  <c r="T563" i="2"/>
  <c r="T428" i="2"/>
  <c r="T430" i="2"/>
  <c r="T191" i="2"/>
  <c r="T169" i="2"/>
  <c r="T380" i="2"/>
  <c r="T459" i="2"/>
  <c r="T433" i="2"/>
  <c r="T327" i="2"/>
  <c r="T515" i="2"/>
  <c r="T529" i="2"/>
  <c r="T684" i="2"/>
  <c r="T198" i="2"/>
  <c r="T596" i="2"/>
  <c r="T291" i="2"/>
  <c r="T379" i="2"/>
  <c r="T492" i="2"/>
  <c r="T633" i="2"/>
  <c r="T461" i="2"/>
  <c r="T604" i="2"/>
  <c r="T651" i="2"/>
  <c r="T186" i="2"/>
  <c r="T320" i="2"/>
  <c r="T420" i="2"/>
  <c r="T578" i="2"/>
  <c r="T677" i="2"/>
  <c r="T381" i="2"/>
  <c r="T575" i="2"/>
  <c r="T717" i="2"/>
  <c r="T574" i="2"/>
  <c r="T391" i="2"/>
  <c r="T710" i="2"/>
  <c r="T251" i="2"/>
  <c r="T277" i="2"/>
  <c r="T618" i="2"/>
  <c r="T450" i="2"/>
  <c r="T591" i="2"/>
  <c r="T548" i="2"/>
  <c r="T451" i="2"/>
  <c r="T661" i="2"/>
  <c r="T412" i="2"/>
  <c r="T434" i="2"/>
  <c r="T516" i="2"/>
  <c r="T599" i="2"/>
  <c r="T617" i="2"/>
  <c r="T470" i="2"/>
  <c r="T726" i="2"/>
  <c r="T705" i="2"/>
  <c r="T724" i="2"/>
  <c r="T693" i="2"/>
  <c r="T679" i="2"/>
  <c r="T621" i="2"/>
  <c r="T738" i="2"/>
  <c r="T695" i="2"/>
  <c r="T709" i="2"/>
  <c r="T626" i="2"/>
  <c r="T592" i="2"/>
  <c r="T602" i="2"/>
  <c r="T611" i="2"/>
  <c r="T674" i="2"/>
  <c r="T715" i="2"/>
  <c r="T720" i="2"/>
  <c r="T627" i="2"/>
  <c r="T681" i="2"/>
  <c r="T719" i="2"/>
  <c r="T712" i="2"/>
  <c r="T728" i="2"/>
  <c r="T600" i="2"/>
  <c r="T687" i="2"/>
  <c r="T667" i="2"/>
  <c r="T703" i="2"/>
  <c r="T692" i="2"/>
  <c r="T736" i="2"/>
  <c r="S570" i="2"/>
  <c r="S556" i="2"/>
  <c r="S630" i="2"/>
  <c r="S121" i="2"/>
  <c r="S401" i="2"/>
  <c r="S518" i="2"/>
  <c r="S377" i="2"/>
  <c r="S478" i="2"/>
  <c r="S622" i="2"/>
  <c r="S351" i="2"/>
  <c r="S362" i="2"/>
  <c r="S475" i="2"/>
  <c r="S260" i="2"/>
  <c r="S686" i="2"/>
  <c r="S170" i="2"/>
  <c r="S128" i="2"/>
  <c r="S209" i="2"/>
  <c r="S440" i="2"/>
  <c r="S534" i="2"/>
  <c r="S670" i="2"/>
  <c r="S541" i="2"/>
  <c r="S73" i="2"/>
  <c r="S118" i="2"/>
  <c r="S443" i="2"/>
  <c r="S388" i="2"/>
  <c r="S309" i="2"/>
  <c r="S34" i="2"/>
  <c r="S546" i="2"/>
  <c r="S213" i="2"/>
  <c r="S657" i="2"/>
  <c r="S383" i="2"/>
  <c r="S97" i="2"/>
  <c r="S631" i="2"/>
  <c r="S640" i="2"/>
  <c r="S157" i="2"/>
  <c r="S88" i="2"/>
  <c r="S293" i="2"/>
  <c r="S5" i="2"/>
  <c r="S663" i="2"/>
  <c r="S82" i="2"/>
  <c r="S482" i="2"/>
  <c r="S223" i="2"/>
  <c r="S115" i="2"/>
  <c r="S42" i="2"/>
  <c r="S355" i="2"/>
  <c r="S504" i="2"/>
  <c r="S203" i="2"/>
  <c r="S564" i="2"/>
  <c r="S394" i="2"/>
  <c r="S106" i="2"/>
  <c r="S295" i="2"/>
  <c r="S163" i="2"/>
  <c r="S47" i="2"/>
  <c r="S576" i="2"/>
  <c r="S79" i="2"/>
  <c r="S37" i="2"/>
  <c r="S528" i="2"/>
  <c r="S442" i="2"/>
  <c r="S543" i="2"/>
  <c r="S282" i="2"/>
  <c r="S144" i="2"/>
  <c r="S484" i="2"/>
  <c r="S218" i="2"/>
  <c r="S329" i="2"/>
  <c r="S439" i="2"/>
  <c r="S487" i="2"/>
  <c r="S206" i="2"/>
  <c r="S145" i="2"/>
  <c r="S316" i="2"/>
  <c r="S78" i="2"/>
  <c r="S407" i="2"/>
  <c r="S402" i="2"/>
  <c r="S467" i="2"/>
  <c r="S113" i="2"/>
  <c r="S314" i="2"/>
  <c r="S653" i="2"/>
  <c r="S297" i="2"/>
  <c r="S164" i="2"/>
  <c r="S244" i="2"/>
  <c r="S3" i="2"/>
  <c r="S491" i="2"/>
  <c r="S395" i="2"/>
  <c r="S98" i="2"/>
  <c r="S11" i="2"/>
  <c r="S323" i="2"/>
  <c r="S544" i="2"/>
  <c r="S577" i="2"/>
  <c r="S212" i="2"/>
  <c r="S253" i="2"/>
  <c r="S284" i="2"/>
  <c r="S56" i="2"/>
  <c r="S356" i="2"/>
  <c r="S632" i="2"/>
  <c r="S413" i="2"/>
  <c r="S249" i="2"/>
  <c r="S389" i="2"/>
  <c r="S7" i="2"/>
  <c r="S64" i="2"/>
  <c r="S311" i="2"/>
  <c r="S66" i="2"/>
  <c r="S324" i="2"/>
  <c r="S201" i="2"/>
  <c r="S267" i="2"/>
  <c r="S299" i="2"/>
  <c r="S141" i="2"/>
  <c r="S245" i="2"/>
  <c r="S496" i="2"/>
  <c r="S462" i="2"/>
  <c r="S287" i="2"/>
  <c r="S138" i="2"/>
  <c r="S363" i="2"/>
  <c r="S231" i="2"/>
  <c r="S246" i="2"/>
  <c r="S425" i="2"/>
  <c r="S104" i="2"/>
  <c r="S188" i="2"/>
  <c r="S44" i="2"/>
  <c r="S645" i="2"/>
  <c r="S142" i="2"/>
  <c r="S706" i="2"/>
  <c r="S512" i="2"/>
  <c r="S10" i="2"/>
  <c r="S193" i="2"/>
  <c r="S385" i="2"/>
  <c r="S55" i="2"/>
  <c r="S171" i="2"/>
  <c r="S271" i="2"/>
  <c r="S274" i="2"/>
  <c r="S306" i="2"/>
  <c r="S36" i="2"/>
  <c r="S204" i="2"/>
  <c r="S620" i="2"/>
  <c r="S431" i="2"/>
  <c r="S178" i="2"/>
  <c r="S234" i="2"/>
  <c r="S493" i="2"/>
  <c r="S301" i="2"/>
  <c r="S261" i="2"/>
  <c r="S360" i="2"/>
  <c r="S721" i="2"/>
  <c r="S340" i="2"/>
  <c r="S273" i="2"/>
  <c r="S54" i="2"/>
  <c r="S325" i="2"/>
  <c r="S702" i="2"/>
  <c r="S460" i="2"/>
  <c r="S347" i="2"/>
  <c r="S86" i="2"/>
  <c r="S371" i="2"/>
  <c r="S76" i="2"/>
  <c r="S102" i="2"/>
  <c r="S15" i="2"/>
  <c r="S526" i="2"/>
  <c r="S237" i="2"/>
  <c r="S298" i="2"/>
  <c r="S374" i="2"/>
  <c r="S275" i="2"/>
  <c r="S222" i="2"/>
  <c r="S498" i="2"/>
  <c r="S549" i="2"/>
  <c r="S533" i="2"/>
  <c r="S367" i="2"/>
  <c r="S154" i="2"/>
  <c r="S525" i="2"/>
  <c r="S489" i="2"/>
  <c r="S520" i="2"/>
  <c r="S644" i="2"/>
  <c r="S32" i="2"/>
  <c r="S597" i="2"/>
  <c r="S257" i="2"/>
  <c r="S635" i="2"/>
  <c r="S502" i="2"/>
  <c r="S2" i="2"/>
  <c r="S510" i="2"/>
  <c r="S468" i="2"/>
  <c r="S341" i="2"/>
  <c r="S662" i="2"/>
  <c r="S152" i="2"/>
  <c r="S23" i="2"/>
  <c r="S136" i="2"/>
  <c r="S336" i="2"/>
  <c r="S199" i="2"/>
  <c r="S216" i="2"/>
  <c r="S210" i="2"/>
  <c r="S673" i="2"/>
  <c r="S255" i="2"/>
  <c r="S38" i="2"/>
  <c r="S46" i="2"/>
  <c r="S646" i="2"/>
  <c r="S561" i="2"/>
  <c r="S441" i="2"/>
  <c r="S30" i="2"/>
  <c r="S279" i="2"/>
  <c r="S357" i="2"/>
  <c r="S202" i="2"/>
  <c r="S682" i="2"/>
  <c r="S616" i="2"/>
  <c r="S446" i="2"/>
  <c r="S414" i="2"/>
  <c r="S95" i="2"/>
  <c r="S437" i="2"/>
  <c r="S243" i="2"/>
  <c r="S557" i="2"/>
  <c r="S405" i="2"/>
  <c r="S579" i="2"/>
  <c r="S92" i="2"/>
  <c r="S265" i="2"/>
  <c r="S366" i="2"/>
  <c r="S628" i="2"/>
  <c r="S500" i="2"/>
  <c r="S74" i="2"/>
  <c r="S601" i="2"/>
  <c r="S227" i="2"/>
  <c r="S485" i="2"/>
  <c r="S376" i="2"/>
  <c r="S111" i="2"/>
  <c r="S398" i="2"/>
  <c r="S609" i="2"/>
  <c r="S508" i="2"/>
  <c r="S181" i="2"/>
  <c r="S174" i="2"/>
  <c r="S100" i="2"/>
  <c r="S235" i="2"/>
  <c r="S289" i="2"/>
  <c r="S71" i="2"/>
  <c r="S586" i="2"/>
  <c r="S672" i="2"/>
  <c r="S345" i="2"/>
  <c r="S63" i="2"/>
  <c r="S464" i="2"/>
  <c r="S300" i="2"/>
  <c r="S535" i="2"/>
  <c r="S594" i="2"/>
  <c r="S727" i="2"/>
  <c r="S236" i="2"/>
  <c r="S247" i="2"/>
  <c r="S531" i="2"/>
  <c r="S588" i="2"/>
  <c r="S328" i="2"/>
  <c r="S714" i="2"/>
  <c r="S65" i="2"/>
  <c r="S343" i="2"/>
  <c r="S452" i="2"/>
  <c r="S177" i="2"/>
  <c r="S48" i="2"/>
  <c r="S140" i="2"/>
  <c r="S722" i="2"/>
  <c r="S571" i="2"/>
  <c r="S19" i="2"/>
  <c r="S590" i="2"/>
  <c r="S124" i="2"/>
  <c r="S658" i="2"/>
  <c r="S313" i="2"/>
  <c r="S87" i="2"/>
  <c r="S354" i="2"/>
  <c r="S445" i="2"/>
  <c r="S27" i="2"/>
  <c r="S16" i="2"/>
  <c r="S302" i="2"/>
  <c r="S542" i="2"/>
  <c r="S490" i="2"/>
  <c r="S276" i="2"/>
  <c r="S583" i="2"/>
  <c r="S288" i="2"/>
  <c r="S423" i="2"/>
  <c r="S68" i="2"/>
  <c r="S337" i="2"/>
  <c r="S538" i="2"/>
  <c r="S217" i="2"/>
  <c r="S378" i="2"/>
  <c r="S50" i="2"/>
  <c r="S552" i="2"/>
  <c r="S67" i="2"/>
  <c r="S162" i="2"/>
  <c r="S180" i="2"/>
  <c r="S117" i="2"/>
  <c r="S480" i="2"/>
  <c r="S89" i="2"/>
  <c r="S593" i="2"/>
  <c r="S406" i="2"/>
  <c r="S33" i="2"/>
  <c r="S523" i="2"/>
  <c r="S477" i="2"/>
  <c r="S426" i="2"/>
  <c r="S292" i="2"/>
  <c r="S119" i="2"/>
  <c r="S81" i="2"/>
  <c r="S615" i="2"/>
  <c r="S283" i="2"/>
  <c r="S623" i="2"/>
  <c r="S333" i="2"/>
  <c r="S359" i="2"/>
  <c r="S707" i="2"/>
  <c r="S62" i="2"/>
  <c r="S189" i="2"/>
  <c r="S83" i="2"/>
  <c r="S471" i="2"/>
  <c r="S551" i="2"/>
  <c r="S184" i="2"/>
  <c r="S603" i="2"/>
  <c r="S239" i="2"/>
  <c r="S350" i="2"/>
  <c r="S129" i="2"/>
  <c r="S285" i="2"/>
  <c r="S166" i="2"/>
  <c r="S252" i="2"/>
  <c r="S399" i="2"/>
  <c r="S375" i="2"/>
  <c r="S72" i="2"/>
  <c r="S352" i="2"/>
  <c r="S517" i="2"/>
  <c r="S486" i="2"/>
  <c r="S91" i="2"/>
  <c r="S659" i="2"/>
  <c r="S303" i="2"/>
  <c r="S270" i="2"/>
  <c r="S636" i="2"/>
  <c r="S560" i="2"/>
  <c r="S263" i="2"/>
  <c r="S158" i="2"/>
  <c r="S194" i="2"/>
  <c r="S503" i="2"/>
  <c r="S339" i="2"/>
  <c r="S9" i="2"/>
  <c r="S192" i="2"/>
  <c r="S101" i="2"/>
  <c r="S259" i="2"/>
  <c r="S524" i="2"/>
  <c r="S242" i="2"/>
  <c r="S24" i="2"/>
  <c r="S427" i="2"/>
  <c r="S49" i="2"/>
  <c r="S607" i="2"/>
  <c r="S8" i="2"/>
  <c r="S183" i="2"/>
  <c r="S448" i="2"/>
  <c r="S390" i="2"/>
  <c r="S660" i="2"/>
  <c r="S80" i="2"/>
  <c r="S264" i="2"/>
  <c r="S716" i="2"/>
  <c r="S211" i="2"/>
  <c r="S654" i="2"/>
  <c r="S39" i="2"/>
  <c r="S634" i="2"/>
  <c r="S77" i="2"/>
  <c r="S131" i="2"/>
  <c r="S708" i="2"/>
  <c r="S22" i="2"/>
  <c r="S372" i="2"/>
  <c r="S511" i="2"/>
  <c r="S70" i="2"/>
  <c r="S135" i="2"/>
  <c r="S35" i="2"/>
  <c r="S536" i="2"/>
  <c r="S322" i="2"/>
  <c r="S638" i="2"/>
  <c r="S550" i="2"/>
  <c r="S208" i="2"/>
  <c r="S449" i="2"/>
  <c r="S488" i="2"/>
  <c r="S310" i="2"/>
  <c r="S107" i="2"/>
  <c r="S613" i="2"/>
  <c r="S221" i="2"/>
  <c r="S269" i="2"/>
  <c r="S317" i="2"/>
  <c r="S572" i="2"/>
  <c r="S335" i="2"/>
  <c r="S392" i="2"/>
  <c r="S190" i="2"/>
  <c r="S268" i="2"/>
  <c r="S219" i="2"/>
  <c r="S175" i="2"/>
  <c r="S454" i="2"/>
  <c r="S410" i="2"/>
  <c r="S114" i="2"/>
  <c r="S690" i="2"/>
  <c r="S45" i="2"/>
  <c r="S642" i="2"/>
  <c r="S197" i="2"/>
  <c r="S348" i="2"/>
  <c r="S668" i="2"/>
  <c r="S185" i="2"/>
  <c r="S469" i="2"/>
  <c r="S540" i="2"/>
  <c r="S200" i="2"/>
  <c r="S479" i="2"/>
  <c r="S382" i="2"/>
  <c r="S18" i="2"/>
  <c r="S304" i="2"/>
  <c r="S258" i="2"/>
  <c r="S150" i="2"/>
  <c r="S13" i="2"/>
  <c r="S664" i="2"/>
  <c r="S155" i="2"/>
  <c r="S308" i="2"/>
  <c r="S639" i="2"/>
  <c r="S215" i="2"/>
  <c r="S182" i="2"/>
  <c r="S179" i="2"/>
  <c r="S539" i="2"/>
  <c r="S176" i="2"/>
  <c r="S156" i="2"/>
  <c r="S418" i="2"/>
  <c r="S432" i="2"/>
  <c r="S232" i="2"/>
  <c r="S17" i="2"/>
  <c r="S403" i="2"/>
  <c r="S723" i="2"/>
  <c r="S96" i="2"/>
  <c r="S415" i="2"/>
  <c r="S51" i="2"/>
  <c r="S483" i="2"/>
  <c r="S14" i="2"/>
  <c r="S649" i="2"/>
  <c r="S6" i="2"/>
  <c r="S108" i="2"/>
  <c r="S160" i="2"/>
  <c r="S53" i="2"/>
  <c r="S205" i="2"/>
  <c r="S90" i="2"/>
  <c r="S537" i="2"/>
  <c r="S527" i="2"/>
  <c r="S619" i="2"/>
  <c r="S58" i="2"/>
  <c r="S230" i="2"/>
  <c r="S4" i="2"/>
  <c r="S318" i="2"/>
  <c r="S641" i="2"/>
  <c r="S507" i="2"/>
  <c r="S28" i="2"/>
  <c r="S438" i="2"/>
  <c r="S581" i="2"/>
  <c r="S393" i="2"/>
  <c r="S173" i="2"/>
  <c r="S224" i="2"/>
  <c r="S447" i="2"/>
  <c r="S505" i="2"/>
  <c r="S187" i="2"/>
  <c r="S229" i="2"/>
  <c r="S358" i="2"/>
  <c r="S84" i="2"/>
  <c r="S696" i="2"/>
  <c r="S75" i="2"/>
  <c r="S344" i="2"/>
  <c r="S730" i="2"/>
  <c r="S506" i="2"/>
  <c r="S125" i="2"/>
  <c r="S296" i="2"/>
  <c r="S688" i="2"/>
  <c r="S369" i="2"/>
  <c r="S494" i="2"/>
  <c r="S481" i="2"/>
  <c r="S240" i="2"/>
  <c r="S256" i="2"/>
  <c r="S501" i="2"/>
  <c r="S195" i="2"/>
  <c r="S130" i="2"/>
  <c r="S453" i="2"/>
  <c r="S472" i="2"/>
  <c r="S286" i="2"/>
  <c r="S165" i="2"/>
  <c r="S248" i="2"/>
  <c r="S31" i="2"/>
  <c r="S725" i="2"/>
  <c r="S93" i="2"/>
  <c r="S457" i="2"/>
  <c r="S123" i="2"/>
  <c r="S435" i="2"/>
  <c r="S69" i="2"/>
  <c r="S417" i="2"/>
  <c r="S110" i="2"/>
  <c r="S424" i="2"/>
  <c r="S61" i="2"/>
  <c r="S456" i="2"/>
  <c r="S411" i="2"/>
  <c r="S612" i="2"/>
  <c r="S562" i="2"/>
  <c r="S697" i="2"/>
  <c r="S732" i="2"/>
  <c r="S513" i="2"/>
  <c r="S676" i="2"/>
  <c r="S683" i="2"/>
  <c r="S120" i="2"/>
  <c r="S519" i="2"/>
  <c r="S112" i="2"/>
  <c r="S547" i="2"/>
  <c r="S364" i="2"/>
  <c r="S558" i="2"/>
  <c r="S691" i="2"/>
  <c r="S233" i="2"/>
  <c r="S373" i="2"/>
  <c r="S713" i="2"/>
  <c r="S43" i="2"/>
  <c r="S476" i="2"/>
  <c r="S595" i="2"/>
  <c r="S12" i="2"/>
  <c r="S514" i="2"/>
  <c r="S474" i="2"/>
  <c r="S396" i="2"/>
  <c r="S331" i="2"/>
  <c r="S648" i="2"/>
  <c r="S349" i="2"/>
  <c r="S643" i="2"/>
  <c r="S250" i="2"/>
  <c r="S422" i="2"/>
  <c r="S580" i="2"/>
  <c r="S671" i="2"/>
  <c r="S147" i="2"/>
  <c r="S509" i="2"/>
  <c r="S52" i="2"/>
  <c r="S153" i="2"/>
  <c r="S397" i="2"/>
  <c r="S384" i="2"/>
  <c r="S25" i="2"/>
  <c r="R9" i="3" s="1"/>
  <c r="S312" i="2"/>
  <c r="S497" i="2"/>
  <c r="S387" i="2"/>
  <c r="S735" i="2"/>
  <c r="S40" i="2"/>
  <c r="S647" i="2"/>
  <c r="S436" i="2"/>
  <c r="S409" i="2"/>
  <c r="S196" i="2"/>
  <c r="S625" i="2"/>
  <c r="S553" i="2"/>
  <c r="S614" i="2"/>
  <c r="S29" i="2"/>
  <c r="S57" i="2"/>
  <c r="S458" i="2"/>
  <c r="S241" i="2"/>
  <c r="S416" i="2"/>
  <c r="S60" i="2"/>
  <c r="S731" i="2"/>
  <c r="S610" i="2"/>
  <c r="S455" i="2"/>
  <c r="S499" i="2"/>
  <c r="S307" i="2"/>
  <c r="S262" i="2"/>
  <c r="S665" i="2"/>
  <c r="S294" i="2"/>
  <c r="S624" i="2"/>
  <c r="S26" i="2"/>
  <c r="S99" i="2"/>
  <c r="S139" i="2"/>
  <c r="R54" i="3" s="1"/>
  <c r="S444" i="2"/>
  <c r="S21" i="2"/>
  <c r="S473" i="2"/>
  <c r="S94" i="2"/>
  <c r="S146" i="2"/>
  <c r="S587" i="2"/>
  <c r="S220" i="2"/>
  <c r="S332" i="2"/>
  <c r="S386" i="2"/>
  <c r="S151" i="2"/>
  <c r="S361" i="2"/>
  <c r="S656" i="2"/>
  <c r="S733" i="2"/>
  <c r="S254" i="2"/>
  <c r="S122" i="2"/>
  <c r="S545" i="2"/>
  <c r="S530" i="2"/>
  <c r="S20" i="2"/>
  <c r="S133" i="2"/>
  <c r="S675" i="2"/>
  <c r="S127" i="2"/>
  <c r="S370" i="2"/>
  <c r="S711" i="2"/>
  <c r="S521" i="2"/>
  <c r="S167" i="2"/>
  <c r="S334" i="2"/>
  <c r="S669" i="2"/>
  <c r="S404" i="2"/>
  <c r="S226" i="2"/>
  <c r="S266" i="2"/>
  <c r="S278" i="2"/>
  <c r="S41" i="2"/>
  <c r="S465" i="2"/>
  <c r="S698" i="2"/>
  <c r="S650" i="2"/>
  <c r="S582" i="2"/>
  <c r="S421" i="2"/>
  <c r="S290" i="2"/>
  <c r="S629" i="2"/>
  <c r="S214" i="2"/>
  <c r="S132" i="2"/>
  <c r="S338" i="2"/>
  <c r="S161" i="2"/>
  <c r="S105" i="2"/>
  <c r="S701" i="2"/>
  <c r="S319" i="2"/>
  <c r="S704" i="2"/>
  <c r="S272" i="2"/>
  <c r="S126" i="2"/>
  <c r="S718" i="2"/>
  <c r="S522" i="2"/>
  <c r="S532" i="2"/>
  <c r="S637" i="2"/>
  <c r="S342" i="2"/>
  <c r="S734" i="2"/>
  <c r="S466" i="2"/>
  <c r="S608" i="2"/>
  <c r="S137" i="2"/>
  <c r="S172" i="2"/>
  <c r="S699" i="2"/>
  <c r="S59" i="2"/>
  <c r="S134" i="2"/>
  <c r="S116" i="2"/>
  <c r="S689" i="2"/>
  <c r="S168" i="2"/>
  <c r="S365" i="2"/>
  <c r="S589" i="2"/>
  <c r="S321" i="2"/>
  <c r="S353" i="2"/>
  <c r="S555" i="2"/>
  <c r="S678" i="2"/>
  <c r="S346" i="2"/>
  <c r="S330" i="2"/>
  <c r="S305" i="2"/>
  <c r="S680" i="2"/>
  <c r="S568" i="2"/>
  <c r="S429" i="2"/>
  <c r="S408" i="2"/>
  <c r="S694" i="2"/>
  <c r="S559" i="2"/>
  <c r="S148" i="2"/>
  <c r="S666" i="2"/>
  <c r="S737" i="2"/>
  <c r="S700" i="2"/>
  <c r="S652" i="2"/>
  <c r="S585" i="2"/>
  <c r="S159" i="2"/>
  <c r="S584" i="2"/>
  <c r="S566" i="2"/>
  <c r="S463" i="2"/>
  <c r="S605" i="2"/>
  <c r="S326" i="2"/>
  <c r="S685" i="2"/>
  <c r="S238" i="2"/>
  <c r="S103" i="2"/>
  <c r="S85" i="2"/>
  <c r="S598" i="2"/>
  <c r="S280" i="2"/>
  <c r="S315" i="2"/>
  <c r="S143" i="2"/>
  <c r="S569" i="2"/>
  <c r="S606" i="2"/>
  <c r="S368" i="2"/>
  <c r="S109" i="2"/>
  <c r="S225" i="2"/>
  <c r="S567" i="2"/>
  <c r="S400" i="2"/>
  <c r="S281" i="2"/>
  <c r="S419" i="2"/>
  <c r="S228" i="2"/>
  <c r="S573" i="2"/>
  <c r="S495" i="2"/>
  <c r="S655" i="2"/>
  <c r="S565" i="2"/>
  <c r="S554" i="2"/>
  <c r="S149" i="2"/>
  <c r="S207" i="2"/>
  <c r="S729" i="2"/>
  <c r="S563" i="2"/>
  <c r="S428" i="2"/>
  <c r="S430" i="2"/>
  <c r="S191" i="2"/>
  <c r="S169" i="2"/>
  <c r="S380" i="2"/>
  <c r="S459" i="2"/>
  <c r="S433" i="2"/>
  <c r="S327" i="2"/>
  <c r="S515" i="2"/>
  <c r="S529" i="2"/>
  <c r="S684" i="2"/>
  <c r="S198" i="2"/>
  <c r="S596" i="2"/>
  <c r="S291" i="2"/>
  <c r="S379" i="2"/>
  <c r="S492" i="2"/>
  <c r="S633" i="2"/>
  <c r="S461" i="2"/>
  <c r="S604" i="2"/>
  <c r="S651" i="2"/>
  <c r="S186" i="2"/>
  <c r="S320" i="2"/>
  <c r="S420" i="2"/>
  <c r="S578" i="2"/>
  <c r="S677" i="2"/>
  <c r="S381" i="2"/>
  <c r="S575" i="2"/>
  <c r="S717" i="2"/>
  <c r="S574" i="2"/>
  <c r="S391" i="2"/>
  <c r="S710" i="2"/>
  <c r="S251" i="2"/>
  <c r="S277" i="2"/>
  <c r="S618" i="2"/>
  <c r="S450" i="2"/>
  <c r="S591" i="2"/>
  <c r="S548" i="2"/>
  <c r="S451" i="2"/>
  <c r="S661" i="2"/>
  <c r="S412" i="2"/>
  <c r="S434" i="2"/>
  <c r="S516" i="2"/>
  <c r="S599" i="2"/>
  <c r="S617" i="2"/>
  <c r="S470" i="2"/>
  <c r="S726" i="2"/>
  <c r="S705" i="2"/>
  <c r="S724" i="2"/>
  <c r="S693" i="2"/>
  <c r="S679" i="2"/>
  <c r="S621" i="2"/>
  <c r="S738" i="2"/>
  <c r="S695" i="2"/>
  <c r="S709" i="2"/>
  <c r="S626" i="2"/>
  <c r="S592" i="2"/>
  <c r="S602" i="2"/>
  <c r="S611" i="2"/>
  <c r="S674" i="2"/>
  <c r="S715" i="2"/>
  <c r="S720" i="2"/>
  <c r="S627" i="2"/>
  <c r="S681" i="2"/>
  <c r="S719" i="2"/>
  <c r="S712" i="2"/>
  <c r="S728" i="2"/>
  <c r="S600" i="2"/>
  <c r="S687" i="2"/>
  <c r="S667" i="2"/>
  <c r="S703" i="2"/>
  <c r="S692" i="2"/>
  <c r="S736" i="2"/>
  <c r="N570" i="2"/>
  <c r="N556" i="2"/>
  <c r="N630" i="2"/>
  <c r="N121" i="2"/>
  <c r="N401" i="2"/>
  <c r="N518" i="2"/>
  <c r="N377" i="2"/>
  <c r="N478" i="2"/>
  <c r="N622" i="2"/>
  <c r="N351" i="2"/>
  <c r="N362" i="2"/>
  <c r="N475" i="2"/>
  <c r="N260" i="2"/>
  <c r="N686" i="2"/>
  <c r="N170" i="2"/>
  <c r="N128" i="2"/>
  <c r="N209" i="2"/>
  <c r="N440" i="2"/>
  <c r="N534" i="2"/>
  <c r="N670" i="2"/>
  <c r="N541" i="2"/>
  <c r="N73" i="2"/>
  <c r="N118" i="2"/>
  <c r="N443" i="2"/>
  <c r="N388" i="2"/>
  <c r="N309" i="2"/>
  <c r="N34" i="2"/>
  <c r="N546" i="2"/>
  <c r="N213" i="2"/>
  <c r="N657" i="2"/>
  <c r="N383" i="2"/>
  <c r="N97" i="2"/>
  <c r="N631" i="2"/>
  <c r="N640" i="2"/>
  <c r="N157" i="2"/>
  <c r="N88" i="2"/>
  <c r="N293" i="2"/>
  <c r="N5" i="2"/>
  <c r="N663" i="2"/>
  <c r="N82" i="2"/>
  <c r="N482" i="2"/>
  <c r="N223" i="2"/>
  <c r="N115" i="2"/>
  <c r="N42" i="2"/>
  <c r="N355" i="2"/>
  <c r="N504" i="2"/>
  <c r="N203" i="2"/>
  <c r="N564" i="2"/>
  <c r="N394" i="2"/>
  <c r="N106" i="2"/>
  <c r="N295" i="2"/>
  <c r="N163" i="2"/>
  <c r="N47" i="2"/>
  <c r="N576" i="2"/>
  <c r="N79" i="2"/>
  <c r="N37" i="2"/>
  <c r="N528" i="2"/>
  <c r="N442" i="2"/>
  <c r="N543" i="2"/>
  <c r="N282" i="2"/>
  <c r="N144" i="2"/>
  <c r="N484" i="2"/>
  <c r="N218" i="2"/>
  <c r="N329" i="2"/>
  <c r="N439" i="2"/>
  <c r="N487" i="2"/>
  <c r="N206" i="2"/>
  <c r="N145" i="2"/>
  <c r="N316" i="2"/>
  <c r="N78" i="2"/>
  <c r="N407" i="2"/>
  <c r="N402" i="2"/>
  <c r="N467" i="2"/>
  <c r="N113" i="2"/>
  <c r="N314" i="2"/>
  <c r="N653" i="2"/>
  <c r="N297" i="2"/>
  <c r="N164" i="2"/>
  <c r="N244" i="2"/>
  <c r="N3" i="2"/>
  <c r="N491" i="2"/>
  <c r="N395" i="2"/>
  <c r="N98" i="2"/>
  <c r="N11" i="2"/>
  <c r="N323" i="2"/>
  <c r="N544" i="2"/>
  <c r="N577" i="2"/>
  <c r="N212" i="2"/>
  <c r="N253" i="2"/>
  <c r="N284" i="2"/>
  <c r="N56" i="2"/>
  <c r="N356" i="2"/>
  <c r="N632" i="2"/>
  <c r="N413" i="2"/>
  <c r="N249" i="2"/>
  <c r="N389" i="2"/>
  <c r="N7" i="2"/>
  <c r="N64" i="2"/>
  <c r="N311" i="2"/>
  <c r="N66" i="2"/>
  <c r="N324" i="2"/>
  <c r="N201" i="2"/>
  <c r="N267" i="2"/>
  <c r="N299" i="2"/>
  <c r="N141" i="2"/>
  <c r="N245" i="2"/>
  <c r="N496" i="2"/>
  <c r="N462" i="2"/>
  <c r="N287" i="2"/>
  <c r="N138" i="2"/>
  <c r="N363" i="2"/>
  <c r="N231" i="2"/>
  <c r="N246" i="2"/>
  <c r="N425" i="2"/>
  <c r="N104" i="2"/>
  <c r="N188" i="2"/>
  <c r="N44" i="2"/>
  <c r="N645" i="2"/>
  <c r="N142" i="2"/>
  <c r="N706" i="2"/>
  <c r="N512" i="2"/>
  <c r="N10" i="2"/>
  <c r="N193" i="2"/>
  <c r="N385" i="2"/>
  <c r="N55" i="2"/>
  <c r="N171" i="2"/>
  <c r="N271" i="2"/>
  <c r="N274" i="2"/>
  <c r="N306" i="2"/>
  <c r="N36" i="2"/>
  <c r="N204" i="2"/>
  <c r="N620" i="2"/>
  <c r="N431" i="2"/>
  <c r="N178" i="2"/>
  <c r="N234" i="2"/>
  <c r="N493" i="2"/>
  <c r="N301" i="2"/>
  <c r="N261" i="2"/>
  <c r="N360" i="2"/>
  <c r="N721" i="2"/>
  <c r="N340" i="2"/>
  <c r="N273" i="2"/>
  <c r="N54" i="2"/>
  <c r="N325" i="2"/>
  <c r="N702" i="2"/>
  <c r="N460" i="2"/>
  <c r="N347" i="2"/>
  <c r="N86" i="2"/>
  <c r="N371" i="2"/>
  <c r="N76" i="2"/>
  <c r="N102" i="2"/>
  <c r="N15" i="2"/>
  <c r="N526" i="2"/>
  <c r="N237" i="2"/>
  <c r="N298" i="2"/>
  <c r="N374" i="2"/>
  <c r="N275" i="2"/>
  <c r="N222" i="2"/>
  <c r="N498" i="2"/>
  <c r="N549" i="2"/>
  <c r="N533" i="2"/>
  <c r="N367" i="2"/>
  <c r="N154" i="2"/>
  <c r="N525" i="2"/>
  <c r="N489" i="2"/>
  <c r="N520" i="2"/>
  <c r="N644" i="2"/>
  <c r="N32" i="2"/>
  <c r="N597" i="2"/>
  <c r="N257" i="2"/>
  <c r="N635" i="2"/>
  <c r="N502" i="2"/>
  <c r="N2" i="2"/>
  <c r="N510" i="2"/>
  <c r="N468" i="2"/>
  <c r="N341" i="2"/>
  <c r="N662" i="2"/>
  <c r="N152" i="2"/>
  <c r="N23" i="2"/>
  <c r="N136" i="2"/>
  <c r="N336" i="2"/>
  <c r="N199" i="2"/>
  <c r="N216" i="2"/>
  <c r="N210" i="2"/>
  <c r="N673" i="2"/>
  <c r="N255" i="2"/>
  <c r="N38" i="2"/>
  <c r="N46" i="2"/>
  <c r="N646" i="2"/>
  <c r="N561" i="2"/>
  <c r="N441" i="2"/>
  <c r="N30" i="2"/>
  <c r="N279" i="2"/>
  <c r="N357" i="2"/>
  <c r="N202" i="2"/>
  <c r="N682" i="2"/>
  <c r="N616" i="2"/>
  <c r="N446" i="2"/>
  <c r="N414" i="2"/>
  <c r="N95" i="2"/>
  <c r="N437" i="2"/>
  <c r="N243" i="2"/>
  <c r="N557" i="2"/>
  <c r="N405" i="2"/>
  <c r="N579" i="2"/>
  <c r="N92" i="2"/>
  <c r="N265" i="2"/>
  <c r="N366" i="2"/>
  <c r="N628" i="2"/>
  <c r="N500" i="2"/>
  <c r="N74" i="2"/>
  <c r="N601" i="2"/>
  <c r="N227" i="2"/>
  <c r="N485" i="2"/>
  <c r="N376" i="2"/>
  <c r="N111" i="2"/>
  <c r="N398" i="2"/>
  <c r="N609" i="2"/>
  <c r="N508" i="2"/>
  <c r="N181" i="2"/>
  <c r="N174" i="2"/>
  <c r="N100" i="2"/>
  <c r="N235" i="2"/>
  <c r="N289" i="2"/>
  <c r="N71" i="2"/>
  <c r="N586" i="2"/>
  <c r="N672" i="2"/>
  <c r="N345" i="2"/>
  <c r="N63" i="2"/>
  <c r="N464" i="2"/>
  <c r="N300" i="2"/>
  <c r="N535" i="2"/>
  <c r="N594" i="2"/>
  <c r="N727" i="2"/>
  <c r="N236" i="2"/>
  <c r="N247" i="2"/>
  <c r="N531" i="2"/>
  <c r="N588" i="2"/>
  <c r="N328" i="2"/>
  <c r="N714" i="2"/>
  <c r="N65" i="2"/>
  <c r="N343" i="2"/>
  <c r="N452" i="2"/>
  <c r="N177" i="2"/>
  <c r="N48" i="2"/>
  <c r="N140" i="2"/>
  <c r="N722" i="2"/>
  <c r="N571" i="2"/>
  <c r="N19" i="2"/>
  <c r="N590" i="2"/>
  <c r="N124" i="2"/>
  <c r="N658" i="2"/>
  <c r="N313" i="2"/>
  <c r="N87" i="2"/>
  <c r="N354" i="2"/>
  <c r="N445" i="2"/>
  <c r="N27" i="2"/>
  <c r="N16" i="2"/>
  <c r="N302" i="2"/>
  <c r="N542" i="2"/>
  <c r="N490" i="2"/>
  <c r="N276" i="2"/>
  <c r="N583" i="2"/>
  <c r="N288" i="2"/>
  <c r="N423" i="2"/>
  <c r="N68" i="2"/>
  <c r="N337" i="2"/>
  <c r="N538" i="2"/>
  <c r="N217" i="2"/>
  <c r="N378" i="2"/>
  <c r="N50" i="2"/>
  <c r="N552" i="2"/>
  <c r="N67" i="2"/>
  <c r="N162" i="2"/>
  <c r="N180" i="2"/>
  <c r="N117" i="2"/>
  <c r="N480" i="2"/>
  <c r="N89" i="2"/>
  <c r="N593" i="2"/>
  <c r="N406" i="2"/>
  <c r="N33" i="2"/>
  <c r="N523" i="2"/>
  <c r="N477" i="2"/>
  <c r="N426" i="2"/>
  <c r="N292" i="2"/>
  <c r="N119" i="2"/>
  <c r="N81" i="2"/>
  <c r="N615" i="2"/>
  <c r="N283" i="2"/>
  <c r="N623" i="2"/>
  <c r="N333" i="2"/>
  <c r="N359" i="2"/>
  <c r="N707" i="2"/>
  <c r="N62" i="2"/>
  <c r="N189" i="2"/>
  <c r="N83" i="2"/>
  <c r="N471" i="2"/>
  <c r="N551" i="2"/>
  <c r="N184" i="2"/>
  <c r="N603" i="2"/>
  <c r="N239" i="2"/>
  <c r="N350" i="2"/>
  <c r="N129" i="2"/>
  <c r="N285" i="2"/>
  <c r="N166" i="2"/>
  <c r="N252" i="2"/>
  <c r="N399" i="2"/>
  <c r="N375" i="2"/>
  <c r="N72" i="2"/>
  <c r="N352" i="2"/>
  <c r="N517" i="2"/>
  <c r="N486" i="2"/>
  <c r="N91" i="2"/>
  <c r="N659" i="2"/>
  <c r="N303" i="2"/>
  <c r="N270" i="2"/>
  <c r="N636" i="2"/>
  <c r="N560" i="2"/>
  <c r="N263" i="2"/>
  <c r="N158" i="2"/>
  <c r="N194" i="2"/>
  <c r="N503" i="2"/>
  <c r="N339" i="2"/>
  <c r="N9" i="2"/>
  <c r="N192" i="2"/>
  <c r="N101" i="2"/>
  <c r="N259" i="2"/>
  <c r="N524" i="2"/>
  <c r="N242" i="2"/>
  <c r="N24" i="2"/>
  <c r="N427" i="2"/>
  <c r="N49" i="2"/>
  <c r="N607" i="2"/>
  <c r="N8" i="2"/>
  <c r="N183" i="2"/>
  <c r="N448" i="2"/>
  <c r="N390" i="2"/>
  <c r="N660" i="2"/>
  <c r="N80" i="2"/>
  <c r="N264" i="2"/>
  <c r="N716" i="2"/>
  <c r="N211" i="2"/>
  <c r="N654" i="2"/>
  <c r="N39" i="2"/>
  <c r="N634" i="2"/>
  <c r="N77" i="2"/>
  <c r="N131" i="2"/>
  <c r="N708" i="2"/>
  <c r="N22" i="2"/>
  <c r="N372" i="2"/>
  <c r="N511" i="2"/>
  <c r="N70" i="2"/>
  <c r="N135" i="2"/>
  <c r="N35" i="2"/>
  <c r="N536" i="2"/>
  <c r="N322" i="2"/>
  <c r="N638" i="2"/>
  <c r="N550" i="2"/>
  <c r="N208" i="2"/>
  <c r="N449" i="2"/>
  <c r="N488" i="2"/>
  <c r="N310" i="2"/>
  <c r="N107" i="2"/>
  <c r="N613" i="2"/>
  <c r="N221" i="2"/>
  <c r="N269" i="2"/>
  <c r="N317" i="2"/>
  <c r="N572" i="2"/>
  <c r="N335" i="2"/>
  <c r="N392" i="2"/>
  <c r="N190" i="2"/>
  <c r="N268" i="2"/>
  <c r="N219" i="2"/>
  <c r="N175" i="2"/>
  <c r="N454" i="2"/>
  <c r="N410" i="2"/>
  <c r="N114" i="2"/>
  <c r="N690" i="2"/>
  <c r="N45" i="2"/>
  <c r="N642" i="2"/>
  <c r="N197" i="2"/>
  <c r="N348" i="2"/>
  <c r="N668" i="2"/>
  <c r="N185" i="2"/>
  <c r="N469" i="2"/>
  <c r="N540" i="2"/>
  <c r="N200" i="2"/>
  <c r="N479" i="2"/>
  <c r="N382" i="2"/>
  <c r="N18" i="2"/>
  <c r="N304" i="2"/>
  <c r="N258" i="2"/>
  <c r="N150" i="2"/>
  <c r="N13" i="2"/>
  <c r="N664" i="2"/>
  <c r="N155" i="2"/>
  <c r="N308" i="2"/>
  <c r="N639" i="2"/>
  <c r="N215" i="2"/>
  <c r="N182" i="2"/>
  <c r="N179" i="2"/>
  <c r="N539" i="2"/>
  <c r="N176" i="2"/>
  <c r="N156" i="2"/>
  <c r="N418" i="2"/>
  <c r="N432" i="2"/>
  <c r="N232" i="2"/>
  <c r="N17" i="2"/>
  <c r="N403" i="2"/>
  <c r="N723" i="2"/>
  <c r="N96" i="2"/>
  <c r="N415" i="2"/>
  <c r="N51" i="2"/>
  <c r="N483" i="2"/>
  <c r="N14" i="2"/>
  <c r="N649" i="2"/>
  <c r="N6" i="2"/>
  <c r="N108" i="2"/>
  <c r="N160" i="2"/>
  <c r="N53" i="2"/>
  <c r="N205" i="2"/>
  <c r="N90" i="2"/>
  <c r="N537" i="2"/>
  <c r="N527" i="2"/>
  <c r="N619" i="2"/>
  <c r="N58" i="2"/>
  <c r="N230" i="2"/>
  <c r="N4" i="2"/>
  <c r="N318" i="2"/>
  <c r="N641" i="2"/>
  <c r="N507" i="2"/>
  <c r="N28" i="2"/>
  <c r="N438" i="2"/>
  <c r="N581" i="2"/>
  <c r="N393" i="2"/>
  <c r="N173" i="2"/>
  <c r="N224" i="2"/>
  <c r="N447" i="2"/>
  <c r="N505" i="2"/>
  <c r="N187" i="2"/>
  <c r="N229" i="2"/>
  <c r="N358" i="2"/>
  <c r="N84" i="2"/>
  <c r="N696" i="2"/>
  <c r="N75" i="2"/>
  <c r="N344" i="2"/>
  <c r="N730" i="2"/>
  <c r="N506" i="2"/>
  <c r="N125" i="2"/>
  <c r="N296" i="2"/>
  <c r="N688" i="2"/>
  <c r="N369" i="2"/>
  <c r="N494" i="2"/>
  <c r="N481" i="2"/>
  <c r="N240" i="2"/>
  <c r="N256" i="2"/>
  <c r="N501" i="2"/>
  <c r="N195" i="2"/>
  <c r="N130" i="2"/>
  <c r="N453" i="2"/>
  <c r="N472" i="2"/>
  <c r="N286" i="2"/>
  <c r="N165" i="2"/>
  <c r="N248" i="2"/>
  <c r="N31" i="2"/>
  <c r="N725" i="2"/>
  <c r="N93" i="2"/>
  <c r="N457" i="2"/>
  <c r="N123" i="2"/>
  <c r="N435" i="2"/>
  <c r="N69" i="2"/>
  <c r="N417" i="2"/>
  <c r="N110" i="2"/>
  <c r="N424" i="2"/>
  <c r="N61" i="2"/>
  <c r="N456" i="2"/>
  <c r="N411" i="2"/>
  <c r="N612" i="2"/>
  <c r="N562" i="2"/>
  <c r="N697" i="2"/>
  <c r="N732" i="2"/>
  <c r="N513" i="2"/>
  <c r="N676" i="2"/>
  <c r="N683" i="2"/>
  <c r="N120" i="2"/>
  <c r="N519" i="2"/>
  <c r="N112" i="2"/>
  <c r="N547" i="2"/>
  <c r="N364" i="2"/>
  <c r="N558" i="2"/>
  <c r="N691" i="2"/>
  <c r="N233" i="2"/>
  <c r="N373" i="2"/>
  <c r="N713" i="2"/>
  <c r="N43" i="2"/>
  <c r="N476" i="2"/>
  <c r="N595" i="2"/>
  <c r="N12" i="2"/>
  <c r="N514" i="2"/>
  <c r="N474" i="2"/>
  <c r="N396" i="2"/>
  <c r="N331" i="2"/>
  <c r="N648" i="2"/>
  <c r="N349" i="2"/>
  <c r="N643" i="2"/>
  <c r="N250" i="2"/>
  <c r="N422" i="2"/>
  <c r="N580" i="2"/>
  <c r="N671" i="2"/>
  <c r="N147" i="2"/>
  <c r="N509" i="2"/>
  <c r="N52" i="2"/>
  <c r="N153" i="2"/>
  <c r="N397" i="2"/>
  <c r="N384" i="2"/>
  <c r="N25" i="2"/>
  <c r="N312" i="2"/>
  <c r="N497" i="2"/>
  <c r="N387" i="2"/>
  <c r="N735" i="2"/>
  <c r="N40" i="2"/>
  <c r="N647" i="2"/>
  <c r="N436" i="2"/>
  <c r="N409" i="2"/>
  <c r="N196" i="2"/>
  <c r="N625" i="2"/>
  <c r="N553" i="2"/>
  <c r="N614" i="2"/>
  <c r="N29" i="2"/>
  <c r="N57" i="2"/>
  <c r="N458" i="2"/>
  <c r="N241" i="2"/>
  <c r="N416" i="2"/>
  <c r="N60" i="2"/>
  <c r="N731" i="2"/>
  <c r="N610" i="2"/>
  <c r="N455" i="2"/>
  <c r="N499" i="2"/>
  <c r="N307" i="2"/>
  <c r="N262" i="2"/>
  <c r="N665" i="2"/>
  <c r="N294" i="2"/>
  <c r="N624" i="2"/>
  <c r="N26" i="2"/>
  <c r="N99" i="2"/>
  <c r="N139" i="2"/>
  <c r="N444" i="2"/>
  <c r="N21" i="2"/>
  <c r="N473" i="2"/>
  <c r="N94" i="2"/>
  <c r="N146" i="2"/>
  <c r="N587" i="2"/>
  <c r="N220" i="2"/>
  <c r="N332" i="2"/>
  <c r="N386" i="2"/>
  <c r="N151" i="2"/>
  <c r="N361" i="2"/>
  <c r="N656" i="2"/>
  <c r="N733" i="2"/>
  <c r="N254" i="2"/>
  <c r="N122" i="2"/>
  <c r="N545" i="2"/>
  <c r="N530" i="2"/>
  <c r="N20" i="2"/>
  <c r="N133" i="2"/>
  <c r="N675" i="2"/>
  <c r="N127" i="2"/>
  <c r="N370" i="2"/>
  <c r="N711" i="2"/>
  <c r="N521" i="2"/>
  <c r="N167" i="2"/>
  <c r="N334" i="2"/>
  <c r="N669" i="2"/>
  <c r="N404" i="2"/>
  <c r="N226" i="2"/>
  <c r="N266" i="2"/>
  <c r="N278" i="2"/>
  <c r="N41" i="2"/>
  <c r="N465" i="2"/>
  <c r="N698" i="2"/>
  <c r="N650" i="2"/>
  <c r="N582" i="2"/>
  <c r="N421" i="2"/>
  <c r="N290" i="2"/>
  <c r="N629" i="2"/>
  <c r="N214" i="2"/>
  <c r="N132" i="2"/>
  <c r="N338" i="2"/>
  <c r="N161" i="2"/>
  <c r="N105" i="2"/>
  <c r="N701" i="2"/>
  <c r="N319" i="2"/>
  <c r="N704" i="2"/>
  <c r="N272" i="2"/>
  <c r="N126" i="2"/>
  <c r="N718" i="2"/>
  <c r="N522" i="2"/>
  <c r="N532" i="2"/>
  <c r="N637" i="2"/>
  <c r="N342" i="2"/>
  <c r="N734" i="2"/>
  <c r="N466" i="2"/>
  <c r="N608" i="2"/>
  <c r="N137" i="2"/>
  <c r="N172" i="2"/>
  <c r="N699" i="2"/>
  <c r="N59" i="2"/>
  <c r="N134" i="2"/>
  <c r="N116" i="2"/>
  <c r="N689" i="2"/>
  <c r="N168" i="2"/>
  <c r="N365" i="2"/>
  <c r="N589" i="2"/>
  <c r="N321" i="2"/>
  <c r="N353" i="2"/>
  <c r="N555" i="2"/>
  <c r="N678" i="2"/>
  <c r="N346" i="2"/>
  <c r="N330" i="2"/>
  <c r="N305" i="2"/>
  <c r="N680" i="2"/>
  <c r="N568" i="2"/>
  <c r="N429" i="2"/>
  <c r="N408" i="2"/>
  <c r="N694" i="2"/>
  <c r="N559" i="2"/>
  <c r="N148" i="2"/>
  <c r="N666" i="2"/>
  <c r="N737" i="2"/>
  <c r="N700" i="2"/>
  <c r="N652" i="2"/>
  <c r="N585" i="2"/>
  <c r="N159" i="2"/>
  <c r="N584" i="2"/>
  <c r="N566" i="2"/>
  <c r="N463" i="2"/>
  <c r="N605" i="2"/>
  <c r="N326" i="2"/>
  <c r="N685" i="2"/>
  <c r="N238" i="2"/>
  <c r="N103" i="2"/>
  <c r="N85" i="2"/>
  <c r="N598" i="2"/>
  <c r="N280" i="2"/>
  <c r="N315" i="2"/>
  <c r="N143" i="2"/>
  <c r="N569" i="2"/>
  <c r="N606" i="2"/>
  <c r="N368" i="2"/>
  <c r="N109" i="2"/>
  <c r="N225" i="2"/>
  <c r="N567" i="2"/>
  <c r="N400" i="2"/>
  <c r="N281" i="2"/>
  <c r="N419" i="2"/>
  <c r="N228" i="2"/>
  <c r="N573" i="2"/>
  <c r="N495" i="2"/>
  <c r="N655" i="2"/>
  <c r="N565" i="2"/>
  <c r="N554" i="2"/>
  <c r="N149" i="2"/>
  <c r="N207" i="2"/>
  <c r="N729" i="2"/>
  <c r="N563" i="2"/>
  <c r="N428" i="2"/>
  <c r="N430" i="2"/>
  <c r="N191" i="2"/>
  <c r="N169" i="2"/>
  <c r="N380" i="2"/>
  <c r="N459" i="2"/>
  <c r="N433" i="2"/>
  <c r="N327" i="2"/>
  <c r="N515" i="2"/>
  <c r="N529" i="2"/>
  <c r="N684" i="2"/>
  <c r="N198" i="2"/>
  <c r="N596" i="2"/>
  <c r="N291" i="2"/>
  <c r="N379" i="2"/>
  <c r="N492" i="2"/>
  <c r="N633" i="2"/>
  <c r="N461" i="2"/>
  <c r="N604" i="2"/>
  <c r="N651" i="2"/>
  <c r="N186" i="2"/>
  <c r="N320" i="2"/>
  <c r="N420" i="2"/>
  <c r="N578" i="2"/>
  <c r="N677" i="2"/>
  <c r="N381" i="2"/>
  <c r="N575" i="2"/>
  <c r="N717" i="2"/>
  <c r="N574" i="2"/>
  <c r="N391" i="2"/>
  <c r="N710" i="2"/>
  <c r="N251" i="2"/>
  <c r="N277" i="2"/>
  <c r="N618" i="2"/>
  <c r="N450" i="2"/>
  <c r="N591" i="2"/>
  <c r="N548" i="2"/>
  <c r="N451" i="2"/>
  <c r="N661" i="2"/>
  <c r="N412" i="2"/>
  <c r="N434" i="2"/>
  <c r="N516" i="2"/>
  <c r="N599" i="2"/>
  <c r="N617" i="2"/>
  <c r="N470" i="2"/>
  <c r="N726" i="2"/>
  <c r="N705" i="2"/>
  <c r="N724" i="2"/>
  <c r="N693" i="2"/>
  <c r="N679" i="2"/>
  <c r="N621" i="2"/>
  <c r="N738" i="2"/>
  <c r="N695" i="2"/>
  <c r="N709" i="2"/>
  <c r="N626" i="2"/>
  <c r="N592" i="2"/>
  <c r="N602" i="2"/>
  <c r="N611" i="2"/>
  <c r="N674" i="2"/>
  <c r="N715" i="2"/>
  <c r="N720" i="2"/>
  <c r="N627" i="2"/>
  <c r="N681" i="2"/>
  <c r="N719" i="2"/>
  <c r="N712" i="2"/>
  <c r="N728" i="2"/>
  <c r="N600" i="2"/>
  <c r="N687" i="2"/>
  <c r="N667" i="2"/>
  <c r="N703" i="2"/>
  <c r="N692" i="2"/>
  <c r="N736" i="2"/>
  <c r="L570" i="2"/>
  <c r="L556" i="2"/>
  <c r="L630" i="2"/>
  <c r="L121" i="2"/>
  <c r="L401" i="2"/>
  <c r="L518" i="2"/>
  <c r="L377" i="2"/>
  <c r="L478" i="2"/>
  <c r="L622" i="2"/>
  <c r="L351" i="2"/>
  <c r="L362" i="2"/>
  <c r="L475" i="2"/>
  <c r="L260" i="2"/>
  <c r="L686" i="2"/>
  <c r="L170" i="2"/>
  <c r="L128" i="2"/>
  <c r="L209" i="2"/>
  <c r="L440" i="2"/>
  <c r="L534" i="2"/>
  <c r="L670" i="2"/>
  <c r="L541" i="2"/>
  <c r="L73" i="2"/>
  <c r="L118" i="2"/>
  <c r="L443" i="2"/>
  <c r="L388" i="2"/>
  <c r="L309" i="2"/>
  <c r="L34" i="2"/>
  <c r="L546" i="2"/>
  <c r="L213" i="2"/>
  <c r="L657" i="2"/>
  <c r="L383" i="2"/>
  <c r="L97" i="2"/>
  <c r="L631" i="2"/>
  <c r="L640" i="2"/>
  <c r="L157" i="2"/>
  <c r="L88" i="2"/>
  <c r="L293" i="2"/>
  <c r="L5" i="2"/>
  <c r="L663" i="2"/>
  <c r="L82" i="2"/>
  <c r="L482" i="2"/>
  <c r="L223" i="2"/>
  <c r="L115" i="2"/>
  <c r="L42" i="2"/>
  <c r="L355" i="2"/>
  <c r="L504" i="2"/>
  <c r="L203" i="2"/>
  <c r="L564" i="2"/>
  <c r="L394" i="2"/>
  <c r="L106" i="2"/>
  <c r="L295" i="2"/>
  <c r="L163" i="2"/>
  <c r="L47" i="2"/>
  <c r="L576" i="2"/>
  <c r="L79" i="2"/>
  <c r="L37" i="2"/>
  <c r="L528" i="2"/>
  <c r="L442" i="2"/>
  <c r="L543" i="2"/>
  <c r="L282" i="2"/>
  <c r="L144" i="2"/>
  <c r="L484" i="2"/>
  <c r="L218" i="2"/>
  <c r="L329" i="2"/>
  <c r="L439" i="2"/>
  <c r="L487" i="2"/>
  <c r="L206" i="2"/>
  <c r="L145" i="2"/>
  <c r="L316" i="2"/>
  <c r="L78" i="2"/>
  <c r="L407" i="2"/>
  <c r="L402" i="2"/>
  <c r="L467" i="2"/>
  <c r="L113" i="2"/>
  <c r="L314" i="2"/>
  <c r="L653" i="2"/>
  <c r="L297" i="2"/>
  <c r="L164" i="2"/>
  <c r="L244" i="2"/>
  <c r="L3" i="2"/>
  <c r="L491" i="2"/>
  <c r="L395" i="2"/>
  <c r="L98" i="2"/>
  <c r="L11" i="2"/>
  <c r="L323" i="2"/>
  <c r="L544" i="2"/>
  <c r="L577" i="2"/>
  <c r="L212" i="2"/>
  <c r="L253" i="2"/>
  <c r="L284" i="2"/>
  <c r="L56" i="2"/>
  <c r="L356" i="2"/>
  <c r="L632" i="2"/>
  <c r="L413" i="2"/>
  <c r="L249" i="2"/>
  <c r="L389" i="2"/>
  <c r="L7" i="2"/>
  <c r="L64" i="2"/>
  <c r="L311" i="2"/>
  <c r="L66" i="2"/>
  <c r="L324" i="2"/>
  <c r="L201" i="2"/>
  <c r="L267" i="2"/>
  <c r="L299" i="2"/>
  <c r="L141" i="2"/>
  <c r="L245" i="2"/>
  <c r="L496" i="2"/>
  <c r="L462" i="2"/>
  <c r="L287" i="2"/>
  <c r="L138" i="2"/>
  <c r="L363" i="2"/>
  <c r="L231" i="2"/>
  <c r="L246" i="2"/>
  <c r="L425" i="2"/>
  <c r="L104" i="2"/>
  <c r="L188" i="2"/>
  <c r="L44" i="2"/>
  <c r="L645" i="2"/>
  <c r="L142" i="2"/>
  <c r="L706" i="2"/>
  <c r="L512" i="2"/>
  <c r="L10" i="2"/>
  <c r="L193" i="2"/>
  <c r="L385" i="2"/>
  <c r="L55" i="2"/>
  <c r="L171" i="2"/>
  <c r="L271" i="2"/>
  <c r="L274" i="2"/>
  <c r="L306" i="2"/>
  <c r="L36" i="2"/>
  <c r="L204" i="2"/>
  <c r="L620" i="2"/>
  <c r="L431" i="2"/>
  <c r="L178" i="2"/>
  <c r="L234" i="2"/>
  <c r="L493" i="2"/>
  <c r="L301" i="2"/>
  <c r="L261" i="2"/>
  <c r="L360" i="2"/>
  <c r="L721" i="2"/>
  <c r="L340" i="2"/>
  <c r="L273" i="2"/>
  <c r="L54" i="2"/>
  <c r="L325" i="2"/>
  <c r="L702" i="2"/>
  <c r="L460" i="2"/>
  <c r="L347" i="2"/>
  <c r="L86" i="2"/>
  <c r="L371" i="2"/>
  <c r="L76" i="2"/>
  <c r="L102" i="2"/>
  <c r="L15" i="2"/>
  <c r="L526" i="2"/>
  <c r="L237" i="2"/>
  <c r="L298" i="2"/>
  <c r="L374" i="2"/>
  <c r="L275" i="2"/>
  <c r="L222" i="2"/>
  <c r="L498" i="2"/>
  <c r="L549" i="2"/>
  <c r="L533" i="2"/>
  <c r="L367" i="2"/>
  <c r="L154" i="2"/>
  <c r="L525" i="2"/>
  <c r="L489" i="2"/>
  <c r="L520" i="2"/>
  <c r="L644" i="2"/>
  <c r="L32" i="2"/>
  <c r="L597" i="2"/>
  <c r="L257" i="2"/>
  <c r="L635" i="2"/>
  <c r="L502" i="2"/>
  <c r="L2" i="2"/>
  <c r="L510" i="2"/>
  <c r="L468" i="2"/>
  <c r="L341" i="2"/>
  <c r="L662" i="2"/>
  <c r="L152" i="2"/>
  <c r="L23" i="2"/>
  <c r="L136" i="2"/>
  <c r="L336" i="2"/>
  <c r="L199" i="2"/>
  <c r="L216" i="2"/>
  <c r="L210" i="2"/>
  <c r="L673" i="2"/>
  <c r="L255" i="2"/>
  <c r="L38" i="2"/>
  <c r="L46" i="2"/>
  <c r="L646" i="2"/>
  <c r="L561" i="2"/>
  <c r="L441" i="2"/>
  <c r="L30" i="2"/>
  <c r="L279" i="2"/>
  <c r="L357" i="2"/>
  <c r="L202" i="2"/>
  <c r="L682" i="2"/>
  <c r="L616" i="2"/>
  <c r="L446" i="2"/>
  <c r="L414" i="2"/>
  <c r="L95" i="2"/>
  <c r="L437" i="2"/>
  <c r="L243" i="2"/>
  <c r="L557" i="2"/>
  <c r="L405" i="2"/>
  <c r="L579" i="2"/>
  <c r="L92" i="2"/>
  <c r="L265" i="2"/>
  <c r="L366" i="2"/>
  <c r="L628" i="2"/>
  <c r="L500" i="2"/>
  <c r="L74" i="2"/>
  <c r="L601" i="2"/>
  <c r="L227" i="2"/>
  <c r="L485" i="2"/>
  <c r="L376" i="2"/>
  <c r="L111" i="2"/>
  <c r="L398" i="2"/>
  <c r="L609" i="2"/>
  <c r="L508" i="2"/>
  <c r="L181" i="2"/>
  <c r="L174" i="2"/>
  <c r="L100" i="2"/>
  <c r="L235" i="2"/>
  <c r="L289" i="2"/>
  <c r="L71" i="2"/>
  <c r="L586" i="2"/>
  <c r="L672" i="2"/>
  <c r="L345" i="2"/>
  <c r="L63" i="2"/>
  <c r="L464" i="2"/>
  <c r="L300" i="2"/>
  <c r="L535" i="2"/>
  <c r="L594" i="2"/>
  <c r="L727" i="2"/>
  <c r="L236" i="2"/>
  <c r="L247" i="2"/>
  <c r="L531" i="2"/>
  <c r="L588" i="2"/>
  <c r="L328" i="2"/>
  <c r="L714" i="2"/>
  <c r="L65" i="2"/>
  <c r="L343" i="2"/>
  <c r="L452" i="2"/>
  <c r="L177" i="2"/>
  <c r="L48" i="2"/>
  <c r="L140" i="2"/>
  <c r="L722" i="2"/>
  <c r="L571" i="2"/>
  <c r="L19" i="2"/>
  <c r="L590" i="2"/>
  <c r="L124" i="2"/>
  <c r="L658" i="2"/>
  <c r="L313" i="2"/>
  <c r="L87" i="2"/>
  <c r="L354" i="2"/>
  <c r="L445" i="2"/>
  <c r="L27" i="2"/>
  <c r="L16" i="2"/>
  <c r="L302" i="2"/>
  <c r="L542" i="2"/>
  <c r="L490" i="2"/>
  <c r="L276" i="2"/>
  <c r="L583" i="2"/>
  <c r="L288" i="2"/>
  <c r="L423" i="2"/>
  <c r="L68" i="2"/>
  <c r="L337" i="2"/>
  <c r="L538" i="2"/>
  <c r="L217" i="2"/>
  <c r="L378" i="2"/>
  <c r="L50" i="2"/>
  <c r="L552" i="2"/>
  <c r="L67" i="2"/>
  <c r="L162" i="2"/>
  <c r="L180" i="2"/>
  <c r="L117" i="2"/>
  <c r="L480" i="2"/>
  <c r="L89" i="2"/>
  <c r="L593" i="2"/>
  <c r="L406" i="2"/>
  <c r="L33" i="2"/>
  <c r="L523" i="2"/>
  <c r="L477" i="2"/>
  <c r="L426" i="2"/>
  <c r="L292" i="2"/>
  <c r="L119" i="2"/>
  <c r="L81" i="2"/>
  <c r="L615" i="2"/>
  <c r="L283" i="2"/>
  <c r="L623" i="2"/>
  <c r="L333" i="2"/>
  <c r="L359" i="2"/>
  <c r="L707" i="2"/>
  <c r="L62" i="2"/>
  <c r="L189" i="2"/>
  <c r="L83" i="2"/>
  <c r="L471" i="2"/>
  <c r="L551" i="2"/>
  <c r="L184" i="2"/>
  <c r="L603" i="2"/>
  <c r="L239" i="2"/>
  <c r="L350" i="2"/>
  <c r="L129" i="2"/>
  <c r="L285" i="2"/>
  <c r="L166" i="2"/>
  <c r="L252" i="2"/>
  <c r="L399" i="2"/>
  <c r="L375" i="2"/>
  <c r="L72" i="2"/>
  <c r="L352" i="2"/>
  <c r="L517" i="2"/>
  <c r="L486" i="2"/>
  <c r="L91" i="2"/>
  <c r="L659" i="2"/>
  <c r="L303" i="2"/>
  <c r="L270" i="2"/>
  <c r="L636" i="2"/>
  <c r="L560" i="2"/>
  <c r="L263" i="2"/>
  <c r="L158" i="2"/>
  <c r="L194" i="2"/>
  <c r="L503" i="2"/>
  <c r="L339" i="2"/>
  <c r="L9" i="2"/>
  <c r="L192" i="2"/>
  <c r="L101" i="2"/>
  <c r="L259" i="2"/>
  <c r="L524" i="2"/>
  <c r="L242" i="2"/>
  <c r="L24" i="2"/>
  <c r="L427" i="2"/>
  <c r="L49" i="2"/>
  <c r="L607" i="2"/>
  <c r="L8" i="2"/>
  <c r="L183" i="2"/>
  <c r="L448" i="2"/>
  <c r="L390" i="2"/>
  <c r="L660" i="2"/>
  <c r="L80" i="2"/>
  <c r="L264" i="2"/>
  <c r="L716" i="2"/>
  <c r="L211" i="2"/>
  <c r="L654" i="2"/>
  <c r="L39" i="2"/>
  <c r="L634" i="2"/>
  <c r="L77" i="2"/>
  <c r="L131" i="2"/>
  <c r="L708" i="2"/>
  <c r="L22" i="2"/>
  <c r="L372" i="2"/>
  <c r="L511" i="2"/>
  <c r="L70" i="2"/>
  <c r="L135" i="2"/>
  <c r="L35" i="2"/>
  <c r="L536" i="2"/>
  <c r="L322" i="2"/>
  <c r="L638" i="2"/>
  <c r="L550" i="2"/>
  <c r="L208" i="2"/>
  <c r="L449" i="2"/>
  <c r="L488" i="2"/>
  <c r="L310" i="2"/>
  <c r="L107" i="2"/>
  <c r="L613" i="2"/>
  <c r="L221" i="2"/>
  <c r="L269" i="2"/>
  <c r="L317" i="2"/>
  <c r="L572" i="2"/>
  <c r="L335" i="2"/>
  <c r="L392" i="2"/>
  <c r="L190" i="2"/>
  <c r="L268" i="2"/>
  <c r="L219" i="2"/>
  <c r="L175" i="2"/>
  <c r="L454" i="2"/>
  <c r="L410" i="2"/>
  <c r="L114" i="2"/>
  <c r="L690" i="2"/>
  <c r="L45" i="2"/>
  <c r="L642" i="2"/>
  <c r="L197" i="2"/>
  <c r="L348" i="2"/>
  <c r="L668" i="2"/>
  <c r="L185" i="2"/>
  <c r="L469" i="2"/>
  <c r="L540" i="2"/>
  <c r="L200" i="2"/>
  <c r="L479" i="2"/>
  <c r="L382" i="2"/>
  <c r="L18" i="2"/>
  <c r="L304" i="2"/>
  <c r="L258" i="2"/>
  <c r="L150" i="2"/>
  <c r="L13" i="2"/>
  <c r="L664" i="2"/>
  <c r="L155" i="2"/>
  <c r="L308" i="2"/>
  <c r="L639" i="2"/>
  <c r="L215" i="2"/>
  <c r="L182" i="2"/>
  <c r="L179" i="2"/>
  <c r="L539" i="2"/>
  <c r="L176" i="2"/>
  <c r="L156" i="2"/>
  <c r="L418" i="2"/>
  <c r="L432" i="2"/>
  <c r="L232" i="2"/>
  <c r="L17" i="2"/>
  <c r="L403" i="2"/>
  <c r="L723" i="2"/>
  <c r="L96" i="2"/>
  <c r="L415" i="2"/>
  <c r="L51" i="2"/>
  <c r="L483" i="2"/>
  <c r="L14" i="2"/>
  <c r="L649" i="2"/>
  <c r="L6" i="2"/>
  <c r="L108" i="2"/>
  <c r="L160" i="2"/>
  <c r="L53" i="2"/>
  <c r="L205" i="2"/>
  <c r="L90" i="2"/>
  <c r="L537" i="2"/>
  <c r="L527" i="2"/>
  <c r="L619" i="2"/>
  <c r="L58" i="2"/>
  <c r="L230" i="2"/>
  <c r="L4" i="2"/>
  <c r="L318" i="2"/>
  <c r="L641" i="2"/>
  <c r="L507" i="2"/>
  <c r="L28" i="2"/>
  <c r="L438" i="2"/>
  <c r="L581" i="2"/>
  <c r="L393" i="2"/>
  <c r="L173" i="2"/>
  <c r="L224" i="2"/>
  <c r="L447" i="2"/>
  <c r="L505" i="2"/>
  <c r="L187" i="2"/>
  <c r="L229" i="2"/>
  <c r="L358" i="2"/>
  <c r="L84" i="2"/>
  <c r="L696" i="2"/>
  <c r="L75" i="2"/>
  <c r="L344" i="2"/>
  <c r="L730" i="2"/>
  <c r="L506" i="2"/>
  <c r="L125" i="2"/>
  <c r="L296" i="2"/>
  <c r="L688" i="2"/>
  <c r="L369" i="2"/>
  <c r="L494" i="2"/>
  <c r="L481" i="2"/>
  <c r="L240" i="2"/>
  <c r="L256" i="2"/>
  <c r="L501" i="2"/>
  <c r="L195" i="2"/>
  <c r="L130" i="2"/>
  <c r="L453" i="2"/>
  <c r="L472" i="2"/>
  <c r="L286" i="2"/>
  <c r="L165" i="2"/>
  <c r="L248" i="2"/>
  <c r="L31" i="2"/>
  <c r="L725" i="2"/>
  <c r="L93" i="2"/>
  <c r="L457" i="2"/>
  <c r="L123" i="2"/>
  <c r="L435" i="2"/>
  <c r="L69" i="2"/>
  <c r="L417" i="2"/>
  <c r="L110" i="2"/>
  <c r="L424" i="2"/>
  <c r="L61" i="2"/>
  <c r="L456" i="2"/>
  <c r="L411" i="2"/>
  <c r="L612" i="2"/>
  <c r="L562" i="2"/>
  <c r="L697" i="2"/>
  <c r="L732" i="2"/>
  <c r="L513" i="2"/>
  <c r="L676" i="2"/>
  <c r="L683" i="2"/>
  <c r="L120" i="2"/>
  <c r="L519" i="2"/>
  <c r="L112" i="2"/>
  <c r="L547" i="2"/>
  <c r="L364" i="2"/>
  <c r="L558" i="2"/>
  <c r="L691" i="2"/>
  <c r="L233" i="2"/>
  <c r="L373" i="2"/>
  <c r="L713" i="2"/>
  <c r="L43" i="2"/>
  <c r="L476" i="2"/>
  <c r="L595" i="2"/>
  <c r="L12" i="2"/>
  <c r="L514" i="2"/>
  <c r="L474" i="2"/>
  <c r="L396" i="2"/>
  <c r="L331" i="2"/>
  <c r="L648" i="2"/>
  <c r="L349" i="2"/>
  <c r="L643" i="2"/>
  <c r="L250" i="2"/>
  <c r="L422" i="2"/>
  <c r="L580" i="2"/>
  <c r="L671" i="2"/>
  <c r="L147" i="2"/>
  <c r="L509" i="2"/>
  <c r="L52" i="2"/>
  <c r="L153" i="2"/>
  <c r="L397" i="2"/>
  <c r="L384" i="2"/>
  <c r="L25" i="2"/>
  <c r="L312" i="2"/>
  <c r="L497" i="2"/>
  <c r="L387" i="2"/>
  <c r="L735" i="2"/>
  <c r="L40" i="2"/>
  <c r="L647" i="2"/>
  <c r="L436" i="2"/>
  <c r="L409" i="2"/>
  <c r="L196" i="2"/>
  <c r="L625" i="2"/>
  <c r="L553" i="2"/>
  <c r="L614" i="2"/>
  <c r="L29" i="2"/>
  <c r="L57" i="2"/>
  <c r="L458" i="2"/>
  <c r="L241" i="2"/>
  <c r="L416" i="2"/>
  <c r="L60" i="2"/>
  <c r="L731" i="2"/>
  <c r="L610" i="2"/>
  <c r="L455" i="2"/>
  <c r="L499" i="2"/>
  <c r="L307" i="2"/>
  <c r="L262" i="2"/>
  <c r="L665" i="2"/>
  <c r="L294" i="2"/>
  <c r="L624" i="2"/>
  <c r="L26" i="2"/>
  <c r="L99" i="2"/>
  <c r="L139" i="2"/>
  <c r="L444" i="2"/>
  <c r="L21" i="2"/>
  <c r="L473" i="2"/>
  <c r="L94" i="2"/>
  <c r="L146" i="2"/>
  <c r="L587" i="2"/>
  <c r="L220" i="2"/>
  <c r="L332" i="2"/>
  <c r="L386" i="2"/>
  <c r="L151" i="2"/>
  <c r="L361" i="2"/>
  <c r="L656" i="2"/>
  <c r="L733" i="2"/>
  <c r="L254" i="2"/>
  <c r="L122" i="2"/>
  <c r="L545" i="2"/>
  <c r="L530" i="2"/>
  <c r="L20" i="2"/>
  <c r="L133" i="2"/>
  <c r="L675" i="2"/>
  <c r="L127" i="2"/>
  <c r="L370" i="2"/>
  <c r="L711" i="2"/>
  <c r="L521" i="2"/>
  <c r="L167" i="2"/>
  <c r="L334" i="2"/>
  <c r="L669" i="2"/>
  <c r="L404" i="2"/>
  <c r="L226" i="2"/>
  <c r="L266" i="2"/>
  <c r="L278" i="2"/>
  <c r="L41" i="2"/>
  <c r="L465" i="2"/>
  <c r="L698" i="2"/>
  <c r="L650" i="2"/>
  <c r="L582" i="2"/>
  <c r="L421" i="2"/>
  <c r="L290" i="2"/>
  <c r="L629" i="2"/>
  <c r="L214" i="2"/>
  <c r="L132" i="2"/>
  <c r="L338" i="2"/>
  <c r="L161" i="2"/>
  <c r="L105" i="2"/>
  <c r="L701" i="2"/>
  <c r="L319" i="2"/>
  <c r="L704" i="2"/>
  <c r="L272" i="2"/>
  <c r="L126" i="2"/>
  <c r="L718" i="2"/>
  <c r="L522" i="2"/>
  <c r="L532" i="2"/>
  <c r="L637" i="2"/>
  <c r="L342" i="2"/>
  <c r="L734" i="2"/>
  <c r="L466" i="2"/>
  <c r="L608" i="2"/>
  <c r="L137" i="2"/>
  <c r="L172" i="2"/>
  <c r="L699" i="2"/>
  <c r="L59" i="2"/>
  <c r="L134" i="2"/>
  <c r="L116" i="2"/>
  <c r="L689" i="2"/>
  <c r="L168" i="2"/>
  <c r="L365" i="2"/>
  <c r="L589" i="2"/>
  <c r="L321" i="2"/>
  <c r="L353" i="2"/>
  <c r="L555" i="2"/>
  <c r="L678" i="2"/>
  <c r="L346" i="2"/>
  <c r="L330" i="2"/>
  <c r="L305" i="2"/>
  <c r="L680" i="2"/>
  <c r="L568" i="2"/>
  <c r="L429" i="2"/>
  <c r="L408" i="2"/>
  <c r="L694" i="2"/>
  <c r="L559" i="2"/>
  <c r="L148" i="2"/>
  <c r="L666" i="2"/>
  <c r="L737" i="2"/>
  <c r="L700" i="2"/>
  <c r="L652" i="2"/>
  <c r="L585" i="2"/>
  <c r="L159" i="2"/>
  <c r="L584" i="2"/>
  <c r="L566" i="2"/>
  <c r="L463" i="2"/>
  <c r="L605" i="2"/>
  <c r="L326" i="2"/>
  <c r="L685" i="2"/>
  <c r="L238" i="2"/>
  <c r="L103" i="2"/>
  <c r="L85" i="2"/>
  <c r="L598" i="2"/>
  <c r="L280" i="2"/>
  <c r="L315" i="2"/>
  <c r="L143" i="2"/>
  <c r="L569" i="2"/>
  <c r="L606" i="2"/>
  <c r="L368" i="2"/>
  <c r="L109" i="2"/>
  <c r="L225" i="2"/>
  <c r="L567" i="2"/>
  <c r="L400" i="2"/>
  <c r="L281" i="2"/>
  <c r="L419" i="2"/>
  <c r="L228" i="2"/>
  <c r="L573" i="2"/>
  <c r="L495" i="2"/>
  <c r="L655" i="2"/>
  <c r="L565" i="2"/>
  <c r="L554" i="2"/>
  <c r="L149" i="2"/>
  <c r="L207" i="2"/>
  <c r="L729" i="2"/>
  <c r="L563" i="2"/>
  <c r="L428" i="2"/>
  <c r="L430" i="2"/>
  <c r="L191" i="2"/>
  <c r="L169" i="2"/>
  <c r="L380" i="2"/>
  <c r="L459" i="2"/>
  <c r="L433" i="2"/>
  <c r="L327" i="2"/>
  <c r="L515" i="2"/>
  <c r="L529" i="2"/>
  <c r="L684" i="2"/>
  <c r="L198" i="2"/>
  <c r="L596" i="2"/>
  <c r="L291" i="2"/>
  <c r="L379" i="2"/>
  <c r="L492" i="2"/>
  <c r="L633" i="2"/>
  <c r="L461" i="2"/>
  <c r="L604" i="2"/>
  <c r="L651" i="2"/>
  <c r="L186" i="2"/>
  <c r="L320" i="2"/>
  <c r="L420" i="2"/>
  <c r="L578" i="2"/>
  <c r="L677" i="2"/>
  <c r="L381" i="2"/>
  <c r="L575" i="2"/>
  <c r="L717" i="2"/>
  <c r="L574" i="2"/>
  <c r="L391" i="2"/>
  <c r="L710" i="2"/>
  <c r="L251" i="2"/>
  <c r="L277" i="2"/>
  <c r="L618" i="2"/>
  <c r="L450" i="2"/>
  <c r="L591" i="2"/>
  <c r="L548" i="2"/>
  <c r="L451" i="2"/>
  <c r="L661" i="2"/>
  <c r="L412" i="2"/>
  <c r="L434" i="2"/>
  <c r="L516" i="2"/>
  <c r="L599" i="2"/>
  <c r="L617" i="2"/>
  <c r="L470" i="2"/>
  <c r="L726" i="2"/>
  <c r="L705" i="2"/>
  <c r="L724" i="2"/>
  <c r="L693" i="2"/>
  <c r="L679" i="2"/>
  <c r="L621" i="2"/>
  <c r="L738" i="2"/>
  <c r="L695" i="2"/>
  <c r="L709" i="2"/>
  <c r="L626" i="2"/>
  <c r="L592" i="2"/>
  <c r="L602" i="2"/>
  <c r="L611" i="2"/>
  <c r="L674" i="2"/>
  <c r="L715" i="2"/>
  <c r="L720" i="2"/>
  <c r="L627" i="2"/>
  <c r="L681" i="2"/>
  <c r="L719" i="2"/>
  <c r="L712" i="2"/>
  <c r="L728" i="2"/>
  <c r="L600" i="2"/>
  <c r="L687" i="2"/>
  <c r="L667" i="2"/>
  <c r="L703" i="2"/>
  <c r="L692" i="2"/>
  <c r="L736" i="2"/>
  <c r="J570" i="2"/>
  <c r="J556" i="2"/>
  <c r="J630" i="2"/>
  <c r="J121" i="2"/>
  <c r="J401" i="2"/>
  <c r="J518" i="2"/>
  <c r="J377" i="2"/>
  <c r="J478" i="2"/>
  <c r="J622" i="2"/>
  <c r="J351" i="2"/>
  <c r="J362" i="2"/>
  <c r="J475" i="2"/>
  <c r="J260" i="2"/>
  <c r="J686" i="2"/>
  <c r="J170" i="2"/>
  <c r="J128" i="2"/>
  <c r="J209" i="2"/>
  <c r="J440" i="2"/>
  <c r="J534" i="2"/>
  <c r="J670" i="2"/>
  <c r="J541" i="2"/>
  <c r="J73" i="2"/>
  <c r="J118" i="2"/>
  <c r="J443" i="2"/>
  <c r="J388" i="2"/>
  <c r="J309" i="2"/>
  <c r="J34" i="2"/>
  <c r="J546" i="2"/>
  <c r="J213" i="2"/>
  <c r="J657" i="2"/>
  <c r="J383" i="2"/>
  <c r="J97" i="2"/>
  <c r="J631" i="2"/>
  <c r="J640" i="2"/>
  <c r="J157" i="2"/>
  <c r="J88" i="2"/>
  <c r="J293" i="2"/>
  <c r="J5" i="2"/>
  <c r="J663" i="2"/>
  <c r="J82" i="2"/>
  <c r="J482" i="2"/>
  <c r="J223" i="2"/>
  <c r="J115" i="2"/>
  <c r="J42" i="2"/>
  <c r="J355" i="2"/>
  <c r="J504" i="2"/>
  <c r="J203" i="2"/>
  <c r="J564" i="2"/>
  <c r="J394" i="2"/>
  <c r="J106" i="2"/>
  <c r="J295" i="2"/>
  <c r="J163" i="2"/>
  <c r="J47" i="2"/>
  <c r="J576" i="2"/>
  <c r="J79" i="2"/>
  <c r="J37" i="2"/>
  <c r="J528" i="2"/>
  <c r="J442" i="2"/>
  <c r="J543" i="2"/>
  <c r="J282" i="2"/>
  <c r="J144" i="2"/>
  <c r="J484" i="2"/>
  <c r="J218" i="2"/>
  <c r="J329" i="2"/>
  <c r="J439" i="2"/>
  <c r="J487" i="2"/>
  <c r="J206" i="2"/>
  <c r="J145" i="2"/>
  <c r="J316" i="2"/>
  <c r="J78" i="2"/>
  <c r="J407" i="2"/>
  <c r="J402" i="2"/>
  <c r="J467" i="2"/>
  <c r="J113" i="2"/>
  <c r="J314" i="2"/>
  <c r="J653" i="2"/>
  <c r="J297" i="2"/>
  <c r="J164" i="2"/>
  <c r="J244" i="2"/>
  <c r="J3" i="2"/>
  <c r="J491" i="2"/>
  <c r="J395" i="2"/>
  <c r="J98" i="2"/>
  <c r="J11" i="2"/>
  <c r="J323" i="2"/>
  <c r="J544" i="2"/>
  <c r="J577" i="2"/>
  <c r="J212" i="2"/>
  <c r="J253" i="2"/>
  <c r="J284" i="2"/>
  <c r="J56" i="2"/>
  <c r="J356" i="2"/>
  <c r="J632" i="2"/>
  <c r="J413" i="2"/>
  <c r="J249" i="2"/>
  <c r="J389" i="2"/>
  <c r="J7" i="2"/>
  <c r="J64" i="2"/>
  <c r="J311" i="2"/>
  <c r="J66" i="2"/>
  <c r="J324" i="2"/>
  <c r="J201" i="2"/>
  <c r="J267" i="2"/>
  <c r="J299" i="2"/>
  <c r="J141" i="2"/>
  <c r="J245" i="2"/>
  <c r="J496" i="2"/>
  <c r="J462" i="2"/>
  <c r="J287" i="2"/>
  <c r="J138" i="2"/>
  <c r="J363" i="2"/>
  <c r="J231" i="2"/>
  <c r="J246" i="2"/>
  <c r="J425" i="2"/>
  <c r="J104" i="2"/>
  <c r="J188" i="2"/>
  <c r="J44" i="2"/>
  <c r="J645" i="2"/>
  <c r="J142" i="2"/>
  <c r="J706" i="2"/>
  <c r="J512" i="2"/>
  <c r="J10" i="2"/>
  <c r="J193" i="2"/>
  <c r="J385" i="2"/>
  <c r="J55" i="2"/>
  <c r="J171" i="2"/>
  <c r="J271" i="2"/>
  <c r="J274" i="2"/>
  <c r="J306" i="2"/>
  <c r="J36" i="2"/>
  <c r="J204" i="2"/>
  <c r="J620" i="2"/>
  <c r="J431" i="2"/>
  <c r="J178" i="2"/>
  <c r="J234" i="2"/>
  <c r="J493" i="2"/>
  <c r="J301" i="2"/>
  <c r="J261" i="2"/>
  <c r="J360" i="2"/>
  <c r="J721" i="2"/>
  <c r="J340" i="2"/>
  <c r="J273" i="2"/>
  <c r="J54" i="2"/>
  <c r="J325" i="2"/>
  <c r="J702" i="2"/>
  <c r="J460" i="2"/>
  <c r="J347" i="2"/>
  <c r="J86" i="2"/>
  <c r="J371" i="2"/>
  <c r="J76" i="2"/>
  <c r="J102" i="2"/>
  <c r="J15" i="2"/>
  <c r="J526" i="2"/>
  <c r="J237" i="2"/>
  <c r="J298" i="2"/>
  <c r="J374" i="2"/>
  <c r="J275" i="2"/>
  <c r="J222" i="2"/>
  <c r="J498" i="2"/>
  <c r="J549" i="2"/>
  <c r="J533" i="2"/>
  <c r="J367" i="2"/>
  <c r="J154" i="2"/>
  <c r="J525" i="2"/>
  <c r="J489" i="2"/>
  <c r="J520" i="2"/>
  <c r="J644" i="2"/>
  <c r="J32" i="2"/>
  <c r="J597" i="2"/>
  <c r="J257" i="2"/>
  <c r="J635" i="2"/>
  <c r="J502" i="2"/>
  <c r="J2" i="2"/>
  <c r="J510" i="2"/>
  <c r="J468" i="2"/>
  <c r="J341" i="2"/>
  <c r="J662" i="2"/>
  <c r="J152" i="2"/>
  <c r="J23" i="2"/>
  <c r="J136" i="2"/>
  <c r="J336" i="2"/>
  <c r="J199" i="2"/>
  <c r="J216" i="2"/>
  <c r="J210" i="2"/>
  <c r="J673" i="2"/>
  <c r="J255" i="2"/>
  <c r="J38" i="2"/>
  <c r="J46" i="2"/>
  <c r="J646" i="2"/>
  <c r="J561" i="2"/>
  <c r="J441" i="2"/>
  <c r="J30" i="2"/>
  <c r="J279" i="2"/>
  <c r="J357" i="2"/>
  <c r="J202" i="2"/>
  <c r="J682" i="2"/>
  <c r="J616" i="2"/>
  <c r="J446" i="2"/>
  <c r="J414" i="2"/>
  <c r="J95" i="2"/>
  <c r="J437" i="2"/>
  <c r="J243" i="2"/>
  <c r="J557" i="2"/>
  <c r="J405" i="2"/>
  <c r="J579" i="2"/>
  <c r="J92" i="2"/>
  <c r="J265" i="2"/>
  <c r="J366" i="2"/>
  <c r="J628" i="2"/>
  <c r="J500" i="2"/>
  <c r="J74" i="2"/>
  <c r="J601" i="2"/>
  <c r="J227" i="2"/>
  <c r="J485" i="2"/>
  <c r="J376" i="2"/>
  <c r="J111" i="2"/>
  <c r="J398" i="2"/>
  <c r="J609" i="2"/>
  <c r="J508" i="2"/>
  <c r="J181" i="2"/>
  <c r="J174" i="2"/>
  <c r="J100" i="2"/>
  <c r="J235" i="2"/>
  <c r="J289" i="2"/>
  <c r="J71" i="2"/>
  <c r="J586" i="2"/>
  <c r="J672" i="2"/>
  <c r="J345" i="2"/>
  <c r="J63" i="2"/>
  <c r="J464" i="2"/>
  <c r="J300" i="2"/>
  <c r="J535" i="2"/>
  <c r="J594" i="2"/>
  <c r="J727" i="2"/>
  <c r="J236" i="2"/>
  <c r="J247" i="2"/>
  <c r="J531" i="2"/>
  <c r="J588" i="2"/>
  <c r="J328" i="2"/>
  <c r="J714" i="2"/>
  <c r="J65" i="2"/>
  <c r="J343" i="2"/>
  <c r="J452" i="2"/>
  <c r="J177" i="2"/>
  <c r="J48" i="2"/>
  <c r="J140" i="2"/>
  <c r="J722" i="2"/>
  <c r="J571" i="2"/>
  <c r="J19" i="2"/>
  <c r="J590" i="2"/>
  <c r="J124" i="2"/>
  <c r="J658" i="2"/>
  <c r="J313" i="2"/>
  <c r="J87" i="2"/>
  <c r="J354" i="2"/>
  <c r="J445" i="2"/>
  <c r="J27" i="2"/>
  <c r="J16" i="2"/>
  <c r="J302" i="2"/>
  <c r="J542" i="2"/>
  <c r="J490" i="2"/>
  <c r="J276" i="2"/>
  <c r="J583" i="2"/>
  <c r="J288" i="2"/>
  <c r="J423" i="2"/>
  <c r="J68" i="2"/>
  <c r="J337" i="2"/>
  <c r="J538" i="2"/>
  <c r="J217" i="2"/>
  <c r="J378" i="2"/>
  <c r="J50" i="2"/>
  <c r="J552" i="2"/>
  <c r="J67" i="2"/>
  <c r="J162" i="2"/>
  <c r="J180" i="2"/>
  <c r="J117" i="2"/>
  <c r="J480" i="2"/>
  <c r="J89" i="2"/>
  <c r="J593" i="2"/>
  <c r="J406" i="2"/>
  <c r="J33" i="2"/>
  <c r="J523" i="2"/>
  <c r="J477" i="2"/>
  <c r="J426" i="2"/>
  <c r="J292" i="2"/>
  <c r="J119" i="2"/>
  <c r="J81" i="2"/>
  <c r="J615" i="2"/>
  <c r="J283" i="2"/>
  <c r="J623" i="2"/>
  <c r="J333" i="2"/>
  <c r="J359" i="2"/>
  <c r="J707" i="2"/>
  <c r="J62" i="2"/>
  <c r="J189" i="2"/>
  <c r="J83" i="2"/>
  <c r="J471" i="2"/>
  <c r="J551" i="2"/>
  <c r="J184" i="2"/>
  <c r="J603" i="2"/>
  <c r="J239" i="2"/>
  <c r="J350" i="2"/>
  <c r="J129" i="2"/>
  <c r="J285" i="2"/>
  <c r="J166" i="2"/>
  <c r="J252" i="2"/>
  <c r="J399" i="2"/>
  <c r="J375" i="2"/>
  <c r="J72" i="2"/>
  <c r="J352" i="2"/>
  <c r="J517" i="2"/>
  <c r="J486" i="2"/>
  <c r="J91" i="2"/>
  <c r="J659" i="2"/>
  <c r="J303" i="2"/>
  <c r="J270" i="2"/>
  <c r="J636" i="2"/>
  <c r="J560" i="2"/>
  <c r="J263" i="2"/>
  <c r="J158" i="2"/>
  <c r="J194" i="2"/>
  <c r="J503" i="2"/>
  <c r="J339" i="2"/>
  <c r="J9" i="2"/>
  <c r="J192" i="2"/>
  <c r="J101" i="2"/>
  <c r="J259" i="2"/>
  <c r="J524" i="2"/>
  <c r="J242" i="2"/>
  <c r="J24" i="2"/>
  <c r="J427" i="2"/>
  <c r="J49" i="2"/>
  <c r="J607" i="2"/>
  <c r="J8" i="2"/>
  <c r="J183" i="2"/>
  <c r="J448" i="2"/>
  <c r="J390" i="2"/>
  <c r="J660" i="2"/>
  <c r="J80" i="2"/>
  <c r="J264" i="2"/>
  <c r="J716" i="2"/>
  <c r="J211" i="2"/>
  <c r="J654" i="2"/>
  <c r="J39" i="2"/>
  <c r="J634" i="2"/>
  <c r="J77" i="2"/>
  <c r="J131" i="2"/>
  <c r="J708" i="2"/>
  <c r="J22" i="2"/>
  <c r="J372" i="2"/>
  <c r="J511" i="2"/>
  <c r="J70" i="2"/>
  <c r="J135" i="2"/>
  <c r="J35" i="2"/>
  <c r="J536" i="2"/>
  <c r="J322" i="2"/>
  <c r="J638" i="2"/>
  <c r="J550" i="2"/>
  <c r="J208" i="2"/>
  <c r="J449" i="2"/>
  <c r="J488" i="2"/>
  <c r="J310" i="2"/>
  <c r="J107" i="2"/>
  <c r="J613" i="2"/>
  <c r="J221" i="2"/>
  <c r="J269" i="2"/>
  <c r="J317" i="2"/>
  <c r="J572" i="2"/>
  <c r="J335" i="2"/>
  <c r="J392" i="2"/>
  <c r="J190" i="2"/>
  <c r="J268" i="2"/>
  <c r="J219" i="2"/>
  <c r="J175" i="2"/>
  <c r="J454" i="2"/>
  <c r="J410" i="2"/>
  <c r="J114" i="2"/>
  <c r="J690" i="2"/>
  <c r="J45" i="2"/>
  <c r="J642" i="2"/>
  <c r="J197" i="2"/>
  <c r="J348" i="2"/>
  <c r="J668" i="2"/>
  <c r="J185" i="2"/>
  <c r="J469" i="2"/>
  <c r="J540" i="2"/>
  <c r="J200" i="2"/>
  <c r="J479" i="2"/>
  <c r="J382" i="2"/>
  <c r="J18" i="2"/>
  <c r="J304" i="2"/>
  <c r="J258" i="2"/>
  <c r="J150" i="2"/>
  <c r="J13" i="2"/>
  <c r="J664" i="2"/>
  <c r="J155" i="2"/>
  <c r="J308" i="2"/>
  <c r="J639" i="2"/>
  <c r="J215" i="2"/>
  <c r="J182" i="2"/>
  <c r="J179" i="2"/>
  <c r="J539" i="2"/>
  <c r="J176" i="2"/>
  <c r="J156" i="2"/>
  <c r="J418" i="2"/>
  <c r="J432" i="2"/>
  <c r="J232" i="2"/>
  <c r="J17" i="2"/>
  <c r="J403" i="2"/>
  <c r="J723" i="2"/>
  <c r="J96" i="2"/>
  <c r="J415" i="2"/>
  <c r="J51" i="2"/>
  <c r="J483" i="2"/>
  <c r="J14" i="2"/>
  <c r="J649" i="2"/>
  <c r="J6" i="2"/>
  <c r="J108" i="2"/>
  <c r="J160" i="2"/>
  <c r="J53" i="2"/>
  <c r="J205" i="2"/>
  <c r="J90" i="2"/>
  <c r="J537" i="2"/>
  <c r="J527" i="2"/>
  <c r="J619" i="2"/>
  <c r="J58" i="2"/>
  <c r="J230" i="2"/>
  <c r="J4" i="2"/>
  <c r="J318" i="2"/>
  <c r="J641" i="2"/>
  <c r="J507" i="2"/>
  <c r="J28" i="2"/>
  <c r="J438" i="2"/>
  <c r="J581" i="2"/>
  <c r="J393" i="2"/>
  <c r="J173" i="2"/>
  <c r="J224" i="2"/>
  <c r="J447" i="2"/>
  <c r="J505" i="2"/>
  <c r="J187" i="2"/>
  <c r="J229" i="2"/>
  <c r="J358" i="2"/>
  <c r="J84" i="2"/>
  <c r="J696" i="2"/>
  <c r="J75" i="2"/>
  <c r="J344" i="2"/>
  <c r="J730" i="2"/>
  <c r="J506" i="2"/>
  <c r="J125" i="2"/>
  <c r="J296" i="2"/>
  <c r="J688" i="2"/>
  <c r="J369" i="2"/>
  <c r="J494" i="2"/>
  <c r="J481" i="2"/>
  <c r="J240" i="2"/>
  <c r="J256" i="2"/>
  <c r="J501" i="2"/>
  <c r="J195" i="2"/>
  <c r="J130" i="2"/>
  <c r="J453" i="2"/>
  <c r="J472" i="2"/>
  <c r="J286" i="2"/>
  <c r="J165" i="2"/>
  <c r="J248" i="2"/>
  <c r="J31" i="2"/>
  <c r="J725" i="2"/>
  <c r="J93" i="2"/>
  <c r="J457" i="2"/>
  <c r="J123" i="2"/>
  <c r="J435" i="2"/>
  <c r="J69" i="2"/>
  <c r="J417" i="2"/>
  <c r="J110" i="2"/>
  <c r="J424" i="2"/>
  <c r="J61" i="2"/>
  <c r="J456" i="2"/>
  <c r="J411" i="2"/>
  <c r="J612" i="2"/>
  <c r="J562" i="2"/>
  <c r="J697" i="2"/>
  <c r="J732" i="2"/>
  <c r="J513" i="2"/>
  <c r="J676" i="2"/>
  <c r="J683" i="2"/>
  <c r="J120" i="2"/>
  <c r="J519" i="2"/>
  <c r="J112" i="2"/>
  <c r="J547" i="2"/>
  <c r="J364" i="2"/>
  <c r="J558" i="2"/>
  <c r="J691" i="2"/>
  <c r="J233" i="2"/>
  <c r="J373" i="2"/>
  <c r="J713" i="2"/>
  <c r="J43" i="2"/>
  <c r="J476" i="2"/>
  <c r="J595" i="2"/>
  <c r="J12" i="2"/>
  <c r="J514" i="2"/>
  <c r="J474" i="2"/>
  <c r="J396" i="2"/>
  <c r="J331" i="2"/>
  <c r="J648" i="2"/>
  <c r="J349" i="2"/>
  <c r="J643" i="2"/>
  <c r="J250" i="2"/>
  <c r="J422" i="2"/>
  <c r="J580" i="2"/>
  <c r="J671" i="2"/>
  <c r="J147" i="2"/>
  <c r="J509" i="2"/>
  <c r="J52" i="2"/>
  <c r="J153" i="2"/>
  <c r="J397" i="2"/>
  <c r="J384" i="2"/>
  <c r="J25" i="2"/>
  <c r="J312" i="2"/>
  <c r="J497" i="2"/>
  <c r="J387" i="2"/>
  <c r="J735" i="2"/>
  <c r="J40" i="2"/>
  <c r="J647" i="2"/>
  <c r="J436" i="2"/>
  <c r="J409" i="2"/>
  <c r="J196" i="2"/>
  <c r="J625" i="2"/>
  <c r="J553" i="2"/>
  <c r="J614" i="2"/>
  <c r="J29" i="2"/>
  <c r="J57" i="2"/>
  <c r="J458" i="2"/>
  <c r="J241" i="2"/>
  <c r="J416" i="2"/>
  <c r="J60" i="2"/>
  <c r="J731" i="2"/>
  <c r="J610" i="2"/>
  <c r="J455" i="2"/>
  <c r="J499" i="2"/>
  <c r="J307" i="2"/>
  <c r="J262" i="2"/>
  <c r="J665" i="2"/>
  <c r="J294" i="2"/>
  <c r="J624" i="2"/>
  <c r="J26" i="2"/>
  <c r="J99" i="2"/>
  <c r="J139" i="2"/>
  <c r="J444" i="2"/>
  <c r="J21" i="2"/>
  <c r="J473" i="2"/>
  <c r="J94" i="2"/>
  <c r="J146" i="2"/>
  <c r="J587" i="2"/>
  <c r="J220" i="2"/>
  <c r="J332" i="2"/>
  <c r="J386" i="2"/>
  <c r="J151" i="2"/>
  <c r="J361" i="2"/>
  <c r="J656" i="2"/>
  <c r="J733" i="2"/>
  <c r="J254" i="2"/>
  <c r="J122" i="2"/>
  <c r="J545" i="2"/>
  <c r="J530" i="2"/>
  <c r="J20" i="2"/>
  <c r="J133" i="2"/>
  <c r="J675" i="2"/>
  <c r="J127" i="2"/>
  <c r="J370" i="2"/>
  <c r="J711" i="2"/>
  <c r="J521" i="2"/>
  <c r="J167" i="2"/>
  <c r="J334" i="2"/>
  <c r="J669" i="2"/>
  <c r="J404" i="2"/>
  <c r="J226" i="2"/>
  <c r="J266" i="2"/>
  <c r="J278" i="2"/>
  <c r="J41" i="2"/>
  <c r="J465" i="2"/>
  <c r="J698" i="2"/>
  <c r="J650" i="2"/>
  <c r="J582" i="2"/>
  <c r="J421" i="2"/>
  <c r="J290" i="2"/>
  <c r="J629" i="2"/>
  <c r="J214" i="2"/>
  <c r="J132" i="2"/>
  <c r="J338" i="2"/>
  <c r="J161" i="2"/>
  <c r="J105" i="2"/>
  <c r="J701" i="2"/>
  <c r="J319" i="2"/>
  <c r="J704" i="2"/>
  <c r="J272" i="2"/>
  <c r="J126" i="2"/>
  <c r="J718" i="2"/>
  <c r="J522" i="2"/>
  <c r="J532" i="2"/>
  <c r="J637" i="2"/>
  <c r="J342" i="2"/>
  <c r="J734" i="2"/>
  <c r="J466" i="2"/>
  <c r="J608" i="2"/>
  <c r="J137" i="2"/>
  <c r="J172" i="2"/>
  <c r="J699" i="2"/>
  <c r="J59" i="2"/>
  <c r="J134" i="2"/>
  <c r="J116" i="2"/>
  <c r="J689" i="2"/>
  <c r="J168" i="2"/>
  <c r="J365" i="2"/>
  <c r="J589" i="2"/>
  <c r="J321" i="2"/>
  <c r="J353" i="2"/>
  <c r="J555" i="2"/>
  <c r="J678" i="2"/>
  <c r="J346" i="2"/>
  <c r="J330" i="2"/>
  <c r="J305" i="2"/>
  <c r="J680" i="2"/>
  <c r="J568" i="2"/>
  <c r="J429" i="2"/>
  <c r="J408" i="2"/>
  <c r="J694" i="2"/>
  <c r="J559" i="2"/>
  <c r="J148" i="2"/>
  <c r="J666" i="2"/>
  <c r="J737" i="2"/>
  <c r="J700" i="2"/>
  <c r="J652" i="2"/>
  <c r="J585" i="2"/>
  <c r="J159" i="2"/>
  <c r="J584" i="2"/>
  <c r="J566" i="2"/>
  <c r="J463" i="2"/>
  <c r="J605" i="2"/>
  <c r="J326" i="2"/>
  <c r="J685" i="2"/>
  <c r="J238" i="2"/>
  <c r="J103" i="2"/>
  <c r="J85" i="2"/>
  <c r="J598" i="2"/>
  <c r="J280" i="2"/>
  <c r="J315" i="2"/>
  <c r="J143" i="2"/>
  <c r="J569" i="2"/>
  <c r="J606" i="2"/>
  <c r="J368" i="2"/>
  <c r="J109" i="2"/>
  <c r="J225" i="2"/>
  <c r="J567" i="2"/>
  <c r="J400" i="2"/>
  <c r="J281" i="2"/>
  <c r="J419" i="2"/>
  <c r="J228" i="2"/>
  <c r="J573" i="2"/>
  <c r="J495" i="2"/>
  <c r="J655" i="2"/>
  <c r="J565" i="2"/>
  <c r="J554" i="2"/>
  <c r="J149" i="2"/>
  <c r="J207" i="2"/>
  <c r="J729" i="2"/>
  <c r="J563" i="2"/>
  <c r="J428" i="2"/>
  <c r="J430" i="2"/>
  <c r="J191" i="2"/>
  <c r="J169" i="2"/>
  <c r="J380" i="2"/>
  <c r="J459" i="2"/>
  <c r="J433" i="2"/>
  <c r="J327" i="2"/>
  <c r="J515" i="2"/>
  <c r="J529" i="2"/>
  <c r="J684" i="2"/>
  <c r="J198" i="2"/>
  <c r="J596" i="2"/>
  <c r="J291" i="2"/>
  <c r="J379" i="2"/>
  <c r="J492" i="2"/>
  <c r="J633" i="2"/>
  <c r="J461" i="2"/>
  <c r="J604" i="2"/>
  <c r="J651" i="2"/>
  <c r="J186" i="2"/>
  <c r="J320" i="2"/>
  <c r="J420" i="2"/>
  <c r="J578" i="2"/>
  <c r="J677" i="2"/>
  <c r="J381" i="2"/>
  <c r="J575" i="2"/>
  <c r="J717" i="2"/>
  <c r="J574" i="2"/>
  <c r="J391" i="2"/>
  <c r="J710" i="2"/>
  <c r="J251" i="2"/>
  <c r="J277" i="2"/>
  <c r="J618" i="2"/>
  <c r="J450" i="2"/>
  <c r="J591" i="2"/>
  <c r="J548" i="2"/>
  <c r="J451" i="2"/>
  <c r="J661" i="2"/>
  <c r="J412" i="2"/>
  <c r="J434" i="2"/>
  <c r="J516" i="2"/>
  <c r="J599" i="2"/>
  <c r="J617" i="2"/>
  <c r="J470" i="2"/>
  <c r="J726" i="2"/>
  <c r="J705" i="2"/>
  <c r="J724" i="2"/>
  <c r="J693" i="2"/>
  <c r="J679" i="2"/>
  <c r="J621" i="2"/>
  <c r="J738" i="2"/>
  <c r="J695" i="2"/>
  <c r="J709" i="2"/>
  <c r="J626" i="2"/>
  <c r="J592" i="2"/>
  <c r="J602" i="2"/>
  <c r="J611" i="2"/>
  <c r="J674" i="2"/>
  <c r="J715" i="2"/>
  <c r="J720" i="2"/>
  <c r="J627" i="2"/>
  <c r="J681" i="2"/>
  <c r="J719" i="2"/>
  <c r="J712" i="2"/>
  <c r="J728" i="2"/>
  <c r="J600" i="2"/>
  <c r="J687" i="2"/>
  <c r="J667" i="2"/>
  <c r="J703" i="2"/>
  <c r="J692" i="2"/>
  <c r="J736" i="2"/>
  <c r="H570" i="2"/>
  <c r="H556" i="2"/>
  <c r="H630" i="2"/>
  <c r="H121" i="2"/>
  <c r="H401" i="2"/>
  <c r="H518" i="2"/>
  <c r="H377" i="2"/>
  <c r="H478" i="2"/>
  <c r="H622" i="2"/>
  <c r="H351" i="2"/>
  <c r="H362" i="2"/>
  <c r="H475" i="2"/>
  <c r="H260" i="2"/>
  <c r="H686" i="2"/>
  <c r="H170" i="2"/>
  <c r="H128" i="2"/>
  <c r="H209" i="2"/>
  <c r="H440" i="2"/>
  <c r="H534" i="2"/>
  <c r="H670" i="2"/>
  <c r="H541" i="2"/>
  <c r="H73" i="2"/>
  <c r="H118" i="2"/>
  <c r="H443" i="2"/>
  <c r="H388" i="2"/>
  <c r="H309" i="2"/>
  <c r="H34" i="2"/>
  <c r="H546" i="2"/>
  <c r="H213" i="2"/>
  <c r="H657" i="2"/>
  <c r="H383" i="2"/>
  <c r="H97" i="2"/>
  <c r="H631" i="2"/>
  <c r="H640" i="2"/>
  <c r="H157" i="2"/>
  <c r="H88" i="2"/>
  <c r="H293" i="2"/>
  <c r="H5" i="2"/>
  <c r="H663" i="2"/>
  <c r="H82" i="2"/>
  <c r="H482" i="2"/>
  <c r="H223" i="2"/>
  <c r="H115" i="2"/>
  <c r="H42" i="2"/>
  <c r="H355" i="2"/>
  <c r="H504" i="2"/>
  <c r="H203" i="2"/>
  <c r="H564" i="2"/>
  <c r="H394" i="2"/>
  <c r="H106" i="2"/>
  <c r="H295" i="2"/>
  <c r="H163" i="2"/>
  <c r="H47" i="2"/>
  <c r="H576" i="2"/>
  <c r="H79" i="2"/>
  <c r="H37" i="2"/>
  <c r="H528" i="2"/>
  <c r="H442" i="2"/>
  <c r="H543" i="2"/>
  <c r="H282" i="2"/>
  <c r="H144" i="2"/>
  <c r="H484" i="2"/>
  <c r="H218" i="2"/>
  <c r="H329" i="2"/>
  <c r="H439" i="2"/>
  <c r="H487" i="2"/>
  <c r="H206" i="2"/>
  <c r="H145" i="2"/>
  <c r="H316" i="2"/>
  <c r="H78" i="2"/>
  <c r="H407" i="2"/>
  <c r="H402" i="2"/>
  <c r="H467" i="2"/>
  <c r="H113" i="2"/>
  <c r="H314" i="2"/>
  <c r="H653" i="2"/>
  <c r="H297" i="2"/>
  <c r="H164" i="2"/>
  <c r="H244" i="2"/>
  <c r="H3" i="2"/>
  <c r="H491" i="2"/>
  <c r="H395" i="2"/>
  <c r="H98" i="2"/>
  <c r="H11" i="2"/>
  <c r="H323" i="2"/>
  <c r="H544" i="2"/>
  <c r="H577" i="2"/>
  <c r="H212" i="2"/>
  <c r="H253" i="2"/>
  <c r="H284" i="2"/>
  <c r="H56" i="2"/>
  <c r="H356" i="2"/>
  <c r="H632" i="2"/>
  <c r="H413" i="2"/>
  <c r="H249" i="2"/>
  <c r="H389" i="2"/>
  <c r="H7" i="2"/>
  <c r="H64" i="2"/>
  <c r="H311" i="2"/>
  <c r="H66" i="2"/>
  <c r="H324" i="2"/>
  <c r="H201" i="2"/>
  <c r="H267" i="2"/>
  <c r="H299" i="2"/>
  <c r="H141" i="2"/>
  <c r="H245" i="2"/>
  <c r="H496" i="2"/>
  <c r="H462" i="2"/>
  <c r="H287" i="2"/>
  <c r="H138" i="2"/>
  <c r="H363" i="2"/>
  <c r="H231" i="2"/>
  <c r="H246" i="2"/>
  <c r="H425" i="2"/>
  <c r="H104" i="2"/>
  <c r="H188" i="2"/>
  <c r="H44" i="2"/>
  <c r="H645" i="2"/>
  <c r="H142" i="2"/>
  <c r="H706" i="2"/>
  <c r="H512" i="2"/>
  <c r="H10" i="2"/>
  <c r="H193" i="2"/>
  <c r="H385" i="2"/>
  <c r="H55" i="2"/>
  <c r="H171" i="2"/>
  <c r="H271" i="2"/>
  <c r="H274" i="2"/>
  <c r="H306" i="2"/>
  <c r="H36" i="2"/>
  <c r="H204" i="2"/>
  <c r="H620" i="2"/>
  <c r="H431" i="2"/>
  <c r="H178" i="2"/>
  <c r="H234" i="2"/>
  <c r="H493" i="2"/>
  <c r="H301" i="2"/>
  <c r="H261" i="2"/>
  <c r="H360" i="2"/>
  <c r="H721" i="2"/>
  <c r="H340" i="2"/>
  <c r="H273" i="2"/>
  <c r="H54" i="2"/>
  <c r="H325" i="2"/>
  <c r="H702" i="2"/>
  <c r="H460" i="2"/>
  <c r="H347" i="2"/>
  <c r="H86" i="2"/>
  <c r="H371" i="2"/>
  <c r="H76" i="2"/>
  <c r="H102" i="2"/>
  <c r="H15" i="2"/>
  <c r="H526" i="2"/>
  <c r="H237" i="2"/>
  <c r="H298" i="2"/>
  <c r="H374" i="2"/>
  <c r="H275" i="2"/>
  <c r="H222" i="2"/>
  <c r="H498" i="2"/>
  <c r="H549" i="2"/>
  <c r="H533" i="2"/>
  <c r="H367" i="2"/>
  <c r="H154" i="2"/>
  <c r="H525" i="2"/>
  <c r="H489" i="2"/>
  <c r="H520" i="2"/>
  <c r="H644" i="2"/>
  <c r="H32" i="2"/>
  <c r="H597" i="2"/>
  <c r="H257" i="2"/>
  <c r="H635" i="2"/>
  <c r="H502" i="2"/>
  <c r="H2" i="2"/>
  <c r="H510" i="2"/>
  <c r="H468" i="2"/>
  <c r="H341" i="2"/>
  <c r="H662" i="2"/>
  <c r="H152" i="2"/>
  <c r="H23" i="2"/>
  <c r="H136" i="2"/>
  <c r="H336" i="2"/>
  <c r="H199" i="2"/>
  <c r="H216" i="2"/>
  <c r="H210" i="2"/>
  <c r="H673" i="2"/>
  <c r="H255" i="2"/>
  <c r="H38" i="2"/>
  <c r="H46" i="2"/>
  <c r="H646" i="2"/>
  <c r="H561" i="2"/>
  <c r="H441" i="2"/>
  <c r="H30" i="2"/>
  <c r="H279" i="2"/>
  <c r="H357" i="2"/>
  <c r="H202" i="2"/>
  <c r="H682" i="2"/>
  <c r="H616" i="2"/>
  <c r="H446" i="2"/>
  <c r="H414" i="2"/>
  <c r="H95" i="2"/>
  <c r="H437" i="2"/>
  <c r="H243" i="2"/>
  <c r="H557" i="2"/>
  <c r="H405" i="2"/>
  <c r="H579" i="2"/>
  <c r="H92" i="2"/>
  <c r="H265" i="2"/>
  <c r="H366" i="2"/>
  <c r="H628" i="2"/>
  <c r="H500" i="2"/>
  <c r="H74" i="2"/>
  <c r="H601" i="2"/>
  <c r="H227" i="2"/>
  <c r="H485" i="2"/>
  <c r="H376" i="2"/>
  <c r="H111" i="2"/>
  <c r="H398" i="2"/>
  <c r="H609" i="2"/>
  <c r="H508" i="2"/>
  <c r="H181" i="2"/>
  <c r="H174" i="2"/>
  <c r="H100" i="2"/>
  <c r="H235" i="2"/>
  <c r="H289" i="2"/>
  <c r="H71" i="2"/>
  <c r="H586" i="2"/>
  <c r="H672" i="2"/>
  <c r="H345" i="2"/>
  <c r="H63" i="2"/>
  <c r="H464" i="2"/>
  <c r="H300" i="2"/>
  <c r="H535" i="2"/>
  <c r="H594" i="2"/>
  <c r="H727" i="2"/>
  <c r="H236" i="2"/>
  <c r="H247" i="2"/>
  <c r="H531" i="2"/>
  <c r="H588" i="2"/>
  <c r="H328" i="2"/>
  <c r="H714" i="2"/>
  <c r="H65" i="2"/>
  <c r="H343" i="2"/>
  <c r="H452" i="2"/>
  <c r="H177" i="2"/>
  <c r="H48" i="2"/>
  <c r="H140" i="2"/>
  <c r="H722" i="2"/>
  <c r="H571" i="2"/>
  <c r="H19" i="2"/>
  <c r="H590" i="2"/>
  <c r="H124" i="2"/>
  <c r="H658" i="2"/>
  <c r="H313" i="2"/>
  <c r="H87" i="2"/>
  <c r="H354" i="2"/>
  <c r="H445" i="2"/>
  <c r="H27" i="2"/>
  <c r="H16" i="2"/>
  <c r="H302" i="2"/>
  <c r="H542" i="2"/>
  <c r="H490" i="2"/>
  <c r="H276" i="2"/>
  <c r="H583" i="2"/>
  <c r="H288" i="2"/>
  <c r="H423" i="2"/>
  <c r="H68" i="2"/>
  <c r="H337" i="2"/>
  <c r="H538" i="2"/>
  <c r="H217" i="2"/>
  <c r="H378" i="2"/>
  <c r="H50" i="2"/>
  <c r="H552" i="2"/>
  <c r="H67" i="2"/>
  <c r="H162" i="2"/>
  <c r="H180" i="2"/>
  <c r="H117" i="2"/>
  <c r="H480" i="2"/>
  <c r="H89" i="2"/>
  <c r="H593" i="2"/>
  <c r="H406" i="2"/>
  <c r="H33" i="2"/>
  <c r="H523" i="2"/>
  <c r="H477" i="2"/>
  <c r="H426" i="2"/>
  <c r="H292" i="2"/>
  <c r="H119" i="2"/>
  <c r="H81" i="2"/>
  <c r="H615" i="2"/>
  <c r="H283" i="2"/>
  <c r="H623" i="2"/>
  <c r="H333" i="2"/>
  <c r="H359" i="2"/>
  <c r="H707" i="2"/>
  <c r="H62" i="2"/>
  <c r="H189" i="2"/>
  <c r="H83" i="2"/>
  <c r="H471" i="2"/>
  <c r="H551" i="2"/>
  <c r="H184" i="2"/>
  <c r="H603" i="2"/>
  <c r="H239" i="2"/>
  <c r="H350" i="2"/>
  <c r="H129" i="2"/>
  <c r="H285" i="2"/>
  <c r="H166" i="2"/>
  <c r="H252" i="2"/>
  <c r="H399" i="2"/>
  <c r="H375" i="2"/>
  <c r="H72" i="2"/>
  <c r="H352" i="2"/>
  <c r="H517" i="2"/>
  <c r="H486" i="2"/>
  <c r="H91" i="2"/>
  <c r="H659" i="2"/>
  <c r="H303" i="2"/>
  <c r="H270" i="2"/>
  <c r="H636" i="2"/>
  <c r="H560" i="2"/>
  <c r="H263" i="2"/>
  <c r="H158" i="2"/>
  <c r="H194" i="2"/>
  <c r="H503" i="2"/>
  <c r="H339" i="2"/>
  <c r="H9" i="2"/>
  <c r="H192" i="2"/>
  <c r="H101" i="2"/>
  <c r="H259" i="2"/>
  <c r="H524" i="2"/>
  <c r="H242" i="2"/>
  <c r="H24" i="2"/>
  <c r="H427" i="2"/>
  <c r="H49" i="2"/>
  <c r="H607" i="2"/>
  <c r="H8" i="2"/>
  <c r="H183" i="2"/>
  <c r="H448" i="2"/>
  <c r="H390" i="2"/>
  <c r="H660" i="2"/>
  <c r="H80" i="2"/>
  <c r="H264" i="2"/>
  <c r="H716" i="2"/>
  <c r="H211" i="2"/>
  <c r="H654" i="2"/>
  <c r="H39" i="2"/>
  <c r="H634" i="2"/>
  <c r="H77" i="2"/>
  <c r="H131" i="2"/>
  <c r="H708" i="2"/>
  <c r="H22" i="2"/>
  <c r="H372" i="2"/>
  <c r="H511" i="2"/>
  <c r="H70" i="2"/>
  <c r="H135" i="2"/>
  <c r="H35" i="2"/>
  <c r="H536" i="2"/>
  <c r="H322" i="2"/>
  <c r="H638" i="2"/>
  <c r="H550" i="2"/>
  <c r="H208" i="2"/>
  <c r="H449" i="2"/>
  <c r="H488" i="2"/>
  <c r="H310" i="2"/>
  <c r="H107" i="2"/>
  <c r="H613" i="2"/>
  <c r="H221" i="2"/>
  <c r="H269" i="2"/>
  <c r="H317" i="2"/>
  <c r="H572" i="2"/>
  <c r="H335" i="2"/>
  <c r="H392" i="2"/>
  <c r="H190" i="2"/>
  <c r="H268" i="2"/>
  <c r="H219" i="2"/>
  <c r="H175" i="2"/>
  <c r="H454" i="2"/>
  <c r="H410" i="2"/>
  <c r="H114" i="2"/>
  <c r="H690" i="2"/>
  <c r="H45" i="2"/>
  <c r="H642" i="2"/>
  <c r="H197" i="2"/>
  <c r="H348" i="2"/>
  <c r="H668" i="2"/>
  <c r="H185" i="2"/>
  <c r="H469" i="2"/>
  <c r="H540" i="2"/>
  <c r="H200" i="2"/>
  <c r="H479" i="2"/>
  <c r="H382" i="2"/>
  <c r="H18" i="2"/>
  <c r="H304" i="2"/>
  <c r="H258" i="2"/>
  <c r="H150" i="2"/>
  <c r="H13" i="2"/>
  <c r="H664" i="2"/>
  <c r="H155" i="2"/>
  <c r="H308" i="2"/>
  <c r="H639" i="2"/>
  <c r="H215" i="2"/>
  <c r="H182" i="2"/>
  <c r="H179" i="2"/>
  <c r="H539" i="2"/>
  <c r="H176" i="2"/>
  <c r="H156" i="2"/>
  <c r="H418" i="2"/>
  <c r="H432" i="2"/>
  <c r="H232" i="2"/>
  <c r="H17" i="2"/>
  <c r="H403" i="2"/>
  <c r="H723" i="2"/>
  <c r="H96" i="2"/>
  <c r="H415" i="2"/>
  <c r="H51" i="2"/>
  <c r="H483" i="2"/>
  <c r="H14" i="2"/>
  <c r="H649" i="2"/>
  <c r="H6" i="2"/>
  <c r="H108" i="2"/>
  <c r="H160" i="2"/>
  <c r="H53" i="2"/>
  <c r="H205" i="2"/>
  <c r="H90" i="2"/>
  <c r="H537" i="2"/>
  <c r="H527" i="2"/>
  <c r="H619" i="2"/>
  <c r="H58" i="2"/>
  <c r="H230" i="2"/>
  <c r="H4" i="2"/>
  <c r="H318" i="2"/>
  <c r="H641" i="2"/>
  <c r="H507" i="2"/>
  <c r="H28" i="2"/>
  <c r="H438" i="2"/>
  <c r="H581" i="2"/>
  <c r="H393" i="2"/>
  <c r="H173" i="2"/>
  <c r="H224" i="2"/>
  <c r="H447" i="2"/>
  <c r="H505" i="2"/>
  <c r="H187" i="2"/>
  <c r="H229" i="2"/>
  <c r="H358" i="2"/>
  <c r="H84" i="2"/>
  <c r="H696" i="2"/>
  <c r="H75" i="2"/>
  <c r="H344" i="2"/>
  <c r="H730" i="2"/>
  <c r="H506" i="2"/>
  <c r="H125" i="2"/>
  <c r="H296" i="2"/>
  <c r="H688" i="2"/>
  <c r="H369" i="2"/>
  <c r="H494" i="2"/>
  <c r="H481" i="2"/>
  <c r="H240" i="2"/>
  <c r="H256" i="2"/>
  <c r="H501" i="2"/>
  <c r="H195" i="2"/>
  <c r="H130" i="2"/>
  <c r="H453" i="2"/>
  <c r="H472" i="2"/>
  <c r="H286" i="2"/>
  <c r="H165" i="2"/>
  <c r="H248" i="2"/>
  <c r="H31" i="2"/>
  <c r="H725" i="2"/>
  <c r="H93" i="2"/>
  <c r="H457" i="2"/>
  <c r="H123" i="2"/>
  <c r="H435" i="2"/>
  <c r="H69" i="2"/>
  <c r="H417" i="2"/>
  <c r="H110" i="2"/>
  <c r="H424" i="2"/>
  <c r="H61" i="2"/>
  <c r="H456" i="2"/>
  <c r="H411" i="2"/>
  <c r="H612" i="2"/>
  <c r="H562" i="2"/>
  <c r="H697" i="2"/>
  <c r="H732" i="2"/>
  <c r="H513" i="2"/>
  <c r="H676" i="2"/>
  <c r="H683" i="2"/>
  <c r="H120" i="2"/>
  <c r="H519" i="2"/>
  <c r="H112" i="2"/>
  <c r="H547" i="2"/>
  <c r="H364" i="2"/>
  <c r="H558" i="2"/>
  <c r="H691" i="2"/>
  <c r="H233" i="2"/>
  <c r="H373" i="2"/>
  <c r="H713" i="2"/>
  <c r="H43" i="2"/>
  <c r="H476" i="2"/>
  <c r="H595" i="2"/>
  <c r="H12" i="2"/>
  <c r="H514" i="2"/>
  <c r="H474" i="2"/>
  <c r="H396" i="2"/>
  <c r="H331" i="2"/>
  <c r="H648" i="2"/>
  <c r="H349" i="2"/>
  <c r="H643" i="2"/>
  <c r="H250" i="2"/>
  <c r="H422" i="2"/>
  <c r="H580" i="2"/>
  <c r="H671" i="2"/>
  <c r="H147" i="2"/>
  <c r="H509" i="2"/>
  <c r="H52" i="2"/>
  <c r="H153" i="2"/>
  <c r="H397" i="2"/>
  <c r="H384" i="2"/>
  <c r="H25" i="2"/>
  <c r="H312" i="2"/>
  <c r="H497" i="2"/>
  <c r="H387" i="2"/>
  <c r="H735" i="2"/>
  <c r="H40" i="2"/>
  <c r="H647" i="2"/>
  <c r="H436" i="2"/>
  <c r="H409" i="2"/>
  <c r="H196" i="2"/>
  <c r="H625" i="2"/>
  <c r="H553" i="2"/>
  <c r="H614" i="2"/>
  <c r="H29" i="2"/>
  <c r="H57" i="2"/>
  <c r="H458" i="2"/>
  <c r="H241" i="2"/>
  <c r="H416" i="2"/>
  <c r="H60" i="2"/>
  <c r="H731" i="2"/>
  <c r="H610" i="2"/>
  <c r="H455" i="2"/>
  <c r="H499" i="2"/>
  <c r="H307" i="2"/>
  <c r="H262" i="2"/>
  <c r="H665" i="2"/>
  <c r="H294" i="2"/>
  <c r="H624" i="2"/>
  <c r="H26" i="2"/>
  <c r="H99" i="2"/>
  <c r="H139" i="2"/>
  <c r="H444" i="2"/>
  <c r="H21" i="2"/>
  <c r="H473" i="2"/>
  <c r="H94" i="2"/>
  <c r="H146" i="2"/>
  <c r="H587" i="2"/>
  <c r="H220" i="2"/>
  <c r="H332" i="2"/>
  <c r="H386" i="2"/>
  <c r="H151" i="2"/>
  <c r="H361" i="2"/>
  <c r="H656" i="2"/>
  <c r="H733" i="2"/>
  <c r="H254" i="2"/>
  <c r="H122" i="2"/>
  <c r="H545" i="2"/>
  <c r="H530" i="2"/>
  <c r="H20" i="2"/>
  <c r="H133" i="2"/>
  <c r="H675" i="2"/>
  <c r="H127" i="2"/>
  <c r="H370" i="2"/>
  <c r="H711" i="2"/>
  <c r="H521" i="2"/>
  <c r="H167" i="2"/>
  <c r="H334" i="2"/>
  <c r="H669" i="2"/>
  <c r="H404" i="2"/>
  <c r="H226" i="2"/>
  <c r="H266" i="2"/>
  <c r="H278" i="2"/>
  <c r="H41" i="2"/>
  <c r="H465" i="2"/>
  <c r="H698" i="2"/>
  <c r="H650" i="2"/>
  <c r="H582" i="2"/>
  <c r="H421" i="2"/>
  <c r="H290" i="2"/>
  <c r="H629" i="2"/>
  <c r="H214" i="2"/>
  <c r="H132" i="2"/>
  <c r="H338" i="2"/>
  <c r="H161" i="2"/>
  <c r="H105" i="2"/>
  <c r="H701" i="2"/>
  <c r="H319" i="2"/>
  <c r="H704" i="2"/>
  <c r="H272" i="2"/>
  <c r="H126" i="2"/>
  <c r="H718" i="2"/>
  <c r="H522" i="2"/>
  <c r="H532" i="2"/>
  <c r="H637" i="2"/>
  <c r="H342" i="2"/>
  <c r="H734" i="2"/>
  <c r="H466" i="2"/>
  <c r="H608" i="2"/>
  <c r="H137" i="2"/>
  <c r="H172" i="2"/>
  <c r="H699" i="2"/>
  <c r="H59" i="2"/>
  <c r="H134" i="2"/>
  <c r="H116" i="2"/>
  <c r="H689" i="2"/>
  <c r="H168" i="2"/>
  <c r="H365" i="2"/>
  <c r="H589" i="2"/>
  <c r="H321" i="2"/>
  <c r="H353" i="2"/>
  <c r="H555" i="2"/>
  <c r="H678" i="2"/>
  <c r="H346" i="2"/>
  <c r="H330" i="2"/>
  <c r="H305" i="2"/>
  <c r="H680" i="2"/>
  <c r="H568" i="2"/>
  <c r="H429" i="2"/>
  <c r="H408" i="2"/>
  <c r="H694" i="2"/>
  <c r="H559" i="2"/>
  <c r="H148" i="2"/>
  <c r="H666" i="2"/>
  <c r="H737" i="2"/>
  <c r="H700" i="2"/>
  <c r="H652" i="2"/>
  <c r="H585" i="2"/>
  <c r="H159" i="2"/>
  <c r="H584" i="2"/>
  <c r="H566" i="2"/>
  <c r="H463" i="2"/>
  <c r="H605" i="2"/>
  <c r="H326" i="2"/>
  <c r="H685" i="2"/>
  <c r="H238" i="2"/>
  <c r="H103" i="2"/>
  <c r="H85" i="2"/>
  <c r="H598" i="2"/>
  <c r="H280" i="2"/>
  <c r="H315" i="2"/>
  <c r="H143" i="2"/>
  <c r="H569" i="2"/>
  <c r="H606" i="2"/>
  <c r="H368" i="2"/>
  <c r="H109" i="2"/>
  <c r="H225" i="2"/>
  <c r="H567" i="2"/>
  <c r="H400" i="2"/>
  <c r="H281" i="2"/>
  <c r="H419" i="2"/>
  <c r="H228" i="2"/>
  <c r="H573" i="2"/>
  <c r="H495" i="2"/>
  <c r="H655" i="2"/>
  <c r="H565" i="2"/>
  <c r="H554" i="2"/>
  <c r="H149" i="2"/>
  <c r="H207" i="2"/>
  <c r="H729" i="2"/>
  <c r="H563" i="2"/>
  <c r="H428" i="2"/>
  <c r="H430" i="2"/>
  <c r="H191" i="2"/>
  <c r="H169" i="2"/>
  <c r="H380" i="2"/>
  <c r="H459" i="2"/>
  <c r="H433" i="2"/>
  <c r="H327" i="2"/>
  <c r="H515" i="2"/>
  <c r="H529" i="2"/>
  <c r="H684" i="2"/>
  <c r="H198" i="2"/>
  <c r="H596" i="2"/>
  <c r="H291" i="2"/>
  <c r="H379" i="2"/>
  <c r="H492" i="2"/>
  <c r="H633" i="2"/>
  <c r="H461" i="2"/>
  <c r="H604" i="2"/>
  <c r="H651" i="2"/>
  <c r="H186" i="2"/>
  <c r="H320" i="2"/>
  <c r="H420" i="2"/>
  <c r="H578" i="2"/>
  <c r="H677" i="2"/>
  <c r="H381" i="2"/>
  <c r="H575" i="2"/>
  <c r="H717" i="2"/>
  <c r="H574" i="2"/>
  <c r="H391" i="2"/>
  <c r="H710" i="2"/>
  <c r="H251" i="2"/>
  <c r="H277" i="2"/>
  <c r="H618" i="2"/>
  <c r="H450" i="2"/>
  <c r="H591" i="2"/>
  <c r="H548" i="2"/>
  <c r="H451" i="2"/>
  <c r="H661" i="2"/>
  <c r="H412" i="2"/>
  <c r="H434" i="2"/>
  <c r="H516" i="2"/>
  <c r="H599" i="2"/>
  <c r="H617" i="2"/>
  <c r="H470" i="2"/>
  <c r="H726" i="2"/>
  <c r="H705" i="2"/>
  <c r="H724" i="2"/>
  <c r="H693" i="2"/>
  <c r="H679" i="2"/>
  <c r="H621" i="2"/>
  <c r="H738" i="2"/>
  <c r="H695" i="2"/>
  <c r="H709" i="2"/>
  <c r="H626" i="2"/>
  <c r="H592" i="2"/>
  <c r="H602" i="2"/>
  <c r="H611" i="2"/>
  <c r="H674" i="2"/>
  <c r="H715" i="2"/>
  <c r="H720" i="2"/>
  <c r="H627" i="2"/>
  <c r="H681" i="2"/>
  <c r="H719" i="2"/>
  <c r="H712" i="2"/>
  <c r="H728" i="2"/>
  <c r="H600" i="2"/>
  <c r="H687" i="2"/>
  <c r="H667" i="2"/>
  <c r="H703" i="2"/>
  <c r="H692" i="2"/>
  <c r="H736" i="2"/>
  <c r="I20" i="3" l="1"/>
  <c r="S20" i="3"/>
  <c r="H122" i="3"/>
  <c r="S122" i="3"/>
  <c r="I122" i="3"/>
  <c r="H5" i="3"/>
  <c r="I5" i="3"/>
  <c r="S5" i="3"/>
  <c r="H98" i="3"/>
  <c r="I98" i="3"/>
  <c r="S98" i="3"/>
  <c r="F46" i="3"/>
  <c r="S46" i="3"/>
  <c r="I46" i="3"/>
  <c r="E90" i="3"/>
  <c r="I90" i="3"/>
  <c r="S90" i="3"/>
  <c r="D114" i="3"/>
  <c r="I114" i="3"/>
  <c r="S114" i="3"/>
  <c r="G13" i="3"/>
  <c r="I13" i="3"/>
  <c r="S13" i="3"/>
  <c r="D69" i="3"/>
  <c r="I69" i="3"/>
  <c r="S69" i="3"/>
  <c r="I38" i="3"/>
  <c r="S38" i="3"/>
  <c r="E40" i="3"/>
  <c r="I40" i="3"/>
  <c r="S40" i="3"/>
  <c r="E44" i="3"/>
  <c r="I44" i="3"/>
  <c r="S44" i="3"/>
  <c r="E109" i="3"/>
  <c r="S109" i="3"/>
  <c r="I109" i="3"/>
  <c r="G60" i="3"/>
  <c r="I60" i="3"/>
  <c r="S60" i="3"/>
  <c r="E112" i="3"/>
  <c r="S112" i="3"/>
  <c r="I112" i="3"/>
  <c r="E56" i="3"/>
  <c r="S56" i="3"/>
  <c r="I56" i="3"/>
  <c r="G87" i="3"/>
  <c r="I87" i="3"/>
  <c r="S87" i="3"/>
  <c r="E63" i="3"/>
  <c r="I63" i="3"/>
  <c r="S63" i="3"/>
  <c r="E71" i="3"/>
  <c r="I71" i="3"/>
  <c r="S71" i="3"/>
  <c r="G19" i="3"/>
  <c r="S19" i="3"/>
  <c r="I19" i="3"/>
  <c r="G88" i="3"/>
  <c r="I88" i="3"/>
  <c r="S88" i="3"/>
  <c r="G50" i="3"/>
  <c r="S50" i="3"/>
  <c r="I50" i="3"/>
  <c r="F86" i="3"/>
  <c r="S86" i="3"/>
  <c r="I86" i="3"/>
  <c r="E107" i="3"/>
  <c r="I107" i="3"/>
  <c r="S107" i="3"/>
  <c r="F83" i="3"/>
  <c r="I83" i="3"/>
  <c r="S83" i="3"/>
  <c r="F66" i="3"/>
  <c r="I66" i="3"/>
  <c r="S66" i="3"/>
  <c r="F39" i="3"/>
  <c r="I39" i="3"/>
  <c r="S39" i="3"/>
  <c r="E55" i="3"/>
  <c r="I55" i="3"/>
  <c r="S55" i="3"/>
  <c r="F99" i="3"/>
  <c r="I99" i="3"/>
  <c r="S99" i="3"/>
  <c r="G21" i="3"/>
  <c r="I21" i="3"/>
  <c r="S21" i="3"/>
  <c r="Q41" i="3"/>
  <c r="I41" i="3"/>
  <c r="S41" i="3"/>
  <c r="S28" i="3"/>
  <c r="I28" i="3"/>
  <c r="F67" i="3"/>
  <c r="I67" i="3"/>
  <c r="S67" i="3"/>
  <c r="H111" i="3"/>
  <c r="I111" i="3"/>
  <c r="S111" i="3"/>
  <c r="H120" i="3"/>
  <c r="I120" i="3"/>
  <c r="S120" i="3"/>
  <c r="F31" i="3"/>
  <c r="S31" i="3"/>
  <c r="I31" i="3"/>
  <c r="E89" i="3"/>
  <c r="S89" i="3"/>
  <c r="I89" i="3"/>
  <c r="F16" i="3"/>
  <c r="I16" i="3"/>
  <c r="S16" i="3"/>
  <c r="E78" i="3"/>
  <c r="I78" i="3"/>
  <c r="S78" i="3"/>
  <c r="F73" i="3"/>
  <c r="I73" i="3"/>
  <c r="S73" i="3"/>
  <c r="E102" i="3"/>
  <c r="S102" i="3"/>
  <c r="I102" i="3"/>
  <c r="F30" i="3"/>
  <c r="I30" i="3"/>
  <c r="S30" i="3"/>
  <c r="E15" i="3"/>
  <c r="I15" i="3"/>
  <c r="S15" i="3"/>
  <c r="H52" i="3"/>
  <c r="I52" i="3"/>
  <c r="S52" i="3"/>
  <c r="E79" i="3"/>
  <c r="S79" i="3"/>
  <c r="I79" i="3"/>
  <c r="D72" i="3"/>
  <c r="I72" i="3"/>
  <c r="S72" i="3"/>
  <c r="I35" i="3"/>
  <c r="S35" i="3"/>
  <c r="I76" i="3"/>
  <c r="S76" i="3"/>
  <c r="S58" i="3"/>
  <c r="I58" i="3"/>
  <c r="D100" i="3"/>
  <c r="I100" i="3"/>
  <c r="S100" i="3"/>
  <c r="D97" i="3"/>
  <c r="I97" i="3"/>
  <c r="S97" i="3"/>
  <c r="U96" i="3"/>
  <c r="I96" i="3"/>
  <c r="S96" i="3"/>
  <c r="G81" i="3"/>
  <c r="S81" i="3"/>
  <c r="I81" i="3"/>
  <c r="I47" i="3"/>
  <c r="S47" i="3"/>
  <c r="Q74" i="3"/>
  <c r="I74" i="3"/>
  <c r="S74" i="3"/>
  <c r="S22" i="3"/>
  <c r="I22" i="3"/>
  <c r="D110" i="3"/>
  <c r="I110" i="3"/>
  <c r="S110" i="3"/>
  <c r="S119" i="3"/>
  <c r="I119" i="3"/>
  <c r="F77" i="3"/>
  <c r="I77" i="3"/>
  <c r="S77" i="3"/>
  <c r="I103" i="3"/>
  <c r="S103" i="3"/>
  <c r="H17" i="3"/>
  <c r="S17" i="3"/>
  <c r="I17" i="3"/>
  <c r="Q104" i="3"/>
  <c r="I104" i="3"/>
  <c r="S104" i="3"/>
  <c r="H70" i="3"/>
  <c r="S70" i="3"/>
  <c r="I70" i="3"/>
  <c r="D36" i="3"/>
  <c r="I36" i="3"/>
  <c r="S36" i="3"/>
  <c r="F95" i="3"/>
  <c r="S95" i="3"/>
  <c r="I95" i="3"/>
  <c r="I32" i="3"/>
  <c r="S32" i="3"/>
  <c r="G10" i="3"/>
  <c r="I10" i="3"/>
  <c r="S10" i="3"/>
  <c r="C104" i="3"/>
  <c r="I106" i="3"/>
  <c r="S106" i="3"/>
  <c r="Q84" i="3"/>
  <c r="I84" i="3"/>
  <c r="S84" i="3"/>
  <c r="E91" i="3"/>
  <c r="I91" i="3"/>
  <c r="S91" i="3"/>
  <c r="E8" i="3"/>
  <c r="I8" i="3"/>
  <c r="S8" i="3"/>
  <c r="G11" i="3"/>
  <c r="S11" i="3"/>
  <c r="I11" i="3"/>
  <c r="I43" i="3"/>
  <c r="S43" i="3"/>
  <c r="E27" i="3"/>
  <c r="I27" i="3"/>
  <c r="S27" i="3"/>
  <c r="I92" i="3"/>
  <c r="S92" i="3"/>
  <c r="E12" i="3"/>
  <c r="I12" i="3"/>
  <c r="S12" i="3"/>
  <c r="I2" i="3"/>
  <c r="S2" i="3"/>
  <c r="H121" i="3"/>
  <c r="I121" i="3"/>
  <c r="S121" i="3"/>
  <c r="I18" i="3"/>
  <c r="S18" i="3"/>
  <c r="I59" i="3"/>
  <c r="S59" i="3"/>
  <c r="D75" i="3"/>
  <c r="I75" i="3"/>
  <c r="S75" i="3"/>
  <c r="G85" i="3"/>
  <c r="I85" i="3"/>
  <c r="S85" i="3"/>
  <c r="H65" i="3"/>
  <c r="I65" i="3"/>
  <c r="S65" i="3"/>
  <c r="H64" i="3"/>
  <c r="S64" i="3"/>
  <c r="I64" i="3"/>
  <c r="I80" i="3"/>
  <c r="S80" i="3"/>
  <c r="F9" i="3"/>
  <c r="S9" i="3"/>
  <c r="I9" i="3"/>
  <c r="P24" i="3"/>
  <c r="S24" i="3"/>
  <c r="I24" i="3"/>
  <c r="D116" i="3"/>
  <c r="I116" i="3"/>
  <c r="S116" i="3"/>
  <c r="F82" i="3"/>
  <c r="S82" i="3"/>
  <c r="I82" i="3"/>
  <c r="G105" i="3"/>
  <c r="I105" i="3"/>
  <c r="S105" i="3"/>
  <c r="I118" i="3"/>
  <c r="S118" i="3"/>
  <c r="H45" i="3"/>
  <c r="I45" i="3"/>
  <c r="S45" i="3"/>
  <c r="I4" i="3"/>
  <c r="S4" i="3"/>
  <c r="H42" i="3"/>
  <c r="I42" i="3"/>
  <c r="S42" i="3"/>
  <c r="V94" i="3"/>
  <c r="I94" i="3"/>
  <c r="S94" i="3"/>
  <c r="G48" i="3"/>
  <c r="I48" i="3"/>
  <c r="S48" i="3"/>
  <c r="I57" i="3"/>
  <c r="S57" i="3"/>
  <c r="U37" i="3"/>
  <c r="S37" i="3"/>
  <c r="I37" i="3"/>
  <c r="I93" i="3"/>
  <c r="S93" i="3"/>
  <c r="E61" i="3"/>
  <c r="I61" i="3"/>
  <c r="S61" i="3"/>
  <c r="H49" i="3"/>
  <c r="S49" i="3"/>
  <c r="I49" i="3"/>
  <c r="S14" i="3"/>
  <c r="I14" i="3"/>
  <c r="F68" i="3"/>
  <c r="I68" i="3"/>
  <c r="S68" i="3"/>
  <c r="I54" i="3"/>
  <c r="S54" i="3"/>
  <c r="E62" i="3"/>
  <c r="I62" i="3"/>
  <c r="S62" i="3"/>
  <c r="P23" i="3"/>
  <c r="I23" i="3"/>
  <c r="S23" i="3"/>
  <c r="I33" i="3"/>
  <c r="S33" i="3"/>
  <c r="I25" i="3"/>
  <c r="S25" i="3"/>
  <c r="I26" i="3"/>
  <c r="S26" i="3"/>
  <c r="G101" i="3"/>
  <c r="I101" i="3"/>
  <c r="S101" i="3"/>
  <c r="H108" i="3"/>
  <c r="S108" i="3"/>
  <c r="I108" i="3"/>
  <c r="G115" i="3"/>
  <c r="I115" i="3"/>
  <c r="S115" i="3"/>
  <c r="P117" i="3"/>
  <c r="I117" i="3"/>
  <c r="S117" i="3"/>
  <c r="H6" i="3"/>
  <c r="I6" i="3"/>
  <c r="S6" i="3"/>
  <c r="H113" i="3"/>
  <c r="I113" i="3"/>
  <c r="S113" i="3"/>
  <c r="U51" i="3"/>
  <c r="I51" i="3"/>
  <c r="S51" i="3"/>
  <c r="H3" i="3"/>
  <c r="I3" i="3"/>
  <c r="S3" i="3"/>
  <c r="G7" i="3"/>
  <c r="I7" i="3"/>
  <c r="S7" i="3"/>
  <c r="H34" i="3"/>
  <c r="I34" i="3"/>
  <c r="S34" i="3"/>
  <c r="Q29" i="3"/>
  <c r="I29" i="3"/>
  <c r="S29" i="3"/>
  <c r="G53" i="3"/>
  <c r="I53" i="3"/>
  <c r="S53" i="3"/>
  <c r="AR214" i="2"/>
  <c r="L9" i="3"/>
  <c r="J35" i="3"/>
  <c r="L116" i="3"/>
  <c r="N31" i="3"/>
  <c r="C60" i="3"/>
  <c r="J60" i="3"/>
  <c r="K92" i="3"/>
  <c r="K32" i="3"/>
  <c r="M89" i="3"/>
  <c r="C39" i="3"/>
  <c r="J65" i="3"/>
  <c r="J7" i="3"/>
  <c r="K67" i="3"/>
  <c r="C44" i="3"/>
  <c r="J76" i="3"/>
  <c r="M64" i="3"/>
  <c r="C98" i="3"/>
  <c r="C117" i="3"/>
  <c r="K34" i="3"/>
  <c r="L34" i="3"/>
  <c r="N6" i="3"/>
  <c r="C30" i="3"/>
  <c r="C118" i="3"/>
  <c r="J6" i="3"/>
  <c r="L83" i="3"/>
  <c r="L119" i="3"/>
  <c r="N89" i="3"/>
  <c r="C42" i="3"/>
  <c r="R97" i="3"/>
  <c r="J59" i="3"/>
  <c r="J43" i="3"/>
  <c r="K106" i="3"/>
  <c r="K50" i="3"/>
  <c r="K84" i="3"/>
  <c r="L96" i="3"/>
  <c r="C47" i="3"/>
  <c r="C41" i="3"/>
  <c r="C32" i="3"/>
  <c r="R102" i="3"/>
  <c r="T100" i="3"/>
  <c r="J100" i="3"/>
  <c r="K91" i="3"/>
  <c r="J40" i="3"/>
  <c r="J20" i="3"/>
  <c r="K117" i="3"/>
  <c r="K30" i="3"/>
  <c r="M117" i="3"/>
  <c r="K20" i="3"/>
  <c r="J117" i="3"/>
  <c r="L81" i="3"/>
  <c r="AR91" i="2"/>
  <c r="R63" i="3"/>
  <c r="J89" i="3"/>
  <c r="J75" i="3"/>
  <c r="K41" i="3"/>
  <c r="K44" i="3"/>
  <c r="M47" i="3"/>
  <c r="M92" i="3"/>
  <c r="N106" i="3"/>
  <c r="N81" i="3"/>
  <c r="J91" i="3"/>
  <c r="J64" i="3"/>
  <c r="C89" i="3"/>
  <c r="C95" i="3"/>
  <c r="AR53" i="2"/>
  <c r="C29" i="3"/>
  <c r="C100" i="3"/>
  <c r="C52" i="3"/>
  <c r="C15" i="3"/>
  <c r="C67" i="3"/>
  <c r="AU724" i="2"/>
  <c r="R51" i="3"/>
  <c r="J74" i="3"/>
  <c r="L113" i="3"/>
  <c r="L24" i="3"/>
  <c r="N113" i="3"/>
  <c r="C45" i="3"/>
  <c r="AR362" i="2"/>
  <c r="AU420" i="2"/>
  <c r="E84" i="3"/>
  <c r="J8" i="3"/>
  <c r="J119" i="3"/>
  <c r="K51" i="3"/>
  <c r="L85" i="3"/>
  <c r="M57" i="3"/>
  <c r="J67" i="3"/>
  <c r="L27" i="3"/>
  <c r="C106" i="3"/>
  <c r="C56" i="3"/>
  <c r="C74" i="3"/>
  <c r="C38" i="3"/>
  <c r="C7" i="3"/>
  <c r="AR329" i="2"/>
  <c r="R80" i="3"/>
  <c r="R119" i="3"/>
  <c r="J80" i="3"/>
  <c r="J82" i="3"/>
  <c r="K17" i="3"/>
  <c r="K19" i="3"/>
  <c r="K43" i="3"/>
  <c r="L70" i="3"/>
  <c r="L8" i="3"/>
  <c r="M113" i="3"/>
  <c r="N116" i="3"/>
  <c r="AR169" i="2"/>
  <c r="AR6" i="2"/>
  <c r="C8" i="3"/>
  <c r="AR67" i="2"/>
  <c r="C57" i="3"/>
  <c r="C69" i="3"/>
  <c r="E21" i="3"/>
  <c r="AR252" i="2"/>
  <c r="T17" i="3"/>
  <c r="J106" i="3"/>
  <c r="J17" i="3"/>
  <c r="J113" i="3"/>
  <c r="K70" i="3"/>
  <c r="K29" i="3"/>
  <c r="N77" i="3"/>
  <c r="N68" i="3"/>
  <c r="J31" i="3"/>
  <c r="C91" i="3"/>
  <c r="C37" i="3"/>
  <c r="C78" i="3"/>
  <c r="C86" i="3"/>
  <c r="E96" i="3"/>
  <c r="T91" i="3"/>
  <c r="T75" i="3"/>
  <c r="J99" i="3"/>
  <c r="J78" i="3"/>
  <c r="J45" i="3"/>
  <c r="K83" i="3"/>
  <c r="K82" i="3"/>
  <c r="L29" i="3"/>
  <c r="L100" i="3"/>
  <c r="M114" i="3"/>
  <c r="L103" i="3"/>
  <c r="AR451" i="2"/>
  <c r="AR126" i="2"/>
  <c r="AR444" i="2"/>
  <c r="C50" i="3"/>
  <c r="AR427" i="2"/>
  <c r="C48" i="3"/>
  <c r="C43" i="3"/>
  <c r="E30" i="3"/>
  <c r="T115" i="3"/>
  <c r="J118" i="3"/>
  <c r="J112" i="3"/>
  <c r="J87" i="3"/>
  <c r="J97" i="3"/>
  <c r="K6" i="3"/>
  <c r="N95" i="3"/>
  <c r="N48" i="3"/>
  <c r="AR548" i="2"/>
  <c r="C35" i="3"/>
  <c r="AR272" i="2"/>
  <c r="C22" i="3"/>
  <c r="C81" i="3"/>
  <c r="AR483" i="2"/>
  <c r="C82" i="3"/>
  <c r="C76" i="3"/>
  <c r="AU566" i="2"/>
  <c r="D107" i="3"/>
  <c r="E48" i="3"/>
  <c r="AS87" i="2"/>
  <c r="J115" i="3"/>
  <c r="J19" i="3"/>
  <c r="J15" i="3"/>
  <c r="K78" i="3"/>
  <c r="M48" i="3"/>
  <c r="L39" i="3"/>
  <c r="M97" i="3"/>
  <c r="C28" i="3"/>
  <c r="C92" i="3"/>
  <c r="AU8" i="2"/>
  <c r="D59" i="3"/>
  <c r="E52" i="3"/>
  <c r="R115" i="3"/>
  <c r="J77" i="3"/>
  <c r="J50" i="3"/>
  <c r="K120" i="3"/>
  <c r="K11" i="3"/>
  <c r="K73" i="3"/>
  <c r="L117" i="3"/>
  <c r="L12" i="3"/>
  <c r="L94" i="3"/>
  <c r="M73" i="3"/>
  <c r="M18" i="3"/>
  <c r="N36" i="3"/>
  <c r="N92" i="3"/>
  <c r="C12" i="3"/>
  <c r="D99" i="3"/>
  <c r="E37" i="3"/>
  <c r="K36" i="3"/>
  <c r="L37" i="3"/>
  <c r="L65" i="3"/>
  <c r="M29" i="3"/>
  <c r="M94" i="3"/>
  <c r="M43" i="3"/>
  <c r="J34" i="3"/>
  <c r="J81" i="3"/>
  <c r="J51" i="3"/>
  <c r="C11" i="3"/>
  <c r="C34" i="3"/>
  <c r="C116" i="3"/>
  <c r="AU661" i="2"/>
  <c r="AU49" i="2"/>
  <c r="D96" i="3"/>
  <c r="F17" i="3"/>
  <c r="AT722" i="2"/>
  <c r="J101" i="3"/>
  <c r="K40" i="3"/>
  <c r="N37" i="3"/>
  <c r="N78" i="3"/>
  <c r="C77" i="3"/>
  <c r="C103" i="3"/>
  <c r="C113" i="3"/>
  <c r="C83" i="3"/>
  <c r="C27" i="3"/>
  <c r="C19" i="3"/>
  <c r="C94" i="3"/>
  <c r="C84" i="3"/>
  <c r="C51" i="3"/>
  <c r="AU399" i="2"/>
  <c r="D7" i="3"/>
  <c r="F94" i="3"/>
  <c r="AU252" i="2"/>
  <c r="D81" i="3"/>
  <c r="F24" i="3"/>
  <c r="AR208" i="2"/>
  <c r="AR180" i="2"/>
  <c r="AR672" i="2"/>
  <c r="AR543" i="2"/>
  <c r="AU580" i="2"/>
  <c r="AU683" i="2"/>
  <c r="R35" i="3"/>
  <c r="N76" i="3"/>
  <c r="D115" i="3"/>
  <c r="D78" i="3"/>
  <c r="D21" i="3"/>
  <c r="D50" i="3"/>
  <c r="E5" i="3"/>
  <c r="E19" i="3"/>
  <c r="E57" i="3"/>
  <c r="F105" i="3"/>
  <c r="F113" i="3"/>
  <c r="F65" i="3"/>
  <c r="F40" i="3"/>
  <c r="G107" i="3"/>
  <c r="G117" i="3"/>
  <c r="G96" i="3"/>
  <c r="G57" i="3"/>
  <c r="H82" i="3"/>
  <c r="H16" i="3"/>
  <c r="H80" i="3"/>
  <c r="P35" i="3"/>
  <c r="U105" i="3"/>
  <c r="C119" i="3"/>
  <c r="M103" i="3"/>
  <c r="C36" i="3"/>
  <c r="M32" i="3"/>
  <c r="D35" i="3"/>
  <c r="D102" i="3"/>
  <c r="D53" i="3"/>
  <c r="E60" i="3"/>
  <c r="E118" i="3"/>
  <c r="E3" i="3"/>
  <c r="E41" i="3"/>
  <c r="E29" i="3"/>
  <c r="F117" i="3"/>
  <c r="F90" i="3"/>
  <c r="F42" i="3"/>
  <c r="F50" i="3"/>
  <c r="G72" i="3"/>
  <c r="G76" i="3"/>
  <c r="G114" i="3"/>
  <c r="G27" i="3"/>
  <c r="G29" i="3"/>
  <c r="H115" i="3"/>
  <c r="H103" i="3"/>
  <c r="H48" i="3"/>
  <c r="N85" i="3"/>
  <c r="P84" i="3"/>
  <c r="Q119" i="3"/>
  <c r="U103" i="3"/>
  <c r="M106" i="3"/>
  <c r="N91" i="3"/>
  <c r="M8" i="3"/>
  <c r="R2" i="3"/>
  <c r="C88" i="3"/>
  <c r="D119" i="3"/>
  <c r="D17" i="3"/>
  <c r="E108" i="3"/>
  <c r="E83" i="3"/>
  <c r="E6" i="3"/>
  <c r="F118" i="3"/>
  <c r="F87" i="3"/>
  <c r="F3" i="3"/>
  <c r="G106" i="3"/>
  <c r="G91" i="3"/>
  <c r="G63" i="3"/>
  <c r="G64" i="3"/>
  <c r="G74" i="3"/>
  <c r="H8" i="3"/>
  <c r="P8" i="3"/>
  <c r="Q117" i="3"/>
  <c r="J18" i="3"/>
  <c r="N59" i="3"/>
  <c r="T24" i="3"/>
  <c r="C31" i="3"/>
  <c r="C2" i="3"/>
  <c r="D18" i="3"/>
  <c r="D51" i="3"/>
  <c r="D70" i="3"/>
  <c r="E111" i="3"/>
  <c r="E31" i="3"/>
  <c r="E16" i="3"/>
  <c r="E13" i="3"/>
  <c r="E81" i="3"/>
  <c r="E74" i="3"/>
  <c r="F6" i="3"/>
  <c r="F55" i="3"/>
  <c r="F70" i="3"/>
  <c r="F52" i="3"/>
  <c r="G121" i="3"/>
  <c r="G59" i="3"/>
  <c r="G99" i="3"/>
  <c r="G94" i="3"/>
  <c r="G37" i="3"/>
  <c r="H31" i="3"/>
  <c r="H102" i="3"/>
  <c r="H9" i="3"/>
  <c r="N27" i="3"/>
  <c r="P75" i="3"/>
  <c r="Q56" i="3"/>
  <c r="U70" i="3"/>
  <c r="N118" i="3"/>
  <c r="K45" i="3"/>
  <c r="N4" i="3"/>
  <c r="L42" i="3"/>
  <c r="L57" i="3"/>
  <c r="C17" i="3"/>
  <c r="D117" i="3"/>
  <c r="D64" i="3"/>
  <c r="E122" i="3"/>
  <c r="E35" i="3"/>
  <c r="E58" i="3"/>
  <c r="E92" i="3"/>
  <c r="E2" i="3"/>
  <c r="F10" i="3"/>
  <c r="F78" i="3"/>
  <c r="F64" i="3"/>
  <c r="F32" i="3"/>
  <c r="G82" i="3"/>
  <c r="G118" i="3"/>
  <c r="G97" i="3"/>
  <c r="H119" i="3"/>
  <c r="H57" i="3"/>
  <c r="P90" i="3"/>
  <c r="Q55" i="3"/>
  <c r="U80" i="3"/>
  <c r="AS592" i="2"/>
  <c r="AS278" i="2"/>
  <c r="AS91" i="2"/>
  <c r="AT728" i="2"/>
  <c r="M62" i="3"/>
  <c r="L26" i="3"/>
  <c r="C6" i="3"/>
  <c r="C53" i="3"/>
  <c r="D63" i="3"/>
  <c r="G6" i="3"/>
  <c r="G43" i="3"/>
  <c r="H84" i="3"/>
  <c r="H90" i="3"/>
  <c r="H27" i="3"/>
  <c r="H29" i="3"/>
  <c r="P78" i="3"/>
  <c r="Q11" i="3"/>
  <c r="U48" i="3"/>
  <c r="AS256" i="2"/>
  <c r="AS28" i="2"/>
  <c r="AS482" i="2"/>
  <c r="AT712" i="2"/>
  <c r="AT380" i="2"/>
  <c r="AT568" i="2"/>
  <c r="AT392" i="2"/>
  <c r="AT162" i="2"/>
  <c r="AT485" i="2"/>
  <c r="AT237" i="2"/>
  <c r="AT245" i="2"/>
  <c r="AR439" i="2"/>
  <c r="AR482" i="2"/>
  <c r="AU625" i="2"/>
  <c r="AU348" i="2"/>
  <c r="AU392" i="2"/>
  <c r="N108" i="3"/>
  <c r="L115" i="3"/>
  <c r="K113" i="3"/>
  <c r="R7" i="3"/>
  <c r="M34" i="3"/>
  <c r="M53" i="3"/>
  <c r="C4" i="3"/>
  <c r="D108" i="3"/>
  <c r="D6" i="3"/>
  <c r="E105" i="3"/>
  <c r="E45" i="3"/>
  <c r="E34" i="3"/>
  <c r="E53" i="3"/>
  <c r="F56" i="3"/>
  <c r="F85" i="3"/>
  <c r="F7" i="3"/>
  <c r="F37" i="3"/>
  <c r="G75" i="3"/>
  <c r="G42" i="3"/>
  <c r="H18" i="3"/>
  <c r="H78" i="3"/>
  <c r="H94" i="3"/>
  <c r="P73" i="3"/>
  <c r="Q4" i="3"/>
  <c r="V75" i="3"/>
  <c r="AT719" i="2"/>
  <c r="K111" i="3"/>
  <c r="K22" i="3"/>
  <c r="K93" i="3"/>
  <c r="N79" i="3"/>
  <c r="T20" i="3"/>
  <c r="C108" i="3"/>
  <c r="D113" i="3"/>
  <c r="D73" i="3"/>
  <c r="E120" i="3"/>
  <c r="E117" i="3"/>
  <c r="E113" i="3"/>
  <c r="E88" i="3"/>
  <c r="F108" i="3"/>
  <c r="F4" i="3"/>
  <c r="F48" i="3"/>
  <c r="F53" i="3"/>
  <c r="G83" i="3"/>
  <c r="G45" i="3"/>
  <c r="G3" i="3"/>
  <c r="G92" i="3"/>
  <c r="H105" i="3"/>
  <c r="H7" i="3"/>
  <c r="H32" i="3"/>
  <c r="P65" i="3"/>
  <c r="Q51" i="3"/>
  <c r="V45" i="3"/>
  <c r="AS132" i="2"/>
  <c r="AR624" i="2"/>
  <c r="AR193" i="2"/>
  <c r="AT681" i="2"/>
  <c r="AT621" i="2"/>
  <c r="AU134" i="2"/>
  <c r="AU21" i="2"/>
  <c r="AU248" i="2"/>
  <c r="AU97" i="2"/>
  <c r="AR50" i="2"/>
  <c r="L122" i="3"/>
  <c r="M5" i="3"/>
  <c r="M46" i="3"/>
  <c r="L114" i="3"/>
  <c r="K38" i="3"/>
  <c r="C16" i="3"/>
  <c r="D120" i="3"/>
  <c r="D93" i="3"/>
  <c r="D80" i="3"/>
  <c r="E72" i="3"/>
  <c r="E11" i="3"/>
  <c r="E94" i="3"/>
  <c r="E28" i="3"/>
  <c r="F110" i="3"/>
  <c r="F51" i="3"/>
  <c r="F34" i="3"/>
  <c r="G108" i="3"/>
  <c r="G35" i="3"/>
  <c r="G113" i="3"/>
  <c r="G79" i="3"/>
  <c r="G80" i="3"/>
  <c r="H117" i="3"/>
  <c r="H11" i="3"/>
  <c r="H69" i="3"/>
  <c r="H2" i="3"/>
  <c r="N45" i="3"/>
  <c r="P15" i="3"/>
  <c r="Q3" i="3"/>
  <c r="V78" i="3"/>
  <c r="AR92" i="2"/>
  <c r="AU627" i="2"/>
  <c r="AU679" i="2"/>
  <c r="AR598" i="2"/>
  <c r="AU333" i="2"/>
  <c r="AU50" i="2"/>
  <c r="K109" i="3"/>
  <c r="C71" i="3"/>
  <c r="L19" i="3"/>
  <c r="D90" i="3"/>
  <c r="D104" i="3"/>
  <c r="D34" i="3"/>
  <c r="E82" i="3"/>
  <c r="E66" i="3"/>
  <c r="E4" i="3"/>
  <c r="E7" i="3"/>
  <c r="F121" i="3"/>
  <c r="F103" i="3"/>
  <c r="F57" i="3"/>
  <c r="G111" i="3"/>
  <c r="G84" i="3"/>
  <c r="G4" i="3"/>
  <c r="H110" i="3"/>
  <c r="H59" i="3"/>
  <c r="H85" i="3"/>
  <c r="H30" i="3"/>
  <c r="H37" i="3"/>
  <c r="P106" i="3"/>
  <c r="P20" i="3"/>
  <c r="Q95" i="3"/>
  <c r="V73" i="3"/>
  <c r="AR161" i="2"/>
  <c r="AR219" i="2"/>
  <c r="AR63" i="2"/>
  <c r="AU213" i="2"/>
  <c r="AR296" i="2"/>
  <c r="L99" i="3"/>
  <c r="L28" i="3"/>
  <c r="R67" i="3"/>
  <c r="C115" i="3"/>
  <c r="C112" i="3"/>
  <c r="D87" i="3"/>
  <c r="D65" i="3"/>
  <c r="D9" i="3"/>
  <c r="E115" i="3"/>
  <c r="E51" i="3"/>
  <c r="E47" i="3"/>
  <c r="F75" i="3"/>
  <c r="F29" i="3"/>
  <c r="G122" i="3"/>
  <c r="G18" i="3"/>
  <c r="G54" i="3"/>
  <c r="G71" i="3"/>
  <c r="G34" i="3"/>
  <c r="H106" i="3"/>
  <c r="H118" i="3"/>
  <c r="H4" i="3"/>
  <c r="H36" i="3"/>
  <c r="H53" i="3"/>
  <c r="P115" i="3"/>
  <c r="P74" i="3"/>
  <c r="Q12" i="3"/>
  <c r="J120" i="3"/>
  <c r="J16" i="3"/>
  <c r="J102" i="3"/>
  <c r="N15" i="3"/>
  <c r="J52" i="3"/>
  <c r="D121" i="3"/>
  <c r="D55" i="3"/>
  <c r="D3" i="3"/>
  <c r="D29" i="3"/>
  <c r="E116" i="3"/>
  <c r="E76" i="3"/>
  <c r="E42" i="3"/>
  <c r="E69" i="3"/>
  <c r="F115" i="3"/>
  <c r="F45" i="3"/>
  <c r="F104" i="3"/>
  <c r="F20" i="3"/>
  <c r="G109" i="3"/>
  <c r="G51" i="3"/>
  <c r="G9" i="3"/>
  <c r="H51" i="3"/>
  <c r="H92" i="3"/>
  <c r="P31" i="3"/>
  <c r="P32" i="3"/>
  <c r="U18" i="3"/>
  <c r="V2" i="3"/>
  <c r="U14" i="3"/>
  <c r="Q14" i="3"/>
  <c r="V14" i="3"/>
  <c r="T14" i="3"/>
  <c r="K14" i="3"/>
  <c r="N14" i="3"/>
  <c r="C14" i="3"/>
  <c r="M14" i="3"/>
  <c r="L14" i="3"/>
  <c r="R14" i="3"/>
  <c r="J14" i="3"/>
  <c r="V33" i="3"/>
  <c r="Q33" i="3"/>
  <c r="T33" i="3"/>
  <c r="U33" i="3"/>
  <c r="K33" i="3"/>
  <c r="L33" i="3"/>
  <c r="C33" i="3"/>
  <c r="P33" i="3"/>
  <c r="M33" i="3"/>
  <c r="F116" i="3"/>
  <c r="F62" i="3"/>
  <c r="U107" i="3"/>
  <c r="T107" i="3"/>
  <c r="V107" i="3"/>
  <c r="M107" i="3"/>
  <c r="J107" i="3"/>
  <c r="R107" i="3"/>
  <c r="P107" i="3"/>
  <c r="H107" i="3"/>
  <c r="Q107" i="3"/>
  <c r="U39" i="3"/>
  <c r="T39" i="3"/>
  <c r="V39" i="3"/>
  <c r="R39" i="3"/>
  <c r="M39" i="3"/>
  <c r="N39" i="3"/>
  <c r="P39" i="3"/>
  <c r="J39" i="3"/>
  <c r="H39" i="3"/>
  <c r="Q39" i="3"/>
  <c r="U21" i="3"/>
  <c r="T21" i="3"/>
  <c r="V21" i="3"/>
  <c r="M21" i="3"/>
  <c r="R21" i="3"/>
  <c r="Q21" i="3"/>
  <c r="L21" i="3"/>
  <c r="J21" i="3"/>
  <c r="H21" i="3"/>
  <c r="C109" i="3"/>
  <c r="D98" i="3"/>
  <c r="D67" i="3"/>
  <c r="E93" i="3"/>
  <c r="F69" i="3"/>
  <c r="F28" i="3"/>
  <c r="G49" i="3"/>
  <c r="H54" i="3"/>
  <c r="H33" i="3"/>
  <c r="J62" i="3"/>
  <c r="K119" i="3"/>
  <c r="K39" i="3"/>
  <c r="L98" i="3"/>
  <c r="M20" i="3"/>
  <c r="N104" i="3"/>
  <c r="P119" i="3"/>
  <c r="P21" i="3"/>
  <c r="Q35" i="3"/>
  <c r="R33" i="3"/>
  <c r="T85" i="3"/>
  <c r="U64" i="3"/>
  <c r="V25" i="3"/>
  <c r="V49" i="3"/>
  <c r="Q49" i="3"/>
  <c r="R49" i="3"/>
  <c r="T49" i="3"/>
  <c r="K49" i="3"/>
  <c r="C49" i="3"/>
  <c r="J49" i="3"/>
  <c r="U62" i="3"/>
  <c r="Q62" i="3"/>
  <c r="R62" i="3"/>
  <c r="P62" i="3"/>
  <c r="K62" i="3"/>
  <c r="V62" i="3"/>
  <c r="L62" i="3"/>
  <c r="C62" i="3"/>
  <c r="T26" i="3"/>
  <c r="Q26" i="3"/>
  <c r="U26" i="3"/>
  <c r="P26" i="3"/>
  <c r="V26" i="3"/>
  <c r="M26" i="3"/>
  <c r="K26" i="3"/>
  <c r="C26" i="3"/>
  <c r="J26" i="3"/>
  <c r="R26" i="3"/>
  <c r="D25" i="3"/>
  <c r="F33" i="3"/>
  <c r="J23" i="3"/>
  <c r="G68" i="3"/>
  <c r="M49" i="3"/>
  <c r="V10" i="3"/>
  <c r="U10" i="3"/>
  <c r="R10" i="3"/>
  <c r="T10" i="3"/>
  <c r="L10" i="3"/>
  <c r="N10" i="3"/>
  <c r="J10" i="3"/>
  <c r="Q10" i="3"/>
  <c r="H10" i="3"/>
  <c r="V44" i="3"/>
  <c r="U44" i="3"/>
  <c r="T44" i="3"/>
  <c r="L44" i="3"/>
  <c r="R44" i="3"/>
  <c r="Q44" i="3"/>
  <c r="N44" i="3"/>
  <c r="P44" i="3"/>
  <c r="H44" i="3"/>
  <c r="D10" i="3"/>
  <c r="D33" i="3"/>
  <c r="F22" i="3"/>
  <c r="J44" i="3"/>
  <c r="K10" i="3"/>
  <c r="V122" i="3"/>
  <c r="U122" i="3"/>
  <c r="T122" i="3"/>
  <c r="Q122" i="3"/>
  <c r="P122" i="3"/>
  <c r="N122" i="3"/>
  <c r="R122" i="3"/>
  <c r="M122" i="3"/>
  <c r="K122" i="3"/>
  <c r="J122" i="3"/>
  <c r="V46" i="3"/>
  <c r="U46" i="3"/>
  <c r="T46" i="3"/>
  <c r="Q46" i="3"/>
  <c r="R46" i="3"/>
  <c r="N46" i="3"/>
  <c r="J46" i="3"/>
  <c r="V13" i="3"/>
  <c r="U13" i="3"/>
  <c r="T13" i="3"/>
  <c r="Q13" i="3"/>
  <c r="P13" i="3"/>
  <c r="N13" i="3"/>
  <c r="M13" i="3"/>
  <c r="R13" i="3"/>
  <c r="L13" i="3"/>
  <c r="C79" i="3"/>
  <c r="D46" i="3"/>
  <c r="G93" i="3"/>
  <c r="K46" i="3"/>
  <c r="V60" i="3"/>
  <c r="U60" i="3"/>
  <c r="T60" i="3"/>
  <c r="P60" i="3"/>
  <c r="N60" i="3"/>
  <c r="Q60" i="3"/>
  <c r="M60" i="3"/>
  <c r="L60" i="3"/>
  <c r="K60" i="3"/>
  <c r="H60" i="3"/>
  <c r="V87" i="3"/>
  <c r="U87" i="3"/>
  <c r="T87" i="3"/>
  <c r="P87" i="3"/>
  <c r="N87" i="3"/>
  <c r="M87" i="3"/>
  <c r="R87" i="3"/>
  <c r="Q87" i="3"/>
  <c r="L87" i="3"/>
  <c r="H87" i="3"/>
  <c r="V50" i="3"/>
  <c r="U50" i="3"/>
  <c r="T50" i="3"/>
  <c r="P50" i="3"/>
  <c r="R50" i="3"/>
  <c r="N50" i="3"/>
  <c r="Q50" i="3"/>
  <c r="M50" i="3"/>
  <c r="L50" i="3"/>
  <c r="H50" i="3"/>
  <c r="T89" i="3"/>
  <c r="P89" i="3"/>
  <c r="V89" i="3"/>
  <c r="Q89" i="3"/>
  <c r="L89" i="3"/>
  <c r="G89" i="3"/>
  <c r="K89" i="3"/>
  <c r="U89" i="3"/>
  <c r="T73" i="3"/>
  <c r="Q73" i="3"/>
  <c r="L73" i="3"/>
  <c r="U73" i="3"/>
  <c r="R73" i="3"/>
  <c r="N73" i="3"/>
  <c r="J73" i="3"/>
  <c r="G73" i="3"/>
  <c r="T15" i="3"/>
  <c r="R15" i="3"/>
  <c r="U15" i="3"/>
  <c r="L15" i="3"/>
  <c r="V15" i="3"/>
  <c r="Q15" i="3"/>
  <c r="M15" i="3"/>
  <c r="G15" i="3"/>
  <c r="D88" i="3"/>
  <c r="F60" i="3"/>
  <c r="F54" i="3"/>
  <c r="F15" i="3"/>
  <c r="J33" i="3"/>
  <c r="M16" i="3"/>
  <c r="V72" i="3"/>
  <c r="R72" i="3"/>
  <c r="U72" i="3"/>
  <c r="T72" i="3"/>
  <c r="P72" i="3"/>
  <c r="K72" i="3"/>
  <c r="H72" i="3"/>
  <c r="Q72" i="3"/>
  <c r="F72" i="3"/>
  <c r="U35" i="3"/>
  <c r="V35" i="3"/>
  <c r="M35" i="3"/>
  <c r="K35" i="3"/>
  <c r="L35" i="3"/>
  <c r="H35" i="3"/>
  <c r="F35" i="3"/>
  <c r="T35" i="3"/>
  <c r="N35" i="3"/>
  <c r="T76" i="3"/>
  <c r="Q76" i="3"/>
  <c r="V76" i="3"/>
  <c r="P76" i="3"/>
  <c r="K76" i="3"/>
  <c r="U76" i="3"/>
  <c r="H76" i="3"/>
  <c r="F76" i="3"/>
  <c r="M76" i="3"/>
  <c r="R76" i="3"/>
  <c r="V58" i="3"/>
  <c r="U58" i="3"/>
  <c r="P58" i="3"/>
  <c r="N58" i="3"/>
  <c r="T58" i="3"/>
  <c r="R58" i="3"/>
  <c r="M58" i="3"/>
  <c r="L58" i="3"/>
  <c r="K58" i="3"/>
  <c r="Q58" i="3"/>
  <c r="H58" i="3"/>
  <c r="F58" i="3"/>
  <c r="U100" i="3"/>
  <c r="V100" i="3"/>
  <c r="R100" i="3"/>
  <c r="Q100" i="3"/>
  <c r="N100" i="3"/>
  <c r="K100" i="3"/>
  <c r="H100" i="3"/>
  <c r="M100" i="3"/>
  <c r="F100" i="3"/>
  <c r="P100" i="3"/>
  <c r="T97" i="3"/>
  <c r="U97" i="3"/>
  <c r="P97" i="3"/>
  <c r="K97" i="3"/>
  <c r="Q97" i="3"/>
  <c r="N97" i="3"/>
  <c r="H97" i="3"/>
  <c r="F97" i="3"/>
  <c r="V97" i="3"/>
  <c r="R96" i="3"/>
  <c r="V96" i="3"/>
  <c r="Q96" i="3"/>
  <c r="K96" i="3"/>
  <c r="J96" i="3"/>
  <c r="H96" i="3"/>
  <c r="M96" i="3"/>
  <c r="F96" i="3"/>
  <c r="N96" i="3"/>
  <c r="R81" i="3"/>
  <c r="U81" i="3"/>
  <c r="V81" i="3"/>
  <c r="P81" i="3"/>
  <c r="T81" i="3"/>
  <c r="Q81" i="3"/>
  <c r="M81" i="3"/>
  <c r="K81" i="3"/>
  <c r="H81" i="3"/>
  <c r="F81" i="3"/>
  <c r="R47" i="3"/>
  <c r="T47" i="3"/>
  <c r="V47" i="3"/>
  <c r="U47" i="3"/>
  <c r="P47" i="3"/>
  <c r="K47" i="3"/>
  <c r="H47" i="3"/>
  <c r="F47" i="3"/>
  <c r="J47" i="3"/>
  <c r="N47" i="3"/>
  <c r="R74" i="3"/>
  <c r="V74" i="3"/>
  <c r="N74" i="3"/>
  <c r="T74" i="3"/>
  <c r="M74" i="3"/>
  <c r="K74" i="3"/>
  <c r="H74" i="3"/>
  <c r="L74" i="3"/>
  <c r="F74" i="3"/>
  <c r="C120" i="3"/>
  <c r="C93" i="3"/>
  <c r="C63" i="3"/>
  <c r="C102" i="3"/>
  <c r="D5" i="3"/>
  <c r="D66" i="3"/>
  <c r="D58" i="3"/>
  <c r="D85" i="3"/>
  <c r="D28" i="3"/>
  <c r="D74" i="3"/>
  <c r="E106" i="3"/>
  <c r="E49" i="3"/>
  <c r="E10" i="3"/>
  <c r="E87" i="3"/>
  <c r="E73" i="3"/>
  <c r="E33" i="3"/>
  <c r="E20" i="3"/>
  <c r="F122" i="3"/>
  <c r="F13" i="3"/>
  <c r="F41" i="3"/>
  <c r="G61" i="3"/>
  <c r="G22" i="3"/>
  <c r="G56" i="3"/>
  <c r="G100" i="3"/>
  <c r="G65" i="3"/>
  <c r="G23" i="3"/>
  <c r="G38" i="3"/>
  <c r="G2" i="3"/>
  <c r="H75" i="3"/>
  <c r="H114" i="3"/>
  <c r="H38" i="3"/>
  <c r="H24" i="3"/>
  <c r="J109" i="3"/>
  <c r="J84" i="3"/>
  <c r="J56" i="3"/>
  <c r="J11" i="3"/>
  <c r="J13" i="3"/>
  <c r="J24" i="3"/>
  <c r="K8" i="3"/>
  <c r="K79" i="3"/>
  <c r="L107" i="3"/>
  <c r="L76" i="3"/>
  <c r="M72" i="3"/>
  <c r="N20" i="3"/>
  <c r="P49" i="3"/>
  <c r="P96" i="3"/>
  <c r="R89" i="3"/>
  <c r="T96" i="3"/>
  <c r="V54" i="3"/>
  <c r="Q54" i="3"/>
  <c r="T54" i="3"/>
  <c r="U54" i="3"/>
  <c r="K54" i="3"/>
  <c r="L54" i="3"/>
  <c r="M54" i="3"/>
  <c r="C54" i="3"/>
  <c r="P54" i="3"/>
  <c r="U49" i="3"/>
  <c r="V116" i="3"/>
  <c r="U116" i="3"/>
  <c r="T116" i="3"/>
  <c r="R116" i="3"/>
  <c r="P116" i="3"/>
  <c r="Q116" i="3"/>
  <c r="M116" i="3"/>
  <c r="J116" i="3"/>
  <c r="V101" i="3"/>
  <c r="U101" i="3"/>
  <c r="R101" i="3"/>
  <c r="T101" i="3"/>
  <c r="M101" i="3"/>
  <c r="P101" i="3"/>
  <c r="N101" i="3"/>
  <c r="K101" i="3"/>
  <c r="H101" i="3"/>
  <c r="V86" i="3"/>
  <c r="U86" i="3"/>
  <c r="R86" i="3"/>
  <c r="Q86" i="3"/>
  <c r="N86" i="3"/>
  <c r="L86" i="3"/>
  <c r="P86" i="3"/>
  <c r="M86" i="3"/>
  <c r="T86" i="3"/>
  <c r="K86" i="3"/>
  <c r="H86" i="3"/>
  <c r="D49" i="3"/>
  <c r="F23" i="3"/>
  <c r="L49" i="3"/>
  <c r="V98" i="3"/>
  <c r="U98" i="3"/>
  <c r="T98" i="3"/>
  <c r="Q98" i="3"/>
  <c r="P98" i="3"/>
  <c r="N98" i="3"/>
  <c r="R98" i="3"/>
  <c r="M98" i="3"/>
  <c r="J98" i="3"/>
  <c r="V114" i="3"/>
  <c r="U114" i="3"/>
  <c r="T114" i="3"/>
  <c r="Q114" i="3"/>
  <c r="N114" i="3"/>
  <c r="P114" i="3"/>
  <c r="R114" i="3"/>
  <c r="J114" i="3"/>
  <c r="V38" i="3"/>
  <c r="U38" i="3"/>
  <c r="T38" i="3"/>
  <c r="Q38" i="3"/>
  <c r="N38" i="3"/>
  <c r="L38" i="3"/>
  <c r="R38" i="3"/>
  <c r="M38" i="3"/>
  <c r="C111" i="3"/>
  <c r="E68" i="3"/>
  <c r="E26" i="3"/>
  <c r="G14" i="3"/>
  <c r="H40" i="3"/>
  <c r="K114" i="3"/>
  <c r="L90" i="3"/>
  <c r="N49" i="3"/>
  <c r="V112" i="3"/>
  <c r="U112" i="3"/>
  <c r="T112" i="3"/>
  <c r="P112" i="3"/>
  <c r="N112" i="3"/>
  <c r="M112" i="3"/>
  <c r="R112" i="3"/>
  <c r="H112" i="3"/>
  <c r="K112" i="3"/>
  <c r="V71" i="3"/>
  <c r="U71" i="3"/>
  <c r="T71" i="3"/>
  <c r="P71" i="3"/>
  <c r="N71" i="3"/>
  <c r="M71" i="3"/>
  <c r="R71" i="3"/>
  <c r="Q71" i="3"/>
  <c r="L71" i="3"/>
  <c r="J71" i="3"/>
  <c r="H71" i="3"/>
  <c r="V19" i="3"/>
  <c r="U19" i="3"/>
  <c r="T19" i="3"/>
  <c r="P19" i="3"/>
  <c r="N19" i="3"/>
  <c r="R19" i="3"/>
  <c r="M19" i="3"/>
  <c r="Q19" i="3"/>
  <c r="H19" i="3"/>
  <c r="C122" i="3"/>
  <c r="D61" i="3"/>
  <c r="D56" i="3"/>
  <c r="D86" i="3"/>
  <c r="E114" i="3"/>
  <c r="F88" i="3"/>
  <c r="G90" i="3"/>
  <c r="G40" i="3"/>
  <c r="K56" i="3"/>
  <c r="L22" i="3"/>
  <c r="M10" i="3"/>
  <c r="N54" i="3"/>
  <c r="K16" i="3"/>
  <c r="L112" i="3"/>
  <c r="M111" i="3"/>
  <c r="M40" i="3"/>
  <c r="V110" i="3"/>
  <c r="R110" i="3"/>
  <c r="U110" i="3"/>
  <c r="T110" i="3"/>
  <c r="N110" i="3"/>
  <c r="P110" i="3"/>
  <c r="G110" i="3"/>
  <c r="Q110" i="3"/>
  <c r="E110" i="3"/>
  <c r="M110" i="3"/>
  <c r="U119" i="3"/>
  <c r="M119" i="3"/>
  <c r="V119" i="3"/>
  <c r="G119" i="3"/>
  <c r="T119" i="3"/>
  <c r="N119" i="3"/>
  <c r="E119" i="3"/>
  <c r="T77" i="3"/>
  <c r="U77" i="3"/>
  <c r="Q77" i="3"/>
  <c r="V77" i="3"/>
  <c r="P77" i="3"/>
  <c r="M77" i="3"/>
  <c r="G77" i="3"/>
  <c r="K77" i="3"/>
  <c r="E77" i="3"/>
  <c r="L77" i="3"/>
  <c r="V103" i="3"/>
  <c r="P103" i="3"/>
  <c r="T103" i="3"/>
  <c r="G103" i="3"/>
  <c r="R103" i="3"/>
  <c r="Q103" i="3"/>
  <c r="N103" i="3"/>
  <c r="E103" i="3"/>
  <c r="K103" i="3"/>
  <c r="U17" i="3"/>
  <c r="R17" i="3"/>
  <c r="P17" i="3"/>
  <c r="Q17" i="3"/>
  <c r="N17" i="3"/>
  <c r="V17" i="3"/>
  <c r="L17" i="3"/>
  <c r="G17" i="3"/>
  <c r="M17" i="3"/>
  <c r="E17" i="3"/>
  <c r="T104" i="3"/>
  <c r="U104" i="3"/>
  <c r="V104" i="3"/>
  <c r="P104" i="3"/>
  <c r="K104" i="3"/>
  <c r="G104" i="3"/>
  <c r="E104" i="3"/>
  <c r="R104" i="3"/>
  <c r="L104" i="3"/>
  <c r="V70" i="3"/>
  <c r="Q70" i="3"/>
  <c r="T70" i="3"/>
  <c r="N70" i="3"/>
  <c r="G70" i="3"/>
  <c r="M70" i="3"/>
  <c r="E70" i="3"/>
  <c r="R70" i="3"/>
  <c r="U36" i="3"/>
  <c r="T36" i="3"/>
  <c r="M36" i="3"/>
  <c r="P36" i="3"/>
  <c r="J36" i="3"/>
  <c r="R36" i="3"/>
  <c r="G36" i="3"/>
  <c r="V36" i="3"/>
  <c r="E36" i="3"/>
  <c r="L36" i="3"/>
  <c r="T95" i="3"/>
  <c r="U95" i="3"/>
  <c r="V95" i="3"/>
  <c r="P95" i="3"/>
  <c r="R95" i="3"/>
  <c r="M95" i="3"/>
  <c r="J95" i="3"/>
  <c r="K95" i="3"/>
  <c r="G95" i="3"/>
  <c r="E95" i="3"/>
  <c r="V32" i="3"/>
  <c r="R32" i="3"/>
  <c r="T32" i="3"/>
  <c r="Q32" i="3"/>
  <c r="J32" i="3"/>
  <c r="G32" i="3"/>
  <c r="L32" i="3"/>
  <c r="E32" i="3"/>
  <c r="U32" i="3"/>
  <c r="C72" i="3"/>
  <c r="C90" i="3"/>
  <c r="C99" i="3"/>
  <c r="C96" i="3"/>
  <c r="D111" i="3"/>
  <c r="D60" i="3"/>
  <c r="D89" i="3"/>
  <c r="D103" i="3"/>
  <c r="D54" i="3"/>
  <c r="D79" i="3"/>
  <c r="D19" i="3"/>
  <c r="D15" i="3"/>
  <c r="D32" i="3"/>
  <c r="E46" i="3"/>
  <c r="E97" i="3"/>
  <c r="F109" i="3"/>
  <c r="F59" i="3"/>
  <c r="F101" i="3"/>
  <c r="F71" i="3"/>
  <c r="F26" i="3"/>
  <c r="G98" i="3"/>
  <c r="G39" i="3"/>
  <c r="G24" i="3"/>
  <c r="H61" i="3"/>
  <c r="H89" i="3"/>
  <c r="H73" i="3"/>
  <c r="H15" i="3"/>
  <c r="J85" i="3"/>
  <c r="J86" i="3"/>
  <c r="K13" i="3"/>
  <c r="K15" i="3"/>
  <c r="L72" i="3"/>
  <c r="L63" i="3"/>
  <c r="M23" i="3"/>
  <c r="N107" i="3"/>
  <c r="N32" i="3"/>
  <c r="P14" i="3"/>
  <c r="P70" i="3"/>
  <c r="Q36" i="3"/>
  <c r="R77" i="3"/>
  <c r="U74" i="3"/>
  <c r="T68" i="3"/>
  <c r="Q68" i="3"/>
  <c r="U68" i="3"/>
  <c r="M68" i="3"/>
  <c r="L68" i="3"/>
  <c r="K68" i="3"/>
  <c r="P68" i="3"/>
  <c r="R68" i="3"/>
  <c r="C68" i="3"/>
  <c r="J68" i="3"/>
  <c r="U25" i="3"/>
  <c r="Q25" i="3"/>
  <c r="R25" i="3"/>
  <c r="K25" i="3"/>
  <c r="N25" i="3"/>
  <c r="L25" i="3"/>
  <c r="T25" i="3"/>
  <c r="J25" i="3"/>
  <c r="C25" i="3"/>
  <c r="F49" i="3"/>
  <c r="N26" i="3"/>
  <c r="G25" i="3"/>
  <c r="H62" i="3"/>
  <c r="V111" i="3"/>
  <c r="U111" i="3"/>
  <c r="R111" i="3"/>
  <c r="Q111" i="3"/>
  <c r="P111" i="3"/>
  <c r="N111" i="3"/>
  <c r="L111" i="3"/>
  <c r="J111" i="3"/>
  <c r="T111" i="3"/>
  <c r="V93" i="3"/>
  <c r="U93" i="3"/>
  <c r="T93" i="3"/>
  <c r="R93" i="3"/>
  <c r="Q93" i="3"/>
  <c r="P93" i="3"/>
  <c r="N93" i="3"/>
  <c r="J93" i="3"/>
  <c r="M93" i="3"/>
  <c r="L93" i="3"/>
  <c r="H93" i="3"/>
  <c r="V20" i="3"/>
  <c r="U20" i="3"/>
  <c r="R20" i="3"/>
  <c r="Q20" i="3"/>
  <c r="L20" i="3"/>
  <c r="H20" i="3"/>
  <c r="F61" i="3"/>
  <c r="G33" i="3"/>
  <c r="N33" i="3"/>
  <c r="R60" i="3"/>
  <c r="U83" i="3"/>
  <c r="T83" i="3"/>
  <c r="P83" i="3"/>
  <c r="Q83" i="3"/>
  <c r="M83" i="3"/>
  <c r="V83" i="3"/>
  <c r="R83" i="3"/>
  <c r="J83" i="3"/>
  <c r="H83" i="3"/>
  <c r="N83" i="3"/>
  <c r="U55" i="3"/>
  <c r="T55" i="3"/>
  <c r="M55" i="3"/>
  <c r="V55" i="3"/>
  <c r="J55" i="3"/>
  <c r="L55" i="3"/>
  <c r="H55" i="3"/>
  <c r="P55" i="3"/>
  <c r="U41" i="3"/>
  <c r="T41" i="3"/>
  <c r="R41" i="3"/>
  <c r="M41" i="3"/>
  <c r="P41" i="3"/>
  <c r="N41" i="3"/>
  <c r="V41" i="3"/>
  <c r="H41" i="3"/>
  <c r="J41" i="3"/>
  <c r="G41" i="3"/>
  <c r="L41" i="3"/>
  <c r="U67" i="3"/>
  <c r="T67" i="3"/>
  <c r="V67" i="3"/>
  <c r="Q67" i="3"/>
  <c r="M67" i="3"/>
  <c r="L67" i="3"/>
  <c r="P67" i="3"/>
  <c r="N67" i="3"/>
  <c r="H67" i="3"/>
  <c r="G67" i="3"/>
  <c r="C101" i="3"/>
  <c r="D39" i="3"/>
  <c r="E14" i="3"/>
  <c r="E25" i="3"/>
  <c r="T120" i="3"/>
  <c r="V120" i="3"/>
  <c r="R120" i="3"/>
  <c r="M120" i="3"/>
  <c r="Q120" i="3"/>
  <c r="L120" i="3"/>
  <c r="P120" i="3"/>
  <c r="G120" i="3"/>
  <c r="T16" i="3"/>
  <c r="V16" i="3"/>
  <c r="U16" i="3"/>
  <c r="L16" i="3"/>
  <c r="P16" i="3"/>
  <c r="N16" i="3"/>
  <c r="R16" i="3"/>
  <c r="Q16" i="3"/>
  <c r="G16" i="3"/>
  <c r="T102" i="3"/>
  <c r="V102" i="3"/>
  <c r="L102" i="3"/>
  <c r="M102" i="3"/>
  <c r="U102" i="3"/>
  <c r="G102" i="3"/>
  <c r="Q102" i="3"/>
  <c r="K102" i="3"/>
  <c r="T52" i="3"/>
  <c r="R52" i="3"/>
  <c r="V52" i="3"/>
  <c r="Q52" i="3"/>
  <c r="L52" i="3"/>
  <c r="U52" i="3"/>
  <c r="P52" i="3"/>
  <c r="N52" i="3"/>
  <c r="G52" i="3"/>
  <c r="M52" i="3"/>
  <c r="K52" i="3"/>
  <c r="C114" i="3"/>
  <c r="D112" i="3"/>
  <c r="D62" i="3"/>
  <c r="D52" i="3"/>
  <c r="F111" i="3"/>
  <c r="F19" i="3"/>
  <c r="G55" i="3"/>
  <c r="L101" i="3"/>
  <c r="N62" i="3"/>
  <c r="P102" i="3"/>
  <c r="T106" i="3"/>
  <c r="R106" i="3"/>
  <c r="U106" i="3"/>
  <c r="V106" i="3"/>
  <c r="Q106" i="3"/>
  <c r="L106" i="3"/>
  <c r="F106" i="3"/>
  <c r="D106" i="3"/>
  <c r="U84" i="3"/>
  <c r="V84" i="3"/>
  <c r="R84" i="3"/>
  <c r="L84" i="3"/>
  <c r="T84" i="3"/>
  <c r="F84" i="3"/>
  <c r="N84" i="3"/>
  <c r="D84" i="3"/>
  <c r="R91" i="3"/>
  <c r="Q91" i="3"/>
  <c r="U91" i="3"/>
  <c r="M91" i="3"/>
  <c r="L91" i="3"/>
  <c r="F91" i="3"/>
  <c r="P91" i="3"/>
  <c r="D91" i="3"/>
  <c r="T8" i="3"/>
  <c r="R8" i="3"/>
  <c r="V8" i="3"/>
  <c r="U8" i="3"/>
  <c r="Q8" i="3"/>
  <c r="F8" i="3"/>
  <c r="N8" i="3"/>
  <c r="D8" i="3"/>
  <c r="U11" i="3"/>
  <c r="V11" i="3"/>
  <c r="R11" i="3"/>
  <c r="P11" i="3"/>
  <c r="T11" i="3"/>
  <c r="N11" i="3"/>
  <c r="M11" i="3"/>
  <c r="L11" i="3"/>
  <c r="F11" i="3"/>
  <c r="D11" i="3"/>
  <c r="T43" i="3"/>
  <c r="R43" i="3"/>
  <c r="U43" i="3"/>
  <c r="V43" i="3"/>
  <c r="P43" i="3"/>
  <c r="N43" i="3"/>
  <c r="Q43" i="3"/>
  <c r="L43" i="3"/>
  <c r="F43" i="3"/>
  <c r="D43" i="3"/>
  <c r="T27" i="3"/>
  <c r="Q27" i="3"/>
  <c r="V27" i="3"/>
  <c r="U27" i="3"/>
  <c r="M27" i="3"/>
  <c r="F27" i="3"/>
  <c r="R27" i="3"/>
  <c r="D27" i="3"/>
  <c r="K27" i="3"/>
  <c r="P27" i="3"/>
  <c r="U92" i="3"/>
  <c r="V92" i="3"/>
  <c r="P92" i="3"/>
  <c r="R92" i="3"/>
  <c r="J92" i="3"/>
  <c r="F92" i="3"/>
  <c r="L92" i="3"/>
  <c r="D92" i="3"/>
  <c r="T92" i="3"/>
  <c r="T12" i="3"/>
  <c r="P12" i="3"/>
  <c r="R12" i="3"/>
  <c r="U12" i="3"/>
  <c r="M12" i="3"/>
  <c r="V12" i="3"/>
  <c r="F12" i="3"/>
  <c r="J12" i="3"/>
  <c r="D12" i="3"/>
  <c r="N12" i="3"/>
  <c r="T2" i="3"/>
  <c r="L2" i="3"/>
  <c r="F2" i="3"/>
  <c r="D2" i="3"/>
  <c r="Q2" i="3"/>
  <c r="M2" i="3"/>
  <c r="K2" i="3"/>
  <c r="P2" i="3"/>
  <c r="J2" i="3"/>
  <c r="C110" i="3"/>
  <c r="C10" i="3"/>
  <c r="C87" i="3"/>
  <c r="C73" i="3"/>
  <c r="C70" i="3"/>
  <c r="C20" i="3"/>
  <c r="D122" i="3"/>
  <c r="D83" i="3"/>
  <c r="D76" i="3"/>
  <c r="D13" i="3"/>
  <c r="D41" i="3"/>
  <c r="D47" i="3"/>
  <c r="D24" i="3"/>
  <c r="E22" i="3"/>
  <c r="E43" i="3"/>
  <c r="E23" i="3"/>
  <c r="E86" i="3"/>
  <c r="E50" i="3"/>
  <c r="F107" i="3"/>
  <c r="F119" i="3"/>
  <c r="F114" i="3"/>
  <c r="F21" i="3"/>
  <c r="F36" i="3"/>
  <c r="G116" i="3"/>
  <c r="G112" i="3"/>
  <c r="G58" i="3"/>
  <c r="G62" i="3"/>
  <c r="G44" i="3"/>
  <c r="G47" i="3"/>
  <c r="H77" i="3"/>
  <c r="H68" i="3"/>
  <c r="H104" i="3"/>
  <c r="H23" i="3"/>
  <c r="H95" i="3"/>
  <c r="H26" i="3"/>
  <c r="J72" i="3"/>
  <c r="J58" i="3"/>
  <c r="J54" i="3"/>
  <c r="J70" i="3"/>
  <c r="J38" i="3"/>
  <c r="K87" i="3"/>
  <c r="K71" i="3"/>
  <c r="K12" i="3"/>
  <c r="L110" i="3"/>
  <c r="L46" i="3"/>
  <c r="L47" i="3"/>
  <c r="M44" i="3"/>
  <c r="N120" i="3"/>
  <c r="N21" i="3"/>
  <c r="N2" i="3"/>
  <c r="P10" i="3"/>
  <c r="Q112" i="3"/>
  <c r="Q92" i="3"/>
  <c r="R55" i="3"/>
  <c r="R24" i="3"/>
  <c r="U2" i="3"/>
  <c r="T61" i="3"/>
  <c r="Q61" i="3"/>
  <c r="U61" i="3"/>
  <c r="P61" i="3"/>
  <c r="K61" i="3"/>
  <c r="N61" i="3"/>
  <c r="C61" i="3"/>
  <c r="M61" i="3"/>
  <c r="V61" i="3"/>
  <c r="J61" i="3"/>
  <c r="T23" i="3"/>
  <c r="R23" i="3"/>
  <c r="Q23" i="3"/>
  <c r="U23" i="3"/>
  <c r="K23" i="3"/>
  <c r="N23" i="3"/>
  <c r="C23" i="3"/>
  <c r="V23" i="3"/>
  <c r="D14" i="3"/>
  <c r="P25" i="3"/>
  <c r="E54" i="3"/>
  <c r="H14" i="3"/>
  <c r="H25" i="3"/>
  <c r="V68" i="3"/>
  <c r="V22" i="3"/>
  <c r="U22" i="3"/>
  <c r="R22" i="3"/>
  <c r="N22" i="3"/>
  <c r="P22" i="3"/>
  <c r="Q22" i="3"/>
  <c r="T22" i="3"/>
  <c r="J22" i="3"/>
  <c r="M22" i="3"/>
  <c r="H22" i="3"/>
  <c r="V79" i="3"/>
  <c r="U79" i="3"/>
  <c r="R79" i="3"/>
  <c r="P79" i="3"/>
  <c r="L79" i="3"/>
  <c r="Q79" i="3"/>
  <c r="M79" i="3"/>
  <c r="T79" i="3"/>
  <c r="J79" i="3"/>
  <c r="H79" i="3"/>
  <c r="D20" i="3"/>
  <c r="R61" i="3"/>
  <c r="V5" i="3"/>
  <c r="U5" i="3"/>
  <c r="T5" i="3"/>
  <c r="Q5" i="3"/>
  <c r="P5" i="3"/>
  <c r="N5" i="3"/>
  <c r="R5" i="3"/>
  <c r="J5" i="3"/>
  <c r="L5" i="3"/>
  <c r="K5" i="3"/>
  <c r="V90" i="3"/>
  <c r="U90" i="3"/>
  <c r="T90" i="3"/>
  <c r="Q90" i="3"/>
  <c r="N90" i="3"/>
  <c r="R90" i="3"/>
  <c r="K90" i="3"/>
  <c r="J90" i="3"/>
  <c r="V69" i="3"/>
  <c r="U69" i="3"/>
  <c r="T69" i="3"/>
  <c r="R69" i="3"/>
  <c r="Q69" i="3"/>
  <c r="N69" i="3"/>
  <c r="L69" i="3"/>
  <c r="P69" i="3"/>
  <c r="K69" i="3"/>
  <c r="J69" i="3"/>
  <c r="V40" i="3"/>
  <c r="U40" i="3"/>
  <c r="T40" i="3"/>
  <c r="Q40" i="3"/>
  <c r="R40" i="3"/>
  <c r="N40" i="3"/>
  <c r="P40" i="3"/>
  <c r="L40" i="3"/>
  <c r="D40" i="3"/>
  <c r="E101" i="3"/>
  <c r="F98" i="3"/>
  <c r="F38" i="3"/>
  <c r="G20" i="3"/>
  <c r="H46" i="3"/>
  <c r="H13" i="3"/>
  <c r="K116" i="3"/>
  <c r="M25" i="3"/>
  <c r="V109" i="3"/>
  <c r="U109" i="3"/>
  <c r="T109" i="3"/>
  <c r="P109" i="3"/>
  <c r="N109" i="3"/>
  <c r="R109" i="3"/>
  <c r="M109" i="3"/>
  <c r="Q109" i="3"/>
  <c r="H109" i="3"/>
  <c r="V56" i="3"/>
  <c r="U56" i="3"/>
  <c r="T56" i="3"/>
  <c r="P56" i="3"/>
  <c r="R56" i="3"/>
  <c r="N56" i="3"/>
  <c r="M56" i="3"/>
  <c r="H56" i="3"/>
  <c r="V63" i="3"/>
  <c r="U63" i="3"/>
  <c r="T63" i="3"/>
  <c r="P63" i="3"/>
  <c r="N63" i="3"/>
  <c r="Q63" i="3"/>
  <c r="M63" i="3"/>
  <c r="J63" i="3"/>
  <c r="K63" i="3"/>
  <c r="H63" i="3"/>
  <c r="V88" i="3"/>
  <c r="U88" i="3"/>
  <c r="T88" i="3"/>
  <c r="R88" i="3"/>
  <c r="P88" i="3"/>
  <c r="N88" i="3"/>
  <c r="M88" i="3"/>
  <c r="L88" i="3"/>
  <c r="Q88" i="3"/>
  <c r="K88" i="3"/>
  <c r="H88" i="3"/>
  <c r="C13" i="3"/>
  <c r="D22" i="3"/>
  <c r="D23" i="3"/>
  <c r="F112" i="3"/>
  <c r="F44" i="3"/>
  <c r="L23" i="3"/>
  <c r="Q101" i="3"/>
  <c r="U66" i="3"/>
  <c r="T66" i="3"/>
  <c r="P66" i="3"/>
  <c r="M66" i="3"/>
  <c r="R66" i="3"/>
  <c r="N66" i="3"/>
  <c r="V66" i="3"/>
  <c r="J66" i="3"/>
  <c r="H66" i="3"/>
  <c r="L66" i="3"/>
  <c r="U99" i="3"/>
  <c r="T99" i="3"/>
  <c r="Q99" i="3"/>
  <c r="M99" i="3"/>
  <c r="V99" i="3"/>
  <c r="R99" i="3"/>
  <c r="P99" i="3"/>
  <c r="N99" i="3"/>
  <c r="K99" i="3"/>
  <c r="H99" i="3"/>
  <c r="U28" i="3"/>
  <c r="T28" i="3"/>
  <c r="M28" i="3"/>
  <c r="N28" i="3"/>
  <c r="R28" i="3"/>
  <c r="Q28" i="3"/>
  <c r="V28" i="3"/>
  <c r="P28" i="3"/>
  <c r="K28" i="3"/>
  <c r="H28" i="3"/>
  <c r="G28" i="3"/>
  <c r="J28" i="3"/>
  <c r="D38" i="3"/>
  <c r="F5" i="3"/>
  <c r="T31" i="3"/>
  <c r="U31" i="3"/>
  <c r="Q31" i="3"/>
  <c r="R31" i="3"/>
  <c r="M31" i="3"/>
  <c r="L31" i="3"/>
  <c r="K31" i="3"/>
  <c r="V31" i="3"/>
  <c r="G31" i="3"/>
  <c r="T78" i="3"/>
  <c r="U78" i="3"/>
  <c r="L78" i="3"/>
  <c r="R78" i="3"/>
  <c r="Q78" i="3"/>
  <c r="G78" i="3"/>
  <c r="M78" i="3"/>
  <c r="T30" i="3"/>
  <c r="U30" i="3"/>
  <c r="R30" i="3"/>
  <c r="P30" i="3"/>
  <c r="L30" i="3"/>
  <c r="V30" i="3"/>
  <c r="M30" i="3"/>
  <c r="Q30" i="3"/>
  <c r="N30" i="3"/>
  <c r="J30" i="3"/>
  <c r="G30" i="3"/>
  <c r="C107" i="3"/>
  <c r="C21" i="3"/>
  <c r="D16" i="3"/>
  <c r="D44" i="3"/>
  <c r="E99" i="3"/>
  <c r="F89" i="3"/>
  <c r="F79" i="3"/>
  <c r="G46" i="3"/>
  <c r="G86" i="3"/>
  <c r="L109" i="3"/>
  <c r="T62" i="3"/>
  <c r="Q121" i="3"/>
  <c r="T121" i="3"/>
  <c r="V121" i="3"/>
  <c r="L121" i="3"/>
  <c r="U121" i="3"/>
  <c r="P121" i="3"/>
  <c r="K121" i="3"/>
  <c r="R121" i="3"/>
  <c r="E121" i="3"/>
  <c r="C121" i="3"/>
  <c r="M121" i="3"/>
  <c r="V18" i="3"/>
  <c r="Q18" i="3"/>
  <c r="R18" i="3"/>
  <c r="L18" i="3"/>
  <c r="K18" i="3"/>
  <c r="N18" i="3"/>
  <c r="E18" i="3"/>
  <c r="T18" i="3"/>
  <c r="C18" i="3"/>
  <c r="P18" i="3"/>
  <c r="T59" i="3"/>
  <c r="U59" i="3"/>
  <c r="Q59" i="3"/>
  <c r="V59" i="3"/>
  <c r="R59" i="3"/>
  <c r="M59" i="3"/>
  <c r="L59" i="3"/>
  <c r="K59" i="3"/>
  <c r="E59" i="3"/>
  <c r="P59" i="3"/>
  <c r="C59" i="3"/>
  <c r="Q75" i="3"/>
  <c r="M75" i="3"/>
  <c r="L75" i="3"/>
  <c r="K75" i="3"/>
  <c r="R75" i="3"/>
  <c r="N75" i="3"/>
  <c r="E75" i="3"/>
  <c r="C75" i="3"/>
  <c r="U75" i="3"/>
  <c r="V85" i="3"/>
  <c r="Q85" i="3"/>
  <c r="P85" i="3"/>
  <c r="U85" i="3"/>
  <c r="K85" i="3"/>
  <c r="M85" i="3"/>
  <c r="E85" i="3"/>
  <c r="C85" i="3"/>
  <c r="T65" i="3"/>
  <c r="U65" i="3"/>
  <c r="Q65" i="3"/>
  <c r="V65" i="3"/>
  <c r="R65" i="3"/>
  <c r="N65" i="3"/>
  <c r="K65" i="3"/>
  <c r="E65" i="3"/>
  <c r="C65" i="3"/>
  <c r="M65" i="3"/>
  <c r="R64" i="3"/>
  <c r="Q64" i="3"/>
  <c r="V64" i="3"/>
  <c r="T64" i="3"/>
  <c r="K64" i="3"/>
  <c r="P64" i="3"/>
  <c r="L64" i="3"/>
  <c r="E64" i="3"/>
  <c r="C64" i="3"/>
  <c r="N64" i="3"/>
  <c r="V80" i="3"/>
  <c r="Q80" i="3"/>
  <c r="T80" i="3"/>
  <c r="K80" i="3"/>
  <c r="N80" i="3"/>
  <c r="E80" i="3"/>
  <c r="L80" i="3"/>
  <c r="P80" i="3"/>
  <c r="C80" i="3"/>
  <c r="M80" i="3"/>
  <c r="T9" i="3"/>
  <c r="U9" i="3"/>
  <c r="Q9" i="3"/>
  <c r="P9" i="3"/>
  <c r="M9" i="3"/>
  <c r="K9" i="3"/>
  <c r="V9" i="3"/>
  <c r="E9" i="3"/>
  <c r="N9" i="3"/>
  <c r="C9" i="3"/>
  <c r="Q24" i="3"/>
  <c r="U24" i="3"/>
  <c r="V24" i="3"/>
  <c r="M24" i="3"/>
  <c r="K24" i="3"/>
  <c r="E24" i="3"/>
  <c r="C24" i="3"/>
  <c r="C46" i="3"/>
  <c r="C55" i="3"/>
  <c r="C97" i="3"/>
  <c r="C40" i="3"/>
  <c r="D109" i="3"/>
  <c r="D31" i="3"/>
  <c r="D77" i="3"/>
  <c r="D68" i="3"/>
  <c r="D101" i="3"/>
  <c r="D71" i="3"/>
  <c r="D30" i="3"/>
  <c r="D95" i="3"/>
  <c r="D26" i="3"/>
  <c r="E98" i="3"/>
  <c r="E39" i="3"/>
  <c r="E100" i="3"/>
  <c r="E38" i="3"/>
  <c r="E67" i="3"/>
  <c r="F120" i="3"/>
  <c r="F18" i="3"/>
  <c r="F14" i="3"/>
  <c r="F93" i="3"/>
  <c r="F63" i="3"/>
  <c r="F102" i="3"/>
  <c r="F80" i="3"/>
  <c r="F25" i="3"/>
  <c r="G5" i="3"/>
  <c r="G66" i="3"/>
  <c r="G8" i="3"/>
  <c r="G69" i="3"/>
  <c r="G12" i="3"/>
  <c r="G26" i="3"/>
  <c r="H116" i="3"/>
  <c r="H91" i="3"/>
  <c r="H43" i="3"/>
  <c r="H12" i="3"/>
  <c r="J110" i="3"/>
  <c r="J103" i="3"/>
  <c r="J27" i="3"/>
  <c r="J88" i="3"/>
  <c r="K107" i="3"/>
  <c r="K98" i="3"/>
  <c r="K55" i="3"/>
  <c r="K21" i="3"/>
  <c r="L61" i="3"/>
  <c r="L56" i="3"/>
  <c r="L97" i="3"/>
  <c r="L95" i="3"/>
  <c r="M84" i="3"/>
  <c r="M90" i="3"/>
  <c r="M69" i="3"/>
  <c r="N72" i="3"/>
  <c r="N102" i="3"/>
  <c r="N24" i="3"/>
  <c r="P46" i="3"/>
  <c r="P38" i="3"/>
  <c r="Q66" i="3"/>
  <c r="Q47" i="3"/>
  <c r="R85" i="3"/>
  <c r="U120" i="3"/>
  <c r="V91" i="3"/>
  <c r="K115" i="3"/>
  <c r="N53" i="3"/>
  <c r="Q42" i="3"/>
  <c r="M3" i="3"/>
  <c r="N51" i="3"/>
  <c r="T82" i="3"/>
  <c r="R82" i="3"/>
  <c r="V82" i="3"/>
  <c r="L82" i="3"/>
  <c r="U82" i="3"/>
  <c r="Q82" i="3"/>
  <c r="P82" i="3"/>
  <c r="N82" i="3"/>
  <c r="V105" i="3"/>
  <c r="R105" i="3"/>
  <c r="L105" i="3"/>
  <c r="T105" i="3"/>
  <c r="P105" i="3"/>
  <c r="Q105" i="3"/>
  <c r="U118" i="3"/>
  <c r="R118" i="3"/>
  <c r="V118" i="3"/>
  <c r="T118" i="3"/>
  <c r="L118" i="3"/>
  <c r="Q118" i="3"/>
  <c r="T45" i="3"/>
  <c r="R45" i="3"/>
  <c r="Q45" i="3"/>
  <c r="M45" i="3"/>
  <c r="L45" i="3"/>
  <c r="P45" i="3"/>
  <c r="V4" i="3"/>
  <c r="R4" i="3"/>
  <c r="P4" i="3"/>
  <c r="U4" i="3"/>
  <c r="K4" i="3"/>
  <c r="L4" i="3"/>
  <c r="J4" i="3"/>
  <c r="T4" i="3"/>
  <c r="U42" i="3"/>
  <c r="R42" i="3"/>
  <c r="V42" i="3"/>
  <c r="P42" i="3"/>
  <c r="T42" i="3"/>
  <c r="N42" i="3"/>
  <c r="K42" i="3"/>
  <c r="J42" i="3"/>
  <c r="M42" i="3"/>
  <c r="T94" i="3"/>
  <c r="P94" i="3"/>
  <c r="R94" i="3"/>
  <c r="K94" i="3"/>
  <c r="N94" i="3"/>
  <c r="J94" i="3"/>
  <c r="U94" i="3"/>
  <c r="V48" i="3"/>
  <c r="R48" i="3"/>
  <c r="P48" i="3"/>
  <c r="T48" i="3"/>
  <c r="Q48" i="3"/>
  <c r="K48" i="3"/>
  <c r="J48" i="3"/>
  <c r="L48" i="3"/>
  <c r="U57" i="3"/>
  <c r="V57" i="3"/>
  <c r="P57" i="3"/>
  <c r="R57" i="3"/>
  <c r="Q57" i="3"/>
  <c r="K57" i="3"/>
  <c r="J57" i="3"/>
  <c r="T37" i="3"/>
  <c r="P37" i="3"/>
  <c r="V37" i="3"/>
  <c r="M37" i="3"/>
  <c r="K37" i="3"/>
  <c r="J37" i="3"/>
  <c r="R37" i="3"/>
  <c r="K108" i="3"/>
  <c r="K7" i="3"/>
  <c r="K53" i="3"/>
  <c r="M82" i="3"/>
  <c r="M118" i="3"/>
  <c r="Q94" i="3"/>
  <c r="Q37" i="3"/>
  <c r="U45" i="3"/>
  <c r="N57" i="3"/>
  <c r="Q7" i="3"/>
  <c r="T57" i="3"/>
  <c r="V108" i="3"/>
  <c r="U108" i="3"/>
  <c r="Q108" i="3"/>
  <c r="P108" i="3"/>
  <c r="T108" i="3"/>
  <c r="R108" i="3"/>
  <c r="V115" i="3"/>
  <c r="U115" i="3"/>
  <c r="Q115" i="3"/>
  <c r="N115" i="3"/>
  <c r="M115" i="3"/>
  <c r="V117" i="3"/>
  <c r="T117" i="3"/>
  <c r="R117" i="3"/>
  <c r="U117" i="3"/>
  <c r="N117" i="3"/>
  <c r="V6" i="3"/>
  <c r="U6" i="3"/>
  <c r="P6" i="3"/>
  <c r="T6" i="3"/>
  <c r="Q6" i="3"/>
  <c r="R6" i="3"/>
  <c r="V113" i="3"/>
  <c r="T113" i="3"/>
  <c r="P113" i="3"/>
  <c r="Q113" i="3"/>
  <c r="R113" i="3"/>
  <c r="U113" i="3"/>
  <c r="V51" i="3"/>
  <c r="P51" i="3"/>
  <c r="T51" i="3"/>
  <c r="L51" i="3"/>
  <c r="M51" i="3"/>
  <c r="V3" i="3"/>
  <c r="U3" i="3"/>
  <c r="P3" i="3"/>
  <c r="R3" i="3"/>
  <c r="L3" i="3"/>
  <c r="T3" i="3"/>
  <c r="V7" i="3"/>
  <c r="T7" i="3"/>
  <c r="P7" i="3"/>
  <c r="U7" i="3"/>
  <c r="N7" i="3"/>
  <c r="L7" i="3"/>
  <c r="M7" i="3"/>
  <c r="V34" i="3"/>
  <c r="R34" i="3"/>
  <c r="P34" i="3"/>
  <c r="T34" i="3"/>
  <c r="U34" i="3"/>
  <c r="Q34" i="3"/>
  <c r="N34" i="3"/>
  <c r="V29" i="3"/>
  <c r="U29" i="3"/>
  <c r="P29" i="3"/>
  <c r="R29" i="3"/>
  <c r="J29" i="3"/>
  <c r="T29" i="3"/>
  <c r="V53" i="3"/>
  <c r="T53" i="3"/>
  <c r="P53" i="3"/>
  <c r="J53" i="3"/>
  <c r="Q53" i="3"/>
  <c r="R53" i="3"/>
  <c r="L53" i="3"/>
  <c r="U53" i="3"/>
  <c r="D82" i="3"/>
  <c r="D105" i="3"/>
  <c r="D118" i="3"/>
  <c r="D45" i="3"/>
  <c r="D4" i="3"/>
  <c r="D42" i="3"/>
  <c r="D94" i="3"/>
  <c r="D48" i="3"/>
  <c r="D57" i="3"/>
  <c r="D37" i="3"/>
  <c r="K118" i="3"/>
  <c r="M6" i="3"/>
  <c r="N105" i="3"/>
  <c r="N29" i="3"/>
  <c r="P118" i="3"/>
  <c r="AS710" i="2"/>
  <c r="AS606" i="2"/>
  <c r="AS342" i="2"/>
  <c r="AS587" i="2"/>
  <c r="AS349" i="2"/>
  <c r="AS696" i="2"/>
  <c r="AS155" i="2"/>
  <c r="AS448" i="2"/>
  <c r="AS117" i="2"/>
  <c r="AS111" i="2"/>
  <c r="AS374" i="2"/>
  <c r="AS389" i="2"/>
  <c r="AS88" i="2"/>
  <c r="AR198" i="2"/>
  <c r="AR382" i="2"/>
  <c r="AS709" i="2"/>
  <c r="AS434" i="2"/>
  <c r="AS143" i="2"/>
  <c r="AR143" i="2"/>
  <c r="AS625" i="2"/>
  <c r="AR625" i="2"/>
  <c r="AS725" i="2"/>
  <c r="AS432" i="2"/>
  <c r="AR432" i="2"/>
  <c r="AS77" i="2"/>
  <c r="AS119" i="2"/>
  <c r="AS586" i="2"/>
  <c r="AS152" i="2"/>
  <c r="AS645" i="2"/>
  <c r="AS442" i="2"/>
  <c r="AT661" i="2"/>
  <c r="AT228" i="2"/>
  <c r="AT718" i="2"/>
  <c r="AT610" i="2"/>
  <c r="AT547" i="2"/>
  <c r="AT4" i="2"/>
  <c r="AT732" i="2"/>
  <c r="AT63" i="2"/>
  <c r="AT724" i="2"/>
  <c r="AT588" i="2"/>
  <c r="AT612" i="2"/>
  <c r="AT65" i="2"/>
  <c r="AT356" i="2"/>
  <c r="AR608" i="2"/>
  <c r="AR454" i="2"/>
  <c r="AR593" i="2"/>
  <c r="AS150" i="2"/>
  <c r="AS194" i="2"/>
  <c r="AS227" i="2"/>
  <c r="AT271" i="2"/>
  <c r="AT244" i="2"/>
  <c r="AS213" i="2"/>
  <c r="AS409" i="2"/>
  <c r="AS299" i="2"/>
  <c r="AT281" i="2"/>
  <c r="AS514" i="2"/>
  <c r="AT307" i="2"/>
  <c r="AS312" i="2"/>
  <c r="AS732" i="2"/>
  <c r="AS287" i="2"/>
  <c r="AS71" i="2"/>
  <c r="AS626" i="2"/>
  <c r="AS433" i="2"/>
  <c r="AS463" i="2"/>
  <c r="AS338" i="2"/>
  <c r="AS262" i="2"/>
  <c r="AS233" i="2"/>
  <c r="AR233" i="2"/>
  <c r="AS53" i="2"/>
  <c r="AS449" i="2"/>
  <c r="AS486" i="2"/>
  <c r="AS658" i="2"/>
  <c r="AS30" i="2"/>
  <c r="AS620" i="2"/>
  <c r="AS402" i="2"/>
  <c r="AS475" i="2"/>
  <c r="AR174" i="2"/>
  <c r="AS633" i="2"/>
  <c r="AS568" i="2"/>
  <c r="AS545" i="2"/>
  <c r="AS397" i="2"/>
  <c r="AS481" i="2"/>
  <c r="AS13" i="2"/>
  <c r="AS8" i="2"/>
  <c r="AS534" i="2"/>
  <c r="AS629" i="2"/>
  <c r="AS398" i="2"/>
  <c r="AS162" i="2"/>
  <c r="AS485" i="2"/>
  <c r="AS237" i="2"/>
  <c r="AS413" i="2"/>
  <c r="AS640" i="2"/>
  <c r="AT191" i="2"/>
  <c r="AT134" i="2"/>
  <c r="AT21" i="2"/>
  <c r="AT474" i="2"/>
  <c r="AT187" i="2"/>
  <c r="AT49" i="2"/>
  <c r="AT95" i="2"/>
  <c r="AR353" i="2"/>
  <c r="AR387" i="2"/>
  <c r="AS5" i="2"/>
  <c r="AS738" i="2"/>
  <c r="AS260" i="2"/>
  <c r="AS585" i="2"/>
  <c r="AS474" i="2"/>
  <c r="AT164" i="2"/>
  <c r="AS596" i="2"/>
  <c r="AS281" i="2"/>
  <c r="AS12" i="2"/>
  <c r="AS24" i="2"/>
  <c r="AS560" i="2"/>
  <c r="AS201" i="2"/>
  <c r="AT555" i="2"/>
  <c r="AT653" i="2"/>
  <c r="AS214" i="2"/>
  <c r="AT331" i="2"/>
  <c r="AS293" i="2"/>
  <c r="AS600" i="2"/>
  <c r="AS604" i="2"/>
  <c r="AS408" i="2"/>
  <c r="AS266" i="2"/>
  <c r="AS614" i="2"/>
  <c r="AS697" i="2"/>
  <c r="AS268" i="2"/>
  <c r="AS9" i="2"/>
  <c r="AS288" i="2"/>
  <c r="AS405" i="2"/>
  <c r="AS325" i="2"/>
  <c r="AS11" i="2"/>
  <c r="AS443" i="2"/>
  <c r="AR595" i="2"/>
  <c r="AS168" i="2"/>
  <c r="AS146" i="2"/>
  <c r="AS157" i="2"/>
  <c r="AS712" i="2"/>
  <c r="AS380" i="2"/>
  <c r="AS689" i="2"/>
  <c r="AS94" i="2"/>
  <c r="AS558" i="2"/>
  <c r="AS641" i="2"/>
  <c r="AS392" i="2"/>
  <c r="AR392" i="2"/>
  <c r="AS503" i="2"/>
  <c r="AS276" i="2"/>
  <c r="AS243" i="2"/>
  <c r="AS273" i="2"/>
  <c r="AS395" i="2"/>
  <c r="AS73" i="2"/>
  <c r="AT575" i="2"/>
  <c r="AT585" i="2"/>
  <c r="AT334" i="2"/>
  <c r="AT409" i="2"/>
  <c r="AT369" i="2"/>
  <c r="AT649" i="2"/>
  <c r="AT721" i="2"/>
  <c r="AR611" i="2"/>
  <c r="AR701" i="2"/>
  <c r="AR130" i="2"/>
  <c r="AR259" i="2"/>
  <c r="AT444" i="2"/>
  <c r="AR114" i="2"/>
  <c r="AS339" i="2"/>
  <c r="AR533" i="2"/>
  <c r="AS173" i="2"/>
  <c r="AT514" i="2"/>
  <c r="AS599" i="2"/>
  <c r="AS565" i="2"/>
  <c r="AS365" i="2"/>
  <c r="AS20" i="2"/>
  <c r="AR20" i="2"/>
  <c r="AS25" i="2"/>
  <c r="AS457" i="2"/>
  <c r="AS17" i="2"/>
  <c r="AS708" i="2"/>
  <c r="AS615" i="2"/>
  <c r="AS345" i="2"/>
  <c r="AS32" i="2"/>
  <c r="AS462" i="2"/>
  <c r="AS564" i="2"/>
  <c r="AR40" i="2"/>
  <c r="AR217" i="2"/>
  <c r="AS174" i="2"/>
  <c r="AS459" i="2"/>
  <c r="AS384" i="2"/>
  <c r="AS160" i="2"/>
  <c r="AS695" i="2"/>
  <c r="AS495" i="2"/>
  <c r="AS532" i="2"/>
  <c r="AS499" i="2"/>
  <c r="AS612" i="2"/>
  <c r="AS108" i="2"/>
  <c r="AS550" i="2"/>
  <c r="AS551" i="2"/>
  <c r="AS590" i="2"/>
  <c r="AS561" i="2"/>
  <c r="AS36" i="2"/>
  <c r="AS78" i="2"/>
  <c r="AS351" i="2"/>
  <c r="AT379" i="2"/>
  <c r="AT305" i="2"/>
  <c r="AT254" i="2"/>
  <c r="AT52" i="2"/>
  <c r="AT248" i="2"/>
  <c r="AT642" i="2"/>
  <c r="AT37" i="2"/>
  <c r="AR458" i="2"/>
  <c r="AR508" i="2"/>
  <c r="AS679" i="2"/>
  <c r="AT18" i="2"/>
  <c r="AS272" i="2"/>
  <c r="AS684" i="2"/>
  <c r="AS86" i="2"/>
  <c r="AT19" i="2"/>
  <c r="AS185" i="2"/>
  <c r="AS603" i="2"/>
  <c r="AS714" i="2"/>
  <c r="AS136" i="2"/>
  <c r="AR136" i="2"/>
  <c r="AS706" i="2"/>
  <c r="AS282" i="2"/>
  <c r="AS574" i="2"/>
  <c r="AS584" i="2"/>
  <c r="AS404" i="2"/>
  <c r="AS331" i="2"/>
  <c r="AS358" i="2"/>
  <c r="AR358" i="2"/>
  <c r="AS348" i="2"/>
  <c r="AS352" i="2"/>
  <c r="AS588" i="2"/>
  <c r="AS520" i="2"/>
  <c r="AS245" i="2"/>
  <c r="AS504" i="2"/>
  <c r="AT280" i="2"/>
  <c r="AT290" i="2"/>
  <c r="AT456" i="2"/>
  <c r="AS347" i="2"/>
  <c r="AS234" i="2"/>
  <c r="AR218" i="2"/>
  <c r="AS527" i="2"/>
  <c r="AT571" i="2"/>
  <c r="AR589" i="2"/>
  <c r="AR220" i="2"/>
  <c r="AR501" i="2"/>
  <c r="AR308" i="2"/>
  <c r="AR22" i="2"/>
  <c r="AR597" i="2"/>
  <c r="AR287" i="2"/>
  <c r="AR144" i="2"/>
  <c r="AR293" i="2"/>
  <c r="AR260" i="2"/>
  <c r="AU677" i="2"/>
  <c r="AU700" i="2"/>
  <c r="AU582" i="2"/>
  <c r="AR647" i="2"/>
  <c r="AU286" i="2"/>
  <c r="AU737" i="2"/>
  <c r="AS291" i="2"/>
  <c r="AS59" i="2"/>
  <c r="AS444" i="2"/>
  <c r="AS112" i="2"/>
  <c r="AS230" i="2"/>
  <c r="AS317" i="2"/>
  <c r="AS38" i="2"/>
  <c r="AS271" i="2"/>
  <c r="AS206" i="2"/>
  <c r="AS377" i="2"/>
  <c r="AT736" i="2"/>
  <c r="AT715" i="2"/>
  <c r="AT591" i="2"/>
  <c r="AT578" i="2"/>
  <c r="AT198" i="2"/>
  <c r="AT563" i="2"/>
  <c r="AT400" i="2"/>
  <c r="AT103" i="2"/>
  <c r="AT737" i="2"/>
  <c r="AT678" i="2"/>
  <c r="AT172" i="2"/>
  <c r="AT704" i="2"/>
  <c r="AT650" i="2"/>
  <c r="AT711" i="2"/>
  <c r="AT361" i="2"/>
  <c r="AT99" i="2"/>
  <c r="AT416" i="2"/>
  <c r="AT40" i="2"/>
  <c r="AT671" i="2"/>
  <c r="AT595" i="2"/>
  <c r="AT120" i="2"/>
  <c r="AT110" i="2"/>
  <c r="AT472" i="2"/>
  <c r="AT125" i="2"/>
  <c r="AT224" i="2"/>
  <c r="AT619" i="2"/>
  <c r="AT51" i="2"/>
  <c r="AT179" i="2"/>
  <c r="AT382" i="2"/>
  <c r="AT114" i="2"/>
  <c r="AT221" i="2"/>
  <c r="AT135" i="2"/>
  <c r="AT716" i="2"/>
  <c r="AT242" i="2"/>
  <c r="AT636" i="2"/>
  <c r="AT166" i="2"/>
  <c r="AT707" i="2"/>
  <c r="AT33" i="2"/>
  <c r="AT217" i="2"/>
  <c r="AT27" i="2"/>
  <c r="AT48" i="2"/>
  <c r="AT594" i="2"/>
  <c r="AT174" i="2"/>
  <c r="AT628" i="2"/>
  <c r="AT616" i="2"/>
  <c r="AT673" i="2"/>
  <c r="AT2" i="2"/>
  <c r="AT622" i="2"/>
  <c r="AT355" i="2"/>
  <c r="AT396" i="2"/>
  <c r="AT490" i="2"/>
  <c r="AT83" i="2"/>
  <c r="AT607" i="2"/>
  <c r="AT494" i="2"/>
  <c r="AT196" i="2"/>
  <c r="AT632" i="2"/>
  <c r="AT157" i="2"/>
  <c r="AT298" i="2"/>
  <c r="AT318" i="2"/>
  <c r="AT411" i="2"/>
  <c r="AT670" i="2"/>
  <c r="AT561" i="2"/>
  <c r="AT708" i="2"/>
  <c r="AT641" i="2"/>
  <c r="AT648" i="2"/>
  <c r="AT629" i="2"/>
  <c r="AT73" i="2"/>
  <c r="AT645" i="2"/>
  <c r="AT426" i="2"/>
  <c r="AT349" i="2"/>
  <c r="AT338" i="2"/>
  <c r="AT495" i="2"/>
  <c r="AT118" i="2"/>
  <c r="AT706" i="2"/>
  <c r="AT119" i="2"/>
  <c r="AT229" i="2"/>
  <c r="AT243" i="2"/>
  <c r="AT208" i="2"/>
  <c r="AT358" i="2"/>
  <c r="AT25" i="2"/>
  <c r="AT532" i="2"/>
  <c r="AT316" i="2"/>
  <c r="AT531" i="2"/>
  <c r="AT258" i="2"/>
  <c r="AT256" i="2"/>
  <c r="AT689" i="2"/>
  <c r="AT710" i="2"/>
  <c r="AT273" i="2"/>
  <c r="AT590" i="2"/>
  <c r="AT308" i="2"/>
  <c r="AT473" i="2"/>
  <c r="AT574" i="2"/>
  <c r="AT526" i="2"/>
  <c r="AT146" i="2"/>
  <c r="AT251" i="2"/>
  <c r="AT478" i="2"/>
  <c r="AT489" i="2"/>
  <c r="AT352" i="2"/>
  <c r="AT432" i="2"/>
  <c r="AT220" i="2"/>
  <c r="AT351" i="2"/>
  <c r="AT520" i="2"/>
  <c r="AT486" i="2"/>
  <c r="AT84" i="2"/>
  <c r="AT599" i="2"/>
  <c r="AT442" i="2"/>
  <c r="AT617" i="2"/>
  <c r="AT78" i="2"/>
  <c r="AT725" i="2"/>
  <c r="AT342" i="2"/>
  <c r="AT533" i="2"/>
  <c r="AT371" i="2"/>
  <c r="AT301" i="2"/>
  <c r="AT55" i="2"/>
  <c r="AT246" i="2"/>
  <c r="AT324" i="2"/>
  <c r="AT253" i="2"/>
  <c r="AT297" i="2"/>
  <c r="AT439" i="2"/>
  <c r="AT47" i="2"/>
  <c r="AT482" i="2"/>
  <c r="AT213" i="2"/>
  <c r="AT209" i="2"/>
  <c r="AT401" i="2"/>
  <c r="AR604" i="2"/>
  <c r="AR155" i="2"/>
  <c r="AR405" i="2"/>
  <c r="AR620" i="2"/>
  <c r="AS29" i="2"/>
  <c r="AS183" i="2"/>
  <c r="AT155" i="2"/>
  <c r="AU458" i="2"/>
  <c r="AU275" i="2"/>
  <c r="AS719" i="2"/>
  <c r="AS169" i="2"/>
  <c r="AS116" i="2"/>
  <c r="AS473" i="2"/>
  <c r="AS364" i="2"/>
  <c r="AS318" i="2"/>
  <c r="AS335" i="2"/>
  <c r="AR335" i="2"/>
  <c r="AS72" i="2"/>
  <c r="AS19" i="2"/>
  <c r="AR19" i="2"/>
  <c r="AS646" i="2"/>
  <c r="AS306" i="2"/>
  <c r="AS316" i="2"/>
  <c r="AS622" i="2"/>
  <c r="AT679" i="2"/>
  <c r="AT419" i="2"/>
  <c r="AT126" i="2"/>
  <c r="AT731" i="2"/>
  <c r="AT61" i="2"/>
  <c r="AT14" i="2"/>
  <c r="AT536" i="2"/>
  <c r="AT189" i="2"/>
  <c r="AT38" i="2"/>
  <c r="AT534" i="2"/>
  <c r="AR109" i="2"/>
  <c r="AR105" i="2"/>
  <c r="AR101" i="2"/>
  <c r="AR623" i="2"/>
  <c r="AR343" i="2"/>
  <c r="AR257" i="2"/>
  <c r="AR178" i="2"/>
  <c r="AR544" i="2"/>
  <c r="AU291" i="2"/>
  <c r="AU330" i="2"/>
  <c r="AU733" i="2"/>
  <c r="AU514" i="2"/>
  <c r="AU505" i="2"/>
  <c r="AU45" i="2"/>
  <c r="AR45" i="2"/>
  <c r="AU263" i="2"/>
  <c r="AU302" i="2"/>
  <c r="AU414" i="2"/>
  <c r="AU360" i="2"/>
  <c r="AU206" i="2"/>
  <c r="AU534" i="2"/>
  <c r="AU584" i="2"/>
  <c r="AS575" i="2"/>
  <c r="AR334" i="2"/>
  <c r="AS248" i="2"/>
  <c r="AR248" i="2"/>
  <c r="AS649" i="2"/>
  <c r="AS572" i="2"/>
  <c r="AS158" i="2"/>
  <c r="AS552" i="2"/>
  <c r="AS289" i="2"/>
  <c r="AS525" i="2"/>
  <c r="AS42" i="2"/>
  <c r="AT720" i="2"/>
  <c r="AT519" i="2"/>
  <c r="AS720" i="2"/>
  <c r="AS346" i="2"/>
  <c r="AS656" i="2"/>
  <c r="AS447" i="2"/>
  <c r="AS690" i="2"/>
  <c r="AS16" i="2"/>
  <c r="AS446" i="2"/>
  <c r="AS261" i="2"/>
  <c r="AS164" i="2"/>
  <c r="AS440" i="2"/>
  <c r="AT705" i="2"/>
  <c r="AT567" i="2"/>
  <c r="AT319" i="2"/>
  <c r="AT241" i="2"/>
  <c r="AT417" i="2"/>
  <c r="AT415" i="2"/>
  <c r="AT70" i="2"/>
  <c r="AT359" i="2"/>
  <c r="AT445" i="2"/>
  <c r="AT177" i="2"/>
  <c r="AT535" i="2"/>
  <c r="AT181" i="2"/>
  <c r="AT210" i="2"/>
  <c r="AT86" i="2"/>
  <c r="AT493" i="2"/>
  <c r="AT385" i="2"/>
  <c r="AT231" i="2"/>
  <c r="AT66" i="2"/>
  <c r="AT212" i="2"/>
  <c r="AT329" i="2"/>
  <c r="AT163" i="2"/>
  <c r="AT82" i="2"/>
  <c r="AT546" i="2"/>
  <c r="AT128" i="2"/>
  <c r="AT121" i="2"/>
  <c r="AR516" i="2"/>
  <c r="AR391" i="2"/>
  <c r="AR459" i="2"/>
  <c r="AR566" i="2"/>
  <c r="AR168" i="2"/>
  <c r="AR132" i="2"/>
  <c r="AR146" i="2"/>
  <c r="AR307" i="2"/>
  <c r="AR553" i="2"/>
  <c r="AR562" i="2"/>
  <c r="AR240" i="2"/>
  <c r="AR84" i="2"/>
  <c r="AR507" i="2"/>
  <c r="AR160" i="2"/>
  <c r="AR232" i="2"/>
  <c r="AR190" i="2"/>
  <c r="AR131" i="2"/>
  <c r="AR183" i="2"/>
  <c r="AR339" i="2"/>
  <c r="AR517" i="2"/>
  <c r="AR184" i="2"/>
  <c r="AR81" i="2"/>
  <c r="AR124" i="2"/>
  <c r="AR328" i="2"/>
  <c r="AR376" i="2"/>
  <c r="AR557" i="2"/>
  <c r="AR23" i="2"/>
  <c r="AR54" i="2"/>
  <c r="AR204" i="2"/>
  <c r="AR142" i="2"/>
  <c r="AR496" i="2"/>
  <c r="AR98" i="2"/>
  <c r="AR407" i="2"/>
  <c r="AR118" i="2"/>
  <c r="AU692" i="2"/>
  <c r="AU674" i="2"/>
  <c r="AU705" i="2"/>
  <c r="AU450" i="2"/>
  <c r="AR450" i="2"/>
  <c r="AU684" i="2"/>
  <c r="AU729" i="2"/>
  <c r="AU567" i="2"/>
  <c r="AR567" i="2"/>
  <c r="AU238" i="2"/>
  <c r="AR238" i="2"/>
  <c r="AU666" i="2"/>
  <c r="AU555" i="2"/>
  <c r="AU137" i="2"/>
  <c r="AR137" i="2"/>
  <c r="AU319" i="2"/>
  <c r="AU698" i="2"/>
  <c r="AU370" i="2"/>
  <c r="AU151" i="2"/>
  <c r="AU26" i="2"/>
  <c r="AU241" i="2"/>
  <c r="AU735" i="2"/>
  <c r="AU476" i="2"/>
  <c r="AU417" i="2"/>
  <c r="AU453" i="2"/>
  <c r="AU506" i="2"/>
  <c r="AU173" i="2"/>
  <c r="AU527" i="2"/>
  <c r="AU415" i="2"/>
  <c r="AU182" i="2"/>
  <c r="AR163" i="2"/>
  <c r="AR546" i="2"/>
  <c r="AT368" i="2"/>
  <c r="AT13" i="2"/>
  <c r="AU57" i="2"/>
  <c r="AU261" i="2"/>
  <c r="AS717" i="2"/>
  <c r="AS159" i="2"/>
  <c r="AS669" i="2"/>
  <c r="AS153" i="2"/>
  <c r="AS494" i="2"/>
  <c r="AS607" i="2"/>
  <c r="AS67" i="2"/>
  <c r="AS526" i="2"/>
  <c r="AS632" i="2"/>
  <c r="AS631" i="2"/>
  <c r="AT451" i="2"/>
  <c r="AT598" i="2"/>
  <c r="AT421" i="2"/>
  <c r="AT436" i="2"/>
  <c r="AT165" i="2"/>
  <c r="AT176" i="2"/>
  <c r="AT654" i="2"/>
  <c r="AT477" i="2"/>
  <c r="AT235" i="2"/>
  <c r="AT154" i="2"/>
  <c r="AT267" i="2"/>
  <c r="AT115" i="2"/>
  <c r="AR515" i="2"/>
  <c r="AR321" i="2"/>
  <c r="AU430" i="2"/>
  <c r="AU59" i="2"/>
  <c r="AR59" i="2"/>
  <c r="AU444" i="2"/>
  <c r="AU112" i="2"/>
  <c r="AU230" i="2"/>
  <c r="AU317" i="2"/>
  <c r="AU722" i="2"/>
  <c r="AU38" i="2"/>
  <c r="AU271" i="2"/>
  <c r="AU244" i="2"/>
  <c r="AR244" i="2"/>
  <c r="AU377" i="2"/>
  <c r="AS334" i="2"/>
  <c r="AS661" i="2"/>
  <c r="AS280" i="2"/>
  <c r="AS290" i="2"/>
  <c r="AR290" i="2"/>
  <c r="AS610" i="2"/>
  <c r="AS456" i="2"/>
  <c r="AS4" i="2"/>
  <c r="AS642" i="2"/>
  <c r="AS49" i="2"/>
  <c r="AS426" i="2"/>
  <c r="AS247" i="2"/>
  <c r="AS341" i="2"/>
  <c r="AS188" i="2"/>
  <c r="AS37" i="2"/>
  <c r="AT677" i="2"/>
  <c r="AT85" i="2"/>
  <c r="AT272" i="2"/>
  <c r="AT656" i="2"/>
  <c r="AT647" i="2"/>
  <c r="AT286" i="2"/>
  <c r="AT58" i="2"/>
  <c r="AT690" i="2"/>
  <c r="AT24" i="2"/>
  <c r="AT523" i="2"/>
  <c r="AT727" i="2"/>
  <c r="AT255" i="2"/>
  <c r="AT261" i="2"/>
  <c r="AT284" i="2"/>
  <c r="AT223" i="2"/>
  <c r="AR251" i="2"/>
  <c r="AR605" i="2"/>
  <c r="AR278" i="2"/>
  <c r="AR312" i="2"/>
  <c r="AR75" i="2"/>
  <c r="AR469" i="2"/>
  <c r="AR192" i="2"/>
  <c r="AR423" i="2"/>
  <c r="AU548" i="2"/>
  <c r="AU85" i="2"/>
  <c r="AU60" i="2"/>
  <c r="AS451" i="2"/>
  <c r="AS430" i="2"/>
  <c r="AS330" i="2"/>
  <c r="AS733" i="2"/>
  <c r="AS509" i="2"/>
  <c r="AS688" i="2"/>
  <c r="AS304" i="2"/>
  <c r="AS427" i="2"/>
  <c r="AS477" i="2"/>
  <c r="AS236" i="2"/>
  <c r="AS468" i="2"/>
  <c r="AS104" i="2"/>
  <c r="AS79" i="2"/>
  <c r="AS548" i="2"/>
  <c r="AS60" i="2"/>
  <c r="AS424" i="2"/>
  <c r="AS483" i="2"/>
  <c r="AS35" i="2"/>
  <c r="AS62" i="2"/>
  <c r="AS727" i="2"/>
  <c r="AS510" i="2"/>
  <c r="AS425" i="2"/>
  <c r="AS576" i="2"/>
  <c r="AT450" i="2"/>
  <c r="AT238" i="2"/>
  <c r="AT698" i="2"/>
  <c r="AT735" i="2"/>
  <c r="AT453" i="2"/>
  <c r="AT182" i="2"/>
  <c r="AT264" i="2"/>
  <c r="AT366" i="2"/>
  <c r="AS724" i="2"/>
  <c r="AV724" i="2" s="1"/>
  <c r="AS563" i="2"/>
  <c r="AS678" i="2"/>
  <c r="AS711" i="2"/>
  <c r="AS40" i="2"/>
  <c r="AS110" i="2"/>
  <c r="AS619" i="2"/>
  <c r="AS114" i="2"/>
  <c r="AS242" i="2"/>
  <c r="AS33" i="2"/>
  <c r="AS594" i="2"/>
  <c r="AS673" i="2"/>
  <c r="AS301" i="2"/>
  <c r="AS253" i="2"/>
  <c r="AT703" i="2"/>
  <c r="AT611" i="2"/>
  <c r="AT726" i="2"/>
  <c r="AT618" i="2"/>
  <c r="AT320" i="2"/>
  <c r="AT529" i="2"/>
  <c r="AT207" i="2"/>
  <c r="AT225" i="2"/>
  <c r="AT685" i="2"/>
  <c r="AT148" i="2"/>
  <c r="AT353" i="2"/>
  <c r="AT608" i="2"/>
  <c r="AT701" i="2"/>
  <c r="AT465" i="2"/>
  <c r="AT127" i="2"/>
  <c r="AT386" i="2"/>
  <c r="AT624" i="2"/>
  <c r="AT458" i="2"/>
  <c r="AT387" i="2"/>
  <c r="AT422" i="2"/>
  <c r="AT43" i="2"/>
  <c r="AT676" i="2"/>
  <c r="AT69" i="2"/>
  <c r="AT130" i="2"/>
  <c r="AT730" i="2"/>
  <c r="AT393" i="2"/>
  <c r="AT537" i="2"/>
  <c r="AT96" i="2"/>
  <c r="AT215" i="2"/>
  <c r="AT200" i="2"/>
  <c r="AT454" i="2"/>
  <c r="AT107" i="2"/>
  <c r="AT511" i="2"/>
  <c r="AT80" i="2"/>
  <c r="AT259" i="2"/>
  <c r="AT303" i="2"/>
  <c r="AT129" i="2"/>
  <c r="AT333" i="2"/>
  <c r="AT593" i="2"/>
  <c r="AT337" i="2"/>
  <c r="AT354" i="2"/>
  <c r="AT452" i="2"/>
  <c r="AT300" i="2"/>
  <c r="AT508" i="2"/>
  <c r="AT265" i="2"/>
  <c r="AT202" i="2"/>
  <c r="AT216" i="2"/>
  <c r="AT635" i="2"/>
  <c r="AT498" i="2"/>
  <c r="AT347" i="2"/>
  <c r="AT234" i="2"/>
  <c r="AT193" i="2"/>
  <c r="AT363" i="2"/>
  <c r="AT311" i="2"/>
  <c r="AT577" i="2"/>
  <c r="AT314" i="2"/>
  <c r="AT218" i="2"/>
  <c r="AT295" i="2"/>
  <c r="AT663" i="2"/>
  <c r="AS554" i="2"/>
  <c r="AS101" i="2"/>
  <c r="AT584" i="2"/>
  <c r="AT150" i="2"/>
  <c r="AU647" i="2"/>
  <c r="AU439" i="2"/>
  <c r="AS412" i="2"/>
  <c r="AS315" i="2"/>
  <c r="AS196" i="2"/>
  <c r="AS31" i="2"/>
  <c r="AS418" i="2"/>
  <c r="AR418" i="2"/>
  <c r="AS634" i="2"/>
  <c r="AS292" i="2"/>
  <c r="AS489" i="2"/>
  <c r="AS141" i="2"/>
  <c r="AS355" i="2"/>
  <c r="AT381" i="2"/>
  <c r="AT330" i="2"/>
  <c r="AT733" i="2"/>
  <c r="AT505" i="2"/>
  <c r="AT45" i="2"/>
  <c r="AT263" i="2"/>
  <c r="AT302" i="2"/>
  <c r="AT414" i="2"/>
  <c r="AT360" i="2"/>
  <c r="AT56" i="2"/>
  <c r="AT383" i="2"/>
  <c r="AR277" i="2"/>
  <c r="AR326" i="2"/>
  <c r="AR41" i="2"/>
  <c r="AR294" i="2"/>
  <c r="AR513" i="2"/>
  <c r="AR350" i="2"/>
  <c r="AR68" i="2"/>
  <c r="AR609" i="2"/>
  <c r="AR357" i="2"/>
  <c r="AR460" i="2"/>
  <c r="AR138" i="2"/>
  <c r="AU451" i="2"/>
  <c r="AU598" i="2"/>
  <c r="AU421" i="2"/>
  <c r="AU436" i="2"/>
  <c r="AR436" i="2"/>
  <c r="AU165" i="2"/>
  <c r="AR165" i="2"/>
  <c r="AU176" i="2"/>
  <c r="AU654" i="2"/>
  <c r="AU477" i="2"/>
  <c r="AU74" i="2"/>
  <c r="AU102" i="2"/>
  <c r="AU56" i="2"/>
  <c r="AU383" i="2"/>
  <c r="AR383" i="2"/>
  <c r="AS681" i="2"/>
  <c r="AS191" i="2"/>
  <c r="AS134" i="2"/>
  <c r="AS254" i="2"/>
  <c r="AS369" i="2"/>
  <c r="AS156" i="2"/>
  <c r="AS322" i="2"/>
  <c r="AS375" i="2"/>
  <c r="AS542" i="2"/>
  <c r="AR542" i="2"/>
  <c r="AS601" i="2"/>
  <c r="AS15" i="2"/>
  <c r="AS356" i="2"/>
  <c r="AS97" i="2"/>
  <c r="AT693" i="2"/>
  <c r="AT428" i="2"/>
  <c r="AT346" i="2"/>
  <c r="AT521" i="2"/>
  <c r="AT147" i="2"/>
  <c r="AT296" i="2"/>
  <c r="AT539" i="2"/>
  <c r="AT35" i="2"/>
  <c r="AT252" i="2"/>
  <c r="AT16" i="2"/>
  <c r="AT500" i="2"/>
  <c r="AT367" i="2"/>
  <c r="AT425" i="2"/>
  <c r="AT657" i="2"/>
  <c r="AR368" i="2"/>
  <c r="AR133" i="2"/>
  <c r="AR373" i="2"/>
  <c r="AR488" i="2"/>
  <c r="AR313" i="2"/>
  <c r="AU693" i="2"/>
  <c r="AU281" i="2"/>
  <c r="AU272" i="2"/>
  <c r="AU139" i="2"/>
  <c r="AU519" i="2"/>
  <c r="AU447" i="2"/>
  <c r="AR447" i="2"/>
  <c r="AR261" i="2"/>
  <c r="AR31" i="2"/>
  <c r="AS419" i="2"/>
  <c r="AS126" i="2"/>
  <c r="AS731" i="2"/>
  <c r="AS61" i="2"/>
  <c r="AS14" i="2"/>
  <c r="AS536" i="2"/>
  <c r="AS399" i="2"/>
  <c r="AS302" i="2"/>
  <c r="AS102" i="2"/>
  <c r="AS56" i="2"/>
  <c r="AS383" i="2"/>
  <c r="AS428" i="2"/>
  <c r="AS699" i="2"/>
  <c r="AS139" i="2"/>
  <c r="AS519" i="2"/>
  <c r="AS58" i="2"/>
  <c r="AS269" i="2"/>
  <c r="AS252" i="2"/>
  <c r="AS140" i="2"/>
  <c r="AS255" i="2"/>
  <c r="AS171" i="2"/>
  <c r="AS487" i="2"/>
  <c r="AS518" i="2"/>
  <c r="AT420" i="2"/>
  <c r="AT666" i="2"/>
  <c r="AT370" i="2"/>
  <c r="AT580" i="2"/>
  <c r="AT506" i="2"/>
  <c r="AT479" i="2"/>
  <c r="AT524" i="2"/>
  <c r="AT406" i="2"/>
  <c r="AT502" i="2"/>
  <c r="AS736" i="2"/>
  <c r="AS578" i="2"/>
  <c r="AS103" i="2"/>
  <c r="AS704" i="2"/>
  <c r="AS99" i="2"/>
  <c r="AS595" i="2"/>
  <c r="AS125" i="2"/>
  <c r="AR125" i="2"/>
  <c r="AS179" i="2"/>
  <c r="AS135" i="2"/>
  <c r="AS166" i="2"/>
  <c r="AR166" i="2"/>
  <c r="AS27" i="2"/>
  <c r="AS628" i="2"/>
  <c r="AS533" i="2"/>
  <c r="AS246" i="2"/>
  <c r="AS439" i="2"/>
  <c r="AS209" i="2"/>
  <c r="AR209" i="2"/>
  <c r="AS705" i="2"/>
  <c r="AS238" i="2"/>
  <c r="AS137" i="2"/>
  <c r="AS370" i="2"/>
  <c r="AS241" i="2"/>
  <c r="AS476" i="2"/>
  <c r="AS453" i="2"/>
  <c r="AS479" i="2"/>
  <c r="AS70" i="2"/>
  <c r="AS270" i="2"/>
  <c r="AS406" i="2"/>
  <c r="AS177" i="2"/>
  <c r="AS366" i="2"/>
  <c r="AS502" i="2"/>
  <c r="AS493" i="2"/>
  <c r="AS66" i="2"/>
  <c r="AS329" i="2"/>
  <c r="AS546" i="2"/>
  <c r="AT667" i="2"/>
  <c r="AT602" i="2"/>
  <c r="AT470" i="2"/>
  <c r="AT277" i="2"/>
  <c r="AT186" i="2"/>
  <c r="AT515" i="2"/>
  <c r="AT149" i="2"/>
  <c r="AT109" i="2"/>
  <c r="AR585" i="2"/>
  <c r="AR628" i="2"/>
  <c r="AR576" i="2"/>
  <c r="AT159" i="2"/>
  <c r="AU484" i="2"/>
  <c r="AS573" i="2"/>
  <c r="AS522" i="2"/>
  <c r="AS455" i="2"/>
  <c r="AS411" i="2"/>
  <c r="AS6" i="2"/>
  <c r="AS638" i="2"/>
  <c r="AS471" i="2"/>
  <c r="AS531" i="2"/>
  <c r="AR531" i="2"/>
  <c r="AS662" i="2"/>
  <c r="AS44" i="2"/>
  <c r="AS528" i="2"/>
  <c r="AT627" i="2"/>
  <c r="AT291" i="2"/>
  <c r="AT652" i="2"/>
  <c r="AT167" i="2"/>
  <c r="AT509" i="2"/>
  <c r="AT688" i="2"/>
  <c r="AT304" i="2"/>
  <c r="AT427" i="2"/>
  <c r="AT50" i="2"/>
  <c r="AT74" i="2"/>
  <c r="AT102" i="2"/>
  <c r="AT79" i="2"/>
  <c r="AR186" i="2"/>
  <c r="AR466" i="2"/>
  <c r="AR57" i="2"/>
  <c r="AR87" i="2"/>
  <c r="AU419" i="2"/>
  <c r="AU126" i="2"/>
  <c r="AU731" i="2"/>
  <c r="AU61" i="2"/>
  <c r="AU14" i="2"/>
  <c r="AU536" i="2"/>
  <c r="AU189" i="2"/>
  <c r="AR189" i="2"/>
  <c r="AU236" i="2"/>
  <c r="AU468" i="2"/>
  <c r="AU104" i="2"/>
  <c r="AU79" i="2"/>
  <c r="AS379" i="2"/>
  <c r="AS305" i="2"/>
  <c r="AS52" i="2"/>
  <c r="AS46" i="2"/>
  <c r="AS274" i="2"/>
  <c r="AS145" i="2"/>
  <c r="AS478" i="2"/>
  <c r="AT596" i="2"/>
  <c r="AT700" i="2"/>
  <c r="AT582" i="2"/>
  <c r="AT60" i="2"/>
  <c r="AT424" i="2"/>
  <c r="AT483" i="2"/>
  <c r="AT269" i="2"/>
  <c r="AT560" i="2"/>
  <c r="AT378" i="2"/>
  <c r="AT100" i="2"/>
  <c r="AT510" i="2"/>
  <c r="AT171" i="2"/>
  <c r="AT487" i="2"/>
  <c r="AT518" i="2"/>
  <c r="AR29" i="2"/>
  <c r="AR123" i="2"/>
  <c r="AR403" i="2"/>
  <c r="AR390" i="2"/>
  <c r="AR239" i="2"/>
  <c r="AR65" i="2"/>
  <c r="AR702" i="2"/>
  <c r="AR512" i="2"/>
  <c r="AR7" i="2"/>
  <c r="AR467" i="2"/>
  <c r="AR394" i="2"/>
  <c r="AR388" i="2"/>
  <c r="AR596" i="2"/>
  <c r="AU596" i="2"/>
  <c r="AU346" i="2"/>
  <c r="AU521" i="2"/>
  <c r="AR521" i="2"/>
  <c r="AU147" i="2"/>
  <c r="AR147" i="2"/>
  <c r="AU424" i="2"/>
  <c r="AS381" i="2"/>
  <c r="AS652" i="2"/>
  <c r="AS505" i="2"/>
  <c r="AS45" i="2"/>
  <c r="AS263" i="2"/>
  <c r="AS50" i="2"/>
  <c r="AS235" i="2"/>
  <c r="AS154" i="2"/>
  <c r="AS267" i="2"/>
  <c r="AS115" i="2"/>
  <c r="AS677" i="2"/>
  <c r="AS700" i="2"/>
  <c r="AS521" i="2"/>
  <c r="AS147" i="2"/>
  <c r="AS296" i="2"/>
  <c r="AS18" i="2"/>
  <c r="AS378" i="2"/>
  <c r="AS500" i="2"/>
  <c r="AS76" i="2"/>
  <c r="AS284" i="2"/>
  <c r="AS657" i="2"/>
  <c r="AT674" i="2"/>
  <c r="AT729" i="2"/>
  <c r="AT137" i="2"/>
  <c r="AT26" i="2"/>
  <c r="AT683" i="2"/>
  <c r="AT527" i="2"/>
  <c r="AT613" i="2"/>
  <c r="AT285" i="2"/>
  <c r="AT682" i="2"/>
  <c r="AS715" i="2"/>
  <c r="AS198" i="2"/>
  <c r="AS737" i="2"/>
  <c r="AS650" i="2"/>
  <c r="AS416" i="2"/>
  <c r="AS120" i="2"/>
  <c r="AS224" i="2"/>
  <c r="AS382" i="2"/>
  <c r="AS716" i="2"/>
  <c r="AS707" i="2"/>
  <c r="AS48" i="2"/>
  <c r="AR48" i="2"/>
  <c r="AS616" i="2"/>
  <c r="AS371" i="2"/>
  <c r="AS324" i="2"/>
  <c r="AR324" i="2"/>
  <c r="AS47" i="2"/>
  <c r="AS401" i="2"/>
  <c r="AS692" i="2"/>
  <c r="AS450" i="2"/>
  <c r="AS729" i="2"/>
  <c r="AS666" i="2"/>
  <c r="AS319" i="2"/>
  <c r="AS151" i="2"/>
  <c r="AS735" i="2"/>
  <c r="AS683" i="2"/>
  <c r="AS506" i="2"/>
  <c r="AS415" i="2"/>
  <c r="AS410" i="2"/>
  <c r="AS264" i="2"/>
  <c r="AS285" i="2"/>
  <c r="AS538" i="2"/>
  <c r="AS535" i="2"/>
  <c r="AS682" i="2"/>
  <c r="AS549" i="2"/>
  <c r="AS385" i="2"/>
  <c r="AS212" i="2"/>
  <c r="AS163" i="2"/>
  <c r="AS128" i="2"/>
  <c r="AS611" i="2"/>
  <c r="AS618" i="2"/>
  <c r="AS529" i="2"/>
  <c r="AS225" i="2"/>
  <c r="AR225" i="2"/>
  <c r="AS148" i="2"/>
  <c r="AR148" i="2"/>
  <c r="AS608" i="2"/>
  <c r="AS465" i="2"/>
  <c r="AS386" i="2"/>
  <c r="AS458" i="2"/>
  <c r="AS422" i="2"/>
  <c r="AS676" i="2"/>
  <c r="AS130" i="2"/>
  <c r="AS393" i="2"/>
  <c r="AS96" i="2"/>
  <c r="AS200" i="2"/>
  <c r="AS107" i="2"/>
  <c r="AS80" i="2"/>
  <c r="AS303" i="2"/>
  <c r="AS333" i="2"/>
  <c r="AS337" i="2"/>
  <c r="AS452" i="2"/>
  <c r="AS508" i="2"/>
  <c r="AS202" i="2"/>
  <c r="AS635" i="2"/>
  <c r="AS193" i="2"/>
  <c r="AR311" i="2"/>
  <c r="AS311" i="2"/>
  <c r="AS314" i="2"/>
  <c r="AS295" i="2"/>
  <c r="AR295" i="2"/>
  <c r="AS34" i="2"/>
  <c r="AS170" i="2"/>
  <c r="AS630" i="2"/>
  <c r="AR630" i="2"/>
  <c r="AR412" i="2"/>
  <c r="AR4" i="2"/>
  <c r="AR366" i="2"/>
  <c r="AR47" i="2"/>
  <c r="AT680" i="2"/>
  <c r="AT131" i="2"/>
  <c r="AT467" i="2"/>
  <c r="AS492" i="2"/>
  <c r="AS680" i="2"/>
  <c r="AS122" i="2"/>
  <c r="AS396" i="2"/>
  <c r="AS229" i="2"/>
  <c r="AS197" i="2"/>
  <c r="AS490" i="2"/>
  <c r="AS437" i="2"/>
  <c r="AR437" i="2"/>
  <c r="AS340" i="2"/>
  <c r="AS491" i="2"/>
  <c r="AS541" i="2"/>
  <c r="AT430" i="2"/>
  <c r="AT59" i="2"/>
  <c r="AT112" i="2"/>
  <c r="AT230" i="2"/>
  <c r="AT317" i="2"/>
  <c r="AT399" i="2"/>
  <c r="AT236" i="2"/>
  <c r="AT468" i="2"/>
  <c r="AT104" i="2"/>
  <c r="AT206" i="2"/>
  <c r="AT377" i="2"/>
  <c r="AR602" i="2"/>
  <c r="AR149" i="2"/>
  <c r="AR559" i="2"/>
  <c r="AR250" i="2"/>
  <c r="AR195" i="2"/>
  <c r="AR90" i="2"/>
  <c r="AR175" i="2"/>
  <c r="AR372" i="2"/>
  <c r="AR659" i="2"/>
  <c r="AR89" i="2"/>
  <c r="AR464" i="2"/>
  <c r="AR199" i="2"/>
  <c r="AR10" i="2"/>
  <c r="AR64" i="2"/>
  <c r="AR113" i="2"/>
  <c r="AR106" i="2"/>
  <c r="AR5" i="2"/>
  <c r="AR309" i="2"/>
  <c r="AR556" i="2"/>
  <c r="AU381" i="2"/>
  <c r="AR381" i="2"/>
  <c r="AU652" i="2"/>
  <c r="AU167" i="2"/>
  <c r="AU509" i="2"/>
  <c r="AU688" i="2"/>
  <c r="AR688" i="2"/>
  <c r="AU304" i="2"/>
  <c r="AU427" i="2"/>
  <c r="AU235" i="2"/>
  <c r="AR235" i="2"/>
  <c r="AU154" i="2"/>
  <c r="AU267" i="2"/>
  <c r="AR267" i="2"/>
  <c r="AU115" i="2"/>
  <c r="AS621" i="2"/>
  <c r="AS228" i="2"/>
  <c r="AS718" i="2"/>
  <c r="AS21" i="2"/>
  <c r="AS547" i="2"/>
  <c r="AS187" i="2"/>
  <c r="AR187" i="2"/>
  <c r="AS258" i="2"/>
  <c r="AS39" i="2"/>
  <c r="AS83" i="2"/>
  <c r="AS571" i="2"/>
  <c r="AS95" i="2"/>
  <c r="AS721" i="2"/>
  <c r="AS3" i="2"/>
  <c r="AS670" i="2"/>
  <c r="AR670" i="2"/>
  <c r="AT548" i="2"/>
  <c r="AT699" i="2"/>
  <c r="AT139" i="2"/>
  <c r="AT12" i="2"/>
  <c r="AT447" i="2"/>
  <c r="AT211" i="2"/>
  <c r="AT62" i="2"/>
  <c r="AT140" i="2"/>
  <c r="AT446" i="2"/>
  <c r="AT76" i="2"/>
  <c r="AT201" i="2"/>
  <c r="AT576" i="2"/>
  <c r="AT440" i="2"/>
  <c r="AR592" i="2"/>
  <c r="AR554" i="2"/>
  <c r="AR205" i="2"/>
  <c r="AR283" i="2"/>
  <c r="AU720" i="2"/>
  <c r="AU428" i="2"/>
  <c r="AU699" i="2"/>
  <c r="AU656" i="2"/>
  <c r="AU12" i="2"/>
  <c r="AR12" i="2"/>
  <c r="AU13" i="2"/>
  <c r="AU32" i="2"/>
  <c r="AU597" i="2"/>
  <c r="AU116" i="2"/>
  <c r="AU257" i="2"/>
  <c r="AU568" i="2"/>
  <c r="AU635" i="2"/>
  <c r="AU649" i="2"/>
  <c r="AU429" i="2"/>
  <c r="AU124" i="2"/>
  <c r="AU6" i="2"/>
  <c r="AU559" i="2"/>
  <c r="AU296" i="2"/>
  <c r="AS167" i="2"/>
  <c r="AS74" i="2"/>
  <c r="AS627" i="2"/>
  <c r="AS598" i="2"/>
  <c r="AS421" i="2"/>
  <c r="AS436" i="2"/>
  <c r="AS165" i="2"/>
  <c r="AS176" i="2"/>
  <c r="AS654" i="2"/>
  <c r="AS189" i="2"/>
  <c r="AS722" i="2"/>
  <c r="AS414" i="2"/>
  <c r="AS360" i="2"/>
  <c r="AS244" i="2"/>
  <c r="AS693" i="2"/>
  <c r="AS85" i="2"/>
  <c r="AS582" i="2"/>
  <c r="AS647" i="2"/>
  <c r="AS286" i="2"/>
  <c r="AS539" i="2"/>
  <c r="AS211" i="2"/>
  <c r="AS523" i="2"/>
  <c r="AS100" i="2"/>
  <c r="AS367" i="2"/>
  <c r="AS223" i="2"/>
  <c r="AT692" i="2"/>
  <c r="AT684" i="2"/>
  <c r="AT151" i="2"/>
  <c r="AT476" i="2"/>
  <c r="AT173" i="2"/>
  <c r="AT410" i="2"/>
  <c r="AT270" i="2"/>
  <c r="AT538" i="2"/>
  <c r="AT549" i="2"/>
  <c r="AS591" i="2"/>
  <c r="AS400" i="2"/>
  <c r="AS172" i="2"/>
  <c r="AS361" i="2"/>
  <c r="AS671" i="2"/>
  <c r="AS472" i="2"/>
  <c r="AS51" i="2"/>
  <c r="AS221" i="2"/>
  <c r="AS636" i="2"/>
  <c r="AS217" i="2"/>
  <c r="AS543" i="2"/>
  <c r="AS328" i="2"/>
  <c r="AS664" i="2"/>
  <c r="AS569" i="2"/>
  <c r="AS144" i="2"/>
  <c r="AS501" i="2"/>
  <c r="AS220" i="2"/>
  <c r="AS728" i="2"/>
  <c r="AS431" i="2"/>
  <c r="AS23" i="2"/>
  <c r="AS65" i="2"/>
  <c r="AS368" i="2"/>
  <c r="AS651" i="2"/>
  <c r="AS93" i="2"/>
  <c r="AS702" i="2"/>
  <c r="AS205" i="2"/>
  <c r="AS597" i="2"/>
  <c r="AS488" i="2"/>
  <c r="AS694" i="2"/>
  <c r="AS2" i="2"/>
  <c r="AS219" i="2"/>
  <c r="AS123" i="2"/>
  <c r="AS249" i="2"/>
  <c r="AS469" i="2"/>
  <c r="AS623" i="2"/>
  <c r="AS530" i="2"/>
  <c r="AS55" i="2"/>
  <c r="AS297" i="2"/>
  <c r="AS674" i="2"/>
  <c r="AS420" i="2"/>
  <c r="AS567" i="2"/>
  <c r="AS555" i="2"/>
  <c r="AS698" i="2"/>
  <c r="AS26" i="2"/>
  <c r="AS580" i="2"/>
  <c r="AS417" i="2"/>
  <c r="AS182" i="2"/>
  <c r="AS613" i="2"/>
  <c r="AS524" i="2"/>
  <c r="AS359" i="2"/>
  <c r="AS445" i="2"/>
  <c r="AS181" i="2"/>
  <c r="AS210" i="2"/>
  <c r="AS231" i="2"/>
  <c r="AS653" i="2"/>
  <c r="AS82" i="2"/>
  <c r="AS121" i="2"/>
  <c r="AS703" i="2"/>
  <c r="AS726" i="2"/>
  <c r="AS320" i="2"/>
  <c r="AS207" i="2"/>
  <c r="AS685" i="2"/>
  <c r="AS353" i="2"/>
  <c r="AS701" i="2"/>
  <c r="AS127" i="2"/>
  <c r="AR127" i="2"/>
  <c r="AS624" i="2"/>
  <c r="AS387" i="2"/>
  <c r="AS43" i="2"/>
  <c r="AS69" i="2"/>
  <c r="AS730" i="2"/>
  <c r="AS537" i="2"/>
  <c r="AS215" i="2"/>
  <c r="AR215" i="2"/>
  <c r="AS454" i="2"/>
  <c r="AS511" i="2"/>
  <c r="AS259" i="2"/>
  <c r="AS129" i="2"/>
  <c r="AR129" i="2"/>
  <c r="AS593" i="2"/>
  <c r="AS354" i="2"/>
  <c r="AS300" i="2"/>
  <c r="AS265" i="2"/>
  <c r="AS216" i="2"/>
  <c r="AS498" i="2"/>
  <c r="AR234" i="2"/>
  <c r="AS363" i="2"/>
  <c r="AS577" i="2"/>
  <c r="AS218" i="2"/>
  <c r="AS663" i="2"/>
  <c r="AS350" i="2"/>
  <c r="AS178" i="2"/>
  <c r="AR386" i="2"/>
  <c r="AR306" i="2"/>
  <c r="AS691" i="2"/>
  <c r="AT634" i="2"/>
  <c r="AT407" i="2"/>
  <c r="AU108" i="2"/>
  <c r="AU546" i="2"/>
  <c r="AU58" i="2"/>
  <c r="AR58" i="2"/>
  <c r="AU483" i="2"/>
  <c r="AU539" i="2"/>
  <c r="AU18" i="2"/>
  <c r="AU690" i="2"/>
  <c r="AU269" i="2"/>
  <c r="AR269" i="2"/>
  <c r="AU35" i="2"/>
  <c r="AR35" i="2"/>
  <c r="AU211" i="2"/>
  <c r="AU24" i="2"/>
  <c r="AU560" i="2"/>
  <c r="AR560" i="2"/>
  <c r="AU62" i="2"/>
  <c r="AU523" i="2"/>
  <c r="AU378" i="2"/>
  <c r="AU16" i="2"/>
  <c r="AR16" i="2"/>
  <c r="AU140" i="2"/>
  <c r="AU727" i="2"/>
  <c r="AU100" i="2"/>
  <c r="AR100" i="2"/>
  <c r="AU500" i="2"/>
  <c r="AU446" i="2"/>
  <c r="AU255" i="2"/>
  <c r="AR255" i="2"/>
  <c r="AU510" i="2"/>
  <c r="AU367" i="2"/>
  <c r="AU76" i="2"/>
  <c r="AR76" i="2"/>
  <c r="AU171" i="2"/>
  <c r="AU425" i="2"/>
  <c r="AU201" i="2"/>
  <c r="AU284" i="2"/>
  <c r="AU164" i="2"/>
  <c r="AU487" i="2"/>
  <c r="AR487" i="2"/>
  <c r="AU576" i="2"/>
  <c r="AU223" i="2"/>
  <c r="AU657" i="2"/>
  <c r="AU440" i="2"/>
  <c r="AU518" i="2"/>
  <c r="AR600" i="2"/>
  <c r="AR565" i="2"/>
  <c r="AR463" i="2"/>
  <c r="AR342" i="2"/>
  <c r="AR338" i="2"/>
  <c r="AR266" i="2"/>
  <c r="AR262" i="2"/>
  <c r="AR25" i="2"/>
  <c r="AR349" i="2"/>
  <c r="AR256" i="2"/>
  <c r="AR28" i="2"/>
  <c r="AR17" i="2"/>
  <c r="AR185" i="2"/>
  <c r="AR268" i="2"/>
  <c r="AR449" i="2"/>
  <c r="AR448" i="2"/>
  <c r="AR9" i="2"/>
  <c r="AR486" i="2"/>
  <c r="AR615" i="2"/>
  <c r="AR117" i="2"/>
  <c r="AR288" i="2"/>
  <c r="AR658" i="2"/>
  <c r="AR345" i="2"/>
  <c r="AR111" i="2"/>
  <c r="AR30" i="2"/>
  <c r="AR32" i="2"/>
  <c r="AR462" i="2"/>
  <c r="AR389" i="2"/>
  <c r="AR11" i="2"/>
  <c r="AR282" i="2"/>
  <c r="AR443" i="2"/>
  <c r="AR475" i="2"/>
  <c r="AU736" i="2"/>
  <c r="AU715" i="2"/>
  <c r="AU591" i="2"/>
  <c r="AU578" i="2"/>
  <c r="AU198" i="2"/>
  <c r="AU563" i="2"/>
  <c r="AU400" i="2"/>
  <c r="AU103" i="2"/>
  <c r="AU678" i="2"/>
  <c r="AU172" i="2"/>
  <c r="AU704" i="2"/>
  <c r="AU650" i="2"/>
  <c r="AU711" i="2"/>
  <c r="AU361" i="2"/>
  <c r="AU99" i="2"/>
  <c r="AU416" i="2"/>
  <c r="AU40" i="2"/>
  <c r="AU671" i="2"/>
  <c r="AU595" i="2"/>
  <c r="AU120" i="2"/>
  <c r="AU253" i="2"/>
  <c r="AU297" i="2"/>
  <c r="AR213" i="2"/>
  <c r="AR416" i="2"/>
  <c r="AU479" i="2"/>
  <c r="AU410" i="2"/>
  <c r="AU613" i="2"/>
  <c r="AR70" i="2"/>
  <c r="AU70" i="2"/>
  <c r="AR264" i="2"/>
  <c r="AU264" i="2"/>
  <c r="AU524" i="2"/>
  <c r="AR524" i="2"/>
  <c r="AU270" i="2"/>
  <c r="AR270" i="2"/>
  <c r="AU285" i="2"/>
  <c r="AU359" i="2"/>
  <c r="AR359" i="2"/>
  <c r="AU406" i="2"/>
  <c r="AR406" i="2"/>
  <c r="AR538" i="2"/>
  <c r="AU538" i="2"/>
  <c r="AU445" i="2"/>
  <c r="AR445" i="2"/>
  <c r="AU177" i="2"/>
  <c r="AU535" i="2"/>
  <c r="AU181" i="2"/>
  <c r="AU366" i="2"/>
  <c r="AU682" i="2"/>
  <c r="AU210" i="2"/>
  <c r="AU502" i="2"/>
  <c r="AU549" i="2"/>
  <c r="AR549" i="2"/>
  <c r="AU86" i="2"/>
  <c r="AR86" i="2"/>
  <c r="AU493" i="2"/>
  <c r="AU385" i="2"/>
  <c r="AU231" i="2"/>
  <c r="AU66" i="2"/>
  <c r="AU212" i="2"/>
  <c r="AU653" i="2"/>
  <c r="AU329" i="2"/>
  <c r="AU163" i="2"/>
  <c r="AU82" i="2"/>
  <c r="AU128" i="2"/>
  <c r="AU121" i="2"/>
  <c r="AR400" i="2"/>
  <c r="AR446" i="2"/>
  <c r="AT34" i="2"/>
  <c r="AT170" i="2"/>
  <c r="AT630" i="2"/>
  <c r="AR584" i="2"/>
  <c r="AR94" i="2"/>
  <c r="AR13" i="2"/>
  <c r="AU529" i="2"/>
  <c r="AU127" i="2"/>
  <c r="AU511" i="2"/>
  <c r="AU452" i="2"/>
  <c r="AR212" i="2"/>
  <c r="AT326" i="2"/>
  <c r="AT559" i="2"/>
  <c r="AT321" i="2"/>
  <c r="AT466" i="2"/>
  <c r="AT105" i="2"/>
  <c r="AT41" i="2"/>
  <c r="AT675" i="2"/>
  <c r="AT332" i="2"/>
  <c r="AT294" i="2"/>
  <c r="AT57" i="2"/>
  <c r="AT497" i="2"/>
  <c r="AT250" i="2"/>
  <c r="AT713" i="2"/>
  <c r="AT513" i="2"/>
  <c r="AT435" i="2"/>
  <c r="AT195" i="2"/>
  <c r="AT344" i="2"/>
  <c r="AT581" i="2"/>
  <c r="AT90" i="2"/>
  <c r="AT723" i="2"/>
  <c r="AT639" i="2"/>
  <c r="AT540" i="2"/>
  <c r="AT175" i="2"/>
  <c r="AT310" i="2"/>
  <c r="AT372" i="2"/>
  <c r="AT660" i="2"/>
  <c r="AT101" i="2"/>
  <c r="AT659" i="2"/>
  <c r="AT350" i="2"/>
  <c r="AT623" i="2"/>
  <c r="AT89" i="2"/>
  <c r="AT68" i="2"/>
  <c r="AT87" i="2"/>
  <c r="AT343" i="2"/>
  <c r="AR159" i="2"/>
  <c r="AR473" i="2"/>
  <c r="AR196" i="2"/>
  <c r="AR364" i="2"/>
  <c r="AR194" i="2"/>
  <c r="AR71" i="2"/>
  <c r="AR491" i="2"/>
  <c r="AU343" i="2"/>
  <c r="AT554" i="2"/>
  <c r="AT665" i="2"/>
  <c r="AT643" i="2"/>
  <c r="AT22" i="2"/>
  <c r="AT239" i="2"/>
  <c r="AT283" i="2"/>
  <c r="AT480" i="2"/>
  <c r="AT512" i="2"/>
  <c r="AT287" i="2"/>
  <c r="AR134" i="2"/>
  <c r="AR409" i="2"/>
  <c r="AR52" i="2"/>
  <c r="AR426" i="2"/>
  <c r="AR3" i="2"/>
  <c r="AU110" i="2"/>
  <c r="AU472" i="2"/>
  <c r="AU125" i="2"/>
  <c r="AU224" i="2"/>
  <c r="AU619" i="2"/>
  <c r="AU51" i="2"/>
  <c r="AU179" i="2"/>
  <c r="AU382" i="2"/>
  <c r="AU114" i="2"/>
  <c r="AU221" i="2"/>
  <c r="AU135" i="2"/>
  <c r="AU716" i="2"/>
  <c r="AU242" i="2"/>
  <c r="AU636" i="2"/>
  <c r="AU166" i="2"/>
  <c r="AU707" i="2"/>
  <c r="AU33" i="2"/>
  <c r="AU217" i="2"/>
  <c r="AU27" i="2"/>
  <c r="AU48" i="2"/>
  <c r="AU594" i="2"/>
  <c r="AU174" i="2"/>
  <c r="AU628" i="2"/>
  <c r="AU616" i="2"/>
  <c r="AU673" i="2"/>
  <c r="AU2" i="2"/>
  <c r="AU644" i="2"/>
  <c r="AU471" i="2"/>
  <c r="AU607" i="2"/>
  <c r="AU364" i="2"/>
  <c r="AU196" i="2"/>
  <c r="AU522" i="2"/>
  <c r="AU709" i="2"/>
  <c r="AU642" i="2"/>
  <c r="AU229" i="2"/>
  <c r="AU575" i="2"/>
  <c r="AU37" i="2"/>
  <c r="AU197" i="2"/>
  <c r="AU717" i="2"/>
  <c r="AU478" i="2"/>
  <c r="AU409" i="2"/>
  <c r="AU290" i="2"/>
  <c r="AU738" i="2"/>
  <c r="AU376" i="2"/>
  <c r="AU551" i="2"/>
  <c r="AU533" i="2"/>
  <c r="AU371" i="2"/>
  <c r="AU301" i="2"/>
  <c r="AU55" i="2"/>
  <c r="AU246" i="2"/>
  <c r="AU324" i="2"/>
  <c r="AU47" i="2"/>
  <c r="AU482" i="2"/>
  <c r="AU209" i="2"/>
  <c r="AU401" i="2"/>
  <c r="AR616" i="2"/>
  <c r="AR55" i="2"/>
  <c r="AU574" i="2"/>
  <c r="AU680" i="2"/>
  <c r="AU374" i="2"/>
  <c r="AR434" i="2"/>
  <c r="AR574" i="2"/>
  <c r="AR380" i="2"/>
  <c r="AR495" i="2"/>
  <c r="AR532" i="2"/>
  <c r="AR397" i="2"/>
  <c r="AR331" i="2"/>
  <c r="AR558" i="2"/>
  <c r="AR612" i="2"/>
  <c r="AR481" i="2"/>
  <c r="AR108" i="2"/>
  <c r="AR77" i="2"/>
  <c r="AR8" i="2"/>
  <c r="AR503" i="2"/>
  <c r="AR352" i="2"/>
  <c r="AR551" i="2"/>
  <c r="AR588" i="2"/>
  <c r="AR586" i="2"/>
  <c r="AR485" i="2"/>
  <c r="AR561" i="2"/>
  <c r="AR273" i="2"/>
  <c r="AR36" i="2"/>
  <c r="AR413" i="2"/>
  <c r="AR395" i="2"/>
  <c r="AR78" i="2"/>
  <c r="AR442" i="2"/>
  <c r="AR640" i="2"/>
  <c r="AR73" i="2"/>
  <c r="AR351" i="2"/>
  <c r="AU703" i="2"/>
  <c r="AU611" i="2"/>
  <c r="AU726" i="2"/>
  <c r="AU618" i="2"/>
  <c r="AU320" i="2"/>
  <c r="AU207" i="2"/>
  <c r="AU225" i="2"/>
  <c r="AU685" i="2"/>
  <c r="AU148" i="2"/>
  <c r="AU353" i="2"/>
  <c r="AU608" i="2"/>
  <c r="AU701" i="2"/>
  <c r="AU465" i="2"/>
  <c r="AR465" i="2"/>
  <c r="AU386" i="2"/>
  <c r="AU624" i="2"/>
  <c r="AU387" i="2"/>
  <c r="AU422" i="2"/>
  <c r="AU43" i="2"/>
  <c r="AR43" i="2"/>
  <c r="AU676" i="2"/>
  <c r="AU69" i="2"/>
  <c r="AR69" i="2"/>
  <c r="AU130" i="2"/>
  <c r="AU730" i="2"/>
  <c r="AU393" i="2"/>
  <c r="AR393" i="2"/>
  <c r="AU537" i="2"/>
  <c r="AU96" i="2"/>
  <c r="AR96" i="2"/>
  <c r="AU215" i="2"/>
  <c r="AU200" i="2"/>
  <c r="AU454" i="2"/>
  <c r="AU107" i="2"/>
  <c r="AR107" i="2"/>
  <c r="AU80" i="2"/>
  <c r="AU259" i="2"/>
  <c r="AU303" i="2"/>
  <c r="AR303" i="2"/>
  <c r="AU129" i="2"/>
  <c r="AU593" i="2"/>
  <c r="AU337" i="2"/>
  <c r="AU354" i="2"/>
  <c r="AR354" i="2"/>
  <c r="AU300" i="2"/>
  <c r="AU508" i="2"/>
  <c r="AU265" i="2"/>
  <c r="AU202" i="2"/>
  <c r="AR202" i="2"/>
  <c r="AU216" i="2"/>
  <c r="AR635" i="2"/>
  <c r="AU498" i="2"/>
  <c r="AU347" i="2"/>
  <c r="AU234" i="2"/>
  <c r="AU193" i="2"/>
  <c r="AU363" i="2"/>
  <c r="AU311" i="2"/>
  <c r="AU577" i="2"/>
  <c r="AU314" i="2"/>
  <c r="AU218" i="2"/>
  <c r="AU295" i="2"/>
  <c r="AU663" i="2"/>
  <c r="AU34" i="2"/>
  <c r="AU170" i="2"/>
  <c r="AR170" i="2"/>
  <c r="AU630" i="2"/>
  <c r="AU612" i="2"/>
  <c r="AU356" i="2"/>
  <c r="AT464" i="2"/>
  <c r="AT609" i="2"/>
  <c r="AT92" i="2"/>
  <c r="AT357" i="2"/>
  <c r="AT199" i="2"/>
  <c r="AT257" i="2"/>
  <c r="AT222" i="2"/>
  <c r="AT460" i="2"/>
  <c r="AT178" i="2"/>
  <c r="AT10" i="2"/>
  <c r="AT138" i="2"/>
  <c r="AT64" i="2"/>
  <c r="AT544" i="2"/>
  <c r="AT113" i="2"/>
  <c r="AT484" i="2"/>
  <c r="AT106" i="2"/>
  <c r="AT5" i="2"/>
  <c r="AT309" i="2"/>
  <c r="AT686" i="2"/>
  <c r="AT556" i="2"/>
  <c r="AR492" i="2"/>
  <c r="AR573" i="2"/>
  <c r="AR315" i="2"/>
  <c r="AR116" i="2"/>
  <c r="AR122" i="2"/>
  <c r="AR455" i="2"/>
  <c r="AR153" i="2"/>
  <c r="AR318" i="2"/>
  <c r="AR638" i="2"/>
  <c r="AR72" i="2"/>
  <c r="AR292" i="2"/>
  <c r="AR526" i="2"/>
  <c r="AR340" i="2"/>
  <c r="AR44" i="2"/>
  <c r="AR141" i="2"/>
  <c r="AR316" i="2"/>
  <c r="AR528" i="2"/>
  <c r="AR355" i="2"/>
  <c r="AR631" i="2"/>
  <c r="AR622" i="2"/>
  <c r="AU667" i="2"/>
  <c r="AU602" i="2"/>
  <c r="AU470" i="2"/>
  <c r="AU277" i="2"/>
  <c r="AU186" i="2"/>
  <c r="AU515" i="2"/>
  <c r="AU149" i="2"/>
  <c r="AU109" i="2"/>
  <c r="AU326" i="2"/>
  <c r="AU321" i="2"/>
  <c r="AU466" i="2"/>
  <c r="AU105" i="2"/>
  <c r="AU41" i="2"/>
  <c r="AU675" i="2"/>
  <c r="AU332" i="2"/>
  <c r="AU294" i="2"/>
  <c r="AU497" i="2"/>
  <c r="AU250" i="2"/>
  <c r="AU713" i="2"/>
  <c r="AU513" i="2"/>
  <c r="AU435" i="2"/>
  <c r="AU195" i="2"/>
  <c r="AU344" i="2"/>
  <c r="AU581" i="2"/>
  <c r="AU90" i="2"/>
  <c r="AU723" i="2"/>
  <c r="AU639" i="2"/>
  <c r="AU540" i="2"/>
  <c r="AU175" i="2"/>
  <c r="AU310" i="2"/>
  <c r="AU372" i="2"/>
  <c r="AU660" i="2"/>
  <c r="AU101" i="2"/>
  <c r="AU659" i="2"/>
  <c r="AU350" i="2"/>
  <c r="AU623" i="2"/>
  <c r="AU89" i="2"/>
  <c r="AU68" i="2"/>
  <c r="AU87" i="2"/>
  <c r="AU464" i="2"/>
  <c r="AU609" i="2"/>
  <c r="AU92" i="2"/>
  <c r="AU357" i="2"/>
  <c r="AU199" i="2"/>
  <c r="AU222" i="2"/>
  <c r="AU460" i="2"/>
  <c r="AU178" i="2"/>
  <c r="AU10" i="2"/>
  <c r="AU138" i="2"/>
  <c r="AU64" i="2"/>
  <c r="AU544" i="2"/>
  <c r="AU113" i="2"/>
  <c r="AU106" i="2"/>
  <c r="AU5" i="2"/>
  <c r="AU309" i="2"/>
  <c r="AU686" i="2"/>
  <c r="AU556" i="2"/>
  <c r="AU411" i="2"/>
  <c r="AT687" i="2"/>
  <c r="AT651" i="2"/>
  <c r="AT605" i="2"/>
  <c r="AT589" i="2"/>
  <c r="AT161" i="2"/>
  <c r="AT133" i="2"/>
  <c r="AT312" i="2"/>
  <c r="AT373" i="2"/>
  <c r="AT123" i="2"/>
  <c r="AT75" i="2"/>
  <c r="AT205" i="2"/>
  <c r="AT219" i="2"/>
  <c r="AT192" i="2"/>
  <c r="AT313" i="2"/>
  <c r="AT579" i="2"/>
  <c r="AT336" i="2"/>
  <c r="AT275" i="2"/>
  <c r="AT431" i="2"/>
  <c r="AT7" i="2"/>
  <c r="AT323" i="2"/>
  <c r="AT144" i="2"/>
  <c r="AT394" i="2"/>
  <c r="AT293" i="2"/>
  <c r="AT388" i="2"/>
  <c r="AT260" i="2"/>
  <c r="AT570" i="2"/>
  <c r="AR575" i="2"/>
  <c r="AR191" i="2"/>
  <c r="AR228" i="2"/>
  <c r="AR280" i="2"/>
  <c r="AR305" i="2"/>
  <c r="AR254" i="2"/>
  <c r="AR21" i="2"/>
  <c r="AR547" i="2"/>
  <c r="AR456" i="2"/>
  <c r="AR156" i="2"/>
  <c r="AR642" i="2"/>
  <c r="AR39" i="2"/>
  <c r="AR158" i="2"/>
  <c r="AR375" i="2"/>
  <c r="AR247" i="2"/>
  <c r="AR525" i="2"/>
  <c r="AR15" i="2"/>
  <c r="AR274" i="2"/>
  <c r="AR188" i="2"/>
  <c r="AR356" i="2"/>
  <c r="AR145" i="2"/>
  <c r="AR37" i="2"/>
  <c r="AR42" i="2"/>
  <c r="AR97" i="2"/>
  <c r="AR478" i="2"/>
  <c r="AU687" i="2"/>
  <c r="AU592" i="2"/>
  <c r="AU617" i="2"/>
  <c r="AU251" i="2"/>
  <c r="AU651" i="2"/>
  <c r="AU327" i="2"/>
  <c r="AU554" i="2"/>
  <c r="AU368" i="2"/>
  <c r="AU605" i="2"/>
  <c r="AU694" i="2"/>
  <c r="AU589" i="2"/>
  <c r="AU734" i="2"/>
  <c r="AU161" i="2"/>
  <c r="AU278" i="2"/>
  <c r="AU133" i="2"/>
  <c r="AU220" i="2"/>
  <c r="AU665" i="2"/>
  <c r="AU29" i="2"/>
  <c r="AU312" i="2"/>
  <c r="AU643" i="2"/>
  <c r="AU373" i="2"/>
  <c r="AU732" i="2"/>
  <c r="AU123" i="2"/>
  <c r="AU501" i="2"/>
  <c r="AU75" i="2"/>
  <c r="AU438" i="2"/>
  <c r="AU205" i="2"/>
  <c r="AU403" i="2"/>
  <c r="AU308" i="2"/>
  <c r="AU469" i="2"/>
  <c r="AU219" i="2"/>
  <c r="AU488" i="2"/>
  <c r="AU22" i="2"/>
  <c r="AU390" i="2"/>
  <c r="AU192" i="2"/>
  <c r="AU91" i="2"/>
  <c r="AU239" i="2"/>
  <c r="AU283" i="2"/>
  <c r="AU480" i="2"/>
  <c r="AU423" i="2"/>
  <c r="AU313" i="2"/>
  <c r="AU65" i="2"/>
  <c r="AU63" i="2"/>
  <c r="AU398" i="2"/>
  <c r="AU579" i="2"/>
  <c r="AU279" i="2"/>
  <c r="AU336" i="2"/>
  <c r="AU702" i="2"/>
  <c r="AU431" i="2"/>
  <c r="AU512" i="2"/>
  <c r="AU287" i="2"/>
  <c r="AU7" i="2"/>
  <c r="AU323" i="2"/>
  <c r="AU467" i="2"/>
  <c r="AU144" i="2"/>
  <c r="AU394" i="2"/>
  <c r="AU293" i="2"/>
  <c r="AU388" i="2"/>
  <c r="AU260" i="2"/>
  <c r="AU570" i="2"/>
  <c r="AR135" i="2"/>
  <c r="AR363" i="2"/>
  <c r="AU725" i="2"/>
  <c r="AT592" i="2"/>
  <c r="AT327" i="2"/>
  <c r="AT694" i="2"/>
  <c r="AT734" i="2"/>
  <c r="AT278" i="2"/>
  <c r="AT29" i="2"/>
  <c r="AT501" i="2"/>
  <c r="AT438" i="2"/>
  <c r="AT403" i="2"/>
  <c r="AT469" i="2"/>
  <c r="AT488" i="2"/>
  <c r="AT390" i="2"/>
  <c r="AT91" i="2"/>
  <c r="AT423" i="2"/>
  <c r="AT398" i="2"/>
  <c r="AT279" i="2"/>
  <c r="AT597" i="2"/>
  <c r="AT702" i="2"/>
  <c r="AS667" i="2"/>
  <c r="AS602" i="2"/>
  <c r="AS470" i="2"/>
  <c r="AS277" i="2"/>
  <c r="AS186" i="2"/>
  <c r="AS515" i="2"/>
  <c r="AS149" i="2"/>
  <c r="AS109" i="2"/>
  <c r="AS326" i="2"/>
  <c r="AS559" i="2"/>
  <c r="AS321" i="2"/>
  <c r="AS466" i="2"/>
  <c r="AS105" i="2"/>
  <c r="AS41" i="2"/>
  <c r="AS675" i="2"/>
  <c r="AS332" i="2"/>
  <c r="AS294" i="2"/>
  <c r="AS57" i="2"/>
  <c r="AS497" i="2"/>
  <c r="AS250" i="2"/>
  <c r="AS713" i="2"/>
  <c r="AV713" i="2" s="1"/>
  <c r="AS513" i="2"/>
  <c r="AS435" i="2"/>
  <c r="AS195" i="2"/>
  <c r="AS344" i="2"/>
  <c r="AS581" i="2"/>
  <c r="AS90" i="2"/>
  <c r="AS723" i="2"/>
  <c r="AS639" i="2"/>
  <c r="AS540" i="2"/>
  <c r="AS175" i="2"/>
  <c r="AS310" i="2"/>
  <c r="AS372" i="2"/>
  <c r="AV372" i="2" s="1"/>
  <c r="AS660" i="2"/>
  <c r="AS659" i="2"/>
  <c r="AS89" i="2"/>
  <c r="AS68" i="2"/>
  <c r="AS343" i="2"/>
  <c r="AS464" i="2"/>
  <c r="AS609" i="2"/>
  <c r="AS92" i="2"/>
  <c r="AS357" i="2"/>
  <c r="AS199" i="2"/>
  <c r="AS257" i="2"/>
  <c r="AS222" i="2"/>
  <c r="AS460" i="2"/>
  <c r="AS10" i="2"/>
  <c r="AS138" i="2"/>
  <c r="AS64" i="2"/>
  <c r="AS544" i="2"/>
  <c r="AS113" i="2"/>
  <c r="AS484" i="2"/>
  <c r="AS106" i="2"/>
  <c r="AS309" i="2"/>
  <c r="AS686" i="2"/>
  <c r="AS556" i="2"/>
  <c r="AT53" i="2"/>
  <c r="AT9" i="2"/>
  <c r="AT405" i="2"/>
  <c r="AT462" i="2"/>
  <c r="AT88" i="2"/>
  <c r="AR291" i="2"/>
  <c r="AR421" i="2"/>
  <c r="AR514" i="2"/>
  <c r="AR61" i="2"/>
  <c r="AR317" i="2"/>
  <c r="AR263" i="2"/>
  <c r="AR74" i="2"/>
  <c r="AR154" i="2"/>
  <c r="AR207" i="2"/>
  <c r="AR537" i="2"/>
  <c r="AU191" i="2"/>
  <c r="AU289" i="2"/>
  <c r="AT626" i="2"/>
  <c r="AT604" i="2"/>
  <c r="AT565" i="2"/>
  <c r="AT463" i="2"/>
  <c r="AT365" i="2"/>
  <c r="AT20" i="2"/>
  <c r="AT614" i="2"/>
  <c r="AT233" i="2"/>
  <c r="AT697" i="2"/>
  <c r="AT457" i="2"/>
  <c r="AT696" i="2"/>
  <c r="AT28" i="2"/>
  <c r="AT17" i="2"/>
  <c r="AT185" i="2"/>
  <c r="AT268" i="2"/>
  <c r="AT449" i="2"/>
  <c r="AT448" i="2"/>
  <c r="AT603" i="2"/>
  <c r="AT615" i="2"/>
  <c r="AT117" i="2"/>
  <c r="AT288" i="2"/>
  <c r="AT658" i="2"/>
  <c r="AT714" i="2"/>
  <c r="AT345" i="2"/>
  <c r="AT111" i="2"/>
  <c r="AT30" i="2"/>
  <c r="AT136" i="2"/>
  <c r="AT32" i="2"/>
  <c r="AT374" i="2"/>
  <c r="AT325" i="2"/>
  <c r="AT620" i="2"/>
  <c r="AT389" i="2"/>
  <c r="AT11" i="2"/>
  <c r="AT402" i="2"/>
  <c r="AT282" i="2"/>
  <c r="AT564" i="2"/>
  <c r="AT443" i="2"/>
  <c r="AT475" i="2"/>
  <c r="AR167" i="2"/>
  <c r="AR112" i="2"/>
  <c r="AR14" i="2"/>
  <c r="AR176" i="2"/>
  <c r="AR477" i="2"/>
  <c r="AR38" i="2"/>
  <c r="AR468" i="2"/>
  <c r="AR102" i="2"/>
  <c r="AR360" i="2"/>
  <c r="AR104" i="2"/>
  <c r="AR56" i="2"/>
  <c r="AR115" i="2"/>
  <c r="AU600" i="2"/>
  <c r="AU626" i="2"/>
  <c r="AU599" i="2"/>
  <c r="AU710" i="2"/>
  <c r="AU604" i="2"/>
  <c r="AU433" i="2"/>
  <c r="AU565" i="2"/>
  <c r="AU606" i="2"/>
  <c r="AU463" i="2"/>
  <c r="AU408" i="2"/>
  <c r="AU365" i="2"/>
  <c r="AU342" i="2"/>
  <c r="AU338" i="2"/>
  <c r="AU266" i="2"/>
  <c r="AU20" i="2"/>
  <c r="AU587" i="2"/>
  <c r="AU262" i="2"/>
  <c r="AU614" i="2"/>
  <c r="AU25" i="2"/>
  <c r="AU349" i="2"/>
  <c r="AU233" i="2"/>
  <c r="AU697" i="2"/>
  <c r="AU457" i="2"/>
  <c r="AU256" i="2"/>
  <c r="AV256" i="2" s="1"/>
  <c r="AU696" i="2"/>
  <c r="AU28" i="2"/>
  <c r="AU53" i="2"/>
  <c r="AU17" i="2"/>
  <c r="AU155" i="2"/>
  <c r="AU185" i="2"/>
  <c r="AU268" i="2"/>
  <c r="AU449" i="2"/>
  <c r="AU708" i="2"/>
  <c r="AU448" i="2"/>
  <c r="AU9" i="2"/>
  <c r="AU486" i="2"/>
  <c r="AU603" i="2"/>
  <c r="AU615" i="2"/>
  <c r="AU117" i="2"/>
  <c r="AU288" i="2"/>
  <c r="AU658" i="2"/>
  <c r="AU714" i="2"/>
  <c r="AU345" i="2"/>
  <c r="AU111" i="2"/>
  <c r="AU405" i="2"/>
  <c r="AU30" i="2"/>
  <c r="AU136" i="2"/>
  <c r="AU325" i="2"/>
  <c r="AU620" i="2"/>
  <c r="AU706" i="2"/>
  <c r="AU462" i="2"/>
  <c r="AU389" i="2"/>
  <c r="AU11" i="2"/>
  <c r="AU402" i="2"/>
  <c r="AU282" i="2"/>
  <c r="AU564" i="2"/>
  <c r="AU88" i="2"/>
  <c r="AU443" i="2"/>
  <c r="AU475" i="2"/>
  <c r="AT600" i="2"/>
  <c r="AT433" i="2"/>
  <c r="AT606" i="2"/>
  <c r="AT408" i="2"/>
  <c r="AT266" i="2"/>
  <c r="AT587" i="2"/>
  <c r="AT262" i="2"/>
  <c r="AS687" i="2"/>
  <c r="AS617" i="2"/>
  <c r="AS251" i="2"/>
  <c r="AS327" i="2"/>
  <c r="AS605" i="2"/>
  <c r="AS589" i="2"/>
  <c r="AS734" i="2"/>
  <c r="AS161" i="2"/>
  <c r="AS133" i="2"/>
  <c r="AV133" i="2" s="1"/>
  <c r="AS665" i="2"/>
  <c r="AS643" i="2"/>
  <c r="AS373" i="2"/>
  <c r="AS75" i="2"/>
  <c r="AS438" i="2"/>
  <c r="AS403" i="2"/>
  <c r="AS308" i="2"/>
  <c r="AS22" i="2"/>
  <c r="AS390" i="2"/>
  <c r="AS192" i="2"/>
  <c r="AS239" i="2"/>
  <c r="AS283" i="2"/>
  <c r="AS480" i="2"/>
  <c r="AS423" i="2"/>
  <c r="AS313" i="2"/>
  <c r="AS63" i="2"/>
  <c r="AS579" i="2"/>
  <c r="AS279" i="2"/>
  <c r="AS336" i="2"/>
  <c r="AS275" i="2"/>
  <c r="AS512" i="2"/>
  <c r="AS7" i="2"/>
  <c r="AS323" i="2"/>
  <c r="AS467" i="2"/>
  <c r="AS394" i="2"/>
  <c r="AS388" i="2"/>
  <c r="AS570" i="2"/>
  <c r="AT709" i="2"/>
  <c r="AT516" i="2"/>
  <c r="AT391" i="2"/>
  <c r="AT461" i="2"/>
  <c r="AT459" i="2"/>
  <c r="AT655" i="2"/>
  <c r="AT569" i="2"/>
  <c r="AT566" i="2"/>
  <c r="AT429" i="2"/>
  <c r="AT168" i="2"/>
  <c r="AT637" i="2"/>
  <c r="AT132" i="2"/>
  <c r="AT226" i="2"/>
  <c r="AT530" i="2"/>
  <c r="AT553" i="2"/>
  <c r="AT384" i="2"/>
  <c r="AT691" i="2"/>
  <c r="AT562" i="2"/>
  <c r="AT93" i="2"/>
  <c r="AT240" i="2"/>
  <c r="AT507" i="2"/>
  <c r="AT160" i="2"/>
  <c r="AT232" i="2"/>
  <c r="AT664" i="2"/>
  <c r="AT668" i="2"/>
  <c r="AT190" i="2"/>
  <c r="AT183" i="2"/>
  <c r="AT339" i="2"/>
  <c r="AT517" i="2"/>
  <c r="AT184" i="2"/>
  <c r="AT81" i="2"/>
  <c r="AT180" i="2"/>
  <c r="AT583" i="2"/>
  <c r="AT124" i="2"/>
  <c r="AT557" i="2"/>
  <c r="AT142" i="2"/>
  <c r="AR85" i="2"/>
  <c r="AR346" i="2"/>
  <c r="AR60" i="2"/>
  <c r="AR286" i="2"/>
  <c r="AR18" i="2"/>
  <c r="AR62" i="2"/>
  <c r="AR284" i="2"/>
  <c r="AR164" i="2"/>
  <c r="AR518" i="2"/>
  <c r="AU516" i="2"/>
  <c r="AU459" i="2"/>
  <c r="AT434" i="2"/>
  <c r="AT633" i="2"/>
  <c r="AT348" i="2"/>
  <c r="AT550" i="2"/>
  <c r="AT77" i="2"/>
  <c r="AT8" i="2"/>
  <c r="AT503" i="2"/>
  <c r="AT551" i="2"/>
  <c r="AT276" i="2"/>
  <c r="AT586" i="2"/>
  <c r="AT152" i="2"/>
  <c r="AT36" i="2"/>
  <c r="AT413" i="2"/>
  <c r="AT395" i="2"/>
  <c r="AT504" i="2"/>
  <c r="AT640" i="2"/>
  <c r="AR103" i="2"/>
  <c r="AR99" i="2"/>
  <c r="AR110" i="2"/>
  <c r="AR179" i="2"/>
  <c r="AR221" i="2"/>
  <c r="AR242" i="2"/>
  <c r="AR33" i="2"/>
  <c r="AR27" i="2"/>
  <c r="AR371" i="2"/>
  <c r="AR301" i="2"/>
  <c r="AR253" i="2"/>
  <c r="AR401" i="2"/>
  <c r="AU712" i="2"/>
  <c r="AU695" i="2"/>
  <c r="AU434" i="2"/>
  <c r="AU633" i="2"/>
  <c r="AU380" i="2"/>
  <c r="AU495" i="2"/>
  <c r="AU143" i="2"/>
  <c r="AU689" i="2"/>
  <c r="AU532" i="2"/>
  <c r="AU214" i="2"/>
  <c r="AU404" i="2"/>
  <c r="AU545" i="2"/>
  <c r="AU94" i="2"/>
  <c r="AU499" i="2"/>
  <c r="AU397" i="2"/>
  <c r="AU331" i="2"/>
  <c r="AU558" i="2"/>
  <c r="AU481" i="2"/>
  <c r="AU358" i="2"/>
  <c r="AU641" i="2"/>
  <c r="AU432" i="2"/>
  <c r="AU550" i="2"/>
  <c r="AU77" i="2"/>
  <c r="AU503" i="2"/>
  <c r="AU352" i="2"/>
  <c r="AU119" i="2"/>
  <c r="AU162" i="2"/>
  <c r="AU276" i="2"/>
  <c r="AU590" i="2"/>
  <c r="AU588" i="2"/>
  <c r="AU586" i="2"/>
  <c r="AU485" i="2"/>
  <c r="AU243" i="2"/>
  <c r="AU561" i="2"/>
  <c r="AU152" i="2"/>
  <c r="AU520" i="2"/>
  <c r="AU237" i="2"/>
  <c r="AU273" i="2"/>
  <c r="AU36" i="2"/>
  <c r="AU645" i="2"/>
  <c r="AU245" i="2"/>
  <c r="AU413" i="2"/>
  <c r="AU395" i="2"/>
  <c r="AU78" i="2"/>
  <c r="AU442" i="2"/>
  <c r="AU504" i="2"/>
  <c r="AU640" i="2"/>
  <c r="AU73" i="2"/>
  <c r="AU351" i="2"/>
  <c r="AT695" i="2"/>
  <c r="AT143" i="2"/>
  <c r="AT214" i="2"/>
  <c r="AT404" i="2"/>
  <c r="AT545" i="2"/>
  <c r="AT94" i="2"/>
  <c r="AT499" i="2"/>
  <c r="AT625" i="2"/>
  <c r="AT397" i="2"/>
  <c r="AT558" i="2"/>
  <c r="AT481" i="2"/>
  <c r="AT108" i="2"/>
  <c r="AS516" i="2"/>
  <c r="AS391" i="2"/>
  <c r="AS461" i="2"/>
  <c r="AS655" i="2"/>
  <c r="AS566" i="2"/>
  <c r="AS429" i="2"/>
  <c r="AS637" i="2"/>
  <c r="AS226" i="2"/>
  <c r="AS307" i="2"/>
  <c r="AS553" i="2"/>
  <c r="AS648" i="2"/>
  <c r="AS562" i="2"/>
  <c r="AS240" i="2"/>
  <c r="AS84" i="2"/>
  <c r="AS507" i="2"/>
  <c r="AS232" i="2"/>
  <c r="AS668" i="2"/>
  <c r="AS190" i="2"/>
  <c r="AS208" i="2"/>
  <c r="AS131" i="2"/>
  <c r="AS517" i="2"/>
  <c r="AS184" i="2"/>
  <c r="AS81" i="2"/>
  <c r="AS180" i="2"/>
  <c r="AS583" i="2"/>
  <c r="AS124" i="2"/>
  <c r="AS672" i="2"/>
  <c r="AS376" i="2"/>
  <c r="AS557" i="2"/>
  <c r="AS441" i="2"/>
  <c r="AS644" i="2"/>
  <c r="AS298" i="2"/>
  <c r="AS54" i="2"/>
  <c r="AS204" i="2"/>
  <c r="AS142" i="2"/>
  <c r="AS496" i="2"/>
  <c r="AS98" i="2"/>
  <c r="AS407" i="2"/>
  <c r="AS203" i="2"/>
  <c r="AS118" i="2"/>
  <c r="AS362" i="2"/>
  <c r="AT738" i="2"/>
  <c r="AT412" i="2"/>
  <c r="AT717" i="2"/>
  <c r="AT492" i="2"/>
  <c r="AT169" i="2"/>
  <c r="AT573" i="2"/>
  <c r="AT315" i="2"/>
  <c r="AT116" i="2"/>
  <c r="AT522" i="2"/>
  <c r="AT669" i="2"/>
  <c r="AT455" i="2"/>
  <c r="AT638" i="2"/>
  <c r="AT72" i="2"/>
  <c r="AT292" i="2"/>
  <c r="AT437" i="2"/>
  <c r="AT340" i="2"/>
  <c r="AT44" i="2"/>
  <c r="AT528" i="2"/>
  <c r="AT631" i="2"/>
  <c r="AR535" i="2"/>
  <c r="AR210" i="2"/>
  <c r="AR82" i="2"/>
  <c r="AU669" i="2"/>
  <c r="AU31" i="2"/>
  <c r="AU150" i="2"/>
  <c r="AT328" i="2"/>
  <c r="AT672" i="2"/>
  <c r="AT376" i="2"/>
  <c r="AT441" i="2"/>
  <c r="AT23" i="2"/>
  <c r="AT644" i="2"/>
  <c r="AT54" i="2"/>
  <c r="AT204" i="2"/>
  <c r="AT496" i="2"/>
  <c r="AT249" i="2"/>
  <c r="AT98" i="2"/>
  <c r="AT543" i="2"/>
  <c r="AT203" i="2"/>
  <c r="AT362" i="2"/>
  <c r="AR378" i="2"/>
  <c r="AR171" i="2"/>
  <c r="AR201" i="2"/>
  <c r="AR657" i="2"/>
  <c r="AU728" i="2"/>
  <c r="AU391" i="2"/>
  <c r="AU461" i="2"/>
  <c r="AU655" i="2"/>
  <c r="AU569" i="2"/>
  <c r="AU168" i="2"/>
  <c r="AU637" i="2"/>
  <c r="AU132" i="2"/>
  <c r="AU226" i="2"/>
  <c r="AU530" i="2"/>
  <c r="AU146" i="2"/>
  <c r="AU307" i="2"/>
  <c r="AU553" i="2"/>
  <c r="AU384" i="2"/>
  <c r="AU648" i="2"/>
  <c r="AU691" i="2"/>
  <c r="AU562" i="2"/>
  <c r="AU93" i="2"/>
  <c r="AU240" i="2"/>
  <c r="AU84" i="2"/>
  <c r="AU507" i="2"/>
  <c r="AU160" i="2"/>
  <c r="AU232" i="2"/>
  <c r="AU664" i="2"/>
  <c r="AU668" i="2"/>
  <c r="AU190" i="2"/>
  <c r="AU208" i="2"/>
  <c r="AU131" i="2"/>
  <c r="AU183" i="2"/>
  <c r="AU339" i="2"/>
  <c r="AU517" i="2"/>
  <c r="AU184" i="2"/>
  <c r="AU81" i="2"/>
  <c r="AU180" i="2"/>
  <c r="AU583" i="2"/>
  <c r="AU328" i="2"/>
  <c r="AU672" i="2"/>
  <c r="AU557" i="2"/>
  <c r="AU441" i="2"/>
  <c r="AU23" i="2"/>
  <c r="AU298" i="2"/>
  <c r="AU54" i="2"/>
  <c r="AU204" i="2"/>
  <c r="AU142" i="2"/>
  <c r="AU496" i="2"/>
  <c r="AU249" i="2"/>
  <c r="AU98" i="2"/>
  <c r="AU407" i="2"/>
  <c r="AU543" i="2"/>
  <c r="AU203" i="2"/>
  <c r="AU157" i="2"/>
  <c r="AU118" i="2"/>
  <c r="AU362" i="2"/>
  <c r="AT122" i="2"/>
  <c r="AT153" i="2"/>
  <c r="AT364" i="2"/>
  <c r="AT31" i="2"/>
  <c r="AT6" i="2"/>
  <c r="AT418" i="2"/>
  <c r="AT197" i="2"/>
  <c r="AT335" i="2"/>
  <c r="AT194" i="2"/>
  <c r="AT471" i="2"/>
  <c r="AT67" i="2"/>
  <c r="AT71" i="2"/>
  <c r="AT227" i="2"/>
  <c r="AT646" i="2"/>
  <c r="AT662" i="2"/>
  <c r="AT306" i="2"/>
  <c r="AT141" i="2"/>
  <c r="AT491" i="2"/>
  <c r="AT541" i="2"/>
  <c r="AR319" i="2"/>
  <c r="AR370" i="2"/>
  <c r="AR151" i="2"/>
  <c r="AR26" i="2"/>
  <c r="AR241" i="2"/>
  <c r="AR580" i="2"/>
  <c r="AR476" i="2"/>
  <c r="AR417" i="2"/>
  <c r="AR453" i="2"/>
  <c r="AR173" i="2"/>
  <c r="AR415" i="2"/>
  <c r="AR182" i="2"/>
  <c r="AR410" i="2"/>
  <c r="AR177" i="2"/>
  <c r="AR181" i="2"/>
  <c r="AR653" i="2"/>
  <c r="AR128" i="2"/>
  <c r="AR121" i="2"/>
  <c r="AU719" i="2"/>
  <c r="AU412" i="2"/>
  <c r="AU492" i="2"/>
  <c r="AU169" i="2"/>
  <c r="AU573" i="2"/>
  <c r="AU315" i="2"/>
  <c r="AU159" i="2"/>
  <c r="AU629" i="2"/>
  <c r="AU122" i="2"/>
  <c r="AU473" i="2"/>
  <c r="AU455" i="2"/>
  <c r="AU153" i="2"/>
  <c r="AU396" i="2"/>
  <c r="AU494" i="2"/>
  <c r="AU318" i="2"/>
  <c r="AU418" i="2"/>
  <c r="AU335" i="2"/>
  <c r="AU638" i="2"/>
  <c r="AU634" i="2"/>
  <c r="AU194" i="2"/>
  <c r="AU72" i="2"/>
  <c r="AU292" i="2"/>
  <c r="AU67" i="2"/>
  <c r="AU490" i="2"/>
  <c r="AU19" i="2"/>
  <c r="AU531" i="2"/>
  <c r="AU71" i="2"/>
  <c r="AU227" i="2"/>
  <c r="AU437" i="2"/>
  <c r="AU646" i="2"/>
  <c r="AU662" i="2"/>
  <c r="AU489" i="2"/>
  <c r="AU526" i="2"/>
  <c r="AU340" i="2"/>
  <c r="AU306" i="2"/>
  <c r="AU44" i="2"/>
  <c r="AU141" i="2"/>
  <c r="AU632" i="2"/>
  <c r="AU491" i="2"/>
  <c r="AU316" i="2"/>
  <c r="AU528" i="2"/>
  <c r="AU355" i="2"/>
  <c r="AU631" i="2"/>
  <c r="AU541" i="2"/>
  <c r="AU622" i="2"/>
  <c r="AT156" i="2"/>
  <c r="AT572" i="2"/>
  <c r="AT322" i="2"/>
  <c r="AT39" i="2"/>
  <c r="AT158" i="2"/>
  <c r="AT375" i="2"/>
  <c r="AT552" i="2"/>
  <c r="AT542" i="2"/>
  <c r="AT247" i="2"/>
  <c r="AT289" i="2"/>
  <c r="AT601" i="2"/>
  <c r="AT46" i="2"/>
  <c r="AT341" i="2"/>
  <c r="AT525" i="2"/>
  <c r="AT15" i="2"/>
  <c r="AT274" i="2"/>
  <c r="AT188" i="2"/>
  <c r="AT299" i="2"/>
  <c r="AT3" i="2"/>
  <c r="AT145" i="2"/>
  <c r="AT42" i="2"/>
  <c r="AT97" i="2"/>
  <c r="AR300" i="2"/>
  <c r="AR265" i="2"/>
  <c r="AR577" i="2"/>
  <c r="AU681" i="2"/>
  <c r="AU621" i="2"/>
  <c r="AU379" i="2"/>
  <c r="AU228" i="2"/>
  <c r="AU280" i="2"/>
  <c r="AU585" i="2"/>
  <c r="AU305" i="2"/>
  <c r="AU718" i="2"/>
  <c r="AU334" i="2"/>
  <c r="AU254" i="2"/>
  <c r="AU610" i="2"/>
  <c r="AU52" i="2"/>
  <c r="AU474" i="2"/>
  <c r="AU547" i="2"/>
  <c r="AU456" i="2"/>
  <c r="AU369" i="2"/>
  <c r="AU187" i="2"/>
  <c r="AU4" i="2"/>
  <c r="AU156" i="2"/>
  <c r="AU258" i="2"/>
  <c r="AU572" i="2"/>
  <c r="AU322" i="2"/>
  <c r="AU39" i="2"/>
  <c r="AU158" i="2"/>
  <c r="AU375" i="2"/>
  <c r="AU83" i="2"/>
  <c r="AU426" i="2"/>
  <c r="AU552" i="2"/>
  <c r="AU542" i="2"/>
  <c r="AU571" i="2"/>
  <c r="AU247" i="2"/>
  <c r="AU601" i="2"/>
  <c r="AU95" i="2"/>
  <c r="AU46" i="2"/>
  <c r="AU341" i="2"/>
  <c r="AU525" i="2"/>
  <c r="AU15" i="2"/>
  <c r="AU721" i="2"/>
  <c r="AU274" i="2"/>
  <c r="AU188" i="2"/>
  <c r="AU299" i="2"/>
  <c r="AU3" i="2"/>
  <c r="AU145" i="2"/>
  <c r="AU42" i="2"/>
  <c r="AU670" i="2"/>
  <c r="AV506" i="2" l="1"/>
  <c r="AV570" i="2"/>
  <c r="AV567" i="2"/>
  <c r="AV244" i="2"/>
  <c r="AV423" i="2"/>
  <c r="AV7" i="2"/>
  <c r="AV581" i="2"/>
  <c r="AV482" i="2"/>
  <c r="AV319" i="2"/>
  <c r="AV186" i="2"/>
  <c r="AV308" i="2"/>
  <c r="AV28" i="2"/>
  <c r="AV722" i="2"/>
  <c r="AV403" i="2"/>
  <c r="AV320" i="2"/>
  <c r="AV523" i="2"/>
  <c r="AV516" i="2"/>
  <c r="AV343" i="2"/>
  <c r="AV41" i="2"/>
  <c r="AV602" i="2"/>
  <c r="AV297" i="2"/>
  <c r="AV378" i="2"/>
  <c r="AV70" i="2"/>
  <c r="AV648" i="2"/>
  <c r="AV251" i="2"/>
  <c r="AV89" i="2"/>
  <c r="AV216" i="2"/>
  <c r="AV189" i="2"/>
  <c r="AV729" i="2"/>
  <c r="AV307" i="2"/>
  <c r="AV63" i="2"/>
  <c r="AV176" i="2"/>
  <c r="AV381" i="2"/>
  <c r="AV313" i="2"/>
  <c r="AV373" i="2"/>
  <c r="AV326" i="2"/>
  <c r="AV121" i="2"/>
  <c r="AV636" i="2"/>
  <c r="AV165" i="2"/>
  <c r="AV392" i="2"/>
  <c r="AV540" i="2"/>
  <c r="AV57" i="2"/>
  <c r="AV555" i="2"/>
  <c r="AV737" i="2"/>
  <c r="AV61" i="2"/>
  <c r="AV272" i="2"/>
  <c r="AV695" i="2"/>
  <c r="AV323" i="2"/>
  <c r="AV239" i="2"/>
  <c r="AV161" i="2"/>
  <c r="AV259" i="2"/>
  <c r="AV683" i="2"/>
  <c r="AV154" i="2"/>
  <c r="AV177" i="2"/>
  <c r="AV286" i="2"/>
  <c r="AV571" i="2"/>
  <c r="AV264" i="2"/>
  <c r="AV401" i="2"/>
  <c r="AV120" i="2"/>
  <c r="AV700" i="2"/>
  <c r="AV274" i="2"/>
  <c r="AV370" i="2"/>
  <c r="AV166" i="2"/>
  <c r="AV140" i="2"/>
  <c r="AV399" i="2"/>
  <c r="AV356" i="2"/>
  <c r="AV681" i="2"/>
  <c r="AV114" i="2"/>
  <c r="AV60" i="2"/>
  <c r="AV4" i="2"/>
  <c r="AV318" i="2"/>
  <c r="AV234" i="2"/>
  <c r="AV474" i="2"/>
  <c r="AV481" i="2"/>
  <c r="AV312" i="2"/>
  <c r="AV150" i="2"/>
  <c r="AV298" i="2"/>
  <c r="AV132" i="2"/>
  <c r="AV643" i="2"/>
  <c r="AV556" i="2"/>
  <c r="AV310" i="2"/>
  <c r="AV250" i="2"/>
  <c r="AV26" i="2"/>
  <c r="AV599" i="2"/>
  <c r="AV226" i="2"/>
  <c r="AV429" i="2"/>
  <c r="AV394" i="2"/>
  <c r="AV91" i="2"/>
  <c r="AV592" i="2"/>
  <c r="AV421" i="2"/>
  <c r="AV238" i="2"/>
  <c r="AV405" i="2"/>
  <c r="AV376" i="2"/>
  <c r="AV92" i="2"/>
  <c r="AV87" i="2"/>
  <c r="AV218" i="2"/>
  <c r="AV127" i="2"/>
  <c r="AV210" i="2"/>
  <c r="AV694" i="2"/>
  <c r="AV220" i="2"/>
  <c r="AV671" i="2"/>
  <c r="AV693" i="2"/>
  <c r="AV627" i="2"/>
  <c r="AV396" i="2"/>
  <c r="AV452" i="2"/>
  <c r="AV458" i="2"/>
  <c r="AV163" i="2"/>
  <c r="AV371" i="2"/>
  <c r="AV198" i="2"/>
  <c r="AV284" i="2"/>
  <c r="AV379" i="2"/>
  <c r="AV6" i="2"/>
  <c r="AV125" i="2"/>
  <c r="AV519" i="2"/>
  <c r="AV731" i="2"/>
  <c r="AV542" i="2"/>
  <c r="AV489" i="2"/>
  <c r="AV711" i="2"/>
  <c r="AV576" i="2"/>
  <c r="AV468" i="2"/>
  <c r="AV290" i="2"/>
  <c r="AV346" i="2"/>
  <c r="AV248" i="2"/>
  <c r="AV316" i="2"/>
  <c r="AV169" i="2"/>
  <c r="AV291" i="2"/>
  <c r="AV574" i="2"/>
  <c r="W57" i="3"/>
  <c r="AV106" i="2"/>
  <c r="AV294" i="2"/>
  <c r="AV192" i="2"/>
  <c r="AV484" i="2"/>
  <c r="AV277" i="2"/>
  <c r="AV420" i="2"/>
  <c r="AV74" i="2"/>
  <c r="AV679" i="2"/>
  <c r="AV351" i="2"/>
  <c r="AV232" i="2"/>
  <c r="AV639" i="2"/>
  <c r="AV507" i="2"/>
  <c r="AV734" i="2"/>
  <c r="AV407" i="2"/>
  <c r="AV124" i="2"/>
  <c r="AV390" i="2"/>
  <c r="AV589" i="2"/>
  <c r="AV464" i="2"/>
  <c r="AV90" i="2"/>
  <c r="AV675" i="2"/>
  <c r="AV363" i="2"/>
  <c r="AV454" i="2"/>
  <c r="AV445" i="2"/>
  <c r="AV674" i="2"/>
  <c r="AV223" i="2"/>
  <c r="AV360" i="2"/>
  <c r="AV167" i="2"/>
  <c r="AV680" i="2"/>
  <c r="AV151" i="2"/>
  <c r="AV439" i="2"/>
  <c r="AV699" i="2"/>
  <c r="AV661" i="2"/>
  <c r="AV205" i="2"/>
  <c r="AV367" i="2"/>
  <c r="AV414" i="2"/>
  <c r="AV21" i="2"/>
  <c r="AV608" i="2"/>
  <c r="AV263" i="2"/>
  <c r="AV344" i="2"/>
  <c r="AV537" i="2"/>
  <c r="AV530" i="2"/>
  <c r="AV93" i="2"/>
  <c r="AV328" i="2"/>
  <c r="AV3" i="2"/>
  <c r="AV314" i="2"/>
  <c r="AV148" i="2"/>
  <c r="AV535" i="2"/>
  <c r="AV296" i="2"/>
  <c r="AV453" i="2"/>
  <c r="AV628" i="2"/>
  <c r="AV578" i="2"/>
  <c r="AV594" i="2"/>
  <c r="AV688" i="2"/>
  <c r="AV271" i="2"/>
  <c r="AV81" i="2"/>
  <c r="AV279" i="2"/>
  <c r="AV617" i="2"/>
  <c r="AV278" i="2"/>
  <c r="AV182" i="2"/>
  <c r="AV450" i="2"/>
  <c r="AV222" i="2"/>
  <c r="AV65" i="2"/>
  <c r="AV393" i="2"/>
  <c r="AV66" i="2"/>
  <c r="AV412" i="2"/>
  <c r="AV330" i="2"/>
  <c r="AV441" i="2"/>
  <c r="AV190" i="2"/>
  <c r="AV480" i="2"/>
  <c r="AV665" i="2"/>
  <c r="AV686" i="2"/>
  <c r="AV199" i="2"/>
  <c r="AV175" i="2"/>
  <c r="AV497" i="2"/>
  <c r="AV149" i="2"/>
  <c r="AV350" i="2"/>
  <c r="AV624" i="2"/>
  <c r="AV653" i="2"/>
  <c r="AV698" i="2"/>
  <c r="AV219" i="2"/>
  <c r="AV431" i="2"/>
  <c r="AV51" i="2"/>
  <c r="AV582" i="2"/>
  <c r="AV39" i="2"/>
  <c r="AV197" i="2"/>
  <c r="AV202" i="2"/>
  <c r="AV676" i="2"/>
  <c r="AV611" i="2"/>
  <c r="AV415" i="2"/>
  <c r="AV650" i="2"/>
  <c r="AV115" i="2"/>
  <c r="AV52" i="2"/>
  <c r="AV471" i="2"/>
  <c r="AV502" i="2"/>
  <c r="AV179" i="2"/>
  <c r="AV269" i="2"/>
  <c r="AV14" i="2"/>
  <c r="AV601" i="2"/>
  <c r="AV355" i="2"/>
  <c r="AV110" i="2"/>
  <c r="AV79" i="2"/>
  <c r="AV451" i="2"/>
  <c r="AV610" i="2"/>
  <c r="AV67" i="2"/>
  <c r="AV447" i="2"/>
  <c r="AV649" i="2"/>
  <c r="AV473" i="2"/>
  <c r="AV444" i="2"/>
  <c r="AV404" i="2"/>
  <c r="AV86" i="2"/>
  <c r="AV532" i="2"/>
  <c r="AV345" i="2"/>
  <c r="AV11" i="2"/>
  <c r="AV293" i="2"/>
  <c r="AV596" i="2"/>
  <c r="AV8" i="2"/>
  <c r="AV658" i="2"/>
  <c r="AV287" i="2"/>
  <c r="AV227" i="2"/>
  <c r="AV77" i="2"/>
  <c r="AV88" i="2"/>
  <c r="AV710" i="2"/>
  <c r="Y51" i="3"/>
  <c r="AV354" i="2"/>
  <c r="AV580" i="2"/>
  <c r="AV193" i="2"/>
  <c r="AV16" i="2"/>
  <c r="AV362" i="2"/>
  <c r="AV557" i="2"/>
  <c r="AV668" i="2"/>
  <c r="AV566" i="2"/>
  <c r="AV467" i="2"/>
  <c r="AV283" i="2"/>
  <c r="AV309" i="2"/>
  <c r="AV357" i="2"/>
  <c r="AV515" i="2"/>
  <c r="AV663" i="2"/>
  <c r="AV129" i="2"/>
  <c r="AV231" i="2"/>
  <c r="AV2" i="2"/>
  <c r="AV728" i="2"/>
  <c r="AV472" i="2"/>
  <c r="AV85" i="2"/>
  <c r="AV598" i="2"/>
  <c r="AV258" i="2"/>
  <c r="AV229" i="2"/>
  <c r="AV508" i="2"/>
  <c r="AV422" i="2"/>
  <c r="AV128" i="2"/>
  <c r="AV324" i="2"/>
  <c r="AV657" i="2"/>
  <c r="AV267" i="2"/>
  <c r="AV305" i="2"/>
  <c r="AV638" i="2"/>
  <c r="AV366" i="2"/>
  <c r="AV705" i="2"/>
  <c r="AV58" i="2"/>
  <c r="AV141" i="2"/>
  <c r="AV40" i="2"/>
  <c r="AV104" i="2"/>
  <c r="AV607" i="2"/>
  <c r="AV656" i="2"/>
  <c r="AV622" i="2"/>
  <c r="AV116" i="2"/>
  <c r="AV59" i="2"/>
  <c r="AV584" i="2"/>
  <c r="AV684" i="2"/>
  <c r="AV495" i="2"/>
  <c r="AV615" i="2"/>
  <c r="AV173" i="2"/>
  <c r="AV641" i="2"/>
  <c r="AV325" i="2"/>
  <c r="AV13" i="2"/>
  <c r="AV486" i="2"/>
  <c r="AV732" i="2"/>
  <c r="AV194" i="2"/>
  <c r="AV389" i="2"/>
  <c r="W53" i="3"/>
  <c r="AV630" i="2"/>
  <c r="AV118" i="2"/>
  <c r="AV558" i="2"/>
  <c r="AV449" i="2"/>
  <c r="AV374" i="2"/>
  <c r="AV203" i="2"/>
  <c r="AV672" i="2"/>
  <c r="AV461" i="2"/>
  <c r="AV609" i="2"/>
  <c r="AV723" i="2"/>
  <c r="AV332" i="2"/>
  <c r="AV577" i="2"/>
  <c r="AV511" i="2"/>
  <c r="AV701" i="2"/>
  <c r="AV181" i="2"/>
  <c r="AV488" i="2"/>
  <c r="AV501" i="2"/>
  <c r="AV361" i="2"/>
  <c r="AV187" i="2"/>
  <c r="AV122" i="2"/>
  <c r="AV170" i="2"/>
  <c r="AV337" i="2"/>
  <c r="AV386" i="2"/>
  <c r="AV212" i="2"/>
  <c r="AV735" i="2"/>
  <c r="AV616" i="2"/>
  <c r="AV715" i="2"/>
  <c r="AV76" i="2"/>
  <c r="AV235" i="2"/>
  <c r="AV411" i="2"/>
  <c r="AV406" i="2"/>
  <c r="AV209" i="2"/>
  <c r="AV595" i="2"/>
  <c r="AV139" i="2"/>
  <c r="AV126" i="2"/>
  <c r="AV375" i="2"/>
  <c r="AV292" i="2"/>
  <c r="AV101" i="2"/>
  <c r="AV678" i="2"/>
  <c r="AV425" i="2"/>
  <c r="AV236" i="2"/>
  <c r="AV37" i="2"/>
  <c r="AV280" i="2"/>
  <c r="AV153" i="2"/>
  <c r="AV720" i="2"/>
  <c r="AV306" i="2"/>
  <c r="AV719" i="2"/>
  <c r="AV504" i="2"/>
  <c r="AV282" i="2"/>
  <c r="AV78" i="2"/>
  <c r="AV160" i="2"/>
  <c r="AV17" i="2"/>
  <c r="AV339" i="2"/>
  <c r="AV94" i="2"/>
  <c r="AV288" i="2"/>
  <c r="AV585" i="2"/>
  <c r="AV397" i="2"/>
  <c r="AV53" i="2"/>
  <c r="AV725" i="2"/>
  <c r="AV111" i="2"/>
  <c r="AV512" i="2"/>
  <c r="AV113" i="2"/>
  <c r="AV470" i="2"/>
  <c r="AV353" i="2"/>
  <c r="AV597" i="2"/>
  <c r="AV144" i="2"/>
  <c r="AV172" i="2"/>
  <c r="AV547" i="2"/>
  <c r="AV34" i="2"/>
  <c r="AV333" i="2"/>
  <c r="AV465" i="2"/>
  <c r="AV385" i="2"/>
  <c r="AV500" i="2"/>
  <c r="AV50" i="2"/>
  <c r="AV455" i="2"/>
  <c r="AV270" i="2"/>
  <c r="AV99" i="2"/>
  <c r="AV419" i="2"/>
  <c r="AV322" i="2"/>
  <c r="AV634" i="2"/>
  <c r="AV554" i="2"/>
  <c r="AV253" i="2"/>
  <c r="AV563" i="2"/>
  <c r="AV510" i="2"/>
  <c r="AV477" i="2"/>
  <c r="AV188" i="2"/>
  <c r="AV669" i="2"/>
  <c r="AV575" i="2"/>
  <c r="AV646" i="2"/>
  <c r="AV245" i="2"/>
  <c r="AV706" i="2"/>
  <c r="AV36" i="2"/>
  <c r="AV384" i="2"/>
  <c r="AV457" i="2"/>
  <c r="AV689" i="2"/>
  <c r="AV9" i="2"/>
  <c r="AV214" i="2"/>
  <c r="AV260" i="2"/>
  <c r="AV640" i="2"/>
  <c r="AV545" i="2"/>
  <c r="AV117" i="2"/>
  <c r="Y50" i="3"/>
  <c r="AV655" i="2"/>
  <c r="AV494" i="2"/>
  <c r="AV708" i="2"/>
  <c r="AV84" i="2"/>
  <c r="AV583" i="2"/>
  <c r="AV22" i="2"/>
  <c r="AV685" i="2"/>
  <c r="AV359" i="2"/>
  <c r="AV569" i="2"/>
  <c r="AV400" i="2"/>
  <c r="AV492" i="2"/>
  <c r="AV303" i="2"/>
  <c r="AV549" i="2"/>
  <c r="AV48" i="2"/>
  <c r="AV522" i="2"/>
  <c r="AV246" i="2"/>
  <c r="AV704" i="2"/>
  <c r="AV428" i="2"/>
  <c r="AV156" i="2"/>
  <c r="AV301" i="2"/>
  <c r="AV727" i="2"/>
  <c r="AV427" i="2"/>
  <c r="AV341" i="2"/>
  <c r="AV334" i="2"/>
  <c r="AV159" i="2"/>
  <c r="AV377" i="2"/>
  <c r="AV520" i="2"/>
  <c r="AV561" i="2"/>
  <c r="AV459" i="2"/>
  <c r="AV25" i="2"/>
  <c r="AV73" i="2"/>
  <c r="AV380" i="2"/>
  <c r="AV268" i="2"/>
  <c r="AV738" i="2"/>
  <c r="AV413" i="2"/>
  <c r="AV568" i="2"/>
  <c r="AV233" i="2"/>
  <c r="AV514" i="2"/>
  <c r="AV625" i="2"/>
  <c r="AV448" i="2"/>
  <c r="W8" i="3"/>
  <c r="AV432" i="2"/>
  <c r="AV391" i="2"/>
  <c r="AV98" i="2"/>
  <c r="AV240" i="2"/>
  <c r="AV275" i="2"/>
  <c r="AV605" i="2"/>
  <c r="AV544" i="2"/>
  <c r="AV496" i="2"/>
  <c r="AV180" i="2"/>
  <c r="AV562" i="2"/>
  <c r="AV336" i="2"/>
  <c r="AV327" i="2"/>
  <c r="AV64" i="2"/>
  <c r="AV68" i="2"/>
  <c r="AV105" i="2"/>
  <c r="AV667" i="2"/>
  <c r="AV498" i="2"/>
  <c r="AV215" i="2"/>
  <c r="AV207" i="2"/>
  <c r="AV524" i="2"/>
  <c r="AV55" i="2"/>
  <c r="AV702" i="2"/>
  <c r="AV664" i="2"/>
  <c r="AV591" i="2"/>
  <c r="AV100" i="2"/>
  <c r="AV670" i="2"/>
  <c r="AV718" i="2"/>
  <c r="AV541" i="2"/>
  <c r="AV295" i="2"/>
  <c r="AV80" i="2"/>
  <c r="AV682" i="2"/>
  <c r="AV666" i="2"/>
  <c r="AV707" i="2"/>
  <c r="AV18" i="2"/>
  <c r="AV45" i="2"/>
  <c r="AV573" i="2"/>
  <c r="AV479" i="2"/>
  <c r="AV533" i="2"/>
  <c r="AV103" i="2"/>
  <c r="AV518" i="2"/>
  <c r="AV383" i="2"/>
  <c r="AV369" i="2"/>
  <c r="AV418" i="2"/>
  <c r="AV673" i="2"/>
  <c r="AV62" i="2"/>
  <c r="AV304" i="2"/>
  <c r="AV247" i="2"/>
  <c r="AV717" i="2"/>
  <c r="AV440" i="2"/>
  <c r="AV42" i="2"/>
  <c r="AV19" i="2"/>
  <c r="AV206" i="2"/>
  <c r="AV588" i="2"/>
  <c r="AV136" i="2"/>
  <c r="AV590" i="2"/>
  <c r="AV174" i="2"/>
  <c r="AV395" i="2"/>
  <c r="AV712" i="2"/>
  <c r="AV697" i="2"/>
  <c r="AV5" i="2"/>
  <c r="AV237" i="2"/>
  <c r="AV633" i="2"/>
  <c r="AV262" i="2"/>
  <c r="AV155" i="2"/>
  <c r="AV142" i="2"/>
  <c r="AV195" i="2"/>
  <c r="AV613" i="2"/>
  <c r="AV228" i="2"/>
  <c r="AV491" i="2"/>
  <c r="AV107" i="2"/>
  <c r="AV716" i="2"/>
  <c r="AV505" i="2"/>
  <c r="AV528" i="2"/>
  <c r="AV487" i="2"/>
  <c r="AV56" i="2"/>
  <c r="AV254" i="2"/>
  <c r="AV31" i="2"/>
  <c r="AV35" i="2"/>
  <c r="AV426" i="2"/>
  <c r="AV164" i="2"/>
  <c r="AV525" i="2"/>
  <c r="AV72" i="2"/>
  <c r="AV183" i="2"/>
  <c r="AV352" i="2"/>
  <c r="AV714" i="2"/>
  <c r="AV551" i="2"/>
  <c r="AV20" i="2"/>
  <c r="AV273" i="2"/>
  <c r="AV157" i="2"/>
  <c r="AV614" i="2"/>
  <c r="AV201" i="2"/>
  <c r="AV485" i="2"/>
  <c r="AV338" i="2"/>
  <c r="AV299" i="2"/>
  <c r="AV442" i="2"/>
  <c r="AV143" i="2"/>
  <c r="AV696" i="2"/>
  <c r="W91" i="3"/>
  <c r="AV138" i="2"/>
  <c r="AV466" i="2"/>
  <c r="AV204" i="2"/>
  <c r="AV184" i="2"/>
  <c r="AV553" i="2"/>
  <c r="AV579" i="2"/>
  <c r="AV438" i="2"/>
  <c r="AV10" i="2"/>
  <c r="AV659" i="2"/>
  <c r="AV435" i="2"/>
  <c r="AV321" i="2"/>
  <c r="AV691" i="2"/>
  <c r="AV265" i="2"/>
  <c r="AV730" i="2"/>
  <c r="AV726" i="2"/>
  <c r="AV623" i="2"/>
  <c r="AV651" i="2"/>
  <c r="AV543" i="2"/>
  <c r="AV211" i="2"/>
  <c r="AV654" i="2"/>
  <c r="AV721" i="2"/>
  <c r="AV621" i="2"/>
  <c r="AV340" i="2"/>
  <c r="AV311" i="2"/>
  <c r="AV200" i="2"/>
  <c r="AV538" i="2"/>
  <c r="AV382" i="2"/>
  <c r="AV147" i="2"/>
  <c r="AV652" i="2"/>
  <c r="AV478" i="2"/>
  <c r="AV44" i="2"/>
  <c r="AV546" i="2"/>
  <c r="AV476" i="2"/>
  <c r="AV27" i="2"/>
  <c r="AV736" i="2"/>
  <c r="AV171" i="2"/>
  <c r="AV102" i="2"/>
  <c r="AV134" i="2"/>
  <c r="AV196" i="2"/>
  <c r="AV33" i="2"/>
  <c r="AV483" i="2"/>
  <c r="AV509" i="2"/>
  <c r="AV49" i="2"/>
  <c r="AV261" i="2"/>
  <c r="AV289" i="2"/>
  <c r="AV29" i="2"/>
  <c r="AV38" i="2"/>
  <c r="AV527" i="2"/>
  <c r="AV348" i="2"/>
  <c r="AV603" i="2"/>
  <c r="AV550" i="2"/>
  <c r="AV365" i="2"/>
  <c r="AV243" i="2"/>
  <c r="AV146" i="2"/>
  <c r="AV266" i="2"/>
  <c r="AV560" i="2"/>
  <c r="AV162" i="2"/>
  <c r="AV475" i="2"/>
  <c r="AV463" i="2"/>
  <c r="AV409" i="2"/>
  <c r="AV645" i="2"/>
  <c r="AV434" i="2"/>
  <c r="AV349" i="2"/>
  <c r="W15" i="3"/>
  <c r="Y39" i="3"/>
  <c r="AV54" i="2"/>
  <c r="AV517" i="2"/>
  <c r="AV75" i="2"/>
  <c r="AV687" i="2"/>
  <c r="AV460" i="2"/>
  <c r="AV660" i="2"/>
  <c r="AV513" i="2"/>
  <c r="AV559" i="2"/>
  <c r="AV300" i="2"/>
  <c r="AV69" i="2"/>
  <c r="AV703" i="2"/>
  <c r="AV417" i="2"/>
  <c r="AV469" i="2"/>
  <c r="AV368" i="2"/>
  <c r="AV217" i="2"/>
  <c r="AV539" i="2"/>
  <c r="AV95" i="2"/>
  <c r="AV96" i="2"/>
  <c r="AV225" i="2"/>
  <c r="AV285" i="2"/>
  <c r="AV692" i="2"/>
  <c r="AV224" i="2"/>
  <c r="AV521" i="2"/>
  <c r="AV145" i="2"/>
  <c r="AV662" i="2"/>
  <c r="AV329" i="2"/>
  <c r="AV241" i="2"/>
  <c r="AV255" i="2"/>
  <c r="AV302" i="2"/>
  <c r="AV97" i="2"/>
  <c r="AV191" i="2"/>
  <c r="AV315" i="2"/>
  <c r="AV242" i="2"/>
  <c r="AV424" i="2"/>
  <c r="AV733" i="2"/>
  <c r="AV642" i="2"/>
  <c r="AV631" i="2"/>
  <c r="AV446" i="2"/>
  <c r="AV552" i="2"/>
  <c r="AV335" i="2"/>
  <c r="AV317" i="2"/>
  <c r="AV185" i="2"/>
  <c r="AV108" i="2"/>
  <c r="AV564" i="2"/>
  <c r="AV565" i="2"/>
  <c r="AV276" i="2"/>
  <c r="AV168" i="2"/>
  <c r="AV408" i="2"/>
  <c r="AV24" i="2"/>
  <c r="AV398" i="2"/>
  <c r="AV402" i="2"/>
  <c r="AV433" i="2"/>
  <c r="AV213" i="2"/>
  <c r="AV152" i="2"/>
  <c r="AV709" i="2"/>
  <c r="AV587" i="2"/>
  <c r="W48" i="3"/>
  <c r="AV503" i="2"/>
  <c r="AV604" i="2"/>
  <c r="AV12" i="2"/>
  <c r="AV629" i="2"/>
  <c r="AV620" i="2"/>
  <c r="AV626" i="2"/>
  <c r="AV586" i="2"/>
  <c r="AV342" i="2"/>
  <c r="Y53" i="3"/>
  <c r="AV131" i="2"/>
  <c r="AV43" i="2"/>
  <c r="AV249" i="2"/>
  <c r="AV437" i="2"/>
  <c r="AV529" i="2"/>
  <c r="AV632" i="2"/>
  <c r="AV158" i="2"/>
  <c r="AV230" i="2"/>
  <c r="AV358" i="2"/>
  <c r="AV612" i="2"/>
  <c r="AV462" i="2"/>
  <c r="AV644" i="2"/>
  <c r="AV208" i="2"/>
  <c r="AV637" i="2"/>
  <c r="AV388" i="2"/>
  <c r="AV257" i="2"/>
  <c r="AV109" i="2"/>
  <c r="AV178" i="2"/>
  <c r="AV593" i="2"/>
  <c r="AV387" i="2"/>
  <c r="AV82" i="2"/>
  <c r="AV123" i="2"/>
  <c r="AV23" i="2"/>
  <c r="AV221" i="2"/>
  <c r="AV647" i="2"/>
  <c r="AV436" i="2"/>
  <c r="AV83" i="2"/>
  <c r="AV490" i="2"/>
  <c r="AV635" i="2"/>
  <c r="AV130" i="2"/>
  <c r="AV618" i="2"/>
  <c r="AV410" i="2"/>
  <c r="AV47" i="2"/>
  <c r="AV416" i="2"/>
  <c r="AV677" i="2"/>
  <c r="AV46" i="2"/>
  <c r="AV531" i="2"/>
  <c r="AV493" i="2"/>
  <c r="AV137" i="2"/>
  <c r="AV135" i="2"/>
  <c r="AV252" i="2"/>
  <c r="AV536" i="2"/>
  <c r="AV15" i="2"/>
  <c r="AV619" i="2"/>
  <c r="AV548" i="2"/>
  <c r="AV430" i="2"/>
  <c r="AV456" i="2"/>
  <c r="AV526" i="2"/>
  <c r="AV690" i="2"/>
  <c r="AV572" i="2"/>
  <c r="AV364" i="2"/>
  <c r="AV112" i="2"/>
  <c r="AV347" i="2"/>
  <c r="AV331" i="2"/>
  <c r="AV499" i="2"/>
  <c r="AV32" i="2"/>
  <c r="AV443" i="2"/>
  <c r="AV600" i="2"/>
  <c r="AV281" i="2"/>
  <c r="AV534" i="2"/>
  <c r="AV30" i="2"/>
  <c r="AV71" i="2"/>
  <c r="AV119" i="2"/>
  <c r="AV606" i="2"/>
  <c r="W4" i="3"/>
  <c r="Y35" i="3"/>
  <c r="W30" i="3"/>
  <c r="Y61" i="3"/>
  <c r="W100" i="3"/>
  <c r="W3" i="3"/>
  <c r="Y88" i="3"/>
  <c r="Y37" i="3"/>
  <c r="W62" i="3"/>
  <c r="Y86" i="3"/>
  <c r="W24" i="3"/>
  <c r="Y73" i="3"/>
  <c r="Y21" i="3"/>
  <c r="W110" i="3"/>
  <c r="Y8" i="3"/>
  <c r="W12" i="3"/>
  <c r="W66" i="3"/>
  <c r="Y55" i="3"/>
  <c r="Y71" i="3"/>
  <c r="Y85" i="3"/>
  <c r="Y78" i="3"/>
  <c r="Y41" i="3"/>
  <c r="Y47" i="3"/>
  <c r="W28" i="3"/>
  <c r="Y32" i="3"/>
  <c r="W38" i="3"/>
  <c r="Y48" i="3"/>
  <c r="W119" i="3"/>
  <c r="Y120" i="3"/>
  <c r="Y44" i="3"/>
  <c r="W74" i="3"/>
  <c r="Y29" i="3"/>
  <c r="Y114" i="3"/>
  <c r="W114" i="3"/>
  <c r="W88" i="3"/>
  <c r="Y101" i="3"/>
  <c r="W54" i="3"/>
  <c r="Y13" i="3"/>
  <c r="W5" i="3"/>
  <c r="Y28" i="3"/>
  <c r="W98" i="3"/>
  <c r="Y105" i="3"/>
  <c r="Y68" i="3"/>
  <c r="W44" i="3"/>
  <c r="W25" i="3"/>
  <c r="Y97" i="3"/>
  <c r="W89" i="3"/>
  <c r="Y62" i="3"/>
  <c r="W117" i="3"/>
  <c r="Y89" i="3"/>
  <c r="W120" i="3"/>
  <c r="W49" i="3"/>
  <c r="Y36" i="3"/>
  <c r="Y43" i="3"/>
  <c r="Y40" i="3"/>
  <c r="Y26" i="3"/>
  <c r="W78" i="3"/>
  <c r="W43" i="3"/>
  <c r="Y18" i="3"/>
  <c r="W59" i="3"/>
  <c r="Y112" i="3"/>
  <c r="W11" i="3"/>
  <c r="W7" i="3"/>
  <c r="Y6" i="3"/>
  <c r="Y113" i="3"/>
  <c r="Y27" i="3"/>
  <c r="W17" i="3"/>
  <c r="Y59" i="3"/>
  <c r="W69" i="3"/>
  <c r="W26" i="3"/>
  <c r="Y69" i="3"/>
  <c r="W82" i="3"/>
  <c r="W35" i="3"/>
  <c r="W21" i="3"/>
  <c r="W108" i="3"/>
  <c r="W115" i="3"/>
  <c r="W94" i="3"/>
  <c r="Y118" i="3"/>
  <c r="Y12" i="3"/>
  <c r="W37" i="3"/>
  <c r="Y109" i="3"/>
  <c r="W29" i="3"/>
  <c r="W58" i="3"/>
  <c r="Y45" i="3"/>
  <c r="Y67" i="3"/>
  <c r="Y34" i="3"/>
  <c r="Y3" i="3"/>
  <c r="Y66" i="3"/>
  <c r="Y63" i="3"/>
  <c r="Y79" i="3"/>
  <c r="W87" i="3"/>
  <c r="Y65" i="3"/>
  <c r="Y10" i="3"/>
  <c r="W118" i="3"/>
  <c r="Y22" i="3"/>
  <c r="Y121" i="3"/>
  <c r="Y93" i="3"/>
  <c r="W103" i="3"/>
  <c r="Y57" i="3"/>
  <c r="W86" i="3"/>
  <c r="Y96" i="3"/>
  <c r="Y14" i="3"/>
  <c r="W106" i="3"/>
  <c r="Y56" i="3"/>
  <c r="W105" i="3"/>
  <c r="Y23" i="3"/>
  <c r="Y119" i="3"/>
  <c r="Y92" i="3"/>
  <c r="W101" i="3"/>
  <c r="Y94" i="3"/>
  <c r="Y17" i="3"/>
  <c r="Y117" i="3"/>
  <c r="Y4" i="3"/>
  <c r="Y83" i="3"/>
  <c r="W34" i="3"/>
  <c r="W107" i="3"/>
  <c r="W2" i="3"/>
  <c r="Y42" i="3"/>
  <c r="W61" i="3"/>
  <c r="Y72" i="3"/>
  <c r="Y115" i="3"/>
  <c r="W42" i="3"/>
  <c r="Y90" i="3"/>
  <c r="Y103" i="3"/>
  <c r="W33" i="3"/>
  <c r="W71" i="3"/>
  <c r="Y9" i="3"/>
  <c r="Y25" i="3"/>
  <c r="W27" i="3"/>
  <c r="W85" i="3"/>
  <c r="W95" i="3"/>
  <c r="W13" i="3"/>
  <c r="W41" i="3"/>
  <c r="W19" i="3"/>
  <c r="Y98" i="3"/>
  <c r="Y104" i="3"/>
  <c r="W20" i="3"/>
  <c r="Y84" i="3"/>
  <c r="Y19" i="3"/>
  <c r="Y52" i="3"/>
  <c r="Y64" i="3"/>
  <c r="W99" i="3"/>
  <c r="W51" i="3"/>
  <c r="W52" i="3"/>
  <c r="W102" i="3"/>
  <c r="Y15" i="3"/>
  <c r="W116" i="3"/>
  <c r="W50" i="3"/>
  <c r="W36" i="3"/>
  <c r="W67" i="3"/>
  <c r="Y91" i="3"/>
  <c r="W16" i="3"/>
  <c r="W72" i="3"/>
  <c r="Y81" i="3"/>
  <c r="W109" i="3"/>
  <c r="W104" i="3"/>
  <c r="Y87" i="3"/>
  <c r="W40" i="3"/>
  <c r="W18" i="3"/>
  <c r="W56" i="3"/>
  <c r="W92" i="3"/>
  <c r="Y122" i="3"/>
  <c r="Y80" i="3"/>
  <c r="W97" i="3"/>
  <c r="W45" i="3"/>
  <c r="Y82" i="3"/>
  <c r="W70" i="3"/>
  <c r="Y2" i="3"/>
  <c r="Y75" i="3"/>
  <c r="Y16" i="3"/>
  <c r="Y49" i="3"/>
  <c r="Y99" i="3"/>
  <c r="W90" i="3"/>
  <c r="W76" i="3"/>
  <c r="W112" i="3"/>
  <c r="W63" i="3"/>
  <c r="Y58" i="3"/>
  <c r="Y54" i="3"/>
  <c r="W32" i="3"/>
  <c r="Y30" i="3"/>
  <c r="Y31" i="3"/>
  <c r="W46" i="3"/>
  <c r="W68" i="3"/>
  <c r="W84" i="3"/>
  <c r="Y70" i="3"/>
  <c r="Y76" i="3"/>
  <c r="W77" i="3"/>
  <c r="W10" i="3"/>
  <c r="Y11" i="3"/>
  <c r="W111" i="3"/>
  <c r="W81" i="3"/>
  <c r="Y116" i="3"/>
  <c r="Y74" i="3"/>
  <c r="W75" i="3"/>
  <c r="W121" i="3"/>
  <c r="W113" i="3"/>
  <c r="Y5" i="3"/>
  <c r="Y38" i="3"/>
  <c r="Y106" i="3"/>
  <c r="W14" i="3"/>
  <c r="W31" i="3"/>
  <c r="W23" i="3"/>
  <c r="Y107" i="3"/>
  <c r="W96" i="3"/>
  <c r="W47" i="3"/>
  <c r="Y7" i="3"/>
  <c r="Y46" i="3"/>
  <c r="Y102" i="3"/>
  <c r="W55" i="3"/>
  <c r="W9" i="3"/>
  <c r="W80" i="3"/>
  <c r="W64" i="3"/>
  <c r="W65" i="3"/>
  <c r="Y24" i="3"/>
  <c r="W83" i="3"/>
  <c r="W73" i="3"/>
  <c r="Y111" i="3"/>
  <c r="W60" i="3"/>
  <c r="W39" i="3"/>
  <c r="W22" i="3"/>
  <c r="W6" i="3"/>
  <c r="W122" i="3"/>
  <c r="Y20" i="3"/>
  <c r="W93" i="3"/>
  <c r="Y100" i="3"/>
  <c r="Y60" i="3"/>
  <c r="Y108" i="3"/>
  <c r="W79" i="3"/>
  <c r="Y33" i="3"/>
  <c r="Y110" i="3"/>
  <c r="Y95" i="3"/>
  <c r="Y77" i="3"/>
  <c r="X53" i="3" l="1"/>
  <c r="X22" i="3"/>
  <c r="X8" i="3"/>
  <c r="Z102" i="3"/>
  <c r="Z99" i="3"/>
  <c r="Z66" i="3"/>
  <c r="Z95" i="3"/>
  <c r="X18" i="3"/>
  <c r="X120" i="3"/>
  <c r="X40" i="3"/>
  <c r="X103" i="3"/>
  <c r="X38" i="3"/>
  <c r="Z111" i="3"/>
  <c r="Z31" i="3"/>
  <c r="X41" i="3"/>
  <c r="X35" i="3"/>
  <c r="Z32" i="3"/>
  <c r="X96" i="3"/>
  <c r="Z30" i="3"/>
  <c r="Z72" i="3"/>
  <c r="Z45" i="3"/>
  <c r="Z73" i="3"/>
  <c r="Z107" i="3"/>
  <c r="X51" i="3"/>
  <c r="X58" i="3"/>
  <c r="Z47" i="3"/>
  <c r="Z60" i="3"/>
  <c r="X23" i="3"/>
  <c r="X111" i="3"/>
  <c r="Z54" i="3"/>
  <c r="Z82" i="3"/>
  <c r="Z81" i="3"/>
  <c r="X99" i="3"/>
  <c r="X85" i="3"/>
  <c r="Z42" i="3"/>
  <c r="Z23" i="3"/>
  <c r="X118" i="3"/>
  <c r="X29" i="3"/>
  <c r="X26" i="3"/>
  <c r="X43" i="3"/>
  <c r="Z97" i="3"/>
  <c r="X114" i="3"/>
  <c r="Z41" i="3"/>
  <c r="Z86" i="3"/>
  <c r="X57" i="3"/>
  <c r="X56" i="3"/>
  <c r="Z103" i="3"/>
  <c r="X49" i="3"/>
  <c r="Z61" i="3"/>
  <c r="X68" i="3"/>
  <c r="Z90" i="3"/>
  <c r="X108" i="3"/>
  <c r="X30" i="3"/>
  <c r="X75" i="3"/>
  <c r="X19" i="3"/>
  <c r="Z34" i="3"/>
  <c r="Z89" i="3"/>
  <c r="Z33" i="3"/>
  <c r="Z75" i="3"/>
  <c r="X101" i="3"/>
  <c r="X54" i="3"/>
  <c r="Z116" i="3"/>
  <c r="Z2" i="3"/>
  <c r="X59" i="3"/>
  <c r="X81" i="3"/>
  <c r="X95" i="3"/>
  <c r="X24" i="3"/>
  <c r="X31" i="3"/>
  <c r="Z58" i="3"/>
  <c r="X2" i="3"/>
  <c r="Z109" i="3"/>
  <c r="X62" i="3"/>
  <c r="X93" i="3"/>
  <c r="X64" i="3"/>
  <c r="X14" i="3"/>
  <c r="X10" i="3"/>
  <c r="X63" i="3"/>
  <c r="X97" i="3"/>
  <c r="X16" i="3"/>
  <c r="Z52" i="3"/>
  <c r="Z25" i="3"/>
  <c r="X107" i="3"/>
  <c r="Z56" i="3"/>
  <c r="Z65" i="3"/>
  <c r="X37" i="3"/>
  <c r="Z59" i="3"/>
  <c r="Z26" i="3"/>
  <c r="X44" i="3"/>
  <c r="Z29" i="3"/>
  <c r="Z85" i="3"/>
  <c r="Z37" i="3"/>
  <c r="Z50" i="3"/>
  <c r="X84" i="3"/>
  <c r="X86" i="3"/>
  <c r="Z6" i="3"/>
  <c r="X119" i="3"/>
  <c r="Z46" i="3"/>
  <c r="Z49" i="3"/>
  <c r="Z17" i="3"/>
  <c r="X7" i="3"/>
  <c r="Z48" i="3"/>
  <c r="X60" i="3"/>
  <c r="X46" i="3"/>
  <c r="Z15" i="3"/>
  <c r="Z94" i="3"/>
  <c r="X11" i="3"/>
  <c r="Z13" i="3"/>
  <c r="Z35" i="3"/>
  <c r="Z74" i="3"/>
  <c r="X102" i="3"/>
  <c r="Z93" i="3"/>
  <c r="X117" i="3"/>
  <c r="Z21" i="3"/>
  <c r="X79" i="3"/>
  <c r="X104" i="3"/>
  <c r="Z92" i="3"/>
  <c r="X28" i="3"/>
  <c r="Z108" i="3"/>
  <c r="X70" i="3"/>
  <c r="Z119" i="3"/>
  <c r="X89" i="3"/>
  <c r="X65" i="3"/>
  <c r="X72" i="3"/>
  <c r="X105" i="3"/>
  <c r="X78" i="3"/>
  <c r="Z114" i="3"/>
  <c r="X15" i="3"/>
  <c r="Z20" i="3"/>
  <c r="X80" i="3"/>
  <c r="Z106" i="3"/>
  <c r="X77" i="3"/>
  <c r="X112" i="3"/>
  <c r="Z80" i="3"/>
  <c r="Z91" i="3"/>
  <c r="Z19" i="3"/>
  <c r="Z9" i="3"/>
  <c r="X34" i="3"/>
  <c r="X106" i="3"/>
  <c r="X87" i="3"/>
  <c r="Z12" i="3"/>
  <c r="X17" i="3"/>
  <c r="Z40" i="3"/>
  <c r="Z68" i="3"/>
  <c r="X74" i="3"/>
  <c r="Z71" i="3"/>
  <c r="Z88" i="3"/>
  <c r="Z53" i="3"/>
  <c r="X113" i="3"/>
  <c r="Z104" i="3"/>
  <c r="X115" i="3"/>
  <c r="X12" i="3"/>
  <c r="X121" i="3"/>
  <c r="Z98" i="3"/>
  <c r="Z57" i="3"/>
  <c r="X5" i="3"/>
  <c r="Z8" i="3"/>
  <c r="Z110" i="3"/>
  <c r="Z7" i="3"/>
  <c r="Z16" i="3"/>
  <c r="X42" i="3"/>
  <c r="X21" i="3"/>
  <c r="X110" i="3"/>
  <c r="X47" i="3"/>
  <c r="Z87" i="3"/>
  <c r="Z115" i="3"/>
  <c r="Z67" i="3"/>
  <c r="Z112" i="3"/>
  <c r="X4" i="3"/>
  <c r="X73" i="3"/>
  <c r="X13" i="3"/>
  <c r="Z121" i="3"/>
  <c r="Z101" i="3"/>
  <c r="X83" i="3"/>
  <c r="X109" i="3"/>
  <c r="Z22" i="3"/>
  <c r="X88" i="3"/>
  <c r="Z24" i="3"/>
  <c r="X45" i="3"/>
  <c r="Z64" i="3"/>
  <c r="Z10" i="3"/>
  <c r="X25" i="3"/>
  <c r="Z78" i="3"/>
  <c r="X122" i="3"/>
  <c r="X9" i="3"/>
  <c r="Z38" i="3"/>
  <c r="Z76" i="3"/>
  <c r="X76" i="3"/>
  <c r="Z122" i="3"/>
  <c r="X67" i="3"/>
  <c r="Z84" i="3"/>
  <c r="X71" i="3"/>
  <c r="Z83" i="3"/>
  <c r="Z14" i="3"/>
  <c r="Z79" i="3"/>
  <c r="Z118" i="3"/>
  <c r="Z27" i="3"/>
  <c r="Z43" i="3"/>
  <c r="Z105" i="3"/>
  <c r="Z44" i="3"/>
  <c r="Z55" i="3"/>
  <c r="X3" i="3"/>
  <c r="X48" i="3"/>
  <c r="X50" i="3"/>
  <c r="Z117" i="3"/>
  <c r="Z28" i="3"/>
  <c r="X39" i="3"/>
  <c r="X116" i="3"/>
  <c r="Z3" i="3"/>
  <c r="X52" i="3"/>
  <c r="X82" i="3"/>
  <c r="Z62" i="3"/>
  <c r="Z51" i="3"/>
  <c r="X32" i="3"/>
  <c r="X61" i="3"/>
  <c r="Z69" i="3"/>
  <c r="Z18" i="3"/>
  <c r="Z39" i="3"/>
  <c r="Z100" i="3"/>
  <c r="Z11" i="3"/>
  <c r="X27" i="3"/>
  <c r="X69" i="3"/>
  <c r="Z77" i="3"/>
  <c r="X6" i="3"/>
  <c r="X55" i="3"/>
  <c r="Z5" i="3"/>
  <c r="Z70" i="3"/>
  <c r="X90" i="3"/>
  <c r="X92" i="3"/>
  <c r="X36" i="3"/>
  <c r="X20" i="3"/>
  <c r="X33" i="3"/>
  <c r="Z4" i="3"/>
  <c r="Z96" i="3"/>
  <c r="Z63" i="3"/>
  <c r="X94" i="3"/>
  <c r="Z113" i="3"/>
  <c r="Z36" i="3"/>
  <c r="X98" i="3"/>
  <c r="Z120" i="3"/>
  <c r="X66" i="3"/>
  <c r="X100" i="3"/>
  <c r="X91" i="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</calcChain>
</file>

<file path=xl/sharedStrings.xml><?xml version="1.0" encoding="utf-8"?>
<sst xmlns="http://schemas.openxmlformats.org/spreadsheetml/2006/main" count="19530" uniqueCount="10361">
  <si>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</si>
  <si>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</si>
  <si>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</si>
  <si>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</si>
  <si>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</si>
  <si>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</si>
  <si>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</si>
  <si>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</si>
  <si>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</si>
  <si>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</si>
  <si>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</si>
  <si>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</si>
  <si>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</si>
  <si>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</si>
  <si>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</si>
  <si>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</si>
  <si>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</si>
  <si>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</si>
  <si>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</si>
  <si>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</si>
  <si>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</si>
  <si>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</si>
  <si>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</si>
  <si>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</si>
  <si>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</si>
  <si>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</si>
  <si>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</si>
  <si>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</si>
  <si>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</si>
  <si>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</si>
  <si>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</si>
  <si>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</si>
  <si>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</si>
  <si>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</si>
  <si>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</si>
  <si>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</si>
  <si>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</si>
  <si>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</si>
  <si>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</si>
  <si>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</si>
  <si>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</si>
  <si>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</si>
  <si>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</si>
  <si>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</si>
  <si>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</si>
  <si>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</si>
  <si>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</si>
  <si>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</si>
  <si>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</si>
  <si>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Sun Pharmaceutical Industries Ltd</t>
  </si>
  <si>
    <t>SUNPHARMA</t>
  </si>
  <si>
    <t>Pharmaceuticals</t>
  </si>
  <si>
    <t>Bajaj Finance Ltd</t>
  </si>
  <si>
    <t>BAJFINANCE</t>
  </si>
  <si>
    <t>Consumer Finance</t>
  </si>
  <si>
    <t>Oil and Natural Gas Corporation Ltd</t>
  </si>
  <si>
    <t>ONGC</t>
  </si>
  <si>
    <t>Oil &amp; Gas - Exploration &amp; Production</t>
  </si>
  <si>
    <t>NTPC Ltd</t>
  </si>
  <si>
    <t>NTPC</t>
  </si>
  <si>
    <t>Power Generation</t>
  </si>
  <si>
    <t>Tata Motors Ltd</t>
  </si>
  <si>
    <t>TATAMOTORS</t>
  </si>
  <si>
    <t>Four Wheelers</t>
  </si>
  <si>
    <t>Maruti Suzuki India Ltd</t>
  </si>
  <si>
    <t>MARUTI</t>
  </si>
  <si>
    <t>Axis Bank Ltd</t>
  </si>
  <si>
    <t>AXISBANK</t>
  </si>
  <si>
    <t>Kotak Mahindra Bank Ltd</t>
  </si>
  <si>
    <t>KOTAKBANK</t>
  </si>
  <si>
    <t>Adani Enterprises Ltd</t>
  </si>
  <si>
    <t>ADANIENT</t>
  </si>
  <si>
    <t>Commodities Trading</t>
  </si>
  <si>
    <t>Mahindra and Mahindra Ltd</t>
  </si>
  <si>
    <t>M&amp;M</t>
  </si>
  <si>
    <t>Coal India Ltd</t>
  </si>
  <si>
    <t>COALINDIA</t>
  </si>
  <si>
    <t>Mining - Coal</t>
  </si>
  <si>
    <t>UltraTech Cement Ltd</t>
  </si>
  <si>
    <t>ULTRACEMCO</t>
  </si>
  <si>
    <t>Cement</t>
  </si>
  <si>
    <t>Avenue Supermarts Ltd</t>
  </si>
  <si>
    <t>DMART</t>
  </si>
  <si>
    <t>Retail - Department Stores</t>
  </si>
  <si>
    <t>Adani Ports and Special Economic Zone Ltd</t>
  </si>
  <si>
    <t>ADANIPORTS</t>
  </si>
  <si>
    <t>Ports</t>
  </si>
  <si>
    <t>Hindustan Aeronautics Ltd</t>
  </si>
  <si>
    <t>HAL</t>
  </si>
  <si>
    <t>Aerospace &amp; Defense Equipments</t>
  </si>
  <si>
    <t>Titan Company Ltd</t>
  </si>
  <si>
    <t>TITAN</t>
  </si>
  <si>
    <t>Precious Metals, Jewellery &amp; Watches</t>
  </si>
  <si>
    <t>Power Grid Corporation of India Ltd</t>
  </si>
  <si>
    <t>POWERGRID</t>
  </si>
  <si>
    <t>Power Transmission &amp; Distribution</t>
  </si>
  <si>
    <t>Asian Paints Ltd</t>
  </si>
  <si>
    <t>ASIANPAINT</t>
  </si>
  <si>
    <t>Paints</t>
  </si>
  <si>
    <t>Adani Green Energy Ltd</t>
  </si>
  <si>
    <t>ADANIGREEN</t>
  </si>
  <si>
    <t>Renewable Energy</t>
  </si>
  <si>
    <t>Bajaj Auto Ltd</t>
  </si>
  <si>
    <t>BAJAJ-AUTO</t>
  </si>
  <si>
    <t>Two Wheelers</t>
  </si>
  <si>
    <t>Bajaj Finserv Ltd</t>
  </si>
  <si>
    <t>BAJAJFINSV</t>
  </si>
  <si>
    <t>Wipro Ltd</t>
  </si>
  <si>
    <t>WIPRO</t>
  </si>
  <si>
    <t>Adani Power Ltd</t>
  </si>
  <si>
    <t>ADANIPOWER</t>
  </si>
  <si>
    <t>Siemens Ltd</t>
  </si>
  <si>
    <t>SIEMENS</t>
  </si>
  <si>
    <t>Conglomerates</t>
  </si>
  <si>
    <t>Indian Oil Corporation Ltd</t>
  </si>
  <si>
    <t>IOC</t>
  </si>
  <si>
    <t>Trent Ltd</t>
  </si>
  <si>
    <t>TRENT</t>
  </si>
  <si>
    <t>Retail - Apparel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</si>
  <si>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</si>
  <si>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</si>
  <si>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</si>
  <si>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</si>
  <si>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</si>
  <si>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</si>
  <si>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</si>
  <si>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</si>
  <si>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</si>
  <si>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Hindustan Zinc Ltd</t>
  </si>
  <si>
    <t>HINDZINC</t>
  </si>
  <si>
    <t>Mining - Diversified</t>
  </si>
  <si>
    <t>Zomato Ltd</t>
  </si>
  <si>
    <t>ZOMATO</t>
  </si>
  <si>
    <t>Online Services</t>
  </si>
  <si>
    <t>Bharat Electronics Ltd</t>
  </si>
  <si>
    <t>BEL</t>
  </si>
  <si>
    <t>Electronic Equipments</t>
  </si>
  <si>
    <t>DLF Ltd</t>
  </si>
  <si>
    <t>DLF</t>
  </si>
  <si>
    <t>Real Estate</t>
  </si>
  <si>
    <t>Jio Financial Services Ltd</t>
  </si>
  <si>
    <t>JIOFIN</t>
  </si>
  <si>
    <t>Varun Beverages Ltd</t>
  </si>
  <si>
    <t>VBL</t>
  </si>
  <si>
    <t>Soft Drinks</t>
  </si>
  <si>
    <t>Tata Steel Ltd</t>
  </si>
  <si>
    <t>TATASTEEL</t>
  </si>
  <si>
    <t>SBI Life Insurance Company Ltd</t>
  </si>
  <si>
    <t>SBILIFE</t>
  </si>
  <si>
    <t>Interglobe Aviation Ltd</t>
  </si>
  <si>
    <t>INDIGO</t>
  </si>
  <si>
    <t>Airlines</t>
  </si>
  <si>
    <t>Grasim Industries Ltd</t>
  </si>
  <si>
    <t>GRASIM</t>
  </si>
  <si>
    <t>Vedanta Ltd</t>
  </si>
  <si>
    <t>VEDL</t>
  </si>
  <si>
    <t>Metals - Diversified</t>
  </si>
  <si>
    <t>Power Finance Corporation Ltd</t>
  </si>
  <si>
    <t>PFC</t>
  </si>
  <si>
    <t>LTIMindtree Ltd</t>
  </si>
  <si>
    <t>LTIM</t>
  </si>
  <si>
    <t>ABB India Ltd</t>
  </si>
  <si>
    <t>ABB</t>
  </si>
  <si>
    <t>Heavy Electrical Equipments</t>
  </si>
  <si>
    <t>REC Limited</t>
  </si>
  <si>
    <t>RECLTD</t>
  </si>
  <si>
    <t>HDFC Life Insurance Company Ltd</t>
  </si>
  <si>
    <t>HDFCLIFE</t>
  </si>
  <si>
    <t>Tech Mahindra Ltd</t>
  </si>
  <si>
    <t>TECHM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</si>
  <si>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</si>
  <si>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</si>
  <si>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</si>
  <si>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</si>
  <si>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</si>
  <si>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</si>
  <si>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Gail (India) Ltd</t>
  </si>
  <si>
    <t>GAIL</t>
  </si>
  <si>
    <t>Gas Distribution</t>
  </si>
  <si>
    <t>Ambuja Cements Ltd</t>
  </si>
  <si>
    <t>AMBUJACEM</t>
  </si>
  <si>
    <t>TATAMTRDVR</t>
  </si>
  <si>
    <t>Bharat Petroleum Corporation Ltd</t>
  </si>
  <si>
    <t>BPCL</t>
  </si>
  <si>
    <t>Godrej Consumer Products Ltd</t>
  </si>
  <si>
    <t>GODREJCP</t>
  </si>
  <si>
    <t>FMCG - Personal Products</t>
  </si>
  <si>
    <t>Britannia Industries Ltd</t>
  </si>
  <si>
    <t>BRITANNIA</t>
  </si>
  <si>
    <t>Tata Power Company Ltd</t>
  </si>
  <si>
    <t>TATAPOWER</t>
  </si>
  <si>
    <t>Samvardhana Motherson International Ltd</t>
  </si>
  <si>
    <t>MOTHERSON</t>
  </si>
  <si>
    <t>Auto Parts</t>
  </si>
  <si>
    <t>Eicher Motors Ltd</t>
  </si>
  <si>
    <t>EICHERMOT</t>
  </si>
  <si>
    <t>Trucks &amp; Buses</t>
  </si>
  <si>
    <t>TVS Motor Company Ltd</t>
  </si>
  <si>
    <t>TVSMOTOR</t>
  </si>
  <si>
    <t>Divi's Laboratories Ltd</t>
  </si>
  <si>
    <t>DIVISLAB</t>
  </si>
  <si>
    <t>Labs &amp; Life Sciences Services</t>
  </si>
  <si>
    <t>Bank of Baroda Ltd</t>
  </si>
  <si>
    <t>BANKBARODA</t>
  </si>
  <si>
    <t>Cipla Ltd</t>
  </si>
  <si>
    <t>CIPLA</t>
  </si>
  <si>
    <t>JSW Energy Ltd</t>
  </si>
  <si>
    <t>JSWENERGY</t>
  </si>
  <si>
    <t>Punjab National Bank</t>
  </si>
  <si>
    <t>PNB</t>
  </si>
  <si>
    <t>Adani Energy Solutions Ltd</t>
  </si>
  <si>
    <t>ADANIENSOL</t>
  </si>
  <si>
    <t>Power Infrastructure</t>
  </si>
  <si>
    <t>Macrotech Developers Ltd</t>
  </si>
  <si>
    <t>LODHA</t>
  </si>
  <si>
    <t>Shriram Finance Ltd</t>
  </si>
  <si>
    <t>SHRIRAMFIN</t>
  </si>
  <si>
    <t>Cholamandalam Investment and Finance Company Ltd</t>
  </si>
  <si>
    <t>CHOLAFIN</t>
  </si>
  <si>
    <t>Rail Vikas Nigam Ltd</t>
  </si>
  <si>
    <t>RVNL</t>
  </si>
  <si>
    <t>Tata Consumer Products Ltd</t>
  </si>
  <si>
    <t>TATACONSUM</t>
  </si>
  <si>
    <t>Tea &amp; Coffee</t>
  </si>
  <si>
    <t>Havells India Ltd</t>
  </si>
  <si>
    <t>HAVELLS</t>
  </si>
  <si>
    <t>Electrical Components &amp; Equipments</t>
  </si>
  <si>
    <t>Indus Towers Ltd</t>
  </si>
  <si>
    <t>INDUSTOWER</t>
  </si>
  <si>
    <t>Telecom Infrastructure</t>
  </si>
  <si>
    <t>Oil India Ltd</t>
  </si>
  <si>
    <t>OIL</t>
  </si>
  <si>
    <t>Indian Overseas Bank</t>
  </si>
  <si>
    <t>IOB</t>
  </si>
  <si>
    <t>Dr Reddy's Laboratories Ltd</t>
  </si>
  <si>
    <t>DRREDDY</t>
  </si>
  <si>
    <t>Dabur India Ltd</t>
  </si>
  <si>
    <t>DABUR</t>
  </si>
  <si>
    <t>Torrent Pharmaceuticals Ltd</t>
  </si>
  <si>
    <t>TORNTPHARM</t>
  </si>
  <si>
    <t>Zydus Lifesciences Ltd</t>
  </si>
  <si>
    <t>ZYDUSLIFE</t>
  </si>
  <si>
    <t>Vodafone Idea Ltd</t>
  </si>
  <si>
    <t>IDEA</t>
  </si>
  <si>
    <t>CG Power and Industrial Solutions Ltd</t>
  </si>
  <si>
    <t>CGPOWER</t>
  </si>
  <si>
    <t>Bajaj Holdings and Investment Ltd</t>
  </si>
  <si>
    <t>BAJAJHLDNG</t>
  </si>
  <si>
    <t>Asset Management</t>
  </si>
  <si>
    <t>Indusind Bank Ltd</t>
  </si>
  <si>
    <t>INDUSINDBK</t>
  </si>
  <si>
    <t>ICICI Prudential Life Insurance Company Ltd</t>
  </si>
  <si>
    <t>ICICIPRULI</t>
  </si>
  <si>
    <t>Hero MotoCorp Ltd</t>
  </si>
  <si>
    <t>HEROMOTOCO</t>
  </si>
  <si>
    <t>ICICI Lombard General Insurance Company Ltd</t>
  </si>
  <si>
    <t>ICICIGI</t>
  </si>
  <si>
    <t>Suzlon Energy Ltd</t>
  </si>
  <si>
    <t>SUZLON</t>
  </si>
  <si>
    <t>Renewable Energy Equipment &amp; Services</t>
  </si>
  <si>
    <t>Cummins India Ltd</t>
  </si>
  <si>
    <t>CUMMINSIND</t>
  </si>
  <si>
    <t>Industrial Machinery</t>
  </si>
  <si>
    <t>United Spirits Ltd</t>
  </si>
  <si>
    <t>UNITDSPR</t>
  </si>
  <si>
    <t>Alcoholic Beverages</t>
  </si>
  <si>
    <t>Bharat Heavy Electricals Ltd</t>
  </si>
  <si>
    <t>BHEL</t>
  </si>
  <si>
    <t>IDBI Bank Ltd</t>
  </si>
  <si>
    <t>IDBI</t>
  </si>
  <si>
    <t>Private Bank</t>
  </si>
  <si>
    <t>Polycab India Ltd</t>
  </si>
  <si>
    <t>POLYCAB</t>
  </si>
  <si>
    <t>GMR Airports Infrastructure Ltd</t>
  </si>
  <si>
    <t>GMRINFRA</t>
  </si>
  <si>
    <t>Canara Bank Ltd</t>
  </si>
  <si>
    <t>CANBK</t>
  </si>
  <si>
    <t>Lupin Ltd</t>
  </si>
  <si>
    <t>LUPIN</t>
  </si>
  <si>
    <t>Jindal Steel And Power Ltd</t>
  </si>
  <si>
    <t>JINDALSTEL</t>
  </si>
  <si>
    <t>Apollo Hospitals Enterprise Ltd</t>
  </si>
  <si>
    <t>APOLLOHOSP</t>
  </si>
  <si>
    <t>Hospitals &amp; Diagnostic Centres</t>
  </si>
  <si>
    <t>Mankind Pharma Ltd</t>
  </si>
  <si>
    <t>MANKIND</t>
  </si>
  <si>
    <t>Info Edge (India) Ltd</t>
  </si>
  <si>
    <t>NAUKRI</t>
  </si>
  <si>
    <t>Colgate-Palmolive (India) Ltd</t>
  </si>
  <si>
    <t>COLPAL</t>
  </si>
  <si>
    <t>HDFC Asset Management Company Ltd</t>
  </si>
  <si>
    <t>HDFCAMC</t>
  </si>
  <si>
    <t>NHPC Ltd</t>
  </si>
  <si>
    <t>NHPC</t>
  </si>
  <si>
    <t>Bosch Ltd</t>
  </si>
  <si>
    <t>BOSCHLTD</t>
  </si>
  <si>
    <t>Union Bank of India Ltd</t>
  </si>
  <si>
    <t>UNIONBANK</t>
  </si>
  <si>
    <t>Oracle Financial Services Software Ltd</t>
  </si>
  <si>
    <t>OFSS</t>
  </si>
  <si>
    <t>Software Services</t>
  </si>
  <si>
    <t>Indian Hotels Company Ltd</t>
  </si>
  <si>
    <t>INDHOTEL</t>
  </si>
  <si>
    <t>Hotels, Resorts &amp; Cruise Lines</t>
  </si>
  <si>
    <t>Solar Industries India Ltd</t>
  </si>
  <si>
    <t>SOLARINDS</t>
  </si>
  <si>
    <t>Commodity Chemicals</t>
  </si>
  <si>
    <t>Adani Total Gas Ltd</t>
  </si>
  <si>
    <t>ATGL</t>
  </si>
  <si>
    <t>Aurobindo Pharma Ltd</t>
  </si>
  <si>
    <t>AUROPHARMA</t>
  </si>
  <si>
    <t>Shree Cement Ltd</t>
  </si>
  <si>
    <t>SHREECEM</t>
  </si>
  <si>
    <t>Marico Ltd</t>
  </si>
  <si>
    <t>MARICO</t>
  </si>
  <si>
    <t>Mazagon Dock Shipbuilders Ltd</t>
  </si>
  <si>
    <t>MAZDOCK</t>
  </si>
  <si>
    <t>Shipbuilding</t>
  </si>
  <si>
    <t>Hindustan Petroleum Corp Ltd</t>
  </si>
  <si>
    <t>HINDPETRO</t>
  </si>
  <si>
    <t>Max Healthcare Institute Ltd</t>
  </si>
  <si>
    <t>MAXHEALTH</t>
  </si>
  <si>
    <t>Torrent Power Ltd</t>
  </si>
  <si>
    <t>TORNTPOWER</t>
  </si>
  <si>
    <t>PB Fintech Ltd</t>
  </si>
  <si>
    <t>POLICYBZR</t>
  </si>
  <si>
    <t>Godrej Properties Ltd</t>
  </si>
  <si>
    <t>GODREJPROP</t>
  </si>
  <si>
    <t>Tube Investments of India Ltd</t>
  </si>
  <si>
    <t>TIINDIA</t>
  </si>
  <si>
    <t>Cycles</t>
  </si>
  <si>
    <t>Muthoot Finance Ltd</t>
  </si>
  <si>
    <t>MUTHOOTFIN</t>
  </si>
  <si>
    <t>Dixon Technologies (India) Ltd</t>
  </si>
  <si>
    <t>DIXON</t>
  </si>
  <si>
    <t>Home Electronics &amp; Appliances</t>
  </si>
  <si>
    <t>Ashok Leyland Ltd</t>
  </si>
  <si>
    <t>ASHOKLEY</t>
  </si>
  <si>
    <t>SRF Ltd</t>
  </si>
  <si>
    <t>SRF</t>
  </si>
  <si>
    <t>Yes Bank Ltd</t>
  </si>
  <si>
    <t>YESBANK</t>
  </si>
  <si>
    <t>Persistent Systems Ltd</t>
  </si>
  <si>
    <t>PERSISTENT</t>
  </si>
  <si>
    <t>Bharat Forge Ltd</t>
  </si>
  <si>
    <t>BHARATFORG</t>
  </si>
  <si>
    <t>Indian Railway Catering and Tourism Corporation Ltd</t>
  </si>
  <si>
    <t>IRCTC</t>
  </si>
  <si>
    <t>Indian Bank</t>
  </si>
  <si>
    <t>INDIANB</t>
  </si>
  <si>
    <t>General Insurance Corporation of India</t>
  </si>
  <si>
    <t>GICRE</t>
  </si>
  <si>
    <t>Alkem Laboratories Ltd</t>
  </si>
  <si>
    <t>ALKEM</t>
  </si>
  <si>
    <t>SBI Cards and Payment Services Ltd</t>
  </si>
  <si>
    <t>SBICARD</t>
  </si>
  <si>
    <t>Payment Infrastructure</t>
  </si>
  <si>
    <t>Patanjali Foods Ltd</t>
  </si>
  <si>
    <t>PATANJALI</t>
  </si>
  <si>
    <t>Packaged Foods &amp; Meats</t>
  </si>
  <si>
    <t>JSW Infrastructure Ltd</t>
  </si>
  <si>
    <t>JSWINFRA</t>
  </si>
  <si>
    <t>Indian Renewable Energy Development Agency Ltd</t>
  </si>
  <si>
    <t>IREDA</t>
  </si>
  <si>
    <t>Prestige Estates Projects Ltd</t>
  </si>
  <si>
    <t>PRESTIGE</t>
  </si>
  <si>
    <t>Supreme Industries Ltd</t>
  </si>
  <si>
    <t>SUPREMEIND</t>
  </si>
  <si>
    <t>Plastic Products</t>
  </si>
  <si>
    <t>Berger Paints India Ltd</t>
  </si>
  <si>
    <t>BERGEPAINT</t>
  </si>
  <si>
    <t>PI Industries Ltd</t>
  </si>
  <si>
    <t>PIIND</t>
  </si>
  <si>
    <t>NMDC Ltd</t>
  </si>
  <si>
    <t>NMDC</t>
  </si>
  <si>
    <t>Mining - Iron Ore</t>
  </si>
  <si>
    <t>Phoenix Mills Ltd</t>
  </si>
  <si>
    <t>PHOENIXLTD</t>
  </si>
  <si>
    <t>Fsn E-Commerce Ventures Ltd</t>
  </si>
  <si>
    <t>NYKAA</t>
  </si>
  <si>
    <t>Wellness Services</t>
  </si>
  <si>
    <t>UNO Minda Ltd</t>
  </si>
  <si>
    <t>UNOMINDA</t>
  </si>
  <si>
    <t>Fertilisers And Chemicals Travancore Ltd</t>
  </si>
  <si>
    <t>FACT</t>
  </si>
  <si>
    <t>Fertilizers &amp; Agro Chemicals</t>
  </si>
  <si>
    <t>Kalyan Jewellers India Ltd</t>
  </si>
  <si>
    <t>KALYANKJIL</t>
  </si>
  <si>
    <t>Abbott India Ltd</t>
  </si>
  <si>
    <t>ABBOTINDIA</t>
  </si>
  <si>
    <t>Oberoi Realty Ltd</t>
  </si>
  <si>
    <t>OBEROIRLTY</t>
  </si>
  <si>
    <t>Linde India Ltd</t>
  </si>
  <si>
    <t>LINDEINDIA</t>
  </si>
  <si>
    <t>UCO Bank</t>
  </si>
  <si>
    <t>UCOBANK</t>
  </si>
  <si>
    <t>Schaeffler India Ltd</t>
  </si>
  <si>
    <t>SCHAEFFLER</t>
  </si>
  <si>
    <t>Jindal Stainless Ltd</t>
  </si>
  <si>
    <t>JSL</t>
  </si>
  <si>
    <t>Container Corporation of India Ltd</t>
  </si>
  <si>
    <t>CONCOR</t>
  </si>
  <si>
    <t>Logistics</t>
  </si>
  <si>
    <t>Bharti Hexacom Ltd</t>
  </si>
  <si>
    <t>BHARTIHEXA</t>
  </si>
  <si>
    <t>MRF Ltd</t>
  </si>
  <si>
    <t>MRF</t>
  </si>
  <si>
    <t>Tires &amp; Rubber</t>
  </si>
  <si>
    <t>L&amp;T Technology Services Ltd</t>
  </si>
  <si>
    <t>LTTS</t>
  </si>
  <si>
    <t>Aditya Birla Capital Ltd</t>
  </si>
  <si>
    <t>ABCAPITAL</t>
  </si>
  <si>
    <t>Diversified Financials</t>
  </si>
  <si>
    <t>Voltas Ltd</t>
  </si>
  <si>
    <t>VOLTAS</t>
  </si>
  <si>
    <t>Mphasis Ltd</t>
  </si>
  <si>
    <t>MPHASIS</t>
  </si>
  <si>
    <t>Ola Electric Mobility Ltd</t>
  </si>
  <si>
    <t>OLAELEC</t>
  </si>
  <si>
    <t>Steel Authority of India Ltd</t>
  </si>
  <si>
    <t>SAIL</t>
  </si>
  <si>
    <t>Tata Elxsi Ltd</t>
  </si>
  <si>
    <t>TATAELXSI</t>
  </si>
  <si>
    <t>IDFC First Bank Ltd</t>
  </si>
  <si>
    <t>IDFCFIRSTB</t>
  </si>
  <si>
    <t>Housing and Urban Development Corporation Ltd</t>
  </si>
  <si>
    <t>HUDCO</t>
  </si>
  <si>
    <t>Tata Communications Ltd</t>
  </si>
  <si>
    <t>TATACOMM</t>
  </si>
  <si>
    <t>Petronet LNG Ltd</t>
  </si>
  <si>
    <t>PETRONET</t>
  </si>
  <si>
    <t>Oil &amp; Gas - Storage &amp; Transportation</t>
  </si>
  <si>
    <t>Procter &amp; Gamble Hygiene and Health Care Ltd</t>
  </si>
  <si>
    <t>PGHH</t>
  </si>
  <si>
    <t>Balkrishna Industries Ltd</t>
  </si>
  <si>
    <t>BALKRISIND</t>
  </si>
  <si>
    <t>Cochin Shipyard Ltd</t>
  </si>
  <si>
    <t>COCHINSHIP</t>
  </si>
  <si>
    <t>Bank of India Ltd</t>
  </si>
  <si>
    <t>BANKINDIA</t>
  </si>
  <si>
    <t>United Breweries Ltd</t>
  </si>
  <si>
    <t>UBL</t>
  </si>
  <si>
    <t>Central Bank of India Ltd</t>
  </si>
  <si>
    <t>CENTRALBK</t>
  </si>
  <si>
    <t>Astral Ltd</t>
  </si>
  <si>
    <t>ASTRAL</t>
  </si>
  <si>
    <t>Building Products - Pipes</t>
  </si>
  <si>
    <t>SJVN Ltd</t>
  </si>
  <si>
    <t>SJVN</t>
  </si>
  <si>
    <t>Hitachi Energy India Ltd</t>
  </si>
  <si>
    <t>POWERINDIA</t>
  </si>
  <si>
    <t>Coromandel International Ltd</t>
  </si>
  <si>
    <t>COROMANDEL</t>
  </si>
  <si>
    <t>Sundaram Finance Ltd</t>
  </si>
  <si>
    <t>SUNDARMFIN</t>
  </si>
  <si>
    <t>KPIT Technologies Ltd</t>
  </si>
  <si>
    <t>KPITTECH</t>
  </si>
  <si>
    <t>Thermax Limited</t>
  </si>
  <si>
    <t>THERMAX</t>
  </si>
  <si>
    <t>GlaxoSmithKline Pharmaceuticals Ltd</t>
  </si>
  <si>
    <t>GLAXO</t>
  </si>
  <si>
    <t>Adani Wilmar Ltd</t>
  </si>
  <si>
    <t>AWL</t>
  </si>
  <si>
    <t>Federal Bank Ltd</t>
  </si>
  <si>
    <t>FEDERALBNK</t>
  </si>
  <si>
    <t>Glenmark Pharmaceuticals Ltd</t>
  </si>
  <si>
    <t>GLENMARK</t>
  </si>
  <si>
    <t>Bharat Dynamics Ltd</t>
  </si>
  <si>
    <t>BDL</t>
  </si>
  <si>
    <t>AU Small Finance Bank Ltd</t>
  </si>
  <si>
    <t>AUBANK</t>
  </si>
  <si>
    <t>Page Industries Ltd</t>
  </si>
  <si>
    <t>PAGEIND</t>
  </si>
  <si>
    <t>Apparel &amp; Accessories</t>
  </si>
  <si>
    <t>Honeywell Automation India Ltd</t>
  </si>
  <si>
    <t>HONAUT</t>
  </si>
  <si>
    <t>Motilal Oswal Financial Services Ltd</t>
  </si>
  <si>
    <t>MOTILALOFS</t>
  </si>
  <si>
    <t>Bank of Maharashtra Ltd</t>
  </si>
  <si>
    <t>MAHABANK</t>
  </si>
  <si>
    <t>Tata Technologies Ltd</t>
  </si>
  <si>
    <t>TATATECH</t>
  </si>
  <si>
    <t>New India Assurance Company Ltd</t>
  </si>
  <si>
    <t>NIACL</t>
  </si>
  <si>
    <t>Nippon Life India Asset Management Ltd</t>
  </si>
  <si>
    <t>NAM-INDIA</t>
  </si>
  <si>
    <t>ACC Ltd</t>
  </si>
  <si>
    <t>ACC</t>
  </si>
  <si>
    <t>UPL Ltd</t>
  </si>
  <si>
    <t>UPL</t>
  </si>
  <si>
    <t>Jubilant Foodworks Ltd</t>
  </si>
  <si>
    <t>JUBLFOOD</t>
  </si>
  <si>
    <t>Restaurants &amp; Cafes</t>
  </si>
  <si>
    <t>Ge T&amp;D India Ltd</t>
  </si>
  <si>
    <t>GET&amp;D</t>
  </si>
  <si>
    <t>L&amp;T Finance Ltd</t>
  </si>
  <si>
    <t>LTF</t>
  </si>
  <si>
    <t>Exide Industries Ltd</t>
  </si>
  <si>
    <t>EXIDEIND</t>
  </si>
  <si>
    <t>Batteries</t>
  </si>
  <si>
    <t>Biocon Ltd</t>
  </si>
  <si>
    <t>BIOCON</t>
  </si>
  <si>
    <t>Biotechnology</t>
  </si>
  <si>
    <t>Escorts Kubota Ltd</t>
  </si>
  <si>
    <t>ESCORTS</t>
  </si>
  <si>
    <t>Tractors</t>
  </si>
  <si>
    <t>Sona BLW Precision Forgings Ltd</t>
  </si>
  <si>
    <t>SONACOMS</t>
  </si>
  <si>
    <t>AIA Engineering Ltd</t>
  </si>
  <si>
    <t>AIAENG</t>
  </si>
  <si>
    <t>Gujarat Gas Ltd</t>
  </si>
  <si>
    <t>GUJGASLTD</t>
  </si>
  <si>
    <t>KEI Industries Ltd</t>
  </si>
  <si>
    <t>KEI</t>
  </si>
  <si>
    <t>Cables</t>
  </si>
  <si>
    <t>Fortis Healthcare Ltd</t>
  </si>
  <si>
    <t>FORTIS</t>
  </si>
  <si>
    <t>Punjab &amp; Sind Bank</t>
  </si>
  <si>
    <t>PSB</t>
  </si>
  <si>
    <t>Lloyds Metals And Energy Ltd</t>
  </si>
  <si>
    <t>LLOYDSME</t>
  </si>
  <si>
    <t>Coforge Ltd</t>
  </si>
  <si>
    <t>COFORGE</t>
  </si>
  <si>
    <t>3M India Ltd</t>
  </si>
  <si>
    <t>3MINDIA</t>
  </si>
  <si>
    <t>Stationery</t>
  </si>
  <si>
    <t>360 One Wam Ltd</t>
  </si>
  <si>
    <t>360ONE</t>
  </si>
  <si>
    <t>Investment Banking &amp; Brokerage</t>
  </si>
  <si>
    <t>APL Apollo Tubes Ltd</t>
  </si>
  <si>
    <t>APLAPOLLO</t>
  </si>
  <si>
    <t>IRB Infrastructure Developers Ltd</t>
  </si>
  <si>
    <t>IRB</t>
  </si>
  <si>
    <t>Mahindra and Mahindra Financial Services Ltd</t>
  </si>
  <si>
    <t>M&amp;MFIN</t>
  </si>
  <si>
    <t>Deepak Nitrite Ltd</t>
  </si>
  <si>
    <t>DEEPAKNTR</t>
  </si>
  <si>
    <t>NLC India Ltd</t>
  </si>
  <si>
    <t>NLCINDIA</t>
  </si>
  <si>
    <t>LIC Housing Finance Ltd</t>
  </si>
  <si>
    <t>LICHSGFIN</t>
  </si>
  <si>
    <t>Home Financing</t>
  </si>
  <si>
    <t>Max Financial Services Ltd</t>
  </si>
  <si>
    <t>MFSL</t>
  </si>
  <si>
    <t>Indraprastha Gas Ltd</t>
  </si>
  <si>
    <t>IGL</t>
  </si>
  <si>
    <t>Tata Investment Corporation Ltd</t>
  </si>
  <si>
    <t>TATAINVEST</t>
  </si>
  <si>
    <t>Ajanta Pharma Ltd</t>
  </si>
  <si>
    <t>AJANTPHARM</t>
  </si>
  <si>
    <t>BSE Ltd</t>
  </si>
  <si>
    <t>BSE</t>
  </si>
  <si>
    <t>Stock Exchanges &amp; Ratings</t>
  </si>
  <si>
    <t>Emami Ltd</t>
  </si>
  <si>
    <t>EMAMILTD</t>
  </si>
  <si>
    <t>Mangalore Refinery and Petrochemicals Ltd</t>
  </si>
  <si>
    <t>MRPL</t>
  </si>
  <si>
    <t>Apar Industries Ltd</t>
  </si>
  <si>
    <t>APARINDS</t>
  </si>
  <si>
    <t>Gujarat Fluorochemicals Ltd</t>
  </si>
  <si>
    <t>FLUOROCHEM</t>
  </si>
  <si>
    <t>Specialty Chemicals</t>
  </si>
  <si>
    <t>Star Health and Allied Insurance Company Ltd</t>
  </si>
  <si>
    <t>STARHEALTH</t>
  </si>
  <si>
    <t>Metro Brands Ltd</t>
  </si>
  <si>
    <t>METROBRAND</t>
  </si>
  <si>
    <t>Footwear</t>
  </si>
  <si>
    <t>Blue Star Ltd</t>
  </si>
  <si>
    <t>BLUESTARCO</t>
  </si>
  <si>
    <t>IPCA Laboratories Ltd</t>
  </si>
  <si>
    <t>IPCALAB</t>
  </si>
  <si>
    <t>Endurance Technologies Ltd</t>
  </si>
  <si>
    <t>ENDURANCE</t>
  </si>
  <si>
    <t>J K Cement Ltd</t>
  </si>
  <si>
    <t>JKCEMENT</t>
  </si>
  <si>
    <t>One 97 Communications Ltd</t>
  </si>
  <si>
    <t>PAYTM</t>
  </si>
  <si>
    <t>Business Support Services</t>
  </si>
  <si>
    <t>Dalmia Bharat Ltd</t>
  </si>
  <si>
    <t>DALBHARAT</t>
  </si>
  <si>
    <t>National Aluminium Co Ltd</t>
  </si>
  <si>
    <t>NATIONALUM</t>
  </si>
  <si>
    <t>Godrej Industries Ltd</t>
  </si>
  <si>
    <t>GODREJIND</t>
  </si>
  <si>
    <t>Go Digit General Insurance Ltd</t>
  </si>
  <si>
    <t>GODIGIT</t>
  </si>
  <si>
    <t>Syngene International Ltd</t>
  </si>
  <si>
    <t>SYNGENE</t>
  </si>
  <si>
    <t>CRISIL Ltd</t>
  </si>
  <si>
    <t>CRISIL</t>
  </si>
  <si>
    <t>Brainbees Solutions Ltd</t>
  </si>
  <si>
    <t>FIRSTCRY</t>
  </si>
  <si>
    <t>Aditya Birla Fashion and Retail Ltd</t>
  </si>
  <si>
    <t>ABFRL</t>
  </si>
  <si>
    <t>Bandhan Bank Ltd</t>
  </si>
  <si>
    <t>BANDHANBNK</t>
  </si>
  <si>
    <t>Embassy Office Parks REIT</t>
  </si>
  <si>
    <t>EMBASSY</t>
  </si>
  <si>
    <t>Central Depository Services (India) Ltd</t>
  </si>
  <si>
    <t>CDSL</t>
  </si>
  <si>
    <t>Sun Tv Network Ltd</t>
  </si>
  <si>
    <t>SUNTV</t>
  </si>
  <si>
    <t>TV Channels &amp; Broadcasters</t>
  </si>
  <si>
    <t>Apollo Tyres Ltd</t>
  </si>
  <si>
    <t>APOLLOTYRE</t>
  </si>
  <si>
    <t>Kaynes Technology India Ltd</t>
  </si>
  <si>
    <t>KAYNES</t>
  </si>
  <si>
    <t>NBCC (India) Ltd</t>
  </si>
  <si>
    <t>NBCC</t>
  </si>
  <si>
    <t>Hindustan Copper Ltd</t>
  </si>
  <si>
    <t>HINDCOPPER</t>
  </si>
  <si>
    <t>Mining - Copper</t>
  </si>
  <si>
    <t>Delhivery Ltd</t>
  </si>
  <si>
    <t>DELHIVERY</t>
  </si>
  <si>
    <t>Motherson Sumi Wiring India Ltd</t>
  </si>
  <si>
    <t>MSUMI</t>
  </si>
  <si>
    <t>TVS Holdings Ltd</t>
  </si>
  <si>
    <t>TVSHLTD</t>
  </si>
  <si>
    <t>Poonawalla Fincorp Ltd</t>
  </si>
  <si>
    <t>POONAWALLA</t>
  </si>
  <si>
    <t>Cholamandalam Financial Holdings Ltd</t>
  </si>
  <si>
    <t>CHOLAHLDNG</t>
  </si>
  <si>
    <t>Gland Pharma Ltd</t>
  </si>
  <si>
    <t>GLAND</t>
  </si>
  <si>
    <t>J B Chemicals and Pharmaceuticals Ltd</t>
  </si>
  <si>
    <t>JBCHEPHARM</t>
  </si>
  <si>
    <t>BASF India Ltd</t>
  </si>
  <si>
    <t>BASF</t>
  </si>
  <si>
    <t>Crompton Greaves Consumer Electricals Ltd</t>
  </si>
  <si>
    <t>CROMPTON</t>
  </si>
  <si>
    <t>KPR Mill Ltd</t>
  </si>
  <si>
    <t>KPRMILL</t>
  </si>
  <si>
    <t>Textiles</t>
  </si>
  <si>
    <t>Inox Wind Ltd</t>
  </si>
  <si>
    <t>INOXWIND</t>
  </si>
  <si>
    <t>Godfrey Phillips India Ltd</t>
  </si>
  <si>
    <t>GODFRYPHLP</t>
  </si>
  <si>
    <t>Carborundum Universal Ltd</t>
  </si>
  <si>
    <t>CARBORUNIV</t>
  </si>
  <si>
    <t>Vedant Fashions Ltd</t>
  </si>
  <si>
    <t>MANYAVAR</t>
  </si>
  <si>
    <t>ZF Commercial Vehicle Control Systems India Ltd</t>
  </si>
  <si>
    <t>ZFCVINDIA</t>
  </si>
  <si>
    <t>Jyoti CNC Automation Ltd</t>
  </si>
  <si>
    <t>JYOTICNC</t>
  </si>
  <si>
    <t>Computer Hardware</t>
  </si>
  <si>
    <t>Hatsun Agro Product Ltd</t>
  </si>
  <si>
    <t>HATSUN</t>
  </si>
  <si>
    <t>ITI Ltd</t>
  </si>
  <si>
    <t>ITI</t>
  </si>
  <si>
    <t>Telecom Equipments</t>
  </si>
  <si>
    <t>Global Health Ltd</t>
  </si>
  <si>
    <t>MEDANTA</t>
  </si>
  <si>
    <t>Gillette India Ltd</t>
  </si>
  <si>
    <t>GILLETTE</t>
  </si>
  <si>
    <t>Sundram Fasteners Ltd</t>
  </si>
  <si>
    <t>SUNDRMFAST</t>
  </si>
  <si>
    <t>Amara Raja Energy &amp; Mobility Ltd</t>
  </si>
  <si>
    <t>ARE&amp;M</t>
  </si>
  <si>
    <t>Timken India Ltd</t>
  </si>
  <si>
    <t>TIMKEN</t>
  </si>
  <si>
    <t>Bayer Cropscience Ltd</t>
  </si>
  <si>
    <t>BAYERCROP</t>
  </si>
  <si>
    <t>Natco Pharma Ltd</t>
  </si>
  <si>
    <t>NATCOPHARM</t>
  </si>
  <si>
    <t>Dr. Lal PathLabs Ltd</t>
  </si>
  <si>
    <t>LALPATHLAB</t>
  </si>
  <si>
    <t>Century Textiles and Industries Ltd</t>
  </si>
  <si>
    <t>CENTURYTEX</t>
  </si>
  <si>
    <t>Paper Products</t>
  </si>
  <si>
    <t>Tata Chemicals Ltd</t>
  </si>
  <si>
    <t>TATACHEM</t>
  </si>
  <si>
    <t>CESC Ltd</t>
  </si>
  <si>
    <t>CESC</t>
  </si>
  <si>
    <t>Brigade Enterprises Ltd</t>
  </si>
  <si>
    <t>BRIGADE</t>
  </si>
  <si>
    <t>Castrol India Ltd</t>
  </si>
  <si>
    <t>CASTROLIND</t>
  </si>
  <si>
    <t>Suven Pharmaceuticals Ltd</t>
  </si>
  <si>
    <t>SUVENPHAR</t>
  </si>
  <si>
    <t>Pfizer Ltd</t>
  </si>
  <si>
    <t>PFIZER</t>
  </si>
  <si>
    <t>Grindwell Norton Ltd</t>
  </si>
  <si>
    <t>GRINDWELL</t>
  </si>
  <si>
    <t>Aegis Logistics Ltd</t>
  </si>
  <si>
    <t>AEGISLOG</t>
  </si>
  <si>
    <t>ICICI Securities Ltd</t>
  </si>
  <si>
    <t>ISEC</t>
  </si>
  <si>
    <t>Sumitomo Chemical India Ltd</t>
  </si>
  <si>
    <t>SUMICHEM</t>
  </si>
  <si>
    <t>Emcure Pharmaceuticals Ltd</t>
  </si>
  <si>
    <t>EMCURE</t>
  </si>
  <si>
    <t>Himadri Speciality Chemical Ltd</t>
  </si>
  <si>
    <t>HSCL</t>
  </si>
  <si>
    <t>SKF India Ltd</t>
  </si>
  <si>
    <t>SKFINDIA</t>
  </si>
  <si>
    <t>Narayana Hrudayalaya Ltd</t>
  </si>
  <si>
    <t>NH</t>
  </si>
  <si>
    <t>Whirlpool of India Ltd</t>
  </si>
  <si>
    <t>WHIRLPOOL</t>
  </si>
  <si>
    <t>Authum Investment &amp; Infrastructure Ltd</t>
  </si>
  <si>
    <t>AIIL</t>
  </si>
  <si>
    <t>KIOCL Ltd</t>
  </si>
  <si>
    <t>KIOCL</t>
  </si>
  <si>
    <t>Ratnamani Metals and Tubes Ltd</t>
  </si>
  <si>
    <t>RATNAMANI</t>
  </si>
  <si>
    <t>Ircon International Ltd</t>
  </si>
  <si>
    <t>IRCON</t>
  </si>
  <si>
    <t>Multi Commodity Exchange of India Ltd</t>
  </si>
  <si>
    <t>MCX</t>
  </si>
  <si>
    <t>Laurus Labs Ltd</t>
  </si>
  <si>
    <t>LAURUSLABS</t>
  </si>
  <si>
    <t>Piramal Pharma Ltd</t>
  </si>
  <si>
    <t>PPLPHARMA</t>
  </si>
  <si>
    <t>Piramal Enterprises Ltd</t>
  </si>
  <si>
    <t>PEL</t>
  </si>
  <si>
    <t>EIH Ltd</t>
  </si>
  <si>
    <t>EIHOTEL</t>
  </si>
  <si>
    <t>Radico Khaitan Ltd</t>
  </si>
  <si>
    <t>RADICO</t>
  </si>
  <si>
    <t>Kansai Nerolac Paints Ltd</t>
  </si>
  <si>
    <t>KANSAINER</t>
  </si>
  <si>
    <t>Triveni Turbine Ltd</t>
  </si>
  <si>
    <t>TRITURBINE</t>
  </si>
  <si>
    <t>Nuvama Wealth Management Ltd</t>
  </si>
  <si>
    <t>NUVAMA</t>
  </si>
  <si>
    <t>Jupiter Wagons Ltd</t>
  </si>
  <si>
    <t>JWL</t>
  </si>
  <si>
    <t>Rail</t>
  </si>
  <si>
    <t>Angel One Ltd</t>
  </si>
  <si>
    <t>ANGELONE</t>
  </si>
  <si>
    <t>Atul Ltd</t>
  </si>
  <si>
    <t>ATUL</t>
  </si>
  <si>
    <t>Poly Medicure Ltd</t>
  </si>
  <si>
    <t>POLYMED</t>
  </si>
  <si>
    <t>Health Care Equipment &amp; Supplies</t>
  </si>
  <si>
    <t>Aarti Industries Ltd</t>
  </si>
  <si>
    <t>AARTIIND</t>
  </si>
  <si>
    <t>Affle (India) Ltd</t>
  </si>
  <si>
    <t>AFFLE</t>
  </si>
  <si>
    <t>Advertising</t>
  </si>
  <si>
    <t>CPSE ETF</t>
  </si>
  <si>
    <t>CPSEETF</t>
  </si>
  <si>
    <t>Equity</t>
  </si>
  <si>
    <t>PNB Housing Finance Ltd</t>
  </si>
  <si>
    <t>PNBHOUSING</t>
  </si>
  <si>
    <t>Tejas Networks Ltd</t>
  </si>
  <si>
    <t>TEJASNET</t>
  </si>
  <si>
    <t>Elgi Equipments Ltd</t>
  </si>
  <si>
    <t>ELGIEQUIP</t>
  </si>
  <si>
    <t>Finolex Cables Ltd</t>
  </si>
  <si>
    <t>FINCABLES</t>
  </si>
  <si>
    <t>Shyam Metalics and Energy Ltd</t>
  </si>
  <si>
    <t>SHYAMMETL</t>
  </si>
  <si>
    <t>JBM Auto Ltd</t>
  </si>
  <si>
    <t>JBMA</t>
  </si>
  <si>
    <t>KEC International Ltd</t>
  </si>
  <si>
    <t>KEC</t>
  </si>
  <si>
    <t>Jindal SAW Ltd</t>
  </si>
  <si>
    <t>JINDALSAW</t>
  </si>
  <si>
    <t>CIE Automotive India Ltd</t>
  </si>
  <si>
    <t>CIEINDIA</t>
  </si>
  <si>
    <t>Gujarat State Petronet Ltd</t>
  </si>
  <si>
    <t>GSPL</t>
  </si>
  <si>
    <t>Cyient Ltd</t>
  </si>
  <si>
    <t>CYIENT</t>
  </si>
  <si>
    <t>Kalpataru Projects International Ltd</t>
  </si>
  <si>
    <t>KPIL</t>
  </si>
  <si>
    <t>Kajaria Ceramics Ltd</t>
  </si>
  <si>
    <t>KAJARIACER</t>
  </si>
  <si>
    <t>Building Products - Ceramics</t>
  </si>
  <si>
    <t>Computer Age Management Services Ltd</t>
  </si>
  <si>
    <t>CAMS</t>
  </si>
  <si>
    <t>Swan Energy Ltd</t>
  </si>
  <si>
    <t>SWANENERGY</t>
  </si>
  <si>
    <t>Five-Star Business Finance Ltd</t>
  </si>
  <si>
    <t>FIVESTAR</t>
  </si>
  <si>
    <t>Devyani International Ltd</t>
  </si>
  <si>
    <t>DEVYANI</t>
  </si>
  <si>
    <t>Bikaji Foods International Ltd</t>
  </si>
  <si>
    <t>BIKAJI</t>
  </si>
  <si>
    <t>HFCL Ltd</t>
  </si>
  <si>
    <t>HFCL</t>
  </si>
  <si>
    <t>Firstsource Solutions Ltd</t>
  </si>
  <si>
    <t>FSL</t>
  </si>
  <si>
    <t>Outsourced services</t>
  </si>
  <si>
    <t>Aditya Birla Sun Life Amc Ltd</t>
  </si>
  <si>
    <t>ABSLAMC</t>
  </si>
  <si>
    <t>Alembic Pharmaceuticals Ltd</t>
  </si>
  <si>
    <t>APLLTD</t>
  </si>
  <si>
    <t>Signatureglobal (India) Ltd</t>
  </si>
  <si>
    <t>SIGNATURE</t>
  </si>
  <si>
    <t>Vinati Organics Ltd</t>
  </si>
  <si>
    <t>VINATIORGA</t>
  </si>
  <si>
    <t>Anant Raj Ltd</t>
  </si>
  <si>
    <t>ANANTRAJ</t>
  </si>
  <si>
    <t>Chambal Fertilisers and Chemicals Ltd</t>
  </si>
  <si>
    <t>CHAMBLFERT</t>
  </si>
  <si>
    <t>NCC Ltd</t>
  </si>
  <si>
    <t>NCC</t>
  </si>
  <si>
    <t>V Guard Industries Ltd</t>
  </si>
  <si>
    <t>VGUARD</t>
  </si>
  <si>
    <t>Aster DM Healthcare Ltd</t>
  </si>
  <si>
    <t>ASTERDM</t>
  </si>
  <si>
    <t>Jyothy Labs Ltd</t>
  </si>
  <si>
    <t>JYOTHYLAB</t>
  </si>
  <si>
    <t>Garden Reach Shipbuilders &amp; Engineers Ltd</t>
  </si>
  <si>
    <t>GRSE</t>
  </si>
  <si>
    <t>Krishna Institute of Medical Sciences Ltd</t>
  </si>
  <si>
    <t>KIMS</t>
  </si>
  <si>
    <t>Nexus Select Trust</t>
  </si>
  <si>
    <t>NXST</t>
  </si>
  <si>
    <t>Mindspace Business Parks REIT</t>
  </si>
  <si>
    <t>MINDSPACE</t>
  </si>
  <si>
    <t>Titagarh Rail Systems Ltd</t>
  </si>
  <si>
    <t>TITAGARH</t>
  </si>
  <si>
    <t>Cello World Ltd</t>
  </si>
  <si>
    <t>CELLO</t>
  </si>
  <si>
    <t>Relaxo Footwears Ltd</t>
  </si>
  <si>
    <t>RELAXO</t>
  </si>
  <si>
    <t>Techno Electric &amp; Engineering Company Ltd</t>
  </si>
  <si>
    <t>TECHNOE</t>
  </si>
  <si>
    <t>Kfin Technologies Ltd</t>
  </si>
  <si>
    <t>KFINTECH</t>
  </si>
  <si>
    <t>Tata Teleservices (Maharashtra) Ltd</t>
  </si>
  <si>
    <t>TTML</t>
  </si>
  <si>
    <t>Blue Dart Express Ltd</t>
  </si>
  <si>
    <t>BLUEDART</t>
  </si>
  <si>
    <t>PTC Industries Ltd</t>
  </si>
  <si>
    <t>PTCIL</t>
  </si>
  <si>
    <t>IIFL Finance Ltd</t>
  </si>
  <si>
    <t>IIFL</t>
  </si>
  <si>
    <t>Schneider Electric Infrastructure Ltd</t>
  </si>
  <si>
    <t>SCHNEIDER</t>
  </si>
  <si>
    <t>Welspun Living Ltd</t>
  </si>
  <si>
    <t>WELSPUNLIV</t>
  </si>
  <si>
    <t>Ramco Cements Limited</t>
  </si>
  <si>
    <t>RAMCOCEM</t>
  </si>
  <si>
    <t>Sobha Ltd</t>
  </si>
  <si>
    <t>SOBHA</t>
  </si>
  <si>
    <t>CreditAccess Grameen Ltd</t>
  </si>
  <si>
    <t>CREDITACC</t>
  </si>
  <si>
    <t>Kirloskar Oil Engines Ltd</t>
  </si>
  <si>
    <t>KIRLOSENG</t>
  </si>
  <si>
    <t>Trident Ltd</t>
  </si>
  <si>
    <t>TRIDENT</t>
  </si>
  <si>
    <t>Tbo Tek Ltd</t>
  </si>
  <si>
    <t>TBOTEK</t>
  </si>
  <si>
    <t>Tour &amp; Travel Services</t>
  </si>
  <si>
    <t>Welspun Corp Ltd</t>
  </si>
  <si>
    <t>WELCORP</t>
  </si>
  <si>
    <t>Great Eastern Shipping Company Ltd</t>
  </si>
  <si>
    <t>GESHIP</t>
  </si>
  <si>
    <t>Bata India Ltd</t>
  </si>
  <si>
    <t>BATAINDIA</t>
  </si>
  <si>
    <t>IFCI Ltd</t>
  </si>
  <si>
    <t>IFCI</t>
  </si>
  <si>
    <t>Manappuram Finance Ltd</t>
  </si>
  <si>
    <t>MANAPPURAM</t>
  </si>
  <si>
    <t>R R Kabel Ltd</t>
  </si>
  <si>
    <t>RRKABEL</t>
  </si>
  <si>
    <t>HBL Power Systems Ltd</t>
  </si>
  <si>
    <t>HBLPOWER</t>
  </si>
  <si>
    <t>Karur Vysya Bank Ltd</t>
  </si>
  <si>
    <t>KARURVYSYA</t>
  </si>
  <si>
    <t>PCBL Ltd</t>
  </si>
  <si>
    <t>PCBL</t>
  </si>
  <si>
    <t>IDFC Ltd</t>
  </si>
  <si>
    <t>IDFC</t>
  </si>
  <si>
    <t>Finolex Industries Ltd</t>
  </si>
  <si>
    <t>FINPIPE</t>
  </si>
  <si>
    <t>Indiamart Intermesh Ltd</t>
  </si>
  <si>
    <t>INDIAMART</t>
  </si>
  <si>
    <t>Birlasoft Ltd</t>
  </si>
  <si>
    <t>BSOFT</t>
  </si>
  <si>
    <t>Bls International Services Ltd</t>
  </si>
  <si>
    <t>BLS</t>
  </si>
  <si>
    <t>Century Plyboards (India) Ltd</t>
  </si>
  <si>
    <t>CENTURYPLY</t>
  </si>
  <si>
    <t>Wood Products</t>
  </si>
  <si>
    <t>DCM Shriram Ltd</t>
  </si>
  <si>
    <t>DCMSHRIRAM</t>
  </si>
  <si>
    <t>Chalet Hotels Ltd</t>
  </si>
  <si>
    <t>CHALET</t>
  </si>
  <si>
    <t>Bombay Burmah Trading Corporation Ltd</t>
  </si>
  <si>
    <t>BBTC</t>
  </si>
  <si>
    <t>Capri Global Capital Ltd</t>
  </si>
  <si>
    <t>CGCL</t>
  </si>
  <si>
    <t>Eris Lifesciences Ltd</t>
  </si>
  <si>
    <t>ERIS</t>
  </si>
  <si>
    <t>Zensar Technologies Ltd</t>
  </si>
  <si>
    <t>ZENSARTECH</t>
  </si>
  <si>
    <t>Mahanagar Gas Ltd</t>
  </si>
  <si>
    <t>MGL</t>
  </si>
  <si>
    <t>Sonata Software Ltd</t>
  </si>
  <si>
    <t>SONATSOFTW</t>
  </si>
  <si>
    <t>Indian Energy Exchange Ltd</t>
  </si>
  <si>
    <t>IEX</t>
  </si>
  <si>
    <t>Power Trading &amp; Consultancy</t>
  </si>
  <si>
    <t>Fine Organic Industries Ltd</t>
  </si>
  <si>
    <t>FINEORG</t>
  </si>
  <si>
    <t>Ramkrishna Forgings Ltd</t>
  </si>
  <si>
    <t>RKFORGE</t>
  </si>
  <si>
    <t>Aadhar Housing Finance Ltd</t>
  </si>
  <si>
    <t>AADHARHFC</t>
  </si>
  <si>
    <t>Astrazeneca Pharma India Ltd</t>
  </si>
  <si>
    <t>ASTRAZEN</t>
  </si>
  <si>
    <t>Jai Balaji Industries Ltd</t>
  </si>
  <si>
    <t>JAIBALAJI</t>
  </si>
  <si>
    <t>Supreme Petrochem Ltd</t>
  </si>
  <si>
    <t>SPLPETRO</t>
  </si>
  <si>
    <t>Concord Biotech Ltd</t>
  </si>
  <si>
    <t>CONCORDBIO</t>
  </si>
  <si>
    <t>Honasa Consumer Ltd</t>
  </si>
  <si>
    <t>HONASA</t>
  </si>
  <si>
    <t>Granules India Ltd</t>
  </si>
  <si>
    <t>GRANULES</t>
  </si>
  <si>
    <t>Navin Fluorine International Ltd</t>
  </si>
  <si>
    <t>NAVINFLUOR</t>
  </si>
  <si>
    <t>Wockhardt Ltd</t>
  </si>
  <si>
    <t>WOCKPHARMA</t>
  </si>
  <si>
    <t>Lakshmi Machine Works Ltd</t>
  </si>
  <si>
    <t>LAXMIMACH</t>
  </si>
  <si>
    <t>Clean Science and Technology Ltd</t>
  </si>
  <si>
    <t>CLEAN</t>
  </si>
  <si>
    <t>BEML Ltd</t>
  </si>
  <si>
    <t>BEML</t>
  </si>
  <si>
    <t>Data Patterns (India) Ltd</t>
  </si>
  <si>
    <t>DATAPATTNS</t>
  </si>
  <si>
    <t>NMDC Steel Ltd</t>
  </si>
  <si>
    <t>NSLNISP</t>
  </si>
  <si>
    <t>Railtel Corporation of India Ltd</t>
  </si>
  <si>
    <t>RAILTEL</t>
  </si>
  <si>
    <t>Communication &amp; Networking</t>
  </si>
  <si>
    <t>Asahi India Glass Ltd</t>
  </si>
  <si>
    <t>ASAHIINDIA</t>
  </si>
  <si>
    <t>Redington Ltd</t>
  </si>
  <si>
    <t>REDINGTON</t>
  </si>
  <si>
    <t>Technology Hardware</t>
  </si>
  <si>
    <t>KSB Ltd</t>
  </si>
  <si>
    <t>KSB</t>
  </si>
  <si>
    <t>RITES Ltd</t>
  </si>
  <si>
    <t>RITES</t>
  </si>
  <si>
    <t>Akzo Nobel India Ltd</t>
  </si>
  <si>
    <t>AKZOINDIA</t>
  </si>
  <si>
    <t>Sanofi India Ltd</t>
  </si>
  <si>
    <t>SANOFI</t>
  </si>
  <si>
    <t>Neuland Laboratories Ltd</t>
  </si>
  <si>
    <t>NEULANDLAB</t>
  </si>
  <si>
    <t>Sterling and Wilson Renewable Energy Ltd</t>
  </si>
  <si>
    <t>SWSOLAR</t>
  </si>
  <si>
    <t>Action Construction Equipment Ltd</t>
  </si>
  <si>
    <t>ACE</t>
  </si>
  <si>
    <t>Heavy Machinery</t>
  </si>
  <si>
    <t>Anand Rathi Wealth Ltd</t>
  </si>
  <si>
    <t>ANANDRATHI</t>
  </si>
  <si>
    <t>UTI S&amp;P BSE Sensex ETF</t>
  </si>
  <si>
    <t>UTISENSETF</t>
  </si>
  <si>
    <t>Doms Industries Ltd</t>
  </si>
  <si>
    <t>DOMS</t>
  </si>
  <si>
    <t>Office Supplies</t>
  </si>
  <si>
    <t>Zen Technologies Ltd</t>
  </si>
  <si>
    <t>ZENTEC</t>
  </si>
  <si>
    <t>Waaree Renewable Technologies Ltd</t>
  </si>
  <si>
    <t>WAAREERTL</t>
  </si>
  <si>
    <t>Aptus Value Housing Finance India Ltd</t>
  </si>
  <si>
    <t>APTUS</t>
  </si>
  <si>
    <t>MMTC Ltd</t>
  </si>
  <si>
    <t>MMTC</t>
  </si>
  <si>
    <t>Godrej Agrovet Ltd</t>
  </si>
  <si>
    <t>GODREJAGRO</t>
  </si>
  <si>
    <t>Agro Products</t>
  </si>
  <si>
    <t>PVR INOX Ltd</t>
  </si>
  <si>
    <t>PVRINOX</t>
  </si>
  <si>
    <t>Theatres</t>
  </si>
  <si>
    <t>Craftsman Automation Ltd</t>
  </si>
  <si>
    <t>CRAFTSMAN</t>
  </si>
  <si>
    <t>Caplin Point Laboratories Ltd</t>
  </si>
  <si>
    <t>CAPLIPOINT</t>
  </si>
  <si>
    <t>Jubilant Pharmova Ltd</t>
  </si>
  <si>
    <t>JUBLPHARMA</t>
  </si>
  <si>
    <t>G R Infraprojects Ltd</t>
  </si>
  <si>
    <t>GRINFRA</t>
  </si>
  <si>
    <t>Netweb Technologies India Ltd</t>
  </si>
  <si>
    <t>NETWEB</t>
  </si>
  <si>
    <t>Chennai Petroleum Corporation Ltd</t>
  </si>
  <si>
    <t>CHENNPETRO</t>
  </si>
  <si>
    <t>UTI Asset Management Company Ltd</t>
  </si>
  <si>
    <t>UTIAMC</t>
  </si>
  <si>
    <t>Vardhman Textiles Ltd</t>
  </si>
  <si>
    <t>VTL</t>
  </si>
  <si>
    <t>E I D-Parry (India) Ltd</t>
  </si>
  <si>
    <t>EIDPARRY</t>
  </si>
  <si>
    <t>Sugar</t>
  </si>
  <si>
    <t>Voltamp Transformers Ltd</t>
  </si>
  <si>
    <t>VOLTAMP</t>
  </si>
  <si>
    <t>Amber Enterprises India Ltd</t>
  </si>
  <si>
    <t>AMBER</t>
  </si>
  <si>
    <t>Zee Entertainment Enterprises Ltd</t>
  </si>
  <si>
    <t>ZEEL</t>
  </si>
  <si>
    <t>Newgen Software Technologies Ltd</t>
  </si>
  <si>
    <t>NEWGEN</t>
  </si>
  <si>
    <t>Zydus Wellness Ltd</t>
  </si>
  <si>
    <t>ZYDUSWELL</t>
  </si>
  <si>
    <t>Kirloskar Brothers Ltd</t>
  </si>
  <si>
    <t>KIRLOSBROS</t>
  </si>
  <si>
    <t>Inox Wind Energy Ltd</t>
  </si>
  <si>
    <t>IWEL</t>
  </si>
  <si>
    <t>Alok Industries Ltd</t>
  </si>
  <si>
    <t>ALOKINDS</t>
  </si>
  <si>
    <t>Nava Limited</t>
  </si>
  <si>
    <t>NAVA</t>
  </si>
  <si>
    <t>RBL Bank Ltd</t>
  </si>
  <si>
    <t>RBLBANK</t>
  </si>
  <si>
    <t>Gravita India Ltd</t>
  </si>
  <si>
    <t>GRAVITA</t>
  </si>
  <si>
    <t>Metals - Lead</t>
  </si>
  <si>
    <t>Minda Corporation Ltd</t>
  </si>
  <si>
    <t>MINDACORP</t>
  </si>
  <si>
    <t>Elecon Engineering Company Ltd</t>
  </si>
  <si>
    <t>ELECON</t>
  </si>
  <si>
    <t>Electrosteel Castings Ltd</t>
  </si>
  <si>
    <t>ELECTCAST</t>
  </si>
  <si>
    <t>Praj Industries Ltd</t>
  </si>
  <si>
    <t>PRAJIND</t>
  </si>
  <si>
    <t>Deepak Fertilisers and Petrochemicals Corp Ltd</t>
  </si>
  <si>
    <t>DEEPAKFERT</t>
  </si>
  <si>
    <t>Genus Power Infrastructures Ltd</t>
  </si>
  <si>
    <t>GENUSPOWER</t>
  </si>
  <si>
    <t>Akums Drugs and Pharmaceuticals Ltd</t>
  </si>
  <si>
    <t>AKUMS</t>
  </si>
  <si>
    <t>Westlife Foodworld Ltd</t>
  </si>
  <si>
    <t>WESTLIFE</t>
  </si>
  <si>
    <t>Indegene Ltd</t>
  </si>
  <si>
    <t>INDGN</t>
  </si>
  <si>
    <t>Intellect Design Arena Ltd</t>
  </si>
  <si>
    <t>INTELLECT</t>
  </si>
  <si>
    <t>Aavas Financiers Ltd</t>
  </si>
  <si>
    <t>AAVAS</t>
  </si>
  <si>
    <t>Raymond Ltd</t>
  </si>
  <si>
    <t>RAYMOND</t>
  </si>
  <si>
    <t>Ingersoll-Rand (India) Ltd</t>
  </si>
  <si>
    <t>INGERRAND</t>
  </si>
  <si>
    <t>PG Electroplast Ltd</t>
  </si>
  <si>
    <t>PGEL</t>
  </si>
  <si>
    <t>eClerx Services Limited</t>
  </si>
  <si>
    <t>ECLERX</t>
  </si>
  <si>
    <t>Tanla Platforms Ltd</t>
  </si>
  <si>
    <t>TANLA</t>
  </si>
  <si>
    <t>TTK Prestige Ltd</t>
  </si>
  <si>
    <t>TTKPRESTIG</t>
  </si>
  <si>
    <t>LT Foods Ltd</t>
  </si>
  <si>
    <t>LTFOODS</t>
  </si>
  <si>
    <t>Cube Highways Trust</t>
  </si>
  <si>
    <t>CUBEINVIT</t>
  </si>
  <si>
    <t>Roads</t>
  </si>
  <si>
    <t>Olectra Greentech Ltd</t>
  </si>
  <si>
    <t>OLECTRA</t>
  </si>
  <si>
    <t>RHI Magnesita India Ltd</t>
  </si>
  <si>
    <t>RHIM</t>
  </si>
  <si>
    <t>Cera Sanitaryware Ltd</t>
  </si>
  <si>
    <t>CERA</t>
  </si>
  <si>
    <t>shipping corporation of India Ltd</t>
  </si>
  <si>
    <t>SCI</t>
  </si>
  <si>
    <t>Godawari Power and Ispat Ltd</t>
  </si>
  <si>
    <t>GPIL</t>
  </si>
  <si>
    <t>City Union Bank Ltd</t>
  </si>
  <si>
    <t>CUB</t>
  </si>
  <si>
    <t>Rainbow Children's Medicare Ltd</t>
  </si>
  <si>
    <t>RAINBOW</t>
  </si>
  <si>
    <t>Reliance Power Ltd</t>
  </si>
  <si>
    <t>RPOWER</t>
  </si>
  <si>
    <t>Jaiprakash Power Ventures Ltd</t>
  </si>
  <si>
    <t>JPPOWER</t>
  </si>
  <si>
    <t>Glenmark Life Sciences Ltd</t>
  </si>
  <si>
    <t>GLS</t>
  </si>
  <si>
    <t>Sarda Energy &amp; Minerals Ltd</t>
  </si>
  <si>
    <t>SARDAEN</t>
  </si>
  <si>
    <t>Nuvoco Vistas Corporation Ltd</t>
  </si>
  <si>
    <t>NUVOCO</t>
  </si>
  <si>
    <t>Strides Pharma Science Ltd</t>
  </si>
  <si>
    <t>STAR</t>
  </si>
  <si>
    <t>Engineers India Ltd</t>
  </si>
  <si>
    <t>ENGINERSIN</t>
  </si>
  <si>
    <t>Happiest Minds Technologies Ltd</t>
  </si>
  <si>
    <t>HAPPSTMNDS</t>
  </si>
  <si>
    <t>Jammu and Kashmir Bank Ltd</t>
  </si>
  <si>
    <t>J&amp;KBANK</t>
  </si>
  <si>
    <t>KPI Green Energy Ltd</t>
  </si>
  <si>
    <t>KPIGREEN</t>
  </si>
  <si>
    <t>Quess Corp Ltd</t>
  </si>
  <si>
    <t>QUESS</t>
  </si>
  <si>
    <t>Employment Services</t>
  </si>
  <si>
    <t>Aether Industries Ltd</t>
  </si>
  <si>
    <t>AETHER</t>
  </si>
  <si>
    <t>Gujarat Mineral Development Corporation Ltd</t>
  </si>
  <si>
    <t>GMDCLTD</t>
  </si>
  <si>
    <t>PNC Infratech Ltd</t>
  </si>
  <si>
    <t>PNCINFRA</t>
  </si>
  <si>
    <t>CEAT Ltd</t>
  </si>
  <si>
    <t>CEATLTD</t>
  </si>
  <si>
    <t>Bengal &amp; Assam Company Ltd</t>
  </si>
  <si>
    <t>BENGALASM</t>
  </si>
  <si>
    <t>Safari Industries (India) Ltd</t>
  </si>
  <si>
    <t>SAFARI</t>
  </si>
  <si>
    <t>Powergrid Infrastructure Investment Trust</t>
  </si>
  <si>
    <t>PGINVIT</t>
  </si>
  <si>
    <t>Balrampur Chini Mills Ltd</t>
  </si>
  <si>
    <t>BALRAMCHIN</t>
  </si>
  <si>
    <t>Can Fin Homes Ltd</t>
  </si>
  <si>
    <t>CANFINHOME</t>
  </si>
  <si>
    <t>India Cements Ltd</t>
  </si>
  <si>
    <t>INDIACEM</t>
  </si>
  <si>
    <t>Tega Industries Ltd</t>
  </si>
  <si>
    <t>TEGA</t>
  </si>
  <si>
    <t>Rattanindia Enterprises Ltd</t>
  </si>
  <si>
    <t>RTNINDIA</t>
  </si>
  <si>
    <t>CE Info Systems Ltd</t>
  </si>
  <si>
    <t>MAPMYINDIA</t>
  </si>
  <si>
    <t>Just Dial Ltd</t>
  </si>
  <si>
    <t>JUSTDIAL</t>
  </si>
  <si>
    <t>Rashtriya Chemicals and Fertilizers Ltd</t>
  </si>
  <si>
    <t>RCF</t>
  </si>
  <si>
    <t>Gujarat Pipavav Port Ltd</t>
  </si>
  <si>
    <t>GPPL</t>
  </si>
  <si>
    <t>Happy Forgings Ltd</t>
  </si>
  <si>
    <t>HAPPYFORGE</t>
  </si>
  <si>
    <t>Auto, Truck &amp; Motorcycle Parts</t>
  </si>
  <si>
    <t>Symphony Ltd</t>
  </si>
  <si>
    <t>SYMPHONY</t>
  </si>
  <si>
    <t>Bajaj Electricals Ltd</t>
  </si>
  <si>
    <t>BAJAJELEC</t>
  </si>
  <si>
    <t>Kirloskar Ferrous Industries Ltd</t>
  </si>
  <si>
    <t>KIRLFER</t>
  </si>
  <si>
    <t>Force Motors Ltd</t>
  </si>
  <si>
    <t>FORCEMOT</t>
  </si>
  <si>
    <t>Puravankara Ltd</t>
  </si>
  <si>
    <t>PURVA</t>
  </si>
  <si>
    <t>Alkyl Amines Chemicals Ltd</t>
  </si>
  <si>
    <t>ALKYLAMINE</t>
  </si>
  <si>
    <t>Thomas Cook (India) Ltd</t>
  </si>
  <si>
    <t>THOMASCOOK</t>
  </si>
  <si>
    <t>Transformers and Rectifiers (India) Ltd</t>
  </si>
  <si>
    <t>TARIL</t>
  </si>
  <si>
    <t>Maharashtra Scooters Ltd</t>
  </si>
  <si>
    <t>MAHSCOOTER</t>
  </si>
  <si>
    <t>Valor Estate Ltd</t>
  </si>
  <si>
    <t>DBREALTY</t>
  </si>
  <si>
    <t>Isgec Heavy Engineering Ltd</t>
  </si>
  <si>
    <t>ISGEC</t>
  </si>
  <si>
    <t>Bharat 22 ETF</t>
  </si>
  <si>
    <t>ICICIB22</t>
  </si>
  <si>
    <t>Aurionpro Solutions Ltd</t>
  </si>
  <si>
    <t>AURIONPRO</t>
  </si>
  <si>
    <t>Inox India Ltd</t>
  </si>
  <si>
    <t>INOXINDIA</t>
  </si>
  <si>
    <t>Sea-Borne Tankers</t>
  </si>
  <si>
    <t>JK Tyre &amp; Industries Ltd</t>
  </si>
  <si>
    <t>JKTYRE</t>
  </si>
  <si>
    <t>Marksans Pharma Ltd</t>
  </si>
  <si>
    <t>MARKSANS</t>
  </si>
  <si>
    <t>Metropolis Healthcare Ltd</t>
  </si>
  <si>
    <t>METROPOLIS</t>
  </si>
  <si>
    <t>Power Mech Projects Ltd</t>
  </si>
  <si>
    <t>POWERMECH</t>
  </si>
  <si>
    <t>Nippon India ETF Nifty Bank BeES</t>
  </si>
  <si>
    <t>BANKBEES</t>
  </si>
  <si>
    <t>Lemon Tree Hotels Ltd</t>
  </si>
  <si>
    <t>LEMONTREE</t>
  </si>
  <si>
    <t>Vesuvius India Ltd</t>
  </si>
  <si>
    <t>VESUVIUS</t>
  </si>
  <si>
    <t>Arvind Ltd</t>
  </si>
  <si>
    <t>ARVIND</t>
  </si>
  <si>
    <t>Jubilant Ingrevia Ltd</t>
  </si>
  <si>
    <t>JUBLINGREA</t>
  </si>
  <si>
    <t>Usha Martin Ltd</t>
  </si>
  <si>
    <t>USHAMART</t>
  </si>
  <si>
    <t>Galaxy Surfactants Ltd</t>
  </si>
  <si>
    <t>GALAXYSURF</t>
  </si>
  <si>
    <t>Sapphire Foods India Ltd</t>
  </si>
  <si>
    <t>SAPPHIRE</t>
  </si>
  <si>
    <t>HMT Ltd</t>
  </si>
  <si>
    <t>HMT</t>
  </si>
  <si>
    <t>Graphite India Ltd</t>
  </si>
  <si>
    <t>GRAPHITE</t>
  </si>
  <si>
    <t>Sheela Foam Ltd</t>
  </si>
  <si>
    <t>SFL</t>
  </si>
  <si>
    <t>Home Furnishing</t>
  </si>
  <si>
    <t>Network18 Media &amp; Investments Ltd</t>
  </si>
  <si>
    <t>NETWORK18</t>
  </si>
  <si>
    <t>Movies &amp; TV Serials</t>
  </si>
  <si>
    <t>Latent View Analytics Ltd</t>
  </si>
  <si>
    <t>LATENTVIEW</t>
  </si>
  <si>
    <t>Birla Corporation Ltd</t>
  </si>
  <si>
    <t>BIRLACORPN</t>
  </si>
  <si>
    <t>Prudent Corporate Advisory Services Ltd</t>
  </si>
  <si>
    <t>PRUDENT</t>
  </si>
  <si>
    <t>Eureka Forbes Ltd</t>
  </si>
  <si>
    <t>EUREKAFORBE</t>
  </si>
  <si>
    <t>Household Appliances</t>
  </si>
  <si>
    <t>HG Infra Engineering Ltd</t>
  </si>
  <si>
    <t>HGINFRA</t>
  </si>
  <si>
    <t>Gujarat Narmada Valley Fertilizers &amp; Chemicals Ltd</t>
  </si>
  <si>
    <t>GNFC</t>
  </si>
  <si>
    <t>Edelweiss Financial Services Ltd</t>
  </si>
  <si>
    <t>EDELWEISS</t>
  </si>
  <si>
    <t>Shree Renuka Sugars Ltd</t>
  </si>
  <si>
    <t>RENUKA</t>
  </si>
  <si>
    <t>Saregama India Ltd</t>
  </si>
  <si>
    <t>SAREGAMA</t>
  </si>
  <si>
    <t>JM Financial Ltd</t>
  </si>
  <si>
    <t>JMFINANCIL</t>
  </si>
  <si>
    <t>Route Mobile Ltd</t>
  </si>
  <si>
    <t>ROUTE</t>
  </si>
  <si>
    <t>Triveni Engineering and Industries Ltd</t>
  </si>
  <si>
    <t>TRIVENI</t>
  </si>
  <si>
    <t>Home First Finance Company India Ltd</t>
  </si>
  <si>
    <t>HOMEFIRST</t>
  </si>
  <si>
    <t>Sammaan Capital Ltd</t>
  </si>
  <si>
    <t>SAMMAANCAP</t>
  </si>
  <si>
    <t>Max Estates Ltd</t>
  </si>
  <si>
    <t>MAXESTATES</t>
  </si>
  <si>
    <t>Allied Blenders and Distillers Ltd</t>
  </si>
  <si>
    <t>ABDL</t>
  </si>
  <si>
    <t>Brookfield India Real Estate Trust</t>
  </si>
  <si>
    <t>BIRET</t>
  </si>
  <si>
    <t>Tips Industries Ltd</t>
  </si>
  <si>
    <t>TIPSINDLTD</t>
  </si>
  <si>
    <t>Keystone Realtors Ltd</t>
  </si>
  <si>
    <t>RUSTOMJEE</t>
  </si>
  <si>
    <t>Azad Engineering Ltd</t>
  </si>
  <si>
    <t>AZAD</t>
  </si>
  <si>
    <t>India Grid Trust</t>
  </si>
  <si>
    <t>INDIGRID</t>
  </si>
  <si>
    <t>CCL Products (India) Ltd</t>
  </si>
  <si>
    <t>CCL</t>
  </si>
  <si>
    <t>Archean Chemical Industries Ltd</t>
  </si>
  <si>
    <t>ACI</t>
  </si>
  <si>
    <t>ITD Cementation India Ltd</t>
  </si>
  <si>
    <t>ITDCEM</t>
  </si>
  <si>
    <t>KNR Constructions Ltd</t>
  </si>
  <si>
    <t>KNRCON</t>
  </si>
  <si>
    <t>ESAB India Ltd</t>
  </si>
  <si>
    <t>ESABINDIA</t>
  </si>
  <si>
    <t>ELANTAS Beck India Ltd</t>
  </si>
  <si>
    <t>ELANTAS</t>
  </si>
  <si>
    <t>RedTape</t>
  </si>
  <si>
    <t>REDTAPE</t>
  </si>
  <si>
    <t>Gujarat State Fertilizers &amp; Chemicals Ltd</t>
  </si>
  <si>
    <t>GSFC</t>
  </si>
  <si>
    <t>GMR Power and Urban Infra Ltd</t>
  </si>
  <si>
    <t>GMRP&amp;UI</t>
  </si>
  <si>
    <t>Equinox India Developments Ltd</t>
  </si>
  <si>
    <t>EMBDL</t>
  </si>
  <si>
    <t>National Standard (India) Ltd</t>
  </si>
  <si>
    <t>NATIONSTD</t>
  </si>
  <si>
    <t>JK Lakshmi Cement Ltd</t>
  </si>
  <si>
    <t>JKLAKSHMI</t>
  </si>
  <si>
    <t>Avanti Feeds Ltd</t>
  </si>
  <si>
    <t>AVANTIFEED</t>
  </si>
  <si>
    <t>SBFC Finance Ltd</t>
  </si>
  <si>
    <t>SBFC</t>
  </si>
  <si>
    <t>Vijaya Diagnostic Centre Ltd</t>
  </si>
  <si>
    <t>VIJAYA</t>
  </si>
  <si>
    <t>Shriram Pistons &amp; Rings Ltd</t>
  </si>
  <si>
    <t>SHRIPISTON</t>
  </si>
  <si>
    <t>Maharashtra Seamless Ltd</t>
  </si>
  <si>
    <t>MAHSEAMLES</t>
  </si>
  <si>
    <t>Mastek Ltd</t>
  </si>
  <si>
    <t>MASTEK</t>
  </si>
  <si>
    <t>Black Box Ltd</t>
  </si>
  <si>
    <t>BBOX</t>
  </si>
  <si>
    <t>Equitas Small Finance Bank Ltd</t>
  </si>
  <si>
    <t>EQUITASBNK</t>
  </si>
  <si>
    <t>Mrs. Bectors Food Specialities Ltd</t>
  </si>
  <si>
    <t>BECTORFOOD</t>
  </si>
  <si>
    <t>Kama Holdings Ltd</t>
  </si>
  <si>
    <t>KAMAHOLD</t>
  </si>
  <si>
    <t>Mahindra Lifespace Developers Ltd</t>
  </si>
  <si>
    <t>MAHLIFE</t>
  </si>
  <si>
    <t>Lloyds Engineering Works Ltd</t>
  </si>
  <si>
    <t>LLOYDSENGG</t>
  </si>
  <si>
    <t>CMS Info Systems Ltd</t>
  </si>
  <si>
    <t>CMSINFO</t>
  </si>
  <si>
    <t>Shakti Pumps (India) Ltd</t>
  </si>
  <si>
    <t>SHAKTIPUMP</t>
  </si>
  <si>
    <t>Star Cement Ltd</t>
  </si>
  <si>
    <t>STARCEMENT</t>
  </si>
  <si>
    <t>Gallantt Ispat Ltd</t>
  </si>
  <si>
    <t>GALLANTT</t>
  </si>
  <si>
    <t>Varroc Engineering Ltd</t>
  </si>
  <si>
    <t>VARROC</t>
  </si>
  <si>
    <t>Time Technoplast Ltd</t>
  </si>
  <si>
    <t>TIMETECHNO</t>
  </si>
  <si>
    <t>Sunteck Realty Ltd</t>
  </si>
  <si>
    <t>SUNTECK</t>
  </si>
  <si>
    <t>Rategain Travel Technologies Ltd</t>
  </si>
  <si>
    <t>RATEGAIN</t>
  </si>
  <si>
    <t>F D C Ltd</t>
  </si>
  <si>
    <t>FDC</t>
  </si>
  <si>
    <t>Procter &amp; Gamble Health Ltd</t>
  </si>
  <si>
    <t>PGHL</t>
  </si>
  <si>
    <t>ASK Automotive Ltd</t>
  </si>
  <si>
    <t>ASKAUTOLTD</t>
  </si>
  <si>
    <t>Rajesh Exports Ltd</t>
  </si>
  <si>
    <t>RAJESHEXPO</t>
  </si>
  <si>
    <t>IIFL Securities Ltd</t>
  </si>
  <si>
    <t>IIFLSEC</t>
  </si>
  <si>
    <t>Campus Activewear Ltd</t>
  </si>
  <si>
    <t>CAMPUS</t>
  </si>
  <si>
    <t>Blue Jet Healthcare Ltd</t>
  </si>
  <si>
    <t>BLUEJET</t>
  </si>
  <si>
    <t>Kotak Nifty Bank ETF</t>
  </si>
  <si>
    <t>BANKNIFTY1</t>
  </si>
  <si>
    <t>Shoppers Stop Ltd</t>
  </si>
  <si>
    <t>SHOPERSTOP</t>
  </si>
  <si>
    <t>Ion Exchange (India) Ltd</t>
  </si>
  <si>
    <t>IONEXCHANG</t>
  </si>
  <si>
    <t>Environmental Services</t>
  </si>
  <si>
    <t>Jupiter Life Line Hospitals Ltd</t>
  </si>
  <si>
    <t>JLHL</t>
  </si>
  <si>
    <t>Prism Johnson Ltd</t>
  </si>
  <si>
    <t>PRSMJOHNSN</t>
  </si>
  <si>
    <t>TVS Supply Chain Solutions Ltd</t>
  </si>
  <si>
    <t>TVSSCS</t>
  </si>
  <si>
    <t>Juniper Hotels Ltd</t>
  </si>
  <si>
    <t>JUNIPER</t>
  </si>
  <si>
    <t>Choice International Ltd</t>
  </si>
  <si>
    <t>CHOICEIN</t>
  </si>
  <si>
    <t>RattanIndia Power Ltd</t>
  </si>
  <si>
    <t>RTNPOWER</t>
  </si>
  <si>
    <t>Religare Enterprises Ltd</t>
  </si>
  <si>
    <t>RELIGARE</t>
  </si>
  <si>
    <t>Ahluwalia Contracts (India) Ltd</t>
  </si>
  <si>
    <t>AHLUCONT</t>
  </si>
  <si>
    <t>Infibeam Avenues Ltd</t>
  </si>
  <si>
    <t>INFIBEAM</t>
  </si>
  <si>
    <t>Astra Microwave Products Ltd</t>
  </si>
  <si>
    <t>ASTRAMICRO</t>
  </si>
  <si>
    <t>Transport Corporation of India Ltd</t>
  </si>
  <si>
    <t>TCI</t>
  </si>
  <si>
    <t>Anupam Rasayan India Ltd</t>
  </si>
  <si>
    <t>ANURAS</t>
  </si>
  <si>
    <t>Ujjivan Small Finance Bank Ltd</t>
  </si>
  <si>
    <t>UJJIVANSFB</t>
  </si>
  <si>
    <t>Electronics Mart India Ltd</t>
  </si>
  <si>
    <t>EMIL</t>
  </si>
  <si>
    <t>Karnataka Bank Ltd</t>
  </si>
  <si>
    <t>KTKBANK</t>
  </si>
  <si>
    <t>Dilip Buildcon Ltd</t>
  </si>
  <si>
    <t>DBL</t>
  </si>
  <si>
    <t>Senco Gold Ltd</t>
  </si>
  <si>
    <t>SENCO</t>
  </si>
  <si>
    <t>SBI Nifty 50 ETF</t>
  </si>
  <si>
    <t>SETFNIF50</t>
  </si>
  <si>
    <t>BHARAT Bond ETF-April 2023-Growth</t>
  </si>
  <si>
    <t>EBBETF0423</t>
  </si>
  <si>
    <t>Debt</t>
  </si>
  <si>
    <t>TV18 Broadcast Ltd</t>
  </si>
  <si>
    <t>TV18BRDCST</t>
  </si>
  <si>
    <t>Indo Count Industries Ltd</t>
  </si>
  <si>
    <t>ICIL</t>
  </si>
  <si>
    <t>Laxmi Organic Industries Ltd</t>
  </si>
  <si>
    <t>LXCHEM</t>
  </si>
  <si>
    <t>Va Tech Wabag Ltd</t>
  </si>
  <si>
    <t>WABAG</t>
  </si>
  <si>
    <t>Water Management</t>
  </si>
  <si>
    <t>Dhanuka Agritech Ltd</t>
  </si>
  <si>
    <t>DHANUKA</t>
  </si>
  <si>
    <t>Moil Ltd</t>
  </si>
  <si>
    <t>MOIL</t>
  </si>
  <si>
    <t>Mining - Manganese</t>
  </si>
  <si>
    <t>EPL Ltd</t>
  </si>
  <si>
    <t>EPL</t>
  </si>
  <si>
    <t>Packaging</t>
  </si>
  <si>
    <t>Welspun Enterprises Ltd</t>
  </si>
  <si>
    <t>WELENT</t>
  </si>
  <si>
    <t>Balu Forge Industries Ltd</t>
  </si>
  <si>
    <t>BALUFORGE</t>
  </si>
  <si>
    <t>Reliance Infrastructure Ltd</t>
  </si>
  <si>
    <t>RELINFRA</t>
  </si>
  <si>
    <t>Epigral Ltd</t>
  </si>
  <si>
    <t>EPIGRAL</t>
  </si>
  <si>
    <t>IFB Industries Ltd</t>
  </si>
  <si>
    <t>IFBIND</t>
  </si>
  <si>
    <t>Mahindra Holidays and Resorts India Ltd</t>
  </si>
  <si>
    <t>MHRIL</t>
  </si>
  <si>
    <t>Protean eGov Technologies Ltd</t>
  </si>
  <si>
    <t>PROTEAN</t>
  </si>
  <si>
    <t>IT Consulting &amp; Other Services</t>
  </si>
  <si>
    <t>Technocraft Industries (India) Ltd</t>
  </si>
  <si>
    <t>TIIL</t>
  </si>
  <si>
    <t>Kirloskar Pneumatic Company Ltd</t>
  </si>
  <si>
    <t>KIRLPNU</t>
  </si>
  <si>
    <t>Diamond Power Infrastructure Ltd</t>
  </si>
  <si>
    <t>DIACABS</t>
  </si>
  <si>
    <t>Sansera Engineering Ltd</t>
  </si>
  <si>
    <t>SANSERA</t>
  </si>
  <si>
    <t>Sandur Manganese and Iron Ores Ltd</t>
  </si>
  <si>
    <t>SANDUMA</t>
  </si>
  <si>
    <t>JSW Holdings Ltd</t>
  </si>
  <si>
    <t>JSWHL</t>
  </si>
  <si>
    <t>Hindustan Construction Company Ltd</t>
  </si>
  <si>
    <t>HCC</t>
  </si>
  <si>
    <t>JK Paper Ltd</t>
  </si>
  <si>
    <t>JKPAPER</t>
  </si>
  <si>
    <t>Chemplast Sanmar Ltd</t>
  </si>
  <si>
    <t>CHEMPLASTS</t>
  </si>
  <si>
    <t>MedPlus Health Services Ltd</t>
  </si>
  <si>
    <t>MEDPLUS</t>
  </si>
  <si>
    <t>PDS Limited</t>
  </si>
  <si>
    <t>PDSL</t>
  </si>
  <si>
    <t>India Shelter Finance Corporation Ltd</t>
  </si>
  <si>
    <t>INDIASHLTR</t>
  </si>
  <si>
    <t>Bondada Engineering Ltd</t>
  </si>
  <si>
    <t>BONDADA</t>
  </si>
  <si>
    <t>Texmaco Rail &amp; Engineering Ltd</t>
  </si>
  <si>
    <t>TEXRAIL</t>
  </si>
  <si>
    <t>Mishra Dhatu Nigam Ltd</t>
  </si>
  <si>
    <t>MIDHANI</t>
  </si>
  <si>
    <t>HEG Ltd</t>
  </si>
  <si>
    <t>HEG</t>
  </si>
  <si>
    <t>Garware Technical Fibres Ltd</t>
  </si>
  <si>
    <t>GARFIBRES</t>
  </si>
  <si>
    <t>Insolation Energy Ltd</t>
  </si>
  <si>
    <t>INA</t>
  </si>
  <si>
    <t>Semiconductors</t>
  </si>
  <si>
    <t>Sundaram Finance Holdings Ltd</t>
  </si>
  <si>
    <t>SUNDARMHLD</t>
  </si>
  <si>
    <t>Sharda Motor Industries Ltd</t>
  </si>
  <si>
    <t>SHARDAMOTR</t>
  </si>
  <si>
    <t>Ethos Ltd</t>
  </si>
  <si>
    <t>ETHOSLTD</t>
  </si>
  <si>
    <t>Syrma SGS Technology Ltd</t>
  </si>
  <si>
    <t>SYRMA</t>
  </si>
  <si>
    <t>Gabriel India Ltd</t>
  </si>
  <si>
    <t>GABRIEL</t>
  </si>
  <si>
    <t>Suprajit Engineering Ltd</t>
  </si>
  <si>
    <t>SUPRAJIT</t>
  </si>
  <si>
    <t>Sun Pharma Advanced Research Co Ltd</t>
  </si>
  <si>
    <t>SPARC</t>
  </si>
  <si>
    <t>Inox Green Energy Services Ltd</t>
  </si>
  <si>
    <t>INOXGREEN</t>
  </si>
  <si>
    <t>Jindal Worldwide Ltd</t>
  </si>
  <si>
    <t>JINDWORLD</t>
  </si>
  <si>
    <t>Shilpa Medicare Ltd</t>
  </si>
  <si>
    <t>SHILPAMED</t>
  </si>
  <si>
    <t>LS Industries Ltd</t>
  </si>
  <si>
    <t>LSIND</t>
  </si>
  <si>
    <t>Surya Roshni Ltd</t>
  </si>
  <si>
    <t>SURYAROSNI</t>
  </si>
  <si>
    <t>Tamilnad Mercantile Bank Ltd</t>
  </si>
  <si>
    <t>TMB</t>
  </si>
  <si>
    <t>Man Infraconstruction Ltd</t>
  </si>
  <si>
    <t>MANINFRA</t>
  </si>
  <si>
    <t>Ganesh Housing Corp Ltd</t>
  </si>
  <si>
    <t>GANESHHOUC</t>
  </si>
  <si>
    <t>VST Industries Ltd</t>
  </si>
  <si>
    <t>VSTIND</t>
  </si>
  <si>
    <t>V-mart Retail Ltd</t>
  </si>
  <si>
    <t>VMART</t>
  </si>
  <si>
    <t>Dodla Dairy Ltd</t>
  </si>
  <si>
    <t>DODLA</t>
  </si>
  <si>
    <t>Garware Hi-Tech Films Ltd</t>
  </si>
  <si>
    <t>GRWRHITECH</t>
  </si>
  <si>
    <t>Nazara Technologies Ltd</t>
  </si>
  <si>
    <t>NAZARA</t>
  </si>
  <si>
    <t>Theme Parks &amp; Gaming</t>
  </si>
  <si>
    <t>Greenlam Industries Ltd</t>
  </si>
  <si>
    <t>GREENLAM</t>
  </si>
  <si>
    <t>Building Products - Laminates</t>
  </si>
  <si>
    <t>Balaji Amines Ltd</t>
  </si>
  <si>
    <t>BALAMINES</t>
  </si>
  <si>
    <t>Magellanic Cloud Ltd</t>
  </si>
  <si>
    <t>MCLOUD</t>
  </si>
  <si>
    <t>Easy Trip Planners Ltd</t>
  </si>
  <si>
    <t>EASEMYTRIP</t>
  </si>
  <si>
    <t>Responsive Industries Ltd</t>
  </si>
  <si>
    <t>RESPONIND</t>
  </si>
  <si>
    <t>Building Products - Granite</t>
  </si>
  <si>
    <t>Paradeep Phosphates Ltd</t>
  </si>
  <si>
    <t>PARADEEP</t>
  </si>
  <si>
    <t>Piccadily Agro Industries Ltd</t>
  </si>
  <si>
    <t>PICCADIL</t>
  </si>
  <si>
    <t>Ceigall India Ltd</t>
  </si>
  <si>
    <t>CEIGALL</t>
  </si>
  <si>
    <t>Orchid Pharma Ltd</t>
  </si>
  <si>
    <t>ORCHPHARMA</t>
  </si>
  <si>
    <t>Arvind Fashions Ltd</t>
  </si>
  <si>
    <t>ARVINDFASN</t>
  </si>
  <si>
    <t>Allcargo Logistics Ltd</t>
  </si>
  <si>
    <t>ALLCARGO</t>
  </si>
  <si>
    <t>Jai Corp Ltd</t>
  </si>
  <si>
    <t>JAICORPLTD</t>
  </si>
  <si>
    <t>National Fertilizers Ltd</t>
  </si>
  <si>
    <t>NFL</t>
  </si>
  <si>
    <t>Lux Industries Ltd</t>
  </si>
  <si>
    <t>LUXIND</t>
  </si>
  <si>
    <t>Sudarshan Chemical Industries Ltd</t>
  </si>
  <si>
    <t>SUDARSCHEM</t>
  </si>
  <si>
    <t>TD Power Systems Ltd</t>
  </si>
  <si>
    <t>TDPOWERSYS</t>
  </si>
  <si>
    <t>Indigo Paints Ltd</t>
  </si>
  <si>
    <t>INDIGOPNTS</t>
  </si>
  <si>
    <t>Rallis India Ltd</t>
  </si>
  <si>
    <t>RALLIS</t>
  </si>
  <si>
    <t>KRBL Ltd</t>
  </si>
  <si>
    <t>KRBL</t>
  </si>
  <si>
    <t>Gokaldas Exports Ltd</t>
  </si>
  <si>
    <t>GOKEX</t>
  </si>
  <si>
    <t>Gulf Oil Lubricants India Ltd</t>
  </si>
  <si>
    <t>GULFOILLUB</t>
  </si>
  <si>
    <t>Network People Services Technologies Ltd</t>
  </si>
  <si>
    <t>NPST</t>
  </si>
  <si>
    <t>Sterlite Technologies Ltd</t>
  </si>
  <si>
    <t>STLTECH</t>
  </si>
  <si>
    <t>Kennametal India Ltd</t>
  </si>
  <si>
    <t>KENNAMET</t>
  </si>
  <si>
    <t>National Highways Infra Trust</t>
  </si>
  <si>
    <t>NHIT</t>
  </si>
  <si>
    <t>South Indian Bank Ltd</t>
  </si>
  <si>
    <t>SOUTHBANK</t>
  </si>
  <si>
    <t>Borosil Renewables Ltd</t>
  </si>
  <si>
    <t>BORORENEW</t>
  </si>
  <si>
    <t>Housewares</t>
  </si>
  <si>
    <t>Gujarat Ambuja Exports Ltd</t>
  </si>
  <si>
    <t>GAEL</t>
  </si>
  <si>
    <t>GHCL Ltd</t>
  </si>
  <si>
    <t>GHCL</t>
  </si>
  <si>
    <t>Rolex Rings Ltd</t>
  </si>
  <si>
    <t>ROLEXRINGS</t>
  </si>
  <si>
    <t>BHARAT Bond ETF-April 2030-Growth</t>
  </si>
  <si>
    <t>EBBETF0430</t>
  </si>
  <si>
    <t>V I P Industries Ltd</t>
  </si>
  <si>
    <t>VIPIND</t>
  </si>
  <si>
    <t>Nesco Ltd</t>
  </si>
  <si>
    <t>NESCO</t>
  </si>
  <si>
    <t>Niit Learning Systems Ltd</t>
  </si>
  <si>
    <t>NIITMTS</t>
  </si>
  <si>
    <t>Education Services</t>
  </si>
  <si>
    <t>Ashoka Buildcon Ltd</t>
  </si>
  <si>
    <t>ASHOKA</t>
  </si>
  <si>
    <t>eMudhra Ltd</t>
  </si>
  <si>
    <t>EMUDHRA</t>
  </si>
  <si>
    <t>Prince Pipes and Fittings Ltd</t>
  </si>
  <si>
    <t>PRINCEPIPE</t>
  </si>
  <si>
    <t>Le Travenues Technology Ltd</t>
  </si>
  <si>
    <t>IXIGO</t>
  </si>
  <si>
    <t>Tarc Ltd</t>
  </si>
  <si>
    <t>TARC</t>
  </si>
  <si>
    <t>Hindustan Foods Ltd</t>
  </si>
  <si>
    <t>HNDFDS</t>
  </si>
  <si>
    <t>Kesoram Industries Ltd</t>
  </si>
  <si>
    <t>KESORAMIND</t>
  </si>
  <si>
    <t>BHARAT Bond ETF-April 2032</t>
  </si>
  <si>
    <t>BBETF0432</t>
  </si>
  <si>
    <t>India Tourism Development Corp Ltd</t>
  </si>
  <si>
    <t>ITDC</t>
  </si>
  <si>
    <t>Aditya Vision Ltd</t>
  </si>
  <si>
    <t>AVL</t>
  </si>
  <si>
    <t>Retail - Speciality</t>
  </si>
  <si>
    <t>J Kumar Infraprojects Ltd</t>
  </si>
  <si>
    <t>JKIL</t>
  </si>
  <si>
    <t>India Infrastructure Trust</t>
  </si>
  <si>
    <t>INFRATRUST</t>
  </si>
  <si>
    <t>Go Fashion (India) Ltd</t>
  </si>
  <si>
    <t>GOCOLORS</t>
  </si>
  <si>
    <t>Pricol Ltd</t>
  </si>
  <si>
    <t>PRICOLLTD</t>
  </si>
  <si>
    <t>PTC India Ltd</t>
  </si>
  <si>
    <t>PTC</t>
  </si>
  <si>
    <t>Indinfravit Trust</t>
  </si>
  <si>
    <t>INDINFR</t>
  </si>
  <si>
    <t>Jana Small Finance Bank Ltd</t>
  </si>
  <si>
    <t>JSFB</t>
  </si>
  <si>
    <t>Cyient DLM Ltd</t>
  </si>
  <si>
    <t>CYIENTDLM</t>
  </si>
  <si>
    <t>Pilani Investment And Industries Corporation Ltd</t>
  </si>
  <si>
    <t>PILANIINVS</t>
  </si>
  <si>
    <t>Orient Cement Ltd</t>
  </si>
  <si>
    <t>ORIENTCEM</t>
  </si>
  <si>
    <t>AGI Greenpac Ltd</t>
  </si>
  <si>
    <t>AGI</t>
  </si>
  <si>
    <t>Share India Securities Ltd</t>
  </si>
  <si>
    <t>SHAREINDIA</t>
  </si>
  <si>
    <t>GMM Pfaudler Ltd</t>
  </si>
  <si>
    <t>GMMPFAUDLR</t>
  </si>
  <si>
    <t>Kovai Medical Center and Hospital Ltd</t>
  </si>
  <si>
    <t>KOVAI</t>
  </si>
  <si>
    <t>Bharat Bijlee Ltd</t>
  </si>
  <si>
    <t>BBL</t>
  </si>
  <si>
    <t>Bansal Wire Industries Ltd</t>
  </si>
  <si>
    <t>BANSALWIRE</t>
  </si>
  <si>
    <t>Privi Speciality Chemicals Ltd</t>
  </si>
  <si>
    <t>PRIVISCL</t>
  </si>
  <si>
    <t>SIS Ltd</t>
  </si>
  <si>
    <t>SIS</t>
  </si>
  <si>
    <t>Aarti Pharmalabs Ltd</t>
  </si>
  <si>
    <t>AARTIPHARM</t>
  </si>
  <si>
    <t>MSTC Ltd</t>
  </si>
  <si>
    <t>MSTCLTD</t>
  </si>
  <si>
    <t>DB Corp Ltd</t>
  </si>
  <si>
    <t>DBCORP</t>
  </si>
  <si>
    <t>Publishing</t>
  </si>
  <si>
    <t>Rain Industries Ltd</t>
  </si>
  <si>
    <t>RAIN</t>
  </si>
  <si>
    <t>Gujarat Alkalies And Chemicals Ltd</t>
  </si>
  <si>
    <t>GUJALKALI</t>
  </si>
  <si>
    <t>R Systems International Ltd</t>
  </si>
  <si>
    <t>RSYSTEMS</t>
  </si>
  <si>
    <t>Kirloskar Industries Ltd</t>
  </si>
  <si>
    <t>KIRLOSIND</t>
  </si>
  <si>
    <t>ICRA Ltd</t>
  </si>
  <si>
    <t>ICRA</t>
  </si>
  <si>
    <t>Lloyds Enterprises Ltd</t>
  </si>
  <si>
    <t>LLOYDSENT</t>
  </si>
  <si>
    <t>Trading Companies &amp; Distributors</t>
  </si>
  <si>
    <t>Hemisphere Properties India Ltd</t>
  </si>
  <si>
    <t>HEMIPROP</t>
  </si>
  <si>
    <t>Entero Healthcare Solutions Ltd</t>
  </si>
  <si>
    <t>ENTERO</t>
  </si>
  <si>
    <t>Paisalo Digital Ltd</t>
  </si>
  <si>
    <t>PAISALO</t>
  </si>
  <si>
    <t>Restaurant Brands Asia Ltd</t>
  </si>
  <si>
    <t>RBA</t>
  </si>
  <si>
    <t>Bharat Rasayan Ltd</t>
  </si>
  <si>
    <t>BHARATRAS</t>
  </si>
  <si>
    <t>Orient Electric Ltd</t>
  </si>
  <si>
    <t>ORIENTELEC</t>
  </si>
  <si>
    <t>Uflex Ltd</t>
  </si>
  <si>
    <t>UFLEX</t>
  </si>
  <si>
    <t>MTAR Technologies Ltd</t>
  </si>
  <si>
    <t>MTARTECH</t>
  </si>
  <si>
    <t>Vaibhav Global Ltd</t>
  </si>
  <si>
    <t>VAIBHAVGBL</t>
  </si>
  <si>
    <t>Sharda Cropchem Ltd</t>
  </si>
  <si>
    <t>SHARDACROP</t>
  </si>
  <si>
    <t>Healthcare Global Enterprises Ltd</t>
  </si>
  <si>
    <t>HCG</t>
  </si>
  <si>
    <t>CSB Bank Ltd</t>
  </si>
  <si>
    <t>CSBBANK</t>
  </si>
  <si>
    <t>Utkarsh Small Finance Bank Ltd</t>
  </si>
  <si>
    <t>UTKARSHBNK</t>
  </si>
  <si>
    <t>Aarti Drugs Ltd</t>
  </si>
  <si>
    <t>AARTIDRUGS</t>
  </si>
  <si>
    <t>Kaveri Seed Company Ltd</t>
  </si>
  <si>
    <t>KSCL</t>
  </si>
  <si>
    <t>Seeds</t>
  </si>
  <si>
    <t>Thangamayil Jewellery Ltd</t>
  </si>
  <si>
    <t>THANGAMAYL</t>
  </si>
  <si>
    <t>Awfis Space Solutions Ltd</t>
  </si>
  <si>
    <t>AWFIS</t>
  </si>
  <si>
    <t>Bhagiradha Chemicals and Industries Ltd</t>
  </si>
  <si>
    <t>BHAGCHEM</t>
  </si>
  <si>
    <t>TeamLease Services Ltd</t>
  </si>
  <si>
    <t>TEAMLEASE</t>
  </si>
  <si>
    <t>PC Jeweller Ltd</t>
  </si>
  <si>
    <t>PCJEWELLER</t>
  </si>
  <si>
    <t>Subros Ltd</t>
  </si>
  <si>
    <t>SUBROS</t>
  </si>
  <si>
    <t>Borosil Ltd</t>
  </si>
  <si>
    <t>BOROLTD</t>
  </si>
  <si>
    <t>Ami Organics Ltd</t>
  </si>
  <si>
    <t>AMIORG</t>
  </si>
  <si>
    <t>Imagicaaworld Entertainment Ltd</t>
  </si>
  <si>
    <t>IMAGICAA</t>
  </si>
  <si>
    <t>Advanced Enzyme Technologies Ltd</t>
  </si>
  <si>
    <t>ADVENZYMES</t>
  </si>
  <si>
    <t>Heidelbergcement India Ltd</t>
  </si>
  <si>
    <t>HEIDELBERG</t>
  </si>
  <si>
    <t>Johnson Controls-Hitachi Air Conditioning India Ltd</t>
  </si>
  <si>
    <t>JCHAC</t>
  </si>
  <si>
    <t>Ujaas Energy Ltd</t>
  </si>
  <si>
    <t>UEL</t>
  </si>
  <si>
    <t>MAS Financial Services Ltd</t>
  </si>
  <si>
    <t>MASFIN</t>
  </si>
  <si>
    <t>Spicejet Ltd</t>
  </si>
  <si>
    <t>SPICEJET</t>
  </si>
  <si>
    <t>Bajaj Hindusthan Sugar Ltd</t>
  </si>
  <si>
    <t>BAJAJHIND</t>
  </si>
  <si>
    <t>Heritage Foods Ltd</t>
  </si>
  <si>
    <t>HERITGFOOD</t>
  </si>
  <si>
    <t>Nippon India ETF Gold BeES</t>
  </si>
  <si>
    <t>GOLDBEES</t>
  </si>
  <si>
    <t>Gold</t>
  </si>
  <si>
    <t>Optiemus Infracom Ltd</t>
  </si>
  <si>
    <t>OPTIEMUS</t>
  </si>
  <si>
    <t>Manorama Industries Ltd</t>
  </si>
  <si>
    <t>MANORAMA</t>
  </si>
  <si>
    <t>Dynamatic Technologies Ltd</t>
  </si>
  <si>
    <t>DYNAMATECH</t>
  </si>
  <si>
    <t>Rossari Biotech Ltd</t>
  </si>
  <si>
    <t>ROSSARI</t>
  </si>
  <si>
    <t>Tilaknagar Industries Ltd</t>
  </si>
  <si>
    <t>TI</t>
  </si>
  <si>
    <t>Pearl Global Industries Ltd</t>
  </si>
  <si>
    <t>PGIL</t>
  </si>
  <si>
    <t>Ramky Infrastructure Ltd</t>
  </si>
  <si>
    <t>RAMKY</t>
  </si>
  <si>
    <t>Paras Defence and Space Technologies Ltd</t>
  </si>
  <si>
    <t>PARAS</t>
  </si>
  <si>
    <t>Jamna Auto Industries Ltd</t>
  </si>
  <si>
    <t>JAMNAAUTO</t>
  </si>
  <si>
    <t>Pitti Engineering Ltd</t>
  </si>
  <si>
    <t>PITTIENG</t>
  </si>
  <si>
    <t>Gateway Distriparks Ltd</t>
  </si>
  <si>
    <t>GATEWAY</t>
  </si>
  <si>
    <t>Grauer And Weil (India) Ltd</t>
  </si>
  <si>
    <t>GRAUWEIL</t>
  </si>
  <si>
    <t>Jain Irrigation Systems Ltd</t>
  </si>
  <si>
    <t>JISLJALEQS</t>
  </si>
  <si>
    <t>Agricultural &amp; Farm Machinery</t>
  </si>
  <si>
    <t>Harsha Engineers International Ltd</t>
  </si>
  <si>
    <t>HARSHA</t>
  </si>
  <si>
    <t>Greenply Industries Ltd</t>
  </si>
  <si>
    <t>GREENPLY</t>
  </si>
  <si>
    <t>Orissa Minerals Development Company Ltd</t>
  </si>
  <si>
    <t>ORISSAMINE</t>
  </si>
  <si>
    <t>Styrenix Performance Materials Ltd</t>
  </si>
  <si>
    <t>STYRENIX</t>
  </si>
  <si>
    <t>Ganesha Ecosphere Ltd</t>
  </si>
  <si>
    <t>GANECOS</t>
  </si>
  <si>
    <t>Nocil Ltd</t>
  </si>
  <si>
    <t>NOCIL</t>
  </si>
  <si>
    <t>Banco Products (India) Ltd</t>
  </si>
  <si>
    <t>BANCOINDIA</t>
  </si>
  <si>
    <t>Balmer Lawrie and Company Ltd</t>
  </si>
  <si>
    <t>BALMLAWRIE</t>
  </si>
  <si>
    <t>Shilchar Technologies Ltd</t>
  </si>
  <si>
    <t>SHILCTECH</t>
  </si>
  <si>
    <t>Venus Pipes and Tubes Ltd</t>
  </si>
  <si>
    <t>VENUSPIPES</t>
  </si>
  <si>
    <t>Wonderla Holidays Ltd</t>
  </si>
  <si>
    <t>WONDERLA</t>
  </si>
  <si>
    <t>Jayaswal Neco Industries Ltd</t>
  </si>
  <si>
    <t>JAYNECOIND</t>
  </si>
  <si>
    <t>Thyrocare Technologies Ltd</t>
  </si>
  <si>
    <t>THYROCARE</t>
  </si>
  <si>
    <t>Skipper Ltd</t>
  </si>
  <si>
    <t>SKIPPER</t>
  </si>
  <si>
    <t>Exicom Tele-Systems Ltd</t>
  </si>
  <si>
    <t>EXICOM</t>
  </si>
  <si>
    <t>Shanthi Gears Ltd</t>
  </si>
  <si>
    <t>SHANTIGEAR</t>
  </si>
  <si>
    <t>Bombay Dyeing and Mfg Co Ltd</t>
  </si>
  <si>
    <t>BOMDYEING</t>
  </si>
  <si>
    <t>EMS Ltd</t>
  </si>
  <si>
    <t>EMSLIMITED</t>
  </si>
  <si>
    <t>Greenpanel Industries Ltd</t>
  </si>
  <si>
    <t>GREENPANEL</t>
  </si>
  <si>
    <t>Blue Cloud Softech Solutions Ltd</t>
  </si>
  <si>
    <t>BLUECLOUDS</t>
  </si>
  <si>
    <t>SG Mart Ltd</t>
  </si>
  <si>
    <t>SGMART</t>
  </si>
  <si>
    <t>Renewable Electricity</t>
  </si>
  <si>
    <t>Yatharth Hospital &amp; Trauma Care Services Ltd</t>
  </si>
  <si>
    <t>YATHARTH</t>
  </si>
  <si>
    <t>VRL Logistics Ltd</t>
  </si>
  <si>
    <t>VRLLOG</t>
  </si>
  <si>
    <t>Moschip Technologies Ltd</t>
  </si>
  <si>
    <t>MOSCHIP</t>
  </si>
  <si>
    <t>Samhi Hotels Ltd</t>
  </si>
  <si>
    <t>SAMHI</t>
  </si>
  <si>
    <t>Prime Focus Ltd</t>
  </si>
  <si>
    <t>PFOCUS</t>
  </si>
  <si>
    <t>Animation</t>
  </si>
  <si>
    <t>JTL Industries Ltd</t>
  </si>
  <si>
    <t>JTLIND</t>
  </si>
  <si>
    <t>WPIL Ltd</t>
  </si>
  <si>
    <t>WPIL</t>
  </si>
  <si>
    <t>Zaggle Prepaid Ocean Services Ltd</t>
  </si>
  <si>
    <t>ZAGGLE</t>
  </si>
  <si>
    <t>Tinplate Company of India Ltd</t>
  </si>
  <si>
    <t>TINPLATE</t>
  </si>
  <si>
    <t>Hawkins Cookers Ltd</t>
  </si>
  <si>
    <t>HAWKINCOOK</t>
  </si>
  <si>
    <t>Tide Water Oil Co India Ltd</t>
  </si>
  <si>
    <t>TIDEWATER</t>
  </si>
  <si>
    <t>Avantel Ltd</t>
  </si>
  <si>
    <t>AVANTEL</t>
  </si>
  <si>
    <t>Supriya Lifescience Ltd</t>
  </si>
  <si>
    <t>SUPRIYA</t>
  </si>
  <si>
    <t>Fedbank Financial Services Ltd</t>
  </si>
  <si>
    <t>FEDFINA</t>
  </si>
  <si>
    <t>Nippon India ETF Nifty 50 BeES</t>
  </si>
  <si>
    <t>NIFTYBEES</t>
  </si>
  <si>
    <t>Spandana Sphoorty Financial Ltd</t>
  </si>
  <si>
    <t>SPANDANA</t>
  </si>
  <si>
    <t>Patel Engineering Ltd</t>
  </si>
  <si>
    <t>PATELENG</t>
  </si>
  <si>
    <t>Anup Engineering Ltd</t>
  </si>
  <si>
    <t>ANUP</t>
  </si>
  <si>
    <t>Morepen Laboratories Ltd</t>
  </si>
  <si>
    <t>MOREPENLAB</t>
  </si>
  <si>
    <t>JTEKT India Ltd</t>
  </si>
  <si>
    <t>JTEKTINDIA</t>
  </si>
  <si>
    <t>TCI Express Ltd</t>
  </si>
  <si>
    <t>TCIEXP</t>
  </si>
  <si>
    <t>Fineotex Chemical Ltd</t>
  </si>
  <si>
    <t>FCL</t>
  </si>
  <si>
    <t>Hinduja Global Solutions Ltd</t>
  </si>
  <si>
    <t>HGS</t>
  </si>
  <si>
    <t>Medi Assist Healthcare Services Ltd</t>
  </si>
  <si>
    <t>MEDIASSIST</t>
  </si>
  <si>
    <t>Savita Oil Technologies Ltd</t>
  </si>
  <si>
    <t>SOTL</t>
  </si>
  <si>
    <t>JNK India Ltd</t>
  </si>
  <si>
    <t>JNKINDIA</t>
  </si>
  <si>
    <t>Shaily Engineering Plastics Ltd</t>
  </si>
  <si>
    <t>SHAILY</t>
  </si>
  <si>
    <t>HPL Electric &amp; Power Ltd</t>
  </si>
  <si>
    <t>HPL</t>
  </si>
  <si>
    <t>Oriana Power Ltd</t>
  </si>
  <si>
    <t>ORIANA</t>
  </si>
  <si>
    <t>Fiem Industries Ltd</t>
  </si>
  <si>
    <t>FIEMIND</t>
  </si>
  <si>
    <t>Bhansali Engg Polymers Ltd</t>
  </si>
  <si>
    <t>BEPL</t>
  </si>
  <si>
    <t>SeQuent Scientific Ltd</t>
  </si>
  <si>
    <t>SEQUENT</t>
  </si>
  <si>
    <t>Cartrade Tech Ltd</t>
  </si>
  <si>
    <t>CARTRADE</t>
  </si>
  <si>
    <t>Gopal Snacks Ltd</t>
  </si>
  <si>
    <t>GOPAL</t>
  </si>
  <si>
    <t>Sunflag Iron and Steel Co Ltd</t>
  </si>
  <si>
    <t>SUNFLAG</t>
  </si>
  <si>
    <t>Prakash Industries Ltd</t>
  </si>
  <si>
    <t>PRAKASH</t>
  </si>
  <si>
    <t>LG Balakrishnan &amp; Bros Ltd</t>
  </si>
  <si>
    <t>LGBBROSLTD</t>
  </si>
  <si>
    <t>Shipping Corporation of India Land and Assets Ltd</t>
  </si>
  <si>
    <t>SCILAL</t>
  </si>
  <si>
    <t>MPS Ltd</t>
  </si>
  <si>
    <t>MPSLTD</t>
  </si>
  <si>
    <t>V2 Retail Ltd</t>
  </si>
  <si>
    <t>V2RETAIL</t>
  </si>
  <si>
    <t>Greaves Cotton Ltd</t>
  </si>
  <si>
    <t>GREAVESCOT</t>
  </si>
  <si>
    <t>West Coast Paper Mills Ltd</t>
  </si>
  <si>
    <t>WSTCSTPAPR</t>
  </si>
  <si>
    <t>Swaraj Engines Ltd</t>
  </si>
  <si>
    <t>SWARAJENG</t>
  </si>
  <si>
    <t>Alembic Ltd</t>
  </si>
  <si>
    <t>ALEMBICLTD</t>
  </si>
  <si>
    <t>Sula Vineyards Ltd</t>
  </si>
  <si>
    <t>SULA</t>
  </si>
  <si>
    <t>Seamec Ltd</t>
  </si>
  <si>
    <t>SEAMECLTD</t>
  </si>
  <si>
    <t>Oil &amp; Gas - Equipment &amp; Services</t>
  </si>
  <si>
    <t>KDDL Ltd</t>
  </si>
  <si>
    <t>KDDL</t>
  </si>
  <si>
    <t>Shrem InvIT</t>
  </si>
  <si>
    <t>SHREMINVIT</t>
  </si>
  <si>
    <t>India Glycols Ltd</t>
  </si>
  <si>
    <t>INDIAGLYCO</t>
  </si>
  <si>
    <t>Hikal Ltd</t>
  </si>
  <si>
    <t>HIKAL</t>
  </si>
  <si>
    <t>Gujarat Themis Biosyn Ltd</t>
  </si>
  <si>
    <t>GUJTHEM</t>
  </si>
  <si>
    <t>Unichem Laboratories Ltd</t>
  </si>
  <si>
    <t>UNICHEMLAB</t>
  </si>
  <si>
    <t>Neogen Chemicals Ltd</t>
  </si>
  <si>
    <t>NEOGEN</t>
  </si>
  <si>
    <t>Websol Energy System Ltd</t>
  </si>
  <si>
    <t>WEBELSOLAR</t>
  </si>
  <si>
    <t>Gufic Biosciences Ltd</t>
  </si>
  <si>
    <t>GUFICBIO</t>
  </si>
  <si>
    <t>Nirlon Ltd</t>
  </si>
  <si>
    <t>NIRLON</t>
  </si>
  <si>
    <t>Datamatics Global Services Ltd</t>
  </si>
  <si>
    <t>DATAMATICS</t>
  </si>
  <si>
    <t>RPSG Ventures Ltd</t>
  </si>
  <si>
    <t>RPSGVENT</t>
  </si>
  <si>
    <t>SEPC Ltd</t>
  </si>
  <si>
    <t>SEPC</t>
  </si>
  <si>
    <t>Kingfa Science and Technology (India) Ltd</t>
  </si>
  <si>
    <t>KINGFA</t>
  </si>
  <si>
    <t>Polyplex Corp Ltd</t>
  </si>
  <si>
    <t>POLYPLEX</t>
  </si>
  <si>
    <t>Mahanagar Telephone Nigam Ltd</t>
  </si>
  <si>
    <t>MTNL</t>
  </si>
  <si>
    <t>Innova Captab Ltd</t>
  </si>
  <si>
    <t>INNOVACAP</t>
  </si>
  <si>
    <t>Muthoot Microfin Ltd</t>
  </si>
  <si>
    <t>MUTHOOTMF</t>
  </si>
  <si>
    <t>Microfinancing</t>
  </si>
  <si>
    <t>DCB Bank Ltd</t>
  </si>
  <si>
    <t>DCBBANK</t>
  </si>
  <si>
    <t>Bannari Amman Sugars Ltd</t>
  </si>
  <si>
    <t>BANARISUG</t>
  </si>
  <si>
    <t>Sanghvi Movers Ltd</t>
  </si>
  <si>
    <t>SANGHVIMOV</t>
  </si>
  <si>
    <t>Kewal Kiran Clothing Ltd</t>
  </si>
  <si>
    <t>KKCL</t>
  </si>
  <si>
    <t>Bajaj Consumer Care Ltd</t>
  </si>
  <si>
    <t>BAJAJCON</t>
  </si>
  <si>
    <t>PTC India Financial Services Ltd</t>
  </si>
  <si>
    <t>PFS</t>
  </si>
  <si>
    <t>IndoStar Capital Finance Ltd</t>
  </si>
  <si>
    <t>INDOSTAR</t>
  </si>
  <si>
    <t>Refex Industries Ltd</t>
  </si>
  <si>
    <t>REFEX</t>
  </si>
  <si>
    <t>Honda India Power Products Ltd</t>
  </si>
  <si>
    <t>HONDAPOWER</t>
  </si>
  <si>
    <t>Hathway Cable and Datacom Ltd</t>
  </si>
  <si>
    <t>HATHWAY</t>
  </si>
  <si>
    <t>Cable &amp; D2H</t>
  </si>
  <si>
    <t>Apeejay Surrendra Park Hotels Ltd</t>
  </si>
  <si>
    <t>PARKHOTELS</t>
  </si>
  <si>
    <t>Sandhar Technologies Ltd</t>
  </si>
  <si>
    <t>SANDHAR</t>
  </si>
  <si>
    <t>Artemis Medicare Services Ltd</t>
  </si>
  <si>
    <t>ARTEMISMED</t>
  </si>
  <si>
    <t>Cigniti Technologies Ltd</t>
  </si>
  <si>
    <t>CIGNITITEC</t>
  </si>
  <si>
    <t>IRB InvIT Fund</t>
  </si>
  <si>
    <t>IRBINVIT</t>
  </si>
  <si>
    <t>Motilal Oswal NASDAQ 100 ETF</t>
  </si>
  <si>
    <t>MON100</t>
  </si>
  <si>
    <t>Lumax AutoTechnologies Ltd</t>
  </si>
  <si>
    <t>LUMAXTECH</t>
  </si>
  <si>
    <t>Indian Metals and Ferro Alloys Ltd</t>
  </si>
  <si>
    <t>IMFA</t>
  </si>
  <si>
    <t>Quick Heal Technologies Ltd</t>
  </si>
  <si>
    <t>QUICKHEAL</t>
  </si>
  <si>
    <t>Gujarat Industries Power Company Ltd</t>
  </si>
  <si>
    <t>GIPCL</t>
  </si>
  <si>
    <t>Nucleus Software Exports Ltd</t>
  </si>
  <si>
    <t>NUCLEUS</t>
  </si>
  <si>
    <t>DCX Systems Ltd</t>
  </si>
  <si>
    <t>DCXINDIA</t>
  </si>
  <si>
    <t>Indraprastha Medical Corporation Ltd</t>
  </si>
  <si>
    <t>INDRAMEDCO</t>
  </si>
  <si>
    <t>Steel Strips Wheels Ltd</t>
  </si>
  <si>
    <t>SSWL</t>
  </si>
  <si>
    <t>Tasty Bite Eatables Ltd</t>
  </si>
  <si>
    <t>TASTYBITE</t>
  </si>
  <si>
    <t>TVS Srichakra Ltd</t>
  </si>
  <si>
    <t>TVSSRICHAK</t>
  </si>
  <si>
    <t>TCNS Clothing Co Ltd</t>
  </si>
  <si>
    <t>TCNSBRANDS</t>
  </si>
  <si>
    <t>Mahindra Logistics Ltd</t>
  </si>
  <si>
    <t>MAHLOG</t>
  </si>
  <si>
    <t>Delta Corp Ltd</t>
  </si>
  <si>
    <t>DELTACORP</t>
  </si>
  <si>
    <t>E2E Networks Ltd</t>
  </si>
  <si>
    <t>E2E</t>
  </si>
  <si>
    <t>Gensol Engineering Ltd</t>
  </si>
  <si>
    <t>GENSOL</t>
  </si>
  <si>
    <t>Navneet Education Ltd</t>
  </si>
  <si>
    <t>NAVNETEDUL</t>
  </si>
  <si>
    <t>RPG Life Sciences Limited</t>
  </si>
  <si>
    <t>RPGLIFE</t>
  </si>
  <si>
    <t>Dhani Services Ltd</t>
  </si>
  <si>
    <t>DHANI</t>
  </si>
  <si>
    <t>La Opala R G Ltd</t>
  </si>
  <si>
    <t>LAOPALA</t>
  </si>
  <si>
    <t>Gokul Agro Resources Ltd</t>
  </si>
  <si>
    <t>GOKULAGRO</t>
  </si>
  <si>
    <t>Ddev Plastiks Industries Ltd</t>
  </si>
  <si>
    <t>DDEVPLASTIK</t>
  </si>
  <si>
    <t>Jindal Poly Films Ltd</t>
  </si>
  <si>
    <t>JINDALPOLY</t>
  </si>
  <si>
    <t>Thirumalai Chemicals Ltd</t>
  </si>
  <si>
    <t>TIRUMALCHM</t>
  </si>
  <si>
    <t>Sundaram Clayton Ltd</t>
  </si>
  <si>
    <t>SUNCLAY</t>
  </si>
  <si>
    <t>GTL Infrastructure Ltd</t>
  </si>
  <si>
    <t>GTLINFRA</t>
  </si>
  <si>
    <t>Kalyani Steels Ltd</t>
  </si>
  <si>
    <t>KSL</t>
  </si>
  <si>
    <t>Hindustan Oil Exploration Company Ltd</t>
  </si>
  <si>
    <t>HINDOILEXP</t>
  </si>
  <si>
    <t>Ashiana Housing Ltd</t>
  </si>
  <si>
    <t>ASHIANA</t>
  </si>
  <si>
    <t>Fino Payments Bank Ltd</t>
  </si>
  <si>
    <t>FINOPB</t>
  </si>
  <si>
    <t>Sky Gold Ltd</t>
  </si>
  <si>
    <t>SKYGOLD</t>
  </si>
  <si>
    <t>Avalon Technologies Ltd</t>
  </si>
  <si>
    <t>AVALON</t>
  </si>
  <si>
    <t>VST Tillers Tractors Ltd</t>
  </si>
  <si>
    <t>VSTTILLERS</t>
  </si>
  <si>
    <t>Goldiam International Ltd</t>
  </si>
  <si>
    <t>GOLDIAM</t>
  </si>
  <si>
    <t>Spright Agro Ltd</t>
  </si>
  <si>
    <t>SPRIGHT</t>
  </si>
  <si>
    <t>Kolte-Patil Developers Ltd</t>
  </si>
  <si>
    <t>KOLTEPATIL</t>
  </si>
  <si>
    <t>Suraj Estate Developers Ltd</t>
  </si>
  <si>
    <t>SURAJEST</t>
  </si>
  <si>
    <t>Real Estate Rental, Development &amp; Operations</t>
  </si>
  <si>
    <t>Ashapura Minechem Ltd</t>
  </si>
  <si>
    <t>ASHAPURMIN</t>
  </si>
  <si>
    <t>Goodluck India Ltd</t>
  </si>
  <si>
    <t>GOODLUCK</t>
  </si>
  <si>
    <t>Dalmia Bharat Sugar and Industries Ltd</t>
  </si>
  <si>
    <t>DALMIASUG</t>
  </si>
  <si>
    <t>Eveready Industries India Ltd</t>
  </si>
  <si>
    <t>EVEREADY</t>
  </si>
  <si>
    <t>Precision Wires India Ltd</t>
  </si>
  <si>
    <t>PRECWIRE</t>
  </si>
  <si>
    <t>Suven Life Sciences Ltd</t>
  </si>
  <si>
    <t>SUVEN</t>
  </si>
  <si>
    <t>S H Kelkar and Company Ltd</t>
  </si>
  <si>
    <t>SHK</t>
  </si>
  <si>
    <t>Indoco Remedies Ltd</t>
  </si>
  <si>
    <t>INDOCO</t>
  </si>
  <si>
    <t>Jeena Sikho Lifecare Ltd</t>
  </si>
  <si>
    <t>JSLL</t>
  </si>
  <si>
    <t>Capacite Infraprojects Ltd</t>
  </si>
  <si>
    <t>CAPACITE</t>
  </si>
  <si>
    <t>Hi-Tech Pipes Ltd</t>
  </si>
  <si>
    <t>HITECH</t>
  </si>
  <si>
    <t>Stylam Industries Ltd</t>
  </si>
  <si>
    <t>STYLAMIND</t>
  </si>
  <si>
    <t>Shivalik Bimetal Controls Ltd</t>
  </si>
  <si>
    <t>SBCL</t>
  </si>
  <si>
    <t>Arvind Smartspaces Ltd</t>
  </si>
  <si>
    <t>ARVSMART</t>
  </si>
  <si>
    <t>Marine Electricals (India) Ltd</t>
  </si>
  <si>
    <t>MARINE</t>
  </si>
  <si>
    <t>Servotech Power Systems Ltd</t>
  </si>
  <si>
    <t>SERVOTECH</t>
  </si>
  <si>
    <t>Fischer Medical Ventures Ltd</t>
  </si>
  <si>
    <t>FISCHER</t>
  </si>
  <si>
    <t>Venky's (India) Ltd</t>
  </si>
  <si>
    <t>VENKEYS</t>
  </si>
  <si>
    <t>Flair Writing Industries Ltd</t>
  </si>
  <si>
    <t>FLAIR</t>
  </si>
  <si>
    <t>Maithan Alloys Ltd</t>
  </si>
  <si>
    <t>MAITHANALL</t>
  </si>
  <si>
    <t>Apollo Micro Systems Ltd</t>
  </si>
  <si>
    <t>APOLLO</t>
  </si>
  <si>
    <t>Bajel Projects Ltd</t>
  </si>
  <si>
    <t>BAJEL</t>
  </si>
  <si>
    <t>Electric Utilities</t>
  </si>
  <si>
    <t>Vishnu Prakash R Punglia Ltd</t>
  </si>
  <si>
    <t>VPRPL</t>
  </si>
  <si>
    <t>Max Ventures and Industries Ltd</t>
  </si>
  <si>
    <t>MAXVIL</t>
  </si>
  <si>
    <t>Dishman Carbogen Amcis Ltd</t>
  </si>
  <si>
    <t>DCAL</t>
  </si>
  <si>
    <t>Huhtamaki India Ltd</t>
  </si>
  <si>
    <t>HUHTAMAKI</t>
  </si>
  <si>
    <t>Premier Explosives Ltd</t>
  </si>
  <si>
    <t>PREMEXPLN</t>
  </si>
  <si>
    <t>Repco Home Finance Ltd</t>
  </si>
  <si>
    <t>REPCOHOME</t>
  </si>
  <si>
    <t>NRB Bearings Ltd</t>
  </si>
  <si>
    <t>NRBBEARING</t>
  </si>
  <si>
    <t>Foseco India Ltd</t>
  </si>
  <si>
    <t>FOSECOIND</t>
  </si>
  <si>
    <t>Fusion Finance Ltd</t>
  </si>
  <si>
    <t>FUSION</t>
  </si>
  <si>
    <t>ideaForge Technology Ltd</t>
  </si>
  <si>
    <t>IDEAFORGE</t>
  </si>
  <si>
    <t>Tinna Rubber and Infrastructure Ltd</t>
  </si>
  <si>
    <t>TINNARUBR</t>
  </si>
  <si>
    <t>D P Abhushan Ltd</t>
  </si>
  <si>
    <t>DPABHUSHAN</t>
  </si>
  <si>
    <t>Rajoo Engineers Ltd</t>
  </si>
  <si>
    <t>RAJOOENG</t>
  </si>
  <si>
    <t>Rajratan Global Wire Ltd</t>
  </si>
  <si>
    <t>RAJRATAN</t>
  </si>
  <si>
    <t>Sindhu Trade Links Ltd</t>
  </si>
  <si>
    <t>SINDHUTRAD</t>
  </si>
  <si>
    <t>Automotive Axles Ltd</t>
  </si>
  <si>
    <t>AUTOAXLES</t>
  </si>
  <si>
    <t>KCP Ltd</t>
  </si>
  <si>
    <t>KCP</t>
  </si>
  <si>
    <t>SJS Enterprises Ltd</t>
  </si>
  <si>
    <t>SJS</t>
  </si>
  <si>
    <t>Saksoft Ltd</t>
  </si>
  <si>
    <t>SAKSOFT</t>
  </si>
  <si>
    <t>Somany Ceramics Ltd</t>
  </si>
  <si>
    <t>SOMANYCERA</t>
  </si>
  <si>
    <t>Vindhya Telelinks Ltd</t>
  </si>
  <si>
    <t>VINDHYATEL</t>
  </si>
  <si>
    <t>Sagar Cements Ltd</t>
  </si>
  <si>
    <t>SAGCEM</t>
  </si>
  <si>
    <t>Salasar Techno Engineering Ltd</t>
  </si>
  <si>
    <t>SALASAR</t>
  </si>
  <si>
    <t>TCPL Packaging Ltd</t>
  </si>
  <si>
    <t>TCPLPACK</t>
  </si>
  <si>
    <t>Abans Holdings Ltd</t>
  </si>
  <si>
    <t>AHL</t>
  </si>
  <si>
    <t>Stanley Lifestyles Ltd</t>
  </si>
  <si>
    <t>STANLEY</t>
  </si>
  <si>
    <t>BF Utilities Ltd</t>
  </si>
  <si>
    <t>BFUTILITIE</t>
  </si>
  <si>
    <t>Ge Power India Ltd</t>
  </si>
  <si>
    <t>GEPIL</t>
  </si>
  <si>
    <t>Solara Active Pharma Sciences Ltd</t>
  </si>
  <si>
    <t>SOLARA</t>
  </si>
  <si>
    <t>Confidence Petroleum India Ltd</t>
  </si>
  <si>
    <t>CONFIPET</t>
  </si>
  <si>
    <t>Dolat Algotech Ltd</t>
  </si>
  <si>
    <t>DOLATALGO</t>
  </si>
  <si>
    <t>CARE Ratings Ltd</t>
  </si>
  <si>
    <t>CARERATING</t>
  </si>
  <si>
    <t>ADF Foods Ltd</t>
  </si>
  <si>
    <t>ADFFOODS</t>
  </si>
  <si>
    <t>Marathon Nextgen Realty Ltd</t>
  </si>
  <si>
    <t>MARATHON</t>
  </si>
  <si>
    <t>Shalby Ltd</t>
  </si>
  <si>
    <t>SHALBY</t>
  </si>
  <si>
    <t>Vadilal Industries Ltd</t>
  </si>
  <si>
    <t>VADILALIND</t>
  </si>
  <si>
    <t>Dollar Industries Ltd</t>
  </si>
  <si>
    <t>DOLLAR</t>
  </si>
  <si>
    <t>Geojit Financial Services Ltd</t>
  </si>
  <si>
    <t>GEOJITFSL</t>
  </si>
  <si>
    <t>JITF Infralogistics Ltd</t>
  </si>
  <si>
    <t>JITFINFRA</t>
  </si>
  <si>
    <t>Wendt (India) Limited</t>
  </si>
  <si>
    <t>WENDT</t>
  </si>
  <si>
    <t>Indian Hume Pipe Company Ltd</t>
  </si>
  <si>
    <t>INDIANHUME</t>
  </si>
  <si>
    <t>Thejo Engineering Ltd</t>
  </si>
  <si>
    <t>THEJO</t>
  </si>
  <si>
    <t>Nelco Ltd</t>
  </si>
  <si>
    <t>NELCO</t>
  </si>
  <si>
    <t>SML Isuzu Ltd</t>
  </si>
  <si>
    <t>SMLISUZU</t>
  </si>
  <si>
    <t>Spectrum Electrical Industries Ltd</t>
  </si>
  <si>
    <t>SPECTRUM</t>
  </si>
  <si>
    <t>Genesys International Corporation Ltd</t>
  </si>
  <si>
    <t>GENESYS</t>
  </si>
  <si>
    <t>Lotus Chocolate Company Ltd</t>
  </si>
  <si>
    <t>LOTUSCHO</t>
  </si>
  <si>
    <t>SMS Pharmaceuticals Ltd</t>
  </si>
  <si>
    <t>SMSPHARMA</t>
  </si>
  <si>
    <t>Vertoz Advertising Ltd</t>
  </si>
  <si>
    <t>VERTOZ</t>
  </si>
  <si>
    <t>HLE Glascoat Ltd</t>
  </si>
  <si>
    <t>HLEGLAS</t>
  </si>
  <si>
    <t>Dish TV India Ltd</t>
  </si>
  <si>
    <t>DISHTV</t>
  </si>
  <si>
    <t>Rashi Peripherals Ltd</t>
  </si>
  <si>
    <t>RPTECH</t>
  </si>
  <si>
    <t>MM Forgings Ltd</t>
  </si>
  <si>
    <t>MMFL</t>
  </si>
  <si>
    <t>Novartis India Ltd</t>
  </si>
  <si>
    <t>NOVARTIND</t>
  </si>
  <si>
    <t>TIL Ltd</t>
  </si>
  <si>
    <t>TIL</t>
  </si>
  <si>
    <t>Mayur Uniquoters Ltd</t>
  </si>
  <si>
    <t>MAYURUNIQ</t>
  </si>
  <si>
    <t>Raghav Productivity Enhancers Ltd</t>
  </si>
  <si>
    <t>RPEL</t>
  </si>
  <si>
    <t>Man Industries (India) Ltd</t>
  </si>
  <si>
    <t>MANINDS</t>
  </si>
  <si>
    <t>Mangalam Cement Ltd</t>
  </si>
  <si>
    <t>MANGLMCEM</t>
  </si>
  <si>
    <t>Hindware Home Innovation Ltd</t>
  </si>
  <si>
    <t>HINDWAREAP</t>
  </si>
  <si>
    <t>Nilkamal Ltd</t>
  </si>
  <si>
    <t>NILKAMAL</t>
  </si>
  <si>
    <t>Welspun Specialty Solutions Ltd</t>
  </si>
  <si>
    <t>WELSPLSOL</t>
  </si>
  <si>
    <t>PSP Projects Ltd</t>
  </si>
  <si>
    <t>PSPPROJECT</t>
  </si>
  <si>
    <t>TechNVision Ventures Ltd</t>
  </si>
  <si>
    <t>TECHNVISN</t>
  </si>
  <si>
    <t>Insecticides (India) Ltd</t>
  </si>
  <si>
    <t>INSECTICID</t>
  </si>
  <si>
    <t>Pokarna Ltd</t>
  </si>
  <si>
    <t>POKARNA</t>
  </si>
  <si>
    <t>Andrew Yule &amp; Co Ltd</t>
  </si>
  <si>
    <t>ANDREWYU</t>
  </si>
  <si>
    <t>Dolphin Offshore Enterprises (India) Ltd</t>
  </si>
  <si>
    <t>DOLPHIN</t>
  </si>
  <si>
    <t>Veritas (India) Ltd</t>
  </si>
  <si>
    <t>VERITAS</t>
  </si>
  <si>
    <t>Monarch Networth Capital Ltd</t>
  </si>
  <si>
    <t>MONARCH</t>
  </si>
  <si>
    <t>K.P. Energy Ltd</t>
  </si>
  <si>
    <t>KPEL</t>
  </si>
  <si>
    <t>Vishnu Chemicals Ltd</t>
  </si>
  <si>
    <t>VISHNU</t>
  </si>
  <si>
    <t>Axiscades Technologies Ltd</t>
  </si>
  <si>
    <t>AXISCADES</t>
  </si>
  <si>
    <t>Goodyear India Ltd</t>
  </si>
  <si>
    <t>GOODYEAR</t>
  </si>
  <si>
    <t>Stove Kraft Ltd</t>
  </si>
  <si>
    <t>STOVEKRAFT</t>
  </si>
  <si>
    <t>Rupa &amp; Company Ltd</t>
  </si>
  <si>
    <t>RUPA</t>
  </si>
  <si>
    <t>Lumax Industries Ltd</t>
  </si>
  <si>
    <t>LUMAXIND</t>
  </si>
  <si>
    <t>Rane Holdings Ltd</t>
  </si>
  <si>
    <t>RANEHOLDIN</t>
  </si>
  <si>
    <t>Paramount Communications Ltd</t>
  </si>
  <si>
    <t>PARACABLES</t>
  </si>
  <si>
    <t>Meghmani Organics Ltd</t>
  </si>
  <si>
    <t>MOL</t>
  </si>
  <si>
    <t>Xpro India Ltd</t>
  </si>
  <si>
    <t>XPROINDIA</t>
  </si>
  <si>
    <t>Jash Engineering Ltd</t>
  </si>
  <si>
    <t>JASH</t>
  </si>
  <si>
    <t>Accelya Solutions India Ltd</t>
  </si>
  <si>
    <t>ACCELYA</t>
  </si>
  <si>
    <t>John Cockerill India Ltd</t>
  </si>
  <si>
    <t>COCKERILL</t>
  </si>
  <si>
    <t>Industrial Machinery &amp; Supplies &amp; Components</t>
  </si>
  <si>
    <t>IOL Chemicals and Pharmaceuticals Ltd</t>
  </si>
  <si>
    <t>IOLCP</t>
  </si>
  <si>
    <t>SBI Gold ETF</t>
  </si>
  <si>
    <t>SETFGOLD</t>
  </si>
  <si>
    <t>Jubilant Industries Ltd</t>
  </si>
  <si>
    <t>JUBLINDS</t>
  </si>
  <si>
    <t>B L Kashyap and Sons Ltd</t>
  </si>
  <si>
    <t>BLKASHYAP</t>
  </si>
  <si>
    <t>KP Green Engineering Ltd</t>
  </si>
  <si>
    <t>KPGEL</t>
  </si>
  <si>
    <t>Heavy Electrical Equipment</t>
  </si>
  <si>
    <t>ESAF Small Finance Bank Limited</t>
  </si>
  <si>
    <t>ESAFSFB</t>
  </si>
  <si>
    <t>Hariom Pipe Industries Ltd</t>
  </si>
  <si>
    <t>HARIOMPIPE</t>
  </si>
  <si>
    <t>Oriental Hotels Ltd</t>
  </si>
  <si>
    <t>ORIENTHOT</t>
  </si>
  <si>
    <t>DISA India Ltd</t>
  </si>
  <si>
    <t>DISAQ</t>
  </si>
  <si>
    <t>NIBE Ltd</t>
  </si>
  <si>
    <t>NIBE</t>
  </si>
  <si>
    <t>Carysil Ltd</t>
  </si>
  <si>
    <t>CARYSIL</t>
  </si>
  <si>
    <t>Dredging Corporation of India Ltd</t>
  </si>
  <si>
    <t>DREDGECORP</t>
  </si>
  <si>
    <t>Dredging</t>
  </si>
  <si>
    <t>Kalyani Investment Company Ltd</t>
  </si>
  <si>
    <t>KICL</t>
  </si>
  <si>
    <t>Nippon India ETF Nifty 1D Rate Liquid BeES</t>
  </si>
  <si>
    <t>LIQUIDBEES</t>
  </si>
  <si>
    <t>Globus Spirits Ltd</t>
  </si>
  <si>
    <t>GLOBUSSPR</t>
  </si>
  <si>
    <t>Mold-Tek Packaging Ltd</t>
  </si>
  <si>
    <t>MOLDTKPAC</t>
  </si>
  <si>
    <t>Owais Metal and Mineral Processing Ltd</t>
  </si>
  <si>
    <t>OWAIS</t>
  </si>
  <si>
    <t>DCW Ltd</t>
  </si>
  <si>
    <t>DCW</t>
  </si>
  <si>
    <t>Barbeque-Nation Hospitality Ltd</t>
  </si>
  <si>
    <t>BARBEQUE</t>
  </si>
  <si>
    <t>HMA Agro Industries Ltd</t>
  </si>
  <si>
    <t>HMAAGRO</t>
  </si>
  <si>
    <t>Panama Petrochem Ltd</t>
  </si>
  <si>
    <t>PANAMAPET</t>
  </si>
  <si>
    <t>Unitech Ltd</t>
  </si>
  <si>
    <t>UNITECH</t>
  </si>
  <si>
    <t>Sai Silks (Kalamandir) Ltd</t>
  </si>
  <si>
    <t>KALAMANDIR</t>
  </si>
  <si>
    <t>DEN Networks Ltd</t>
  </si>
  <si>
    <t>DEN</t>
  </si>
  <si>
    <t>Pennar Industries Ltd</t>
  </si>
  <si>
    <t>PENIND</t>
  </si>
  <si>
    <t>Precision Camshafts Ltd</t>
  </si>
  <si>
    <t>PRECAM</t>
  </si>
  <si>
    <t>EFC (I) Ltd</t>
  </si>
  <si>
    <t>EFCIL</t>
  </si>
  <si>
    <t>Distributors</t>
  </si>
  <si>
    <t>Jyoti Structures Ltd</t>
  </si>
  <si>
    <t>JYOTISTRUC</t>
  </si>
  <si>
    <t>EIH Associated Hotels Ltd</t>
  </si>
  <si>
    <t>EIHAHOTELS</t>
  </si>
  <si>
    <t>Epack Durable Ltd</t>
  </si>
  <si>
    <t>EPACK</t>
  </si>
  <si>
    <t>Orient Green Power Company Ltd</t>
  </si>
  <si>
    <t>GREENPOWER</t>
  </si>
  <si>
    <t>Dreamfolks Services Ltd</t>
  </si>
  <si>
    <t>DREAMFOLKS</t>
  </si>
  <si>
    <t>Ajmera Realty &amp; Infra India Ltd</t>
  </si>
  <si>
    <t>AJMERA</t>
  </si>
  <si>
    <t>Summit Securities Ltd</t>
  </si>
  <si>
    <t>SUMMITSEC</t>
  </si>
  <si>
    <t>India Pesticides Ltd</t>
  </si>
  <si>
    <t>IPL</t>
  </si>
  <si>
    <t>Universal Cables Ltd</t>
  </si>
  <si>
    <t>UNIVCABLES</t>
  </si>
  <si>
    <t>Gocl Corporation Ltd</t>
  </si>
  <si>
    <t>GOCLCORP</t>
  </si>
  <si>
    <t>Federal-Mogul Goetze (India) Ltd</t>
  </si>
  <si>
    <t>FMGOETZE</t>
  </si>
  <si>
    <t>Sasken Technologies Ltd</t>
  </si>
  <si>
    <t>SASKEN</t>
  </si>
  <si>
    <t>Apollo Pipes Ltd</t>
  </si>
  <si>
    <t>APOLLOPIPE</t>
  </si>
  <si>
    <t>Kitex Garments Ltd</t>
  </si>
  <si>
    <t>KITEX</t>
  </si>
  <si>
    <t>Landmark Cars Ltd</t>
  </si>
  <si>
    <t>LANDMARK</t>
  </si>
  <si>
    <t>Nitin Spinners Ltd</t>
  </si>
  <si>
    <t>NITINSPIN</t>
  </si>
  <si>
    <t>Satin Creditcare Network Ltd</t>
  </si>
  <si>
    <t>SATIN</t>
  </si>
  <si>
    <t>Igarashi Motors India Ltd</t>
  </si>
  <si>
    <t>IGARASHI</t>
  </si>
  <si>
    <t>Tarsons Products Ltd</t>
  </si>
  <si>
    <t>TARSONS</t>
  </si>
  <si>
    <t>Deep Industries Ltd</t>
  </si>
  <si>
    <t>DEEPINDS</t>
  </si>
  <si>
    <t>Sanstar Ltd</t>
  </si>
  <si>
    <t>SANSTAR</t>
  </si>
  <si>
    <t>DEE Development Engineers Ltd</t>
  </si>
  <si>
    <t>DEEDEV</t>
  </si>
  <si>
    <t>Apcotex Industries Ltd</t>
  </si>
  <si>
    <t>APCOTEXIND</t>
  </si>
  <si>
    <t>Astec Lifesciences Ltd</t>
  </si>
  <si>
    <t>ASTEC</t>
  </si>
  <si>
    <t>Nalwa Sons Investments Ltd</t>
  </si>
  <si>
    <t>NSIL</t>
  </si>
  <si>
    <t>Amrutanjan Health Care Ltd</t>
  </si>
  <si>
    <t>AMRUTANJAN</t>
  </si>
  <si>
    <t>NIIT Ltd</t>
  </si>
  <si>
    <t>NIITLTD</t>
  </si>
  <si>
    <t>Themis Medicare Ltd</t>
  </si>
  <si>
    <t>THEMISMED</t>
  </si>
  <si>
    <t>Alicon Castalloy Ltd</t>
  </si>
  <si>
    <t>ALICON</t>
  </si>
  <si>
    <t>Pnb Gilts Ltd</t>
  </si>
  <si>
    <t>PNBGILTS</t>
  </si>
  <si>
    <t>Updater Services Ltd</t>
  </si>
  <si>
    <t>UDS</t>
  </si>
  <si>
    <t>Krsnaa Diagnostics Ltd</t>
  </si>
  <si>
    <t>KRSNAA</t>
  </si>
  <si>
    <t>Mukand Ltd</t>
  </si>
  <si>
    <t>MUKANDLTD</t>
  </si>
  <si>
    <t>Indo Tech Transformers Ltd</t>
  </si>
  <si>
    <t>INDOTECH</t>
  </si>
  <si>
    <t>Sanghi Industries Ltd</t>
  </si>
  <si>
    <t>SANGHIIND</t>
  </si>
  <si>
    <t>KKRRAFTON Developers Limited</t>
  </si>
  <si>
    <t>KDL</t>
  </si>
  <si>
    <t>Omaxe Ltd</t>
  </si>
  <si>
    <t>OMAXE</t>
  </si>
  <si>
    <t>Cupid Ltd</t>
  </si>
  <si>
    <t>CUPID</t>
  </si>
  <si>
    <t>Tatva Chintan Pharma Chem Ltd</t>
  </si>
  <si>
    <t>TATVA</t>
  </si>
  <si>
    <t>Kody Technolab Ltd</t>
  </si>
  <si>
    <t>KODYTECH</t>
  </si>
  <si>
    <t>Parag Milk Foods Ltd</t>
  </si>
  <si>
    <t>PARAGMILK</t>
  </si>
  <si>
    <t>Praveg Ltd</t>
  </si>
  <si>
    <t>PRAVEG</t>
  </si>
  <si>
    <t>IFGL Refractories Ltd</t>
  </si>
  <si>
    <t>IFGLEXPOR</t>
  </si>
  <si>
    <t>Ram Ratna Wires Ltd</t>
  </si>
  <si>
    <t>RAMRAT</t>
  </si>
  <si>
    <t>Vardhman Special Steels Ltd</t>
  </si>
  <si>
    <t>VSSL</t>
  </si>
  <si>
    <t>Vidhi Specialty Food Ingredients Ltd</t>
  </si>
  <si>
    <t>VIDHIING</t>
  </si>
  <si>
    <t>Aeroflex Industries Ltd</t>
  </si>
  <si>
    <t>AEROFLEX</t>
  </si>
  <si>
    <t>TTK Healthcare Ltd</t>
  </si>
  <si>
    <t>TTKHLTCARE</t>
  </si>
  <si>
    <t>Andhra Paper Ltd</t>
  </si>
  <si>
    <t>ANDHRAPAP</t>
  </si>
  <si>
    <t>Seshasayee Paper and Boards Ltd</t>
  </si>
  <si>
    <t>SESHAPAPER</t>
  </si>
  <si>
    <t>Siyaram Silk Mills Ltd</t>
  </si>
  <si>
    <t>SIYSIL</t>
  </si>
  <si>
    <t>IKIO Lighting Ltd</t>
  </si>
  <si>
    <t>IKIO</t>
  </si>
  <si>
    <t>Vakrangee Limited</t>
  </si>
  <si>
    <t>VAKRANGEE</t>
  </si>
  <si>
    <t>S.P.Apparels Ltd</t>
  </si>
  <si>
    <t>SPAL</t>
  </si>
  <si>
    <t>Platinum Industries Ltd</t>
  </si>
  <si>
    <t>PLATIND</t>
  </si>
  <si>
    <t>Navkar Corporation Ltd</t>
  </si>
  <si>
    <t>NAVKARCORP</t>
  </si>
  <si>
    <t>Pondy Oxides and Chemicals Ltd</t>
  </si>
  <si>
    <t>POCL</t>
  </si>
  <si>
    <t>SG Finserve Ltd</t>
  </si>
  <si>
    <t>SGFIN</t>
  </si>
  <si>
    <t>Unicommerce eSolutions Ltd</t>
  </si>
  <si>
    <t>UNIECOM</t>
  </si>
  <si>
    <t>Ugro Capital Ltd</t>
  </si>
  <si>
    <t>UGROCAP</t>
  </si>
  <si>
    <t>Shriram Properties Ltd</t>
  </si>
  <si>
    <t>SHRIRAMPPS</t>
  </si>
  <si>
    <t>BLS E-Services Ltd</t>
  </si>
  <si>
    <t>BLSE</t>
  </si>
  <si>
    <t>Uniparts India Ltd</t>
  </si>
  <si>
    <t>UNIPARTS</t>
  </si>
  <si>
    <t>HIL Ltd</t>
  </si>
  <si>
    <t>HIL</t>
  </si>
  <si>
    <t>Rossell India Ltd</t>
  </si>
  <si>
    <t>ROSSELLIND</t>
  </si>
  <si>
    <t>BF Investment Ltd</t>
  </si>
  <si>
    <t>BFINVEST</t>
  </si>
  <si>
    <t>Yasho Industries Ltd</t>
  </si>
  <si>
    <t>YASHO</t>
  </si>
  <si>
    <t>Suratwwala Business Group Ltd</t>
  </si>
  <si>
    <t>SBGLP</t>
  </si>
  <si>
    <t>63 Moons Technologies Ltd</t>
  </si>
  <si>
    <t>63MOONS</t>
  </si>
  <si>
    <t>Deccan Gold Mines Ltd</t>
  </si>
  <si>
    <t>DECNGOLD</t>
  </si>
  <si>
    <t>ICICI Prudential Nifty 50 ETF</t>
  </si>
  <si>
    <t>NIFTYIETF</t>
  </si>
  <si>
    <t>D Link (India) Limited</t>
  </si>
  <si>
    <t>DLINKINDIA</t>
  </si>
  <si>
    <t>Hubtown Ltd</t>
  </si>
  <si>
    <t>HUBTOWN</t>
  </si>
  <si>
    <t>Talbros Automotive Components Ltd</t>
  </si>
  <si>
    <t>TALBROAUTO</t>
  </si>
  <si>
    <t>Yatra Online Ltd</t>
  </si>
  <si>
    <t>YATRA</t>
  </si>
  <si>
    <t>Tanfac Industries Ltd</t>
  </si>
  <si>
    <t>TANFACIND</t>
  </si>
  <si>
    <t>Master Trust Ltd</t>
  </si>
  <si>
    <t>MASTERTR</t>
  </si>
  <si>
    <t>Ramco Industries Ltd</t>
  </si>
  <si>
    <t>RAMCOIND</t>
  </si>
  <si>
    <t>Balmer Lawrie Investments Ltd</t>
  </si>
  <si>
    <t>BLIL</t>
  </si>
  <si>
    <t>Cantabil Retail India Ltd</t>
  </si>
  <si>
    <t>CANTABIL</t>
  </si>
  <si>
    <t>Expleo Solutions Ltd</t>
  </si>
  <si>
    <t>EXPLEOSOL</t>
  </si>
  <si>
    <t>GPT Infraprojects Ltd</t>
  </si>
  <si>
    <t>GPTINFRA</t>
  </si>
  <si>
    <t>Antony Waste Handling Cell Ltd</t>
  </si>
  <si>
    <t>AWHCL</t>
  </si>
  <si>
    <t>Eco Recycling Ltd</t>
  </si>
  <si>
    <t>ECORECO</t>
  </si>
  <si>
    <t>Mufin Green Finance Ltd</t>
  </si>
  <si>
    <t>MUFIN</t>
  </si>
  <si>
    <t>I G Petrochemicals Ltd</t>
  </si>
  <si>
    <t>IGPL</t>
  </si>
  <si>
    <t>Som Distilleries and Breweries Ltd</t>
  </si>
  <si>
    <t>SDBL</t>
  </si>
  <si>
    <t>Everest Kanto Cylinder Ltd</t>
  </si>
  <si>
    <t>EKC</t>
  </si>
  <si>
    <t>Cosmo First Ltd</t>
  </si>
  <si>
    <t>COSMOFIRST</t>
  </si>
  <si>
    <t>Prataap Snacks Ltd</t>
  </si>
  <si>
    <t>DIAMONDYD</t>
  </si>
  <si>
    <t>GKW Ltd</t>
  </si>
  <si>
    <t>GKWLIMITED</t>
  </si>
  <si>
    <t>Gandhar Oil Refinery (INDIA) Ltd</t>
  </si>
  <si>
    <t>GANDHAR</t>
  </si>
  <si>
    <t>Sangam (India) Ltd</t>
  </si>
  <si>
    <t>SANGAMIND</t>
  </si>
  <si>
    <t>JISLDVREQS</t>
  </si>
  <si>
    <t>Bombay Super Hybrid Seeds Ltd</t>
  </si>
  <si>
    <t>BSHSL</t>
  </si>
  <si>
    <t>Rane (Madras) Ltd</t>
  </si>
  <si>
    <t>RML</t>
  </si>
  <si>
    <t>Suryoday Small Finance Bank Ltd</t>
  </si>
  <si>
    <t>SURYODAY</t>
  </si>
  <si>
    <t>Hester Biosciences Ltd</t>
  </si>
  <si>
    <t>HESTERBIO</t>
  </si>
  <si>
    <t>TAJ GVK Hotels and Resorts Ltd</t>
  </si>
  <si>
    <t>TAJGVK</t>
  </si>
  <si>
    <t>Wheels India Ltd</t>
  </si>
  <si>
    <t>WHEELS</t>
  </si>
  <si>
    <t>Jagran Prakashan Ltd</t>
  </si>
  <si>
    <t>JAGRAN</t>
  </si>
  <si>
    <t>Kilburn Engineering Ltd</t>
  </si>
  <si>
    <t>KLBRENG-B</t>
  </si>
  <si>
    <t>Kokuyo Camlin Ltd</t>
  </si>
  <si>
    <t>KOKUYOCMLN</t>
  </si>
  <si>
    <t>Kiri Industries Ltd</t>
  </si>
  <si>
    <t>KIRIINDUS</t>
  </si>
  <si>
    <t>Jaiprakash Associates Ltd</t>
  </si>
  <si>
    <t>JPASSOCIAT</t>
  </si>
  <si>
    <t>Advait Infratech Ltd</t>
  </si>
  <si>
    <t>ADVAIT</t>
  </si>
  <si>
    <t>Electrical Components &amp; Equipment</t>
  </si>
  <si>
    <t>Systematix Corporate Services Ltd</t>
  </si>
  <si>
    <t>SYSTMTXC</t>
  </si>
  <si>
    <t>Veranda Learning Solutions Ltd</t>
  </si>
  <si>
    <t>VERANDA</t>
  </si>
  <si>
    <t>Agro Tech Foods Ltd</t>
  </si>
  <si>
    <t>ATFL</t>
  </si>
  <si>
    <t>Dynacons Systems and Solutions Ltd</t>
  </si>
  <si>
    <t>DSSL</t>
  </si>
  <si>
    <t>Alpex Solar Ltd</t>
  </si>
  <si>
    <t>ALPEXSOLAR</t>
  </si>
  <si>
    <t>Interarch Building Products Ltd</t>
  </si>
  <si>
    <t>INTERARCH</t>
  </si>
  <si>
    <t>Building Products - Prefab Structures</t>
  </si>
  <si>
    <t>Sigachi Industries Ltd</t>
  </si>
  <si>
    <t>SIGACHI</t>
  </si>
  <si>
    <t>Sterling Tools Ltd</t>
  </si>
  <si>
    <t>STERTOOLS</t>
  </si>
  <si>
    <t>PIX Transmissions Ltd</t>
  </si>
  <si>
    <t>PIXTRANS</t>
  </si>
  <si>
    <t>Walchandnagar Industries Ltd</t>
  </si>
  <si>
    <t>WALCHANNAG</t>
  </si>
  <si>
    <t>Kotak Gold Etf</t>
  </si>
  <si>
    <t>GOLD1</t>
  </si>
  <si>
    <t>Om Infra Ltd</t>
  </si>
  <si>
    <t>OMINFRAL</t>
  </si>
  <si>
    <t>Oriental Rail Infrastructure Ltd</t>
  </si>
  <si>
    <t>ORIRAIL</t>
  </si>
  <si>
    <t>Shanti Educational Initiatives Ltd</t>
  </si>
  <si>
    <t>SEIL</t>
  </si>
  <si>
    <t>Udaipur Cement Works Ltd</t>
  </si>
  <si>
    <t>UDAICEMENT</t>
  </si>
  <si>
    <t>GRP Ltd</t>
  </si>
  <si>
    <t>GRPLTD</t>
  </si>
  <si>
    <t>Centum Electronics Ltd</t>
  </si>
  <si>
    <t>CENTUM</t>
  </si>
  <si>
    <t>Elpro International Ltd</t>
  </si>
  <si>
    <t>ELPROINTL</t>
  </si>
  <si>
    <t>Marsons Ltd</t>
  </si>
  <si>
    <t>MARSONS</t>
  </si>
  <si>
    <t>Bharat Wire Ropes Ltd</t>
  </si>
  <si>
    <t>BHARATWIRE</t>
  </si>
  <si>
    <t>Agarwal Industrial Corporation Ltd</t>
  </si>
  <si>
    <t>AGARIND</t>
  </si>
  <si>
    <t>Hi-Tech Gears Ltd</t>
  </si>
  <si>
    <t>HITECHGEAR</t>
  </si>
  <si>
    <t>Jindal Drilling and Industries Ltd</t>
  </si>
  <si>
    <t>JINDRILL</t>
  </si>
  <si>
    <t>NDR Auto Components Ltd</t>
  </si>
  <si>
    <t>NDRAUTO</t>
  </si>
  <si>
    <t>Salzer Electronics Ltd</t>
  </si>
  <si>
    <t>SALZERELEC</t>
  </si>
  <si>
    <t>Madhya Bharat Agro Products Ltd</t>
  </si>
  <si>
    <t>MBAPL</t>
  </si>
  <si>
    <t>G M Breweries Ltd</t>
  </si>
  <si>
    <t>GMBREW</t>
  </si>
  <si>
    <t>India Power Corporation Ltd</t>
  </si>
  <si>
    <t>DPSCLTD</t>
  </si>
  <si>
    <t>GTPL Hathway Ltd</t>
  </si>
  <si>
    <t>GTPL</t>
  </si>
  <si>
    <t>Hercules Hoists Ltd</t>
  </si>
  <si>
    <t>HERCULES</t>
  </si>
  <si>
    <t>Divgi TorqTransfer Systems Ltd</t>
  </si>
  <si>
    <t>DIVGIITTS</t>
  </si>
  <si>
    <t>Paushak Ltd</t>
  </si>
  <si>
    <t>PAUSHAKLTD</t>
  </si>
  <si>
    <t>HDFC Gold Exchange Traded Fund</t>
  </si>
  <si>
    <t>HDFCGOLD</t>
  </si>
  <si>
    <t>ICICI Prudential Gold ETF</t>
  </si>
  <si>
    <t>GOLDIETF</t>
  </si>
  <si>
    <t>Wonder Electricals Ltd</t>
  </si>
  <si>
    <t>WEL</t>
  </si>
  <si>
    <t>Nippon India ETF Nifty Next 50 Junior BeES</t>
  </si>
  <si>
    <t>JUNIORBEES</t>
  </si>
  <si>
    <t>Peninsula Land Ltd</t>
  </si>
  <si>
    <t>PENINLAND</t>
  </si>
  <si>
    <t>Heranba Industries Ltd</t>
  </si>
  <si>
    <t>HERANBA</t>
  </si>
  <si>
    <t>Excel Industries Ltd</t>
  </si>
  <si>
    <t>EXCELINDUS</t>
  </si>
  <si>
    <t>India Nippon Electricals Ltd</t>
  </si>
  <si>
    <t>INDNIPPON</t>
  </si>
  <si>
    <t>GNA Axles Ltd</t>
  </si>
  <si>
    <t>GNA</t>
  </si>
  <si>
    <t>Sirca Paints India Ltd</t>
  </si>
  <si>
    <t>SIRCA</t>
  </si>
  <si>
    <t>Dr Agarwal's Eye Hospital Ltd</t>
  </si>
  <si>
    <t>DRAGARWQ</t>
  </si>
  <si>
    <t>Borosil Scientific Ltd</t>
  </si>
  <si>
    <t>BOROSCI</t>
  </si>
  <si>
    <t>Southern Petrochemical Industries Corporation Ltd</t>
  </si>
  <si>
    <t>SPIC</t>
  </si>
  <si>
    <t>Reliance Industrial Infrastructure Ltd</t>
  </si>
  <si>
    <t>RIIL</t>
  </si>
  <si>
    <t>Motisons Jewellers Ltd</t>
  </si>
  <si>
    <t>MOTISONS</t>
  </si>
  <si>
    <t>Apparel &amp; Accessories Retailers</t>
  </si>
  <si>
    <t>Everest Industries Ltd</t>
  </si>
  <si>
    <t>EVERESTIND</t>
  </si>
  <si>
    <t>Oriental Aromatics Ltd</t>
  </si>
  <si>
    <t>OAL</t>
  </si>
  <si>
    <t>Arman Financial Services Ltd</t>
  </si>
  <si>
    <t>ARMANFIN</t>
  </si>
  <si>
    <t>Zota Health Care Ltd</t>
  </si>
  <si>
    <t>ZOTA</t>
  </si>
  <si>
    <t>Fairchem Organics Ltd</t>
  </si>
  <si>
    <t>FAIRCHEMOR</t>
  </si>
  <si>
    <t>AMIC Forging Ltd</t>
  </si>
  <si>
    <t>AMIC</t>
  </si>
  <si>
    <t>Steel</t>
  </si>
  <si>
    <t>MIC Electronics Ltd</t>
  </si>
  <si>
    <t>MICEL</t>
  </si>
  <si>
    <t>Fedders Holding Ltd</t>
  </si>
  <si>
    <t>FEDDERSHOL</t>
  </si>
  <si>
    <t>Sadhana Nitro Chem Ltd</t>
  </si>
  <si>
    <t>SADHNANIQ</t>
  </si>
  <si>
    <t>Roto Pumps Ltd</t>
  </si>
  <si>
    <t>ROTO</t>
  </si>
  <si>
    <t>Ador Welding Ltd</t>
  </si>
  <si>
    <t>ADORWELD</t>
  </si>
  <si>
    <t>Madras Fertilizers Ltd</t>
  </si>
  <si>
    <t>MADRASFERT</t>
  </si>
  <si>
    <t>Last Mile Enterprises Ltd</t>
  </si>
  <si>
    <t>LASTMILE</t>
  </si>
  <si>
    <t>Real Estate Development</t>
  </si>
  <si>
    <t>Jyoti Resins and Adhesives Ltd</t>
  </si>
  <si>
    <t>JYOTIRES</t>
  </si>
  <si>
    <t>Amines and Plasticizers Ltd</t>
  </si>
  <si>
    <t>AMNPLST</t>
  </si>
  <si>
    <t>Automobile Corp Of Goa Ltd</t>
  </si>
  <si>
    <t>ACGL</t>
  </si>
  <si>
    <t>Camlin Fine Sciences Ltd</t>
  </si>
  <si>
    <t>CAMLINFINE</t>
  </si>
  <si>
    <t>Atul Auto Ltd</t>
  </si>
  <si>
    <t>ATULAUTO</t>
  </si>
  <si>
    <t>Three Wheelers</t>
  </si>
  <si>
    <t>ASM Technologies Ltd</t>
  </si>
  <si>
    <t>ASMTEC</t>
  </si>
  <si>
    <t>Media Matrix Worldwide Ltd</t>
  </si>
  <si>
    <t>MMWL</t>
  </si>
  <si>
    <t>Eimco Elecon (India) Ltd</t>
  </si>
  <si>
    <t>EIMCOELECO</t>
  </si>
  <si>
    <t>Windlas Biotech Ltd</t>
  </si>
  <si>
    <t>WINDLAS</t>
  </si>
  <si>
    <t>Asian Energy Services Ltd</t>
  </si>
  <si>
    <t>ASIANENE</t>
  </si>
  <si>
    <t>Bigbloc Construction Ltd</t>
  </si>
  <si>
    <t>BIGBLOC</t>
  </si>
  <si>
    <t>Syncom Formulations (India) Ltd</t>
  </si>
  <si>
    <t>SYNCOMF</t>
  </si>
  <si>
    <t>Fratelli Vineyards Ltd</t>
  </si>
  <si>
    <t>TINNATFL</t>
  </si>
  <si>
    <t>Cosmic CRF Ltd</t>
  </si>
  <si>
    <t>COSMICCRF</t>
  </si>
  <si>
    <t>Yamuna Syndicate Ltd</t>
  </si>
  <si>
    <t>YSL</t>
  </si>
  <si>
    <t>Tourism Finance Corporation of India Ltd</t>
  </si>
  <si>
    <t>TFCILTD</t>
  </si>
  <si>
    <t>Yuken India Ltd</t>
  </si>
  <si>
    <t>YUKEN</t>
  </si>
  <si>
    <t>Butterfly Gandhimathi Appliances Ltd</t>
  </si>
  <si>
    <t>BUTTERFLY</t>
  </si>
  <si>
    <t>Dcm Shriram Industries Ltd</t>
  </si>
  <si>
    <t>DCMSRIND</t>
  </si>
  <si>
    <t>Texmaco Infrastructure &amp; Holdings Ltd</t>
  </si>
  <si>
    <t>TEXINFRA</t>
  </si>
  <si>
    <t>BMW Industries Ltd</t>
  </si>
  <si>
    <t>BMW</t>
  </si>
  <si>
    <t>Sportking India Ltd</t>
  </si>
  <si>
    <t>SPORTKING</t>
  </si>
  <si>
    <t>Steel Exchange India Ltd</t>
  </si>
  <si>
    <t>STEELXIND</t>
  </si>
  <si>
    <t>Forbes Precision Tools and Machine Parts Ltd</t>
  </si>
  <si>
    <t>TOTEM</t>
  </si>
  <si>
    <t>Likhitha Infrastructure Ltd</t>
  </si>
  <si>
    <t>LIKHITHA</t>
  </si>
  <si>
    <t>Irm Energy Ltd</t>
  </si>
  <si>
    <t>IRMENERGY</t>
  </si>
  <si>
    <t>Popular Vehicles and Services Ltd</t>
  </si>
  <si>
    <t>PVSL</t>
  </si>
  <si>
    <t>Filatex India Ltd</t>
  </si>
  <si>
    <t>FILATEX</t>
  </si>
  <si>
    <t>Subex Ltd</t>
  </si>
  <si>
    <t>SUBEXLTD</t>
  </si>
  <si>
    <t>Rico Auto Industries Ltd</t>
  </si>
  <si>
    <t>RICOAUTO</t>
  </si>
  <si>
    <t>BCL Industries Ltd</t>
  </si>
  <si>
    <t>BCLIND</t>
  </si>
  <si>
    <t>Hind Rectifiers Ltd</t>
  </si>
  <si>
    <t>HIRECT</t>
  </si>
  <si>
    <t>MSP Steel &amp; Power Ltd</t>
  </si>
  <si>
    <t>MSPL</t>
  </si>
  <si>
    <t>Associated Alcohols &amp; Breweries Ltd</t>
  </si>
  <si>
    <t>ASALCBR</t>
  </si>
  <si>
    <t>Allsec Technologies Ltd</t>
  </si>
  <si>
    <t>ALLSEC</t>
  </si>
  <si>
    <t>Century Enka Ltd</t>
  </si>
  <si>
    <t>CENTENKA</t>
  </si>
  <si>
    <t>5Paisa Capital Ltd</t>
  </si>
  <si>
    <t>5PAISA</t>
  </si>
  <si>
    <t>Mishtann Foods Ltd</t>
  </si>
  <si>
    <t>MISHTANN</t>
  </si>
  <si>
    <t>Matrimony.Com Ltd</t>
  </si>
  <si>
    <t>MATRIMONY</t>
  </si>
  <si>
    <t>India Motor Parts &amp; Accessories Ltd</t>
  </si>
  <si>
    <t>IMPAL</t>
  </si>
  <si>
    <t>Manali Petrochemicals Ltd</t>
  </si>
  <si>
    <t>MANALIPETC</t>
  </si>
  <si>
    <t>Tamilnadu Newsprint &amp; Papers Ltd</t>
  </si>
  <si>
    <t>TNPL</t>
  </si>
  <si>
    <t>One Point One Solutions Ltd</t>
  </si>
  <si>
    <t>ONEPOINT</t>
  </si>
  <si>
    <t>Kesar India Ltd</t>
  </si>
  <si>
    <t>KESAR</t>
  </si>
  <si>
    <t>TV Today Network Limited</t>
  </si>
  <si>
    <t>TVTODAY</t>
  </si>
  <si>
    <t>Rama Steel Tubes Ltd</t>
  </si>
  <si>
    <t>RAMASTEEL</t>
  </si>
  <si>
    <t>Hexa Tradex Ltd</t>
  </si>
  <si>
    <t>HEXATRADEX</t>
  </si>
  <si>
    <t>Kernex Microsystems (India) Ltd</t>
  </si>
  <si>
    <t>KERNEX</t>
  </si>
  <si>
    <t>RIR Power Electronics Ltd</t>
  </si>
  <si>
    <t>RIR</t>
  </si>
  <si>
    <t>Brightcom Group Ltd</t>
  </si>
  <si>
    <t>BCG</t>
  </si>
  <si>
    <t>Punjab Chemicals and Crop Protection Ltd</t>
  </si>
  <si>
    <t>PUNJABCHEM</t>
  </si>
  <si>
    <t>Dhunseri Ventures Ltd</t>
  </si>
  <si>
    <t>DVL</t>
  </si>
  <si>
    <t>Kellton Tech Solutions Ltd</t>
  </si>
  <si>
    <t>KELLTONTEC</t>
  </si>
  <si>
    <t>Vascon Engineers Ltd</t>
  </si>
  <si>
    <t>VASCONEQ</t>
  </si>
  <si>
    <t>Kamdhenu Ltd</t>
  </si>
  <si>
    <t>KAMDHENU</t>
  </si>
  <si>
    <t>Knowledge Marine &amp; Engineering Works Ltd</t>
  </si>
  <si>
    <t>KMEW</t>
  </si>
  <si>
    <t>Marine Transportation</t>
  </si>
  <si>
    <t>Mangalore Chemicals and Fertilisers Ltd</t>
  </si>
  <si>
    <t>MANGCHEFER</t>
  </si>
  <si>
    <t>Allcargo Gati Ltd</t>
  </si>
  <si>
    <t>ACLGATI</t>
  </si>
  <si>
    <t>GRM Overseas Ltd</t>
  </si>
  <si>
    <t>GRMOVER</t>
  </si>
  <si>
    <t>Polo Queen Industrial and Fintech Ltd</t>
  </si>
  <si>
    <t>PQIF</t>
  </si>
  <si>
    <t>Suyog Telematics Ltd</t>
  </si>
  <si>
    <t>SUYOG</t>
  </si>
  <si>
    <t>SMC Global Securities Ltd</t>
  </si>
  <si>
    <t>SMCGLOBAL</t>
  </si>
  <si>
    <t>Saraswati Commercial (India) Ltd</t>
  </si>
  <si>
    <t>ZSARACOM</t>
  </si>
  <si>
    <t>Best Agrolife Ltd</t>
  </si>
  <si>
    <t>BESTAGRO</t>
  </si>
  <si>
    <t>Timex Group India Ltd</t>
  </si>
  <si>
    <t>TIMEX</t>
  </si>
  <si>
    <t>Krishana Phoschem Ltd</t>
  </si>
  <si>
    <t>KRISHANA</t>
  </si>
  <si>
    <t>JG Chemicals Ltd</t>
  </si>
  <si>
    <t>JGCHEM</t>
  </si>
  <si>
    <t>ULTRAMARINE &amp; PIGMENTS Ltd</t>
  </si>
  <si>
    <t>ULTRAMAR</t>
  </si>
  <si>
    <t>Remus Pharmaceuticals Ltd</t>
  </si>
  <si>
    <t>REMUS</t>
  </si>
  <si>
    <t>Himatsingka Seide Ltd</t>
  </si>
  <si>
    <t>HIMATSEIDE</t>
  </si>
  <si>
    <t>Andhra Sugars Ltd</t>
  </si>
  <si>
    <t>ANDHRSUGAR</t>
  </si>
  <si>
    <t>Monte Carlo Fashions Ltd</t>
  </si>
  <si>
    <t>MONTECARLO</t>
  </si>
  <si>
    <t>Shree Digvijay Cement Co Ltd</t>
  </si>
  <si>
    <t>SHREDIGCEM</t>
  </si>
  <si>
    <t>GPT Healthcare Ltd</t>
  </si>
  <si>
    <t>GPTHEALTH</t>
  </si>
  <si>
    <t>Kabra Extrusion Technik Ltd</t>
  </si>
  <si>
    <t>KABRAEXTRU</t>
  </si>
  <si>
    <t>Eraaya Lifespaces Ltd</t>
  </si>
  <si>
    <t>ERAAYA</t>
  </si>
  <si>
    <t>Kopran Ltd</t>
  </si>
  <si>
    <t>KOPRAN</t>
  </si>
  <si>
    <t>Prakash Pipes Ltd</t>
  </si>
  <si>
    <t>PPL</t>
  </si>
  <si>
    <t>Kotak Nifty 50 ETF</t>
  </si>
  <si>
    <t>NIFTY1</t>
  </si>
  <si>
    <t>Panacea Biotec Ltd</t>
  </si>
  <si>
    <t>PANACEABIO</t>
  </si>
  <si>
    <t>Shiva Cement Ltd</t>
  </si>
  <si>
    <t>SHIVACEM</t>
  </si>
  <si>
    <t>Ramco Systems Ltd</t>
  </si>
  <si>
    <t>RAMCOSYS</t>
  </si>
  <si>
    <t>Selan Exploration Technology Ltd</t>
  </si>
  <si>
    <t>SELAN</t>
  </si>
  <si>
    <t>Centrum Capital Ltd</t>
  </si>
  <si>
    <t>CENTRUM</t>
  </si>
  <si>
    <t>Swelect Energy Systems Ltd</t>
  </si>
  <si>
    <t>SWELECTES</t>
  </si>
  <si>
    <t>Aaswa Trading and Exports Ltd</t>
  </si>
  <si>
    <t>TCC</t>
  </si>
  <si>
    <t>Real Estate Services</t>
  </si>
  <si>
    <t>Solex Energy Ltd</t>
  </si>
  <si>
    <t>SOLEX</t>
  </si>
  <si>
    <t>KMC Speciality Hospitals (India) Ltd</t>
  </si>
  <si>
    <t>KMCSHIL</t>
  </si>
  <si>
    <t>Spacenet Enterprises India Ltd</t>
  </si>
  <si>
    <t>SPCENET</t>
  </si>
  <si>
    <t>Taneja Aerospace and Aviation Ltd</t>
  </si>
  <si>
    <t>TANAA</t>
  </si>
  <si>
    <t>Asian Star Co Ltd</t>
  </si>
  <si>
    <t>ASTAR</t>
  </si>
  <si>
    <t>SPML Infra Ltd</t>
  </si>
  <si>
    <t>SPMLINFRA</t>
  </si>
  <si>
    <t>Shankara Building Products Ltd</t>
  </si>
  <si>
    <t>SHANKARA</t>
  </si>
  <si>
    <t>Wealth First Portfolio Managers Ltd</t>
  </si>
  <si>
    <t>WEALTH</t>
  </si>
  <si>
    <t>Mukka Proteins Ltd</t>
  </si>
  <si>
    <t>MUKKA</t>
  </si>
  <si>
    <t>Xchanging Solutions Ltd</t>
  </si>
  <si>
    <t>XCHANGING</t>
  </si>
  <si>
    <t>Aurum Proptech Ltd</t>
  </si>
  <si>
    <t>AURUM</t>
  </si>
  <si>
    <t>Dynamic Cables Ltd</t>
  </si>
  <si>
    <t>DYCL</t>
  </si>
  <si>
    <t>Credo Brands Marketing Ltd</t>
  </si>
  <si>
    <t>MUFTI</t>
  </si>
  <si>
    <t>Men's Clothing</t>
  </si>
  <si>
    <t>Rishabh Instruments Ltd</t>
  </si>
  <si>
    <t>RISHABH</t>
  </si>
  <si>
    <t>Veefin Solutions Ltd</t>
  </si>
  <si>
    <t>VEEFIN</t>
  </si>
  <si>
    <t>Application Software</t>
  </si>
  <si>
    <t>Lincoln Pharmaceuticals Ltd</t>
  </si>
  <si>
    <t>LINCOLN</t>
  </si>
  <si>
    <t>HLV Ltd</t>
  </si>
  <si>
    <t>HLVLTD</t>
  </si>
  <si>
    <t>Macpower CNC Machines Ltd</t>
  </si>
  <si>
    <t>MACPOWER</t>
  </si>
  <si>
    <t>Aptech Ltd</t>
  </si>
  <si>
    <t>APTECHT</t>
  </si>
  <si>
    <t>Beta Drugs Ltd</t>
  </si>
  <si>
    <t>BETA</t>
  </si>
  <si>
    <t>Wardwizard Innovations &amp; Mobility Ltd</t>
  </si>
  <si>
    <t>WARDINMOBI</t>
  </si>
  <si>
    <t>Z F Steering Gear (India) Ltd</t>
  </si>
  <si>
    <t>ZFSTEERING</t>
  </si>
  <si>
    <t>Snowman Logistics Ltd</t>
  </si>
  <si>
    <t>SNOWMAN</t>
  </si>
  <si>
    <t>Ester Industries Ltd</t>
  </si>
  <si>
    <t>ESTER</t>
  </si>
  <si>
    <t>Saurashtra Cement Ltd</t>
  </si>
  <si>
    <t>SAURASHCEM</t>
  </si>
  <si>
    <t>AVT Natural Products Ltd</t>
  </si>
  <si>
    <t>AVTNPL</t>
  </si>
  <si>
    <t>Tribhovandas Bhimji Zaveri Ltd</t>
  </si>
  <si>
    <t>TBZ</t>
  </si>
  <si>
    <t>Kirloskar Electric Company Ltd</t>
  </si>
  <si>
    <t>KECL</t>
  </si>
  <si>
    <t>Ngl Fine Chem Ltd</t>
  </si>
  <si>
    <t>NGLFINE</t>
  </si>
  <si>
    <t>Avadh Sugar &amp; Energy Ltd</t>
  </si>
  <si>
    <t>AVADHSUGAR</t>
  </si>
  <si>
    <t>Capital Small Finance Bank Ltd</t>
  </si>
  <si>
    <t>CAPITALSFB</t>
  </si>
  <si>
    <t>Finkurve Financial Services Ltd</t>
  </si>
  <si>
    <t>FINKURVE</t>
  </si>
  <si>
    <t>Bliss GVS Pharma Ltd</t>
  </si>
  <si>
    <t>BLISSGVS</t>
  </si>
  <si>
    <t>Automotive Stampings and Assemblies Ltd</t>
  </si>
  <si>
    <t>ASAL</t>
  </si>
  <si>
    <t>Sri Adhikari Brothers Television Network Ltd</t>
  </si>
  <si>
    <t>SABTNL</t>
  </si>
  <si>
    <t>CFF Fluid Control Ltd</t>
  </si>
  <si>
    <t>CFF</t>
  </si>
  <si>
    <t>Aerospace &amp; Defense</t>
  </si>
  <si>
    <t>Dhampur Sugar Mills Ltd</t>
  </si>
  <si>
    <t>DHAMPURSUG</t>
  </si>
  <si>
    <t>Dwarikesh Sugar Industries Ltd</t>
  </si>
  <si>
    <t>DWARKESH</t>
  </si>
  <si>
    <t>Raj Rayon Industries Ltd</t>
  </si>
  <si>
    <t>RAJRILTD</t>
  </si>
  <si>
    <t>Windsor Machines Ltd</t>
  </si>
  <si>
    <t>WINDMACHIN</t>
  </si>
  <si>
    <t>Saint-Gobain Sekurit India Ltd</t>
  </si>
  <si>
    <t>SAINTGOBAIN</t>
  </si>
  <si>
    <t>Kothari Petrochemicals Ltd</t>
  </si>
  <si>
    <t>KOTHARIPET</t>
  </si>
  <si>
    <t>Panorama Studios International Ltd</t>
  </si>
  <si>
    <t>PANORAMA</t>
  </si>
  <si>
    <t>Basilic Fly Studio Ltd</t>
  </si>
  <si>
    <t>BASILIC</t>
  </si>
  <si>
    <t>Trident Techlabs Ltd</t>
  </si>
  <si>
    <t>TECHLABS</t>
  </si>
  <si>
    <t>Mercury Ev-Tech Ltd</t>
  </si>
  <si>
    <t>MERCURYEV</t>
  </si>
  <si>
    <t>R K Swamy Ltd</t>
  </si>
  <si>
    <t>RKSWAMY</t>
  </si>
  <si>
    <t>New Delhi Television Ltd</t>
  </si>
  <si>
    <t>NDTV</t>
  </si>
  <si>
    <t>GIC Housing Finance Ltd</t>
  </si>
  <si>
    <t>GICHSGFIN</t>
  </si>
  <si>
    <t>Mafatlal Industries Ltd</t>
  </si>
  <si>
    <t>MAFATIND</t>
  </si>
  <si>
    <t>Khazanchi Jewellers Ltd</t>
  </si>
  <si>
    <t>KHAZANCHI</t>
  </si>
  <si>
    <t>Apparel, Accessories &amp; Luxury Goods</t>
  </si>
  <si>
    <t>Vardhman Holdings Ltd</t>
  </si>
  <si>
    <t>VHL</t>
  </si>
  <si>
    <t>Nelcast Ltd</t>
  </si>
  <si>
    <t>NELCAST</t>
  </si>
  <si>
    <t>Arrow Greentech Ltd</t>
  </si>
  <si>
    <t>ARROWGREEN</t>
  </si>
  <si>
    <t>Beekay Steel Industries Ltd</t>
  </si>
  <si>
    <t>BEEKAY</t>
  </si>
  <si>
    <t>Crest Ventures Ltd</t>
  </si>
  <si>
    <t>CREST</t>
  </si>
  <si>
    <t>Kamdhenu Ventures Ltd</t>
  </si>
  <si>
    <t>KAMOPAINTS</t>
  </si>
  <si>
    <t>Manoj Vaibhav Gems N Jewellers Ltd</t>
  </si>
  <si>
    <t>MVGJL</t>
  </si>
  <si>
    <t>AGS Transact Technologies Ltd</t>
  </si>
  <si>
    <t>AGSTRA</t>
  </si>
  <si>
    <t>Steelcast Ltd</t>
  </si>
  <si>
    <t>STEELCAS</t>
  </si>
  <si>
    <t>VLS Finance Ltd</t>
  </si>
  <si>
    <t>VLSFINANCE</t>
  </si>
  <si>
    <t>Radhika Jeweltech Ltd</t>
  </si>
  <si>
    <t>RADHIKAJWE</t>
  </si>
  <si>
    <t>Pakka Limited</t>
  </si>
  <si>
    <t>PAKKA</t>
  </si>
  <si>
    <t>Chemfab Alkalis Ltd</t>
  </si>
  <si>
    <t>CHEMFAB</t>
  </si>
  <si>
    <t>Arihant Superstructures Ltd</t>
  </si>
  <si>
    <t>ARIHANTSUP</t>
  </si>
  <si>
    <t>Allied Digital Services Ltd</t>
  </si>
  <si>
    <t>ADSL</t>
  </si>
  <si>
    <t>Signpost India Ltd</t>
  </si>
  <si>
    <t>SIGNPOST</t>
  </si>
  <si>
    <t>Uttam Sugar Mills Ltd</t>
  </si>
  <si>
    <t>UTTAMSUGAR</t>
  </si>
  <si>
    <t>Allcargo Terminals Ltd</t>
  </si>
  <si>
    <t>ATL</t>
  </si>
  <si>
    <t>Kuantum Papers Ltd</t>
  </si>
  <si>
    <t>KUANTUM</t>
  </si>
  <si>
    <t>Control Print Ltd</t>
  </si>
  <si>
    <t>CONTROLPR</t>
  </si>
  <si>
    <t>Oswal Greentech Ltd</t>
  </si>
  <si>
    <t>OSWALGREEN</t>
  </si>
  <si>
    <t>Sandesh Ltd</t>
  </si>
  <si>
    <t>SANDESH</t>
  </si>
  <si>
    <t>Heubach Colorants India Ltd</t>
  </si>
  <si>
    <t>HEUBACHIND</t>
  </si>
  <si>
    <t>Faze Three Ltd</t>
  </si>
  <si>
    <t>FAZE3Q</t>
  </si>
  <si>
    <t>Dharmaj Crop Guard Ltd</t>
  </si>
  <si>
    <t>DHARMAJ</t>
  </si>
  <si>
    <t>Chaman Lal Setia Exports Ltd</t>
  </si>
  <si>
    <t>CLSEL</t>
  </si>
  <si>
    <t>SAR Televenture Ltd</t>
  </si>
  <si>
    <t>SARTELE</t>
  </si>
  <si>
    <t>Electrotherm (India) Ltd</t>
  </si>
  <si>
    <t>ELECTHERM</t>
  </si>
  <si>
    <t>Ksolves India Ltd</t>
  </si>
  <si>
    <t>KSOLVES</t>
  </si>
  <si>
    <t>Transindia Real Estate Ltd</t>
  </si>
  <si>
    <t>TREL</t>
  </si>
  <si>
    <t>Satia Industries Ltd</t>
  </si>
  <si>
    <t>SATIA</t>
  </si>
  <si>
    <t>VL E-Governance &amp; IT Solutions Ltd</t>
  </si>
  <si>
    <t>VLEGOV</t>
  </si>
  <si>
    <t>Vimta Labs Ltd</t>
  </si>
  <si>
    <t>VIMTALABS</t>
  </si>
  <si>
    <t>Vinyas Innovative Technologies Ltd</t>
  </si>
  <si>
    <t>VINYAS</t>
  </si>
  <si>
    <t>Gulshan Polyols Ltd</t>
  </si>
  <si>
    <t>GULPOLY</t>
  </si>
  <si>
    <t>Indo Rama Synthetics (India) Ltd</t>
  </si>
  <si>
    <t>INDORAMA</t>
  </si>
  <si>
    <t>3B Blackbio DX Ltd</t>
  </si>
  <si>
    <t>3BBLACKBIO</t>
  </si>
  <si>
    <t>Fertilizers &amp; Agricultural Chemicals</t>
  </si>
  <si>
    <t>Sat Industries Ltd</t>
  </si>
  <si>
    <t>SATINDLTD</t>
  </si>
  <si>
    <t>Sutlej Textiles and Industries Ltd</t>
  </si>
  <si>
    <t>SUTLEJTEX</t>
  </si>
  <si>
    <t>Tuticorin Alkali Chemicals and Fertilizers Ltd</t>
  </si>
  <si>
    <t>TUTIALKA</t>
  </si>
  <si>
    <t>Elin Electronics Ltd</t>
  </si>
  <si>
    <t>ELIN</t>
  </si>
  <si>
    <t>Ceinsys Tech Ltd</t>
  </si>
  <si>
    <t>CEINSYSTECH</t>
  </si>
  <si>
    <t>Enkei Wheels (India) Ltd</t>
  </si>
  <si>
    <t>ENKEIWHEL</t>
  </si>
  <si>
    <t>State Trading Corporation of India Ltd</t>
  </si>
  <si>
    <t>STCINDIA</t>
  </si>
  <si>
    <t>Sathlokhar Synergys E&amp;C Global Ltd</t>
  </si>
  <si>
    <t>SSEGL</t>
  </si>
  <si>
    <t>Indo Amines Ltd</t>
  </si>
  <si>
    <t>INDOAMIN</t>
  </si>
  <si>
    <t>Ganesh Benzoplast Ltd</t>
  </si>
  <si>
    <t>GANESHBE</t>
  </si>
  <si>
    <t>Vintage Coffee and Beverages Ltd</t>
  </si>
  <si>
    <t>VINCOFE</t>
  </si>
  <si>
    <t>Asian Granito India Ltd</t>
  </si>
  <si>
    <t>ASIANTILES</t>
  </si>
  <si>
    <t>Ganesh Green Bharat Ltd</t>
  </si>
  <si>
    <t>GGBL</t>
  </si>
  <si>
    <t>AGI Infra Ltd</t>
  </si>
  <si>
    <t>AGIIL</t>
  </si>
  <si>
    <t>BEML Land Assets Ltd</t>
  </si>
  <si>
    <t>BLAL</t>
  </si>
  <si>
    <t>Nahar Spinning Mills Ltd</t>
  </si>
  <si>
    <t>NAHARSPING</t>
  </si>
  <si>
    <t>20 Microns Ltd</t>
  </si>
  <si>
    <t>20MICRONS</t>
  </si>
  <si>
    <t>Urja Global Ltd</t>
  </si>
  <si>
    <t>URJA</t>
  </si>
  <si>
    <t>Sahana System Ltd</t>
  </si>
  <si>
    <t>SAHANA</t>
  </si>
  <si>
    <t>IST Ltd</t>
  </si>
  <si>
    <t>ISTLTD</t>
  </si>
  <si>
    <t>Magadh Sugar &amp; Energy Ltd</t>
  </si>
  <si>
    <t>MAGADSUGAR</t>
  </si>
  <si>
    <t>Jay Bharat Maruti Ltd</t>
  </si>
  <si>
    <t>JAYBARMARU</t>
  </si>
  <si>
    <t>Shalimar Paints Ltd</t>
  </si>
  <si>
    <t>SHALPAINTS</t>
  </si>
  <si>
    <t>NACL Industries Ltd</t>
  </si>
  <si>
    <t>NACLIND</t>
  </si>
  <si>
    <t>Pudumjee Paper Products Ltd</t>
  </si>
  <si>
    <t>PDMJEPAPER</t>
  </si>
  <si>
    <t>Aimtron Electronics Ltd</t>
  </si>
  <si>
    <t>AIMTRON</t>
  </si>
  <si>
    <t>Kriti Industries (India) Limited</t>
  </si>
  <si>
    <t>KRITI</t>
  </si>
  <si>
    <t>Uniphos Enterprises Ltd</t>
  </si>
  <si>
    <t>UNIENTER</t>
  </si>
  <si>
    <t>Vashu Bhagnani Industries Ltd</t>
  </si>
  <si>
    <t>POOJAENT</t>
  </si>
  <si>
    <t>Valiant Organics Ltd</t>
  </si>
  <si>
    <t>VALIANTORG</t>
  </si>
  <si>
    <t>Sika Interplant Systems Ltd</t>
  </si>
  <si>
    <t>SIKA</t>
  </si>
  <si>
    <t>Voith Paper Fabrics India Ltd</t>
  </si>
  <si>
    <t>VOITHPAPR</t>
  </si>
  <si>
    <t>Industrial and Prudential Investment Co Ltd</t>
  </si>
  <si>
    <t>INDPRUD</t>
  </si>
  <si>
    <t>Lancer Container Lines Ltd</t>
  </si>
  <si>
    <t>LANCER</t>
  </si>
  <si>
    <t>Ice Make Refrigeration Ltd</t>
  </si>
  <si>
    <t>ICEMAKE</t>
  </si>
  <si>
    <t>Vilas Transcore Ltd</t>
  </si>
  <si>
    <t>VILAS</t>
  </si>
  <si>
    <t>Alphalogic Techsys Ltd</t>
  </si>
  <si>
    <t>ALPHALOGIC</t>
  </si>
  <si>
    <t>Bajaj Healthcare Ltd</t>
  </si>
  <si>
    <t>BAJAJHCARE</t>
  </si>
  <si>
    <t>Bharat Parenterals Ltd</t>
  </si>
  <si>
    <t>BPLPHARMA</t>
  </si>
  <si>
    <t>Max India Ltd</t>
  </si>
  <si>
    <t>MAXIND</t>
  </si>
  <si>
    <t>Zuari Industries Ltd</t>
  </si>
  <si>
    <t>ZUARIIND</t>
  </si>
  <si>
    <t>Munjal Auto Industries Ltd</t>
  </si>
  <si>
    <t>MUNJALAU</t>
  </si>
  <si>
    <t>Ravindra Energy Ltd</t>
  </si>
  <si>
    <t>RELTD</t>
  </si>
  <si>
    <t>Sunshine Capital Ltd</t>
  </si>
  <si>
    <t>SCL</t>
  </si>
  <si>
    <t>RACL Geartech Ltd</t>
  </si>
  <si>
    <t>RACLGEAR</t>
  </si>
  <si>
    <t>Infobeans Technologies Ltd</t>
  </si>
  <si>
    <t>INFOBEAN</t>
  </si>
  <si>
    <t>Waaree Technologies Ltd</t>
  </si>
  <si>
    <t>WAAREE</t>
  </si>
  <si>
    <t>Jagsonpal Pharmaceuticals Ltd</t>
  </si>
  <si>
    <t>JAGSNPHARM</t>
  </si>
  <si>
    <t>Jagatjit Industries Ltd</t>
  </si>
  <si>
    <t>JAGAJITIND</t>
  </si>
  <si>
    <t>Rhetan TMT Ltd</t>
  </si>
  <si>
    <t>RHETAN</t>
  </si>
  <si>
    <t>TGV SRAAC Ltd</t>
  </si>
  <si>
    <t>TGVSL</t>
  </si>
  <si>
    <t>V-Marc India Ltd</t>
  </si>
  <si>
    <t>VMARCIND</t>
  </si>
  <si>
    <t>Bodal Chemicals Ltd</t>
  </si>
  <si>
    <t>BODALCHEM</t>
  </si>
  <si>
    <t>Krystal Integrated Services Ltd</t>
  </si>
  <si>
    <t>KRYSTAL</t>
  </si>
  <si>
    <t>Innovana Thinklabs Ltd</t>
  </si>
  <si>
    <t>INNOVANA</t>
  </si>
  <si>
    <t>Alliance Integrated Metaliks Ltd</t>
  </si>
  <si>
    <t>AIML</t>
  </si>
  <si>
    <t>GHCL Textiles Ltd</t>
  </si>
  <si>
    <t>GHCLTEXTIL</t>
  </si>
  <si>
    <t>Krishna Defence &amp; Allied Industries Ltd</t>
  </si>
  <si>
    <t>KRISHNADEF</t>
  </si>
  <si>
    <t>Sastasundar Ventures Ltd</t>
  </si>
  <si>
    <t>SASTASUNDR</t>
  </si>
  <si>
    <t>RSWM Ltd</t>
  </si>
  <si>
    <t>RSWM</t>
  </si>
  <si>
    <t>Sree Rayalaseema Hi-Strength Hypo Ltd</t>
  </si>
  <si>
    <t>SRHHYPOLTD</t>
  </si>
  <si>
    <t>NCL Industries Ltd</t>
  </si>
  <si>
    <t>NCLIND</t>
  </si>
  <si>
    <t>Bajaj Steel Industries Ltd</t>
  </si>
  <si>
    <t>BAJAJST</t>
  </si>
  <si>
    <t>Anuh Pharma Ltd</t>
  </si>
  <si>
    <t>ANUHPHR</t>
  </si>
  <si>
    <t>Creative Newtech Ltd</t>
  </si>
  <si>
    <t>CREATIVE</t>
  </si>
  <si>
    <t>Orient Paper and Industries Ltd</t>
  </si>
  <si>
    <t>ORIENTPPR</t>
  </si>
  <si>
    <t>Rushil Decor Ltd</t>
  </si>
  <si>
    <t>RUSHIL</t>
  </si>
  <si>
    <t>Entertainment Network (India) Ltd</t>
  </si>
  <si>
    <t>ENIL</t>
  </si>
  <si>
    <t>Radio</t>
  </si>
  <si>
    <t>Morganite Crucible (India) Ltd</t>
  </si>
  <si>
    <t>MORGANITE</t>
  </si>
  <si>
    <t>Transpek Industry Ltd</t>
  </si>
  <si>
    <t>TRANSPEK</t>
  </si>
  <si>
    <t>Onward Technologies Ltd</t>
  </si>
  <si>
    <t>ONWARDTEC</t>
  </si>
  <si>
    <t>Meson Valves India Ltd</t>
  </si>
  <si>
    <t>MESON</t>
  </si>
  <si>
    <t>Chemcon Speciality Chemicals Ltd</t>
  </si>
  <si>
    <t>CHEMCON</t>
  </si>
  <si>
    <t>Shree Ganesh Remedies Ltd</t>
  </si>
  <si>
    <t>SGRL</t>
  </si>
  <si>
    <t>Algoquant Fintech Ltd</t>
  </si>
  <si>
    <t>AQFINTECH</t>
  </si>
  <si>
    <t>PNGS Gargi Fashion Jewellery Ltd</t>
  </si>
  <si>
    <t>GARGI</t>
  </si>
  <si>
    <t>Apparel Retail</t>
  </si>
  <si>
    <t>Benares Hotels Ltd</t>
  </si>
  <si>
    <t>BENARAS</t>
  </si>
  <si>
    <t>RMC Switchgears Ltd</t>
  </si>
  <si>
    <t>RMC</t>
  </si>
  <si>
    <t>The Ruby Mills Ltd</t>
  </si>
  <si>
    <t>RUBYMILLS</t>
  </si>
  <si>
    <t>MMP Industries Ltd</t>
  </si>
  <si>
    <t>MMP</t>
  </si>
  <si>
    <t>Sakuma Exports Ltd</t>
  </si>
  <si>
    <t>SAKUMA</t>
  </si>
  <si>
    <t>AFCOM Holdings Ltd</t>
  </si>
  <si>
    <t>AFCOM</t>
  </si>
  <si>
    <t>Dhanlaxmi Bank Ltd</t>
  </si>
  <si>
    <t>DHANBANK</t>
  </si>
  <si>
    <t>Spencer's Retail Ltd</t>
  </si>
  <si>
    <t>SPENCERS</t>
  </si>
  <si>
    <t>Emkay Taps and Cutting Tools Ltd</t>
  </si>
  <si>
    <t>EMKAYTOOLS</t>
  </si>
  <si>
    <t>Foods and Inns Ltd</t>
  </si>
  <si>
    <t>FOODSIN</t>
  </si>
  <si>
    <t>Ambika Cotton Mills Ltd</t>
  </si>
  <si>
    <t>AMBIKCO</t>
  </si>
  <si>
    <t>Tracxn Technologies Ltd</t>
  </si>
  <si>
    <t>TRACXN</t>
  </si>
  <si>
    <t>Hardwyn India Ltd</t>
  </si>
  <si>
    <t>HARDWYN</t>
  </si>
  <si>
    <t>Building Products - Glass</t>
  </si>
  <si>
    <t>Investment Trust of India Ltd</t>
  </si>
  <si>
    <t>THEINVEST</t>
  </si>
  <si>
    <t>Royal Orchid Hotels Ltd</t>
  </si>
  <si>
    <t>ROHLTD</t>
  </si>
  <si>
    <t>Visaka Industries Ltd</t>
  </si>
  <si>
    <t>VISAKAIND</t>
  </si>
  <si>
    <t>Primo Chemicals Ltd</t>
  </si>
  <si>
    <t>PRIMO</t>
  </si>
  <si>
    <t>Renaissance Global Ltd</t>
  </si>
  <si>
    <t>RGL</t>
  </si>
  <si>
    <t>Dhunseri Investments Ltd</t>
  </si>
  <si>
    <t>DHUNINV</t>
  </si>
  <si>
    <t>K&amp;R Rail Engineering Ltd</t>
  </si>
  <si>
    <t>KRRAIL</t>
  </si>
  <si>
    <t>TAAL Enterprises Ltd</t>
  </si>
  <si>
    <t>TAALENT</t>
  </si>
  <si>
    <t>SBC Exports Ltd</t>
  </si>
  <si>
    <t>SBC</t>
  </si>
  <si>
    <t>Essar Shipping Ltd</t>
  </si>
  <si>
    <t>ESSARSHPNG</t>
  </si>
  <si>
    <t>Kore Digital Ltd</t>
  </si>
  <si>
    <t>Australian Premium Solar (India) Ltd</t>
  </si>
  <si>
    <t>APS</t>
  </si>
  <si>
    <t>Photovoltaic Solar Systems &amp; Equipment</t>
  </si>
  <si>
    <t>Mindteck (India) Ltd</t>
  </si>
  <si>
    <t>MINDTECK</t>
  </si>
  <si>
    <t>Gandhi Special Tubes Ltd</t>
  </si>
  <si>
    <t>GANDHITUBE</t>
  </si>
  <si>
    <t>Zodiac Energy Ltd</t>
  </si>
  <si>
    <t>ZODIAC</t>
  </si>
  <si>
    <t>ADC India Communications Ltd</t>
  </si>
  <si>
    <t>ADCINDIA</t>
  </si>
  <si>
    <t>Jaykay Enterprises Ltd</t>
  </si>
  <si>
    <t>JAYKAY</t>
  </si>
  <si>
    <t>Concord Control Systems Ltd</t>
  </si>
  <si>
    <t>CNCRD</t>
  </si>
  <si>
    <t>Career Point Ltd</t>
  </si>
  <si>
    <t>CAREERP</t>
  </si>
  <si>
    <t>Giriraj Civil Developers Ltd</t>
  </si>
  <si>
    <t>GIRIRAJ</t>
  </si>
  <si>
    <t>Filatex Fashions Ltd</t>
  </si>
  <si>
    <t>FILATFASH</t>
  </si>
  <si>
    <t>Prime Securities Ltd</t>
  </si>
  <si>
    <t>PRIMESECU</t>
  </si>
  <si>
    <t>Eldeco Housing and Industries Ltd</t>
  </si>
  <si>
    <t>ELDEHSG</t>
  </si>
  <si>
    <t>Silver Touch Technologies Ltd</t>
  </si>
  <si>
    <t>SILVERTUC</t>
  </si>
  <si>
    <t>Rajapalayam Mills Ltd</t>
  </si>
  <si>
    <t>RAJPALAYAM</t>
  </si>
  <si>
    <t>Jayant Agro-Organics Ltd</t>
  </si>
  <si>
    <t>JAYAGROGN</t>
  </si>
  <si>
    <t>W S Industries (India) Ltd</t>
  </si>
  <si>
    <t>WSI</t>
  </si>
  <si>
    <t>Sar Auto Products Ltd</t>
  </si>
  <si>
    <t>SAPL</t>
  </si>
  <si>
    <t>Khaitan Chemicals and Fertilizers Ltd</t>
  </si>
  <si>
    <t>KHAICHEM</t>
  </si>
  <si>
    <t>Rane Brake Linings Ltd</t>
  </si>
  <si>
    <t>RBL</t>
  </si>
  <si>
    <t>Kotyark Industries Ltd</t>
  </si>
  <si>
    <t>KOTYARK</t>
  </si>
  <si>
    <t>EKI Energy Services Ltd</t>
  </si>
  <si>
    <t>EKI</t>
  </si>
  <si>
    <t>Environmental &amp; Facilities Services</t>
  </si>
  <si>
    <t>KSE Ltd</t>
  </si>
  <si>
    <t>KSE</t>
  </si>
  <si>
    <t>Davangere Sugar Company Ltd</t>
  </si>
  <si>
    <t>DAVANGERE</t>
  </si>
  <si>
    <t>Ritco Logistics Ltd</t>
  </si>
  <si>
    <t>RITCO</t>
  </si>
  <si>
    <t>Simplex Infrastructures Ltd</t>
  </si>
  <si>
    <t>SIMPLEXINF</t>
  </si>
  <si>
    <t>Repro India Ltd</t>
  </si>
  <si>
    <t>REPRO</t>
  </si>
  <si>
    <t>Radiant Cash Management Services Ltd</t>
  </si>
  <si>
    <t>RADIANTCMS</t>
  </si>
  <si>
    <t>CSL Finance Ltd</t>
  </si>
  <si>
    <t>CSLFINANCE</t>
  </si>
  <si>
    <t>Onmobile Global Ltd</t>
  </si>
  <si>
    <t>ONMOBILE</t>
  </si>
  <si>
    <t>Ugar Sugar Works Ltd</t>
  </si>
  <si>
    <t>UGARSUGAR</t>
  </si>
  <si>
    <t>Speciality Restaurants Ltd</t>
  </si>
  <si>
    <t>SPECIALITY</t>
  </si>
  <si>
    <t>STEL Holdings Ltd</t>
  </si>
  <si>
    <t>STEL</t>
  </si>
  <si>
    <t>Deccan Cements Ltd</t>
  </si>
  <si>
    <t>DECCANCE</t>
  </si>
  <si>
    <t>Hp Adhesives Ltd</t>
  </si>
  <si>
    <t>HPAL</t>
  </si>
  <si>
    <t>NINtec Systems Ltd</t>
  </si>
  <si>
    <t>NINSYS</t>
  </si>
  <si>
    <t>Tamilnadu Petroproducts Ltd</t>
  </si>
  <si>
    <t>TNPETRO</t>
  </si>
  <si>
    <t>Vikas Lifecare Ltd</t>
  </si>
  <si>
    <t>VIKASLIFE</t>
  </si>
  <si>
    <t>Nectar Lifesciences Ltd</t>
  </si>
  <si>
    <t>NECLIFE</t>
  </si>
  <si>
    <t>TPL Plastech Ltd</t>
  </si>
  <si>
    <t>TPLPLASTEH</t>
  </si>
  <si>
    <t>Moneyboxx Finance Ltd</t>
  </si>
  <si>
    <t>MONEYBOXX</t>
  </si>
  <si>
    <t>Integra Engineering India Ltd</t>
  </si>
  <si>
    <t>INTEGRAEN</t>
  </si>
  <si>
    <t>Linc Ltd</t>
  </si>
  <si>
    <t>LINC</t>
  </si>
  <si>
    <t>Jindal Poly Investment and Finance Company Ltd</t>
  </si>
  <si>
    <t>JPOLYINVST</t>
  </si>
  <si>
    <t>Aditya Birla Money Ltd</t>
  </si>
  <si>
    <t>BIRLAMONEY</t>
  </si>
  <si>
    <t>Axtel Industries Ltd</t>
  </si>
  <si>
    <t>AXTEL</t>
  </si>
  <si>
    <t>Bhageria Industries Ltd</t>
  </si>
  <si>
    <t>BHAGERIA</t>
  </si>
  <si>
    <t>TAC Infosec Ltd</t>
  </si>
  <si>
    <t>TAC</t>
  </si>
  <si>
    <t>Hindustan Composites Ltd</t>
  </si>
  <si>
    <t>HINDCOMPOS</t>
  </si>
  <si>
    <t>Albert David Ltd</t>
  </si>
  <si>
    <t>ALBERTDAVD</t>
  </si>
  <si>
    <t>Shree Pushkar Chemicals &amp; Fertilisers Ltd</t>
  </si>
  <si>
    <t>SHREEPUSHK</t>
  </si>
  <si>
    <t>Jindal Photo Ltd</t>
  </si>
  <si>
    <t>JINDALPHOT</t>
  </si>
  <si>
    <t>Shivalik Rasayan Ltd</t>
  </si>
  <si>
    <t>SHIVALIK</t>
  </si>
  <si>
    <t>Capital India Finance Ltd</t>
  </si>
  <si>
    <t>CIFL</t>
  </si>
  <si>
    <t>Vasa Denticity Ltd</t>
  </si>
  <si>
    <t>DENTALKART</t>
  </si>
  <si>
    <t>RPP Infra Projects Ltd</t>
  </si>
  <si>
    <t>RPPINFRA</t>
  </si>
  <si>
    <t>Integrated Industries Ltd</t>
  </si>
  <si>
    <t>IIL</t>
  </si>
  <si>
    <t>Electronic Components</t>
  </si>
  <si>
    <t>HDFC Nifty 50 ETF</t>
  </si>
  <si>
    <t>HDFCNIFTY</t>
  </si>
  <si>
    <t>Dhampur Bio Organics Ltd</t>
  </si>
  <si>
    <t>DBOL</t>
  </si>
  <si>
    <t>Zuari Agro Chemicals Ltd</t>
  </si>
  <si>
    <t>ZUARI</t>
  </si>
  <si>
    <t>Fermenta Biotech Ltd</t>
  </si>
  <si>
    <t>FERMENTA</t>
  </si>
  <si>
    <t>Zee Media Corporation Ltd</t>
  </si>
  <si>
    <t>ZEEMEDIA</t>
  </si>
  <si>
    <t>All e Technologies Ltd</t>
  </si>
  <si>
    <t>ALLETEC</t>
  </si>
  <si>
    <t>Sarveshwar Foods Ltd</t>
  </si>
  <si>
    <t>SARVESHWAR</t>
  </si>
  <si>
    <t>IND Swift Laboratories Ltd</t>
  </si>
  <si>
    <t>INDSWFTLAB</t>
  </si>
  <si>
    <t>Gloster Ltd</t>
  </si>
  <si>
    <t>GLOSTERLTD</t>
  </si>
  <si>
    <t>De Nora India Ltd</t>
  </si>
  <si>
    <t>DENORA</t>
  </si>
  <si>
    <t>Sical Logistics Ltd</t>
  </si>
  <si>
    <t>SICALLOG</t>
  </si>
  <si>
    <t>Vishnusurya Projects and Infra Ltd</t>
  </si>
  <si>
    <t>VISHNUINFR</t>
  </si>
  <si>
    <t>Chembond Chemicals Ltd</t>
  </si>
  <si>
    <t>CHEMBOND</t>
  </si>
  <si>
    <t>TVS Electronics Ltd</t>
  </si>
  <si>
    <t>TVSELECT</t>
  </si>
  <si>
    <t>Mallcom (India) Ltd</t>
  </si>
  <si>
    <t>MALLCOM</t>
  </si>
  <si>
    <t>EFFWA Infra &amp; Research Ltd</t>
  </si>
  <si>
    <t>EFFWA</t>
  </si>
  <si>
    <t>GFL Ltd</t>
  </si>
  <si>
    <t>GFLLIMITED</t>
  </si>
  <si>
    <t>Digispice Technologies Ltd</t>
  </si>
  <si>
    <t>DIGISPICE</t>
  </si>
  <si>
    <t>SPEL Semiconductor Ltd</t>
  </si>
  <si>
    <t>SPELS</t>
  </si>
  <si>
    <t>Apex Frozen Foods Ltd</t>
  </si>
  <si>
    <t>APEX</t>
  </si>
  <si>
    <t>Andhra Cements Ltd</t>
  </si>
  <si>
    <t>ACL</t>
  </si>
  <si>
    <t>Permanent Magnets Ltd</t>
  </si>
  <si>
    <t>PERMAGN</t>
  </si>
  <si>
    <t>Ratnaveer Precision Engineering Ltd</t>
  </si>
  <si>
    <t>RATNAVEER</t>
  </si>
  <si>
    <t>Global Surfaces Ltd</t>
  </si>
  <si>
    <t>GSLSU</t>
  </si>
  <si>
    <t>Cheviot Co Ltd</t>
  </si>
  <si>
    <t>CHEVIOT</t>
  </si>
  <si>
    <t>Oswal Agro Mills Ltd</t>
  </si>
  <si>
    <t>OSWALAGRO</t>
  </si>
  <si>
    <t>GVK Power &amp; Infrastructure Ltd</t>
  </si>
  <si>
    <t>GVKPIL</t>
  </si>
  <si>
    <t>Airports</t>
  </si>
  <si>
    <t>Andhra Petrochemicals Ltd</t>
  </si>
  <si>
    <t>ANDHRAPET</t>
  </si>
  <si>
    <t>GeeCee Ventures Ltd</t>
  </si>
  <si>
    <t>GEECEE</t>
  </si>
  <si>
    <t>S J Logistics (India) Ltd</t>
  </si>
  <si>
    <t>SJLOGISTIC</t>
  </si>
  <si>
    <t>Birla Cable Ltd</t>
  </si>
  <si>
    <t>BIRLACABLE</t>
  </si>
  <si>
    <t>Hampton Sky Realty Ltd</t>
  </si>
  <si>
    <t>HAMPTON</t>
  </si>
  <si>
    <t>Forbes &amp; Company Ltd</t>
  </si>
  <si>
    <t>FORBESCO</t>
  </si>
  <si>
    <t>Frontier Springs Ltd</t>
  </si>
  <si>
    <t>FRONTSP</t>
  </si>
  <si>
    <t>Arihant Capital Markets Ltd</t>
  </si>
  <si>
    <t>ARIHANTCAP</t>
  </si>
  <si>
    <t>Coffee Day Enterprises Ltd</t>
  </si>
  <si>
    <t>COFFEEDAY</t>
  </si>
  <si>
    <t>Kaycee Industries Ltd</t>
  </si>
  <si>
    <t>KAYCEEI</t>
  </si>
  <si>
    <t>Emami Paper Mills Ltd</t>
  </si>
  <si>
    <t>EMAMIPAP</t>
  </si>
  <si>
    <t>S Chand and Company Ltd</t>
  </si>
  <si>
    <t>SCHAND</t>
  </si>
  <si>
    <t>Plastiblends India Ltd</t>
  </si>
  <si>
    <t>PLASTIBLEN</t>
  </si>
  <si>
    <t>Sahaj Solar Ltd</t>
  </si>
  <si>
    <t>SAHAJSOLAR</t>
  </si>
  <si>
    <t>Cropster Agro Ltd</t>
  </si>
  <si>
    <t>CROPSTER</t>
  </si>
  <si>
    <t>Shankar Lal Rampal Dye-Chem Ltd</t>
  </si>
  <si>
    <t>SRD</t>
  </si>
  <si>
    <t>R S Software (India) Ltd</t>
  </si>
  <si>
    <t>RSSOFTWARE</t>
  </si>
  <si>
    <t>Virtuoso Optoelectronics Ltd</t>
  </si>
  <si>
    <t>VOEPL</t>
  </si>
  <si>
    <t>Sukhjit Starch and Chemicals Ltd</t>
  </si>
  <si>
    <t>SUKHJITS</t>
  </si>
  <si>
    <t>Jay Jalaram Technologies Ltd</t>
  </si>
  <si>
    <t>KORE</t>
  </si>
  <si>
    <t>Race Eco Chain Ltd</t>
  </si>
  <si>
    <t>RACE</t>
  </si>
  <si>
    <t>Wanbury Ltd</t>
  </si>
  <si>
    <t>WANBURY</t>
  </si>
  <si>
    <t>Artemis Electricals and Projects Ltd</t>
  </si>
  <si>
    <t>AEPL</t>
  </si>
  <si>
    <t>MBL Infrastructure Ltd</t>
  </si>
  <si>
    <t>MBLINFRA</t>
  </si>
  <si>
    <t>Hazoor Multi Projects Ltd</t>
  </si>
  <si>
    <t>HAZOOR</t>
  </si>
  <si>
    <t>Liberty Shoes Ltd</t>
  </si>
  <si>
    <t>LIBERTSHOE</t>
  </si>
  <si>
    <t>Sarla Performance Fibers Ltd</t>
  </si>
  <si>
    <t>SARLAPOLY</t>
  </si>
  <si>
    <t>Annapurna Swadisht Ltd</t>
  </si>
  <si>
    <t>ANNAPURNA</t>
  </si>
  <si>
    <t>Vinyl Chemicals (India) Ltd</t>
  </si>
  <si>
    <t>VINYLINDIA</t>
  </si>
  <si>
    <t>Kwality Pharmaceuticals Ltd</t>
  </si>
  <si>
    <t>KPL</t>
  </si>
  <si>
    <t>PVP Ventures Ltd</t>
  </si>
  <si>
    <t>PVP</t>
  </si>
  <si>
    <t>Nile Ltd</t>
  </si>
  <si>
    <t>NILE</t>
  </si>
  <si>
    <t>Wim Plast Ltd</t>
  </si>
  <si>
    <t>WIMPLAST</t>
  </si>
  <si>
    <t>Kriti Nutrients Ltd</t>
  </si>
  <si>
    <t>KRITINUT</t>
  </si>
  <si>
    <t>Macfos Ltd</t>
  </si>
  <si>
    <t>ROBU</t>
  </si>
  <si>
    <t>Computer &amp; Electronics Retail</t>
  </si>
  <si>
    <t>U. P. Hotels Ltd</t>
  </si>
  <si>
    <t>UPHOT</t>
  </si>
  <si>
    <t>Shri Jagdamba Polymers Ltd</t>
  </si>
  <si>
    <t>SHRJAGP</t>
  </si>
  <si>
    <t>Mkventures Capital Ltd</t>
  </si>
  <si>
    <t>MKVENTURES</t>
  </si>
  <si>
    <t>Goa Carbon Ltd</t>
  </si>
  <si>
    <t>GOACARBON</t>
  </si>
  <si>
    <t>Metals - Coke</t>
  </si>
  <si>
    <t>Nahar Poly Films Ltd</t>
  </si>
  <si>
    <t>NAHARPOLY</t>
  </si>
  <si>
    <t>Kisan Mouldings Ltd</t>
  </si>
  <si>
    <t>KISAN</t>
  </si>
  <si>
    <t>Alankit Ltd</t>
  </si>
  <si>
    <t>ALANKIT</t>
  </si>
  <si>
    <t>Brand Concepts Ltd</t>
  </si>
  <si>
    <t>BCONCEPTS</t>
  </si>
  <si>
    <t>Nitta Gelatin India Ltd</t>
  </si>
  <si>
    <t>NITTAGELA</t>
  </si>
  <si>
    <t>Shriram Asset Management Co Ltd</t>
  </si>
  <si>
    <t>SRAMSET</t>
  </si>
  <si>
    <t>Newtime Infrastructure Ltd</t>
  </si>
  <si>
    <t>NEWINFRA</t>
  </si>
  <si>
    <t>RBM Infracon Ltd</t>
  </si>
  <si>
    <t>RBMINFRA</t>
  </si>
  <si>
    <t>Consolidated Finvest &amp; Holdings Ltd</t>
  </si>
  <si>
    <t>CONSOFINVT</t>
  </si>
  <si>
    <t>Parsvnath Developers Ltd</t>
  </si>
  <si>
    <t>PARSVNATH</t>
  </si>
  <si>
    <t>Shreyas Shipping and Logistics Ltd</t>
  </si>
  <si>
    <t>SHREYAS</t>
  </si>
  <si>
    <t>Mac Charles (India) Ltd</t>
  </si>
  <si>
    <t>MCCHRLS-B</t>
  </si>
  <si>
    <t>SKM Egg Products Export India Ltd</t>
  </si>
  <si>
    <t>SKMEGGPROD</t>
  </si>
  <si>
    <t>IIRM Holdings India Ltd</t>
  </si>
  <si>
    <t>IIRM</t>
  </si>
  <si>
    <t>Bedmutha Industries Ltd</t>
  </si>
  <si>
    <t>BEDMUTHA</t>
  </si>
  <si>
    <t>Shardul Securities Ltd</t>
  </si>
  <si>
    <t>SHARDUL</t>
  </si>
  <si>
    <t>Vraj Iron and Steel Ltd</t>
  </si>
  <si>
    <t>VRAJ</t>
  </si>
  <si>
    <t>Teerth Gopicon Ltd</t>
  </si>
  <si>
    <t>TGL</t>
  </si>
  <si>
    <t>Petro Carbon and Chemicals Ltd</t>
  </si>
  <si>
    <t>PCCL</t>
  </si>
  <si>
    <t>Cellecor Gadgets Ltd</t>
  </si>
  <si>
    <t>CELLECOR</t>
  </si>
  <si>
    <t>Pashupati Cotspin Ltd</t>
  </si>
  <si>
    <t>PASHUPATI</t>
  </si>
  <si>
    <t>Veljan Denison Ltd</t>
  </si>
  <si>
    <t>VELJAN</t>
  </si>
  <si>
    <t>PREVEST DENPRO LTD</t>
  </si>
  <si>
    <t>PREVEST</t>
  </si>
  <si>
    <t>Health Care Supplies</t>
  </si>
  <si>
    <t>ABS Marine Services Ltd</t>
  </si>
  <si>
    <t>ABSMARINE</t>
  </si>
  <si>
    <t>Shree Tirupati Balajee FIBC Ltd</t>
  </si>
  <si>
    <t>TIRUPATI</t>
  </si>
  <si>
    <t>Stovec Industries Ltd</t>
  </si>
  <si>
    <t>STOVACQ</t>
  </si>
  <si>
    <t>Viceroy Hotels Ltd</t>
  </si>
  <si>
    <t>VHLTD</t>
  </si>
  <si>
    <t>Menon Bearings Ltd</t>
  </si>
  <si>
    <t>MENONBE</t>
  </si>
  <si>
    <t>RDB Realty &amp; Infrastructure Ltd</t>
  </si>
  <si>
    <t>RDBRIL</t>
  </si>
  <si>
    <t>Balaji Telefilms Ltd</t>
  </si>
  <si>
    <t>BALAJITELE</t>
  </si>
  <si>
    <t>Rudra Ecovation Ltd</t>
  </si>
  <si>
    <t>RUDRAECO</t>
  </si>
  <si>
    <t>Foce India Ltd</t>
  </si>
  <si>
    <t>FOCE</t>
  </si>
  <si>
    <t>Bharat Seats Ltd</t>
  </si>
  <si>
    <t>BHARATSE</t>
  </si>
  <si>
    <t>Danlaw Technologies India Ltd</t>
  </si>
  <si>
    <t>DANLAW</t>
  </si>
  <si>
    <t>Swiss Military Consumer Goods Ltd</t>
  </si>
  <si>
    <t>SWISSMLTRY</t>
  </si>
  <si>
    <t>Black Rose Industries Ltd</t>
  </si>
  <si>
    <t>BLACKROSE</t>
  </si>
  <si>
    <t>Drone Destination Ltd</t>
  </si>
  <si>
    <t>DRONE</t>
  </si>
  <si>
    <t>Nahar Industrial Enterprises Ltd</t>
  </si>
  <si>
    <t>NAHARINDUS</t>
  </si>
  <si>
    <t>Sunshield Chemicals Ltd</t>
  </si>
  <si>
    <t>SUNSHIEL</t>
  </si>
  <si>
    <t>Bright Outdoor Media Ltd</t>
  </si>
  <si>
    <t>BRIGHT</t>
  </si>
  <si>
    <t>Ashima Ltd</t>
  </si>
  <si>
    <t>ASHIMASYN</t>
  </si>
  <si>
    <t>Nova Agritech Ltd</t>
  </si>
  <si>
    <t>NOVAAGRI</t>
  </si>
  <si>
    <t>Megatherm Induction Ltd</t>
  </si>
  <si>
    <t>MEGATHERM</t>
  </si>
  <si>
    <t>Genus Paper &amp; Boards Ltd</t>
  </si>
  <si>
    <t>GENUSPAPER</t>
  </si>
  <si>
    <t>Trust Fintech Ltd</t>
  </si>
  <si>
    <t>TRUST</t>
  </si>
  <si>
    <t>Empire Industries Ltd</t>
  </si>
  <si>
    <t>EMPIND</t>
  </si>
  <si>
    <t>Nicco Parks &amp; Resorts Ltd</t>
  </si>
  <si>
    <t>NICCOPAR</t>
  </si>
  <si>
    <t>Tara Chand Infralogistic Solutions Ltd</t>
  </si>
  <si>
    <t>TARACHAND</t>
  </si>
  <si>
    <t>VVIP Infratech Ltd</t>
  </si>
  <si>
    <t>VVIPIL</t>
  </si>
  <si>
    <t>Sreeleathers Ltd</t>
  </si>
  <si>
    <t>SREEL</t>
  </si>
  <si>
    <t>A K Capital Services Ltd</t>
  </si>
  <si>
    <t>AKCAPIT</t>
  </si>
  <si>
    <t>N R Agarwal Industries Ltd</t>
  </si>
  <si>
    <t>NRAIL</t>
  </si>
  <si>
    <t>Advani Hotels and Resorts (India) Ltd</t>
  </si>
  <si>
    <t>ADVANIHOTR</t>
  </si>
  <si>
    <t>DMCC Speciality Chemicals Ltd</t>
  </si>
  <si>
    <t>DMCC</t>
  </si>
  <si>
    <t>Haldyn Glass Ltd</t>
  </si>
  <si>
    <t>HALDYNGL</t>
  </si>
  <si>
    <t>Sayaji Hotels Ltd</t>
  </si>
  <si>
    <t>SAYAJIHOTL</t>
  </si>
  <si>
    <t>Hindustan Media Ventures Ltd</t>
  </si>
  <si>
    <t>HMVL</t>
  </si>
  <si>
    <t>Sakar Healthcare Ltd</t>
  </si>
  <si>
    <t>SAKAR</t>
  </si>
  <si>
    <t>Wise Travel India Ltd</t>
  </si>
  <si>
    <t>WTICAB</t>
  </si>
  <si>
    <t>Focus Lighting and Fixtures Ltd</t>
  </si>
  <si>
    <t>FOCUS</t>
  </si>
  <si>
    <t>Saraswati Saree Depot Ltd</t>
  </si>
  <si>
    <t>SSDL</t>
  </si>
  <si>
    <t>Naperol Investments Ltd</t>
  </si>
  <si>
    <t>NAPEROL</t>
  </si>
  <si>
    <t>Asset Management &amp; Custody Banks</t>
  </si>
  <si>
    <t>Vikas Ecotech Ltd</t>
  </si>
  <si>
    <t>VIKASECO</t>
  </si>
  <si>
    <t>Nandan Denim Ltd</t>
  </si>
  <si>
    <t>NDL</t>
  </si>
  <si>
    <t>Maan Aluminium Ltd</t>
  </si>
  <si>
    <t>MAANALU</t>
  </si>
  <si>
    <t>Kaya Ltd</t>
  </si>
  <si>
    <t>KAYA</t>
  </si>
  <si>
    <t>MIRC Electronics Ltd</t>
  </si>
  <si>
    <t>MIRCELECTR</t>
  </si>
  <si>
    <t>LIC MF S&amp;P BSE Sensex ETF</t>
  </si>
  <si>
    <t>LICNETFSEN</t>
  </si>
  <si>
    <t>Aym Syntex Ltd</t>
  </si>
  <si>
    <t>AYMSYNTEX</t>
  </si>
  <si>
    <t>Vantage Knowledge Academy Ltd</t>
  </si>
  <si>
    <t>VKAL</t>
  </si>
  <si>
    <t>Pyramid Technoplast Ltd</t>
  </si>
  <si>
    <t>PYRAMID</t>
  </si>
  <si>
    <t>Music Broadcast Ltd</t>
  </si>
  <si>
    <t>RADIOCITY</t>
  </si>
  <si>
    <t>Munjal Showa Ltd</t>
  </si>
  <si>
    <t>MUNJALSHOW</t>
  </si>
  <si>
    <t>Shivam Autotech Ltd</t>
  </si>
  <si>
    <t>SHIVAMAUTO</t>
  </si>
  <si>
    <t>DIC India Ltd</t>
  </si>
  <si>
    <t>DICIND</t>
  </si>
  <si>
    <t>Khadim India Ltd</t>
  </si>
  <si>
    <t>KHADIM</t>
  </si>
  <si>
    <t>Orient Ceratech Ltd</t>
  </si>
  <si>
    <t>ORIENTCER</t>
  </si>
  <si>
    <t>Affordable Robotic &amp; Automation Ltd</t>
  </si>
  <si>
    <t>AFFORDABLE</t>
  </si>
  <si>
    <t>Deep Energy Resources Ltd</t>
  </si>
  <si>
    <t>DEEPENR</t>
  </si>
  <si>
    <t>Mold-Tek Technologies Ltd</t>
  </si>
  <si>
    <t>MOLDTECH</t>
  </si>
  <si>
    <t>Indo Borax and Chemicals Ltd</t>
  </si>
  <si>
    <t>INDOBORAX</t>
  </si>
  <si>
    <t>Tantia Constructions Ltd</t>
  </si>
  <si>
    <t>TCLCONS</t>
  </si>
  <si>
    <t>Modern Insulators Ltd</t>
  </si>
  <si>
    <t>MODINSU</t>
  </si>
  <si>
    <t>Donear Industries Ltd</t>
  </si>
  <si>
    <t>DONEAR</t>
  </si>
  <si>
    <t>High Energy Batteries (India) Ltd</t>
  </si>
  <si>
    <t>HIGHENE</t>
  </si>
  <si>
    <t>UTI Gold Exchange Traded Fund</t>
  </si>
  <si>
    <t>GOLDSHARE</t>
  </si>
  <si>
    <t>TRF Ltd</t>
  </si>
  <si>
    <t>TRF</t>
  </si>
  <si>
    <t>ATMASTCO Ltd</t>
  </si>
  <si>
    <t>ATMASTCO</t>
  </si>
  <si>
    <t>Arfin India Ltd</t>
  </si>
  <si>
    <t>ARFIN</t>
  </si>
  <si>
    <t>R &amp; B Denims Ltd</t>
  </si>
  <si>
    <t>RNBDENIMS</t>
  </si>
  <si>
    <t>Inspirisys Solutions Ltd</t>
  </si>
  <si>
    <t>INSPIRISYS</t>
  </si>
  <si>
    <t>Lokesh Machines Ltd</t>
  </si>
  <si>
    <t>LOKESHMACH</t>
  </si>
  <si>
    <t>D P Wires Ltd</t>
  </si>
  <si>
    <t>DPWIRES</t>
  </si>
  <si>
    <t>Worth Investment &amp; Trading Co Ltd</t>
  </si>
  <si>
    <t>WORTH</t>
  </si>
  <si>
    <t>Hindustan Motors Ltd</t>
  </si>
  <si>
    <t>HINDMOTORS</t>
  </si>
  <si>
    <t>Shivalic Power Control Ltd</t>
  </si>
  <si>
    <t>SPCL</t>
  </si>
  <si>
    <t>Axita Cotton Ltd</t>
  </si>
  <si>
    <t>AXITA</t>
  </si>
  <si>
    <t>KN Agri Resources Ltd</t>
  </si>
  <si>
    <t>KNAGRI</t>
  </si>
  <si>
    <t>Uni-Abex Alloy Products Ltd</t>
  </si>
  <si>
    <t>UNIABEXAL</t>
  </si>
  <si>
    <t>Reliance Communications Ltd</t>
  </si>
  <si>
    <t>RCOM</t>
  </si>
  <si>
    <t>Indag Rubber Ltd</t>
  </si>
  <si>
    <t>INDAG</t>
  </si>
  <si>
    <t>Supreme Power Equipment Ltd</t>
  </si>
  <si>
    <t>SUPREMEPWR</t>
  </si>
  <si>
    <t>FCS Software Solutions Ltd</t>
  </si>
  <si>
    <t>FCSSOFT</t>
  </si>
  <si>
    <t>Nagarjuna Fertilizers and Chemicals Ltd</t>
  </si>
  <si>
    <t>NAGAFERT</t>
  </si>
  <si>
    <t>RBZ Jewellers Ltd</t>
  </si>
  <si>
    <t>RBZJEWEL</t>
  </si>
  <si>
    <t>Jewelry &amp; Watch Retailers</t>
  </si>
  <si>
    <t>AVG Logistics Ltd</t>
  </si>
  <si>
    <t>AVG</t>
  </si>
  <si>
    <t>PTL Enterprises Ltd</t>
  </si>
  <si>
    <t>PTL</t>
  </si>
  <si>
    <t>Sil Investments Ltd</t>
  </si>
  <si>
    <t>SILINV</t>
  </si>
  <si>
    <t>Kamat Hotels (India) Ltd</t>
  </si>
  <si>
    <t>KAMATHOTEL</t>
  </si>
  <si>
    <t>SRM Contractors Ltd</t>
  </si>
  <si>
    <t>SRM</t>
  </si>
  <si>
    <t>Jost's Engineering Company Ltd</t>
  </si>
  <si>
    <t>JOSTS</t>
  </si>
  <si>
    <t>Manaksia Ltd</t>
  </si>
  <si>
    <t>MANAKSIA</t>
  </si>
  <si>
    <t>Remsons Industries Ltd</t>
  </si>
  <si>
    <t>REMSONSIND</t>
  </si>
  <si>
    <t>Oricon Enterprises Ltd</t>
  </si>
  <si>
    <t>ORICONENT</t>
  </si>
  <si>
    <t>Mirza International Ltd</t>
  </si>
  <si>
    <t>MIRZAINT</t>
  </si>
  <si>
    <t>BPL Ltd</t>
  </si>
  <si>
    <t>BPL</t>
  </si>
  <si>
    <t>Delton Cables Ltd</t>
  </si>
  <si>
    <t>DLTNCBL</t>
  </si>
  <si>
    <t>NBI Industrial Finance Company Ltd</t>
  </si>
  <si>
    <t>NBIFIN</t>
  </si>
  <si>
    <t>Asahi Songwon Colors Ltd</t>
  </si>
  <si>
    <t>ASAHISONG</t>
  </si>
  <si>
    <t>National Peroxide Ltd</t>
  </si>
  <si>
    <t>NPL</t>
  </si>
  <si>
    <t>Nitco Ltd</t>
  </si>
  <si>
    <t>NITCO</t>
  </si>
  <si>
    <t>Swaraj Suiting Ltd</t>
  </si>
  <si>
    <t>SWARAJ</t>
  </si>
  <si>
    <t>Nila Infrastructures Ltd</t>
  </si>
  <si>
    <t>NILAINFRA</t>
  </si>
  <si>
    <t>Gretex Corporate Services Ltd</t>
  </si>
  <si>
    <t>GCSL</t>
  </si>
  <si>
    <t>Singer India Ltd</t>
  </si>
  <si>
    <t>SINGER</t>
  </si>
  <si>
    <t>HT Media Ltd</t>
  </si>
  <si>
    <t>HTMEDIA</t>
  </si>
  <si>
    <t>Cybertech Systems and Software Ltd</t>
  </si>
  <si>
    <t>CYBERTECH</t>
  </si>
  <si>
    <t>Rathi Steel and Power Ltd</t>
  </si>
  <si>
    <t>RATHIST</t>
  </si>
  <si>
    <t>UTI Nifty Next 50 Exchange Traded Fund</t>
  </si>
  <si>
    <t>UTINEXT50</t>
  </si>
  <si>
    <t>Nupur Recyclers Ltd</t>
  </si>
  <si>
    <t>NRL</t>
  </si>
  <si>
    <t>Laxmi Goldorna House Ltd</t>
  </si>
  <si>
    <t>LGHL</t>
  </si>
  <si>
    <t>Harita Seating Systems Ltd</t>
  </si>
  <si>
    <t>HARITASEAT</t>
  </si>
  <si>
    <t>3i Infotech Ltd</t>
  </si>
  <si>
    <t>3IINFOLTD</t>
  </si>
  <si>
    <t>Accent Microcell Ltd</t>
  </si>
  <si>
    <t>ACCENTMIC</t>
  </si>
  <si>
    <t>Aerpace Industries Ltd</t>
  </si>
  <si>
    <t>AERPACE</t>
  </si>
  <si>
    <t>Balaxi Pharmaceuticals Ltd</t>
  </si>
  <si>
    <t>BALAXI</t>
  </si>
  <si>
    <t>Sealmatic India Ltd</t>
  </si>
  <si>
    <t>SEALMATIC</t>
  </si>
  <si>
    <t>Niyogin Fintech Ltd</t>
  </si>
  <si>
    <t>NIYOGIN</t>
  </si>
  <si>
    <t>Autoline Industries Ltd</t>
  </si>
  <si>
    <t>AUTOIND</t>
  </si>
  <si>
    <t>Nikhil Adhesives Ltd</t>
  </si>
  <si>
    <t>NIKHILAD</t>
  </si>
  <si>
    <t>Bhartiya International Ltd</t>
  </si>
  <si>
    <t>BIL</t>
  </si>
  <si>
    <t>Precot Ltd</t>
  </si>
  <si>
    <t>PRECOT</t>
  </si>
  <si>
    <t>Kronox Lab Sciences Ltd</t>
  </si>
  <si>
    <t>KRONOX</t>
  </si>
  <si>
    <t>KCP Sugar and Industries Corp Ltd</t>
  </si>
  <si>
    <t>KCPSUGIND</t>
  </si>
  <si>
    <t>Suraj Ltd</t>
  </si>
  <si>
    <t>SURAJLTD</t>
  </si>
  <si>
    <t>Sadbhav Engineering Ltd</t>
  </si>
  <si>
    <t>SADBHAV</t>
  </si>
  <si>
    <t>Vikram Thermo (India) Ltd</t>
  </si>
  <si>
    <t>VIKRAMTH</t>
  </si>
  <si>
    <t>Krishca Strapping Solutions Ltd</t>
  </si>
  <si>
    <t>KRISHCA</t>
  </si>
  <si>
    <t>Aarti Surfactants Ltd</t>
  </si>
  <si>
    <t>AARTISURF</t>
  </si>
  <si>
    <t>Bartronics India Ltd</t>
  </si>
  <si>
    <t>ASMS</t>
  </si>
  <si>
    <t>Meghna Infracon Infrastructure Ltd</t>
  </si>
  <si>
    <t>MIIL</t>
  </si>
  <si>
    <t>Synergy Green Industries Ltd</t>
  </si>
  <si>
    <t>SGIL</t>
  </si>
  <si>
    <t>Izmo Ltd</t>
  </si>
  <si>
    <t>IZMO</t>
  </si>
  <si>
    <t>Geekay Wires Ltd</t>
  </si>
  <si>
    <t>GEEKAYWIRE</t>
  </si>
  <si>
    <t>Nahar Capital and Financial Services Ltd</t>
  </si>
  <si>
    <t>NAHARCAP</t>
  </si>
  <si>
    <t>Suraj Products Ltd</t>
  </si>
  <si>
    <t>SURAJ</t>
  </si>
  <si>
    <t>Anjani Portland Cement Ltd</t>
  </si>
  <si>
    <t>APCL</t>
  </si>
  <si>
    <t>IFB Agro Industries Ltd</t>
  </si>
  <si>
    <t>IFBAGRO</t>
  </si>
  <si>
    <t>Proventus Agrocom Ltd</t>
  </si>
  <si>
    <t>PROV</t>
  </si>
  <si>
    <t>Rudra Global Infra Products Ltd</t>
  </si>
  <si>
    <t>RUDRA</t>
  </si>
  <si>
    <t>Sinclairs Hotels Ltd</t>
  </si>
  <si>
    <t>SINCLAIR</t>
  </si>
  <si>
    <t>ZIM Laboratories Ltd</t>
  </si>
  <si>
    <t>ZIMLAB</t>
  </si>
  <si>
    <t>Modison Ltd</t>
  </si>
  <si>
    <t>MODISONLTD</t>
  </si>
  <si>
    <t>Shalibhadra Finance Ltd</t>
  </si>
  <si>
    <t>SAHLIBHFI</t>
  </si>
  <si>
    <t>Birla Precision Technologies Ltd</t>
  </si>
  <si>
    <t>BIRLAPREC</t>
  </si>
  <si>
    <t>Pavna Industries Ltd</t>
  </si>
  <si>
    <t>PAVNAIND</t>
  </si>
  <si>
    <t>Diamines and Chemicals Ltd</t>
  </si>
  <si>
    <t>DIAMINESQ</t>
  </si>
  <si>
    <t>Trucap Finance Ltd</t>
  </si>
  <si>
    <t>TRU</t>
  </si>
  <si>
    <t>Bella Casa Fashion &amp; Retail Ltd</t>
  </si>
  <si>
    <t>BELLACASA</t>
  </si>
  <si>
    <t>Addictive Learning Technology Ltd</t>
  </si>
  <si>
    <t>LAWSIKHO</t>
  </si>
  <si>
    <t>Indo Us Bio-Tech Ltd</t>
  </si>
  <si>
    <t>INDOUS</t>
  </si>
  <si>
    <t>Kilitch Drugs (India) Ltd</t>
  </si>
  <si>
    <t>KILITCH</t>
  </si>
  <si>
    <t>Uravi T &amp; Wedge Lamps Ltd</t>
  </si>
  <si>
    <t>URAVI</t>
  </si>
  <si>
    <t>Orient Bell Ltd</t>
  </si>
  <si>
    <t>ORIENTBELL</t>
  </si>
  <si>
    <t>Muthoot Capital Services Ltd</t>
  </si>
  <si>
    <t>MUTHOOTCAP</t>
  </si>
  <si>
    <t>ELGI Rubber Co Ltd</t>
  </si>
  <si>
    <t>ELGIRUBCO</t>
  </si>
  <si>
    <t>Pritika Auto Industries Ltd</t>
  </si>
  <si>
    <t>PRITIKAUTO</t>
  </si>
  <si>
    <t>Iris Clothings Ltd</t>
  </si>
  <si>
    <t>IRISDOREME</t>
  </si>
  <si>
    <t>HCL Infosystems Ltd</t>
  </si>
  <si>
    <t>HCL-INSYS</t>
  </si>
  <si>
    <t>Shree Karni Fabcom Ltd</t>
  </si>
  <si>
    <t>SHREEKARNI</t>
  </si>
  <si>
    <t>Kothari Products Ltd</t>
  </si>
  <si>
    <t>KOTHARIPRO</t>
  </si>
  <si>
    <t>International Conveyors Ltd</t>
  </si>
  <si>
    <t>INTLCONV</t>
  </si>
  <si>
    <t>Tiger Logistics (India) Ltd</t>
  </si>
  <si>
    <t>TIGERLOGS</t>
  </si>
  <si>
    <t>Triton Valves Ltd</t>
  </si>
  <si>
    <t>TRITONV</t>
  </si>
  <si>
    <t>Viviana Power Tech Ltd</t>
  </si>
  <si>
    <t>VIVIANA</t>
  </si>
  <si>
    <t>United Drilling Tools Ltd</t>
  </si>
  <si>
    <t>UNIDT</t>
  </si>
  <si>
    <t>Goodricke Group Ltd</t>
  </si>
  <si>
    <t>GOODRICKE</t>
  </si>
  <si>
    <t>Quest Capital Markets Ltd</t>
  </si>
  <si>
    <t>QUESTCAP</t>
  </si>
  <si>
    <t>Kanoria Chemicals and Industries Ltd</t>
  </si>
  <si>
    <t>KANORICHEM</t>
  </si>
  <si>
    <t>SoftSol India Ltd</t>
  </si>
  <si>
    <t>SOFTSOL</t>
  </si>
  <si>
    <t>Modi's Navnirman Ltd</t>
  </si>
  <si>
    <t>MODIS</t>
  </si>
  <si>
    <t>Kiran Vyapar Ltd</t>
  </si>
  <si>
    <t>KIRANVYPAR</t>
  </si>
  <si>
    <t>Lyka Labs Ltd</t>
  </si>
  <si>
    <t>LYKALABS</t>
  </si>
  <si>
    <t>Medicamen Biotech Ltd</t>
  </si>
  <si>
    <t>MEDICAMEQ</t>
  </si>
  <si>
    <t>International Travel House Ltd</t>
  </si>
  <si>
    <t>ITHL</t>
  </si>
  <si>
    <t>Industrial Investment Trust Ltd</t>
  </si>
  <si>
    <t>IITL</t>
  </si>
  <si>
    <t>Phantom Digital Effects Ltd</t>
  </si>
  <si>
    <t>PHANTOMFX</t>
  </si>
  <si>
    <t>Thirdwave Financial Intermediaries Ltd</t>
  </si>
  <si>
    <t>THIRDFIN</t>
  </si>
  <si>
    <t>DC Infotech and Communication Ltd</t>
  </si>
  <si>
    <t>DCI</t>
  </si>
  <si>
    <t>Vinsys IT Services India Ltd</t>
  </si>
  <si>
    <t>VINSYS</t>
  </si>
  <si>
    <t>Pradeep Metals Ltd</t>
  </si>
  <si>
    <t>PRADPME</t>
  </si>
  <si>
    <t>Almondz Global Securities Ltd</t>
  </si>
  <si>
    <t>ALMONDZ</t>
  </si>
  <si>
    <t>MOS Utility Ltd</t>
  </si>
  <si>
    <t>MOS</t>
  </si>
  <si>
    <t>Ambalal Sarabhai Enterprises Ltd</t>
  </si>
  <si>
    <t>AMBALALSA</t>
  </si>
  <si>
    <t>Akme Fintrade India Ltd</t>
  </si>
  <si>
    <t>AFIL</t>
  </si>
  <si>
    <t>Frog Cellsat Ltd</t>
  </si>
  <si>
    <t>FROG</t>
  </si>
  <si>
    <t>Manomay Tex India Ltd</t>
  </si>
  <si>
    <t>MANOMAY</t>
  </si>
  <si>
    <t>Indian Bright Steel Co Ltd</t>
  </si>
  <si>
    <t>IBRIGST</t>
  </si>
  <si>
    <t>Bombay Oxygen Investments Ltd</t>
  </si>
  <si>
    <t>BOMOXY-B1</t>
  </si>
  <si>
    <t>IL&amp;FS Engineering and Construction Company Ltd</t>
  </si>
  <si>
    <t>IL&amp;FSENGG</t>
  </si>
  <si>
    <t>Riddhi Siddhi Gluco Biols Ltd</t>
  </si>
  <si>
    <t>RIDDHI</t>
  </si>
  <si>
    <t>StarlinePS Enterprises Ltd</t>
  </si>
  <si>
    <t>STARLENT</t>
  </si>
  <si>
    <t>Vipul Ltd</t>
  </si>
  <si>
    <t>VIPULLTD</t>
  </si>
  <si>
    <t>Madhav Infra Projects Ltd</t>
  </si>
  <si>
    <t>MADHAVIPL</t>
  </si>
  <si>
    <t>Mazda Ltd</t>
  </si>
  <si>
    <t>MAZDA</t>
  </si>
  <si>
    <t>Dhabriya Polywood Ltd</t>
  </si>
  <si>
    <t>DHABRIYA</t>
  </si>
  <si>
    <t>Sumit Woods Ltd</t>
  </si>
  <si>
    <t>SUMIT</t>
  </si>
  <si>
    <t>Taylormade Renewables Ltd</t>
  </si>
  <si>
    <t>TRL</t>
  </si>
  <si>
    <t>SRG Housing Finance Ltd</t>
  </si>
  <si>
    <t>SRGHFL</t>
  </si>
  <si>
    <t>Kritika Wires Ltd</t>
  </si>
  <si>
    <t>KRITIKA</t>
  </si>
  <si>
    <t>IRIS Business Services Ltd</t>
  </si>
  <si>
    <t>IRIS</t>
  </si>
  <si>
    <t>Gokul Refoils and Solvent Ltd</t>
  </si>
  <si>
    <t>GOKUL</t>
  </si>
  <si>
    <t>Orbit Exports Ltd</t>
  </si>
  <si>
    <t>ORBTEXP</t>
  </si>
  <si>
    <t>Valiant Communications Ltd</t>
  </si>
  <si>
    <t>VALIANT</t>
  </si>
  <si>
    <t>UFO Moviez India Ltd</t>
  </si>
  <si>
    <t>UFO</t>
  </si>
  <si>
    <t>Banswara Syntex Ltd</t>
  </si>
  <si>
    <t>BANSWRAS</t>
  </si>
  <si>
    <t>Krishival Foods Ltd</t>
  </si>
  <si>
    <t>KRISHIVAL</t>
  </si>
  <si>
    <t>GEM Enviro Management Ltd</t>
  </si>
  <si>
    <t>GEMENVIRO</t>
  </si>
  <si>
    <t>U Y Fincorp Ltd</t>
  </si>
  <si>
    <t>UYFINCORP</t>
  </si>
  <si>
    <t>Creative Graphics Solutions India Ltd</t>
  </si>
  <si>
    <t>CGRAPHICS</t>
  </si>
  <si>
    <t>Super Sales India Ltd</t>
  </si>
  <si>
    <t>SUPER</t>
  </si>
  <si>
    <t>Utssav CZ Gold Jewels Ltd</t>
  </si>
  <si>
    <t>UTSSAV</t>
  </si>
  <si>
    <t>Valiant Laboratories Ltd</t>
  </si>
  <si>
    <t>VALIANTLAB</t>
  </si>
  <si>
    <t>Tierra Agrotech Ltd</t>
  </si>
  <si>
    <t>TIERRA</t>
  </si>
  <si>
    <t>Agricultural Products &amp; Services</t>
  </si>
  <si>
    <t>Jenburkt Pharmaceuticals Ltd</t>
  </si>
  <si>
    <t>JENBURPH</t>
  </si>
  <si>
    <t>Xtglobal Infotech Ltd</t>
  </si>
  <si>
    <t>XTGLOBAL</t>
  </si>
  <si>
    <t>Aryaman Financial Services Ltd</t>
  </si>
  <si>
    <t>ARYAMAN</t>
  </si>
  <si>
    <t>CL Educate Ltd</t>
  </si>
  <si>
    <t>CLEDUCATE</t>
  </si>
  <si>
    <t>Vardhman Acrylics Ltd</t>
  </si>
  <si>
    <t>VARDHACRLC</t>
  </si>
  <si>
    <t>Comfort Intech Ltd</t>
  </si>
  <si>
    <t>COMFINTE</t>
  </si>
  <si>
    <t>Ador Fontech Ltd</t>
  </si>
  <si>
    <t>ADORFO</t>
  </si>
  <si>
    <t>Manaksia Coated Metals &amp; Industries Ltd</t>
  </si>
  <si>
    <t>MANAKCOAT</t>
  </si>
  <si>
    <t>Markolines Pavement Technologies Ltd</t>
  </si>
  <si>
    <t>MARKOLINES</t>
  </si>
  <si>
    <t>Highways &amp; Railtracks</t>
  </si>
  <si>
    <t>RM Drip &amp; Sprinklers Systems Ltd</t>
  </si>
  <si>
    <t>RMDRIP</t>
  </si>
  <si>
    <t>Airan Ltd</t>
  </si>
  <si>
    <t>AIRAN</t>
  </si>
  <si>
    <t>Raghuvir Synthetics Ltd</t>
  </si>
  <si>
    <t>RAGHUSYN</t>
  </si>
  <si>
    <t>Jet Airways (India) Ltd</t>
  </si>
  <si>
    <t>JETAIRWAYS</t>
  </si>
  <si>
    <t>Bharat Agri Fert &amp; Realty Ltd</t>
  </si>
  <si>
    <t>BHARATAGRI</t>
  </si>
  <si>
    <t>B&amp;B Triplewall Containers Ltd</t>
  </si>
  <si>
    <t>BBTCL</t>
  </si>
  <si>
    <t>Positron Energy Ltd</t>
  </si>
  <si>
    <t>POSITRON</t>
  </si>
  <si>
    <t>Vibhor Steel Tubes Ltd</t>
  </si>
  <si>
    <t>VSTL</t>
  </si>
  <si>
    <t>Titan Biotech Ltd</t>
  </si>
  <si>
    <t>TITANBIO</t>
  </si>
  <si>
    <t>Aditya BSL Nifty 50 ETF</t>
  </si>
  <si>
    <t>BSLNIFTY</t>
  </si>
  <si>
    <t>DU Digital Global Ltd</t>
  </si>
  <si>
    <t>DUGLOBAL</t>
  </si>
  <si>
    <t>Batliboi Ltd</t>
  </si>
  <si>
    <t>BATLIBOI</t>
  </si>
  <si>
    <t>Nephro Care India Ltd</t>
  </si>
  <si>
    <t>NEPHROCARE</t>
  </si>
  <si>
    <t>Venus Remedies Ltd</t>
  </si>
  <si>
    <t>VENUSREM</t>
  </si>
  <si>
    <t>Pratham EPC Projects Ltd</t>
  </si>
  <si>
    <t>PRATHAM</t>
  </si>
  <si>
    <t>TBI Corn Ltd</t>
  </si>
  <si>
    <t>TBI</t>
  </si>
  <si>
    <t>Vadilal Enterprises Ltd</t>
  </si>
  <si>
    <t>VADILENT</t>
  </si>
  <si>
    <t>Aban Offshore Ltd</t>
  </si>
  <si>
    <t>ABAN</t>
  </si>
  <si>
    <t>Quint Digital Ltd</t>
  </si>
  <si>
    <t>QUINT</t>
  </si>
  <si>
    <t>Broadcasting</t>
  </si>
  <si>
    <t>Rubfila International Ltd</t>
  </si>
  <si>
    <t>RUBFILA</t>
  </si>
  <si>
    <t>Euro Panel Products Ltd</t>
  </si>
  <si>
    <t>EUROBOND</t>
  </si>
  <si>
    <t>Dynamic Services &amp; Security Ltd</t>
  </si>
  <si>
    <t>DYNAMIC</t>
  </si>
  <si>
    <t>BEW Engineering Ltd</t>
  </si>
  <si>
    <t>BEWLTD</t>
  </si>
  <si>
    <t>Dai Ichi Karkaria Ltd</t>
  </si>
  <si>
    <t>DAICHI</t>
  </si>
  <si>
    <t>Majestic Auto Ltd</t>
  </si>
  <si>
    <t>MAJESAUT</t>
  </si>
  <si>
    <t>Cressanda Railway Solutions Ltd</t>
  </si>
  <si>
    <t>CRESSAN</t>
  </si>
  <si>
    <t>Integra Essentia Ltd</t>
  </si>
  <si>
    <t>ESSENTIA</t>
  </si>
  <si>
    <t>Emkay Global Financial Services Ltd</t>
  </si>
  <si>
    <t>EMKAY</t>
  </si>
  <si>
    <t>Prozone Realty Ltd</t>
  </si>
  <si>
    <t>PROZONER</t>
  </si>
  <si>
    <t>Dynemic Products Ltd</t>
  </si>
  <si>
    <t>DYNPRO</t>
  </si>
  <si>
    <t>Le Merite Exports Ltd</t>
  </si>
  <si>
    <t>LEMERITE</t>
  </si>
  <si>
    <t>Ceenik Exports (India) Ltd</t>
  </si>
  <si>
    <t>CEENIK</t>
  </si>
  <si>
    <t>Poddar Pigments Ltd</t>
  </si>
  <si>
    <t>PODDARMENT</t>
  </si>
  <si>
    <t>Hi-Green Carbon Ltd</t>
  </si>
  <si>
    <t>HIGREEN</t>
  </si>
  <si>
    <t>OK Play India Ltd</t>
  </si>
  <si>
    <t>OKPLA</t>
  </si>
  <si>
    <t>Kothari Sugars and Chemicals Ltd</t>
  </si>
  <si>
    <t>KOTARISUG</t>
  </si>
  <si>
    <t>Sheetal Cool Products Ltd</t>
  </si>
  <si>
    <t>SCPL</t>
  </si>
  <si>
    <t>Supershakti Metaliks Ltd</t>
  </si>
  <si>
    <t>SUPERSHAKT</t>
  </si>
  <si>
    <t>Sakthi Sugars Ltd</t>
  </si>
  <si>
    <t>SAKHTISUG</t>
  </si>
  <si>
    <t>Mawana Sugars Ltd</t>
  </si>
  <si>
    <t>MAWANASUG</t>
  </si>
  <si>
    <t>Premier Polyfilm Ltd</t>
  </si>
  <si>
    <t>PREMIERPOL</t>
  </si>
  <si>
    <t>Swadeshi Polytex Ltd</t>
  </si>
  <si>
    <t>SWADPOL</t>
  </si>
  <si>
    <t>Gujarat Apollo Industries Ltd</t>
  </si>
  <si>
    <t>GUJAPOLLO</t>
  </si>
  <si>
    <t>Indo National Ltd</t>
  </si>
  <si>
    <t>NIPPOBATRY</t>
  </si>
  <si>
    <t>Thaai Casting Limited</t>
  </si>
  <si>
    <t>TCL</t>
  </si>
  <si>
    <t>SoftTech Engineers Ltd</t>
  </si>
  <si>
    <t>SOFTTECH</t>
  </si>
  <si>
    <t>Emami Realty Ltd</t>
  </si>
  <si>
    <t>EMAMIREAL</t>
  </si>
  <si>
    <t>Royal India Corporation Ltd</t>
  </si>
  <si>
    <t>ROYALIND</t>
  </si>
  <si>
    <t>Captain Polyplast Ltd</t>
  </si>
  <si>
    <t>CPL</t>
  </si>
  <si>
    <t>Z-Tech (India) Ltd</t>
  </si>
  <si>
    <t>ZTECH</t>
  </si>
  <si>
    <t>UMA Exports Ltd</t>
  </si>
  <si>
    <t>UMAEXPORTS</t>
  </si>
  <si>
    <t>Galaxy Bearings Ltd</t>
  </si>
  <si>
    <t>GALXBRG</t>
  </si>
  <si>
    <t>Kanoria Energy &amp; Infrastructure Limited</t>
  </si>
  <si>
    <t>KEIL</t>
  </si>
  <si>
    <t>Building Products</t>
  </si>
  <si>
    <t>Pasupati Acrylon Ltd</t>
  </si>
  <si>
    <t>PASUPTAC</t>
  </si>
  <si>
    <t>Mangalam Organics Ltd</t>
  </si>
  <si>
    <t>MANORG</t>
  </si>
  <si>
    <t>Gennex Laboratories Ltd</t>
  </si>
  <si>
    <t>GENNEX</t>
  </si>
  <si>
    <t>UCAL Ltd</t>
  </si>
  <si>
    <t>UCAL</t>
  </si>
  <si>
    <t>Nath Bio-Genes (I) Ltd</t>
  </si>
  <si>
    <t>NATHBIOGEN</t>
  </si>
  <si>
    <t>Menon Pistons Ltd</t>
  </si>
  <si>
    <t>MENNPIS</t>
  </si>
  <si>
    <t>Shri Keshav Cements and Infra Ltd</t>
  </si>
  <si>
    <t>SKCIL</t>
  </si>
  <si>
    <t>Ruchi Infrastructure Ltd</t>
  </si>
  <si>
    <t>RUCHINFRA</t>
  </si>
  <si>
    <t>Innovators Facade Systems Ltd</t>
  </si>
  <si>
    <t>INNOVATORS</t>
  </si>
  <si>
    <t>Saakshi Medtech and Panels Ltd</t>
  </si>
  <si>
    <t>SAAKSHI</t>
  </si>
  <si>
    <t>Harrisons Malayalam Ltd</t>
  </si>
  <si>
    <t>HARRMALAYA</t>
  </si>
  <si>
    <t>Sundaram Brake Linings Ltd</t>
  </si>
  <si>
    <t>SUNDRMBRAK</t>
  </si>
  <si>
    <t>Lakshmi Mills Company Ltd</t>
  </si>
  <si>
    <t>LAKSHMIMIL</t>
  </si>
  <si>
    <t>Ponni Sugars (Erode) Ltd</t>
  </si>
  <si>
    <t>PONNIERODE</t>
  </si>
  <si>
    <t>Modi Naturals Ltd</t>
  </si>
  <si>
    <t>MODINATUR</t>
  </si>
  <si>
    <t>SMS Lifesciences India Ltd</t>
  </si>
  <si>
    <t>SMSLIFE</t>
  </si>
  <si>
    <t>Suyog Gurbaxani Funicular Ropeways Ltd</t>
  </si>
  <si>
    <t>SGFRL</t>
  </si>
  <si>
    <t>Logica Infoway Ltd</t>
  </si>
  <si>
    <t>LOGICA</t>
  </si>
  <si>
    <t>Indian Emulsifiers Ltd</t>
  </si>
  <si>
    <t>IEML</t>
  </si>
  <si>
    <t>Winsol Engineers Ltd</t>
  </si>
  <si>
    <t>WINSOL</t>
  </si>
  <si>
    <t>Shemaroo Entertainment Ltd</t>
  </si>
  <si>
    <t>SHEMAROO</t>
  </si>
  <si>
    <t>AVP Infracon Ltd</t>
  </si>
  <si>
    <t>AVPINFRA</t>
  </si>
  <si>
    <t>Kinetic Engineering Ltd</t>
  </si>
  <si>
    <t>KINETICENG</t>
  </si>
  <si>
    <t>Ruchira Papers Ltd</t>
  </si>
  <si>
    <t>RUCHIRA</t>
  </si>
  <si>
    <t>Refractory Shapes Ltd</t>
  </si>
  <si>
    <t>REFRACTORY</t>
  </si>
  <si>
    <t>DCM Nouvelle Ltd</t>
  </si>
  <si>
    <t>DCMNVL</t>
  </si>
  <si>
    <t>Euro India Fresh Foods Ltd</t>
  </si>
  <si>
    <t>EIFFL</t>
  </si>
  <si>
    <t>Cool Caps Industries Ltd</t>
  </si>
  <si>
    <t>COOLCAPS</t>
  </si>
  <si>
    <t>Aelea Commodities Ltd</t>
  </si>
  <si>
    <t>ACLD</t>
  </si>
  <si>
    <t>Sudarshan Pharma Industries Ltd</t>
  </si>
  <si>
    <t>SUDARSHAN</t>
  </si>
  <si>
    <t>POCL Enterprises Ltd</t>
  </si>
  <si>
    <t>POEL</t>
  </si>
  <si>
    <t>Aion-Tech Solutions Ltd</t>
  </si>
  <si>
    <t>GOLDTECH</t>
  </si>
  <si>
    <t>Shish Industries Ltd</t>
  </si>
  <si>
    <t>SHISHIND</t>
  </si>
  <si>
    <t>Global Education Ltd</t>
  </si>
  <si>
    <t>GLOBAL</t>
  </si>
  <si>
    <t>Osia Hyper Retail Ltd</t>
  </si>
  <si>
    <t>OSIAHYPER</t>
  </si>
  <si>
    <t>Mangalam Industrial Finance Ltd</t>
  </si>
  <si>
    <t>MANGIND</t>
  </si>
  <si>
    <t>Sigma Solve Ltd</t>
  </si>
  <si>
    <t>SIGMA</t>
  </si>
  <si>
    <t>Chavda Infra Ltd</t>
  </si>
  <si>
    <t>CHAVDA</t>
  </si>
  <si>
    <t>Zenotech Laboratories Ltd</t>
  </si>
  <si>
    <t>ZENOTECH</t>
  </si>
  <si>
    <t>Amal Ltd</t>
  </si>
  <si>
    <t>AMAL</t>
  </si>
  <si>
    <t>Hindusthan Urban Infrastructure Ltd</t>
  </si>
  <si>
    <t>HUIL</t>
  </si>
  <si>
    <t>Cineline India Ltd</t>
  </si>
  <si>
    <t>CINELINE</t>
  </si>
  <si>
    <t>Newjaisa Technologies Ltd</t>
  </si>
  <si>
    <t>NEWJAISA</t>
  </si>
  <si>
    <t>Lehar Footwears Ltd</t>
  </si>
  <si>
    <t>LEHAR</t>
  </si>
  <si>
    <t>Bharat Road Network Ltd</t>
  </si>
  <si>
    <t>BRNL</t>
  </si>
  <si>
    <t>Chemtech Industrial Valves Ltd</t>
  </si>
  <si>
    <t>CHEMTECH</t>
  </si>
  <si>
    <t>South West Pinnacle Exploration Ltd</t>
  </si>
  <si>
    <t>SOUTHWEST</t>
  </si>
  <si>
    <t>Graviss Hospitality Ltd</t>
  </si>
  <si>
    <t>GRAVISSHO</t>
  </si>
  <si>
    <t>Mangalam Global Enterprise Ltd</t>
  </si>
  <si>
    <t>MGEL</t>
  </si>
  <si>
    <t>Nila Spaces Ltd</t>
  </si>
  <si>
    <t>NILASPACES</t>
  </si>
  <si>
    <t>Megasoft Ltd</t>
  </si>
  <si>
    <t>MEGASOFT</t>
  </si>
  <si>
    <t>M K Proteins Ltd</t>
  </si>
  <si>
    <t>MKPL</t>
  </si>
  <si>
    <t>Rane Engine Valve Ltd</t>
  </si>
  <si>
    <t>RANEENGINE</t>
  </si>
  <si>
    <t>GP Petroleums Ltd</t>
  </si>
  <si>
    <t>GULFPETRO</t>
  </si>
  <si>
    <t>IL &amp; FS Investment Managers Ltd</t>
  </si>
  <si>
    <t>IVC</t>
  </si>
  <si>
    <t>Indian Toners &amp; Developers Ltd</t>
  </si>
  <si>
    <t>INDTONER</t>
  </si>
  <si>
    <t>Lucent Industries Ltd</t>
  </si>
  <si>
    <t>LUCENT</t>
  </si>
  <si>
    <t>Universus Photo Imagings Ltd</t>
  </si>
  <si>
    <t>UNIVPHOTO</t>
  </si>
  <si>
    <t>Vishal Fabrics Ltd</t>
  </si>
  <si>
    <t>VISHAL</t>
  </si>
  <si>
    <t>KPT Industries Ltd</t>
  </si>
  <si>
    <t>KPT</t>
  </si>
  <si>
    <t>Sunita Tools Ltd</t>
  </si>
  <si>
    <t>SUNITATOOL</t>
  </si>
  <si>
    <t>BGR Energy Systems Ltd</t>
  </si>
  <si>
    <t>BGRENERGY</t>
  </si>
  <si>
    <t>Panchmahal Steel Ltd</t>
  </si>
  <si>
    <t>PANCHMAHQ</t>
  </si>
  <si>
    <t>Shiv Aum Steels Ltd</t>
  </si>
  <si>
    <t>SHIVAUM</t>
  </si>
  <si>
    <t>Remedium Lifecare Ltd</t>
  </si>
  <si>
    <t>REMLIFE</t>
  </si>
  <si>
    <t>Keltech Energies Ltd</t>
  </si>
  <si>
    <t>KELENRG</t>
  </si>
  <si>
    <t>Nitin Castings Ltd</t>
  </si>
  <si>
    <t>NITINCAST</t>
  </si>
  <si>
    <t>Metals - Iron</t>
  </si>
  <si>
    <t>Baroda Rayon Corporation Ltd</t>
  </si>
  <si>
    <t>BARODARY</t>
  </si>
  <si>
    <t>Shree Rama Multi-Tech Ltd</t>
  </si>
  <si>
    <t>SHREERAMA</t>
  </si>
  <si>
    <t>Kings Infra Ventures Ltd</t>
  </si>
  <si>
    <t>KINGSINFR</t>
  </si>
  <si>
    <t>Kataria Industries Ltd</t>
  </si>
  <si>
    <t>KATARIA</t>
  </si>
  <si>
    <t>Apollo Sindoori Hotels Ltd</t>
  </si>
  <si>
    <t>APOLSINHOT</t>
  </si>
  <si>
    <t>A-1 Acid Ltd</t>
  </si>
  <si>
    <t>AAL</t>
  </si>
  <si>
    <t>Byke Hospitality Ltd</t>
  </si>
  <si>
    <t>BYKE</t>
  </si>
  <si>
    <t>Gourmet Gateway India Ltd</t>
  </si>
  <si>
    <t>GOURMET</t>
  </si>
  <si>
    <t>Restaurants</t>
  </si>
  <si>
    <t>Hitech Corporation Ltd</t>
  </si>
  <si>
    <t>HITECHCORP</t>
  </si>
  <si>
    <t>Aries Agro Ltd (CN)</t>
  </si>
  <si>
    <t>ARIES</t>
  </si>
  <si>
    <t>Inertia Steel Ltd</t>
  </si>
  <si>
    <t>INERTIAST</t>
  </si>
  <si>
    <t>Jay Shree Tea and Industries Ltd</t>
  </si>
  <si>
    <t>JAYSREETEA</t>
  </si>
  <si>
    <t>RNFI Services Ltd</t>
  </si>
  <si>
    <t>RNFI</t>
  </si>
  <si>
    <t>Exhicon Events Media Solutions Ltd</t>
  </si>
  <si>
    <t>EXHICON</t>
  </si>
  <si>
    <t>Plaza Wires Ltd</t>
  </si>
  <si>
    <t>PLAZACABLE</t>
  </si>
  <si>
    <t>Atlantaa Ltd</t>
  </si>
  <si>
    <t>ATLANTAA</t>
  </si>
  <si>
    <t>Esconet Technologies Ltd</t>
  </si>
  <si>
    <t>ESCONET</t>
  </si>
  <si>
    <t>Welspun Investments and Commercials Ltd</t>
  </si>
  <si>
    <t>WELINV</t>
  </si>
  <si>
    <t>Investment &amp; Precision Castings Ltd</t>
  </si>
  <si>
    <t>INVPRECQ</t>
  </si>
  <si>
    <t>Shyam Century Ferrous Ltd</t>
  </si>
  <si>
    <t>SHYAMCENT</t>
  </si>
  <si>
    <t>Bannari Amman Spinning Mills Ltd</t>
  </si>
  <si>
    <t>BASML</t>
  </si>
  <si>
    <t>Murudeshwar Ceramics Ltd</t>
  </si>
  <si>
    <t>MURUDCERA</t>
  </si>
  <si>
    <t>Panasonic Energy India Co Ltd</t>
  </si>
  <si>
    <t>PANAENERG</t>
  </si>
  <si>
    <t>Sahyadri Industries Ltd</t>
  </si>
  <si>
    <t>SAHYADRI</t>
  </si>
  <si>
    <t>Baheti Recycling Industries Ltd</t>
  </si>
  <si>
    <t>BAHETI</t>
  </si>
  <si>
    <t>Rajnish Wellness Ltd</t>
  </si>
  <si>
    <t>RAJNISH</t>
  </si>
  <si>
    <t>Shera Energy Ltd</t>
  </si>
  <si>
    <t>SHERA</t>
  </si>
  <si>
    <t>Mahindra EPC Irrigation Ltd</t>
  </si>
  <si>
    <t>MAHEPC</t>
  </si>
  <si>
    <t>Northern Spirits Ltd</t>
  </si>
  <si>
    <t>NSL</t>
  </si>
  <si>
    <t>Lorenzini Apparels Ltd</t>
  </si>
  <si>
    <t>LAL</t>
  </si>
  <si>
    <t>Shreyans Industries Ltd</t>
  </si>
  <si>
    <t>SHREYANIND</t>
  </si>
  <si>
    <t>Panchsheel Organics Ltd</t>
  </si>
  <si>
    <t>PANCHSHEEL</t>
  </si>
  <si>
    <t>Coastal Corporation Ltd</t>
  </si>
  <si>
    <t>COASTCORP</t>
  </si>
  <si>
    <t>Exxaro Tiles Ltd</t>
  </si>
  <si>
    <t>EXXARO</t>
  </si>
  <si>
    <t>Fredun Pharmaceuticals Ltd</t>
  </si>
  <si>
    <t>FREDUN</t>
  </si>
  <si>
    <t>Patels Airtemp (India) Ltd</t>
  </si>
  <si>
    <t>PATELSAI</t>
  </si>
  <si>
    <t>Rockingdeals Circular Economy Ltd</t>
  </si>
  <si>
    <t>ROCKINGDCE</t>
  </si>
  <si>
    <t>Kerala Ayurveda Ltd</t>
  </si>
  <si>
    <t>KERALAYUR</t>
  </si>
  <si>
    <t>Trigyn Technologies Ltd</t>
  </si>
  <si>
    <t>TRIGYN</t>
  </si>
  <si>
    <t>Kaka Industries Ltd</t>
  </si>
  <si>
    <t>KAKA</t>
  </si>
  <si>
    <t>Indo Thai Securities Ltd</t>
  </si>
  <si>
    <t>INDOTHAI</t>
  </si>
  <si>
    <t>Star Paper Mills Ltd</t>
  </si>
  <si>
    <t>STARPAPER</t>
  </si>
  <si>
    <t>VIP Clothing Ltd</t>
  </si>
  <si>
    <t>VIPCLOTHNG</t>
  </si>
  <si>
    <t>Competent Automobiles Company Ltd</t>
  </si>
  <si>
    <t>COMPEAU</t>
  </si>
  <si>
    <t>Surani Steel Tubes Ltd</t>
  </si>
  <si>
    <t>SURANI</t>
  </si>
  <si>
    <t>Energy-Mission Machineries (India) Ltd</t>
  </si>
  <si>
    <t>EMMIL</t>
  </si>
  <si>
    <t>Milkfood Ltd</t>
  </si>
  <si>
    <t>MLKFOOD</t>
  </si>
  <si>
    <t>Nippon India ETF Nifty Midcap 150</t>
  </si>
  <si>
    <t>MID150BEES</t>
  </si>
  <si>
    <t>A B Infrabuild Ltd</t>
  </si>
  <si>
    <t>ABINFRA</t>
  </si>
  <si>
    <t>Sicagen India Ltd</t>
  </si>
  <si>
    <t>SICAGEN</t>
  </si>
  <si>
    <t>Star Housing Finance Ltd</t>
  </si>
  <si>
    <t>STARHFL</t>
  </si>
  <si>
    <t>Commercial &amp; Residential Mortgage Finance</t>
  </si>
  <si>
    <t>Shah Metacorp Ltd</t>
  </si>
  <si>
    <t>SHAH</t>
  </si>
  <si>
    <t>Vaarad Ventures Ltd</t>
  </si>
  <si>
    <t>VAARAD</t>
  </si>
  <si>
    <t>Multibase India Ltd</t>
  </si>
  <si>
    <t>MULTIBASE</t>
  </si>
  <si>
    <t>SKP Bearing Industries Ltd</t>
  </si>
  <si>
    <t>SKP</t>
  </si>
  <si>
    <t>DJ Mediaprint &amp; Logistics Ltd</t>
  </si>
  <si>
    <t>DJML</t>
  </si>
  <si>
    <t>VETO Switch Gears And Cables Ltd</t>
  </si>
  <si>
    <t>VETO</t>
  </si>
  <si>
    <t>CWD Limited</t>
  </si>
  <si>
    <t>CWD</t>
  </si>
  <si>
    <t>Consumer Electronics</t>
  </si>
  <si>
    <t>GP Eco Solutions India Ltd</t>
  </si>
  <si>
    <t>GPECO</t>
  </si>
  <si>
    <t>DRC Systems India Ltd</t>
  </si>
  <si>
    <t>DRCSYSTEMS</t>
  </si>
  <si>
    <t>Evexia Lifecare Ltd</t>
  </si>
  <si>
    <t>EVEXIA</t>
  </si>
  <si>
    <t>NDL Ventures Ltd</t>
  </si>
  <si>
    <t>NDLVENTURE</t>
  </si>
  <si>
    <t>Scan Steels Ltd</t>
  </si>
  <si>
    <t>SCANSTL</t>
  </si>
  <si>
    <t>Manaksia Steels Ltd</t>
  </si>
  <si>
    <t>MANAKSTEEL</t>
  </si>
  <si>
    <t>K2 Infragen Ltd</t>
  </si>
  <si>
    <t>K2INFRA</t>
  </si>
  <si>
    <t>Systango Technologies Ltd</t>
  </si>
  <si>
    <t>SYSTANGO</t>
  </si>
  <si>
    <t>India Finsec Ltd</t>
  </si>
  <si>
    <t>IFINSEC</t>
  </si>
  <si>
    <t>Bhilwara Technical Textiles Ltd</t>
  </si>
  <si>
    <t>BTTL</t>
  </si>
  <si>
    <t>Magna Electro Castings Ltd</t>
  </si>
  <si>
    <t>MAGNAELQ</t>
  </si>
  <si>
    <t>Variman Global Enterprises Ltd</t>
  </si>
  <si>
    <t>VARIMAN</t>
  </si>
  <si>
    <t>Technology Distributors</t>
  </si>
  <si>
    <t>Shraddha Prime Projects Ltd</t>
  </si>
  <si>
    <t>SHRADDHA</t>
  </si>
  <si>
    <t>Ravinder Heights Ltd</t>
  </si>
  <si>
    <t>RVHL</t>
  </si>
  <si>
    <t>Rana Sugars Ltd</t>
  </si>
  <si>
    <t>RANASUG</t>
  </si>
  <si>
    <t>Apollo Finvest (India) Ltd</t>
  </si>
  <si>
    <t>APOLLOFI</t>
  </si>
  <si>
    <t>MK Exim (India) Ltd</t>
  </si>
  <si>
    <t>MKEXIM</t>
  </si>
  <si>
    <t>K M Sugar Mills Ltd</t>
  </si>
  <si>
    <t>KMSUGAR</t>
  </si>
  <si>
    <t>Asian Hotels (North) Ltd</t>
  </si>
  <si>
    <t>ASIANHOTNR</t>
  </si>
  <si>
    <t>Trejhara Solutions Ltd</t>
  </si>
  <si>
    <t>TREJHARA</t>
  </si>
  <si>
    <t>Maral Overseas Ltd</t>
  </si>
  <si>
    <t>MARALOVER</t>
  </si>
  <si>
    <t>Medico Remedies Ltd</t>
  </si>
  <si>
    <t>MEDICO</t>
  </si>
  <si>
    <t>Bemco Hydraulics Ltd</t>
  </si>
  <si>
    <t>BEMHY</t>
  </si>
  <si>
    <t>Sintercom India Ltd</t>
  </si>
  <si>
    <t>SINTERCOM</t>
  </si>
  <si>
    <t>Robust Hotels Ltd</t>
  </si>
  <si>
    <t>RHL</t>
  </si>
  <si>
    <t>Aditya BSL Gold ETF</t>
  </si>
  <si>
    <t>BSLGOLDETF</t>
  </si>
  <si>
    <t>Arihant Foundations &amp; Housing Ltd</t>
  </si>
  <si>
    <t>ARIHANT</t>
  </si>
  <si>
    <t>Felix Industries Ltd</t>
  </si>
  <si>
    <t>FELIX</t>
  </si>
  <si>
    <t>Alacrity Securities Ltd</t>
  </si>
  <si>
    <t>ALSL</t>
  </si>
  <si>
    <t>Sanjivani Paranteral Ltd</t>
  </si>
  <si>
    <t>SANJIVIN</t>
  </si>
  <si>
    <t>Talbros Engineering Ltd</t>
  </si>
  <si>
    <t>TALBROSENG</t>
  </si>
  <si>
    <t>Mangalam Worldwide Ltd</t>
  </si>
  <si>
    <t>MWL</t>
  </si>
  <si>
    <t>Trident Lifeline Ltd</t>
  </si>
  <si>
    <t>TLL</t>
  </si>
  <si>
    <t>ASI Industries Ltd</t>
  </si>
  <si>
    <t>ASIIL</t>
  </si>
  <si>
    <t>Purv Flexipack Ltd</t>
  </si>
  <si>
    <t>PURVFLEXI</t>
  </si>
  <si>
    <t>Alufluoride Ltd</t>
  </si>
  <si>
    <t>ALUFLUOR</t>
  </si>
  <si>
    <t>Rudrabhishek Enterprises Ltd</t>
  </si>
  <si>
    <t>REPL</t>
  </si>
  <si>
    <t>Global Vectra Helicorp Ltd</t>
  </si>
  <si>
    <t>GLOBALVECT</t>
  </si>
  <si>
    <t>Rajnandini Metal Ltd</t>
  </si>
  <si>
    <t>RAJMET</t>
  </si>
  <si>
    <t>Madhuveer Com 18 Network Ltd</t>
  </si>
  <si>
    <t>MADHUVEER</t>
  </si>
  <si>
    <t>Rama Phosphates Ltd</t>
  </si>
  <si>
    <t>RAMAPHO</t>
  </si>
  <si>
    <t>Hindustan Organic Chemicals Ltd</t>
  </si>
  <si>
    <t>HOCL</t>
  </si>
  <si>
    <t>Vipul Organics Ltd</t>
  </si>
  <si>
    <t>VIPULORG</t>
  </si>
  <si>
    <t>Prithvi Exchange (India) Ltd</t>
  </si>
  <si>
    <t>PRITHVIEXCH</t>
  </si>
  <si>
    <t>Essen Speciality Films Ltd</t>
  </si>
  <si>
    <t>ESFL</t>
  </si>
  <si>
    <t>Maruti Infrastructure Ltd</t>
  </si>
  <si>
    <t>MAINFRA</t>
  </si>
  <si>
    <t>Bambino Agro Industries Ltd</t>
  </si>
  <si>
    <t>BAMBINO</t>
  </si>
  <si>
    <t>Uday Jewellery Industries Ltd</t>
  </si>
  <si>
    <t>UDAYJEW</t>
  </si>
  <si>
    <t>Zodiac Clothing Company Ltd</t>
  </si>
  <si>
    <t>ZODIACLOTH</t>
  </si>
  <si>
    <t>Megastar Foods Ltd</t>
  </si>
  <si>
    <t>MEGASTAR</t>
  </si>
  <si>
    <t>Virinchi Ltd</t>
  </si>
  <si>
    <t>VIRINCHI</t>
  </si>
  <si>
    <t>Fluidomat Ltd</t>
  </si>
  <si>
    <t>FLUIDOM</t>
  </si>
  <si>
    <t>Intense Technologies Ltd</t>
  </si>
  <si>
    <t>INTENTECH</t>
  </si>
  <si>
    <t>Brooks Laboratories Ltd</t>
  </si>
  <si>
    <t>BROOKS</t>
  </si>
  <si>
    <t>Mason Infratech Ltd</t>
  </si>
  <si>
    <t>MASON</t>
  </si>
  <si>
    <t>Veer Global Infraconstruction Ltd</t>
  </si>
  <si>
    <t>VGIL</t>
  </si>
  <si>
    <t>Lancor Holdings Ltd</t>
  </si>
  <si>
    <t>LANCORHOL</t>
  </si>
  <si>
    <t>North Eastern Carrying Corporation Ltd</t>
  </si>
  <si>
    <t>NECCLTD</t>
  </si>
  <si>
    <t>Chemcrux Enterprises Ltd</t>
  </si>
  <si>
    <t>CHEMCRUX</t>
  </si>
  <si>
    <t>A2z Infra Engineering Ltd</t>
  </si>
  <si>
    <t>A2ZINFRA</t>
  </si>
  <si>
    <t>Bhagyanagar India Ltd</t>
  </si>
  <si>
    <t>BHAGYANGR</t>
  </si>
  <si>
    <t>Supreme Holdings &amp; Hospitality (India) Ltd</t>
  </si>
  <si>
    <t>SUPREME</t>
  </si>
  <si>
    <t>Udayshivakumar Infra Ltd</t>
  </si>
  <si>
    <t>USK</t>
  </si>
  <si>
    <t>Waterbase Ltd</t>
  </si>
  <si>
    <t>WATERBASE</t>
  </si>
  <si>
    <t>Country Club Hospitality &amp; Holidays Ltd</t>
  </si>
  <si>
    <t>CCHHL</t>
  </si>
  <si>
    <t>Vardhman Polytex Ltd</t>
  </si>
  <si>
    <t>VARDMNPOLY</t>
  </si>
  <si>
    <t>Seacoast Shipping Services Ltd</t>
  </si>
  <si>
    <t>SEACOAST</t>
  </si>
  <si>
    <t>Natural Capsules Ltd</t>
  </si>
  <si>
    <t>NATCAPSUQ</t>
  </si>
  <si>
    <t>Navkar Urbanstructure Ltd</t>
  </si>
  <si>
    <t>NAVKAR</t>
  </si>
  <si>
    <t>Rajasthan Gases Ltd</t>
  </si>
  <si>
    <t>RAJGASES</t>
  </si>
  <si>
    <t>Oil &amp; Gas Storage &amp; Transportation</t>
  </si>
  <si>
    <t>Rajshree Polypack Ltd</t>
  </si>
  <si>
    <t>RPPL</t>
  </si>
  <si>
    <t>GEE Ltd</t>
  </si>
  <si>
    <t>GEE</t>
  </si>
  <si>
    <t>Parin Furniture Ltd</t>
  </si>
  <si>
    <t>PARIN</t>
  </si>
  <si>
    <t>Sejal Glass Ltd</t>
  </si>
  <si>
    <t>SEJALLTD</t>
  </si>
  <si>
    <t>Coral Laboratories Ltd</t>
  </si>
  <si>
    <t>CORALAB</t>
  </si>
  <si>
    <t>IP Rings Ltd</t>
  </si>
  <si>
    <t>IPRINGLTD</t>
  </si>
  <si>
    <t>Indowind Energy Ltd</t>
  </si>
  <si>
    <t>INDOWIND</t>
  </si>
  <si>
    <t>Naga Dhunseri Group Ltd</t>
  </si>
  <si>
    <t>NDGL</t>
  </si>
  <si>
    <t>KCK Industries Ltd</t>
  </si>
  <si>
    <t>KCK</t>
  </si>
  <si>
    <t>Inflame Appliances Ltd</t>
  </si>
  <si>
    <t>INFLAME</t>
  </si>
  <si>
    <t>RDB Rasayans Ltd</t>
  </si>
  <si>
    <t>RDBRL</t>
  </si>
  <si>
    <t>Karnika Industries Ltd</t>
  </si>
  <si>
    <t>KARNIKA</t>
  </si>
  <si>
    <t>International Combustion (India) Ltd</t>
  </si>
  <si>
    <t>INTLCOMBQ</t>
  </si>
  <si>
    <t>Tembo Global Industries Ltd</t>
  </si>
  <si>
    <t>TEMBO</t>
  </si>
  <si>
    <t>ABM Knowledgeware Ltd</t>
  </si>
  <si>
    <t>ABMKNO</t>
  </si>
  <si>
    <t>Axis Gold ETF</t>
  </si>
  <si>
    <t>AXISGOLD</t>
  </si>
  <si>
    <t>Shree Rama Newsprint Ltd</t>
  </si>
  <si>
    <t>RAMANEWS</t>
  </si>
  <si>
    <t>Avonmore Capital &amp; Management Services Ltd</t>
  </si>
  <si>
    <t>AVONMORE</t>
  </si>
  <si>
    <t>P.E. Analytics Ltd</t>
  </si>
  <si>
    <t>PROPEQUITY</t>
  </si>
  <si>
    <t>Vintron Informatics Ltd</t>
  </si>
  <si>
    <t>VINTRON</t>
  </si>
  <si>
    <t>Magnum Ventures Ltd</t>
  </si>
  <si>
    <t>MAGNUM</t>
  </si>
  <si>
    <t>LOYAL EQUIPMENTS Ltd</t>
  </si>
  <si>
    <t>LOYAL</t>
  </si>
  <si>
    <t>Paul Merchants Ltd</t>
  </si>
  <si>
    <t>PML</t>
  </si>
  <si>
    <t>SBEC Sugar Ltd</t>
  </si>
  <si>
    <t>SBECSUG</t>
  </si>
  <si>
    <t>Droneacharya Aerial Innovations Ltd</t>
  </si>
  <si>
    <t>DRONACHRYA</t>
  </si>
  <si>
    <t>Research &amp; Consulting Services</t>
  </si>
  <si>
    <t>Goldstar Power Ltd</t>
  </si>
  <si>
    <t>GOLDSTAR</t>
  </si>
  <si>
    <t>Konstelec Engineers Ltd</t>
  </si>
  <si>
    <t>KONSTELEC</t>
  </si>
  <si>
    <t>Sayaji Hotels (Indore) Ltd</t>
  </si>
  <si>
    <t>SHILINDORE</t>
  </si>
  <si>
    <t>Nureca Ltd</t>
  </si>
  <si>
    <t>NURECA</t>
  </si>
  <si>
    <t>Bimetal Bearings Ltd</t>
  </si>
  <si>
    <t>BIMETAL</t>
  </si>
  <si>
    <t>Pune E - Stock Broking Ltd</t>
  </si>
  <si>
    <t>PESB</t>
  </si>
  <si>
    <t>Goyal Salt Ltd</t>
  </si>
  <si>
    <t>GOYALSALT</t>
  </si>
  <si>
    <t>Prajay Engineers Syndicate Ltd</t>
  </si>
  <si>
    <t>PRAENG</t>
  </si>
  <si>
    <t>Vijay Solvex Ltd</t>
  </si>
  <si>
    <t>VIJSOLX</t>
  </si>
  <si>
    <t>ShreeOswal Seeds and Chemicals Ltd</t>
  </si>
  <si>
    <t>OSWALSEEDS</t>
  </si>
  <si>
    <t>Jhaveri Credits and Capital Ltd</t>
  </si>
  <si>
    <t>JHACC</t>
  </si>
  <si>
    <t>Premier Roadlines Ltd</t>
  </si>
  <si>
    <t>PRLIND</t>
  </si>
  <si>
    <t>Kay Cee Energy &amp; Infra Ltd</t>
  </si>
  <si>
    <t>KCEIL</t>
  </si>
  <si>
    <t>Neelamalai Agro Industries Ltd</t>
  </si>
  <si>
    <t>NEAGI</t>
  </si>
  <si>
    <t>Omax Autos Ltd</t>
  </si>
  <si>
    <t>OMAXAUTO</t>
  </si>
  <si>
    <t>Pil Italica Lifestyle Ltd</t>
  </si>
  <si>
    <t>PILITA</t>
  </si>
  <si>
    <t>Vishwaraj Sugar Industries Ltd</t>
  </si>
  <si>
    <t>VISHWARAJ</t>
  </si>
  <si>
    <t>Shekhawati Industries Ltd</t>
  </si>
  <si>
    <t>SHEKHAWATI</t>
  </si>
  <si>
    <t>Ducon Infratechnologies Ltd</t>
  </si>
  <si>
    <t>DUCON</t>
  </si>
  <si>
    <t>Panasonic Carbon India Co Ltd</t>
  </si>
  <si>
    <t>PANCARBON</t>
  </si>
  <si>
    <t>Shukra Pharmaceuticals Ltd</t>
  </si>
  <si>
    <t>SHUKRAPHAR</t>
  </si>
  <si>
    <t>Sadhav Shipping Ltd</t>
  </si>
  <si>
    <t>SADHAV</t>
  </si>
  <si>
    <t>PPAP Automotive Ltd</t>
  </si>
  <si>
    <t>PPAP</t>
  </si>
  <si>
    <t>Capital Trade Links Ltd</t>
  </si>
  <si>
    <t>CTL</t>
  </si>
  <si>
    <t>Cian Agro Industries &amp; Infrastructure Ltd</t>
  </si>
  <si>
    <t>CIANAGRO</t>
  </si>
  <si>
    <t>Axis Nifty AAA Bond Plus SDL Apr 2026 50:50 ETF</t>
  </si>
  <si>
    <t>AXISBPSETF</t>
  </si>
  <si>
    <t>Mercantile Ventures Ltd</t>
  </si>
  <si>
    <t>MERCANTILE</t>
  </si>
  <si>
    <t>Inventure Growth &amp; Securities Ltd</t>
  </si>
  <si>
    <t>INVENTURE</t>
  </si>
  <si>
    <t>Lords Chloro Alkali Ltd</t>
  </si>
  <si>
    <t>LORDSCHLO</t>
  </si>
  <si>
    <t>DEV Information Technology Ltd</t>
  </si>
  <si>
    <t>DEVIT</t>
  </si>
  <si>
    <t>Digikore Studios Ltd</t>
  </si>
  <si>
    <t>DIGIKORE</t>
  </si>
  <si>
    <t>Mahamaya Steel Industries Ltd</t>
  </si>
  <si>
    <t>MAHASTEEL</t>
  </si>
  <si>
    <t>Zee Learn Ltd</t>
  </si>
  <si>
    <t>ZEELEARN</t>
  </si>
  <si>
    <t>Tahmar Enterprises Ltd</t>
  </si>
  <si>
    <t>TAHMARENT</t>
  </si>
  <si>
    <t>S A Tech Software India Ltd</t>
  </si>
  <si>
    <t>SATECH</t>
  </si>
  <si>
    <t>Loyal Textile Mills Ltd</t>
  </si>
  <si>
    <t>LOYALTEX</t>
  </si>
  <si>
    <t>Kalyani Cast-Tech Ltd</t>
  </si>
  <si>
    <t>KALYANI</t>
  </si>
  <si>
    <t>Paragon Fine &amp; Speciality Chemical Ltd</t>
  </si>
  <si>
    <t>PARAGON</t>
  </si>
  <si>
    <t>Crown Lifters Ltd</t>
  </si>
  <si>
    <t>CROWN</t>
  </si>
  <si>
    <t>Alphageo (India) Ltd</t>
  </si>
  <si>
    <t>ALPHAGEO</t>
  </si>
  <si>
    <t>Cords Cable Industries Ltd</t>
  </si>
  <si>
    <t>CORDSCABLE</t>
  </si>
  <si>
    <t>Canarys Automations Ltd</t>
  </si>
  <si>
    <t>CANARYS</t>
  </si>
  <si>
    <t>Jasch Gauging Technologies Ltd</t>
  </si>
  <si>
    <t>JGTL</t>
  </si>
  <si>
    <t>Duroply Industries Ltd</t>
  </si>
  <si>
    <t>DUROPLY</t>
  </si>
  <si>
    <t>Crayons Advertising Ltd</t>
  </si>
  <si>
    <t>CRAYONS</t>
  </si>
  <si>
    <t>Mangalam Seeds Ltd</t>
  </si>
  <si>
    <t>MSL</t>
  </si>
  <si>
    <t>Par Drugs and Chemicals Ltd</t>
  </si>
  <si>
    <t>PAR</t>
  </si>
  <si>
    <t>Prime Industries Ltd</t>
  </si>
  <si>
    <t>PRIMIND</t>
  </si>
  <si>
    <t>LGB Forge Ltd</t>
  </si>
  <si>
    <t>LGBFORGE</t>
  </si>
  <si>
    <t>Captain Technocast Ltd</t>
  </si>
  <si>
    <t>CTCL</t>
  </si>
  <si>
    <t>Surana Telecom and Power Ltd</t>
  </si>
  <si>
    <t>SURANAT&amp;P</t>
  </si>
  <si>
    <t>E Factor Experiences Ltd</t>
  </si>
  <si>
    <t>EFACTOR</t>
  </si>
  <si>
    <t>Shree Osfm E-Mobility Ltd</t>
  </si>
  <si>
    <t>SHREEOSFM</t>
  </si>
  <si>
    <t>Ashika Credit Capital Ltd</t>
  </si>
  <si>
    <t>ASHIKA</t>
  </si>
  <si>
    <t>Rox Hi-Tech Ltd</t>
  </si>
  <si>
    <t>ROXHITECH</t>
  </si>
  <si>
    <t>Tirupati Forge Ltd</t>
  </si>
  <si>
    <t>TIRUPATIFL</t>
  </si>
  <si>
    <t>VTM Ltd</t>
  </si>
  <si>
    <t>VTMLTD</t>
  </si>
  <si>
    <t>Emmforce Autotech Ltd</t>
  </si>
  <si>
    <t>EMMFORCE</t>
  </si>
  <si>
    <t>Automotive Parts &amp; Equipment</t>
  </si>
  <si>
    <t>Jay Ushin Ltd</t>
  </si>
  <si>
    <t>JAYUSH</t>
  </si>
  <si>
    <t>Refex Renewables &amp; Infrastructure Ltd</t>
  </si>
  <si>
    <t>REFEXRENEW</t>
  </si>
  <si>
    <t>Shri Venkatesh Refineries Ltd</t>
  </si>
  <si>
    <t>SVRL</t>
  </si>
  <si>
    <t>Mirae Asset Nifty 50 ETF</t>
  </si>
  <si>
    <t>NIFTYETF</t>
  </si>
  <si>
    <t>Tunwal E-Motors Ltd</t>
  </si>
  <si>
    <t>TUNWAL</t>
  </si>
  <si>
    <t>Oriental Carbon &amp; Chemicals Ltd</t>
  </si>
  <si>
    <t>OCCL</t>
  </si>
  <si>
    <t>Cosmo Ferrites Ltd</t>
  </si>
  <si>
    <t>COSMOFE</t>
  </si>
  <si>
    <t>Aksharchem (India) Ltd</t>
  </si>
  <si>
    <t>AKSHARCHEM</t>
  </si>
  <si>
    <t>McLeod Russel India Ltd</t>
  </si>
  <si>
    <t>MCLEODRUSS</t>
  </si>
  <si>
    <t>Hindcon Chemicals Ltd</t>
  </si>
  <si>
    <t>HINDCON</t>
  </si>
  <si>
    <t>Aaron Industries Ltd</t>
  </si>
  <si>
    <t>AARON</t>
  </si>
  <si>
    <t>Aurangabad Distillery Ltd</t>
  </si>
  <si>
    <t>AURDIS</t>
  </si>
  <si>
    <t>Espire Hospitality Ltd</t>
  </si>
  <si>
    <t>ESPIRE</t>
  </si>
  <si>
    <t>Indian Terrain Fashions Ltd</t>
  </si>
  <si>
    <t>INDTERRAIN</t>
  </si>
  <si>
    <t>Take Solutions Ltd</t>
  </si>
  <si>
    <t>TAKE</t>
  </si>
  <si>
    <t>Maagh Advertising and Marketing Services Ltd</t>
  </si>
  <si>
    <t>MAAGHADV</t>
  </si>
  <si>
    <t>City Pulse Multiplex Ltd</t>
  </si>
  <si>
    <t>CPML</t>
  </si>
  <si>
    <t>Movies &amp; Entertainment</t>
  </si>
  <si>
    <t>Infollion Research Services Ltd</t>
  </si>
  <si>
    <t>INFOLLION</t>
  </si>
  <si>
    <t>RRIL Ltd</t>
  </si>
  <si>
    <t>RRIL</t>
  </si>
  <si>
    <t>NTC Industries Ltd</t>
  </si>
  <si>
    <t>NTCIND</t>
  </si>
  <si>
    <t>RKEC Projects Ltd</t>
  </si>
  <si>
    <t>RKEC</t>
  </si>
  <si>
    <t>Empower India Ltd</t>
  </si>
  <si>
    <t>EMPOWER</t>
  </si>
  <si>
    <t>Lovable Lingerie Ltd</t>
  </si>
  <si>
    <t>LOVABLE</t>
  </si>
  <si>
    <t>Ashapuri Gold Ornament Ltd</t>
  </si>
  <si>
    <t>AGOL</t>
  </si>
  <si>
    <t>Kanchi Karpooram Ltd</t>
  </si>
  <si>
    <t>KANCHI</t>
  </si>
  <si>
    <t>Caspian Corporate Services Ltd</t>
  </si>
  <si>
    <t>CASPIAN</t>
  </si>
  <si>
    <t>Bhatia Communications &amp; Retail (India) Ltd</t>
  </si>
  <si>
    <t>BHATIA</t>
  </si>
  <si>
    <t>Goldkart Jewels Ltd</t>
  </si>
  <si>
    <t>GOLDKART</t>
  </si>
  <si>
    <t>Archidply Industries Ltd</t>
  </si>
  <si>
    <t>ARCHIDPLY</t>
  </si>
  <si>
    <t>On Door Concepts Ltd</t>
  </si>
  <si>
    <t>ONDOOR</t>
  </si>
  <si>
    <t>Retail - Online</t>
  </si>
  <si>
    <t>Shradha Infraprojects Ltd</t>
  </si>
  <si>
    <t>SHRADHA</t>
  </si>
  <si>
    <t>Shri Dinesh Mills Ltd</t>
  </si>
  <si>
    <t>SHRIDINE</t>
  </si>
  <si>
    <t>Dhunseri Tea &amp; Industries Ltd</t>
  </si>
  <si>
    <t>DTIL</t>
  </si>
  <si>
    <t>Chatha Foods Ltd</t>
  </si>
  <si>
    <t>CHATHA</t>
  </si>
  <si>
    <t>Alphalogic Industries Ltd</t>
  </si>
  <si>
    <t>ALPHAIND</t>
  </si>
  <si>
    <t>Office Services &amp; Supplies</t>
  </si>
  <si>
    <t>Sadbhav Infrastructure Projects Ltd</t>
  </si>
  <si>
    <t>SADBHIN</t>
  </si>
  <si>
    <t>SAB Industries Ltd</t>
  </si>
  <si>
    <t>SAB</t>
  </si>
  <si>
    <t>Prime Fresh Ltd</t>
  </si>
  <si>
    <t>PRIMEFRESH</t>
  </si>
  <si>
    <t>Thomas Scott (India) Ltd</t>
  </si>
  <si>
    <t>THOMASCOTT</t>
  </si>
  <si>
    <t>India Gelatine &amp; Chemicals Ltd</t>
  </si>
  <si>
    <t>INDGELA</t>
  </si>
  <si>
    <t>Generic Engineering Construction and Projects Ltd</t>
  </si>
  <si>
    <t>GENCON</t>
  </si>
  <si>
    <t>LKP Finance Ltd</t>
  </si>
  <si>
    <t>LKPFIN</t>
  </si>
  <si>
    <t>Trom Industries Ltd</t>
  </si>
  <si>
    <t>TROM</t>
  </si>
  <si>
    <t>Halder Venture Ltd</t>
  </si>
  <si>
    <t>HALDER</t>
  </si>
  <si>
    <t>ResGen Ltd</t>
  </si>
  <si>
    <t>RESGEN</t>
  </si>
  <si>
    <t>Coal &amp; Consumable Fuels</t>
  </si>
  <si>
    <t>Amba Enterprises Ltd</t>
  </si>
  <si>
    <t>AEL</t>
  </si>
  <si>
    <t>Ajanta Soya Ltd</t>
  </si>
  <si>
    <t>AJANTSOY</t>
  </si>
  <si>
    <t>Aayush Art and Bullion Ltd</t>
  </si>
  <si>
    <t>AAYUSHBULL</t>
  </si>
  <si>
    <t>Capital Trust Ltd</t>
  </si>
  <si>
    <t>CAPTRUST</t>
  </si>
  <si>
    <t>Commercial Syn Bags Ltd</t>
  </si>
  <si>
    <t>COMSYN</t>
  </si>
  <si>
    <t>Infinium Pharmachem Ltd</t>
  </si>
  <si>
    <t>INFINIUM</t>
  </si>
  <si>
    <t>Delphi World Money Ltd</t>
  </si>
  <si>
    <t>DELPHIFX</t>
  </si>
  <si>
    <t>Nirman Agri Genetics Ltd</t>
  </si>
  <si>
    <t>NIRMAN</t>
  </si>
  <si>
    <t>Spectrum Talent Management Ltd</t>
  </si>
  <si>
    <t>SPECTSTM</t>
  </si>
  <si>
    <t>Noida Toll Bridge Company Ltd</t>
  </si>
  <si>
    <t>NOIDATOLL</t>
  </si>
  <si>
    <t>Raj Television Network Ltd</t>
  </si>
  <si>
    <t>RAJTV</t>
  </si>
  <si>
    <t>V R Infraspace Ltd</t>
  </si>
  <si>
    <t>VR</t>
  </si>
  <si>
    <t>Zeal Global Services Ltd</t>
  </si>
  <si>
    <t>ZEAL</t>
  </si>
  <si>
    <t>PG Foils Ltd</t>
  </si>
  <si>
    <t>PGFOILQ</t>
  </si>
  <si>
    <t>Available Finance Ltd</t>
  </si>
  <si>
    <t>AVAILFC</t>
  </si>
  <si>
    <t>Mini Diamonds (India) Ltd</t>
  </si>
  <si>
    <t>MINID</t>
  </si>
  <si>
    <t>Brady And Morris Engineering Co Ltd</t>
  </si>
  <si>
    <t>BRADYM</t>
  </si>
  <si>
    <t>Ginni Filaments Ltd</t>
  </si>
  <si>
    <t>GINNIFILA</t>
  </si>
  <si>
    <t>Kaushalya Logistics Ltd</t>
  </si>
  <si>
    <t>KLL</t>
  </si>
  <si>
    <t>Ground Freight &amp; Logistics</t>
  </si>
  <si>
    <t>JSL Industries Ltd</t>
  </si>
  <si>
    <t>JSLINDL</t>
  </si>
  <si>
    <t>Kanpur Plastipack Ltd</t>
  </si>
  <si>
    <t>KANPRPLA</t>
  </si>
  <si>
    <t>Sona Machinery Ltd</t>
  </si>
  <si>
    <t>SONAMAC</t>
  </si>
  <si>
    <t>Shri Balaji Valve Components Ltd</t>
  </si>
  <si>
    <t>SBVCL</t>
  </si>
  <si>
    <t>Pmc Fincorp Ltd</t>
  </si>
  <si>
    <t>PMCFIN</t>
  </si>
  <si>
    <t>Parshva Enterprises Ltd</t>
  </si>
  <si>
    <t>PARSHVA</t>
  </si>
  <si>
    <t>Maha Rashtra Apex Corporation Ltd</t>
  </si>
  <si>
    <t>MAHAPEXLTD</t>
  </si>
  <si>
    <t>Jullundur Motor Agency (Delhi) Ltd</t>
  </si>
  <si>
    <t>JMA</t>
  </si>
  <si>
    <t>T T Ltd</t>
  </si>
  <si>
    <t>TTL</t>
  </si>
  <si>
    <t>Garnet International Ltd</t>
  </si>
  <si>
    <t>GARNETINT</t>
  </si>
  <si>
    <t>Purple Finance Ltd</t>
  </si>
  <si>
    <t>PURPLEFIN</t>
  </si>
  <si>
    <t>JK Agri Genetics Ltd</t>
  </si>
  <si>
    <t>JK AGRI</t>
  </si>
  <si>
    <t>Indiabulls Enterprises Ltd</t>
  </si>
  <si>
    <t>IEL</t>
  </si>
  <si>
    <t>Standard Capital Markets Ltd</t>
  </si>
  <si>
    <t>STANCAP</t>
  </si>
  <si>
    <t>Starteck Finance Ltd</t>
  </si>
  <si>
    <t>STARTECK</t>
  </si>
  <si>
    <t>Brahmaputra Infrastructure Ltd</t>
  </si>
  <si>
    <t>BRAHMINFRA</t>
  </si>
  <si>
    <t>Duncan Engineering Ltd</t>
  </si>
  <si>
    <t>DUNCANENG</t>
  </si>
  <si>
    <t>Compucom Software Ltd</t>
  </si>
  <si>
    <t>COMPUSOFT</t>
  </si>
  <si>
    <t>Maxposure Ltd</t>
  </si>
  <si>
    <t>MAXPOSURE</t>
  </si>
  <si>
    <t>Shree Vasu Logistics Ltd</t>
  </si>
  <si>
    <t>SVLL</t>
  </si>
  <si>
    <t>Smartlink Holdings Ltd</t>
  </si>
  <si>
    <t>SMARTLINK</t>
  </si>
  <si>
    <t>Regis Industries Ltd</t>
  </si>
  <si>
    <t>REGIS</t>
  </si>
  <si>
    <t>Maximus International Ltd</t>
  </si>
  <si>
    <t>MAXIMUS</t>
  </si>
  <si>
    <t>Anlon Technology Solutions Ltd</t>
  </si>
  <si>
    <t>ANLON</t>
  </si>
  <si>
    <t>B &amp; A Packaging India Ltd</t>
  </si>
  <si>
    <t>BAPACK</t>
  </si>
  <si>
    <t>Diksat Transworld Ltd</t>
  </si>
  <si>
    <t>DIKSAT</t>
  </si>
  <si>
    <t>Chaman Metallics Ltd</t>
  </si>
  <si>
    <t>CMNL</t>
  </si>
  <si>
    <t>Swastika Investmart Ltd</t>
  </si>
  <si>
    <t>SWASTIKA</t>
  </si>
  <si>
    <t>Sharda Ispat Ltd</t>
  </si>
  <si>
    <t>SHRDAIS</t>
  </si>
  <si>
    <t>KBC Global Ltd</t>
  </si>
  <si>
    <t>KBCGLOBAL</t>
  </si>
  <si>
    <t>Equippp Social Impact Technologies Ltd</t>
  </si>
  <si>
    <t>EQUIPPP</t>
  </si>
  <si>
    <t xml:space="preserve"> IT Services &amp; Consulting</t>
  </si>
  <si>
    <t>Cochin Minerals and Rutile Ltd</t>
  </si>
  <si>
    <t>COCHINM</t>
  </si>
  <si>
    <t>Mauria Udyog Ltd</t>
  </si>
  <si>
    <t>MUL</t>
  </si>
  <si>
    <t>Lloyds Luxuries Ltd</t>
  </si>
  <si>
    <t>LLOYDS</t>
  </si>
  <si>
    <t>Storage Technologies and Automation Ltd</t>
  </si>
  <si>
    <t>STAL</t>
  </si>
  <si>
    <t>Super House Ltd</t>
  </si>
  <si>
    <t>SUPERHOUSE</t>
  </si>
  <si>
    <t>Yash Optics &amp; Lens Ltd</t>
  </si>
  <si>
    <t>YASHOPTICS</t>
  </si>
  <si>
    <t>Esprit Stones Ltd</t>
  </si>
  <si>
    <t>ESPRIT</t>
  </si>
  <si>
    <t>Emerald Finance Ltd</t>
  </si>
  <si>
    <t>EMERALD</t>
  </si>
  <si>
    <t>IL&amp;FS Transportation Networks Ltd</t>
  </si>
  <si>
    <t>IL&amp;FSTRANS</t>
  </si>
  <si>
    <t>S &amp; S Power Switchgear Ltd</t>
  </si>
  <si>
    <t>S&amp;SPOWER</t>
  </si>
  <si>
    <t>Raja Bahadur International Ltd</t>
  </si>
  <si>
    <t>RAJABAH</t>
  </si>
  <si>
    <t>Jaysynth Orgochem Ltd</t>
  </si>
  <si>
    <t>JAYSYNTH</t>
  </si>
  <si>
    <t>Qualitek Labs Ltd</t>
  </si>
  <si>
    <t>QLL</t>
  </si>
  <si>
    <t>Phoenix Township Ltd</t>
  </si>
  <si>
    <t>PHOENIXTN</t>
  </si>
  <si>
    <t>Star Delta Transformers Ltd</t>
  </si>
  <si>
    <t>STARDELTA</t>
  </si>
  <si>
    <t>Aartech Solonics Ltd</t>
  </si>
  <si>
    <t>AARTECH</t>
  </si>
  <si>
    <t>Modi Rubber Ltd</t>
  </si>
  <si>
    <t>MODIRUBBER</t>
  </si>
  <si>
    <t>Visa Steel Ltd</t>
  </si>
  <si>
    <t>VISASTEEL</t>
  </si>
  <si>
    <t>DCG Cables &amp; Wires Ltd</t>
  </si>
  <si>
    <t>DCG</t>
  </si>
  <si>
    <t>Umang Dairies Ltd</t>
  </si>
  <si>
    <t>UMANGDAIRY</t>
  </si>
  <si>
    <t>Intrasoft Technologies Ltd</t>
  </si>
  <si>
    <t>ISFT</t>
  </si>
  <si>
    <t>Madhusudan Masala Ltd</t>
  </si>
  <si>
    <t>MADHUSUDAN</t>
  </si>
  <si>
    <t>Housing Development and Infrastructure Ltd</t>
  </si>
  <si>
    <t>HDIL</t>
  </si>
  <si>
    <t>CAPTAIN PIPES Ltd</t>
  </si>
  <si>
    <t>CAPPIPES</t>
  </si>
  <si>
    <t>Sarthak Metals Ltd</t>
  </si>
  <si>
    <t>SMLT</t>
  </si>
  <si>
    <t>Oil Country Tubular Ltd</t>
  </si>
  <si>
    <t>OILCOUNTUB</t>
  </si>
  <si>
    <t>QMS Medical Allied Services Ltd</t>
  </si>
  <si>
    <t>QMSMEDI</t>
  </si>
  <si>
    <t>Aashka Hospitals Ltd</t>
  </si>
  <si>
    <t>AASHKA</t>
  </si>
  <si>
    <t>Health Care Facilities</t>
  </si>
  <si>
    <t>SBI Nifty Bank ETF</t>
  </si>
  <si>
    <t>SETFNIFBK</t>
  </si>
  <si>
    <t>Dolfin Rubbers Ltd</t>
  </si>
  <si>
    <t>DOLFIN</t>
  </si>
  <si>
    <t>Rajshree Sugars &amp; Chemicals Ltd</t>
  </si>
  <si>
    <t>RAJSREESUG</t>
  </si>
  <si>
    <t>National Plastic Technologies Ltd</t>
  </si>
  <si>
    <t>NATPLASTI</t>
  </si>
  <si>
    <t>Kimia Biosciences Ltd</t>
  </si>
  <si>
    <t>KIMIABL</t>
  </si>
  <si>
    <t>Flexituff Ventures International Ltd</t>
  </si>
  <si>
    <t>FLEXITUFF</t>
  </si>
  <si>
    <t>Forcas Studio Ltd</t>
  </si>
  <si>
    <t>FORCAS</t>
  </si>
  <si>
    <t>Sayaji Hotels (Pune) Ltd</t>
  </si>
  <si>
    <t>SHPLPUNE</t>
  </si>
  <si>
    <t>Coral India Finance and Housing Ltd</t>
  </si>
  <si>
    <t>CORALFINAC</t>
  </si>
  <si>
    <t>BSL Ltd</t>
  </si>
  <si>
    <t>BSL</t>
  </si>
  <si>
    <t>Indian Wood Products Co Ltd</t>
  </si>
  <si>
    <t>IWP</t>
  </si>
  <si>
    <t>JHS Svendgaard Laboratories Ltd</t>
  </si>
  <si>
    <t>JHS</t>
  </si>
  <si>
    <t>Dindigul Farm Product Ltd</t>
  </si>
  <si>
    <t>DFPL</t>
  </si>
  <si>
    <t>Univastu India Ltd</t>
  </si>
  <si>
    <t>UNIVASTU</t>
  </si>
  <si>
    <t>G G Engineering Ltd</t>
  </si>
  <si>
    <t>GGENG</t>
  </si>
  <si>
    <t>GTL Ltd</t>
  </si>
  <si>
    <t>GTL</t>
  </si>
  <si>
    <t>G M Polyplast Ltd</t>
  </si>
  <si>
    <t>GMPL</t>
  </si>
  <si>
    <t>ICICI Prudential Nifty 100 Low Vol 30 ETF</t>
  </si>
  <si>
    <t>LOWVOLIETF</t>
  </si>
  <si>
    <t>Nettlinx Ltd</t>
  </si>
  <si>
    <t>NETTLINX</t>
  </si>
  <si>
    <t>Shiva Texyarn Ltd</t>
  </si>
  <si>
    <t>SHIVATEX</t>
  </si>
  <si>
    <t>AMJ Land Holdings Ltd</t>
  </si>
  <si>
    <t>AMJLAND</t>
  </si>
  <si>
    <t>delaPlex Ltd</t>
  </si>
  <si>
    <t>DELAPLEX</t>
  </si>
  <si>
    <t>Narmada Gelatines Ltd</t>
  </si>
  <si>
    <t>SHAWGELTIN</t>
  </si>
  <si>
    <t>A B Cotspin India Ltd</t>
  </si>
  <si>
    <t>ABCOTS</t>
  </si>
  <si>
    <t>Sanmit Infra Ltd</t>
  </si>
  <si>
    <t>SANINFRA</t>
  </si>
  <si>
    <t>Alpa Laboratories Ltd</t>
  </si>
  <si>
    <t>ALPA</t>
  </si>
  <si>
    <t>Arham Technologies Ltd</t>
  </si>
  <si>
    <t>ARHAM</t>
  </si>
  <si>
    <t>Denis Chem Lab Ltd</t>
  </si>
  <si>
    <t>DENISCHEM</t>
  </si>
  <si>
    <t>Aspinwall and Company Ltd</t>
  </si>
  <si>
    <t>ASPINWALL</t>
  </si>
  <si>
    <t>Tips Films Ltd</t>
  </si>
  <si>
    <t>TIPSFILMS</t>
  </si>
  <si>
    <t>Asian Hotels (East) Ltd</t>
  </si>
  <si>
    <t>AHLEAST</t>
  </si>
  <si>
    <t>Organic Recycling Systems Ltd</t>
  </si>
  <si>
    <t>ORGANICREC</t>
  </si>
  <si>
    <t>Texmo Pipes and Products Ltd</t>
  </si>
  <si>
    <t>TEXMOPIPES</t>
  </si>
  <si>
    <t>Unihealth Consultancy Ltd</t>
  </si>
  <si>
    <t>UNIHEALTH</t>
  </si>
  <si>
    <t>Nitiraj Engineers Ltd</t>
  </si>
  <si>
    <t>NITIRAJ</t>
  </si>
  <si>
    <t>Dhruv Consultancy Services Ltd</t>
  </si>
  <si>
    <t>DHRUV</t>
  </si>
  <si>
    <t>Mangal Credit and Fincorp Ltd</t>
  </si>
  <si>
    <t>MANCREDIT</t>
  </si>
  <si>
    <t>Akanksha Power and Infrastructure Ltd</t>
  </si>
  <si>
    <t>AKANKSHA</t>
  </si>
  <si>
    <t>RSD Finance Ltd</t>
  </si>
  <si>
    <t>RSDFIN</t>
  </si>
  <si>
    <t>Global Offshore Services Ltd</t>
  </si>
  <si>
    <t>GLOBOFFS</t>
  </si>
  <si>
    <t>Naman In-Store (India) Ltd</t>
  </si>
  <si>
    <t>NAMAN</t>
  </si>
  <si>
    <t>Lagnam Spintex Ltd</t>
  </si>
  <si>
    <t>LAGNAM</t>
  </si>
  <si>
    <t>Eco Hotels and Resorts Ltd</t>
  </si>
  <si>
    <t>ECOHOTELS</t>
  </si>
  <si>
    <t>Lakshmi Automatic Loom Works Ltd</t>
  </si>
  <si>
    <t>LXMIATO</t>
  </si>
  <si>
    <t>Incredible Industries Ltd</t>
  </si>
  <si>
    <t>INCREDIBLE</t>
  </si>
  <si>
    <t>Gayatri Rubbers and Chemicals Ltd</t>
  </si>
  <si>
    <t>GRCL</t>
  </si>
  <si>
    <t>Digicontent Ltd</t>
  </si>
  <si>
    <t>DGCONTENT</t>
  </si>
  <si>
    <t>WAA Solar Ltd</t>
  </si>
  <si>
    <t>WAA</t>
  </si>
  <si>
    <t>Rajputana Industries Ltd</t>
  </si>
  <si>
    <t>RAJINDLTD</t>
  </si>
  <si>
    <t>Metals - Copper</t>
  </si>
  <si>
    <t>Bal Pharma Ltd</t>
  </si>
  <si>
    <t>BALPHARMA</t>
  </si>
  <si>
    <t>Century Extrusions Ltd</t>
  </si>
  <si>
    <t>CENTEXT</t>
  </si>
  <si>
    <t>Shri Bajrang Alliance Ltd</t>
  </si>
  <si>
    <t>SHBAJRG</t>
  </si>
  <si>
    <t>Techknowgreen Solutions Ltd</t>
  </si>
  <si>
    <t>TECHKGREEN</t>
  </si>
  <si>
    <t>Winsome Textile Industries Ltd</t>
  </si>
  <si>
    <t>WINSOMTX</t>
  </si>
  <si>
    <t>Worth Peripherals Ltd</t>
  </si>
  <si>
    <t>Jyoti Ltd</t>
  </si>
  <si>
    <t>JYOTI</t>
  </si>
  <si>
    <t>Bihar Sponge Iron Ltd</t>
  </si>
  <si>
    <t>BIHSPONG</t>
  </si>
  <si>
    <t>LA Tim Metal &amp; Industries Ltd</t>
  </si>
  <si>
    <t>LATIMMETAL</t>
  </si>
  <si>
    <t>Srivari Spices and Foods Ltd</t>
  </si>
  <si>
    <t>SSFL</t>
  </si>
  <si>
    <t>Aarvi Encon Ltd</t>
  </si>
  <si>
    <t>AARVI</t>
  </si>
  <si>
    <t>Weizmann Limited</t>
  </si>
  <si>
    <t>WEIZMANIND</t>
  </si>
  <si>
    <t>Sonam Ltd</t>
  </si>
  <si>
    <t>SONAMLTD</t>
  </si>
  <si>
    <t>MITCON Consultancy &amp; Engineering Services Ltd</t>
  </si>
  <si>
    <t>MITCON</t>
  </si>
  <si>
    <t>Arunjyoti Bio Ventures Ltd</t>
  </si>
  <si>
    <t>ABVL</t>
  </si>
  <si>
    <t>Rts Power Corporation Ltd</t>
  </si>
  <si>
    <t>RTSPOWR</t>
  </si>
  <si>
    <t>Anik Industries Ltd</t>
  </si>
  <si>
    <t>ANIKINDS</t>
  </si>
  <si>
    <t>Pansari Developers Ltd</t>
  </si>
  <si>
    <t>PANSARI</t>
  </si>
  <si>
    <t>Radix Industries (India) Ltd</t>
  </si>
  <si>
    <t>RADIXIND</t>
  </si>
  <si>
    <t>Indbank Merchant Banking Services Ltd</t>
  </si>
  <si>
    <t>INDBANK</t>
  </si>
  <si>
    <t>Signet Industries Ltd</t>
  </si>
  <si>
    <t>SIGIND</t>
  </si>
  <si>
    <t>Hindustan Tin Works Ltd</t>
  </si>
  <si>
    <t>HINDTIN</t>
  </si>
  <si>
    <t>Indrayani Biotech Ltd</t>
  </si>
  <si>
    <t>INDRANIB</t>
  </si>
  <si>
    <t>Kapston Services Ltd</t>
  </si>
  <si>
    <t>KAPSTON</t>
  </si>
  <si>
    <t>Emmbi Industries Ltd</t>
  </si>
  <si>
    <t>EMMBI</t>
  </si>
  <si>
    <t>Panache Digilife Ltd</t>
  </si>
  <si>
    <t>PANACHE</t>
  </si>
  <si>
    <t>Mangalam Drugs and Organics Ltd</t>
  </si>
  <si>
    <t>MANGALAM</t>
  </si>
  <si>
    <t>Odyssey Technologies Ltd</t>
  </si>
  <si>
    <t>ODYSSEY</t>
  </si>
  <si>
    <t>Confidence Futuristic Energetech Ltd</t>
  </si>
  <si>
    <t>CFEL</t>
  </si>
  <si>
    <t>Beacon Trusteeship Ltd</t>
  </si>
  <si>
    <t>BEACON</t>
  </si>
  <si>
    <t>Edvenswa Enterprises Ltd</t>
  </si>
  <si>
    <t>EDVENSWA</t>
  </si>
  <si>
    <t>Aarnav Fashions Ltd</t>
  </si>
  <si>
    <t>AARNAV</t>
  </si>
  <si>
    <t>Sunlite Recycling Industries Ltd</t>
  </si>
  <si>
    <t>SUNLITE</t>
  </si>
  <si>
    <t>Sel Manufacturing Company Ltd</t>
  </si>
  <si>
    <t>SELMC</t>
  </si>
  <si>
    <t>MRO-TEK Realty Ltd</t>
  </si>
  <si>
    <t>MRO-TEK</t>
  </si>
  <si>
    <t>Somi Conveyor Beltings Ltd</t>
  </si>
  <si>
    <t>SOMICONVEY</t>
  </si>
  <si>
    <t>Enser Communications Ltd</t>
  </si>
  <si>
    <t>ENSER</t>
  </si>
  <si>
    <t>GVP Infotech Ltd</t>
  </si>
  <si>
    <t>GVPTECH</t>
  </si>
  <si>
    <t>Stratmont Industries Ltd</t>
  </si>
  <si>
    <t>STRATMONT</t>
  </si>
  <si>
    <t>Ramdevbaba Solvent Ltd</t>
  </si>
  <si>
    <t>RBS</t>
  </si>
  <si>
    <t>Wardwizard Foods and Beverages Ltd</t>
  </si>
  <si>
    <t>WARDWIZFBL</t>
  </si>
  <si>
    <t>Vinny Overseas Ltd</t>
  </si>
  <si>
    <t>VINNY</t>
  </si>
  <si>
    <t>Quest Laboratories Ltd</t>
  </si>
  <si>
    <t>QUESTLAB</t>
  </si>
  <si>
    <t>Vaishali Pharma Ltd</t>
  </si>
  <si>
    <t>VAISHALI</t>
  </si>
  <si>
    <t>Prima Plastics Ltd</t>
  </si>
  <si>
    <t>PRIMAPLA</t>
  </si>
  <si>
    <t>Sharat Industries Ltd</t>
  </si>
  <si>
    <t>SHINDL</t>
  </si>
  <si>
    <t>Ratnabhumi Developers Ltd</t>
  </si>
  <si>
    <t>RATNABHUMI</t>
  </si>
  <si>
    <t>B.A.G. Films and Media Ltd</t>
  </si>
  <si>
    <t>BAGFILMS</t>
  </si>
  <si>
    <t>Aryaman Capital Markets Ltd</t>
  </si>
  <si>
    <t>ARYACAPM</t>
  </si>
  <si>
    <t>United Nilgiri Tea Estates Company Ltd</t>
  </si>
  <si>
    <t>UNITEDTEA</t>
  </si>
  <si>
    <t>IVP Ltd</t>
  </si>
  <si>
    <t>IVP</t>
  </si>
  <si>
    <t>Sylvan Plyboard (India) Ltd</t>
  </si>
  <si>
    <t>SYLVANPLY</t>
  </si>
  <si>
    <t>Gretex Industries Ltd</t>
  </si>
  <si>
    <t>GRETEX</t>
  </si>
  <si>
    <t>Ashapura Logistics Ltd</t>
  </si>
  <si>
    <t>ASHALOG</t>
  </si>
  <si>
    <t>Deep Polymers Ltd</t>
  </si>
  <si>
    <t>DEEP</t>
  </si>
  <si>
    <t>United Polyfab Gujarat Ltd</t>
  </si>
  <si>
    <t>UNITEDPOLY</t>
  </si>
  <si>
    <t>Sir Shadi Lal Enterprises Ltd</t>
  </si>
  <si>
    <t>SSLEL</t>
  </si>
  <si>
    <t>Modern Threads (India) Ltd</t>
  </si>
  <si>
    <t>MODTHREAD</t>
  </si>
  <si>
    <t>Maheshwari Logistics Ltd</t>
  </si>
  <si>
    <t>MAHESHWARI</t>
  </si>
  <si>
    <t>Tarmat Ltd</t>
  </si>
  <si>
    <t>TARMAT</t>
  </si>
  <si>
    <t>Upsurge Investment and Finance Ltd</t>
  </si>
  <si>
    <t>UPSURGE</t>
  </si>
  <si>
    <t>Arvee Laboratories (India) Ltd</t>
  </si>
  <si>
    <t>ARVEE</t>
  </si>
  <si>
    <t>CHL Ltd</t>
  </si>
  <si>
    <t>CHLLTD</t>
  </si>
  <si>
    <t>Aveer Foods Ltd</t>
  </si>
  <si>
    <t>AVEER</t>
  </si>
  <si>
    <t>Urban Enviro Waste Management Ltd</t>
  </si>
  <si>
    <t>URBAN</t>
  </si>
  <si>
    <t>Swati Projects Ltd</t>
  </si>
  <si>
    <t>SWATIPRO</t>
  </si>
  <si>
    <t>Simplex Castings Ltd</t>
  </si>
  <si>
    <t>SIMPLEXCAS</t>
  </si>
  <si>
    <t>Rulka Electricals Ltd</t>
  </si>
  <si>
    <t>RULKA</t>
  </si>
  <si>
    <t>ACE Software Exports Ltd</t>
  </si>
  <si>
    <t>ACESOFT</t>
  </si>
  <si>
    <t>BDH Industries Ltd</t>
  </si>
  <si>
    <t>BDH</t>
  </si>
  <si>
    <t>Manaksia Aluminium Co Ltd</t>
  </si>
  <si>
    <t>MANAKALUCO</t>
  </si>
  <si>
    <t>Silicon Rental Solutions Ltd</t>
  </si>
  <si>
    <t>SRSOLTD</t>
  </si>
  <si>
    <t>Universal Autofoundry Ltd</t>
  </si>
  <si>
    <t>UNIAUTO</t>
  </si>
  <si>
    <t>Anmol India Ltd</t>
  </si>
  <si>
    <t>ANMOL</t>
  </si>
  <si>
    <t>Gujarat State Financial Corp</t>
  </si>
  <si>
    <t>GUJSTATFIN</t>
  </si>
  <si>
    <t>Alpine Housing Development Corporation Limited</t>
  </si>
  <si>
    <t>ALPINEHOU</t>
  </si>
  <si>
    <t>Ludlow Jute &amp; Specialities Ltd</t>
  </si>
  <si>
    <t>LUDLOWJUT</t>
  </si>
  <si>
    <t>GSS Infotech Ltd</t>
  </si>
  <si>
    <t>GSS</t>
  </si>
  <si>
    <t>Kesar Petroproducts Ltd</t>
  </si>
  <si>
    <t>KESARPE</t>
  </si>
  <si>
    <t>SAH Polymers Ltd</t>
  </si>
  <si>
    <t>SAH</t>
  </si>
  <si>
    <t>Samkrg Pistons and Rings Ltd</t>
  </si>
  <si>
    <t>SAMKRG</t>
  </si>
  <si>
    <t>Power and Instrumentation (Gujarat) Ltd</t>
  </si>
  <si>
    <t>PIGL</t>
  </si>
  <si>
    <t>Priti International Ltd</t>
  </si>
  <si>
    <t>PRITI</t>
  </si>
  <si>
    <t>Hindustan Adhesives Ltd</t>
  </si>
  <si>
    <t>HINDADH</t>
  </si>
  <si>
    <t>Upsurge Seeds Of Agriculture Ltd</t>
  </si>
  <si>
    <t>USASEEDS</t>
  </si>
  <si>
    <t>Digidrive Distributors Ltd</t>
  </si>
  <si>
    <t>DIGIDRIVE</t>
  </si>
  <si>
    <t>Surat Trade and Mercantile Ltd</t>
  </si>
  <si>
    <t>SURATRAML</t>
  </si>
  <si>
    <t>Salasar Exteriors and Contour Ltd</t>
  </si>
  <si>
    <t>SECL</t>
  </si>
  <si>
    <t>GIR Natureview Resorts Ltd</t>
  </si>
  <si>
    <t>GIRRESORTS</t>
  </si>
  <si>
    <t>Cambridge Technology Enterprises Ltd</t>
  </si>
  <si>
    <t>CTE</t>
  </si>
  <si>
    <t>Samor Reality Ltd</t>
  </si>
  <si>
    <t>SAMOR</t>
  </si>
  <si>
    <t>DRS Dilip Roadlines Ltd</t>
  </si>
  <si>
    <t>DRSDILIP</t>
  </si>
  <si>
    <t>Dhoot Industrial Finance Ltd</t>
  </si>
  <si>
    <t>DHOOTIN</t>
  </si>
  <si>
    <t>Metroglobal Ltd</t>
  </si>
  <si>
    <t>METROGLOBL</t>
  </si>
  <si>
    <t>Jocil Ltd</t>
  </si>
  <si>
    <t>JOCIL</t>
  </si>
  <si>
    <t>Syschem (India) Ltd</t>
  </si>
  <si>
    <t>SYSCHEM</t>
  </si>
  <si>
    <t>Caprihans India Ltd</t>
  </si>
  <si>
    <t>CAPRIHANS</t>
  </si>
  <si>
    <t>Mitsu Chem Plast Ltd</t>
  </si>
  <si>
    <t>MITSU</t>
  </si>
  <si>
    <t>Airo Lam Ltd</t>
  </si>
  <si>
    <t>AIROLAM</t>
  </si>
  <si>
    <t>Gujarat Intrux Ltd</t>
  </si>
  <si>
    <t>GUJINTRX</t>
  </si>
  <si>
    <t>Pritika Engineering Components Ltd</t>
  </si>
  <si>
    <t>PRITIKA</t>
  </si>
  <si>
    <t>Gillanders Arbuthnot &amp; Co Ltd</t>
  </si>
  <si>
    <t>GILLANDERS</t>
  </si>
  <si>
    <t>Shahlon Silk Industries Ltd</t>
  </si>
  <si>
    <t>SHAHLON</t>
  </si>
  <si>
    <t>Ambey Laboratories Ltd</t>
  </si>
  <si>
    <t>AMBEY</t>
  </si>
  <si>
    <t>Shree Ajit Pulp and Paper Ltd</t>
  </si>
  <si>
    <t>SAPPL</t>
  </si>
  <si>
    <t>Precision Electronics Ltd</t>
  </si>
  <si>
    <t>PRECISIO</t>
  </si>
  <si>
    <t>Vuenow Infratech Ltd</t>
  </si>
  <si>
    <t>VUENOW</t>
  </si>
  <si>
    <t>Cenlub Industries Ltd</t>
  </si>
  <si>
    <t>CENLUB</t>
  </si>
  <si>
    <t>Lactose (India) Ltd</t>
  </si>
  <si>
    <t>LACTOSE</t>
  </si>
  <si>
    <t>Greenchef Appliances Ltd</t>
  </si>
  <si>
    <t>GREENCHEF</t>
  </si>
  <si>
    <t>Vital Chemtech Ltd</t>
  </si>
  <si>
    <t>VITAL</t>
  </si>
  <si>
    <t>Shigan Quantum Technologies Ltd</t>
  </si>
  <si>
    <t>SHIGAN</t>
  </si>
  <si>
    <t>Pacific Industries Ltd</t>
  </si>
  <si>
    <t>PACIFICI</t>
  </si>
  <si>
    <t>Lambodhara Textiles Ltd</t>
  </si>
  <si>
    <t>LAMBODHARA</t>
  </si>
  <si>
    <t>Siyaram Recycling Industries Ltd</t>
  </si>
  <si>
    <t>SIYARAM</t>
  </si>
  <si>
    <t>Abans Enterprises Ltd</t>
  </si>
  <si>
    <t>ABANSENT</t>
  </si>
  <si>
    <t>Atam Valves Ltd</t>
  </si>
  <si>
    <t>ATAM</t>
  </si>
  <si>
    <t>Bafna Pharmaceuticals Ltd</t>
  </si>
  <si>
    <t>BAFNAPH</t>
  </si>
  <si>
    <t>Setco Automotive Ltd</t>
  </si>
  <si>
    <t>SETCO</t>
  </si>
  <si>
    <t>South India Paper Mills Ltd</t>
  </si>
  <si>
    <t>STHINPA</t>
  </si>
  <si>
    <t>Khemani Distributors &amp; Marketing Ltd</t>
  </si>
  <si>
    <t>KDML</t>
  </si>
  <si>
    <t>SAL Steel Ltd</t>
  </si>
  <si>
    <t>SALSTEEL</t>
  </si>
  <si>
    <t>Globus Power Generation Ltd</t>
  </si>
  <si>
    <t>GLOBUSCON</t>
  </si>
  <si>
    <t>Reliance Home Finance Ltd</t>
  </si>
  <si>
    <t>RHFL</t>
  </si>
  <si>
    <t>Kalyani Forge Ltd</t>
  </si>
  <si>
    <t>KALYANIFRG</t>
  </si>
  <si>
    <t>Sprayking Ltd</t>
  </si>
  <si>
    <t>SPRAYKING</t>
  </si>
  <si>
    <t>Pramara Promotions Ltd</t>
  </si>
  <si>
    <t>PRAMARA</t>
  </si>
  <si>
    <t>Keynote Financial Services Ltd</t>
  </si>
  <si>
    <t>KEYFINSERV</t>
  </si>
  <si>
    <t>Dcm Ltd</t>
  </si>
  <si>
    <t>DCM</t>
  </si>
  <si>
    <t>Tyche Industries Ltd</t>
  </si>
  <si>
    <t>TYCHE</t>
  </si>
  <si>
    <t>Ovobel Foods Ltd</t>
  </si>
  <si>
    <t>OVOBELE</t>
  </si>
  <si>
    <t>Basant Agro Tech (India) Ltd</t>
  </si>
  <si>
    <t>BASANTGL</t>
  </si>
  <si>
    <t>Supreme Infrastructure India Ltd</t>
  </si>
  <si>
    <t>SUPREMEINF</t>
  </si>
  <si>
    <t>Raghuvansh Agrofarms Ltd</t>
  </si>
  <si>
    <t>RAFL</t>
  </si>
  <si>
    <t>Toyam Sports Ltd</t>
  </si>
  <si>
    <t>TOYAMSL</t>
  </si>
  <si>
    <t>ITCONS e-Solutions Ltd</t>
  </si>
  <si>
    <t>ITCONS</t>
  </si>
  <si>
    <t>Human Resource &amp; Employment Services</t>
  </si>
  <si>
    <t>Indian Infotech and Software Ltd</t>
  </si>
  <si>
    <t>INDINFO</t>
  </si>
  <si>
    <t>Fonebox Retail Ltd</t>
  </si>
  <si>
    <t>FONEBOX</t>
  </si>
  <si>
    <t>Savera Industries Ltd</t>
  </si>
  <si>
    <t>SAVERA</t>
  </si>
  <si>
    <t>Brace Port Logistics Ltd</t>
  </si>
  <si>
    <t>BRACEPORT</t>
  </si>
  <si>
    <t>Tainwala Chemicals and Plastics (India) Ltd</t>
  </si>
  <si>
    <t>TAINWALCHM</t>
  </si>
  <si>
    <t>CIL Nova Petrochemicals Ltd</t>
  </si>
  <si>
    <t>CNOVAPETRO</t>
  </si>
  <si>
    <t>Hilton Metal Forging Ltd</t>
  </si>
  <si>
    <t>HILTON</t>
  </si>
  <si>
    <t>AKI India Ltd</t>
  </si>
  <si>
    <t>AKI</t>
  </si>
  <si>
    <t>Kaira Can Co Ltd</t>
  </si>
  <si>
    <t>KAIRA</t>
  </si>
  <si>
    <t>Polson Ltd</t>
  </si>
  <si>
    <t>POLSON</t>
  </si>
  <si>
    <t>Nagpur Power and Industries Ltd</t>
  </si>
  <si>
    <t>NAGPI</t>
  </si>
  <si>
    <t>Aesthetik Engineers Ltd</t>
  </si>
  <si>
    <t>AESTHETIK</t>
  </si>
  <si>
    <t>Ecoplast Ltd</t>
  </si>
  <si>
    <t>ECOPLAST</t>
  </si>
  <si>
    <t>Marvel Decor Ltd</t>
  </si>
  <si>
    <t>MDL</t>
  </si>
  <si>
    <t>Mahalaxmi Rubtech Ltd</t>
  </si>
  <si>
    <t>MHLXMIRU</t>
  </si>
  <si>
    <t>Sikko Industries Ltd</t>
  </si>
  <si>
    <t>SIKKO</t>
  </si>
  <si>
    <t>Divine Power Energy Ltd</t>
  </si>
  <si>
    <t>DPEL</t>
  </si>
  <si>
    <t>S V Global Mill Ltd</t>
  </si>
  <si>
    <t>SVGLOBAL</t>
  </si>
  <si>
    <t>ATV Projects India Ltd</t>
  </si>
  <si>
    <t>ATVPR</t>
  </si>
  <si>
    <t>Ganges Securities Ltd</t>
  </si>
  <si>
    <t>GANGESSECU</t>
  </si>
  <si>
    <t>Bhandari Hosiery Exports Ltd</t>
  </si>
  <si>
    <t>BHANDARI</t>
  </si>
  <si>
    <t>Standard Industries Ltd</t>
  </si>
  <si>
    <t>SIL</t>
  </si>
  <si>
    <t>Indian Sucrose Ltd</t>
  </si>
  <si>
    <t>INDSUCR</t>
  </si>
  <si>
    <t>Niraj Cement Structurals Ltd</t>
  </si>
  <si>
    <t>NIRAJ</t>
  </si>
  <si>
    <t>Kifs Financial Services Ltd</t>
  </si>
  <si>
    <t>KIFS</t>
  </si>
  <si>
    <t>Rajnish Retail Ltd</t>
  </si>
  <si>
    <t>RRETAIL</t>
  </si>
  <si>
    <t>Shradha AI Technologies Ltd</t>
  </si>
  <si>
    <t>SHRAAITECH</t>
  </si>
  <si>
    <t>Oil &amp; Gas Drilling</t>
  </si>
  <si>
    <t>Praxis Home Retail Ltd</t>
  </si>
  <si>
    <t>PRAXIS</t>
  </si>
  <si>
    <t>Accuracy Shipping Ltd</t>
  </si>
  <si>
    <t>ACCURACY</t>
  </si>
  <si>
    <t>Ducol Organics &amp; Colours Ltd</t>
  </si>
  <si>
    <t>DUCOL</t>
  </si>
  <si>
    <t>Kakatiya Cement Sugar and Industries Ltd</t>
  </si>
  <si>
    <t>KAKATCEM</t>
  </si>
  <si>
    <t>Electro Force (India) Ltd</t>
  </si>
  <si>
    <t>EFORCE</t>
  </si>
  <si>
    <t>Electronic Equipment &amp; Parts</t>
  </si>
  <si>
    <t>NipponINETFNifty SDL Apr 2026 Top 20 Equal Weight</t>
  </si>
  <si>
    <t>SDL26BEES</t>
  </si>
  <si>
    <t>Jamshri Realty Ltd</t>
  </si>
  <si>
    <t>JAMSHRI</t>
  </si>
  <si>
    <t>Real Estate Operating Companies</t>
  </si>
  <si>
    <t>Piccadily Sugar and Allied Industries Ltd</t>
  </si>
  <si>
    <t>PICCASUG</t>
  </si>
  <si>
    <t>Surana Solar Ltd</t>
  </si>
  <si>
    <t>SURANASOL</t>
  </si>
  <si>
    <t>Narbada Gems and Jewellery Ltd</t>
  </si>
  <si>
    <t>NARBADA</t>
  </si>
  <si>
    <t>Western India Plywoods Ltd</t>
  </si>
  <si>
    <t>WIPL</t>
  </si>
  <si>
    <t>Avance Technologies Ltd</t>
  </si>
  <si>
    <t>AVANCE</t>
  </si>
  <si>
    <t>DHP India Ltd</t>
  </si>
  <si>
    <t>DHPIND</t>
  </si>
  <si>
    <t>Transwarranty Finance Ltd</t>
  </si>
  <si>
    <t>TFL</t>
  </si>
  <si>
    <t>SunGarner Energies Ltd</t>
  </si>
  <si>
    <t>SEL</t>
  </si>
  <si>
    <t>Krebs Biochemicals and Industries Ltd</t>
  </si>
  <si>
    <t>KREBSBIO</t>
  </si>
  <si>
    <t>MPS Infotecnics Ltd</t>
  </si>
  <si>
    <t>VISESHINFO</t>
  </si>
  <si>
    <t>LKP Securities Ltd</t>
  </si>
  <si>
    <t>LKPSEC</t>
  </si>
  <si>
    <t>Visco Trade Associates Ltd</t>
  </si>
  <si>
    <t>VISCO</t>
  </si>
  <si>
    <t>Bright Brothers Ltd</t>
  </si>
  <si>
    <t>BRIGHTBR</t>
  </si>
  <si>
    <t>Homesfy Realty Ltd</t>
  </si>
  <si>
    <t>HOMESFY</t>
  </si>
  <si>
    <t>DIGJAM Ltd</t>
  </si>
  <si>
    <t>DIGJAMLMTD</t>
  </si>
  <si>
    <t>Machino Plastics Ltd</t>
  </si>
  <si>
    <t>MACPLASQ</t>
  </si>
  <si>
    <t>Xelpmoc Design and Tech Ltd</t>
  </si>
  <si>
    <t>XELPMOC</t>
  </si>
  <si>
    <t>Kovilpatti Lakshmi Roller Flour Mills Ltd</t>
  </si>
  <si>
    <t>KLRFM</t>
  </si>
  <si>
    <t>Genpharmasec Ltd</t>
  </si>
  <si>
    <t>GENPHARMA</t>
  </si>
  <si>
    <t>Flex Foods Ltd</t>
  </si>
  <si>
    <t>FLEXFO</t>
  </si>
  <si>
    <t>Rajeshwari Cans Ltd</t>
  </si>
  <si>
    <t>RCAN</t>
  </si>
  <si>
    <t>Metal, Glass &amp; Plastic Containers</t>
  </si>
  <si>
    <t>Ultracab (India) Ltd</t>
  </si>
  <si>
    <t>ULTRACAB</t>
  </si>
  <si>
    <t>HIM Teknoforge Ltd</t>
  </si>
  <si>
    <t>HIMTEK</t>
  </si>
  <si>
    <t>SPL Industries Ltd</t>
  </si>
  <si>
    <t>SPLIL</t>
  </si>
  <si>
    <t>Calcom Vision Ltd</t>
  </si>
  <si>
    <t>CALCOM</t>
  </si>
  <si>
    <t>Baid Finserv Ltd</t>
  </si>
  <si>
    <t>BAIDFIN</t>
  </si>
  <si>
    <t>Vibrant Global Capital Ltd</t>
  </si>
  <si>
    <t>VGCL</t>
  </si>
  <si>
    <t>HCP Plastene Bulkpack Ltd</t>
  </si>
  <si>
    <t>HPBL</t>
  </si>
  <si>
    <t>Paper &amp; Plastic Packaging Products &amp; Materials</t>
  </si>
  <si>
    <t>Active Clothing Co Ltd</t>
  </si>
  <si>
    <t>ACTIVE</t>
  </si>
  <si>
    <t>7Seas Entertainment Ltd</t>
  </si>
  <si>
    <t>7SEASL</t>
  </si>
  <si>
    <t>Interactive Home Entertainment</t>
  </si>
  <si>
    <t>Zenith Drugs Ltd</t>
  </si>
  <si>
    <t>ZENITHDRUG</t>
  </si>
  <si>
    <t>Interiors &amp; More Ltd</t>
  </si>
  <si>
    <t>INM</t>
  </si>
  <si>
    <t>CG VAK Software and Exports Ltd</t>
  </si>
  <si>
    <t>CGVAK</t>
  </si>
  <si>
    <t>Eros International Media Ltd</t>
  </si>
  <si>
    <t>EROSMEDIA</t>
  </si>
  <si>
    <t>Aztec Fluids &amp; Machinery Ltd</t>
  </si>
  <si>
    <t>AZTEC</t>
  </si>
  <si>
    <t>Samrat Forgings Ltd</t>
  </si>
  <si>
    <t>SAMRATFORG</t>
  </si>
  <si>
    <t>Eyantra Ventures Ltd</t>
  </si>
  <si>
    <t>EY</t>
  </si>
  <si>
    <t>Zeal Aqua Ltd</t>
  </si>
  <si>
    <t>KHFM Hospitality and Facility Management Services Ltd</t>
  </si>
  <si>
    <t>KHFM</t>
  </si>
  <si>
    <t>Surya Lakshmi Cotton Mills Ltd</t>
  </si>
  <si>
    <t>SURYALAXMI</t>
  </si>
  <si>
    <t>Mukta Arts Ltd</t>
  </si>
  <si>
    <t>MUKTAARTS</t>
  </si>
  <si>
    <t>Reliance Chemotex Industries Ltd</t>
  </si>
  <si>
    <t>RELCHEMQ</t>
  </si>
  <si>
    <t>Hemant Surgical Industries Ltd</t>
  </si>
  <si>
    <t>HSIL</t>
  </si>
  <si>
    <t>Health Care Distributors</t>
  </si>
  <si>
    <t>Touchwood Entertainment Ltd</t>
  </si>
  <si>
    <t>TOUCHWOOD</t>
  </si>
  <si>
    <t>Smruthi Organics Ltd</t>
  </si>
  <si>
    <t>SMRUTHIORG</t>
  </si>
  <si>
    <t>VJTF Eduservices Ltd</t>
  </si>
  <si>
    <t>VJTFEDU</t>
  </si>
  <si>
    <t>Gujarat Toolroom Ltd</t>
  </si>
  <si>
    <t>GUJTLRM</t>
  </si>
  <si>
    <t>Dhruva Capital Services Ltd</t>
  </si>
  <si>
    <t>DHRUVCA</t>
  </si>
  <si>
    <t>Hindprakash Industries Ltd</t>
  </si>
  <si>
    <t>HPIL</t>
  </si>
  <si>
    <t>Suryalata Spinning Mills Ltd</t>
  </si>
  <si>
    <t>SURYALA</t>
  </si>
  <si>
    <t>Globe International Carriers Ltd</t>
  </si>
  <si>
    <t>GICL</t>
  </si>
  <si>
    <t>Maitreya Medicare Ltd</t>
  </si>
  <si>
    <t>MAITREYA</t>
  </si>
  <si>
    <t>Indian Card Clothing Company Ltd</t>
  </si>
  <si>
    <t>INDIANCARD</t>
  </si>
  <si>
    <t>Swastik Pipe Ltd</t>
  </si>
  <si>
    <t>SWASTIK</t>
  </si>
  <si>
    <t>Aarey Drugs and Pharmaceuticals Ltd</t>
  </si>
  <si>
    <t>AAREYDRUGS</t>
  </si>
  <si>
    <t>Shreeji Translogistics Ltd</t>
  </si>
  <si>
    <t>STL</t>
  </si>
  <si>
    <t>B &amp; A Ltd</t>
  </si>
  <si>
    <t>BNALTD</t>
  </si>
  <si>
    <t>Hindusthan National Glass And Industries Ltd</t>
  </si>
  <si>
    <t>HINDNATGLS</t>
  </si>
  <si>
    <t>HB Estate Developers Ltd</t>
  </si>
  <si>
    <t>HBESD</t>
  </si>
  <si>
    <t>B-Right RealEstate Ltd</t>
  </si>
  <si>
    <t>BRRL</t>
  </si>
  <si>
    <t>Mehai Technology Ltd</t>
  </si>
  <si>
    <t>MEHAI</t>
  </si>
  <si>
    <t>Srestha Finvest Ltd</t>
  </si>
  <si>
    <t>SRESTHA</t>
  </si>
  <si>
    <t>Fidel Softech Ltd</t>
  </si>
  <si>
    <t>FIDEL</t>
  </si>
  <si>
    <t>Sotac Pharmaceuticals Ltd</t>
  </si>
  <si>
    <t>SOTAC</t>
  </si>
  <si>
    <t>Winsome Breweries Ltd</t>
  </si>
  <si>
    <t>WINSOMBR</t>
  </si>
  <si>
    <t>Brewers</t>
  </si>
  <si>
    <t>Shri Techtex Ltd</t>
  </si>
  <si>
    <t>SHRITECH</t>
  </si>
  <si>
    <t>Reliance Naval and Engineering Ltd</t>
  </si>
  <si>
    <t>RNAVAL</t>
  </si>
  <si>
    <t>Art Nirman Ltd</t>
  </si>
  <si>
    <t>ARTNIRMAN</t>
  </si>
  <si>
    <t>Indian Acrylics Ltd</t>
  </si>
  <si>
    <t>INDIANACRY</t>
  </si>
  <si>
    <t>Chetana Education Ltd</t>
  </si>
  <si>
    <t>CHETANA</t>
  </si>
  <si>
    <t>Radhe Developers (India) Ltd</t>
  </si>
  <si>
    <t>RADHEDE</t>
  </si>
  <si>
    <t>Jhandewalas Foods Ltd</t>
  </si>
  <si>
    <t>JFL</t>
  </si>
  <si>
    <t>Enfuse Solutions Ltd</t>
  </si>
  <si>
    <t>ENFUSE</t>
  </si>
  <si>
    <t>Sera Investments &amp; Finance India Ltd</t>
  </si>
  <si>
    <t>SERA</t>
  </si>
  <si>
    <t>Patel Integrated Logistics Ltd</t>
  </si>
  <si>
    <t>PATINTLOG</t>
  </si>
  <si>
    <t>De Neers Tools Ltd</t>
  </si>
  <si>
    <t>DENEERS</t>
  </si>
  <si>
    <t>VL Infraprojects Ltd</t>
  </si>
  <si>
    <t>VLINFRA</t>
  </si>
  <si>
    <t>Leading Leasing Finance and Investment Company Ltd</t>
  </si>
  <si>
    <t>LLFICL</t>
  </si>
  <si>
    <t>Semac Consultants Ltd</t>
  </si>
  <si>
    <t>SEMAC</t>
  </si>
  <si>
    <t>Bharat Gears Ltd</t>
  </si>
  <si>
    <t>BHARATGEAR</t>
  </si>
  <si>
    <t>Sizemasters Technology Ltd</t>
  </si>
  <si>
    <t>SIZEMASTER</t>
  </si>
  <si>
    <t>Aluwind Architectural Ltd</t>
  </si>
  <si>
    <t>ALUWIND</t>
  </si>
  <si>
    <t>Building Products - Others</t>
  </si>
  <si>
    <t>GV Films Ltd</t>
  </si>
  <si>
    <t>GVFILM</t>
  </si>
  <si>
    <t>Bilcare Ltd</t>
  </si>
  <si>
    <t>BI</t>
  </si>
  <si>
    <t>Palash Securities Ltd</t>
  </si>
  <si>
    <t>PALASHSECU</t>
  </si>
  <si>
    <t>DB (International) Stock Brokers Ltd</t>
  </si>
  <si>
    <t>DBSTOCKBRO</t>
  </si>
  <si>
    <t>W H Brady &amp; Company Ltd</t>
  </si>
  <si>
    <t>WHBRADY</t>
  </si>
  <si>
    <t>New Swan Multitech Ltd</t>
  </si>
  <si>
    <t>SWANAGRO</t>
  </si>
  <si>
    <t>Nippon India ETF Nifty PSU Bank BeES</t>
  </si>
  <si>
    <t>PSUBNKBEES</t>
  </si>
  <si>
    <t>Rishiroop Ltd</t>
  </si>
  <si>
    <t>RISHIROOP</t>
  </si>
  <si>
    <t>BCPL Railway Infrastructure Ltd</t>
  </si>
  <si>
    <t>BCPL</t>
  </si>
  <si>
    <t>Galaxy Cloud Kitchens Ltd</t>
  </si>
  <si>
    <t>GCKL</t>
  </si>
  <si>
    <t>Total Transport Systems Ltd</t>
  </si>
  <si>
    <t>TOTAL</t>
  </si>
  <si>
    <t>Ai Champdany Industries Ltd</t>
  </si>
  <si>
    <t>AICHAMP</t>
  </si>
  <si>
    <t>Colab Cloud Platforms Ltd</t>
  </si>
  <si>
    <t>COLABCLOUD</t>
  </si>
  <si>
    <t>Avro India Ltd</t>
  </si>
  <si>
    <t>AVROIND</t>
  </si>
  <si>
    <t>K I C Metaliks Ltd</t>
  </si>
  <si>
    <t>KAJARIR</t>
  </si>
  <si>
    <t>Manas Properties Ltd</t>
  </si>
  <si>
    <t>MANAS</t>
  </si>
  <si>
    <t>Sumuka Agro Industries Ltd</t>
  </si>
  <si>
    <t>SUMUKA</t>
  </si>
  <si>
    <t>Prakash Steelage Ltd</t>
  </si>
  <si>
    <t>PRAKASHSTL</t>
  </si>
  <si>
    <t>BN Rathi Securities Ltd</t>
  </si>
  <si>
    <t>BNRSEC</t>
  </si>
  <si>
    <t>Krishanveer Forge Ltd</t>
  </si>
  <si>
    <t>KVFORGE</t>
  </si>
  <si>
    <t>Tirupati Starch &amp; Chemicals Ltd</t>
  </si>
  <si>
    <t>TIRUSTA</t>
  </si>
  <si>
    <t>Ascom Leasing &amp; Investments Ltd</t>
  </si>
  <si>
    <t>ASCOM</t>
  </si>
  <si>
    <t>Nagreeka Exports Ltd</t>
  </si>
  <si>
    <t>NAGREEKEXP</t>
  </si>
  <si>
    <t>Teamo Productions HQ Ltd</t>
  </si>
  <si>
    <t>TPHQ</t>
  </si>
  <si>
    <t>Pee Cee Cosma Sope Ltd</t>
  </si>
  <si>
    <t>PCCOSMA</t>
  </si>
  <si>
    <t>ANI Integrated Services Ltd</t>
  </si>
  <si>
    <t>AISL</t>
  </si>
  <si>
    <t>Thakkers Developers Ltd</t>
  </si>
  <si>
    <t>THAKDEV</t>
  </si>
  <si>
    <t>Lasa Supergenerics Ltd</t>
  </si>
  <si>
    <t>LASA</t>
  </si>
  <si>
    <t>Garg Furnace Ltd</t>
  </si>
  <si>
    <t>GARGFUR</t>
  </si>
  <si>
    <t>Kesar Enterprises Ltd</t>
  </si>
  <si>
    <t>KESARENT</t>
  </si>
  <si>
    <t>Pharmaids Pharmaceuticals Ltd</t>
  </si>
  <si>
    <t>PHARMAID</t>
  </si>
  <si>
    <t>Saptarishi Agro Industries Ltd</t>
  </si>
  <si>
    <t>SPTRSHI</t>
  </si>
  <si>
    <t>Shah Alloys Ltd</t>
  </si>
  <si>
    <t>SHAHALLOYS</t>
  </si>
  <si>
    <t>Sal Automotive Ltd</t>
  </si>
  <si>
    <t>SALAUTO</t>
  </si>
  <si>
    <t>WeP Solutions Ltd</t>
  </si>
  <si>
    <t>WEPSOLN</t>
  </si>
  <si>
    <t>Jainam Ferro Alloys (I) Ltd</t>
  </si>
  <si>
    <t>JAINAM</t>
  </si>
  <si>
    <t>Steelman Telecom Ltd</t>
  </si>
  <si>
    <t>STML</t>
  </si>
  <si>
    <t>Integrated Telecommunication Services</t>
  </si>
  <si>
    <t>Panyam Cements And Mineral Industrties Ltd</t>
  </si>
  <si>
    <t>PANCM</t>
  </si>
  <si>
    <t>Lotus Eye Hospital and Institute Ltd</t>
  </si>
  <si>
    <t>LOTUSEYE</t>
  </si>
  <si>
    <t>Athena Global Technologies Ltd</t>
  </si>
  <si>
    <t>ATHENAGLO</t>
  </si>
  <si>
    <t>Salona Cotspin Ltd</t>
  </si>
  <si>
    <t>SALONA</t>
  </si>
  <si>
    <t>AAA Technologies Ltd</t>
  </si>
  <si>
    <t>AAATECH</t>
  </si>
  <si>
    <t>Deepak Spinners Ltd</t>
  </si>
  <si>
    <t>DEEPAKSP</t>
  </si>
  <si>
    <t>ITL Industries Ltd</t>
  </si>
  <si>
    <t>ITL</t>
  </si>
  <si>
    <t>Indsil Hydro Power and Manganese Ltd</t>
  </si>
  <si>
    <t>INDSILHYD</t>
  </si>
  <si>
    <t>Prizor Viztech Ltd</t>
  </si>
  <si>
    <t>PRIZOR</t>
  </si>
  <si>
    <t>BN Holdings Ltd</t>
  </si>
  <si>
    <t>BNHOLDINGS</t>
  </si>
  <si>
    <t>Bodhi Tree Multimedia Ltd</t>
  </si>
  <si>
    <t>BTML</t>
  </si>
  <si>
    <t>United Van Der Horst Ltd</t>
  </si>
  <si>
    <t>UVDRHOR</t>
  </si>
  <si>
    <t>Ansal Properties and Infrastructure Ltd</t>
  </si>
  <si>
    <t>ANSALAPI</t>
  </si>
  <si>
    <t>Baweja Studios Ltd</t>
  </si>
  <si>
    <t>BAWEJA</t>
  </si>
  <si>
    <t>Sameera Agro and Infra Ltd</t>
  </si>
  <si>
    <t>SAIFL</t>
  </si>
  <si>
    <t>Homebuilding</t>
  </si>
  <si>
    <t>Amarjothi Spinning Mills Ltd</t>
  </si>
  <si>
    <t>AMARJOTHI</t>
  </si>
  <si>
    <t>Gayatri Projects Ltd</t>
  </si>
  <si>
    <t>GAYAPROJ</t>
  </si>
  <si>
    <t>Munoth Capital Market Ltd</t>
  </si>
  <si>
    <t>MUNCAPM</t>
  </si>
  <si>
    <t>Ansal Housing Ltd</t>
  </si>
  <si>
    <t>ANSALHSG</t>
  </si>
  <si>
    <t>Key Corp Ltd</t>
  </si>
  <si>
    <t>KEYCORP</t>
  </si>
  <si>
    <t>Scanpoint Geomatics Ltd</t>
  </si>
  <si>
    <t>SCANPGEOM</t>
  </si>
  <si>
    <t>Parvati Sweetners and Power Ltd</t>
  </si>
  <si>
    <t>PARVATI</t>
  </si>
  <si>
    <t>Dhatre Udyog Ltd</t>
  </si>
  <si>
    <t>DHATRE</t>
  </si>
  <si>
    <t>Gayatri Sugars Ltd</t>
  </si>
  <si>
    <t>GAYATRI</t>
  </si>
  <si>
    <t>Vedavaag Systems Ltd</t>
  </si>
  <si>
    <t>VEDAVAAG</t>
  </si>
  <si>
    <t>Vaswani Industries Ltd</t>
  </si>
  <si>
    <t>VASWANI</t>
  </si>
  <si>
    <t>Kohinoor Foods Ltd</t>
  </si>
  <si>
    <t>KOHINOOR</t>
  </si>
  <si>
    <t>Bhilwara Spinners Ltd</t>
  </si>
  <si>
    <t>BHILSPIN</t>
  </si>
  <si>
    <t>Yarn Syndicate Ltd</t>
  </si>
  <si>
    <t>YARNSYN</t>
  </si>
  <si>
    <t>Rungta Irrigation Ltd</t>
  </si>
  <si>
    <t>RUNGTAIR</t>
  </si>
  <si>
    <t>Premco Global Ltd</t>
  </si>
  <si>
    <t>PREMCO</t>
  </si>
  <si>
    <t>AMD Industries Ltd</t>
  </si>
  <si>
    <t>AMDIND</t>
  </si>
  <si>
    <t>Aksh Optifibre Ltd</t>
  </si>
  <si>
    <t>AKSHOPTFBR</t>
  </si>
  <si>
    <t>Tanvi Foods (India) Ltd</t>
  </si>
  <si>
    <t>TANVI</t>
  </si>
  <si>
    <t>Cubex Tubings Ltd</t>
  </si>
  <si>
    <t>CUBEXTUB</t>
  </si>
  <si>
    <t>Tamboli Industries Ltd</t>
  </si>
  <si>
    <t>TAMBOLIIN</t>
  </si>
  <si>
    <t>Sonal Mercantile Ltd</t>
  </si>
  <si>
    <t>SONAL</t>
  </si>
  <si>
    <t>Likhami Consulting Ltd</t>
  </si>
  <si>
    <t>LIKHAMI</t>
  </si>
  <si>
    <t>Mysore Petro Chemicals Ltd</t>
  </si>
  <si>
    <t>MYSORPETRO</t>
  </si>
  <si>
    <t>Super Tannery Ltd</t>
  </si>
  <si>
    <t>SUPTANERY</t>
  </si>
  <si>
    <t>Vaidya Sane Ayurved Laboratories Ltd</t>
  </si>
  <si>
    <t>MADHAVBAUG</t>
  </si>
  <si>
    <t>Cravatex Ltd</t>
  </si>
  <si>
    <t>CRAVATEX</t>
  </si>
  <si>
    <t>Pioneer Embroideries Ltd</t>
  </si>
  <si>
    <t>PIONEEREMB</t>
  </si>
  <si>
    <t>Golkunda Diamonds and Jewellery Ltd</t>
  </si>
  <si>
    <t>GOLKUNDIA</t>
  </si>
  <si>
    <t>Relicab Cable Manufacturing Ltd</t>
  </si>
  <si>
    <t>RELICAB</t>
  </si>
  <si>
    <t>Virat Crane Industries Ltd</t>
  </si>
  <si>
    <t>VIRATCRA</t>
  </si>
  <si>
    <t>Kothari Fermentation and Biochem Ltd</t>
  </si>
  <si>
    <t>KFBL</t>
  </si>
  <si>
    <t>Promax Power Ltd</t>
  </si>
  <si>
    <t>PROMAX</t>
  </si>
  <si>
    <t>Saumya Consultants Ltd</t>
  </si>
  <si>
    <t>SAUMYA</t>
  </si>
  <si>
    <t>India Steel Works Ltd</t>
  </si>
  <si>
    <t>ISWL</t>
  </si>
  <si>
    <t>Master Components Ltd</t>
  </si>
  <si>
    <t>MASTER</t>
  </si>
  <si>
    <t>Srivasavi Adhesive Tapes Ltd</t>
  </si>
  <si>
    <t>SRIVASAVI</t>
  </si>
  <si>
    <t>Shervani Industrial Syndicate Ltd</t>
  </si>
  <si>
    <t>SHERVANI</t>
  </si>
  <si>
    <t>3rd Rock Multimedia Ltd</t>
  </si>
  <si>
    <t>3RDROCK</t>
  </si>
  <si>
    <t>Atishay Ltd</t>
  </si>
  <si>
    <t>ATISHAY</t>
  </si>
  <si>
    <t>Akshar Spintex Ltd</t>
  </si>
  <si>
    <t>AKSHAR</t>
  </si>
  <si>
    <t>Globe Textiles (India) Ltd</t>
  </si>
  <si>
    <t>GLOBE</t>
  </si>
  <si>
    <t>D &amp; H India Ltd</t>
  </si>
  <si>
    <t>DHINDIA</t>
  </si>
  <si>
    <t>SNL Bearings Ltd</t>
  </si>
  <si>
    <t>SNL</t>
  </si>
  <si>
    <t>Rexnord Electronics and Controls Ltd</t>
  </si>
  <si>
    <t>REXNORD</t>
  </si>
  <si>
    <t>Zenith Exports Ltd</t>
  </si>
  <si>
    <t>ZENITHEXPO</t>
  </si>
  <si>
    <t>B C C Fuba India Ltd</t>
  </si>
  <si>
    <t>BCCFUBA</t>
  </si>
  <si>
    <t>Sayaji Industries Ltd</t>
  </si>
  <si>
    <t>SAYAJIIND</t>
  </si>
  <si>
    <t>BSEL Algo Ltd</t>
  </si>
  <si>
    <t>BSELALGO</t>
  </si>
  <si>
    <t>Sundaram Multi Pap Ltd</t>
  </si>
  <si>
    <t>SUNDARAM</t>
  </si>
  <si>
    <t>Trishakti Industries Ltd</t>
  </si>
  <si>
    <t>TRISHAKT</t>
  </si>
  <si>
    <t>Kundan Edifice Ltd</t>
  </si>
  <si>
    <t>KEL</t>
  </si>
  <si>
    <t>Credent Global Finance Ltd</t>
  </si>
  <si>
    <t>CGFL</t>
  </si>
  <si>
    <t>Fiberweb (India) Ltd</t>
  </si>
  <si>
    <t>FIBERWEB</t>
  </si>
  <si>
    <t>Kotak S&amp;P BSE Sensex ETF</t>
  </si>
  <si>
    <t>SENSEX1</t>
  </si>
  <si>
    <t>Gujchem Distillers India Ltd</t>
  </si>
  <si>
    <t>GUJCMDS</t>
  </si>
  <si>
    <t>COSCO (India) Ltd</t>
  </si>
  <si>
    <t>COSCO</t>
  </si>
  <si>
    <t>Arshiya Ltd</t>
  </si>
  <si>
    <t>ARSHIYA</t>
  </si>
  <si>
    <t>Barak Valley Cements Ltd</t>
  </si>
  <si>
    <t>BVCL</t>
  </si>
  <si>
    <t>IBL Finance Ltd</t>
  </si>
  <si>
    <t>IBLFL</t>
  </si>
  <si>
    <t>Financial Technology</t>
  </si>
  <si>
    <t>Beardsell Ltd</t>
  </si>
  <si>
    <t>BEARDSELL</t>
  </si>
  <si>
    <t>Source Natural Foods and Herbal Supplements Ltd</t>
  </si>
  <si>
    <t>SOURCENTRL</t>
  </si>
  <si>
    <t>ICICI Prudential Nifty Next 50 ETF</t>
  </si>
  <si>
    <t>NEXT50IETF</t>
  </si>
  <si>
    <t>Motor and General Finance Ltd</t>
  </si>
  <si>
    <t>MOTOGENFIN</t>
  </si>
  <si>
    <t>Wallfort Financial Services Ltd</t>
  </si>
  <si>
    <t>WALLFORT</t>
  </si>
  <si>
    <t>Steel City Securities Ltd</t>
  </si>
  <si>
    <t>STEELCITY</t>
  </si>
  <si>
    <t>Apis India Ltd</t>
  </si>
  <si>
    <t>APIS</t>
  </si>
  <si>
    <t>Cerebra Integrated Technologies Ltd</t>
  </si>
  <si>
    <t>CEREBRAINT</t>
  </si>
  <si>
    <t>Aayush Wellness Ltd</t>
  </si>
  <si>
    <t>AAYUSH</t>
  </si>
  <si>
    <t>Nath Industries Ltd</t>
  </si>
  <si>
    <t>NATHIND</t>
  </si>
  <si>
    <t>MEP Infrastructure Developers Ltd</t>
  </si>
  <si>
    <t>MEP</t>
  </si>
  <si>
    <t>Thacker and Company Ltd</t>
  </si>
  <si>
    <t>THACKER</t>
  </si>
  <si>
    <t>Rama Vision Ltd</t>
  </si>
  <si>
    <t>RAMAVISION</t>
  </si>
  <si>
    <t>Macobs Technologies Ltd</t>
  </si>
  <si>
    <t>MACOBSTECH</t>
  </si>
  <si>
    <t>Sagarsoft (India) Ltd</t>
  </si>
  <si>
    <t>SAGARSOFT</t>
  </si>
  <si>
    <t>Cinerad Communications Ltd</t>
  </si>
  <si>
    <t>CINERAD</t>
  </si>
  <si>
    <t>Diensten Tech Ltd</t>
  </si>
  <si>
    <t>DTL</t>
  </si>
  <si>
    <t>Bengal Tea &amp; Fabrics Ltd</t>
  </si>
  <si>
    <t>BENGALT</t>
  </si>
  <si>
    <t>Ajooni Biotech Ltd</t>
  </si>
  <si>
    <t>AJOONI</t>
  </si>
  <si>
    <t>GTV Engineering Ltd</t>
  </si>
  <si>
    <t>GTV</t>
  </si>
  <si>
    <t>Lahoti Overseas Ltd</t>
  </si>
  <si>
    <t>LAHOTIOV</t>
  </si>
  <si>
    <t>Southern Magnesium and Chemicals Ltd</t>
  </si>
  <si>
    <t>SOUTHMG</t>
  </si>
  <si>
    <t>Manglam Infra &amp; Engineering Ltd</t>
  </si>
  <si>
    <t>MIEL</t>
  </si>
  <si>
    <t>WSFx Global Pay Ltd</t>
  </si>
  <si>
    <t>WSFX</t>
  </si>
  <si>
    <t>Money Masters Leasing and Finance Ltd</t>
  </si>
  <si>
    <t>MMLF</t>
  </si>
  <si>
    <t>Dhariwalcorp Ltd</t>
  </si>
  <si>
    <t>DHARIWAL</t>
  </si>
  <si>
    <t>Gujarat Natural Resources Ltd</t>
  </si>
  <si>
    <t>GNRL</t>
  </si>
  <si>
    <t>Ahlada Engineers Ltd</t>
  </si>
  <si>
    <t>AHLADA</t>
  </si>
  <si>
    <t>Aprameya Engineering Ltd</t>
  </si>
  <si>
    <t>APRAMEYA</t>
  </si>
  <si>
    <t>Rishi Laser Ltd</t>
  </si>
  <si>
    <t>RISHILASE</t>
  </si>
  <si>
    <t>Sanco Trans Ltd</t>
  </si>
  <si>
    <t>SANCTRN</t>
  </si>
  <si>
    <t>Samrat Pharmachem Ltd</t>
  </si>
  <si>
    <t>SAMRATPH</t>
  </si>
  <si>
    <t>Marco Cables &amp; Conductors Ltd</t>
  </si>
  <si>
    <t>MARCO</t>
  </si>
  <si>
    <t>Quadrant Televentures Ltd</t>
  </si>
  <si>
    <t>QUADRANT</t>
  </si>
  <si>
    <t>Suraj Industries Ltd</t>
  </si>
  <si>
    <t>SURJIND</t>
  </si>
  <si>
    <t>Future Consumer Ltd</t>
  </si>
  <si>
    <t>FCONSUMER</t>
  </si>
  <si>
    <t>Jayant Infratech Ltd</t>
  </si>
  <si>
    <t>JAYANT</t>
  </si>
  <si>
    <t>Ansal Buildwell Ltd</t>
  </si>
  <si>
    <t>ANSALBU</t>
  </si>
  <si>
    <t>Harshdeep Hortico Ltd</t>
  </si>
  <si>
    <t>HARSHDEEP</t>
  </si>
  <si>
    <t>Home Furnishings</t>
  </si>
  <si>
    <t>Energy Development Company Ltd</t>
  </si>
  <si>
    <t>ENERGYDEV</t>
  </si>
  <si>
    <t>Bhagyanagar Properties Ltd</t>
  </si>
  <si>
    <t>BHAGYAPROP</t>
  </si>
  <si>
    <t>Landmark Property Development Co Ltd</t>
  </si>
  <si>
    <t>LPDC</t>
  </si>
  <si>
    <t>Facor Alloys Ltd</t>
  </si>
  <si>
    <t>FACORALL</t>
  </si>
  <si>
    <t>Binayak Tex Processors Ltd</t>
  </si>
  <si>
    <t>ZBINTXPP</t>
  </si>
  <si>
    <t>Aspire &amp; Innovative Advertising Ltd</t>
  </si>
  <si>
    <t>ASPIRE</t>
  </si>
  <si>
    <t>Regency Ceramics Ltd</t>
  </si>
  <si>
    <t>REGENCERAM</t>
  </si>
  <si>
    <t>Ishan Dyes and Chemicals Ltd</t>
  </si>
  <si>
    <t>ISHANCH</t>
  </si>
  <si>
    <t>Oxygenta Pharmaceutical Ltd</t>
  </si>
  <si>
    <t>OXYGENTAPH</t>
  </si>
  <si>
    <t>Accel Ltd</t>
  </si>
  <si>
    <t>ACCEL</t>
  </si>
  <si>
    <t>Maiden Forgings Ltd</t>
  </si>
  <si>
    <t>MAIDEN</t>
  </si>
  <si>
    <t>Goyal Aluminiums Ltd</t>
  </si>
  <si>
    <t>GOYALALUM</t>
  </si>
  <si>
    <t>Ind Swift Ltd</t>
  </si>
  <si>
    <t>INDSWFTLTD</t>
  </si>
  <si>
    <t>VMS Industries Ltd</t>
  </si>
  <si>
    <t>VMS</t>
  </si>
  <si>
    <t>Alfred Herbert (India) Ltd</t>
  </si>
  <si>
    <t>ALFREDHE</t>
  </si>
  <si>
    <t>Expo Gas Containers Ltd</t>
  </si>
  <si>
    <t>EXPOGAS</t>
  </si>
  <si>
    <t>Nidhi Granites Ltd</t>
  </si>
  <si>
    <t>NIDHGRN</t>
  </si>
  <si>
    <t>Skil Infrastructure Ltd</t>
  </si>
  <si>
    <t>SKIL</t>
  </si>
  <si>
    <t>Ausom Enterprise Ltd</t>
  </si>
  <si>
    <t>AUSOMENT</t>
  </si>
  <si>
    <t>Agri-Tech (India) Ltd</t>
  </si>
  <si>
    <t>AGRITECH</t>
  </si>
  <si>
    <t>Aakash Exploration Services Ltd</t>
  </si>
  <si>
    <t>AAKASH</t>
  </si>
  <si>
    <t>Transteel Seating Technologies Ltd</t>
  </si>
  <si>
    <t>TRANSTEEL</t>
  </si>
  <si>
    <t>Sharp Chucks and Machines Ltd</t>
  </si>
  <si>
    <t>SCML</t>
  </si>
  <si>
    <t>Banka BioLoo Ltd</t>
  </si>
  <si>
    <t>BANKA</t>
  </si>
  <si>
    <t>Shri Gang Industries and Allied Products Ltd</t>
  </si>
  <si>
    <t>SHRIGANG</t>
  </si>
  <si>
    <t>Raaj Medisafe India Ltd</t>
  </si>
  <si>
    <t>RAAJMEDI</t>
  </si>
  <si>
    <t>Rudra Gas Enterprise Ltd</t>
  </si>
  <si>
    <t>RUDRAGAS</t>
  </si>
  <si>
    <t>Sampann Utpadan India Ltd</t>
  </si>
  <si>
    <t>SAMPANN</t>
  </si>
  <si>
    <t>Parnax Lab Ltd</t>
  </si>
  <si>
    <t>PARNAXLAB</t>
  </si>
  <si>
    <t>Emerald Leisures Ltd</t>
  </si>
  <si>
    <t>EMERALL</t>
  </si>
  <si>
    <t>CNI Research Ltd</t>
  </si>
  <si>
    <t>CNIRESLTD</t>
  </si>
  <si>
    <t>Quantum Gold Fund</t>
  </si>
  <si>
    <t>QGOLDHALF</t>
  </si>
  <si>
    <t>Vishal Bearings Ltd</t>
  </si>
  <si>
    <t>VISHALBL</t>
  </si>
  <si>
    <t>Rainbow Foundations Ltd</t>
  </si>
  <si>
    <t>RAINBOWF</t>
  </si>
  <si>
    <t>Peria Karamalai Tea and Produce Company Ltd</t>
  </si>
  <si>
    <t>PKTEA</t>
  </si>
  <si>
    <t>Rasi Electrodes Ltd</t>
  </si>
  <si>
    <t>RASIELEC</t>
  </si>
  <si>
    <t>Prerna Infrabuild Ltd</t>
  </si>
  <si>
    <t>PRERINFRA</t>
  </si>
  <si>
    <t>Baroda Extrusion Ltd</t>
  </si>
  <si>
    <t>BAROEXT</t>
  </si>
  <si>
    <t>HDFC S&amp;P BSE Sensex ETF</t>
  </si>
  <si>
    <t>HDFCSENSEX</t>
  </si>
  <si>
    <t>Himalaya Food International Ltd</t>
  </si>
  <si>
    <t>HFIL</t>
  </si>
  <si>
    <t>Paras Petrofils Ltd</t>
  </si>
  <si>
    <t>PARASPETRO</t>
  </si>
  <si>
    <t>Swashthik Plascon Ltd</t>
  </si>
  <si>
    <t>SPL</t>
  </si>
  <si>
    <t>National Fittings Ltd</t>
  </si>
  <si>
    <t>NATFIT</t>
  </si>
  <si>
    <t>Bhagwati Autocast Ltd</t>
  </si>
  <si>
    <t>BGWTATO</t>
  </si>
  <si>
    <t>Bharat Immunologicals and Biologicals Corporation Ltd</t>
  </si>
  <si>
    <t>BIBCL</t>
  </si>
  <si>
    <t>Three M Paper Boards Ltd</t>
  </si>
  <si>
    <t>THREEMPAPE</t>
  </si>
  <si>
    <t>Securekloud Technologies Ltd</t>
  </si>
  <si>
    <t>SECURKLOUD</t>
  </si>
  <si>
    <t>G. G. Automotive Gears Ltd</t>
  </si>
  <si>
    <t>GGAUTO</t>
  </si>
  <si>
    <t>Womancart Ltd</t>
  </si>
  <si>
    <t>WOMANCART</t>
  </si>
  <si>
    <t>Akar Auto Industries Ltd</t>
  </si>
  <si>
    <t>AAIL</t>
  </si>
  <si>
    <t>Zenith Steel Pipes &amp; Industries Ltd</t>
  </si>
  <si>
    <t>ZENITHSTL</t>
  </si>
  <si>
    <t>Orissa Bengal Carrier Ltd</t>
  </si>
  <si>
    <t>OBCL</t>
  </si>
  <si>
    <t>APM Industries Ltd</t>
  </si>
  <si>
    <t>APMIN</t>
  </si>
  <si>
    <t>Royal Cushion Vinyl Products Ltd</t>
  </si>
  <si>
    <t>ROYALCU</t>
  </si>
  <si>
    <t>Shanti Spintex Ltd</t>
  </si>
  <si>
    <t>SHANTIDENM</t>
  </si>
  <si>
    <t>Party Cruisers Ltd</t>
  </si>
  <si>
    <t>PARTYCRUS</t>
  </si>
  <si>
    <t>Pulz Electronics Ltd</t>
  </si>
  <si>
    <t>PULZ</t>
  </si>
  <si>
    <t>Resonance Specialties Ltd</t>
  </si>
  <si>
    <t>RESONANCE</t>
  </si>
  <si>
    <t>Suvidhaa Infoserve Ltd</t>
  </si>
  <si>
    <t>SUVIDHAA</t>
  </si>
  <si>
    <t>Simmonds Marshall Ltd</t>
  </si>
  <si>
    <t>SIMMOND</t>
  </si>
  <si>
    <t>Abhinav Capital Services Ltd</t>
  </si>
  <si>
    <t>ABHICAP</t>
  </si>
  <si>
    <t>TCI Industries Ltd</t>
  </si>
  <si>
    <t>TCIIND</t>
  </si>
  <si>
    <t>Balgopal Commercial Ltd</t>
  </si>
  <si>
    <t>BALGOPAL</t>
  </si>
  <si>
    <t>Integrated Personnel Services Ltd</t>
  </si>
  <si>
    <t>IPSL</t>
  </si>
  <si>
    <t>Sambhaav Media Ltd</t>
  </si>
  <si>
    <t>SAMBHAAV</t>
  </si>
  <si>
    <t>Goel Food Products Ltd</t>
  </si>
  <si>
    <t>GOEL</t>
  </si>
  <si>
    <t>Jasch Industries Ltd</t>
  </si>
  <si>
    <t>JASCH</t>
  </si>
  <si>
    <t>Dynavision Ltd</t>
  </si>
  <si>
    <t>DYNAVSN</t>
  </si>
  <si>
    <t>MRP Agro Ltd</t>
  </si>
  <si>
    <t>MRP</t>
  </si>
  <si>
    <t>Food Distributors</t>
  </si>
  <si>
    <t>Asarfi Hospital Ltd</t>
  </si>
  <si>
    <t>ASARFI</t>
  </si>
  <si>
    <t>Global Pet Industries Ltd</t>
  </si>
  <si>
    <t>GLOBALPET</t>
  </si>
  <si>
    <t>Mercury Laboratories Ltd</t>
  </si>
  <si>
    <t>MERCURYLAB</t>
  </si>
  <si>
    <t>Innovassynth Investments Ltd</t>
  </si>
  <si>
    <t>INOVSYNTH</t>
  </si>
  <si>
    <t>Ganga Forging Ltd</t>
  </si>
  <si>
    <t>GANGAFORGE</t>
  </si>
  <si>
    <t>Tilak Ventures Ltd</t>
  </si>
  <si>
    <t>TILAK</t>
  </si>
  <si>
    <t>Latteys Industries Ltd</t>
  </si>
  <si>
    <t>LATTEYS</t>
  </si>
  <si>
    <t>Auro Laboratories Ltd</t>
  </si>
  <si>
    <t>AUROLAB</t>
  </si>
  <si>
    <t>Adtech Systems Ltd</t>
  </si>
  <si>
    <t>ADTECH</t>
  </si>
  <si>
    <t>Times Guaranty Ltd</t>
  </si>
  <si>
    <t>TIMESGTY</t>
  </si>
  <si>
    <t>Retina Paints Ltd</t>
  </si>
  <si>
    <t>RETINA</t>
  </si>
  <si>
    <t>Transcorp International Ltd</t>
  </si>
  <si>
    <t>TRANSCOR</t>
  </si>
  <si>
    <t>Mcon Rasayan India Ltd</t>
  </si>
  <si>
    <t>MCON</t>
  </si>
  <si>
    <t>Twentyfirst Century Management Services Ltd</t>
  </si>
  <si>
    <t>21STCENMGM</t>
  </si>
  <si>
    <t>Shetron Ltd</t>
  </si>
  <si>
    <t>SHETR</t>
  </si>
  <si>
    <t>Kontor Space Ltd</t>
  </si>
  <si>
    <t>KONTOR</t>
  </si>
  <si>
    <t>Maruti Interior Products Ltd</t>
  </si>
  <si>
    <t>SPITZE</t>
  </si>
  <si>
    <t>Constronics Infra Ltd</t>
  </si>
  <si>
    <t>CONSTRONIC</t>
  </si>
  <si>
    <t>Sattrix Information Security Ltd</t>
  </si>
  <si>
    <t>SATTRIX</t>
  </si>
  <si>
    <t>Kemp and Company Ltd</t>
  </si>
  <si>
    <t>KEMP</t>
  </si>
  <si>
    <t>Hindustan Appliances Ltd</t>
  </si>
  <si>
    <t>HINDAPL</t>
  </si>
  <si>
    <t>Grob Tea Co Ltd</t>
  </si>
  <si>
    <t>GROBTEA</t>
  </si>
  <si>
    <t>Ahasolar Technologies Ltd</t>
  </si>
  <si>
    <t>AHASOLAR</t>
  </si>
  <si>
    <t>Home Improvement Retail</t>
  </si>
  <si>
    <t>McNally Bharat Engg Co Ltd</t>
  </si>
  <si>
    <t>MBECL</t>
  </si>
  <si>
    <t>Tulive Developers Ltd</t>
  </si>
  <si>
    <t>TULIVE</t>
  </si>
  <si>
    <t>Shri Krishna Devcon Ltd</t>
  </si>
  <si>
    <t>SHRIKRISH</t>
  </si>
  <si>
    <t>Haryana Capfin Ltd</t>
  </si>
  <si>
    <t>HARYNACAP</t>
  </si>
  <si>
    <t>Arihant Academy Ltd</t>
  </si>
  <si>
    <t>ARIHANTACA</t>
  </si>
  <si>
    <t>Modern Dairies Ltd</t>
  </si>
  <si>
    <t>MODAIRY</t>
  </si>
  <si>
    <t>Advik Capital Ltd</t>
  </si>
  <si>
    <t>ADVIKCA</t>
  </si>
  <si>
    <t>Fortis Malar Hospitals Ltd</t>
  </si>
  <si>
    <t>FORTISMLR</t>
  </si>
  <si>
    <t>AK Spintex Ltd</t>
  </si>
  <si>
    <t>AKSPINTEX</t>
  </si>
  <si>
    <t>Alkali Metals Ltd</t>
  </si>
  <si>
    <t>ALKALI</t>
  </si>
  <si>
    <t>Kesar Terminals &amp; Infrastructure Ltd</t>
  </si>
  <si>
    <t>KTIL</t>
  </si>
  <si>
    <t>Varanium Cloud Ltd</t>
  </si>
  <si>
    <t>CLOUD</t>
  </si>
  <si>
    <t>Yaari Digital Integrated Services Ltd</t>
  </si>
  <si>
    <t>YAARI</t>
  </si>
  <si>
    <t>Gokak Textiles Ltd</t>
  </si>
  <si>
    <t>GOKAKTEX</t>
  </si>
  <si>
    <t>Precision Metaliks Ltd</t>
  </si>
  <si>
    <t>PRECISION</t>
  </si>
  <si>
    <t>Holmarc Opto-Mechatronics Ltd</t>
  </si>
  <si>
    <t>HOLMARC</t>
  </si>
  <si>
    <t>Kkalpana Industries (India) Ltd</t>
  </si>
  <si>
    <t>KKALPANAIND</t>
  </si>
  <si>
    <t>Vippy Spinpro Ltd</t>
  </si>
  <si>
    <t>VIPPYSP</t>
  </si>
  <si>
    <t>Picturepost Studios Ltd</t>
  </si>
  <si>
    <t>PPSL</t>
  </si>
  <si>
    <t>Popees Cares Ltd</t>
  </si>
  <si>
    <t>POPEES</t>
  </si>
  <si>
    <t>Aarvee Denims and Exports Ltd</t>
  </si>
  <si>
    <t>AARVEEDEN</t>
  </si>
  <si>
    <t>Virat Leasing Ltd</t>
  </si>
  <si>
    <t>VLL</t>
  </si>
  <si>
    <t>Modulex Construction Technologies Ltd</t>
  </si>
  <si>
    <t>MODULEX</t>
  </si>
  <si>
    <t>Tokyo Plast International Ltd</t>
  </si>
  <si>
    <t>TOKYOPLAST</t>
  </si>
  <si>
    <t>Dangee Dums Ltd</t>
  </si>
  <si>
    <t>DANGEE</t>
  </si>
  <si>
    <t>Yogi Ltd</t>
  </si>
  <si>
    <t>YOGI</t>
  </si>
  <si>
    <t>Blue Pebble Ltd</t>
  </si>
  <si>
    <t>BLUEPEBBLE</t>
  </si>
  <si>
    <t>DRS Cargo Movers Ltd</t>
  </si>
  <si>
    <t>DRSCARGO</t>
  </si>
  <si>
    <t>Polychem Ltd</t>
  </si>
  <si>
    <t>POLYCHEM</t>
  </si>
  <si>
    <t>Damodar Industries Ltd</t>
  </si>
  <si>
    <t>DAMODARIND</t>
  </si>
  <si>
    <t>James Warren Tea Ltd</t>
  </si>
  <si>
    <t>JAMESWARREN</t>
  </si>
  <si>
    <t>Durlax Top Surface Ltd</t>
  </si>
  <si>
    <t>DURLAX</t>
  </si>
  <si>
    <t>Inter Globe Finance Ltd</t>
  </si>
  <si>
    <t>INTRGLB</t>
  </si>
  <si>
    <t>Palred Technologies Ltd</t>
  </si>
  <si>
    <t>PALREDTEC</t>
  </si>
  <si>
    <t>Moksh Ornaments Ltd</t>
  </si>
  <si>
    <t>MOKSH</t>
  </si>
  <si>
    <t>Inani Securities Ltd</t>
  </si>
  <si>
    <t>INANISEC</t>
  </si>
  <si>
    <t>KG Petrochem Ltd</t>
  </si>
  <si>
    <t>KGPETRO</t>
  </si>
  <si>
    <t>Aditya Consumer Marketing Ltd</t>
  </si>
  <si>
    <t>ACML</t>
  </si>
  <si>
    <t>Madhav Copper Ltd</t>
  </si>
  <si>
    <t>MCL</t>
  </si>
  <si>
    <t>Asit C Mehta Financial Services Ltd</t>
  </si>
  <si>
    <t>ASITCFIN</t>
  </si>
  <si>
    <t>Healthy Life Agritec Ltd</t>
  </si>
  <si>
    <t>HEALTHYLIFE</t>
  </si>
  <si>
    <t>Soma Textiles &amp; Industries Ltd</t>
  </si>
  <si>
    <t>SOMATEX</t>
  </si>
  <si>
    <t>Cadsys (India) Ltd</t>
  </si>
  <si>
    <t>CADSYS</t>
  </si>
  <si>
    <t>Excel Realty N Infra Ltd</t>
  </si>
  <si>
    <t>EXCEL</t>
  </si>
  <si>
    <t>Astron Paper &amp; Board Mill Ltd</t>
  </si>
  <si>
    <t>ASTRON</t>
  </si>
  <si>
    <t>Creative Castings Ltd</t>
  </si>
  <si>
    <t>Auto Pins (India) Ltd</t>
  </si>
  <si>
    <t>AUTOPINS</t>
  </si>
  <si>
    <t>Aditya BSL Nifty Next 50 ETF</t>
  </si>
  <si>
    <t>ABSLNN50ET</t>
  </si>
  <si>
    <t>Kiduja India Ltd</t>
  </si>
  <si>
    <t>KIDUJA</t>
  </si>
  <si>
    <t>Dhanashree Electronics Ltd</t>
  </si>
  <si>
    <t>DEL</t>
  </si>
  <si>
    <t>Shalimar Wires Industries Ltd</t>
  </si>
  <si>
    <t>SHALIWIR</t>
  </si>
  <si>
    <t>Rachana Infrastructure Ltd</t>
  </si>
  <si>
    <t>RILINFRA</t>
  </si>
  <si>
    <t>Everest Organics Ltd</t>
  </si>
  <si>
    <t>EVERESTO</t>
  </si>
  <si>
    <t>United Cotfab Ltd</t>
  </si>
  <si>
    <t>COTFAB</t>
  </si>
  <si>
    <t>Anjani Foods Ltd</t>
  </si>
  <si>
    <t>ANJANIFOODS</t>
  </si>
  <si>
    <t>Mayank Cattle Food Ltd</t>
  </si>
  <si>
    <t>MCFL</t>
  </si>
  <si>
    <t>Arnold Holdings Ltd</t>
  </si>
  <si>
    <t>ARNOLD</t>
  </si>
  <si>
    <t>HEC Infra Projects Ltd</t>
  </si>
  <si>
    <t>HECPROJECT</t>
  </si>
  <si>
    <t>Chowgule Steamships Ltd</t>
  </si>
  <si>
    <t>CHOWGULSTM</t>
  </si>
  <si>
    <t>Unique Organics Ltd</t>
  </si>
  <si>
    <t>UNIQUEO</t>
  </si>
  <si>
    <t>Alstone Textiles (India) Ltd</t>
  </si>
  <si>
    <t>ALSTONE</t>
  </si>
  <si>
    <t>Hindustan Hardy Ltd</t>
  </si>
  <si>
    <t>HINDHARD</t>
  </si>
  <si>
    <t>Trescon Ltd</t>
  </si>
  <si>
    <t>TRESCON</t>
  </si>
  <si>
    <t>BLB Ltd</t>
  </si>
  <si>
    <t>BLBLIMITED</t>
  </si>
  <si>
    <t>Phoenix International Ltd</t>
  </si>
  <si>
    <t>PHOENXINTL</t>
  </si>
  <si>
    <t>SKP Securities Ltd</t>
  </si>
  <si>
    <t>SKPSEC</t>
  </si>
  <si>
    <t>Sharika Enterprises Ltd</t>
  </si>
  <si>
    <t>SHARIKA</t>
  </si>
  <si>
    <t>Ganga Papers India Ltd</t>
  </si>
  <si>
    <t>GANGAPA</t>
  </si>
  <si>
    <t>HB Stockholdings Ltd</t>
  </si>
  <si>
    <t>HBSL</t>
  </si>
  <si>
    <t>Freshtrop Fruits Ltd</t>
  </si>
  <si>
    <t>FRSHTRP</t>
  </si>
  <si>
    <t>Modern Engineering and Projects Ltd</t>
  </si>
  <si>
    <t>MEAPL</t>
  </si>
  <si>
    <t>Daikaffil Chemicals India Ltd</t>
  </si>
  <si>
    <t>DAIKAFFI</t>
  </si>
  <si>
    <t>Som Datt Finance Corporation Ltd</t>
  </si>
  <si>
    <t>SODFC</t>
  </si>
  <si>
    <t>HOV Services Ltd</t>
  </si>
  <si>
    <t>HOVS</t>
  </si>
  <si>
    <t>TPI India Ltd</t>
  </si>
  <si>
    <t>TPINDIA</t>
  </si>
  <si>
    <t>Astal Laboratories Ltd</t>
  </si>
  <si>
    <t>ASTALLTD</t>
  </si>
  <si>
    <t>Crop Life Science Ltd</t>
  </si>
  <si>
    <t>CLSL</t>
  </si>
  <si>
    <t>Gujarat Containers Ltd</t>
  </si>
  <si>
    <t>GUJCONT</t>
  </si>
  <si>
    <t>ICICI Prudential Silver ETF</t>
  </si>
  <si>
    <t>SILVERIETF</t>
  </si>
  <si>
    <t>Biofil Chemicals and Pharmaceuticals Ltd</t>
  </si>
  <si>
    <t>BIOFILCHEM</t>
  </si>
  <si>
    <t>Srei Infrastructure Finance Ltd</t>
  </si>
  <si>
    <t>SREINFRA</t>
  </si>
  <si>
    <t>Madhucon Projects Ltd</t>
  </si>
  <si>
    <t>MADHUCON</t>
  </si>
  <si>
    <t>Sky Industries Ltd</t>
  </si>
  <si>
    <t>SKYIND</t>
  </si>
  <si>
    <t>IFL Enterprises Ltd</t>
  </si>
  <si>
    <t>IFL</t>
  </si>
  <si>
    <t>Chartered Logistics Ltd</t>
  </si>
  <si>
    <t>CHLOGIST</t>
  </si>
  <si>
    <t>Mohite Industries Ltd</t>
  </si>
  <si>
    <t>MOHITE</t>
  </si>
  <si>
    <t>LCC Infotech Ltd</t>
  </si>
  <si>
    <t>LCCINFOTEC</t>
  </si>
  <si>
    <t>Synoptics Technologies Ltd</t>
  </si>
  <si>
    <t>SYNOPTICS</t>
  </si>
  <si>
    <t>Shilp Gravures Ltd</t>
  </si>
  <si>
    <t>SHILGRAVQ</t>
  </si>
  <si>
    <t>HB Portfolio Ltd</t>
  </si>
  <si>
    <t>HBPOR</t>
  </si>
  <si>
    <t>Scoobee Day Garments (India) Ltd</t>
  </si>
  <si>
    <t>SCOOBEEDAY</t>
  </si>
  <si>
    <t>Veekayem Fashion &amp; Apparels Ltd</t>
  </si>
  <si>
    <t>VEEKAYEM</t>
  </si>
  <si>
    <t>Archit Organosys Ltd</t>
  </si>
  <si>
    <t>ARCHITORG</t>
  </si>
  <si>
    <t>Remi Edelstahl Tubulars Ltd</t>
  </si>
  <si>
    <t>REMIEDEL</t>
  </si>
  <si>
    <t>Riddhi Corporate Services Ltd</t>
  </si>
  <si>
    <t>RIDDHICORP</t>
  </si>
  <si>
    <t>Raminfo Ltd</t>
  </si>
  <si>
    <t>RAMINFO</t>
  </si>
  <si>
    <t>Dutron Polymers Ltd</t>
  </si>
  <si>
    <t>DUTRON</t>
  </si>
  <si>
    <t>Mohini Health &amp; Hygiene Ltd</t>
  </si>
  <si>
    <t>MHHL</t>
  </si>
  <si>
    <t>Unifinz Capital India Ltd</t>
  </si>
  <si>
    <t>UCIL</t>
  </si>
  <si>
    <t>Cinevista Ltd</t>
  </si>
  <si>
    <t>CINEVISTA</t>
  </si>
  <si>
    <t>Sangam Finserv Ltd</t>
  </si>
  <si>
    <t>SANGAMFIN</t>
  </si>
  <si>
    <t>Simbhaoli Sugars Ltd</t>
  </si>
  <si>
    <t>SIMBHALS</t>
  </si>
  <si>
    <t>Kemistar Corporation Ltd</t>
  </si>
  <si>
    <t>KEMISTAR</t>
  </si>
  <si>
    <t>Future Enterprises Ltd</t>
  </si>
  <si>
    <t>FELDVR</t>
  </si>
  <si>
    <t>BITS Ltd</t>
  </si>
  <si>
    <t>BITS</t>
  </si>
  <si>
    <t>Deepak Chemtex Ltd</t>
  </si>
  <si>
    <t>DEEPAKCHEM</t>
  </si>
  <si>
    <t>Titan Intech Ltd</t>
  </si>
  <si>
    <t>TITANIN</t>
  </si>
  <si>
    <t>SecMark Consultancy Ltd</t>
  </si>
  <si>
    <t>SECMARK</t>
  </si>
  <si>
    <t>Saboo Sodium Chloro Ltd</t>
  </si>
  <si>
    <t>SABOOSOD</t>
  </si>
  <si>
    <t>Nilachal Refractories Ltd</t>
  </si>
  <si>
    <t>NILACHAL</t>
  </si>
  <si>
    <t>Hisar Metal Industries Ltd</t>
  </si>
  <si>
    <t>HISARMETAL</t>
  </si>
  <si>
    <t>Bansal Roofing Products Ltd</t>
  </si>
  <si>
    <t>BRPL</t>
  </si>
  <si>
    <t>Quicktouch Technologies Ltd</t>
  </si>
  <si>
    <t>QUICKTOUCH</t>
  </si>
  <si>
    <t>Mukesh Babu Financial Services Ltd</t>
  </si>
  <si>
    <t>MUKESHB</t>
  </si>
  <si>
    <t>Delta Manufacturing Ltd</t>
  </si>
  <si>
    <t>DELTAMAGNT</t>
  </si>
  <si>
    <t>Mangalam Alloys Ltd</t>
  </si>
  <si>
    <t>MAL</t>
  </si>
  <si>
    <t>Filtra Consultants and Engineers Ltd</t>
  </si>
  <si>
    <t>FILTRA</t>
  </si>
  <si>
    <t>Jet Freight Logistics Ltd</t>
  </si>
  <si>
    <t>JETFREIGHT</t>
  </si>
  <si>
    <t>Karma Energy Ltd</t>
  </si>
  <si>
    <t>KARMAENG</t>
  </si>
  <si>
    <t>T &amp; I Global Ltd</t>
  </si>
  <si>
    <t>TIGLOB</t>
  </si>
  <si>
    <t>Debock Industries Ltd</t>
  </si>
  <si>
    <t>DIL</t>
  </si>
  <si>
    <t>Makers Laboratories Ltd</t>
  </si>
  <si>
    <t>MAKERSL</t>
  </si>
  <si>
    <t>Aplab Ltd</t>
  </si>
  <si>
    <t>APLAB</t>
  </si>
  <si>
    <t>Minal Industries Ltd</t>
  </si>
  <si>
    <t>MINALIND</t>
  </si>
  <si>
    <t>Orient Press Ltd</t>
  </si>
  <si>
    <t>ORIENTLTD</t>
  </si>
  <si>
    <t>Pritish Nandy Communications Ltd</t>
  </si>
  <si>
    <t>PNC</t>
  </si>
  <si>
    <t>Vasundhara Rasayans Ltd</t>
  </si>
  <si>
    <t>VRL</t>
  </si>
  <si>
    <t>Porwal Auto Components Ltd</t>
  </si>
  <si>
    <t>PORWAL</t>
  </si>
  <si>
    <t>Celebrity Fashions Ltd</t>
  </si>
  <si>
    <t>CELEBRITY</t>
  </si>
  <si>
    <t>Shine Fashions (India) Ltd</t>
  </si>
  <si>
    <t>SHINEFASH</t>
  </si>
  <si>
    <t>Kay Power and Paper Ltd</t>
  </si>
  <si>
    <t>KAYPOWR</t>
  </si>
  <si>
    <t>Futuristic Solutions Ltd</t>
  </si>
  <si>
    <t>FUTSOL</t>
  </si>
  <si>
    <t>Graphisads Ltd</t>
  </si>
  <si>
    <t>GRAPHISAD</t>
  </si>
  <si>
    <t>GSM Foils Ltd</t>
  </si>
  <si>
    <t>GSMFOILS</t>
  </si>
  <si>
    <t>Vidli Restaurants Ltd</t>
  </si>
  <si>
    <t>VIDLI</t>
  </si>
  <si>
    <t>Keerthi Industries Ltd</t>
  </si>
  <si>
    <t>KEERTHI</t>
  </si>
  <si>
    <t>KBS India Ltd</t>
  </si>
  <si>
    <t>KBSINDIA</t>
  </si>
  <si>
    <t>Bulkcorp International Ltd</t>
  </si>
  <si>
    <t>BULKCORP</t>
  </si>
  <si>
    <t>Sunil Healthcare Ltd</t>
  </si>
  <si>
    <t>SUNLOC</t>
  </si>
  <si>
    <t>Aimco Pesticides Ltd</t>
  </si>
  <si>
    <t>AIMCOPEST</t>
  </si>
  <si>
    <t>Tree House Education and Accessories Ltd</t>
  </si>
  <si>
    <t>TREEHOUSE</t>
  </si>
  <si>
    <t>LIC MF Nifty 8-13 yr G-Sec ETF</t>
  </si>
  <si>
    <t>LICNETFGSC</t>
  </si>
  <si>
    <t>Tayo Rolls Ltd</t>
  </si>
  <si>
    <t>TATAYODOGA</t>
  </si>
  <si>
    <t>Jeevan Scientific Technology Ltd</t>
  </si>
  <si>
    <t>JSTL</t>
  </si>
  <si>
    <t>Godavari Drugs Ltd</t>
  </si>
  <si>
    <t>GODAVARI</t>
  </si>
  <si>
    <t>AIK Pipes and Polymers Ltd</t>
  </si>
  <si>
    <t>AIKPIPES</t>
  </si>
  <si>
    <t>Luharuka Media &amp; Infra Ltd</t>
  </si>
  <si>
    <t>LUHARUKA</t>
  </si>
  <si>
    <t>Murae Organisor Ltd</t>
  </si>
  <si>
    <t>MURAE</t>
  </si>
  <si>
    <t>Acme Resources Ltd</t>
  </si>
  <si>
    <t>ACME</t>
  </si>
  <si>
    <t>IDBI Gold Exchange Traded Fund</t>
  </si>
  <si>
    <t>LICMFGOLD</t>
  </si>
  <si>
    <t>Pressure Sensitive Systems (India) Ltd</t>
  </si>
  <si>
    <t>PRESSURS</t>
  </si>
  <si>
    <t>CMX Holdings Ltd</t>
  </si>
  <si>
    <t>SIELFNS</t>
  </si>
  <si>
    <t>Lykis Ltd</t>
  </si>
  <si>
    <t>LYKISLTD</t>
  </si>
  <si>
    <t>Deem Roll Tech Ltd</t>
  </si>
  <si>
    <t>DEEM</t>
  </si>
  <si>
    <t>Sakthi Finance Ltd</t>
  </si>
  <si>
    <t>SAKTHIFIN</t>
  </si>
  <si>
    <t>Bombay Metrics Supply Chain Ltd</t>
  </si>
  <si>
    <t>BMETRICS</t>
  </si>
  <si>
    <t>Shristi Infrastructure Development Corporation Ltd</t>
  </si>
  <si>
    <t>SHRISTI</t>
  </si>
  <si>
    <t>Alkosign Ltd</t>
  </si>
  <si>
    <t>ALKOSIGN</t>
  </si>
  <si>
    <t>Silkflex Polymers (India) Ltd</t>
  </si>
  <si>
    <t>SILKFLEX</t>
  </si>
  <si>
    <t>Ambo Agritec Ltd</t>
  </si>
  <si>
    <t>AMBOAGRI</t>
  </si>
  <si>
    <t>Auro Impex &amp; Chemicals Ltd</t>
  </si>
  <si>
    <t>AUROIMPEX</t>
  </si>
  <si>
    <t>Welcast Steels Ltd</t>
  </si>
  <si>
    <t>ZWELCAST</t>
  </si>
  <si>
    <t>Cranes Software International Ltd</t>
  </si>
  <si>
    <t>CRANESSOFT</t>
  </si>
  <si>
    <t>Titan Securities Ltd</t>
  </si>
  <si>
    <t>TITANSEC</t>
  </si>
  <si>
    <t>Sati Poly Plast Ltd</t>
  </si>
  <si>
    <t>SATIPOLY</t>
  </si>
  <si>
    <t>SVP Global Textiles Ltd</t>
  </si>
  <si>
    <t>SVPGLOB</t>
  </si>
  <si>
    <t>Sanrhea Technical Textiles Ltd</t>
  </si>
  <si>
    <t>SANTETX</t>
  </si>
  <si>
    <t>Dollex Agrotech Ltd</t>
  </si>
  <si>
    <t>DOLLEX</t>
  </si>
  <si>
    <t>Acknit Industries Ltd</t>
  </si>
  <si>
    <t>ACKNIT</t>
  </si>
  <si>
    <t>Pulsar International Ltd</t>
  </si>
  <si>
    <t>PULSRIN</t>
  </si>
  <si>
    <t>Agni Green Power Ltd</t>
  </si>
  <si>
    <t>AGNI</t>
  </si>
  <si>
    <t>Tera Software Ltd</t>
  </si>
  <si>
    <t>TERASOFT</t>
  </si>
  <si>
    <t>AVSL Industries Ltd</t>
  </si>
  <si>
    <t>AVSL</t>
  </si>
  <si>
    <t>Reliable Data Services Ltd</t>
  </si>
  <si>
    <t>RELIABLE</t>
  </si>
  <si>
    <t>Polylink Polymers (India) Ltd</t>
  </si>
  <si>
    <t>POLYLINK</t>
  </si>
  <si>
    <t>Shivam Chemicals Ltd</t>
  </si>
  <si>
    <t>SHIVAM</t>
  </si>
  <si>
    <t>Siti Networks Ltd</t>
  </si>
  <si>
    <t>SITINET</t>
  </si>
  <si>
    <t>Aro Granite Industries Ltd</t>
  </si>
  <si>
    <t>AROGRANITE</t>
  </si>
  <si>
    <t>Kaizen Agro Infrabuild Ltd</t>
  </si>
  <si>
    <t>KAIZENAGRO</t>
  </si>
  <si>
    <t>Arabian Petroleum Ltd</t>
  </si>
  <si>
    <t>ARABIAN</t>
  </si>
  <si>
    <t>Biogen Pharmachem Industries Ltd</t>
  </si>
  <si>
    <t>BIOGEN</t>
  </si>
  <si>
    <t>Independent Power Producers &amp; Energy Traders</t>
  </si>
  <si>
    <t>Ambar Protein Industries Ltd</t>
  </si>
  <si>
    <t>AMBARPIL</t>
  </si>
  <si>
    <t>Kanishk Steel Industries Ltd</t>
  </si>
  <si>
    <t>KANSHST</t>
  </si>
  <si>
    <t>Service Care Ltd</t>
  </si>
  <si>
    <t>SERVICE</t>
  </si>
  <si>
    <t>Agro Phos (India) Ltd</t>
  </si>
  <si>
    <t>AGROPHOS</t>
  </si>
  <si>
    <t>GACM Technologies Ltd</t>
  </si>
  <si>
    <t>GATECH</t>
  </si>
  <si>
    <t>Skyline Millars Ltd</t>
  </si>
  <si>
    <t>SKYLMILAR</t>
  </si>
  <si>
    <t>Dharni Capital Services Ltd</t>
  </si>
  <si>
    <t>DHARNI</t>
  </si>
  <si>
    <t>Ahmedabad Steel Craft Ltd</t>
  </si>
  <si>
    <t>AHMDSTE</t>
  </si>
  <si>
    <t>Royale Manor Hotels and Industries Ltd</t>
  </si>
  <si>
    <t>RAYALEMA</t>
  </si>
  <si>
    <t>Nrb Industrial Bearings Ltd</t>
  </si>
  <si>
    <t>NIBL</t>
  </si>
  <si>
    <t>Archies Ltd</t>
  </si>
  <si>
    <t>ARCHIES</t>
  </si>
  <si>
    <t>MKP Mobility Ltd</t>
  </si>
  <si>
    <t>MKPMOB</t>
  </si>
  <si>
    <t>Mirae Asset S&amp;P 500 Top 50 ETF</t>
  </si>
  <si>
    <t>MASPTOP50</t>
  </si>
  <si>
    <t>Patdiam Jewellery Ltd</t>
  </si>
  <si>
    <t>PJL</t>
  </si>
  <si>
    <t>Krishna Ventures Ltd</t>
  </si>
  <si>
    <t>KRISHNA</t>
  </si>
  <si>
    <t>The Victoria Mills Ltd</t>
  </si>
  <si>
    <t>VICTMILL</t>
  </si>
  <si>
    <t>Mahickra Chemicals Ltd</t>
  </si>
  <si>
    <t>MAHICKRA</t>
  </si>
  <si>
    <t>Rajgor Castor Derivatives Ltd</t>
  </si>
  <si>
    <t>RCDL</t>
  </si>
  <si>
    <t>Baba Food Processing (India) Ltd</t>
  </si>
  <si>
    <t>BABAFP</t>
  </si>
  <si>
    <t>Everlon Financials Ltd</t>
  </si>
  <si>
    <t>EVERFIN</t>
  </si>
  <si>
    <t>Shree Marutinandan Tubes Ltd</t>
  </si>
  <si>
    <t>SHREE</t>
  </si>
  <si>
    <t>Hariyana Ship Breakers Ltd</t>
  </si>
  <si>
    <t>HRYNSHP</t>
  </si>
  <si>
    <t>Olatech Solutions Ltd</t>
  </si>
  <si>
    <t>OLATECH</t>
  </si>
  <si>
    <t>Radiowalla Network Ltd</t>
  </si>
  <si>
    <t>RADIOWALLA</t>
  </si>
  <si>
    <t>Universal Starch Chem Allied Ltd</t>
  </si>
  <si>
    <t>UNIVSTAR</t>
  </si>
  <si>
    <t>Manoj Ceramic Ltd</t>
  </si>
  <si>
    <t>MCPL</t>
  </si>
  <si>
    <t>M V K Agro Food Product Ltd</t>
  </si>
  <si>
    <t>MVKAGRO</t>
  </si>
  <si>
    <t>Pioneer Investcorp Ltd</t>
  </si>
  <si>
    <t>PIONRINV</t>
  </si>
  <si>
    <t>Superior Industrial Enterprises Ltd</t>
  </si>
  <si>
    <t>SIEL</t>
  </si>
  <si>
    <t>Banas Finance Ltd</t>
  </si>
  <si>
    <t>BANASFN</t>
  </si>
  <si>
    <t>Pentagon Rubber Ltd</t>
  </si>
  <si>
    <t>PENTAGON</t>
  </si>
  <si>
    <t>NCL Research and Financial Services Ltd</t>
  </si>
  <si>
    <t>NCLRESE</t>
  </si>
  <si>
    <t>One Global Service Provider Ltd</t>
  </si>
  <si>
    <t>ONEGLOBAL</t>
  </si>
  <si>
    <t>Amrapali Industries Ltd</t>
  </si>
  <si>
    <t>AMRAPLIN</t>
  </si>
  <si>
    <t>Ganesha Ecoverse Ltd</t>
  </si>
  <si>
    <t>GANVERSE</t>
  </si>
  <si>
    <t>Sam Industries Ltd</t>
  </si>
  <si>
    <t>SAMINDUS</t>
  </si>
  <si>
    <t>Mirae Asset NYSE FANG+ ETF</t>
  </si>
  <si>
    <t>MAFANG</t>
  </si>
  <si>
    <t>Siddhika Coatings Ltd</t>
  </si>
  <si>
    <t>SIDDHIKA</t>
  </si>
  <si>
    <t>Presstonic Engineering Ltd</t>
  </si>
  <si>
    <t>PRESSTONIC</t>
  </si>
  <si>
    <t>Locomotive Engines &amp; Rolling Stock</t>
  </si>
  <si>
    <t>Sheetal Universal Ltd</t>
  </si>
  <si>
    <t>SHEETAL</t>
  </si>
  <si>
    <t>Prudential Sugar Corp Ltd</t>
  </si>
  <si>
    <t>PRUDMOULI</t>
  </si>
  <si>
    <t>Marshall Machines Ltd</t>
  </si>
  <si>
    <t>MARSHALL</t>
  </si>
  <si>
    <t>Prolife Industries Ltd</t>
  </si>
  <si>
    <t>PROLIFE</t>
  </si>
  <si>
    <t>Gujarat Hotels Ltd</t>
  </si>
  <si>
    <t>GUJHOTE</t>
  </si>
  <si>
    <t>Aditya BSL Nifty Bank ETF</t>
  </si>
  <si>
    <t>ABSLBANETF</t>
  </si>
  <si>
    <t>Jindal Hotels Ltd</t>
  </si>
  <si>
    <t>JINDHOT</t>
  </si>
  <si>
    <t>Slone Infosystems Ltd</t>
  </si>
  <si>
    <t>SLONE</t>
  </si>
  <si>
    <t>Shiva Mills Ltd</t>
  </si>
  <si>
    <t>SHIVAMILLS</t>
  </si>
  <si>
    <t>ICICI Prudential S&amp;P BSE Liquid Rate ETF</t>
  </si>
  <si>
    <t>LIQUIDIETF</t>
  </si>
  <si>
    <t>NAM Securities Ltd</t>
  </si>
  <si>
    <t>NAM</t>
  </si>
  <si>
    <t>Satchmo Holdings Ltd</t>
  </si>
  <si>
    <t>SATCH</t>
  </si>
  <si>
    <t>Terai Tea Co Ltd</t>
  </si>
  <si>
    <t>TERAI</t>
  </si>
  <si>
    <t>Vishwas Agri Seeds Ltd</t>
  </si>
  <si>
    <t>VISHWAS</t>
  </si>
  <si>
    <t>Innovative Tech Pack Ltd</t>
  </si>
  <si>
    <t>INNOVTEC</t>
  </si>
  <si>
    <t>Ekansh Concepts Ltd</t>
  </si>
  <si>
    <t>EKANSH</t>
  </si>
  <si>
    <t>Ameya Precision Engineers Ltd</t>
  </si>
  <si>
    <t>AMEYA</t>
  </si>
  <si>
    <t>Evans Electric Ltd</t>
  </si>
  <si>
    <t>EVANS</t>
  </si>
  <si>
    <t>Gujarat Poly Electronics Ltd</t>
  </si>
  <si>
    <t>GUJARATPOLY</t>
  </si>
  <si>
    <t>Lexus Granito (India) Ltd</t>
  </si>
  <si>
    <t>LEXUS</t>
  </si>
  <si>
    <t>Ashnoor Textile Mills Ltd</t>
  </si>
  <si>
    <t>ASHNOOR</t>
  </si>
  <si>
    <t>Kranti Industries Ltd</t>
  </si>
  <si>
    <t>KRANTI</t>
  </si>
  <si>
    <t>Raj Oil Mills Ltd</t>
  </si>
  <si>
    <t>ROML</t>
  </si>
  <si>
    <t>Krypton Industries Ltd</t>
  </si>
  <si>
    <t>KRYPTONQ</t>
  </si>
  <si>
    <t>Malu Paper Mills Ltd</t>
  </si>
  <si>
    <t>MALUPAPER</t>
  </si>
  <si>
    <t>Rasandik Engineering Industries India Ltd</t>
  </si>
  <si>
    <t>RASANDIK</t>
  </si>
  <si>
    <t>AmpVolts Ltd</t>
  </si>
  <si>
    <t>QUEST</t>
  </si>
  <si>
    <t>Seya Industries Ltd</t>
  </si>
  <si>
    <t>SEYAIND</t>
  </si>
  <si>
    <t>Optimus Finance Ltd</t>
  </si>
  <si>
    <t>OPTIFIN</t>
  </si>
  <si>
    <t>Comrade Appliances Ltd</t>
  </si>
  <si>
    <t>COMRADE</t>
  </si>
  <si>
    <t>Kalyan Capitals Ltd</t>
  </si>
  <si>
    <t>KALYANCAP</t>
  </si>
  <si>
    <t>Globesecure Technologies Ltd</t>
  </si>
  <si>
    <t>GSTL</t>
  </si>
  <si>
    <t>Nhc Foods Ltd</t>
  </si>
  <si>
    <t>NHCFOODS</t>
  </si>
  <si>
    <t>Atal Realtech Ltd</t>
  </si>
  <si>
    <t>ATALREAL</t>
  </si>
  <si>
    <t>Capfin India Ltd</t>
  </si>
  <si>
    <t>CAPFIN</t>
  </si>
  <si>
    <t>Omnitex Industries (India) Ltd</t>
  </si>
  <si>
    <t>OMNITEX</t>
  </si>
  <si>
    <t>Rathi Bars Ltd</t>
  </si>
  <si>
    <t>RATHIBAR</t>
  </si>
  <si>
    <t>Supra Pacific Financial Services Ltd</t>
  </si>
  <si>
    <t>SUPRAPFSL</t>
  </si>
  <si>
    <t>Joindre Capital Services Ltd</t>
  </si>
  <si>
    <t>JOINDRE</t>
  </si>
  <si>
    <t>Shree Krishna Infrastructure Ltd</t>
  </si>
  <si>
    <t>SKIFL</t>
  </si>
  <si>
    <t>Trans India House Impex Ltd</t>
  </si>
  <si>
    <t>TIHIL</t>
  </si>
  <si>
    <t>3P Land Holdings Ltd</t>
  </si>
  <si>
    <t>3PLAND</t>
  </si>
  <si>
    <t>Achyut Healthcare Ltd</t>
  </si>
  <si>
    <t>ACHYUT</t>
  </si>
  <si>
    <t>Thinkink Picturez Ltd</t>
  </si>
  <si>
    <t>THINKINK</t>
  </si>
  <si>
    <t>Softrak Venture Investment Limited</t>
  </si>
  <si>
    <t>SOFTRAKV</t>
  </si>
  <si>
    <t>Simran Farms Ltd</t>
  </si>
  <si>
    <t>SIMRAN</t>
  </si>
  <si>
    <t>Morarka Finance Ltd</t>
  </si>
  <si>
    <t>MORARKFI</t>
  </si>
  <si>
    <t>Ceejay Finance Ltd</t>
  </si>
  <si>
    <t>CEEJAY</t>
  </si>
  <si>
    <t>Riba Textiles Ltd</t>
  </si>
  <si>
    <t>RIBATEX</t>
  </si>
  <si>
    <t>Austin Engineering Company Ltd</t>
  </si>
  <si>
    <t>AUSTENG</t>
  </si>
  <si>
    <t>Dev Labtech Venture Ltd</t>
  </si>
  <si>
    <t>DEVLAB</t>
  </si>
  <si>
    <t>Eiko Lifesciences Ltd</t>
  </si>
  <si>
    <t>EIKO</t>
  </si>
  <si>
    <t>Growington Ventures India Ltd</t>
  </si>
  <si>
    <t>GROWINGTON</t>
  </si>
  <si>
    <t>Real Touch Finance Ltd</t>
  </si>
  <si>
    <t>RTFL</t>
  </si>
  <si>
    <t>Swarnsarita Jewels India Ltd</t>
  </si>
  <si>
    <t>SWARNSAR</t>
  </si>
  <si>
    <t>Divyashakti Ltd</t>
  </si>
  <si>
    <t>DIVSHKT</t>
  </si>
  <si>
    <t>Diligent Media Corporation Ltd</t>
  </si>
  <si>
    <t>DNAMEDIA</t>
  </si>
  <si>
    <t>Vasudhagama Enterprises Ltd</t>
  </si>
  <si>
    <t>VASUDHAGAM</t>
  </si>
  <si>
    <t>Vadivarhe Speciality Chemicals Ltd</t>
  </si>
  <si>
    <t>VSCL</t>
  </si>
  <si>
    <t>Shri Vasuprada Plantations Ltd</t>
  </si>
  <si>
    <t>VASUPRADA</t>
  </si>
  <si>
    <t>East West Freight Carriers Ltd</t>
  </si>
  <si>
    <t>EASTWEST</t>
  </si>
  <si>
    <t>Escorp Asset Management Ltd</t>
  </si>
  <si>
    <t>ESCORP</t>
  </si>
  <si>
    <t>Manugraph India Ltd</t>
  </si>
  <si>
    <t>MANUGRAPH</t>
  </si>
  <si>
    <t>Rex Pipes and Cables Industries Ltd</t>
  </si>
  <si>
    <t>REXPIPES</t>
  </si>
  <si>
    <t>Johnson Pharmacare Ltd</t>
  </si>
  <si>
    <t>JOHNPHARMA</t>
  </si>
  <si>
    <t>Bang Overseas Ltd</t>
  </si>
  <si>
    <t>BANG</t>
  </si>
  <si>
    <t>Candour Techtex Ltd</t>
  </si>
  <si>
    <t>CANDOUR</t>
  </si>
  <si>
    <t>Bhatia Colour Chem Ltd</t>
  </si>
  <si>
    <t>BCCL</t>
  </si>
  <si>
    <t>Envair Electrodyne Ltd</t>
  </si>
  <si>
    <t>ENVAIREL</t>
  </si>
  <si>
    <t>Ravi Kumar Distilleries Ltd</t>
  </si>
  <si>
    <t>RKDL</t>
  </si>
  <si>
    <t>Bombay Cycle and Motor Agency Ltd</t>
  </si>
  <si>
    <t>BOMBCYC</t>
  </si>
  <si>
    <t>We Win Ltd</t>
  </si>
  <si>
    <t>WEWIN</t>
  </si>
  <si>
    <t>Medicamen Organics Ltd</t>
  </si>
  <si>
    <t>MEDIORG</t>
  </si>
  <si>
    <t>F Mec International Financial Services Ltd</t>
  </si>
  <si>
    <t>FMEC</t>
  </si>
  <si>
    <t>ARCL Organics Ltd</t>
  </si>
  <si>
    <t>ARCL</t>
  </si>
  <si>
    <t>Elegant Marbles and Grani Industries Ltd</t>
  </si>
  <si>
    <t>ELEMARB</t>
  </si>
  <si>
    <t>Perfectpac Ltd</t>
  </si>
  <si>
    <t>PERFEPA</t>
  </si>
  <si>
    <t>Pattech Fitwell Tube Components Ltd</t>
  </si>
  <si>
    <t>PATTECH</t>
  </si>
  <si>
    <t>Veeram Securities Ltd</t>
  </si>
  <si>
    <t>VSL</t>
  </si>
  <si>
    <t>Rapicut Carbides Ltd</t>
  </si>
  <si>
    <t>RAPICUT</t>
  </si>
  <si>
    <t>TCFC Finance Ltd</t>
  </si>
  <si>
    <t>TCFCFINQ</t>
  </si>
  <si>
    <t>Motilal Oswal Midcap 100 ETF</t>
  </si>
  <si>
    <t>MOM100</t>
  </si>
  <si>
    <t>Maestros Electronics &amp; Telecommunications Systems Ltd</t>
  </si>
  <si>
    <t>METSL</t>
  </si>
  <si>
    <t>Lesha Industries Ltd</t>
  </si>
  <si>
    <t>LESHAIND</t>
  </si>
  <si>
    <t>Sri KPR Industries Ltd</t>
  </si>
  <si>
    <t>SRIKPRIND</t>
  </si>
  <si>
    <t>Arex Industries Ltd</t>
  </si>
  <si>
    <t>AREXMIS</t>
  </si>
  <si>
    <t>Riddhi Steel and Tube Ltd</t>
  </si>
  <si>
    <t>RSTL</t>
  </si>
  <si>
    <t>Nova Iron and Steel Ltd</t>
  </si>
  <si>
    <t>NOVIS</t>
  </si>
  <si>
    <t>Max Heights Infrastructure Ltd</t>
  </si>
  <si>
    <t>MAXHEIGHTS</t>
  </si>
  <si>
    <t>Ambani Orgochem Ltd</t>
  </si>
  <si>
    <t>AMBANIORGO</t>
  </si>
  <si>
    <t>Kreon Finnancial Services Ltd</t>
  </si>
  <si>
    <t>KREONFIN</t>
  </si>
  <si>
    <t>Orient Beverages Ltd</t>
  </si>
  <si>
    <t>ORIBEVER</t>
  </si>
  <si>
    <t>Kotak Nifty PSU Bank ETF</t>
  </si>
  <si>
    <t>PSUBANK</t>
  </si>
  <si>
    <t>Arvind and Company Shipping Agencies Ltd</t>
  </si>
  <si>
    <t>ACSAL</t>
  </si>
  <si>
    <t>Prospect Commodities Ltd</t>
  </si>
  <si>
    <t>PCL</t>
  </si>
  <si>
    <t>Milgrey Finance and Investments Ltd</t>
  </si>
  <si>
    <t>ZMILGFIN</t>
  </si>
  <si>
    <t>Balkrishna Paper Mills Ltd</t>
  </si>
  <si>
    <t>BALKRISHNA</t>
  </si>
  <si>
    <t>Le Lavoir Ltd</t>
  </si>
  <si>
    <t>LELAVOIR</t>
  </si>
  <si>
    <t>Invesco India Gold Exchange Traded Fund</t>
  </si>
  <si>
    <t>IVZINGOLD</t>
  </si>
  <si>
    <t>Alfa Transformers Ltd</t>
  </si>
  <si>
    <t>ALFATRAN</t>
  </si>
  <si>
    <t>Punjab Communications Ltd</t>
  </si>
  <si>
    <t>PUNJCOMMU</t>
  </si>
  <si>
    <t>Magson Retail and Distribution Ltd</t>
  </si>
  <si>
    <t>MAGSON</t>
  </si>
  <si>
    <t>Virat Industries Ltd</t>
  </si>
  <si>
    <t>VIRAT</t>
  </si>
  <si>
    <t>Akiko Global Services Ltd</t>
  </si>
  <si>
    <t>AKIKO</t>
  </si>
  <si>
    <t>Sambandam Spinning Mills Ltd</t>
  </si>
  <si>
    <t>SAMBANDAM</t>
  </si>
  <si>
    <t>Rollatainers Ltd</t>
  </si>
  <si>
    <t>ROLLT</t>
  </si>
  <si>
    <t>Viaz Tyres Ltd</t>
  </si>
  <si>
    <t>VIAZ</t>
  </si>
  <si>
    <t>Rolta India Ltd</t>
  </si>
  <si>
    <t>ROLTA</t>
  </si>
  <si>
    <t>Mehta Housing Finance Ltd</t>
  </si>
  <si>
    <t>MEHTAHG</t>
  </si>
  <si>
    <t>Warren Tea Ltd</t>
  </si>
  <si>
    <t>WARRENTEA</t>
  </si>
  <si>
    <t>UMA Converter Ltd</t>
  </si>
  <si>
    <t>UMA</t>
  </si>
  <si>
    <t>Gujarat Craft Industries Ltd</t>
  </si>
  <si>
    <t>GUJCRAFT</t>
  </si>
  <si>
    <t>Agarwal Float Glass India Ltd</t>
  </si>
  <si>
    <t>AGARWALFT</t>
  </si>
  <si>
    <t>Sampre Nutritions Ltd</t>
  </si>
  <si>
    <t>SAMPRE</t>
  </si>
  <si>
    <t>Milton Industries Ltd</t>
  </si>
  <si>
    <t>MILTON</t>
  </si>
  <si>
    <t>Gini Silk Mills Ltd</t>
  </si>
  <si>
    <t>GINISILK</t>
  </si>
  <si>
    <t>Advance Metering Technology Ltd</t>
  </si>
  <si>
    <t>AMTL</t>
  </si>
  <si>
    <t>Golden Tobacco Ltd</t>
  </si>
  <si>
    <t>GOLDENTOBC</t>
  </si>
  <si>
    <t>Baba Arts Ltd</t>
  </si>
  <si>
    <t>BABA</t>
  </si>
  <si>
    <t>AKG Exim Ltd</t>
  </si>
  <si>
    <t>AKG</t>
  </si>
  <si>
    <t>SVC Industries Ltd</t>
  </si>
  <si>
    <t>SVCIND</t>
  </si>
  <si>
    <t>Monotype India Ltd</t>
  </si>
  <si>
    <t>MONOT</t>
  </si>
  <si>
    <t>ARC Finance Ltd</t>
  </si>
  <si>
    <t>ARCFIN</t>
  </si>
  <si>
    <t>Smiths &amp; Founders (India) Ltd</t>
  </si>
  <si>
    <t>SMFIL</t>
  </si>
  <si>
    <t>Royal Sense Ltd</t>
  </si>
  <si>
    <t>ROYAL</t>
  </si>
  <si>
    <t>Garment Mantra Lifestyle Ltd</t>
  </si>
  <si>
    <t>GARMNTMNTR</t>
  </si>
  <si>
    <t>Nandani Creation Ltd</t>
  </si>
  <si>
    <t>JAIPURKURT</t>
  </si>
  <si>
    <t>Ishan International Ltd</t>
  </si>
  <si>
    <t>ISHAN</t>
  </si>
  <si>
    <t>Omfurn India Ltd</t>
  </si>
  <si>
    <t>OMFURN</t>
  </si>
  <si>
    <t>Vertexplus Technologies Ltd</t>
  </si>
  <si>
    <t>VERTEXPLUS</t>
  </si>
  <si>
    <t>SM Auto Stamping Ltd</t>
  </si>
  <si>
    <t>SMAUTO</t>
  </si>
  <si>
    <t>National Oxygen Ltd</t>
  </si>
  <si>
    <t>NOL</t>
  </si>
  <si>
    <t>Ravalgaon Sugar Farm Ltd</t>
  </si>
  <si>
    <t>RAVALSUGAR</t>
  </si>
  <si>
    <t>Mirae Asset Nifty Financial Services ETF</t>
  </si>
  <si>
    <t>BFSI</t>
  </si>
  <si>
    <t>Katare Spinning Mills Ltd</t>
  </si>
  <si>
    <t>KATRSPG</t>
  </si>
  <si>
    <t>Mono Pharmacare Ltd</t>
  </si>
  <si>
    <t>MONOPHARMA</t>
  </si>
  <si>
    <t>Vels Film International Ltd</t>
  </si>
  <si>
    <t>VELS</t>
  </si>
  <si>
    <t>ABC India Ltd</t>
  </si>
  <si>
    <t>ABCINDQ</t>
  </si>
  <si>
    <t>Anand Rayons Ltd</t>
  </si>
  <si>
    <t>ARL</t>
  </si>
  <si>
    <t>Super Crop Safe Ltd</t>
  </si>
  <si>
    <t>SUCROSA</t>
  </si>
  <si>
    <t>Naturite Agro Products Ltd</t>
  </si>
  <si>
    <t>NAPL</t>
  </si>
  <si>
    <t>Swasti Vinayaka Synthetics Ltd</t>
  </si>
  <si>
    <t>SWASTIVI</t>
  </si>
  <si>
    <t>Kenvi Jewels Ltd</t>
  </si>
  <si>
    <t>KENVI</t>
  </si>
  <si>
    <t>Clara Industries Ltd</t>
  </si>
  <si>
    <t>CLARA</t>
  </si>
  <si>
    <t>Elixir Capital Ltd</t>
  </si>
  <si>
    <t>ELIXIR</t>
  </si>
  <si>
    <t>Adroit Infotech Ltd</t>
  </si>
  <si>
    <t>ADROITINFO</t>
  </si>
  <si>
    <t>Dhampure Speciality Sugars Ltd</t>
  </si>
  <si>
    <t>DHAMPURE</t>
  </si>
  <si>
    <t>G.S. Auto International Ltd</t>
  </si>
  <si>
    <t>GSAUTO</t>
  </si>
  <si>
    <t>Lakshmi Finance and Industrial Corp Ltd</t>
  </si>
  <si>
    <t>LFIC</t>
  </si>
  <si>
    <t>Aristo Bio-Tech and Lifescience Ltd</t>
  </si>
  <si>
    <t>ARISTO</t>
  </si>
  <si>
    <t>Modipon Ltd</t>
  </si>
  <si>
    <t>MODIPON</t>
  </si>
  <si>
    <t>P B M Polytex Ltd</t>
  </si>
  <si>
    <t>PBMPOLY</t>
  </si>
  <si>
    <t>STL Global Ltd</t>
  </si>
  <si>
    <t>SGL</t>
  </si>
  <si>
    <t>Tridhya Tech Ltd</t>
  </si>
  <si>
    <t>TRIDHYA</t>
  </si>
  <si>
    <t>K G Denim Ltd</t>
  </si>
  <si>
    <t>KGDENIM</t>
  </si>
  <si>
    <t>Kavveri Telecom Products Ltd</t>
  </si>
  <si>
    <t>KAVVERITEL</t>
  </si>
  <si>
    <t>Garnet Construction Ltd</t>
  </si>
  <si>
    <t>GARNET</t>
  </si>
  <si>
    <t>Diversified Real Estate Activities</t>
  </si>
  <si>
    <t>Dhanalaxmi Roto Spinners Ltd</t>
  </si>
  <si>
    <t>DHANROTO</t>
  </si>
  <si>
    <t>Meera Industries Ltd</t>
  </si>
  <si>
    <t>MEERA</t>
  </si>
  <si>
    <t>Chrome Silicon Ltd</t>
  </si>
  <si>
    <t>CHROME</t>
  </si>
  <si>
    <t>Shree Pacetronix Ltd</t>
  </si>
  <si>
    <t>SHREEPAC</t>
  </si>
  <si>
    <t>G-Tec Jainx Education Ltd</t>
  </si>
  <si>
    <t>GTECJAINX</t>
  </si>
  <si>
    <t>Simplex Realty Ltd</t>
  </si>
  <si>
    <t>SIMPLXREA</t>
  </si>
  <si>
    <t>Chartered Capital and Investment Ltd</t>
  </si>
  <si>
    <t>CHRTEDCA</t>
  </si>
  <si>
    <t>Fundviser Capital (India) Ltd</t>
  </si>
  <si>
    <t>FUNDVISER</t>
  </si>
  <si>
    <t>Construction Materials</t>
  </si>
  <si>
    <t>Isl Consulting Ltd</t>
  </si>
  <si>
    <t>ISLCONSUL</t>
  </si>
  <si>
    <t>Silgo Retail Ltd</t>
  </si>
  <si>
    <t>SILGO</t>
  </si>
  <si>
    <t>Shree Krishna Paper Mills &amp; Industries Ltd</t>
  </si>
  <si>
    <t>SKPMIL</t>
  </si>
  <si>
    <t>AccelerateBS India Ltd</t>
  </si>
  <si>
    <t>ACCELERATE</t>
  </si>
  <si>
    <t>Sunrise Efficient Marketing Ltd</t>
  </si>
  <si>
    <t>SEML</t>
  </si>
  <si>
    <t>Ultra Wiring Connectivity System Ltd</t>
  </si>
  <si>
    <t>UWCSL</t>
  </si>
  <si>
    <t>Kalahridhaan Trendz Ltd</t>
  </si>
  <si>
    <t>KTL</t>
  </si>
  <si>
    <t>Real Eco Energy Ltd</t>
  </si>
  <si>
    <t>REALECO</t>
  </si>
  <si>
    <t>Akash Infra-Projects Ltd</t>
  </si>
  <si>
    <t>AKASH</t>
  </si>
  <si>
    <t>Gita Renewable Energy Ltd</t>
  </si>
  <si>
    <t>GITARENEW</t>
  </si>
  <si>
    <t>Zodiac-JRD-MKJ Ltd</t>
  </si>
  <si>
    <t>ZODJRDMKJ</t>
  </si>
  <si>
    <t>Burnpur Cement Ltd</t>
  </si>
  <si>
    <t>BURNPUR</t>
  </si>
  <si>
    <t>Jagan Lamps Ltd</t>
  </si>
  <si>
    <t>JAGANLAM</t>
  </si>
  <si>
    <t>Transgene Biotek Ltd</t>
  </si>
  <si>
    <t>TRABI</t>
  </si>
  <si>
    <t>JFL Life Sciences Ltd</t>
  </si>
  <si>
    <t>JFLLIFE</t>
  </si>
  <si>
    <t>Shreeshay Engineers Ltd</t>
  </si>
  <si>
    <t>SHREESHAY</t>
  </si>
  <si>
    <t>Shreyas Intermediates Ltd</t>
  </si>
  <si>
    <t>SHREYASI</t>
  </si>
  <si>
    <t>Hardcastle and Waud Manufacturing Co Ltd</t>
  </si>
  <si>
    <t>HARDCAS</t>
  </si>
  <si>
    <t>Shalimar Productions Ltd</t>
  </si>
  <si>
    <t>SHALPRO</t>
  </si>
  <si>
    <t>AJR Infra and Tolling Ltd</t>
  </si>
  <si>
    <t>AJRINFRA</t>
  </si>
  <si>
    <t>Globalspace Technologies Ltd</t>
  </si>
  <si>
    <t>Medi-Caps Ltd</t>
  </si>
  <si>
    <t>MEDICAPQ</t>
  </si>
  <si>
    <t>Abhishek Integrations Ltd</t>
  </si>
  <si>
    <t>AILIMITED</t>
  </si>
  <si>
    <t>Inland Printers Ltd</t>
  </si>
  <si>
    <t>INLANPR</t>
  </si>
  <si>
    <t>Regency Fincorp Ltd</t>
  </si>
  <si>
    <t>REGENCY</t>
  </si>
  <si>
    <t>Banaras Beads Ltd</t>
  </si>
  <si>
    <t>BANARBEADS</t>
  </si>
  <si>
    <t>Lee &amp; Nee Softwares (Exports) Ltd</t>
  </si>
  <si>
    <t>LEENEE</t>
  </si>
  <si>
    <t>Supreme Engineering Ltd</t>
  </si>
  <si>
    <t>SUPREMEENG</t>
  </si>
  <si>
    <t>National Plastic Industries Ltd</t>
  </si>
  <si>
    <t>NATPLAS</t>
  </si>
  <si>
    <t>Mefcom Capital Markets Ltd</t>
  </si>
  <si>
    <t>MEFCOMCAP</t>
  </si>
  <si>
    <t>Assam Entrade Ltd</t>
  </si>
  <si>
    <t>ASSAMENT</t>
  </si>
  <si>
    <t>Diversified Financial Services</t>
  </si>
  <si>
    <t>S V J Enterprises Ltd</t>
  </si>
  <si>
    <t>SVJ</t>
  </si>
  <si>
    <t>Oceanic Foods Ltd</t>
  </si>
  <si>
    <t>OCEANIC</t>
  </si>
  <si>
    <t>CCL International Ltd</t>
  </si>
  <si>
    <t>CCLINTER</t>
  </si>
  <si>
    <t>PCS Technology Ltd</t>
  </si>
  <si>
    <t>PCS</t>
  </si>
  <si>
    <t>Technology Hardware, Storage &amp; Peripherals</t>
  </si>
  <si>
    <t>Dmr Hydroengineering &amp; Infrastructures Ltd</t>
  </si>
  <si>
    <t>DMR</t>
  </si>
  <si>
    <t>MM Rubber Company Ltd</t>
  </si>
  <si>
    <t>MMRUBBR-B</t>
  </si>
  <si>
    <t>Continental Seeds and Chemicals Ltd</t>
  </si>
  <si>
    <t>CONTI</t>
  </si>
  <si>
    <t>Shelter Pharma Ltd</t>
  </si>
  <si>
    <t>SHELTER</t>
  </si>
  <si>
    <t>Amkay Products Ltd</t>
  </si>
  <si>
    <t>AMKAY</t>
  </si>
  <si>
    <t>SPS Finquest Ltd</t>
  </si>
  <si>
    <t>SPS</t>
  </si>
  <si>
    <t>Aeonx Digital Technology Ltd</t>
  </si>
  <si>
    <t>AEONXDIGI</t>
  </si>
  <si>
    <t>Mediaone Global Entertainment Ltd</t>
  </si>
  <si>
    <t>MEDIAONE</t>
  </si>
  <si>
    <t>Morgan Ventures Ltd</t>
  </si>
  <si>
    <t>MORGAN</t>
  </si>
  <si>
    <t>Associated Ceramics Ltd</t>
  </si>
  <si>
    <t>ASSOCER</t>
  </si>
  <si>
    <t>ANG Lifesciences India Ltd</t>
  </si>
  <si>
    <t>ANG</t>
  </si>
  <si>
    <t>Starcom Information Technology Ltd</t>
  </si>
  <si>
    <t>STARCOM</t>
  </si>
  <si>
    <t>H P Cotton Textile Mills Ltd</t>
  </si>
  <si>
    <t>HPCOTTON</t>
  </si>
  <si>
    <t>Yamini Investments Company Ltd</t>
  </si>
  <si>
    <t>YAMNINV</t>
  </si>
  <si>
    <t>Fervent Synergies Ltd</t>
  </si>
  <si>
    <t>FERVENTSYN</t>
  </si>
  <si>
    <t>Apoorva Leasing Finance and Investment Company Ltd</t>
  </si>
  <si>
    <t>APOORVA</t>
  </si>
  <si>
    <t>Vivid Mercantile Ltd</t>
  </si>
  <si>
    <t>VIVIDM</t>
  </si>
  <si>
    <t>Telogica Ltd</t>
  </si>
  <si>
    <t>TELOGICA</t>
  </si>
  <si>
    <t>Communications Equipment</t>
  </si>
  <si>
    <t>Deccan Health Care Ltd</t>
  </si>
  <si>
    <t>DECCAN</t>
  </si>
  <si>
    <t>Destiny Logistics &amp; Infra Ltd</t>
  </si>
  <si>
    <t>DESTINY</t>
  </si>
  <si>
    <t>Inani Marbles and Industries Ltd</t>
  </si>
  <si>
    <t>INANI</t>
  </si>
  <si>
    <t>Naapbooks Ltd</t>
  </si>
  <si>
    <t>NBL</t>
  </si>
  <si>
    <t>Chandra Bhagat Pharma Ltd</t>
  </si>
  <si>
    <t>CBPL</t>
  </si>
  <si>
    <t>G G Dandekar Properties Ltd</t>
  </si>
  <si>
    <t>GGDPROP</t>
  </si>
  <si>
    <t>Humming Bird Education Ltd</t>
  </si>
  <si>
    <t>HBEL</t>
  </si>
  <si>
    <t>UR Sugar Industries Ltd</t>
  </si>
  <si>
    <t>URSUGAR</t>
  </si>
  <si>
    <t>Tapi Fruit Processing Ltd</t>
  </si>
  <si>
    <t>TAPIFRUIT</t>
  </si>
  <si>
    <t>Rose Merc Ltd</t>
  </si>
  <si>
    <t>ROSEMER</t>
  </si>
  <si>
    <t>Poddar Housing and Development Ltd</t>
  </si>
  <si>
    <t>PODDARHOUS</t>
  </si>
  <si>
    <t>Shree Rajasthan Syntex Ltd</t>
  </si>
  <si>
    <t>SHRAJSYNQ</t>
  </si>
  <si>
    <t>C P S Shapers Ltd</t>
  </si>
  <si>
    <t>CPS</t>
  </si>
  <si>
    <t>Micropro Software Solutions Ltd</t>
  </si>
  <si>
    <t>MICROPRO</t>
  </si>
  <si>
    <t>DSJ Keep Learning Ltd</t>
  </si>
  <si>
    <t>KEEPLEARN</t>
  </si>
  <si>
    <t>Pearl Polymers Ltd</t>
  </si>
  <si>
    <t>PEARLPOLY</t>
  </si>
  <si>
    <t>Mish Designs Ltd</t>
  </si>
  <si>
    <t>MISHDESIGN</t>
  </si>
  <si>
    <t>VSF Projects Ltd</t>
  </si>
  <si>
    <t>VSFPROJ</t>
  </si>
  <si>
    <t>Diligent Industries Ltd</t>
  </si>
  <si>
    <t>DILIGENT</t>
  </si>
  <si>
    <t>GKB Ophthalmics Ltd</t>
  </si>
  <si>
    <t>GKB</t>
  </si>
  <si>
    <t>GTN Industries Ltd</t>
  </si>
  <si>
    <t>GTNINDS</t>
  </si>
  <si>
    <t>E-Land Apparel Ltd</t>
  </si>
  <si>
    <t>ELAND</t>
  </si>
  <si>
    <t>Shrydus Industries Ltd</t>
  </si>
  <si>
    <t>SHRYDUS</t>
  </si>
  <si>
    <t>Mittal Life Style Ltd</t>
  </si>
  <si>
    <t>MITTAL</t>
  </si>
  <si>
    <t>Rolcon Engineering Company Ltd</t>
  </si>
  <si>
    <t>ROLCOEN</t>
  </si>
  <si>
    <t>Aatmaj Healthcare Ltd</t>
  </si>
  <si>
    <t>AATMAJ</t>
  </si>
  <si>
    <t>Godha Cabcon &amp; Insulation Ltd</t>
  </si>
  <si>
    <t>GODHA</t>
  </si>
  <si>
    <t>Vruddhi Engineering Works Ltd</t>
  </si>
  <si>
    <t>VRUDDHI</t>
  </si>
  <si>
    <t>Mishka Exim Ltd</t>
  </si>
  <si>
    <t>MISHKA</t>
  </si>
  <si>
    <t>Saven Technologies Ltd</t>
  </si>
  <si>
    <t>7TEC</t>
  </si>
  <si>
    <t>Comfort Fincap Ltd</t>
  </si>
  <si>
    <t>COMFINCAP</t>
  </si>
  <si>
    <t>Metal Coatings (India) Ltd</t>
  </si>
  <si>
    <t>METALCO</t>
  </si>
  <si>
    <t>Getalong Enterprise Ltd</t>
  </si>
  <si>
    <t>GETALONG</t>
  </si>
  <si>
    <t>FEL</t>
  </si>
  <si>
    <t>Vistar Amar Ltd</t>
  </si>
  <si>
    <t>VISTARAMAR</t>
  </si>
  <si>
    <t>Camex Ltd</t>
  </si>
  <si>
    <t>CAMEXLTD</t>
  </si>
  <si>
    <t>Sintex Plastics Technology Ltd</t>
  </si>
  <si>
    <t>SPTL</t>
  </si>
  <si>
    <t>Contil India Ltd</t>
  </si>
  <si>
    <t>CONTILI</t>
  </si>
  <si>
    <t>Palco Metals Ltd</t>
  </si>
  <si>
    <t>PALCO</t>
  </si>
  <si>
    <t>Country Condo's Ltd</t>
  </si>
  <si>
    <t>COUNCODOS</t>
  </si>
  <si>
    <t>Cell Point (India) Ltd</t>
  </si>
  <si>
    <t>CELLPOINT</t>
  </si>
  <si>
    <t>Restile Ceramics Ltd</t>
  </si>
  <si>
    <t>RESTILE</t>
  </si>
  <si>
    <t>Committed Cargo Care Ltd</t>
  </si>
  <si>
    <t>COMMITTED</t>
  </si>
  <si>
    <t>Tirupati Tyres Ltd</t>
  </si>
  <si>
    <t>TTIL</t>
  </si>
  <si>
    <t>Salem Erode Investments Ltd</t>
  </si>
  <si>
    <t>SALEM</t>
  </si>
  <si>
    <t>Shrenik Ltd</t>
  </si>
  <si>
    <t>SHRENIK</t>
  </si>
  <si>
    <t>Signoria Creation Ltd</t>
  </si>
  <si>
    <t>SIGNORIA</t>
  </si>
  <si>
    <t>Vista Pharmaceuticals Ltd</t>
  </si>
  <si>
    <t>VISTAPH</t>
  </si>
  <si>
    <t>Abm International Ltd</t>
  </si>
  <si>
    <t>ABMINTLLTD</t>
  </si>
  <si>
    <t>Walpar Nutritions Ltd</t>
  </si>
  <si>
    <t>WALPAR</t>
  </si>
  <si>
    <t>Ushanti Colour Chem Ltd</t>
  </si>
  <si>
    <t>UCL</t>
  </si>
  <si>
    <t>Response Informatics Ltd</t>
  </si>
  <si>
    <t>RESPONSINF</t>
  </si>
  <si>
    <t>Hemadri Cements Ltd</t>
  </si>
  <si>
    <t>HEMACEM</t>
  </si>
  <si>
    <t>Ankit Metal &amp; Power Ltd</t>
  </si>
  <si>
    <t>ANKITMETAL</t>
  </si>
  <si>
    <t>Ceeta Industries Ltd</t>
  </si>
  <si>
    <t>CEETAIN</t>
  </si>
  <si>
    <t>Laxmi Cotspin Ltd</t>
  </si>
  <si>
    <t>LAXMICOT</t>
  </si>
  <si>
    <t>Greenhitech Ventures Ltd</t>
  </si>
  <si>
    <t>GVL</t>
  </si>
  <si>
    <t>Choksi Laboratories Ltd</t>
  </si>
  <si>
    <t>CHOKSILA</t>
  </si>
  <si>
    <t>Wires and Fabriks (SA) Ltd</t>
  </si>
  <si>
    <t>WIREFABR</t>
  </si>
  <si>
    <t>Sangani Hospitals Ltd</t>
  </si>
  <si>
    <t>SANGANI</t>
  </si>
  <si>
    <t>Yudiz Solutions Ltd</t>
  </si>
  <si>
    <t>YUDIZ</t>
  </si>
  <si>
    <t>Yash Chemex Ltd</t>
  </si>
  <si>
    <t>YASHCHEM</t>
  </si>
  <si>
    <t>Franklin Industries Ltd</t>
  </si>
  <si>
    <t>FRANKLININD</t>
  </si>
  <si>
    <t>Hawa Engineers Ltd</t>
  </si>
  <si>
    <t>HAWAENG</t>
  </si>
  <si>
    <t>Dhanlaxmi Fabrics Ltd</t>
  </si>
  <si>
    <t>DHANFAB</t>
  </si>
  <si>
    <t>HOAC Foods India Ltd</t>
  </si>
  <si>
    <t>HOACFOODS</t>
  </si>
  <si>
    <t>Mandeep Auto Industries Ltd</t>
  </si>
  <si>
    <t>MANDEEP</t>
  </si>
  <si>
    <t>DK Enterprises Global Ltd</t>
  </si>
  <si>
    <t>DKEGL</t>
  </si>
  <si>
    <t>AA Plus Tradelink Ltd</t>
  </si>
  <si>
    <t>AAPLUSTRAD</t>
  </si>
  <si>
    <t>Anjani Synthetics Ltd</t>
  </si>
  <si>
    <t>ANJANI</t>
  </si>
  <si>
    <t>Walchand Peoplefirst Ltd</t>
  </si>
  <si>
    <t>WALCHPF</t>
  </si>
  <si>
    <t>Ambica Agarbathies Aroma &amp; Industries Ltd</t>
  </si>
  <si>
    <t>AMBICAAGAR</t>
  </si>
  <si>
    <t>Vineet Laboratories Ltd</t>
  </si>
  <si>
    <t>VINEETLAB</t>
  </si>
  <si>
    <t>BDR Buildcon Ltd</t>
  </si>
  <si>
    <t>BDR</t>
  </si>
  <si>
    <t>Sandu Pharmaceuticals Ltd</t>
  </si>
  <si>
    <t>SANDUPHQ</t>
  </si>
  <si>
    <t>DRA Consultants Ltd</t>
  </si>
  <si>
    <t>DRA</t>
  </si>
  <si>
    <t>Vivo Bio Tech Ltd</t>
  </si>
  <si>
    <t>VIVOBIOT</t>
  </si>
  <si>
    <t>Kanani Industries Ltd</t>
  </si>
  <si>
    <t>KANANIIND</t>
  </si>
  <si>
    <t>ICDS Ltd</t>
  </si>
  <si>
    <t>ICDSLTD</t>
  </si>
  <si>
    <t>Ecoboard Industries Ltd</t>
  </si>
  <si>
    <t>ECOBOAR</t>
  </si>
  <si>
    <t>Ashnisha Industries Ltd</t>
  </si>
  <si>
    <t>ASHNI</t>
  </si>
  <si>
    <t>Prismx Global Ventures Ltd</t>
  </si>
  <si>
    <t>PRISMX</t>
  </si>
  <si>
    <t>Galactico Corporate Services Ltd</t>
  </si>
  <si>
    <t>GALACTICO</t>
  </si>
  <si>
    <t>Phosphate Company Ltd</t>
  </si>
  <si>
    <t>PHOSPHATE</t>
  </si>
  <si>
    <t>PVV Infra Ltd</t>
  </si>
  <si>
    <t>PVVINFRA</t>
  </si>
  <si>
    <t>Quality RO Industries Ltd</t>
  </si>
  <si>
    <t>QRIL</t>
  </si>
  <si>
    <t>Goblin India Ltd</t>
  </si>
  <si>
    <t>GOBLIN</t>
  </si>
  <si>
    <t>Visaman Global Sales Ltd</t>
  </si>
  <si>
    <t>VISAMAN</t>
  </si>
  <si>
    <t>Marble City India Ltd</t>
  </si>
  <si>
    <t>MARBLE</t>
  </si>
  <si>
    <t>Dynamic Portfolio Management &amp; Services Ltd</t>
  </si>
  <si>
    <t>DYNAMICP</t>
  </si>
  <si>
    <t>Ladderup Finance Ltd</t>
  </si>
  <si>
    <t>LADDERUP</t>
  </si>
  <si>
    <t>Shantidoot Infra Services Ltd</t>
  </si>
  <si>
    <t>SISL</t>
  </si>
  <si>
    <t>Mohit Paper Mills Ltd</t>
  </si>
  <si>
    <t>MOHITPPR</t>
  </si>
  <si>
    <t>A F Enterprises Ltd</t>
  </si>
  <si>
    <t>AFEL</t>
  </si>
  <si>
    <t>Odyssey Corporation Ltd</t>
  </si>
  <si>
    <t>ODYCORP</t>
  </si>
  <si>
    <t>Nimbus Projects Ltd</t>
  </si>
  <si>
    <t>NIMBSPROJ</t>
  </si>
  <si>
    <t>AD- Manum Finance Ltd</t>
  </si>
  <si>
    <t>ADMANUM</t>
  </si>
  <si>
    <t>Teesta Agro Industries Ltd</t>
  </si>
  <si>
    <t>TEEAI</t>
  </si>
  <si>
    <t>Cranex Ltd</t>
  </si>
  <si>
    <t>CRANEX</t>
  </si>
  <si>
    <t>Construction Machinery &amp; Heavy Transportation Equipment</t>
  </si>
  <si>
    <t>N G Industries Ltd</t>
  </si>
  <si>
    <t>NGIND</t>
  </si>
  <si>
    <t>Nakoda Group of Industries Ltd</t>
  </si>
  <si>
    <t>NGIL</t>
  </si>
  <si>
    <t>Oriental Trimex Ltd</t>
  </si>
  <si>
    <t>ORIENTALTL</t>
  </si>
  <si>
    <t>Orchasp Ltd</t>
  </si>
  <si>
    <t>ORCHASP</t>
  </si>
  <si>
    <t>Acrow India Ltd</t>
  </si>
  <si>
    <t>ACROW</t>
  </si>
  <si>
    <t>Eighty Jewellers Ltd</t>
  </si>
  <si>
    <t>EIGHTY</t>
  </si>
  <si>
    <t>Vandana Knitwear Ltd</t>
  </si>
  <si>
    <t>VANDANA</t>
  </si>
  <si>
    <t>Zodiac Ventures Ltd</t>
  </si>
  <si>
    <t>ZODIACVEN</t>
  </si>
  <si>
    <t>Future Market Networks Ltd</t>
  </si>
  <si>
    <t>FMNL</t>
  </si>
  <si>
    <t>Misquita Engineering Ltd</t>
  </si>
  <si>
    <t>MISQUITA</t>
  </si>
  <si>
    <t>Ashoka Metcast Ltd</t>
  </si>
  <si>
    <t>ASHOKAMET</t>
  </si>
  <si>
    <t>ASL Industries Ltd</t>
  </si>
  <si>
    <t>ASLIND</t>
  </si>
  <si>
    <t>Axis NIFTY IT ETF</t>
  </si>
  <si>
    <t>AXISTECETF</t>
  </si>
  <si>
    <t>Gorani Industries Ltd</t>
  </si>
  <si>
    <t>GORANIN</t>
  </si>
  <si>
    <t>Balurghat Technologies Ltd</t>
  </si>
  <si>
    <t>BALTE</t>
  </si>
  <si>
    <t>Pan India Corp Ltd</t>
  </si>
  <si>
    <t>PANINDIAC</t>
  </si>
  <si>
    <t>Kshitij Polyline Ltd</t>
  </si>
  <si>
    <t>KSHITIJPOL</t>
  </si>
  <si>
    <t>Italian Edibles Ltd</t>
  </si>
  <si>
    <t>ITALIANE</t>
  </si>
  <si>
    <t>Roopa Industries Ltd</t>
  </si>
  <si>
    <t>ROOPAIND</t>
  </si>
  <si>
    <t>Tirupati Sarjan Ltd</t>
  </si>
  <si>
    <t>TIRSARJ</t>
  </si>
  <si>
    <t>S &amp; T Corporation Ltd</t>
  </si>
  <si>
    <t>STCORP</t>
  </si>
  <si>
    <t>Khoobsurat Ltd</t>
  </si>
  <si>
    <t>KHOOBSURAT</t>
  </si>
  <si>
    <t>Alfavision Overseas (India) Ltd</t>
  </si>
  <si>
    <t>ALFAVIO</t>
  </si>
  <si>
    <t>Pace E-Commerce Ventures Ltd</t>
  </si>
  <si>
    <t>PACE</t>
  </si>
  <si>
    <t>Homefurnishing Retail</t>
  </si>
  <si>
    <t>Archidply Decor Ltd</t>
  </si>
  <si>
    <t>ADL</t>
  </si>
  <si>
    <t>Grovy India Ltd</t>
  </si>
  <si>
    <t>GROVY</t>
  </si>
  <si>
    <t>Sulabh Engineers and Services Ltd</t>
  </si>
  <si>
    <t>SULABEN</t>
  </si>
  <si>
    <t>Transvoy Logistics India Ltd</t>
  </si>
  <si>
    <t>TRANSVOY</t>
  </si>
  <si>
    <t>Air Freight &amp; Logistics</t>
  </si>
  <si>
    <t>Artefact Projects Ltd</t>
  </si>
  <si>
    <t>ARTEFACT</t>
  </si>
  <si>
    <t>ICICI Prudential S&amp;P BSE Sensex ETF</t>
  </si>
  <si>
    <t>SENSEXIETF</t>
  </si>
  <si>
    <t>Ind Bank Housing Ltd</t>
  </si>
  <si>
    <t>INDBNK</t>
  </si>
  <si>
    <t>Indianivesh Ltd</t>
  </si>
  <si>
    <t>INDIANVSH</t>
  </si>
  <si>
    <t>Super Spinning Mills Ltd</t>
  </si>
  <si>
    <t>SUPERSPIN</t>
  </si>
  <si>
    <t>Morarjee Textiles Ltd</t>
  </si>
  <si>
    <t>MORARJEE</t>
  </si>
  <si>
    <t>Madhav Marbles and Granites Ltd</t>
  </si>
  <si>
    <t>MADHAV</t>
  </si>
  <si>
    <t>MSR India Ltd</t>
  </si>
  <si>
    <t>MSRINDIA</t>
  </si>
  <si>
    <t>Maharashtra Corp Ltd</t>
  </si>
  <si>
    <t>MAHACORP</t>
  </si>
  <si>
    <t>Harshil Agrotech Ltd</t>
  </si>
  <si>
    <t>HARSHILAGR</t>
  </si>
  <si>
    <t>Winny Immigration &amp; Education Services Ltd</t>
  </si>
  <si>
    <t>WINNY</t>
  </si>
  <si>
    <t>Academic &amp; Educational Services</t>
  </si>
  <si>
    <t>Axel Polymers Ltd</t>
  </si>
  <si>
    <t>AXELPOLY</t>
  </si>
  <si>
    <t>Rex Sealing &amp; Packing Industries Ltd</t>
  </si>
  <si>
    <t>REXSEAL</t>
  </si>
  <si>
    <t>Valencia Nutrition Ltd</t>
  </si>
  <si>
    <t>VALENCIA</t>
  </si>
  <si>
    <t>Soft Drinks &amp; Non-alcoholic Beverages</t>
  </si>
  <si>
    <t>Kwality Ltd</t>
  </si>
  <si>
    <t>KWALITY</t>
  </si>
  <si>
    <t>Sri Ramakrishna Mills (Coimbatore) Ltd</t>
  </si>
  <si>
    <t>SRMCL</t>
  </si>
  <si>
    <t>Sellwin Traders Ltd</t>
  </si>
  <si>
    <t>SELLWIN</t>
  </si>
  <si>
    <t>Addi Industries Ltd</t>
  </si>
  <si>
    <t>ADDIND</t>
  </si>
  <si>
    <t>Tatia Global Vennture Ltd</t>
  </si>
  <si>
    <t>TATIAGLOB</t>
  </si>
  <si>
    <t>Angel Fibers Ltd</t>
  </si>
  <si>
    <t>ANGEL</t>
  </si>
  <si>
    <t>India Home Loan Ltd</t>
  </si>
  <si>
    <t>INDIAHOME</t>
  </si>
  <si>
    <t>E L Forge Ltd</t>
  </si>
  <si>
    <t>ELFORGE</t>
  </si>
  <si>
    <t>Hindoostan Mills Ltd</t>
  </si>
  <si>
    <t>HINDMILL</t>
  </si>
  <si>
    <t>Standard Surfactants Ltd</t>
  </si>
  <si>
    <t>STDSFAC</t>
  </si>
  <si>
    <t>Household Products</t>
  </si>
  <si>
    <t>Sylph Technologies Ltd</t>
  </si>
  <si>
    <t>SYLPH</t>
  </si>
  <si>
    <t>Kabsons Industries Ltd</t>
  </si>
  <si>
    <t>KABSON</t>
  </si>
  <si>
    <t>Khaitan (India) Ltd</t>
  </si>
  <si>
    <t>KHAITANLTD</t>
  </si>
  <si>
    <t>Prime Property Development Corp Ltd</t>
  </si>
  <si>
    <t>PRIMEPRO</t>
  </si>
  <si>
    <t>Chandra Prabhu International Ltd</t>
  </si>
  <si>
    <t>CHANDRAP</t>
  </si>
  <si>
    <t>Gujrat Credit Corporation Ltd</t>
  </si>
  <si>
    <t>GUJCRED</t>
  </si>
  <si>
    <t>Salora International Ltd</t>
  </si>
  <si>
    <t>SALORAINTL</t>
  </si>
  <si>
    <t>Next Mediaworks Ltd</t>
  </si>
  <si>
    <t>NEXTMEDIA</t>
  </si>
  <si>
    <t>Sacheta Metals Ltd</t>
  </si>
  <si>
    <t>SACHEMT</t>
  </si>
  <si>
    <t>P H Capital Ltd</t>
  </si>
  <si>
    <t>PHCAP</t>
  </si>
  <si>
    <t>Gogia Capital Services Ltd</t>
  </si>
  <si>
    <t>GOGIACAP</t>
  </si>
  <si>
    <t>Earthstahl &amp; Alloys Ltd</t>
  </si>
  <si>
    <t>EARTH</t>
  </si>
  <si>
    <t>Emergent Industrial Solutions Ltd</t>
  </si>
  <si>
    <t>EMERGENT</t>
  </si>
  <si>
    <t>Bandaram Pharma Packtech Ltd</t>
  </si>
  <si>
    <t>BANDARAM</t>
  </si>
  <si>
    <t>Libas Consumer Products Ltd</t>
  </si>
  <si>
    <t>LIBAS</t>
  </si>
  <si>
    <t>Tarini International Ltd</t>
  </si>
  <si>
    <t>TARINI</t>
  </si>
  <si>
    <t>Jet Knitwears Ltd</t>
  </si>
  <si>
    <t>JETKNIT</t>
  </si>
  <si>
    <t>Sainik Finance &amp; Industries Ltd</t>
  </si>
  <si>
    <t>SAINIK</t>
  </si>
  <si>
    <t>Tirupati Foam Ltd</t>
  </si>
  <si>
    <t>TIRUFOAM</t>
  </si>
  <si>
    <t>Faalcon Concepts Ltd</t>
  </si>
  <si>
    <t>FAALCON</t>
  </si>
  <si>
    <t>Tamilnadu Telecommunication Ltd</t>
  </si>
  <si>
    <t>TNTELE</t>
  </si>
  <si>
    <t>Chennai Ferrous Industries Ltd</t>
  </si>
  <si>
    <t>CHENFERRO</t>
  </si>
  <si>
    <t>Tejnaksh Healthcare Ltd</t>
  </si>
  <si>
    <t>TEJNAKSH</t>
  </si>
  <si>
    <t>Sagardeep Alloys Ltd</t>
  </si>
  <si>
    <t>SAGARDEEP</t>
  </si>
  <si>
    <t>Betex India Ltd</t>
  </si>
  <si>
    <t>BETXIND</t>
  </si>
  <si>
    <t>Jigar Cables Ltd</t>
  </si>
  <si>
    <t>JIGAR</t>
  </si>
  <si>
    <t>Vivanta Industries Ltd</t>
  </si>
  <si>
    <t>VIVANTA</t>
  </si>
  <si>
    <t>Sudal Industries Ltd</t>
  </si>
  <si>
    <t>SUDAI</t>
  </si>
  <si>
    <t>Aluminum</t>
  </si>
  <si>
    <t>Beekay Niryat Ltd</t>
  </si>
  <si>
    <t>BNL</t>
  </si>
  <si>
    <t>Add-Shop E-Retail Ltd</t>
  </si>
  <si>
    <t>ASRL</t>
  </si>
  <si>
    <t>Sobhaygya Mercantile Ltd</t>
  </si>
  <si>
    <t>SOBME</t>
  </si>
  <si>
    <t>Julien Agro Infratech Ltd</t>
  </si>
  <si>
    <t>JULIEN</t>
  </si>
  <si>
    <t>Cybele Industries Ltd</t>
  </si>
  <si>
    <t>CYBELEIND</t>
  </si>
  <si>
    <t>Grill Splendour Services Ltd</t>
  </si>
  <si>
    <t>BIRDYS</t>
  </si>
  <si>
    <t>Ashirwad Steels And Industries Ltd</t>
  </si>
  <si>
    <t>ASHSI</t>
  </si>
  <si>
    <t>Sumedha Fiscal Services Ltd</t>
  </si>
  <si>
    <t>SUMEDHA</t>
  </si>
  <si>
    <t>West Leisure Resorts Ltd</t>
  </si>
  <si>
    <t>WESTLEIRES</t>
  </si>
  <si>
    <t>Khandwala Securities Ltd</t>
  </si>
  <si>
    <t>KHANDSE</t>
  </si>
  <si>
    <t>Kamadgiri Fashion Ltd</t>
  </si>
  <si>
    <t>KAMADGIRI</t>
  </si>
  <si>
    <t>Uttam Galva Steels Ltd</t>
  </si>
  <si>
    <t>UTTAMSTL</t>
  </si>
  <si>
    <t>Sonu Infratech Ltd</t>
  </si>
  <si>
    <t>SONUINFRA</t>
  </si>
  <si>
    <t>VAMA Industries Ltd</t>
  </si>
  <si>
    <t>VAMA</t>
  </si>
  <si>
    <t>Flomic Global Logistics Ltd</t>
  </si>
  <si>
    <t>FLOMIC</t>
  </si>
  <si>
    <t>Lead Reclaim and Rubber Products Ltd</t>
  </si>
  <si>
    <t>LRRPL</t>
  </si>
  <si>
    <t>Continental Petroleums Ltd</t>
  </si>
  <si>
    <t>CONTPTR</t>
  </si>
  <si>
    <t>Kaiser Corporation Ltd</t>
  </si>
  <si>
    <t>KACL</t>
  </si>
  <si>
    <t>Medico Intercontinental Ltd</t>
  </si>
  <si>
    <t>MIL</t>
  </si>
  <si>
    <t>Polyspin Exports Ltd</t>
  </si>
  <si>
    <t>POLYSPIN</t>
  </si>
  <si>
    <t>Crestchem Ltd</t>
  </si>
  <si>
    <t>CRSTCHM</t>
  </si>
  <si>
    <t>Techindia Nirman Ltd</t>
  </si>
  <si>
    <t>TECHIN</t>
  </si>
  <si>
    <t>Transchem Ltd</t>
  </si>
  <si>
    <t>TRANSCHEM</t>
  </si>
  <si>
    <t>Bonlon Industries Ltd</t>
  </si>
  <si>
    <t>BONLON</t>
  </si>
  <si>
    <t>Copper</t>
  </si>
  <si>
    <t>Integra Switchgear Ltd</t>
  </si>
  <si>
    <t>INTEGSW</t>
  </si>
  <si>
    <t>Fine-Line Circuits Ltd</t>
  </si>
  <si>
    <t>FINELINE</t>
  </si>
  <si>
    <t>Suditi Industries Ltd</t>
  </si>
  <si>
    <t>SUDTIND-B</t>
  </si>
  <si>
    <t>TGB Banquets and Hotels Ltd</t>
  </si>
  <si>
    <t>TGBHOTELS</t>
  </si>
  <si>
    <t>Veritaas Advertising Ltd</t>
  </si>
  <si>
    <t>VERITAAS</t>
  </si>
  <si>
    <t>Manjeera Constructions Ltd</t>
  </si>
  <si>
    <t>MANJEERA</t>
  </si>
  <si>
    <t>Tecil Chemicals and Hydro Power Ltd</t>
  </si>
  <si>
    <t>TECILCHEM</t>
  </si>
  <si>
    <t>Timescan Logistics (India) Ltd</t>
  </si>
  <si>
    <t>TIMESCAN</t>
  </si>
  <si>
    <t>Visagar Financial Services Ltd</t>
  </si>
  <si>
    <t>VISAGAR</t>
  </si>
  <si>
    <t>Veejay Lakshmi Engineering Works Ltd</t>
  </si>
  <si>
    <t>VJLAXMIE</t>
  </si>
  <si>
    <t>Innokaiz India Ltd</t>
  </si>
  <si>
    <t>INNOKAIZ</t>
  </si>
  <si>
    <t>SBEC Systems (India) Ltd</t>
  </si>
  <si>
    <t>SBECSYS</t>
  </si>
  <si>
    <t>JMD Ventures Ltd</t>
  </si>
  <si>
    <t>JMDVL</t>
  </si>
  <si>
    <t>Nidan Laboratories and Healthcare Ltd</t>
  </si>
  <si>
    <t>NIDAN</t>
  </si>
  <si>
    <t>Future Lifestyle Fashions Ltd</t>
  </si>
  <si>
    <t>FLFL</t>
  </si>
  <si>
    <t>Binani Industries Ltd</t>
  </si>
  <si>
    <t>BINANIIND</t>
  </si>
  <si>
    <t>Conart Engineers Ltd</t>
  </si>
  <si>
    <t>CONART</t>
  </si>
  <si>
    <t>Suryaamba Spinning Mills Ltd</t>
  </si>
  <si>
    <t>SURYAAMBA</t>
  </si>
  <si>
    <t>Diana Tea Co Ltd</t>
  </si>
  <si>
    <t>DIANATEA</t>
  </si>
  <si>
    <t>Arigato Universe Ltd</t>
  </si>
  <si>
    <t>ARIGATO</t>
  </si>
  <si>
    <t>Gayatri BioOrganics Ltd</t>
  </si>
  <si>
    <t>GAYATRIBI</t>
  </si>
  <si>
    <t>Picturehouse Media Ltd</t>
  </si>
  <si>
    <t>PICTUREHS</t>
  </si>
  <si>
    <t>Shree Ganesh Bio-Tech (India) Ltd</t>
  </si>
  <si>
    <t>SHREEGANES</t>
  </si>
  <si>
    <t>JMJ Fintech Ltd</t>
  </si>
  <si>
    <t>JMJFIN</t>
  </si>
  <si>
    <t>Inspire Films Ltd</t>
  </si>
  <si>
    <t>INSPIRE</t>
  </si>
  <si>
    <t>Yug Decor Ltd</t>
  </si>
  <si>
    <t>YUG</t>
  </si>
  <si>
    <t>Focus Business Solution Ltd</t>
  </si>
  <si>
    <t>Diversified Support Services</t>
  </si>
  <si>
    <t>J Taparia Projects Ltd</t>
  </si>
  <si>
    <t>JTAPARIA</t>
  </si>
  <si>
    <t>Markobenz Ventures Ltd</t>
  </si>
  <si>
    <t>MARKOBENZ</t>
  </si>
  <si>
    <t>Rishi Techtex Ltd</t>
  </si>
  <si>
    <t>RISHITECH</t>
  </si>
  <si>
    <t>Veerhealth Care Ltd</t>
  </si>
  <si>
    <t>VEERHEALTH</t>
  </si>
  <si>
    <t>J A Finance Ltd</t>
  </si>
  <si>
    <t>JAFINANCE</t>
  </si>
  <si>
    <t>Swasti Vinayaka Art and Heritage Corporation Ltd</t>
  </si>
  <si>
    <t>SVARTCORP</t>
  </si>
  <si>
    <t>Genus Prime Infra Ltd</t>
  </si>
  <si>
    <t>GENUSPRIME</t>
  </si>
  <si>
    <t>Solitaire Machine Tools Ltd</t>
  </si>
  <si>
    <t>SOLIMAC</t>
  </si>
  <si>
    <t>Standard Batteries Ltd</t>
  </si>
  <si>
    <t>STDBAT</t>
  </si>
  <si>
    <t>India Cements Capital Ltd</t>
  </si>
  <si>
    <t>INDCEMCAP</t>
  </si>
  <si>
    <t>Nippon India Nifty Pharma ETF</t>
  </si>
  <si>
    <t>PHARMABEES</t>
  </si>
  <si>
    <t>Unick Fix-A-Form And Printers Ltd</t>
  </si>
  <si>
    <t>UNICK</t>
  </si>
  <si>
    <t>VERTEX Securities Ltd</t>
  </si>
  <si>
    <t>VERTEX</t>
  </si>
  <si>
    <t>Shiva Global Agro Industries Ltd</t>
  </si>
  <si>
    <t>SHIVAAGRO</t>
  </si>
  <si>
    <t>Sonal Adhesives Ltd</t>
  </si>
  <si>
    <t>SONALAD</t>
  </si>
  <si>
    <t>Fortune International Ltd</t>
  </si>
  <si>
    <t>FORINTL</t>
  </si>
  <si>
    <t>Yasons Chemex Care Ltd</t>
  </si>
  <si>
    <t>YCCL</t>
  </si>
  <si>
    <t>Laxmipati Engineering Works Ltd</t>
  </si>
  <si>
    <t>LAXMIPATI</t>
  </si>
  <si>
    <t>ARSS Infrastructure Projects Ltd</t>
  </si>
  <si>
    <t>ARSSINFRA</t>
  </si>
  <si>
    <t>Shreeram Proteins Ltd</t>
  </si>
  <si>
    <t>SRPL</t>
  </si>
  <si>
    <t>Dhanlaxmi Cotex Ltd</t>
  </si>
  <si>
    <t>DHANCOT</t>
  </si>
  <si>
    <t>City Crops Agro Ltd</t>
  </si>
  <si>
    <t>CCAL</t>
  </si>
  <si>
    <t>KKV Agro Powers Limited</t>
  </si>
  <si>
    <t>KKVAPOW</t>
  </si>
  <si>
    <t>Cyber Media (India) Ltd</t>
  </si>
  <si>
    <t>CYBERMEDIA</t>
  </si>
  <si>
    <t>Golden Crest Education &amp; Services Ltd</t>
  </si>
  <si>
    <t>GOLDENCREST</t>
  </si>
  <si>
    <t>Erp Soft Systems Ltd</t>
  </si>
  <si>
    <t>ERPSOFT</t>
  </si>
  <si>
    <t>Qgo Finance Ltd</t>
  </si>
  <si>
    <t>QGO</t>
  </si>
  <si>
    <t>Perfect Infraengineers Ltd</t>
  </si>
  <si>
    <t>PERFECT</t>
  </si>
  <si>
    <t>Kallam Textiles Ltd</t>
  </si>
  <si>
    <t>KALLAM</t>
  </si>
  <si>
    <t>Haryana Leather Chemicals Ltd</t>
  </si>
  <si>
    <t>HARLETH</t>
  </si>
  <si>
    <t>Sai Capital Ltd</t>
  </si>
  <si>
    <t>SAICAPI</t>
  </si>
  <si>
    <t>Patspin India Ltd</t>
  </si>
  <si>
    <t>PATSPINLTD</t>
  </si>
  <si>
    <t>Thakral Services (India) Ltd</t>
  </si>
  <si>
    <t>THAKRAL</t>
  </si>
  <si>
    <t>Electronic Equipment &amp; Instruments</t>
  </si>
  <si>
    <t>Trident Texofab Ltd</t>
  </si>
  <si>
    <t>TTFL</t>
  </si>
  <si>
    <t>Hrh Next Services Ltd</t>
  </si>
  <si>
    <t>HRHNEXT</t>
  </si>
  <si>
    <t>Call Center Services</t>
  </si>
  <si>
    <t>Oasis Securities Ltd</t>
  </si>
  <si>
    <t>OASISEC</t>
  </si>
  <si>
    <t>Shanthala FMCG Products Ltd</t>
  </si>
  <si>
    <t>SHANTHALA</t>
  </si>
  <si>
    <t>Sanginita Chemicals Ltd</t>
  </si>
  <si>
    <t>SANGINITA</t>
  </si>
  <si>
    <t>Containe Technologies Ltd</t>
  </si>
  <si>
    <t>CONTAINE</t>
  </si>
  <si>
    <t>Nippon India Silver ETF</t>
  </si>
  <si>
    <t>SILVERBEES</t>
  </si>
  <si>
    <t>Pearl Green Clubs and Resorts Ltd</t>
  </si>
  <si>
    <t>PGCRL</t>
  </si>
  <si>
    <t>Pecos Hotels and Pubs Ltd</t>
  </si>
  <si>
    <t>PECOS</t>
  </si>
  <si>
    <t>Vera Synthetic Ltd</t>
  </si>
  <si>
    <t>VERA</t>
  </si>
  <si>
    <t>Hipolin Ltd</t>
  </si>
  <si>
    <t>HIPOLIN</t>
  </si>
  <si>
    <t>Ashirwad Capital Ltd</t>
  </si>
  <si>
    <t>ASHCAP</t>
  </si>
  <si>
    <t>Uniinfo Telecom Services Ltd</t>
  </si>
  <si>
    <t>UNIINFO</t>
  </si>
  <si>
    <t>Williamson Magor and Co Ltd</t>
  </si>
  <si>
    <t>WILLAMAGOR</t>
  </si>
  <si>
    <t>TV Vision Ltd</t>
  </si>
  <si>
    <t>TVVISION</t>
  </si>
  <si>
    <t>Jupiter Infomedia Ltd</t>
  </si>
  <si>
    <t>JUPITERIN</t>
  </si>
  <si>
    <t>Hind Aluminium Industries Ltd</t>
  </si>
  <si>
    <t>HINDALUMI</t>
  </si>
  <si>
    <t>Venlon Enterprises Ltd</t>
  </si>
  <si>
    <t>VENLONENT</t>
  </si>
  <si>
    <t>Poona Dal and Oil Industries Ltd</t>
  </si>
  <si>
    <t>POONADAL</t>
  </si>
  <si>
    <t>Solve Plastic Products Ltd</t>
  </si>
  <si>
    <t>BALCO</t>
  </si>
  <si>
    <t>MY Money Securities Ltd</t>
  </si>
  <si>
    <t>MYMONEY</t>
  </si>
  <si>
    <t>Smart Finsec Ltd</t>
  </si>
  <si>
    <t>SMARTFIN</t>
  </si>
  <si>
    <t>Indong Tea Company Ltd</t>
  </si>
  <si>
    <t>INDONG</t>
  </si>
  <si>
    <t>Utique Enterprises Ltd</t>
  </si>
  <si>
    <t>UTIQUE</t>
  </si>
  <si>
    <t>Varyaa Creations Ltd</t>
  </si>
  <si>
    <t>VARYAA</t>
  </si>
  <si>
    <t>DocMode Health Technologies Ltd</t>
  </si>
  <si>
    <t>DHTL</t>
  </si>
  <si>
    <t>Prabhhans Industries Ltd</t>
  </si>
  <si>
    <t>PRABHHANS</t>
  </si>
  <si>
    <t>Sunil Agro Foods Ltd</t>
  </si>
  <si>
    <t>SUNILAGR</t>
  </si>
  <si>
    <t>Nippon India ETF Nifty 50 Value 20</t>
  </si>
  <si>
    <t>NV20BEES</t>
  </si>
  <si>
    <t>Jetking Infotrain Ltd</t>
  </si>
  <si>
    <t>JETKINGQ</t>
  </si>
  <si>
    <t>Starlog Enterprises Ltd</t>
  </si>
  <si>
    <t>STARLOG</t>
  </si>
  <si>
    <t>Aruna Hotels Ltd</t>
  </si>
  <si>
    <t>ARUNAHTEL</t>
  </si>
  <si>
    <t>Sumeet Industries Ltd</t>
  </si>
  <si>
    <t>SUMEETINDS</t>
  </si>
  <si>
    <t>Nanavati Ventures Ltd</t>
  </si>
  <si>
    <t>NVENTURES</t>
  </si>
  <si>
    <t>Family Care Hospitals Ltd</t>
  </si>
  <si>
    <t>FAMILYCARE</t>
  </si>
  <si>
    <t>Health Care  Services</t>
  </si>
  <si>
    <t>Vapi Enterprise Ltd</t>
  </si>
  <si>
    <t>VAPIENTER</t>
  </si>
  <si>
    <t>KMS Medisurgi Ltd</t>
  </si>
  <si>
    <t>KMSMEDI</t>
  </si>
  <si>
    <t>Anuroop Packaging Ltd</t>
  </si>
  <si>
    <t>ANUROOP</t>
  </si>
  <si>
    <t>Centenial Surgical Suture Ltd</t>
  </si>
  <si>
    <t>CSURGSU</t>
  </si>
  <si>
    <t>Ravileela Granites Ltd</t>
  </si>
  <si>
    <t>RALEGRA</t>
  </si>
  <si>
    <t>Gujarat Petrosynthese Ltd</t>
  </si>
  <si>
    <t>GUJPETR</t>
  </si>
  <si>
    <t>B2B Software Technologies Ltd</t>
  </si>
  <si>
    <t>B2BSOFT</t>
  </si>
  <si>
    <t>Duropack Ltd</t>
  </si>
  <si>
    <t>DUROPACK</t>
  </si>
  <si>
    <t>Kanco Tea &amp; Industries Ltd</t>
  </si>
  <si>
    <t>KANCOTEA</t>
  </si>
  <si>
    <t>Unison Metals Ltd</t>
  </si>
  <si>
    <t>UNISON</t>
  </si>
  <si>
    <t>Informed Technologies India Ltd</t>
  </si>
  <si>
    <t>INFORTEC</t>
  </si>
  <si>
    <t>Data Processing &amp; Outsourced Services</t>
  </si>
  <si>
    <t>Hemang Resources Ltd</t>
  </si>
  <si>
    <t>HEMANG</t>
  </si>
  <si>
    <t>Gautam Gems Ltd</t>
  </si>
  <si>
    <t>GGL</t>
  </si>
  <si>
    <t>Kridhan Infra Ltd</t>
  </si>
  <si>
    <t>KRIDHANINF</t>
  </si>
  <si>
    <t>Netlink Solutions (India) Ltd</t>
  </si>
  <si>
    <t>NETLINK</t>
  </si>
  <si>
    <t>Sanwaria Consumer Ltd</t>
  </si>
  <si>
    <t>SANWARIA</t>
  </si>
  <si>
    <t>New Light Apparels Ltd</t>
  </si>
  <si>
    <t>NEWLIGHT</t>
  </si>
  <si>
    <t>Tyroon Tea Co Ltd</t>
  </si>
  <si>
    <t>TYROON</t>
  </si>
  <si>
    <t>Hindustan Fluoro Carbons Ltd</t>
  </si>
  <si>
    <t>HINFLUR</t>
  </si>
  <si>
    <t>KJMC Financial Services Ltd</t>
  </si>
  <si>
    <t>KJMCFIN</t>
  </si>
  <si>
    <t>National General Industries Ltd</t>
  </si>
  <si>
    <t>NATGENI</t>
  </si>
  <si>
    <t>Moxsh Overseas Educon Ltd</t>
  </si>
  <si>
    <t>MOXSH</t>
  </si>
  <si>
    <t>Citadel Realty and Developers Ltd</t>
  </si>
  <si>
    <t>CITADEL</t>
  </si>
  <si>
    <t>Poojawestern Metaliks Ltd</t>
  </si>
  <si>
    <t>POOJA</t>
  </si>
  <si>
    <t>SP Refractories Ltd</t>
  </si>
  <si>
    <t>SPRL</t>
  </si>
  <si>
    <t>Five Core Electronics Ltd</t>
  </si>
  <si>
    <t>FIVECORE</t>
  </si>
  <si>
    <t>Nivaka Fashions Ltd</t>
  </si>
  <si>
    <t>NIVAKA</t>
  </si>
  <si>
    <t>Bizotic Commercial Ltd</t>
  </si>
  <si>
    <t>BIZOTIC</t>
  </si>
  <si>
    <t>Sabar Flex India Ltd</t>
  </si>
  <si>
    <t>SABAR</t>
  </si>
  <si>
    <t>Maris Spinners Ltd</t>
  </si>
  <si>
    <t>MARIS</t>
  </si>
  <si>
    <t>Piotex Industries Ltd</t>
  </si>
  <si>
    <t>PIOTEX</t>
  </si>
  <si>
    <t>Kapil Cotex Ltd</t>
  </si>
  <si>
    <t>KAPILCO</t>
  </si>
  <si>
    <t>Vinyoflex Ltd</t>
  </si>
  <si>
    <t>VINYOFL</t>
  </si>
  <si>
    <t>Dhyaani Tradeventtures Ltd</t>
  </si>
  <si>
    <t>DHYAANITR</t>
  </si>
  <si>
    <t>UTI Nifty Bank ETF</t>
  </si>
  <si>
    <t>UTIBANKETF</t>
  </si>
  <si>
    <t>Sai Swami Metals and Alloys Ltd</t>
  </si>
  <si>
    <t>SAI</t>
  </si>
  <si>
    <t>Indo Cotspin Ltd</t>
  </si>
  <si>
    <t>ICL</t>
  </si>
  <si>
    <t>Manbro Industries Ltd</t>
  </si>
  <si>
    <t>MANBRO</t>
  </si>
  <si>
    <t>Infronics Systems Ltd</t>
  </si>
  <si>
    <t>INFRONICS</t>
  </si>
  <si>
    <t>Tijaria Polypipes Ltd</t>
  </si>
  <si>
    <t>TIJARIA</t>
  </si>
  <si>
    <t>Cospower Engineering Ltd</t>
  </si>
  <si>
    <t>COSPOWER</t>
  </si>
  <si>
    <t>Prakash Woollen &amp; Synthetic Mills Ltd</t>
  </si>
  <si>
    <t>PWASML</t>
  </si>
  <si>
    <t>Gujarat Terce Laboratories Ltd</t>
  </si>
  <si>
    <t>GUJTERC</t>
  </si>
  <si>
    <t>Ashiana Ispat Ltd</t>
  </si>
  <si>
    <t>ASHIS</t>
  </si>
  <si>
    <t>Bombay Wire Ropes Ltd</t>
  </si>
  <si>
    <t>BOMBWIR</t>
  </si>
  <si>
    <t>Ascensive Educare Ltd</t>
  </si>
  <si>
    <t>ASCENSIVE</t>
  </si>
  <si>
    <t>Aditya Spinners Ltd</t>
  </si>
  <si>
    <t>ADITYASP</t>
  </si>
  <si>
    <t>Comfort Commotrade Ltd</t>
  </si>
  <si>
    <t>COMCL</t>
  </si>
  <si>
    <t>Gothi Plascon (India) Ltd</t>
  </si>
  <si>
    <t>GOTHIPL</t>
  </si>
  <si>
    <t>Mohit Industries Ltd</t>
  </si>
  <si>
    <t>MOHITIND</t>
  </si>
  <si>
    <t>Mukand Engineers Ltd</t>
  </si>
  <si>
    <t>MUKANDENGG</t>
  </si>
  <si>
    <t>Shanti Guru Industries Ltd</t>
  </si>
  <si>
    <t>SHANTIGURU</t>
  </si>
  <si>
    <t>Food Retail</t>
  </si>
  <si>
    <t>Mirae Asset Nifty India Manufacturing ETF</t>
  </si>
  <si>
    <t>MAKEINDIA</t>
  </si>
  <si>
    <t>Mirae Asset Nifty Midcap 150 ETF</t>
  </si>
  <si>
    <t>MIDCAPETF</t>
  </si>
  <si>
    <t>Mega Flex Plastics Ltd</t>
  </si>
  <si>
    <t>MEGAFLEX</t>
  </si>
  <si>
    <t>Raw Edge Industrial Solutions Ltd</t>
  </si>
  <si>
    <t>RAWEDGE</t>
  </si>
  <si>
    <t>Aastamangalam Finance Ltd</t>
  </si>
  <si>
    <t>AASTAFIN</t>
  </si>
  <si>
    <t>Medinova Diagnostic Services Ltd</t>
  </si>
  <si>
    <t>MEDINOV</t>
  </si>
  <si>
    <t>Maks Energy Solutions India Ltd</t>
  </si>
  <si>
    <t>MAKS</t>
  </si>
  <si>
    <t>Megri Soft Ltd</t>
  </si>
  <si>
    <t>MEGRISOFT</t>
  </si>
  <si>
    <t>Swojas Energy Foods Ltd</t>
  </si>
  <si>
    <t>SWOEF</t>
  </si>
  <si>
    <t>Challani Capital Ltd</t>
  </si>
  <si>
    <t>CHALLANI</t>
  </si>
  <si>
    <t>Inditrade Capital Ltd</t>
  </si>
  <si>
    <t>INDICAP</t>
  </si>
  <si>
    <t>Hybrid Financial Services Ltd</t>
  </si>
  <si>
    <t>HYBRIDFIN</t>
  </si>
  <si>
    <t>Parshwanath Corp Ltd</t>
  </si>
  <si>
    <t>PARSHWANA</t>
  </si>
  <si>
    <t>Bhaskar Agro Chemicals Ltd</t>
  </si>
  <si>
    <t>BHASKAGR</t>
  </si>
  <si>
    <t>Benchmark Computer Solutions Ltd</t>
  </si>
  <si>
    <t>BENCHMARK</t>
  </si>
  <si>
    <t>Gabriel Pet Straps Ltd</t>
  </si>
  <si>
    <t>GPSL</t>
  </si>
  <si>
    <t>Impex Ferro Tech Ltd</t>
  </si>
  <si>
    <t>IMPEXFERRO</t>
  </si>
  <si>
    <t>Viji Finance Ltd</t>
  </si>
  <si>
    <t>VIJIFIN</t>
  </si>
  <si>
    <t>Sawaca Business Machines Ltd</t>
  </si>
  <si>
    <t>SAWABUSI</t>
  </si>
  <si>
    <t>Cyber Media Research &amp; Services Ltd</t>
  </si>
  <si>
    <t>CMRSL</t>
  </si>
  <si>
    <t>Paos Industries Ltd</t>
  </si>
  <si>
    <t>PAOS</t>
  </si>
  <si>
    <t>Shree Hari Chemicals Export Ltd</t>
  </si>
  <si>
    <t>SHHARICH</t>
  </si>
  <si>
    <t>Axis Nifty 50 ETF</t>
  </si>
  <si>
    <t>AXISNIFTY</t>
  </si>
  <si>
    <t>Sadhna Broadcast Ltd</t>
  </si>
  <si>
    <t>SADHNA</t>
  </si>
  <si>
    <t>Jiwanram Sheoduttrai Industries Ltd</t>
  </si>
  <si>
    <t>JIWANRAM</t>
  </si>
  <si>
    <t>SVS Ventures Ltd</t>
  </si>
  <si>
    <t>SVS</t>
  </si>
  <si>
    <t>HCKK Ventures Ltd</t>
  </si>
  <si>
    <t>HCKKVENTURE</t>
  </si>
  <si>
    <t>Orient Tradelink Ltd</t>
  </si>
  <si>
    <t>ORIENTTR</t>
  </si>
  <si>
    <t>Arman Holdings Ltd</t>
  </si>
  <si>
    <t>ARMAN</t>
  </si>
  <si>
    <t>Arrowhead Seperation Engineering Ltd</t>
  </si>
  <si>
    <t>ARROWHEAD</t>
  </si>
  <si>
    <t>Sri Havisha Hospitality and Infrastructure Ltd</t>
  </si>
  <si>
    <t>HAVISHA</t>
  </si>
  <si>
    <t>Nippon India Nifty Auto ETF</t>
  </si>
  <si>
    <t>AUTOBEES</t>
  </si>
  <si>
    <t>Concord Drugs Ltd</t>
  </si>
  <si>
    <t>CONCORD</t>
  </si>
  <si>
    <t>Vikas WSP Ltd</t>
  </si>
  <si>
    <t>VIKASWSP</t>
  </si>
  <si>
    <t>Libord Finance Ltd</t>
  </si>
  <si>
    <t>LIBORDFIN</t>
  </si>
  <si>
    <t>Virtual Global Education Ltd</t>
  </si>
  <si>
    <t>VIRTUALG</t>
  </si>
  <si>
    <t>Polysil Irrigation Systems Ltd</t>
  </si>
  <si>
    <t>POLYSIL</t>
  </si>
  <si>
    <t>Kandarp Digi Smart Bpo Ltd</t>
  </si>
  <si>
    <t>KANDARP</t>
  </si>
  <si>
    <t>SPA Capital Advisors Limited</t>
  </si>
  <si>
    <t>SPACAPS</t>
  </si>
  <si>
    <t>S P Capital Financing Ltd</t>
  </si>
  <si>
    <t>SPCAPIT</t>
  </si>
  <si>
    <t>Global Capital Markets Ltd</t>
  </si>
  <si>
    <t>GLOBALCA</t>
  </si>
  <si>
    <t>Greencrest Financial Services Ltd</t>
  </si>
  <si>
    <t>GREENCREST</t>
  </si>
  <si>
    <t>Nagreeka Capital &amp; Infrastructure Ltd</t>
  </si>
  <si>
    <t>NAGREEKCAP</t>
  </si>
  <si>
    <t>Richirich Inventures Ltd</t>
  </si>
  <si>
    <t>KISAAN</t>
  </si>
  <si>
    <t>Lakhotia Polyesters (India) Ltd</t>
  </si>
  <si>
    <t>LAKHOTIA</t>
  </si>
  <si>
    <t>Shricon Industries Ltd</t>
  </si>
  <si>
    <t>SHRICON</t>
  </si>
  <si>
    <t>Alfa Ica (India) Ltd</t>
  </si>
  <si>
    <t>ALFAICA</t>
  </si>
  <si>
    <t>DSP NIFTY 1D Rate Liquid ETF</t>
  </si>
  <si>
    <t>LIQUIDETF</t>
  </si>
  <si>
    <t>Shaival Reality Ltd</t>
  </si>
  <si>
    <t>SHAIVAL</t>
  </si>
  <si>
    <t>Suumaya Industries Ltd</t>
  </si>
  <si>
    <t>SUULD</t>
  </si>
  <si>
    <t>Pratik Panels Ltd</t>
  </si>
  <si>
    <t>PRATIK</t>
  </si>
  <si>
    <t>USG Tech Solutions Ltd</t>
  </si>
  <si>
    <t>USGTECH</t>
  </si>
  <si>
    <t>Adarsh Plant Protect Ltd</t>
  </si>
  <si>
    <t>ADARSHPL</t>
  </si>
  <si>
    <t>Chordia Food Products Ltd</t>
  </si>
  <si>
    <t>CHORDIA</t>
  </si>
  <si>
    <t>SMIFS Capital Markets Ltd</t>
  </si>
  <si>
    <t>SMIFS</t>
  </si>
  <si>
    <t>Consecutive Investments &amp; Trading Co Ltd</t>
  </si>
  <si>
    <t>CITL</t>
  </si>
  <si>
    <t>Advance Lifestyles Ltd</t>
  </si>
  <si>
    <t>ADVLIFE</t>
  </si>
  <si>
    <t>Net Avenue Technologies Ltd</t>
  </si>
  <si>
    <t>CBAZAAR</t>
  </si>
  <si>
    <t>DECO MICA Ltd</t>
  </si>
  <si>
    <t>DECOMIC</t>
  </si>
  <si>
    <t>Ace Integrated Solutions Ltd</t>
  </si>
  <si>
    <t>ACEINTEG</t>
  </si>
  <si>
    <t>Ecs Biztech Ltd</t>
  </si>
  <si>
    <t>ECS</t>
  </si>
  <si>
    <t>Nagarjuna Agri Tech Ltd</t>
  </si>
  <si>
    <t>NAGTECH</t>
  </si>
  <si>
    <t>Safa Systems &amp; Technologies Ltd</t>
  </si>
  <si>
    <t>SSTL</t>
  </si>
  <si>
    <t>Flora Textiles Ltd</t>
  </si>
  <si>
    <t>FLORATX</t>
  </si>
  <si>
    <t>Steel Strips Infrastructures Ltd</t>
  </si>
  <si>
    <t>STLSTRINF</t>
  </si>
  <si>
    <t>MPIL Corporation Ltd</t>
  </si>
  <si>
    <t>MPILCORPL</t>
  </si>
  <si>
    <t>KK Shah Hospitals Limited</t>
  </si>
  <si>
    <t>KKSHL</t>
  </si>
  <si>
    <t>Quadpro Ites Ltd</t>
  </si>
  <si>
    <t>QUADPRO</t>
  </si>
  <si>
    <t>Parabolic Drugs Ltd</t>
  </si>
  <si>
    <t>PARABDRUGS</t>
  </si>
  <si>
    <t>Shashijit Infraprojects Ltd</t>
  </si>
  <si>
    <t>SHASHIJIT</t>
  </si>
  <si>
    <t>Samyak International Ltd</t>
  </si>
  <si>
    <t>SAMYAKINT</t>
  </si>
  <si>
    <t>Tejassvi Aaharam Ltd</t>
  </si>
  <si>
    <t>TEJASSVI</t>
  </si>
  <si>
    <t>Sharma East India Hospitals and Medical Research Ltd</t>
  </si>
  <si>
    <t>SHARMEH</t>
  </si>
  <si>
    <t>Sterling Powergensys Ltd</t>
  </si>
  <si>
    <t>STERPOW</t>
  </si>
  <si>
    <t>Pentokey Organy (India) Ltd</t>
  </si>
  <si>
    <t>PNTKYOR</t>
  </si>
  <si>
    <t>California Software Company Ltd</t>
  </si>
  <si>
    <t>CALSOFT</t>
  </si>
  <si>
    <t>Marinetrans India Ltd</t>
  </si>
  <si>
    <t>MARINETRAN</t>
  </si>
  <si>
    <t>Stanrose Mafatlal Investments and Finance Ltd</t>
  </si>
  <si>
    <t>STANROS</t>
  </si>
  <si>
    <t>Phaarmasia Ltd</t>
  </si>
  <si>
    <t>PHRMASI</t>
  </si>
  <si>
    <t>Tarapur Transformers Ltd</t>
  </si>
  <si>
    <t>TARAPUR</t>
  </si>
  <si>
    <t>Rithwik Facility Management Services Ltd</t>
  </si>
  <si>
    <t>RITHWIKFMS</t>
  </si>
  <si>
    <t>Zenith Fibres Ltd</t>
  </si>
  <si>
    <t>ZENIFIB</t>
  </si>
  <si>
    <t>Deep Diamond India Ltd</t>
  </si>
  <si>
    <t>DDIL</t>
  </si>
  <si>
    <t>Colorchips New Media Ltd</t>
  </si>
  <si>
    <t>COLORCHIPS</t>
  </si>
  <si>
    <t>Kaushalya Infrastructure Development Corporation Ltd</t>
  </si>
  <si>
    <t>KAUSHALYA</t>
  </si>
  <si>
    <t>Aspira Pathlab &amp; Diagnostics Ltd</t>
  </si>
  <si>
    <t>ASPIRA</t>
  </si>
  <si>
    <t>BC Power Controls Ltd</t>
  </si>
  <si>
    <t>BCP</t>
  </si>
  <si>
    <t>MPDLLtd</t>
  </si>
  <si>
    <t>MPDL</t>
  </si>
  <si>
    <t>Croissance Ltd</t>
  </si>
  <si>
    <t>CROISSANCE</t>
  </si>
  <si>
    <t>Munoth Financial Services Ltd</t>
  </si>
  <si>
    <t>MUNOTHFI</t>
  </si>
  <si>
    <t>Incap Ltd</t>
  </si>
  <si>
    <t>INCAP</t>
  </si>
  <si>
    <t>N K Industries Ltd</t>
  </si>
  <si>
    <t>NKIND</t>
  </si>
  <si>
    <t>TTI Enterprise Ltd</t>
  </si>
  <si>
    <t>TTIENT</t>
  </si>
  <si>
    <t>TCM Ltd</t>
  </si>
  <si>
    <t>TCMLMTD</t>
  </si>
  <si>
    <t>Infomedia Press Ltd</t>
  </si>
  <si>
    <t>INFOMEDIA</t>
  </si>
  <si>
    <t>Hindustan Agrigentics Ltd</t>
  </si>
  <si>
    <t>HINDUST</t>
  </si>
  <si>
    <t>COSYN Ltd</t>
  </si>
  <si>
    <t>COSYN</t>
  </si>
  <si>
    <t>Polymechplast Machines Ltd</t>
  </si>
  <si>
    <t>POLYCHMP</t>
  </si>
  <si>
    <t>PS IT Infrastructure &amp; Services Ltd</t>
  </si>
  <si>
    <t>PSITINFRA</t>
  </si>
  <si>
    <t>Rodium Realty Ltd</t>
  </si>
  <si>
    <t>RODIUM</t>
  </si>
  <si>
    <t>Panjon Ltd</t>
  </si>
  <si>
    <t>PANJON</t>
  </si>
  <si>
    <t>A G Universal Ltd</t>
  </si>
  <si>
    <t>AGUL</t>
  </si>
  <si>
    <t>Neil Industries Ltd</t>
  </si>
  <si>
    <t>NEIL</t>
  </si>
  <si>
    <t>Olympia Industries Ltd</t>
  </si>
  <si>
    <t>OLYMPTX</t>
  </si>
  <si>
    <t>Madhusudan Industries Ltd</t>
  </si>
  <si>
    <t>MADHUDIN</t>
  </si>
  <si>
    <t>Alan Scott Enterprises Ltd</t>
  </si>
  <si>
    <t>ALAN SCOTT</t>
  </si>
  <si>
    <t>Laffans Petrochemicals Ltd</t>
  </si>
  <si>
    <t>LAFFANSQ</t>
  </si>
  <si>
    <t>Technopack Polymers Ltd</t>
  </si>
  <si>
    <t>TECHNOPACK</t>
  </si>
  <si>
    <t>Zenith Healthcare Ltd</t>
  </si>
  <si>
    <t>ZENITHHE</t>
  </si>
  <si>
    <t>Roni Households Ltd</t>
  </si>
  <si>
    <t>RONI</t>
  </si>
  <si>
    <t>Spenta International Ltd</t>
  </si>
  <si>
    <t>SPENTA</t>
  </si>
  <si>
    <t>Gconnect Logitech and Supply Chain Ltd</t>
  </si>
  <si>
    <t>GCONNECT</t>
  </si>
  <si>
    <t>Cargo Ground Transportation</t>
  </si>
  <si>
    <t>Global Longlife Hospital and Research Ltd</t>
  </si>
  <si>
    <t>GLHRL</t>
  </si>
  <si>
    <t>Frontier Capital Ltd</t>
  </si>
  <si>
    <t>FRONTCAP</t>
  </si>
  <si>
    <t>Spectrum Foods Ltd</t>
  </si>
  <si>
    <t>SPECFOOD</t>
  </si>
  <si>
    <t>Texel Industries Ltd</t>
  </si>
  <si>
    <t>TEXELIN</t>
  </si>
  <si>
    <t>Lypsa Gems &amp; Jewellery Ltd</t>
  </si>
  <si>
    <t>LYPSAGEMS</t>
  </si>
  <si>
    <t>Kratos Energy &amp; Infrastructure Ltd</t>
  </si>
  <si>
    <t>KRATOSENER</t>
  </si>
  <si>
    <t>Jay Kailash Namkeen Ltd</t>
  </si>
  <si>
    <t>JAYKAILASH</t>
  </si>
  <si>
    <t>Narmada Agrobase Ltd</t>
  </si>
  <si>
    <t>NARMADA</t>
  </si>
  <si>
    <t>Inducto Steels Ltd</t>
  </si>
  <si>
    <t>INDCTST</t>
  </si>
  <si>
    <t>Blue Chip Tex Industries Ltd</t>
  </si>
  <si>
    <t>BLUECHIPT</t>
  </si>
  <si>
    <t>Cargotrans Maritime Ltd</t>
  </si>
  <si>
    <t>CARGOTRANS</t>
  </si>
  <si>
    <t>Garden Silk Mills Ltd</t>
  </si>
  <si>
    <t>GARDENSILK</t>
  </si>
  <si>
    <t>DSP Nifty50 Equal weight ETF</t>
  </si>
  <si>
    <t>EQUAL50ADD</t>
  </si>
  <si>
    <t>Sparc Electrex Ltd</t>
  </si>
  <si>
    <t>SPAR</t>
  </si>
  <si>
    <t>Machhar Industries Ltd</t>
  </si>
  <si>
    <t>MACIND</t>
  </si>
  <si>
    <t>Bangalore Fort Farms Ltd</t>
  </si>
  <si>
    <t>BFFL</t>
  </si>
  <si>
    <t>Adeshwar Meditex Ltd</t>
  </si>
  <si>
    <t>ADESHWAR</t>
  </si>
  <si>
    <t>SBI Nifty 200 Quality 30 ETF</t>
  </si>
  <si>
    <t>SBIETFQLTY</t>
  </si>
  <si>
    <t>Shahi Shipping Ltd</t>
  </si>
  <si>
    <t>SHAHISHIP</t>
  </si>
  <si>
    <t>Cargosol Logistics Ltd</t>
  </si>
  <si>
    <t>CARGOSOL</t>
  </si>
  <si>
    <t>Visagar Polytex Ltd</t>
  </si>
  <si>
    <t>VIVIDHA</t>
  </si>
  <si>
    <t>Abirami Financial Services (India) Ltd</t>
  </si>
  <si>
    <t>ABIRAFN</t>
  </si>
  <si>
    <t>Motilal Oswal M50 ETF</t>
  </si>
  <si>
    <t>MOM50</t>
  </si>
  <si>
    <t>Antarctica Ltd</t>
  </si>
  <si>
    <t>ANTGRAPHIC</t>
  </si>
  <si>
    <t>Sagar Diamonds Ltd</t>
  </si>
  <si>
    <t>SAGAR</t>
  </si>
  <si>
    <t>Chothani Foods Ltd</t>
  </si>
  <si>
    <t>CHOTHANI</t>
  </si>
  <si>
    <t>Nippon India ETF Nifty 5 yr Benchmark G-Sec</t>
  </si>
  <si>
    <t>GILT5YBEES</t>
  </si>
  <si>
    <t>Mega Corp Ltd</t>
  </si>
  <si>
    <t>MEGACOR</t>
  </si>
  <si>
    <t>Choksi Imaging Ltd</t>
  </si>
  <si>
    <t>CHOKSI</t>
  </si>
  <si>
    <t>Epuja Spiritech Ltd</t>
  </si>
  <si>
    <t>EPUJA</t>
  </si>
  <si>
    <t>Nalin Lease Finance Ltd</t>
  </si>
  <si>
    <t>NLFL</t>
  </si>
  <si>
    <t>Vanta Bioscience Ltd</t>
  </si>
  <si>
    <t>VANTABIO</t>
  </si>
  <si>
    <t>Veer Energy &amp; Infrastructure Ltd</t>
  </si>
  <si>
    <t>VEERENRGY</t>
  </si>
  <si>
    <t>Roselabs Finance Ltd</t>
  </si>
  <si>
    <t>ROSELABS</t>
  </si>
  <si>
    <t>EP Biocomposites Ltd</t>
  </si>
  <si>
    <t>EPBIO</t>
  </si>
  <si>
    <t>Natural Biocon (India) Ltd</t>
  </si>
  <si>
    <t>NATURAL</t>
  </si>
  <si>
    <t>Mindpool Technologies Ltd</t>
  </si>
  <si>
    <t>MINDPOOL</t>
  </si>
  <si>
    <t>Winro Commercial (India) Ltd</t>
  </si>
  <si>
    <t>WINROC</t>
  </si>
  <si>
    <t>Falcon Technoprojects India Ltd</t>
  </si>
  <si>
    <t>FALCONTECH</t>
  </si>
  <si>
    <t>Best Eastern Hotels Ltd</t>
  </si>
  <si>
    <t>BESTEAST</t>
  </si>
  <si>
    <t>Adcon Capital Services Ltd</t>
  </si>
  <si>
    <t>ADCON</t>
  </si>
  <si>
    <t>Winsome Yarns Ltd</t>
  </si>
  <si>
    <t>WINSOME</t>
  </si>
  <si>
    <t>Onesource Ideas Venture Ltd</t>
  </si>
  <si>
    <t>OIVL</t>
  </si>
  <si>
    <t>Pasupati Spinning and Weaving Mills Ltd</t>
  </si>
  <si>
    <t>PASUSPG</t>
  </si>
  <si>
    <t>Sugal and Damani Share Brokers Ltd</t>
  </si>
  <si>
    <t>SUGALDAM</t>
  </si>
  <si>
    <t>Paragon Finance Ltd</t>
  </si>
  <si>
    <t>PARAGONF</t>
  </si>
  <si>
    <t>KCD Industries India Ltd</t>
  </si>
  <si>
    <t>KCDGROUP</t>
  </si>
  <si>
    <t>Intec Capital Ltd</t>
  </si>
  <si>
    <t>INTECCAP</t>
  </si>
  <si>
    <t>Miven Machine Tools Ltd</t>
  </si>
  <si>
    <t>MIVENMACH</t>
  </si>
  <si>
    <t>Castex Technologies Ltd</t>
  </si>
  <si>
    <t>CASTEXTECH</t>
  </si>
  <si>
    <t>Heads UP Ventures Limited</t>
  </si>
  <si>
    <t>HEADSUP</t>
  </si>
  <si>
    <t>Madhusudan Securities Ltd</t>
  </si>
  <si>
    <t>MADHUSE</t>
  </si>
  <si>
    <t>Valson Industries Ltd</t>
  </si>
  <si>
    <t>VALSONQ</t>
  </si>
  <si>
    <t>PlatinumOne Business Services Ltd</t>
  </si>
  <si>
    <t>POBS</t>
  </si>
  <si>
    <t>Silver Oak (India) Ltd</t>
  </si>
  <si>
    <t>SILVOAK</t>
  </si>
  <si>
    <t>Sangal Papers Ltd</t>
  </si>
  <si>
    <t>SANPA</t>
  </si>
  <si>
    <t>BAMPSL Securities Ltd</t>
  </si>
  <si>
    <t>BAMPSL</t>
  </si>
  <si>
    <t>H S India Ltd</t>
  </si>
  <si>
    <t>HOTLSILV</t>
  </si>
  <si>
    <t>Nirmitee Robotics India Ltd</t>
  </si>
  <si>
    <t>NIRMITEE</t>
  </si>
  <si>
    <t>Hiliks Technologies Ltd</t>
  </si>
  <si>
    <t>HILIKS</t>
  </si>
  <si>
    <t>Sahara Housingfina Corporation Ltd</t>
  </si>
  <si>
    <t>SAHARAHOUS</t>
  </si>
  <si>
    <t>Quality Foils (India) Ltd</t>
  </si>
  <si>
    <t>QFIL</t>
  </si>
  <si>
    <t>Lex Nimble Solutions Ltd</t>
  </si>
  <si>
    <t>LEX</t>
  </si>
  <si>
    <t>Asian Tea &amp; Exports Ltd</t>
  </si>
  <si>
    <t>ASIANTNE</t>
  </si>
  <si>
    <t>Frontline corporation Ltd</t>
  </si>
  <si>
    <t>FRONTCORP</t>
  </si>
  <si>
    <t>MT Educare Ltd</t>
  </si>
  <si>
    <t>MTEDUCARE</t>
  </si>
  <si>
    <t>Aditya BSL Nifty IT ETF</t>
  </si>
  <si>
    <t>TECH</t>
  </si>
  <si>
    <t>Popular Estate Management Ltd</t>
  </si>
  <si>
    <t>POPULARES</t>
  </si>
  <si>
    <t>Shubhlaxmi Jewel Art Ltd</t>
  </si>
  <si>
    <t>SHUBHLAXMI</t>
  </si>
  <si>
    <t>Educomp Solutions Ltd</t>
  </si>
  <si>
    <t>EDUCOMP</t>
  </si>
  <si>
    <t>Jindal Capital Ltd</t>
  </si>
  <si>
    <t>JINDCAP</t>
  </si>
  <si>
    <t>CIL Securities Ltd</t>
  </si>
  <si>
    <t>CILSEC</t>
  </si>
  <si>
    <t>Narendra Properties Ltd</t>
  </si>
  <si>
    <t>NARPROP</t>
  </si>
  <si>
    <t>ICICI Prudential S&amp;P BSE Midcap Select ETF</t>
  </si>
  <si>
    <t>MIDSELIETF</t>
  </si>
  <si>
    <t>Benara Bearings and Pistons Ltd</t>
  </si>
  <si>
    <t>BENARA</t>
  </si>
  <si>
    <t>Oneclick Logistics India Ltd</t>
  </si>
  <si>
    <t>OLIL</t>
  </si>
  <si>
    <t>Jayshree Chemicals Ltd</t>
  </si>
  <si>
    <t>JAYCH</t>
  </si>
  <si>
    <t>KJMC Corporate Advisors (India) Ltd</t>
  </si>
  <si>
    <t>KJMCCORP</t>
  </si>
  <si>
    <t>Blue Chip India Ltd</t>
  </si>
  <si>
    <t>BLUECHIP</t>
  </si>
  <si>
    <t>Purshottam Investofin Ltd</t>
  </si>
  <si>
    <t>PURSHOTTAM</t>
  </si>
  <si>
    <t>Gajanan Securities Services Ltd</t>
  </si>
  <si>
    <t>GAJANANSEC</t>
  </si>
  <si>
    <t>Sinnar Bidi Udyog Ltd</t>
  </si>
  <si>
    <t>SINNAR</t>
  </si>
  <si>
    <t>Square Four Projects India Ltd</t>
  </si>
  <si>
    <t>SFPIL</t>
  </si>
  <si>
    <t>Finelistings Technologies Ltd</t>
  </si>
  <si>
    <t>FTL</t>
  </si>
  <si>
    <t>Automotive Retail</t>
  </si>
  <si>
    <t>Adhbhut Infrastructure Ltd</t>
  </si>
  <si>
    <t>ADHBHUTIN</t>
  </si>
  <si>
    <t>IB Infotech Enterprises Ltd</t>
  </si>
  <si>
    <t>IBINFO</t>
  </si>
  <si>
    <t>Silverline Technologies Ltd</t>
  </si>
  <si>
    <t>SILVERLINE</t>
  </si>
  <si>
    <t>Sunil Industries Ltd</t>
  </si>
  <si>
    <t>SUNILTX</t>
  </si>
  <si>
    <t>Kizi Apparels Ltd</t>
  </si>
  <si>
    <t>KIZI</t>
  </si>
  <si>
    <t>Suncare Traders Ltd</t>
  </si>
  <si>
    <t>SCTL</t>
  </si>
  <si>
    <t>Goenka Diamond And Jewels Ltd</t>
  </si>
  <si>
    <t>GOENKA</t>
  </si>
  <si>
    <t>Yuranus Infrastructure Ltd</t>
  </si>
  <si>
    <t>YURANUS</t>
  </si>
  <si>
    <t>Pan Electronics (India) Ltd</t>
  </si>
  <si>
    <t>PANELEC</t>
  </si>
  <si>
    <t>SBI Nifty 10 yr Benchmark G-Sec ETF</t>
  </si>
  <si>
    <t>SETF10GILT</t>
  </si>
  <si>
    <t>Bervin Investment and Leasing Ltd</t>
  </si>
  <si>
    <t>BERVINL</t>
  </si>
  <si>
    <t>Martin Burn Ltd</t>
  </si>
  <si>
    <t>MARBU</t>
  </si>
  <si>
    <t>Daulat Securities Ltd</t>
  </si>
  <si>
    <t>DAULAT</t>
  </si>
  <si>
    <t>Ajcon Global Services Ltd</t>
  </si>
  <si>
    <t>AJCON</t>
  </si>
  <si>
    <t>Cityman Ltd</t>
  </si>
  <si>
    <t>CITYMAN</t>
  </si>
  <si>
    <t>Kapil Raj Finance Ltd</t>
  </si>
  <si>
    <t>KAPILRAJ</t>
  </si>
  <si>
    <t>Gemstone Investments Ltd</t>
  </si>
  <si>
    <t>GEMSI</t>
  </si>
  <si>
    <t>Rishab Special Yarns Ltd</t>
  </si>
  <si>
    <t>RISHYRN</t>
  </si>
  <si>
    <t>Shubham Polyspin Ltd</t>
  </si>
  <si>
    <t>SHUBHAM</t>
  </si>
  <si>
    <t>Shree Securities Ltd</t>
  </si>
  <si>
    <t>SHREESEC</t>
  </si>
  <si>
    <t>Dynamic Industries Ltd</t>
  </si>
  <si>
    <t>DYNAMIND</t>
  </si>
  <si>
    <t>Associated Coaters Ltd</t>
  </si>
  <si>
    <t>ASSOCIATED</t>
  </si>
  <si>
    <t>Diversified Metals &amp; Mining</t>
  </si>
  <si>
    <t>JHS Svendgaard Retail Ventures Ltd</t>
  </si>
  <si>
    <t>RETAIL</t>
  </si>
  <si>
    <t>Kotak Nifty IT ETF</t>
  </si>
  <si>
    <t>IT</t>
  </si>
  <si>
    <t>Chennai Meenakshi Multispeciality Hospital Ltd</t>
  </si>
  <si>
    <t>CMMHOSP</t>
  </si>
  <si>
    <t>Pro Fin Capital Services Ltd</t>
  </si>
  <si>
    <t>PROFINC</t>
  </si>
  <si>
    <t>Veerkrupa Jewellers Ltd</t>
  </si>
  <si>
    <t>VEERKRUPA</t>
  </si>
  <si>
    <t>Vrundavan Plantation Ltd</t>
  </si>
  <si>
    <t>VPL</t>
  </si>
  <si>
    <t>Amin Tannery Ltd</t>
  </si>
  <si>
    <t>AMINTAN</t>
  </si>
  <si>
    <t>MFL India Ltd</t>
  </si>
  <si>
    <t>MFLINDIA</t>
  </si>
  <si>
    <t>Padam Cotton Yarns Ltd</t>
  </si>
  <si>
    <t>PADAMCO</t>
  </si>
  <si>
    <t>Lerthai Finance Ltd</t>
  </si>
  <si>
    <t>LERTHAI</t>
  </si>
  <si>
    <t>Broach Lifecare Hospital Ltd</t>
  </si>
  <si>
    <t>BROACH</t>
  </si>
  <si>
    <t>NMS Global Ltd</t>
  </si>
  <si>
    <t>NMSRESRC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</si>
  <si>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</si>
  <si>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</si>
  <si>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</si>
  <si>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</si>
  <si>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</si>
  <si>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</si>
  <si>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Roopshri Resorts Ltd</t>
  </si>
  <si>
    <t>ROOPSHRI</t>
  </si>
  <si>
    <t>Elnet Technologies Ltd</t>
  </si>
  <si>
    <t>ELNET</t>
  </si>
  <si>
    <t>Sreechem Resins Ltd</t>
  </si>
  <si>
    <t>SRECR</t>
  </si>
  <si>
    <t>Silly Monks Entertainment Ltd</t>
  </si>
  <si>
    <t>SILLYMONKS</t>
  </si>
  <si>
    <t>Samtex Fashions Ltd</t>
  </si>
  <si>
    <t>SAMTEX</t>
  </si>
  <si>
    <t>Ventura Textiles Ltd</t>
  </si>
  <si>
    <t>VENTURA</t>
  </si>
  <si>
    <t>Gujarat Raffia Industries Ltd</t>
  </si>
  <si>
    <t>GUJRAFFIA</t>
  </si>
  <si>
    <t>Nirav Commercials Ltd</t>
  </si>
  <si>
    <t>NIRAVCOM</t>
  </si>
  <si>
    <t>Brisk Technovision Ltd</t>
  </si>
  <si>
    <t>BRISK</t>
  </si>
  <si>
    <t>Mihika Industries Ltd</t>
  </si>
  <si>
    <t>MIHIKA</t>
  </si>
  <si>
    <t>Vilin Bio Med Ltd</t>
  </si>
  <si>
    <t>VILINBIO</t>
  </si>
  <si>
    <t>Cochin Malabar Estates and Industries Ltd</t>
  </si>
  <si>
    <t>COCHMAL</t>
  </si>
  <si>
    <t>Amco India Ltd</t>
  </si>
  <si>
    <t>AMCOIND</t>
  </si>
  <si>
    <t>Triveni Glass Ltd</t>
  </si>
  <si>
    <t>TRIVENIGQ</t>
  </si>
  <si>
    <t>Chandni Machines Ltd</t>
  </si>
  <si>
    <t>CHANDNIMACH</t>
  </si>
  <si>
    <t>Command Polymers Ltd</t>
  </si>
  <si>
    <t>COMMAND</t>
  </si>
  <si>
    <t>Vedant Asset Ltd</t>
  </si>
  <si>
    <t>VEDANTASSET</t>
  </si>
  <si>
    <t>Continental Securities Ltd</t>
  </si>
  <si>
    <t>CSL</t>
  </si>
  <si>
    <t>Vikas Proppant &amp; Granite Ltd</t>
  </si>
  <si>
    <t>VIKASPROP</t>
  </si>
  <si>
    <t>VR Films &amp; Studios Ltd</t>
  </si>
  <si>
    <t>VRFILMS</t>
  </si>
  <si>
    <t>Sahaj Fashions Ltd</t>
  </si>
  <si>
    <t>SAHAJ</t>
  </si>
  <si>
    <t>Osiajee Texfab Ltd</t>
  </si>
  <si>
    <t>OSIAJEE</t>
  </si>
  <si>
    <t>Modern Steel Ltd</t>
  </si>
  <si>
    <t>MDRNSTL</t>
  </si>
  <si>
    <t>Compuage Infocom Ltd</t>
  </si>
  <si>
    <t>COMPINFO</t>
  </si>
  <si>
    <t>Margo Finance Ltd</t>
  </si>
  <si>
    <t>MARGOFIN</t>
  </si>
  <si>
    <t>Bhakti Gems and Jewellery Ltd</t>
  </si>
  <si>
    <t>BGJL</t>
  </si>
  <si>
    <t>BNR Udyog Ltd</t>
  </si>
  <si>
    <t>BNRUDY</t>
  </si>
  <si>
    <t>Rajkamal Synthetics Ltd</t>
  </si>
  <si>
    <t>RAJKSYN</t>
  </si>
  <si>
    <t>Kamanwala Housing Construction Ltd</t>
  </si>
  <si>
    <t>KAMANWALA</t>
  </si>
  <si>
    <t>Novateor Research Laboratories Ltd</t>
  </si>
  <si>
    <t>NOVATEOR</t>
  </si>
  <si>
    <t>NIKS Technology Ltd</t>
  </si>
  <si>
    <t>NIKSTECH</t>
  </si>
  <si>
    <t>Danube Industries Ltd</t>
  </si>
  <si>
    <t>DANUBE</t>
  </si>
  <si>
    <t>APT Packaging Ltd</t>
  </si>
  <si>
    <t>APTPACK</t>
  </si>
  <si>
    <t>Sunrest Lifescience Ltd</t>
  </si>
  <si>
    <t>SUNREST</t>
  </si>
  <si>
    <t>Billwin Industries Ltd</t>
  </si>
  <si>
    <t>BILLWIN</t>
  </si>
  <si>
    <t>Prime Urban Development India Ltd</t>
  </si>
  <si>
    <t>PRIMEURB</t>
  </si>
  <si>
    <t>Yash Management &amp; Satellite Ltd.</t>
  </si>
  <si>
    <t>YASHMGM</t>
  </si>
  <si>
    <t>Ironwood Education Ltd</t>
  </si>
  <si>
    <t>IRONWOOD</t>
  </si>
  <si>
    <t>Gayatri Highways Ltd</t>
  </si>
  <si>
    <t>GAYAHWS</t>
  </si>
  <si>
    <t>Jainex Aamcol Ltd</t>
  </si>
  <si>
    <t>JAINEX</t>
  </si>
  <si>
    <t>SSPDL Ltd</t>
  </si>
  <si>
    <t>SSPDL</t>
  </si>
  <si>
    <t>Innovatus Entertainment Networks Ltd</t>
  </si>
  <si>
    <t>INNOVATUS</t>
  </si>
  <si>
    <t>Grand Foundry Ltd</t>
  </si>
  <si>
    <t>GFSTEELS</t>
  </si>
  <si>
    <t>MRC Agrotech Ltd</t>
  </si>
  <si>
    <t>MRCAGRO</t>
  </si>
  <si>
    <t>Sancode Technologies Ltd</t>
  </si>
  <si>
    <t>SANCODE</t>
  </si>
  <si>
    <t>Darshan Orna Ltd</t>
  </si>
  <si>
    <t>DARSHANORNA</t>
  </si>
  <si>
    <t>PBA Infrastructure Ltd</t>
  </si>
  <si>
    <t>PBAINFRA</t>
  </si>
  <si>
    <t>Ashish Polyplast Ltd</t>
  </si>
  <si>
    <t>ASHISHPO</t>
  </si>
  <si>
    <t>Sri Lakshmi Saraswathi Textiles (Arni) Ltd</t>
  </si>
  <si>
    <t>SLSTLQ</t>
  </si>
  <si>
    <t>Ishita Drugs and Industries Ltd</t>
  </si>
  <si>
    <t>ISHITADR</t>
  </si>
  <si>
    <t>Zenlabs Ethica Ltd</t>
  </si>
  <si>
    <t>ZENLABS</t>
  </si>
  <si>
    <t>Garware Marine Industries Ltd</t>
  </si>
  <si>
    <t>GARWAMAR</t>
  </si>
  <si>
    <t>Reliable Ventures India Ltd</t>
  </si>
  <si>
    <t>RELIABVEN</t>
  </si>
  <si>
    <t>Glance Finance Ltd</t>
  </si>
  <si>
    <t>GLANCE</t>
  </si>
  <si>
    <t>Samsrita Labs Ltd</t>
  </si>
  <si>
    <t>SAMSRITA</t>
  </si>
  <si>
    <t>Life Sciences Tools &amp; Services</t>
  </si>
  <si>
    <t>Groarc Industries India Ltd</t>
  </si>
  <si>
    <t>TELESYS</t>
  </si>
  <si>
    <t>ACI Infocom Ltd</t>
  </si>
  <si>
    <t>ACIIN</t>
  </si>
  <si>
    <t>SBI Nifty Next 50 ETF</t>
  </si>
  <si>
    <t>SETFNN50</t>
  </si>
  <si>
    <t>Tuni Textile Mills Ltd</t>
  </si>
  <si>
    <t>TUNITEX</t>
  </si>
  <si>
    <t>White Organic Agro Ltd</t>
  </si>
  <si>
    <t>WHITEORG</t>
  </si>
  <si>
    <t>Indifra Ltd</t>
  </si>
  <si>
    <t>INDIFRA</t>
  </si>
  <si>
    <t>Octaware Technologies Ltd</t>
  </si>
  <si>
    <t>OCTAWARE</t>
  </si>
  <si>
    <t>Sanblue Corporation Ltd</t>
  </si>
  <si>
    <t>SANBLUE</t>
  </si>
  <si>
    <t>Aditya BSL Nifty Healthcare ETF</t>
  </si>
  <si>
    <t>HEALTHY</t>
  </si>
  <si>
    <t>Suvidha Infraestate Corporation Ltd</t>
  </si>
  <si>
    <t>SICL</t>
  </si>
  <si>
    <t>Innovative Ideals and Services (India) Ltd</t>
  </si>
  <si>
    <t>INNOVATIVE</t>
  </si>
  <si>
    <t>RAP Media Ltd</t>
  </si>
  <si>
    <t>RAP</t>
  </si>
  <si>
    <t>Octavius Plantations Ltd</t>
  </si>
  <si>
    <t>OCTAVIUSPL</t>
  </si>
  <si>
    <t>Tasty Dairy Specialities Ltd</t>
  </si>
  <si>
    <t>TDSL</t>
  </si>
  <si>
    <t>Prag Bosimi Synthetics Ltd</t>
  </si>
  <si>
    <t>PRAGBOS</t>
  </si>
  <si>
    <t>Onelife Capital Advisors Ltd</t>
  </si>
  <si>
    <t>ONELIFECAP</t>
  </si>
  <si>
    <t>RICHA INFO SYSTEMS LIMITED</t>
  </si>
  <si>
    <t>RICHA</t>
  </si>
  <si>
    <t>Sanghvi Forging and Engineering Ltd</t>
  </si>
  <si>
    <t>SANGHVIFOR</t>
  </si>
  <si>
    <t>EPIC Energy Ltd</t>
  </si>
  <si>
    <t>EPIC</t>
  </si>
  <si>
    <t>Jaihind Synthetics Ltd</t>
  </si>
  <si>
    <t>JAIHINDS</t>
  </si>
  <si>
    <t>Trustwave Securities Ltd</t>
  </si>
  <si>
    <t>STRLGUA</t>
  </si>
  <si>
    <t>Yaan Enterprises Ltd</t>
  </si>
  <si>
    <t>YAANENT</t>
  </si>
  <si>
    <t>Sungold Media and Entertainment Ltd</t>
  </si>
  <si>
    <t>SMEL</t>
  </si>
  <si>
    <t>Easy Fincorp Ltd</t>
  </si>
  <si>
    <t>EASYFIN</t>
  </si>
  <si>
    <t>Prima Industries Ltd</t>
  </si>
  <si>
    <t>PRIMAIN</t>
  </si>
  <si>
    <t>Kcl Infra Projects Ltd</t>
  </si>
  <si>
    <t>KCLINFRA</t>
  </si>
  <si>
    <t>RKD Agri &amp; Retail Ltd</t>
  </si>
  <si>
    <t>RKDAGRRTL</t>
  </si>
  <si>
    <t>Tai Industries Ltd</t>
  </si>
  <si>
    <t>TAIIND</t>
  </si>
  <si>
    <t>Secur Credentials Ltd</t>
  </si>
  <si>
    <t>SECURCRED</t>
  </si>
  <si>
    <t>Caprolactam Chemicals Ltd</t>
  </si>
  <si>
    <t>CAPRO</t>
  </si>
  <si>
    <t>Bhanderi Infracon Ltd</t>
  </si>
  <si>
    <t>BHANDERI</t>
  </si>
  <si>
    <t>Dynamic Archistructures Ltd</t>
  </si>
  <si>
    <t>DAL</t>
  </si>
  <si>
    <t>N D A Securities Ltd</t>
  </si>
  <si>
    <t>NDASEC</t>
  </si>
  <si>
    <t>Naturo Indiabull Ltd</t>
  </si>
  <si>
    <t>NATURO</t>
  </si>
  <si>
    <t>Plada Infotech Services Ltd</t>
  </si>
  <si>
    <t>PLADAINFO</t>
  </si>
  <si>
    <t>Janus Corporation Ltd</t>
  </si>
  <si>
    <t>JANUSCORP</t>
  </si>
  <si>
    <t>Cian Healthcare Ltd</t>
  </si>
  <si>
    <t>CHCL</t>
  </si>
  <si>
    <t>Anupam Finserv Ltd</t>
  </si>
  <si>
    <t>ANUPAM</t>
  </si>
  <si>
    <t>Sibar Auto Parts Ltd</t>
  </si>
  <si>
    <t>SIBARAUT</t>
  </si>
  <si>
    <t>Ace men engg works Ltd</t>
  </si>
  <si>
    <t>ACEMEN</t>
  </si>
  <si>
    <t>Paramount Cosmetics (India) Ltd</t>
  </si>
  <si>
    <t>PARMCOS-B</t>
  </si>
  <si>
    <t>Ritesh International Ltd</t>
  </si>
  <si>
    <t>RITESHIN</t>
  </si>
  <si>
    <t>Gujarat Lease Financing Ltd</t>
  </si>
  <si>
    <t>GLFL</t>
  </si>
  <si>
    <t>Anka India Ltd</t>
  </si>
  <si>
    <t>ANKIN</t>
  </si>
  <si>
    <t>Magenta Lifecare Ltd</t>
  </si>
  <si>
    <t>MAGENTA</t>
  </si>
  <si>
    <t>HDFC Silver ETF</t>
  </si>
  <si>
    <t>HDFCSILVER</t>
  </si>
  <si>
    <t>Eastern Treads Ltd</t>
  </si>
  <si>
    <t>EASTRED</t>
  </si>
  <si>
    <t>Ajel Ltd</t>
  </si>
  <si>
    <t>AJEL</t>
  </si>
  <si>
    <t>Howard Hotels Ltd</t>
  </si>
  <si>
    <t>HOWARHO</t>
  </si>
  <si>
    <t>DCM Financial Services Ltd</t>
  </si>
  <si>
    <t>DCMFINSERV</t>
  </si>
  <si>
    <t>Kunststoffe Industries Ltd</t>
  </si>
  <si>
    <t>KUNSTOFF</t>
  </si>
  <si>
    <t>WINPRO INDUSTRIES LIMITED</t>
  </si>
  <si>
    <t>WINPRO</t>
  </si>
  <si>
    <t>Southern Latex Ltd</t>
  </si>
  <si>
    <t>SOUTLAT</t>
  </si>
  <si>
    <t>Jagjanani Textiles Ltd</t>
  </si>
  <si>
    <t>JAGJANANI</t>
  </si>
  <si>
    <t>Sterling Greenwoods Ltd</t>
  </si>
  <si>
    <t>STRGRENWO</t>
  </si>
  <si>
    <t>EVOQ Remedies Ltd</t>
  </si>
  <si>
    <t>EVOQ</t>
  </si>
  <si>
    <t>Karnavati Finance Ltd</t>
  </si>
  <si>
    <t>KARNAVATI</t>
  </si>
  <si>
    <t>Cella Space Ltd</t>
  </si>
  <si>
    <t>CELLA</t>
  </si>
  <si>
    <t>Jaipan Industries Ltd</t>
  </si>
  <si>
    <t>JAIPAN</t>
  </si>
  <si>
    <t>Gujarat Inject Kerala Ltd</t>
  </si>
  <si>
    <t>GUJINJEC</t>
  </si>
  <si>
    <t>Indus Finance Ltd</t>
  </si>
  <si>
    <t>INDUSFINL</t>
  </si>
  <si>
    <t>Easun Capital Markets Ltd</t>
  </si>
  <si>
    <t>EASUN</t>
  </si>
  <si>
    <t>Computer Point Ltd</t>
  </si>
  <si>
    <t>COMPUPN</t>
  </si>
  <si>
    <t>S R G Securities Finance Ltd</t>
  </si>
  <si>
    <t>SRGSFL</t>
  </si>
  <si>
    <t>Axis NIFTY India Consumption ETF</t>
  </si>
  <si>
    <t>AXISCETF</t>
  </si>
  <si>
    <t>Indergiri Finance Ltd</t>
  </si>
  <si>
    <t>INDERGR</t>
  </si>
  <si>
    <t>Bhudevi Infra Projects Ltd</t>
  </si>
  <si>
    <t>BHUDEVI</t>
  </si>
  <si>
    <t>Shree Bhavya Fabrics Ltd</t>
  </si>
  <si>
    <t>SBFL</t>
  </si>
  <si>
    <t>Sarthak Industries Ltd</t>
  </si>
  <si>
    <t>SARTHAKIND</t>
  </si>
  <si>
    <t>Uniroyal Industries Ltd</t>
  </si>
  <si>
    <t>UNIROYAL</t>
  </si>
  <si>
    <t>Mask Investments Ltd</t>
  </si>
  <si>
    <t>MASKINVEST</t>
  </si>
  <si>
    <t>LWS Knitwear Ltd</t>
  </si>
  <si>
    <t>LWSKNIT</t>
  </si>
  <si>
    <t>Pradhin Ltd</t>
  </si>
  <si>
    <t>PRADHIN</t>
  </si>
  <si>
    <t>3C IT Solutions &amp; Telecoms (India) Ltd</t>
  </si>
  <si>
    <t>3CIT</t>
  </si>
  <si>
    <t>Internet Services &amp; Infrastructure</t>
  </si>
  <si>
    <t>Gian Life Care Ltd</t>
  </si>
  <si>
    <t>GIANLIFE</t>
  </si>
  <si>
    <t>Mukat Pipes Ltd</t>
  </si>
  <si>
    <t>MUKATPIP</t>
  </si>
  <si>
    <t>Tradewell Holdings Ltd</t>
  </si>
  <si>
    <t>TRADEWELL</t>
  </si>
  <si>
    <t>ICICI Pru Nifty 5 yr Benchmark G-SEC ETF</t>
  </si>
  <si>
    <t>GSEC5IETF</t>
  </si>
  <si>
    <t>HB Leasing and Finance Co Ltd</t>
  </si>
  <si>
    <t>HBLEAS</t>
  </si>
  <si>
    <t>Gem Spinners India Ltd</t>
  </si>
  <si>
    <t>GEMSPIN</t>
  </si>
  <si>
    <t>Euphoria Infotech (India) Ltd</t>
  </si>
  <si>
    <t>EUPHORIAIT</t>
  </si>
  <si>
    <t>Vamshi Rubber Ltd</t>
  </si>
  <si>
    <t>VAMSHIRU</t>
  </si>
  <si>
    <t>Palm Jewels Limited</t>
  </si>
  <si>
    <t>PALMJEWELS</t>
  </si>
  <si>
    <t>RTCL Ltd</t>
  </si>
  <si>
    <t>RAGHUTOB</t>
  </si>
  <si>
    <t>Shree Metalloys Ltd</t>
  </si>
  <si>
    <t>SHREMETAL</t>
  </si>
  <si>
    <t>TGIF Agribusiness Ltd</t>
  </si>
  <si>
    <t>TGIF</t>
  </si>
  <si>
    <t>Labelkraft Technologies Ltd</t>
  </si>
  <si>
    <t>LABELKRAFT</t>
  </si>
  <si>
    <t>Adinath Textiles Ltd</t>
  </si>
  <si>
    <t>ADINATH</t>
  </si>
  <si>
    <t>Gujarat Hy Spin Ltd</t>
  </si>
  <si>
    <t>GUJHYSPIN</t>
  </si>
  <si>
    <t>Trans Freight Containers Ltd</t>
  </si>
  <si>
    <t>TRANSFRE</t>
  </si>
  <si>
    <t>Kothari Industrial Corp Ltd</t>
  </si>
  <si>
    <t>KOTIC</t>
  </si>
  <si>
    <t>BKV Industries Ltd</t>
  </si>
  <si>
    <t>BKV</t>
  </si>
  <si>
    <t>Nippon India ETF Nifty IT</t>
  </si>
  <si>
    <t>ITBEES</t>
  </si>
  <si>
    <t>Nyssa Corporation Ltd</t>
  </si>
  <si>
    <t>NYSSACORP</t>
  </si>
  <si>
    <t>Neeraj Paper Marketing Ltd</t>
  </si>
  <si>
    <t>NEERAJ</t>
  </si>
  <si>
    <t>O P Chains Ltd</t>
  </si>
  <si>
    <t>OPCHAINS</t>
  </si>
  <si>
    <t>Richfield Financial Services Ltd</t>
  </si>
  <si>
    <t>RFSL</t>
  </si>
  <si>
    <t>Marg Techno-Projects Ltd</t>
  </si>
  <si>
    <t>MTPL</t>
  </si>
  <si>
    <t>Omkar Speciality Chemicals Ltd</t>
  </si>
  <si>
    <t>OMKARCHEM</t>
  </si>
  <si>
    <t>Ajwa Fun World and Resort Ltd</t>
  </si>
  <si>
    <t>AJWAFUN</t>
  </si>
  <si>
    <t>Regent Enterprises Ltd</t>
  </si>
  <si>
    <t>REGENTRP</t>
  </si>
  <si>
    <t>Mahaan Foods Ltd</t>
  </si>
  <si>
    <t>MAHAANF</t>
  </si>
  <si>
    <t>Bright Solar Ltd</t>
  </si>
  <si>
    <t>Clinitech Laboratory Ltd</t>
  </si>
  <si>
    <t>CTLLAB</t>
  </si>
  <si>
    <t>Scan Projects Ltd</t>
  </si>
  <si>
    <t>SCANPRO</t>
  </si>
  <si>
    <t>Nippon India ETF Nifty India Consumption</t>
  </si>
  <si>
    <t>CONSUMBEES</t>
  </si>
  <si>
    <t>Sanghvi Brands Ltd</t>
  </si>
  <si>
    <t>SBRANDS</t>
  </si>
  <si>
    <t>Jackson Investments Ltd</t>
  </si>
  <si>
    <t>JACKSON</t>
  </si>
  <si>
    <t>Harish Textile Engineers Ltd</t>
  </si>
  <si>
    <t>HARISH</t>
  </si>
  <si>
    <t>Interstate Oil Carrier Ltd</t>
  </si>
  <si>
    <t>INTSTOIL</t>
  </si>
  <si>
    <t>Link Pharmachem Ltd</t>
  </si>
  <si>
    <t>LINKPH</t>
  </si>
  <si>
    <t>Sarvottam Finvest Ltd</t>
  </si>
  <si>
    <t>SARVOTTAM</t>
  </si>
  <si>
    <t>Emmessar Biotech and Nutrition Ltd</t>
  </si>
  <si>
    <t>EMMESSA</t>
  </si>
  <si>
    <t>DSP Silver ETF</t>
  </si>
  <si>
    <t>SILVERADD</t>
  </si>
  <si>
    <t>IEL Ltd</t>
  </si>
  <si>
    <t>INDXTRA</t>
  </si>
  <si>
    <t>Garbi Finvest Ltd</t>
  </si>
  <si>
    <t>GARBIFIN</t>
  </si>
  <si>
    <t>Reetech International Cargo and Courier Ltd</t>
  </si>
  <si>
    <t>REETECH</t>
  </si>
  <si>
    <t>York Exports Ltd</t>
  </si>
  <si>
    <t>YORKEXP</t>
  </si>
  <si>
    <t>Stampede Capital Ltd</t>
  </si>
  <si>
    <t>GATECHDVR</t>
  </si>
  <si>
    <t>Kahan Packaging Ltd</t>
  </si>
  <si>
    <t>KAHAN</t>
  </si>
  <si>
    <t>Suncity Synthetics Ltd</t>
  </si>
  <si>
    <t>SUNCITYSY</t>
  </si>
  <si>
    <t>Dipna Pharmachem Ltd</t>
  </si>
  <si>
    <t>DPL</t>
  </si>
  <si>
    <t>Ranjeet Mechatronics Ltd</t>
  </si>
  <si>
    <t>RANJEET</t>
  </si>
  <si>
    <t>Scarnose International Ltd</t>
  </si>
  <si>
    <t>SCARNOSE</t>
  </si>
  <si>
    <t>Rita Finance and Leasing Ltd</t>
  </si>
  <si>
    <t>RFLL</t>
  </si>
  <si>
    <t>Citizen Infoline Ltd</t>
  </si>
  <si>
    <t>CIL</t>
  </si>
  <si>
    <t>IITL Projects Ltd</t>
  </si>
  <si>
    <t>IITLPROJ</t>
  </si>
  <si>
    <t>Mayukh Dealtrade Ltd</t>
  </si>
  <si>
    <t>MAYUKH</t>
  </si>
  <si>
    <t>Cindrella Hotels Ltd</t>
  </si>
  <si>
    <t>CINDHO</t>
  </si>
  <si>
    <t>Sujala Trading &amp; Holdings Ltd</t>
  </si>
  <si>
    <t>SUJALA</t>
  </si>
  <si>
    <t>Indo-City Infotech Ltd</t>
  </si>
  <si>
    <t>INDOCITY</t>
  </si>
  <si>
    <t>Grandma Trading and Agencies Ltd</t>
  </si>
  <si>
    <t>GRANDMA</t>
  </si>
  <si>
    <t>Indiabulls NIFTY50 Exchange Traded Fund</t>
  </si>
  <si>
    <t>IBMFNIFTY</t>
  </si>
  <si>
    <t>Shreevatsaa Finance and Leasing Ltd</t>
  </si>
  <si>
    <t>SHVFL</t>
  </si>
  <si>
    <t>Patron Exim Ltd</t>
  </si>
  <si>
    <t>PATRON</t>
  </si>
  <si>
    <t>Asian Petro Products and Exports Ltd</t>
  </si>
  <si>
    <t>ASINPET</t>
  </si>
  <si>
    <t>Nippon India ETF S&amp;P BSE Sensex Next 50</t>
  </si>
  <si>
    <t>SNXT50BEES</t>
  </si>
  <si>
    <t>G K P Printing &amp; Packaging Ltd</t>
  </si>
  <si>
    <t>GKP</t>
  </si>
  <si>
    <t>Brandbucket Media &amp; Technology Ltd</t>
  </si>
  <si>
    <t>BRANDBUCKT</t>
  </si>
  <si>
    <t>Duke Offshore Ltd</t>
  </si>
  <si>
    <t>DUKEOFS</t>
  </si>
  <si>
    <t>Econo Trade (India) Ltd</t>
  </si>
  <si>
    <t>ETIL</t>
  </si>
  <si>
    <t>Mid India Industries Ltd</t>
  </si>
  <si>
    <t>MIDINDIA</t>
  </si>
  <si>
    <t>ICICI Prudential Nifty FMCG ETF</t>
  </si>
  <si>
    <t>FMCGIETF</t>
  </si>
  <si>
    <t>Rishabh Digha Steel and Allied Products Ltd</t>
  </si>
  <si>
    <t>RISHDIGA</t>
  </si>
  <si>
    <t>Asian Warehousing Ltd</t>
  </si>
  <si>
    <t>ASIAN</t>
  </si>
  <si>
    <t>Saroja Pharma Industries India Ltd</t>
  </si>
  <si>
    <t>SAROJA</t>
  </si>
  <si>
    <t>Usha Martin Education And Solutions Ltd</t>
  </si>
  <si>
    <t>UMESLTD</t>
  </si>
  <si>
    <t>Hira Automobiles Ltd</t>
  </si>
  <si>
    <t>HIRAUTO</t>
  </si>
  <si>
    <t>U H Zaveri Ltd</t>
  </si>
  <si>
    <t>UHZAVERI</t>
  </si>
  <si>
    <t>Titaanium Ten Enterprise Ltd</t>
  </si>
  <si>
    <t>TITAANIUM</t>
  </si>
  <si>
    <t>Kotia Enterprises Ltd</t>
  </si>
  <si>
    <t>Shree Karthik Papers Ltd</t>
  </si>
  <si>
    <t>SHKARTP</t>
  </si>
  <si>
    <t>BFL Asset Finvest Ltd</t>
  </si>
  <si>
    <t>BFLAFL</t>
  </si>
  <si>
    <t>7NR Retail Ltd</t>
  </si>
  <si>
    <t>7NR</t>
  </si>
  <si>
    <t>Yunik Managing Advisors Ltd</t>
  </si>
  <si>
    <t>YUNIKM</t>
  </si>
  <si>
    <t>ETT Ltd</t>
  </si>
  <si>
    <t>ETT</t>
  </si>
  <si>
    <t>Anna Infrastructures Ltd</t>
  </si>
  <si>
    <t>ANNAINFRA</t>
  </si>
  <si>
    <t>Genomic Valley Biotech Ltd</t>
  </si>
  <si>
    <t>GVBL</t>
  </si>
  <si>
    <t>Kretto Syscon Ltd</t>
  </si>
  <si>
    <t>KRETTOSYS</t>
  </si>
  <si>
    <t>Husys Consulting Ltd</t>
  </si>
  <si>
    <t>HUSYSLTD</t>
  </si>
  <si>
    <t>Ind Renewable Energy Ltd</t>
  </si>
  <si>
    <t>INDRENEW</t>
  </si>
  <si>
    <t>Jai Mata Glass Ltd</t>
  </si>
  <si>
    <t>JAIMATAG</t>
  </si>
  <si>
    <t>Classic Filaments Ltd</t>
  </si>
  <si>
    <t>CFL</t>
  </si>
  <si>
    <t>Switching Technologies Gunther Ltd</t>
  </si>
  <si>
    <t>SWITCHTE</t>
  </si>
  <si>
    <t>ICICI Prudential Nifty 100 ETF</t>
  </si>
  <si>
    <t>NIF100IETF</t>
  </si>
  <si>
    <t>Gautam Exim Ltd</t>
  </si>
  <si>
    <t>GEL</t>
  </si>
  <si>
    <t>Ras Resorts and Apart Hotels Ltd</t>
  </si>
  <si>
    <t>RASRESOR</t>
  </si>
  <si>
    <t>Polo Hotels Ltd</t>
  </si>
  <si>
    <t>POLOHOT</t>
  </si>
  <si>
    <t>Golechha Global Finance Ltd</t>
  </si>
  <si>
    <t>GOLECHA</t>
  </si>
  <si>
    <t>R R Financial Consultants Ltd</t>
  </si>
  <si>
    <t>RRFIN</t>
  </si>
  <si>
    <t>Shree Ganesh Elastoplast Ltd</t>
  </si>
  <si>
    <t>SHGANEL</t>
  </si>
  <si>
    <t>Sita Enterprises Ltd</t>
  </si>
  <si>
    <t>SITAENT</t>
  </si>
  <si>
    <t>Ador Multi Products Ltd</t>
  </si>
  <si>
    <t>ADORMUL</t>
  </si>
  <si>
    <t>Bloom Industries Ltd</t>
  </si>
  <si>
    <t>BLOIN</t>
  </si>
  <si>
    <t>Swarna Securities Ltd</t>
  </si>
  <si>
    <t>SWRNASE</t>
  </si>
  <si>
    <t>Solid Stone Co Ltd</t>
  </si>
  <si>
    <t>SOLIDSTON</t>
  </si>
  <si>
    <t>Franklin Leasing and Finance Ltd</t>
  </si>
  <si>
    <t>FRANKLIN</t>
  </si>
  <si>
    <t>Yash Innoventures Ltd</t>
  </si>
  <si>
    <t>YASHINNO</t>
  </si>
  <si>
    <t>Velan Hotels Ltd</t>
  </si>
  <si>
    <t>VELHO</t>
  </si>
  <si>
    <t>Fruition venture Ltd</t>
  </si>
  <si>
    <t>FRUTION</t>
  </si>
  <si>
    <t>Shiva Granito Export Ltd</t>
  </si>
  <si>
    <t>SHIVAEXPO</t>
  </si>
  <si>
    <t>Norben Tea and Exports Ltd</t>
  </si>
  <si>
    <t>NORBTEAEXP</t>
  </si>
  <si>
    <t>SRM Energy Ltd</t>
  </si>
  <si>
    <t>SRMENERGY</t>
  </si>
  <si>
    <t>SOFCOM Systems Ltd</t>
  </si>
  <si>
    <t>SOFCOM</t>
  </si>
  <si>
    <t>Triliance Polymers Ltd</t>
  </si>
  <si>
    <t>TRILIANCE</t>
  </si>
  <si>
    <t>Helpage Finlease Ltd</t>
  </si>
  <si>
    <t>HELPAGE</t>
  </si>
  <si>
    <t>Yogi Infra Projects Ltd</t>
  </si>
  <si>
    <t>YOGISUNG</t>
  </si>
  <si>
    <t>Mansi Finance (Chennai) Ltd</t>
  </si>
  <si>
    <t>MANSIFIN</t>
  </si>
  <si>
    <t>Midwest Gold Ltd</t>
  </si>
  <si>
    <t>MIDWEST</t>
  </si>
  <si>
    <t>Crane Infrastructure Ltd</t>
  </si>
  <si>
    <t>CRANEINFRA</t>
  </si>
  <si>
    <t>Rite Zone Chemcon India Ltd</t>
  </si>
  <si>
    <t>RITEZONE</t>
  </si>
  <si>
    <t>NB Footwear Ltd</t>
  </si>
  <si>
    <t>NBFOOT</t>
  </si>
  <si>
    <t>Jattashankar Industries Ltd</t>
  </si>
  <si>
    <t>JATTAINDUS</t>
  </si>
  <si>
    <t>Nippon India ETF Nifty Infrastructure BeES</t>
  </si>
  <si>
    <t>INFRABEES</t>
  </si>
  <si>
    <t>Neueon Towers Ltd</t>
  </si>
  <si>
    <t>NTL</t>
  </si>
  <si>
    <t>Shanti Overseas (India) Ltd</t>
  </si>
  <si>
    <t>SHANTI</t>
  </si>
  <si>
    <t>Shyam Telecom Ltd</t>
  </si>
  <si>
    <t>SHYAMTEL</t>
  </si>
  <si>
    <t>Spice Islands Industries Ltd</t>
  </si>
  <si>
    <t>SPICEISLIN</t>
  </si>
  <si>
    <t>ISF Ltd</t>
  </si>
  <si>
    <t>ISFL</t>
  </si>
  <si>
    <t>Synthiko Foils Ltd</t>
  </si>
  <si>
    <t>SYNTHFO</t>
  </si>
  <si>
    <t>Gala Global Products Ltd</t>
  </si>
  <si>
    <t>GGPL</t>
  </si>
  <si>
    <t>MPL Plastics Ltd</t>
  </si>
  <si>
    <t>MPL</t>
  </si>
  <si>
    <t>Esha Media Research Ltd</t>
  </si>
  <si>
    <t>ESHAMEDIA</t>
  </si>
  <si>
    <t>Garware Synthetics Ltd</t>
  </si>
  <si>
    <t>GARWSYN</t>
  </si>
  <si>
    <t>Amforge Industries Ltd</t>
  </si>
  <si>
    <t>AMFORG</t>
  </si>
  <si>
    <t>Ortin Global Ltd</t>
  </si>
  <si>
    <t>ORTINLAB</t>
  </si>
  <si>
    <t>Bharat Bhushan Finance &amp; Commodity Brokers Limited</t>
  </si>
  <si>
    <t>BHARAT</t>
  </si>
  <si>
    <t>Amrapali Capital and Finance Services Ltd</t>
  </si>
  <si>
    <t>ACFSL</t>
  </si>
  <si>
    <t>Prism Finance Ltd</t>
  </si>
  <si>
    <t>PRISMFN</t>
  </si>
  <si>
    <t>Decipher Labs Ltd</t>
  </si>
  <si>
    <t>DECIPHER</t>
  </si>
  <si>
    <t>Premier Capital Services Ltd</t>
  </si>
  <si>
    <t>PREMCAP</t>
  </si>
  <si>
    <t>Metalyst Forgings Ltd</t>
  </si>
  <si>
    <t>METALFORGE</t>
  </si>
  <si>
    <t>Natraj Proteins Ltd</t>
  </si>
  <si>
    <t>NATRAJPR</t>
  </si>
  <si>
    <t>Vivanza Biosciences Ltd</t>
  </si>
  <si>
    <t>VIVANZA</t>
  </si>
  <si>
    <t>Milestone Global Limited</t>
  </si>
  <si>
    <t>MILESTONE</t>
  </si>
  <si>
    <t>RO Jewels Ltd</t>
  </si>
  <si>
    <t>ROJL</t>
  </si>
  <si>
    <t>Sahara Maritime Ltd</t>
  </si>
  <si>
    <t>SMARITIME</t>
  </si>
  <si>
    <t>Bothra Metals and Alloys Ltd</t>
  </si>
  <si>
    <t>BMAL</t>
  </si>
  <si>
    <t>GCM Securities Ltd</t>
  </si>
  <si>
    <t>GCMSECU</t>
  </si>
  <si>
    <t>CRP Risk Management Ltd</t>
  </si>
  <si>
    <t>CRPRISK</t>
  </si>
  <si>
    <t>Tarai Foods Ltd</t>
  </si>
  <si>
    <t>TARAI</t>
  </si>
  <si>
    <t>Diggi Multitrade Ltd</t>
  </si>
  <si>
    <t>DML</t>
  </si>
  <si>
    <t>United Credit Ltd</t>
  </si>
  <si>
    <t>UNITDCR</t>
  </si>
  <si>
    <t>Rajdarshan Industries Ltd</t>
  </si>
  <si>
    <t>ARENTERP</t>
  </si>
  <si>
    <t>Orosil Smiths India Ltd</t>
  </si>
  <si>
    <t>OROSMITHS</t>
  </si>
  <si>
    <t>Kachchh Minerals Ltd</t>
  </si>
  <si>
    <t>KACHCHH</t>
  </si>
  <si>
    <t>Panabyte Technologies Ltd</t>
  </si>
  <si>
    <t>PANABYTE</t>
  </si>
  <si>
    <t>S M Gold Ltd</t>
  </si>
  <si>
    <t>SMGOLD</t>
  </si>
  <si>
    <t>Aditya BSL Silver ETF</t>
  </si>
  <si>
    <t>SILVER</t>
  </si>
  <si>
    <t>Unistar Multimedia Ltd</t>
  </si>
  <si>
    <t>UNISTRMU</t>
  </si>
  <si>
    <t>Manraj Housing Finance Ltd</t>
  </si>
  <si>
    <t>MANRAJH</t>
  </si>
  <si>
    <t>Muller and Phipps (India) Ltd</t>
  </si>
  <si>
    <t>MULLER</t>
  </si>
  <si>
    <t>ICICI Prudential Nifty Healthcare ETF</t>
  </si>
  <si>
    <t>HEALTHIETF</t>
  </si>
  <si>
    <t>Photoquip India Ltd</t>
  </si>
  <si>
    <t>PHOTOQUP</t>
  </si>
  <si>
    <t>Lime Chemicals Ltd</t>
  </si>
  <si>
    <t>LIMECHM</t>
  </si>
  <si>
    <t>Amrapali Fincap Ltd</t>
  </si>
  <si>
    <t>AMRAFIN</t>
  </si>
  <si>
    <t>ICICI Prudential Nifty Auto ETF</t>
  </si>
  <si>
    <t>AUTOIETF</t>
  </si>
  <si>
    <t>South Asian Enterprises Ltd</t>
  </si>
  <si>
    <t>SAENTER</t>
  </si>
  <si>
    <t>Sonalis Consumer Products Ltd</t>
  </si>
  <si>
    <t>SONALIS</t>
  </si>
  <si>
    <t>KMG Milk Food Ltd</t>
  </si>
  <si>
    <t>KMGMILK</t>
  </si>
  <si>
    <t>Bohra Industries Ltd</t>
  </si>
  <si>
    <t>BOHRAIND</t>
  </si>
  <si>
    <t>Enbee Trade and Finance Ltd</t>
  </si>
  <si>
    <t>ENBETRD</t>
  </si>
  <si>
    <t>Neelkanth Ltd</t>
  </si>
  <si>
    <t>NEELKANTH</t>
  </si>
  <si>
    <t>Vivaa Tradecom Ltd</t>
  </si>
  <si>
    <t>VIVAA</t>
  </si>
  <si>
    <t>Asia Pack Ltd</t>
  </si>
  <si>
    <t>ASIAPAK</t>
  </si>
  <si>
    <t>Hisar Spinning Mills Ltd</t>
  </si>
  <si>
    <t>HISARSP</t>
  </si>
  <si>
    <t>Transwind Infrastructures Ltd</t>
  </si>
  <si>
    <t>TRANSWIND</t>
  </si>
  <si>
    <t>Super Fine Knitters Ltd</t>
  </si>
  <si>
    <t>SKL</t>
  </si>
  <si>
    <t>Pasari Spinning Mills Ltd</t>
  </si>
  <si>
    <t>PASARI</t>
  </si>
  <si>
    <t>Sumeru Industries Ltd</t>
  </si>
  <si>
    <t>SUMERUIND</t>
  </si>
  <si>
    <t>Continental Chemicals Ltd</t>
  </si>
  <si>
    <t>CONTCHM</t>
  </si>
  <si>
    <t>Koura Fine Diamond Jewelry Ltd</t>
  </si>
  <si>
    <t>KOURA</t>
  </si>
  <si>
    <t>Madhya Pradesh Today Media Ltd</t>
  </si>
  <si>
    <t>MPTODAY</t>
  </si>
  <si>
    <t>Octal Credit Capital Ltd</t>
  </si>
  <si>
    <t>OCTAL</t>
  </si>
  <si>
    <t>Globe Multi Ventures Ltd</t>
  </si>
  <si>
    <t>GLCL</t>
  </si>
  <si>
    <t>Moongipa Capital Finance Ltd</t>
  </si>
  <si>
    <t>MONGIPA</t>
  </si>
  <si>
    <t>SBI Nifty Consumption ETF</t>
  </si>
  <si>
    <t>SBIETFCON</t>
  </si>
  <si>
    <t>Alps Industries Ltd</t>
  </si>
  <si>
    <t>ALPSINDUS</t>
  </si>
  <si>
    <t>First Custodian Fund (India) Ltd</t>
  </si>
  <si>
    <t>1STCUS</t>
  </si>
  <si>
    <t>DSP Nifty Midcap 150 Quality 50 ETF</t>
  </si>
  <si>
    <t>MIDQ50ADD</t>
  </si>
  <si>
    <t>Maitri Enterprises Ltd</t>
  </si>
  <si>
    <t>MAITRI</t>
  </si>
  <si>
    <t>Vishvprabha Ventures Ltd</t>
  </si>
  <si>
    <t>VISVEN</t>
  </si>
  <si>
    <t>Sovereign Diamonds Ltd</t>
  </si>
  <si>
    <t>SOVERDIA</t>
  </si>
  <si>
    <t>White Organic Retail Ltd</t>
  </si>
  <si>
    <t>WORL</t>
  </si>
  <si>
    <t>Perfect-Octave Media Projects Ltd</t>
  </si>
  <si>
    <t>OCTAVE</t>
  </si>
  <si>
    <t>Shree Hanuman Sugar &amp; Industries Ltd</t>
  </si>
  <si>
    <t>HANSUGAR</t>
  </si>
  <si>
    <t>HDFC Nifty50 Value 20 ETF</t>
  </si>
  <si>
    <t>HDFCVALUE</t>
  </si>
  <si>
    <t>Hathway Bhawani Cabletel and Datacom Ltd</t>
  </si>
  <si>
    <t>HATHWAYB</t>
  </si>
  <si>
    <t>Tirth Plastic Ltd</t>
  </si>
  <si>
    <t>TIRTPLS</t>
  </si>
  <si>
    <t>Beryl Drugs Ltd</t>
  </si>
  <si>
    <t>BERLDRG</t>
  </si>
  <si>
    <t>Tci Finance Ltd</t>
  </si>
  <si>
    <t>TCIFINANCE</t>
  </si>
  <si>
    <t>GTN Textiles Ltd</t>
  </si>
  <si>
    <t>GTNTEX</t>
  </si>
  <si>
    <t>A and M Jumbo Bags Ltd</t>
  </si>
  <si>
    <t>AMJUMBO</t>
  </si>
  <si>
    <t>Tokyo Finance Ltd</t>
  </si>
  <si>
    <t>TOKYOFIN</t>
  </si>
  <si>
    <t>Svaraj Trading and Agencies Ltd</t>
  </si>
  <si>
    <t>ZSVARAJT</t>
  </si>
  <si>
    <t>Rajasthan Tube Manufacturing Co Ltd</t>
  </si>
  <si>
    <t>RAJTUBE</t>
  </si>
  <si>
    <t>Tata Nifty India Digital Exchange Traded Fund</t>
  </si>
  <si>
    <t>TNIDETF</t>
  </si>
  <si>
    <t>Sri Nachammai Cotton Mills Ltd</t>
  </si>
  <si>
    <t>SRINACHA</t>
  </si>
  <si>
    <t>Step Two Corporation Ltd</t>
  </si>
  <si>
    <t>STEP2COR</t>
  </si>
  <si>
    <t>Manav Infra Projects Ltd</t>
  </si>
  <si>
    <t>MANAV</t>
  </si>
  <si>
    <t>Harmony Capital Services Ltd</t>
  </si>
  <si>
    <t>HRMNYCP</t>
  </si>
  <si>
    <t>Risa International Ltd</t>
  </si>
  <si>
    <t>RISAINTL</t>
  </si>
  <si>
    <t>Mitshi India Ltd</t>
  </si>
  <si>
    <t>MITSHI</t>
  </si>
  <si>
    <t>DAPS Advertising Ltd</t>
  </si>
  <si>
    <t>DAPS</t>
  </si>
  <si>
    <t>Gilada Finance and Investments Ltd</t>
  </si>
  <si>
    <t>GILADAFINS</t>
  </si>
  <si>
    <t>HDFC Nifty 100 ETF</t>
  </si>
  <si>
    <t>HDFCNIF100</t>
  </si>
  <si>
    <t>Kotak Nifty Midcap 50 ETF</t>
  </si>
  <si>
    <t>MIDCAP</t>
  </si>
  <si>
    <t>Alexander Stamps and Coin Ltd</t>
  </si>
  <si>
    <t>ALEXANDER</t>
  </si>
  <si>
    <t>Artificial Electronics Intelligent Material Ltd</t>
  </si>
  <si>
    <t>AEIM</t>
  </si>
  <si>
    <t>Vivo Collaboration Solutions Ltd</t>
  </si>
  <si>
    <t>VIVO</t>
  </si>
  <si>
    <t>Dalal Street Investments Ltd</t>
  </si>
  <si>
    <t>DSINVEST</t>
  </si>
  <si>
    <t>Times Green Energy (India) Ltd</t>
  </si>
  <si>
    <t>TIMESGREEN</t>
  </si>
  <si>
    <t>Prism Medico and Pharmacy Ltd</t>
  </si>
  <si>
    <t>PRISMMEDI</t>
  </si>
  <si>
    <t>R J Shah and Company Ltd</t>
  </si>
  <si>
    <t>RJSHAH</t>
  </si>
  <si>
    <t>Skyline Ventures India Ltd</t>
  </si>
  <si>
    <t>SKILVEN</t>
  </si>
  <si>
    <t>Triveni Enterprises Ltd</t>
  </si>
  <si>
    <t>TRIVENIENT</t>
  </si>
  <si>
    <t>NPR Finance Ltd</t>
  </si>
  <si>
    <t>NPRFIN</t>
  </si>
  <si>
    <t>Organic Coatings Ltd</t>
  </si>
  <si>
    <t>ORGCOAT</t>
  </si>
  <si>
    <t>Coastal Roadways Ltd</t>
  </si>
  <si>
    <t>COARO</t>
  </si>
  <si>
    <t>Integrated Capital Services Ltd</t>
  </si>
  <si>
    <t>ICSL</t>
  </si>
  <si>
    <t>Kush Industries Ltd</t>
  </si>
  <si>
    <t>KUSHIND</t>
  </si>
  <si>
    <t>Yashraj Containeurs Ltd</t>
  </si>
  <si>
    <t>YASHRAJC</t>
  </si>
  <si>
    <t>Ekennis Software Service Ltd</t>
  </si>
  <si>
    <t>EKENNIS</t>
  </si>
  <si>
    <t>Jagsonpal Finance and Leasing Ltd</t>
  </si>
  <si>
    <t>JAGSONFI</t>
  </si>
  <si>
    <t>Amalgamated Electricity Company Ltd</t>
  </si>
  <si>
    <t>AMALGAM</t>
  </si>
  <si>
    <t>United Interactive Ltd</t>
  </si>
  <si>
    <t>UNITEDINT</t>
  </si>
  <si>
    <t>Opal Luxury Time Products Ltd</t>
  </si>
  <si>
    <t>OPAL</t>
  </si>
  <si>
    <t>Amiable Logistics (India) Ltd</t>
  </si>
  <si>
    <t>AMIABLE</t>
  </si>
  <si>
    <t>Norris Medicines Ltd</t>
  </si>
  <si>
    <t>NORRIS</t>
  </si>
  <si>
    <t>Rapid Investments Ltd</t>
  </si>
  <si>
    <t>RAPIDIN</t>
  </si>
  <si>
    <t>Disha Resources Ltd</t>
  </si>
  <si>
    <t>DRL</t>
  </si>
  <si>
    <t>Modern Shares and Stockbrokers Ltd</t>
  </si>
  <si>
    <t>MODRNSH</t>
  </si>
  <si>
    <t>Mirae Asset Hang Seng TECH ETF</t>
  </si>
  <si>
    <t>MAHKTECH</t>
  </si>
  <si>
    <t>Sanathnagar Enterprises Ltd</t>
  </si>
  <si>
    <t>Interactive Financial Services Ltd</t>
  </si>
  <si>
    <t>IFINSER</t>
  </si>
  <si>
    <t>Simplex Mills Company Ltd</t>
  </si>
  <si>
    <t>SIMPLXMIL</t>
  </si>
  <si>
    <t>Rajputana Investment &amp; Finance Ltd</t>
  </si>
  <si>
    <t>RAJPUTANA</t>
  </si>
  <si>
    <t>Raama Paper Mills Ltd</t>
  </si>
  <si>
    <t>RAMAPPR-B</t>
  </si>
  <si>
    <t>Abhishek Finlease Ltd</t>
  </si>
  <si>
    <t>ABHIFIN</t>
  </si>
  <si>
    <t>Longview Tea Co Ltd</t>
  </si>
  <si>
    <t>LONTE</t>
  </si>
  <si>
    <t>Amraworld Agrico Ltd</t>
  </si>
  <si>
    <t>AMRAAGRI</t>
  </si>
  <si>
    <t>Konark Synthetic Ltd</t>
  </si>
  <si>
    <t>KONARKSY</t>
  </si>
  <si>
    <t>Supreme (India) Impex Ltd</t>
  </si>
  <si>
    <t>SIIL</t>
  </si>
  <si>
    <t>Dhanuka Realty Ltd</t>
  </si>
  <si>
    <t>SK International Export Ltd</t>
  </si>
  <si>
    <t>SKIEL</t>
  </si>
  <si>
    <t>Market Creators Ltd</t>
  </si>
  <si>
    <t>MKTCREAT</t>
  </si>
  <si>
    <t>Sab Events &amp; Governance Now Media Ltd</t>
  </si>
  <si>
    <t>SABEVENTS</t>
  </si>
  <si>
    <t>Meyer Apparel Ltd</t>
  </si>
  <si>
    <t>Eurotex Industries and Exports Ltd</t>
  </si>
  <si>
    <t>EUROTEXIND</t>
  </si>
  <si>
    <t>Bisil Plast Ltd</t>
  </si>
  <si>
    <t>BISIL</t>
  </si>
  <si>
    <t>ICICI Prudential Nifty50 Value 20 ETF</t>
  </si>
  <si>
    <t>NV20IETF</t>
  </si>
  <si>
    <t>India Lease Development Ltd</t>
  </si>
  <si>
    <t>INDLEASE</t>
  </si>
  <si>
    <t>Radha Madhav Corp Ltd</t>
  </si>
  <si>
    <t>RMCL</t>
  </si>
  <si>
    <t>Polymac Thermoformers Ltd</t>
  </si>
  <si>
    <t>POLYMAC</t>
  </si>
  <si>
    <t>Soni Medicare Ltd</t>
  </si>
  <si>
    <t>SML</t>
  </si>
  <si>
    <t>Sea TV Network Ltd</t>
  </si>
  <si>
    <t>SEATV</t>
  </si>
  <si>
    <t>SI Capital &amp; Financial Services Ltd</t>
  </si>
  <si>
    <t>SICAPIT</t>
  </si>
  <si>
    <t>Jet infraventure Ltd</t>
  </si>
  <si>
    <t>JETINFRA</t>
  </si>
  <si>
    <t>Kakatiya Textiles Ltd</t>
  </si>
  <si>
    <t>KAKTEX</t>
  </si>
  <si>
    <t>Velox Industries Ltd</t>
  </si>
  <si>
    <t>VELOXIND</t>
  </si>
  <si>
    <t>Cubical Financial Services Ltd</t>
  </si>
  <si>
    <t>CUBIFIN</t>
  </si>
  <si>
    <t>Prima Agro Ltd</t>
  </si>
  <si>
    <t>PRIMAGR</t>
  </si>
  <si>
    <t>SMVD Poly Pack Ltd</t>
  </si>
  <si>
    <t>SMVD</t>
  </si>
  <si>
    <t>Lords Ishwar Hotels Ltd</t>
  </si>
  <si>
    <t>LORDSHOTL</t>
  </si>
  <si>
    <t>Stellar Capital Services Ltd</t>
  </si>
  <si>
    <t>STELLAR</t>
  </si>
  <si>
    <t>Lippi Systems Ltd</t>
  </si>
  <si>
    <t>LIPPISYS</t>
  </si>
  <si>
    <t>Esaar (India) Ltd</t>
  </si>
  <si>
    <t>ESARIND</t>
  </si>
  <si>
    <t>Catvision Ltd</t>
  </si>
  <si>
    <t>CATVISION</t>
  </si>
  <si>
    <t>Suryavanshi Spinning Mills Ltd</t>
  </si>
  <si>
    <t>SURYVANSP</t>
  </si>
  <si>
    <t>Shah Foods Ltd</t>
  </si>
  <si>
    <t>SHAHFOOD</t>
  </si>
  <si>
    <t>Libord Securities Ltd</t>
  </si>
  <si>
    <t>LIBORD</t>
  </si>
  <si>
    <t>Vaxtex Cotfab Ltd</t>
  </si>
  <si>
    <t>VCL</t>
  </si>
  <si>
    <t>Raj Packaging Industries Ltd</t>
  </si>
  <si>
    <t>RAJPACK</t>
  </si>
  <si>
    <t>UTL Industries Ltd</t>
  </si>
  <si>
    <t>UTLINDS</t>
  </si>
  <si>
    <t>Amarnath Securities Ltd</t>
  </si>
  <si>
    <t>AMARSEC</t>
  </si>
  <si>
    <t>Southern Infosys Ltd</t>
  </si>
  <si>
    <t>SOUTHERNIN</t>
  </si>
  <si>
    <t>Ashtasidhhi Industries Ltd</t>
  </si>
  <si>
    <t>GUJINV</t>
  </si>
  <si>
    <t>Parmax Pharma Ltd</t>
  </si>
  <si>
    <t>PARMAX</t>
  </si>
  <si>
    <t>Shyamkamal Investments Ltd</t>
  </si>
  <si>
    <t>SHYMINV</t>
  </si>
  <si>
    <t>ICICI Prudential Nifty India Consumption ETF</t>
  </si>
  <si>
    <t>CONSUMIETF</t>
  </si>
  <si>
    <t>Mehta Integrated Finance Ltd</t>
  </si>
  <si>
    <t>MEHIF</t>
  </si>
  <si>
    <t>Prabhat Dairy Ltd</t>
  </si>
  <si>
    <t>PRABHAT</t>
  </si>
  <si>
    <t>Colinz Laboratories Ltd</t>
  </si>
  <si>
    <t>COLINZ</t>
  </si>
  <si>
    <t>Padmanabh Alloys and Polymers Ltd</t>
  </si>
  <si>
    <t>PADALPO</t>
  </si>
  <si>
    <t>Bazel International Ltd</t>
  </si>
  <si>
    <t>BAZELINTER</t>
  </si>
  <si>
    <t>Raconteur Global Resources Ltd</t>
  </si>
  <si>
    <t>RACONTEUR</t>
  </si>
  <si>
    <t>Delta Industrial Resources Ltd</t>
  </si>
  <si>
    <t>DELTA</t>
  </si>
  <si>
    <t>Galaxy Agrico Exports Ltd</t>
  </si>
  <si>
    <t>GALAGEX</t>
  </si>
  <si>
    <t>Shree Steel Wire Ropes Ltd</t>
  </si>
  <si>
    <t>SSWRL</t>
  </si>
  <si>
    <t>Panafic Industrials Ltd</t>
  </si>
  <si>
    <t>PANAFIC</t>
  </si>
  <si>
    <t>Trinity League India Ltd</t>
  </si>
  <si>
    <t>TRINITYLEA</t>
  </si>
  <si>
    <t>Vikalp Securities Ltd</t>
  </si>
  <si>
    <t>VIKALPS</t>
  </si>
  <si>
    <t>Pratiksha Chemicals Ltd</t>
  </si>
  <si>
    <t>PRATIKSH</t>
  </si>
  <si>
    <t>Jakharia Fabric Ltd</t>
  </si>
  <si>
    <t>JAKHARIA</t>
  </si>
  <si>
    <t>Bridge Securities Ltd</t>
  </si>
  <si>
    <t>BRIDGESE</t>
  </si>
  <si>
    <t>DSP Nifty 50 ETF</t>
  </si>
  <si>
    <t>NIFTY50ADD</t>
  </si>
  <si>
    <t>Gowra Leasing and Finance Ltd</t>
  </si>
  <si>
    <t>GOWRALE</t>
  </si>
  <si>
    <t>HDFC Nifty Private Bank ETF</t>
  </si>
  <si>
    <t>HDFCPVTBAN</t>
  </si>
  <si>
    <t>Surya India Ltd</t>
  </si>
  <si>
    <t>SURYAINDIA</t>
  </si>
  <si>
    <t>Beryl Securities Ltd</t>
  </si>
  <si>
    <t>BERYLSE</t>
  </si>
  <si>
    <t>Sun Retail Ltd</t>
  </si>
  <si>
    <t>SUNRETAIL</t>
  </si>
  <si>
    <t>Panth Infinity Ltd</t>
  </si>
  <si>
    <t>PANTH</t>
  </si>
  <si>
    <t>Objectone Information Systems Ltd</t>
  </si>
  <si>
    <t>OONE</t>
  </si>
  <si>
    <t>Aditya BSL S&amp;P BSE Sensex ETF</t>
  </si>
  <si>
    <t>BSLSENETFG</t>
  </si>
  <si>
    <t>Elegant Floriculture &amp; Agrotech (India) Ltd</t>
  </si>
  <si>
    <t>ELEFLOR</t>
  </si>
  <si>
    <t>VB Industries Ltd</t>
  </si>
  <si>
    <t>VBIND</t>
  </si>
  <si>
    <t>Nippon IN ETF Nifty 8-13 yr G-Sec Long Term Gilt</t>
  </si>
  <si>
    <t>LTGILTBEES</t>
  </si>
  <si>
    <t>Phyto Chem (India) Ltd</t>
  </si>
  <si>
    <t>PHYTO</t>
  </si>
  <si>
    <t>S V Trading and Agencies Ltd</t>
  </si>
  <si>
    <t>ZSVTRADI</t>
  </si>
  <si>
    <t>Future Supply Chain Solutions Ltd</t>
  </si>
  <si>
    <t>FSC</t>
  </si>
  <si>
    <t>Navigant Corporate Advisors Ltd</t>
  </si>
  <si>
    <t>NAVIGANT</t>
  </si>
  <si>
    <t>Glittek Granites Ltd</t>
  </si>
  <si>
    <t>GLITTEKG</t>
  </si>
  <si>
    <t>Shivagrico Implements Ltd</t>
  </si>
  <si>
    <t>SHIVAGR</t>
  </si>
  <si>
    <t>Anjani Finance Ltd</t>
  </si>
  <si>
    <t>ANJANIFIN</t>
  </si>
  <si>
    <t>Premier Synthetics Ltd</t>
  </si>
  <si>
    <t>PREMSYN</t>
  </si>
  <si>
    <t>Jindal Leasefin Ltd</t>
  </si>
  <si>
    <t>JLL</t>
  </si>
  <si>
    <t>Northlink Fiscal and Capital Services Ltd</t>
  </si>
  <si>
    <t>NORTHLINK</t>
  </si>
  <si>
    <t>Uniroyal Marine Exports Ltd</t>
  </si>
  <si>
    <t>UNRYLMA</t>
  </si>
  <si>
    <t>Bhagawati Oxygen Ltd</t>
  </si>
  <si>
    <t>BHAGWOX</t>
  </si>
  <si>
    <t>Unjha Formulations Ltd</t>
  </si>
  <si>
    <t>UNJHAFOR</t>
  </si>
  <si>
    <t>Seasons Textiles Ltd</t>
  </si>
  <si>
    <t>SEASONST</t>
  </si>
  <si>
    <t>C J Gelatine Products Ltd</t>
  </si>
  <si>
    <t>CJGEL</t>
  </si>
  <si>
    <t>Polycon International Ltd</t>
  </si>
  <si>
    <t>POLYCON</t>
  </si>
  <si>
    <t>Sirohia &amp; Sons Ltd</t>
  </si>
  <si>
    <t>SIROHIA</t>
  </si>
  <si>
    <t>National Plywood Industries Ltd</t>
  </si>
  <si>
    <t>NATPLY</t>
  </si>
  <si>
    <t>Shukra Bullions Ltd</t>
  </si>
  <si>
    <t>SKRABUL</t>
  </si>
  <si>
    <t>Arihant's Securities Ltd</t>
  </si>
  <si>
    <t>ARISE</t>
  </si>
  <si>
    <t>Sailani Tours N Travel Limited</t>
  </si>
  <si>
    <t>SAILANI</t>
  </si>
  <si>
    <t>Quantum Nifty 50 ETF</t>
  </si>
  <si>
    <t>QNIFTY</t>
  </si>
  <si>
    <t>Premier Ltd</t>
  </si>
  <si>
    <t>PREMIER</t>
  </si>
  <si>
    <t>Supertex Industries Ltd</t>
  </si>
  <si>
    <t>SUPERTEX</t>
  </si>
  <si>
    <t>Kuwer Industries Ltd</t>
  </si>
  <si>
    <t>KUWERIN</t>
  </si>
  <si>
    <t>Creative Eye Ltd</t>
  </si>
  <si>
    <t>CREATIVEYE</t>
  </si>
  <si>
    <t>Oswal Yarns Ltd</t>
  </si>
  <si>
    <t>OSWAYRN</t>
  </si>
  <si>
    <t>Vani Commercials Ltd</t>
  </si>
  <si>
    <t>VANICOM</t>
  </si>
  <si>
    <t>Motilal Oswal S&amp;P BSE Low Volatility ETF</t>
  </si>
  <si>
    <t>MOLOWVOL</t>
  </si>
  <si>
    <t>Kairosoft AI Solutions Ltd</t>
  </si>
  <si>
    <t>PANKAJPIYUS</t>
  </si>
  <si>
    <t>Indo Euro Indchem Ltd</t>
  </si>
  <si>
    <t>INDOEURO</t>
  </si>
  <si>
    <t>Rajasthan Cylinders and Containers Ltd</t>
  </si>
  <si>
    <t>RCCL</t>
  </si>
  <si>
    <t>Shree Manufacturing Co Ltd</t>
  </si>
  <si>
    <t>SHRMFGC</t>
  </si>
  <si>
    <t>Saianand Commercial Ltd</t>
  </si>
  <si>
    <t>SAICOM</t>
  </si>
  <si>
    <t>F G P Ltd</t>
  </si>
  <si>
    <t>FGP</t>
  </si>
  <si>
    <t>Univa Foods Ltd</t>
  </si>
  <si>
    <t>UNIVAFOODS</t>
  </si>
  <si>
    <t>Kalyani Commercials Ltd</t>
  </si>
  <si>
    <t>BCL Enterprises Ltd</t>
  </si>
  <si>
    <t>BCLENTERPR</t>
  </si>
  <si>
    <t>CDG Petchem Ltd</t>
  </si>
  <si>
    <t>CDG</t>
  </si>
  <si>
    <t>Fone4 Communications(India) Ltd</t>
  </si>
  <si>
    <t>FONE4</t>
  </si>
  <si>
    <t>SRU Steels Ltd</t>
  </si>
  <si>
    <t>SRUSTEELS</t>
  </si>
  <si>
    <t>Photon Capital Advisors Ltd</t>
  </si>
  <si>
    <t>PHOTON</t>
  </si>
  <si>
    <t>Senthil Infotek Ltd</t>
  </si>
  <si>
    <t>SENINFO</t>
  </si>
  <si>
    <t>Aanchal Ispat Ltd</t>
  </si>
  <si>
    <t>AANCHALISP</t>
  </si>
  <si>
    <t>Sharpline Broadcast Ltd</t>
  </si>
  <si>
    <t>SHARPLINE</t>
  </si>
  <si>
    <t>Shukra Jewellery Ltd</t>
  </si>
  <si>
    <t>SHUKJEW</t>
  </si>
  <si>
    <t>Kotak Nifty Alpha 50 ETF</t>
  </si>
  <si>
    <t>ALPHA</t>
  </si>
  <si>
    <t>Niraj Ispat Industries Ltd</t>
  </si>
  <si>
    <t>NIRAJISPAT</t>
  </si>
  <si>
    <t>Rander Corp Ltd</t>
  </si>
  <si>
    <t>RANDER</t>
  </si>
  <si>
    <t>Welterman International Ltd</t>
  </si>
  <si>
    <t>WELTI</t>
  </si>
  <si>
    <t>Shangar Decor Ltd</t>
  </si>
  <si>
    <t>SHANGAR</t>
  </si>
  <si>
    <t>Suumaya Corporation Ltd</t>
  </si>
  <si>
    <t>SUUMAYA</t>
  </si>
  <si>
    <t>Shoora Designs Ltd</t>
  </si>
  <si>
    <t>SHOORA</t>
  </si>
  <si>
    <t>Bindal Exports Ltd</t>
  </si>
  <si>
    <t>BINDALEXPO</t>
  </si>
  <si>
    <t>Shakti Press Ltd</t>
  </si>
  <si>
    <t>SHAKTIPR</t>
  </si>
  <si>
    <t>Seven Hill Industries Ltd</t>
  </si>
  <si>
    <t>SEVENHILL</t>
  </si>
  <si>
    <t>Kotak Nifty 100 Low Volatility 30 ETF</t>
  </si>
  <si>
    <t>LOWVOL1</t>
  </si>
  <si>
    <t>Gallops Enterprise Ltd</t>
  </si>
  <si>
    <t>GALLOPENT</t>
  </si>
  <si>
    <t>Arunis Abode Ltd</t>
  </si>
  <si>
    <t>ARUNIS</t>
  </si>
  <si>
    <t>Nippon India ETF Nifty 100</t>
  </si>
  <si>
    <t>NIF100BEES</t>
  </si>
  <si>
    <t>Pyxis Finvest Ltd</t>
  </si>
  <si>
    <t>PYXISFIN</t>
  </si>
  <si>
    <t>Prime Capital Market Ltd</t>
  </si>
  <si>
    <t>PRIMECAPM</t>
  </si>
  <si>
    <t>Millennium Online Solutions (India) Ltd</t>
  </si>
  <si>
    <t>MILLENNIUM</t>
  </si>
  <si>
    <t>GCM Capital Advisors Ltd</t>
  </si>
  <si>
    <t>GCMCAPI</t>
  </si>
  <si>
    <t>Blue Coast Hotels Ltd</t>
  </si>
  <si>
    <t>BLUECOAST</t>
  </si>
  <si>
    <t>Radaan Media Works India Ltd</t>
  </si>
  <si>
    <t>RADAAN</t>
  </si>
  <si>
    <t>SC Agrotech Ltd</t>
  </si>
  <si>
    <t>SCAGRO</t>
  </si>
  <si>
    <t>RLF Ltd</t>
  </si>
  <si>
    <t>RLF</t>
  </si>
  <si>
    <t>Virgo Global Ltd</t>
  </si>
  <si>
    <t>VIRGOGLOB</t>
  </si>
  <si>
    <t>Nippon India ETF Hang Seng BeES</t>
  </si>
  <si>
    <t>HNGSNGBEES</t>
  </si>
  <si>
    <t>Adline Chem Lab Ltd</t>
  </si>
  <si>
    <t>ADLINE</t>
  </si>
  <si>
    <t>RGF Capital Markets Ltd</t>
  </si>
  <si>
    <t>RGF</t>
  </si>
  <si>
    <t>Integrated Proteins Ltd</t>
  </si>
  <si>
    <t>INTEGFD</t>
  </si>
  <si>
    <t>Span Divergent Ltd</t>
  </si>
  <si>
    <t>SDL</t>
  </si>
  <si>
    <t>Goenka Business &amp; Finance Ltd</t>
  </si>
  <si>
    <t>GBFL</t>
  </si>
  <si>
    <t>Motilal Oswal Nasdaq Q50 ETF</t>
  </si>
  <si>
    <t>MONQ50</t>
  </si>
  <si>
    <t>Mahan Industries Ltd</t>
  </si>
  <si>
    <t>MAHANIN</t>
  </si>
  <si>
    <t>Chemo Pharma Laboratories Ltd</t>
  </si>
  <si>
    <t>CHEMOPH</t>
  </si>
  <si>
    <t>Soma Papers and Industries Ltd</t>
  </si>
  <si>
    <t>SOMAPPR</t>
  </si>
  <si>
    <t>Euro-Leder Fashion Ltd</t>
  </si>
  <si>
    <t>EUROLED</t>
  </si>
  <si>
    <t>Longspur International Ventures Ltd</t>
  </si>
  <si>
    <t>LONGSPUR</t>
  </si>
  <si>
    <t>HDFC Nifty100 Quality 30 ETF</t>
  </si>
  <si>
    <t>HDFCQUAL</t>
  </si>
  <si>
    <t>Adinath Exim Resources Ltd</t>
  </si>
  <si>
    <t>ADIEXRE</t>
  </si>
  <si>
    <t>GSB Finance Ltd</t>
  </si>
  <si>
    <t>GSBFIN</t>
  </si>
  <si>
    <t>Tulasee Bio-Ethanol Ltd</t>
  </si>
  <si>
    <t>TULASEEBIOE</t>
  </si>
  <si>
    <t>Oil &amp; Gas Refining &amp; Marketing</t>
  </si>
  <si>
    <t>Swagtam Trading and Services Ltd</t>
  </si>
  <si>
    <t>SWAGTAM</t>
  </si>
  <si>
    <t>Subhash Silk Mills Ltd</t>
  </si>
  <si>
    <t>SUBSM</t>
  </si>
  <si>
    <t>Eastcoast Steel Ltd</t>
  </si>
  <si>
    <t>ECSTSTL</t>
  </si>
  <si>
    <t>Kumbhat Financial Services Ltd</t>
  </si>
  <si>
    <t>KUMPFIN</t>
  </si>
  <si>
    <t>VCU Data Management Ltd</t>
  </si>
  <si>
    <t>VCU</t>
  </si>
  <si>
    <t>Gagan Gases Ltd</t>
  </si>
  <si>
    <t>GAGAN</t>
  </si>
  <si>
    <t>Bacil Pharma Ltd</t>
  </si>
  <si>
    <t>BACPHAR</t>
  </si>
  <si>
    <t>Flora Corporation Ltd</t>
  </si>
  <si>
    <t>FLORACORP</t>
  </si>
  <si>
    <t>Setubandhan Infrastructure Ltd</t>
  </si>
  <si>
    <t>SETUINFRA</t>
  </si>
  <si>
    <t>IEC Education Ltd</t>
  </si>
  <si>
    <t>IECEDU</t>
  </si>
  <si>
    <t>Jointeca Education Solutions Ltd</t>
  </si>
  <si>
    <t>JOINTECAED</t>
  </si>
  <si>
    <t>Minaxi Textiles Ltd</t>
  </si>
  <si>
    <t>MINAXI</t>
  </si>
  <si>
    <t>Net Pix Shorts Digital Media Ltd</t>
  </si>
  <si>
    <t>NETPIX</t>
  </si>
  <si>
    <t>Kandagiri Spinning Millis Ltd</t>
  </si>
  <si>
    <t>KANDAGIRI</t>
  </si>
  <si>
    <t>Abhinav Leasing &amp; Finance Ltd</t>
  </si>
  <si>
    <t>ALFL</t>
  </si>
  <si>
    <t>Filmcity Media Ltd</t>
  </si>
  <si>
    <t>FILME</t>
  </si>
  <si>
    <t>Quantum Build-Tech Ltd</t>
  </si>
  <si>
    <t>QUANTBUILD</t>
  </si>
  <si>
    <t>Sabrimala Industries India Ltd</t>
  </si>
  <si>
    <t>Ladam Affordable Housing Ltd</t>
  </si>
  <si>
    <t>LAHL</t>
  </si>
  <si>
    <t>Taparia Tools Ltd</t>
  </si>
  <si>
    <t>TAPARIA</t>
  </si>
  <si>
    <t>Lexoraa Industries Ltd</t>
  </si>
  <si>
    <t>SERVOTEACH</t>
  </si>
  <si>
    <t>Symbiox Investment &amp; Trading Co Ltd</t>
  </si>
  <si>
    <t>SYMBIOX</t>
  </si>
  <si>
    <t>Munoth Communication Ltd</t>
  </si>
  <si>
    <t>MCLTD</t>
  </si>
  <si>
    <t>Dhanvantri Jeevan Rekha Ltd</t>
  </si>
  <si>
    <t>ZDHJERK</t>
  </si>
  <si>
    <t>Gujarat Cotex Ltd</t>
  </si>
  <si>
    <t>GUJCOTEX</t>
  </si>
  <si>
    <t>Mercury Trade Links Ltd</t>
  </si>
  <si>
    <t>MERCTRD</t>
  </si>
  <si>
    <t>NCC Blue Water Products Ltd</t>
  </si>
  <si>
    <t>NCCBLUE</t>
  </si>
  <si>
    <t>K Z Leasing and Finance Ltd</t>
  </si>
  <si>
    <t>KZLFIN</t>
  </si>
  <si>
    <t>Siddha Ventures Ltd</t>
  </si>
  <si>
    <t>SIDDHA</t>
  </si>
  <si>
    <t>ANS Industries Ltd</t>
  </si>
  <si>
    <t>ANSINDUS</t>
  </si>
  <si>
    <t>Vaksons Automobiles Ltd</t>
  </si>
  <si>
    <t>NAKSH</t>
  </si>
  <si>
    <t>Mystic Electronics Ltd</t>
  </si>
  <si>
    <t>MYSTICELE</t>
  </si>
  <si>
    <t>Hindustan Bio Sciences Ltd</t>
  </si>
  <si>
    <t>HINDBIO</t>
  </si>
  <si>
    <t>Ramgopal Polytex Ltd</t>
  </si>
  <si>
    <t>RAMGOPOLY</t>
  </si>
  <si>
    <t>Chemiesynth (Vapi) Ltd</t>
  </si>
  <si>
    <t>CHEMIESYNT</t>
  </si>
  <si>
    <t>HDFC Nifty Growth Sectors 15 ETF</t>
  </si>
  <si>
    <t>HDFCGROWTH</t>
  </si>
  <si>
    <t>Sanchay Finvest Ltd</t>
  </si>
  <si>
    <t>SANCF</t>
  </si>
  <si>
    <t>Sree Jayalakshmi Autospin Ltd</t>
  </si>
  <si>
    <t>SREEJAYA</t>
  </si>
  <si>
    <t>Ganga Pharmaceuticals Ltd</t>
  </si>
  <si>
    <t>GANGAPHARM</t>
  </si>
  <si>
    <t>Accord Synergy Ltd</t>
  </si>
  <si>
    <t>ACCORD</t>
  </si>
  <si>
    <t>Kiran Print Pack Ltd</t>
  </si>
  <si>
    <t>KIRANPR</t>
  </si>
  <si>
    <t>OTCO International Ltd</t>
  </si>
  <si>
    <t>OTCO</t>
  </si>
  <si>
    <t>KMF Builders and Developers Ltd</t>
  </si>
  <si>
    <t>KMFBLDR</t>
  </si>
  <si>
    <t>Integra Capital Ltd</t>
  </si>
  <si>
    <t>INTCAPL</t>
  </si>
  <si>
    <t>Nexus Surgical and Medicare Ltd</t>
  </si>
  <si>
    <t>NEXUSSURGL</t>
  </si>
  <si>
    <t>Krishna Capital and Securities Ltd</t>
  </si>
  <si>
    <t>KRISHNACAP</t>
  </si>
  <si>
    <t>Olympic Oil Industries Ltd</t>
  </si>
  <si>
    <t>OLYOI</t>
  </si>
  <si>
    <t>Ramsons Projects Ltd</t>
  </si>
  <si>
    <t>RAMSONS</t>
  </si>
  <si>
    <t>Enterprise International Ltd</t>
  </si>
  <si>
    <t>ENTRINT</t>
  </si>
  <si>
    <t>BKM Industries Ltd</t>
  </si>
  <si>
    <t>BKMINDST</t>
  </si>
  <si>
    <t>Nouveau Global Ventures Ltd</t>
  </si>
  <si>
    <t>NOUVEAU</t>
  </si>
  <si>
    <t>Mount Housing and Infrastructure Ltd</t>
  </si>
  <si>
    <t>MOUNT</t>
  </si>
  <si>
    <t>V B Desai Financial Services Ltd</t>
  </si>
  <si>
    <t>VBDESAI</t>
  </si>
  <si>
    <t>Super Bakers Ltd</t>
  </si>
  <si>
    <t>SUPERBAK</t>
  </si>
  <si>
    <t>J J Finance Corporation Ltd</t>
  </si>
  <si>
    <t>JJFINCOR</t>
  </si>
  <si>
    <t>Vision Cinemas Ltd</t>
  </si>
  <si>
    <t>VISIONCINE</t>
  </si>
  <si>
    <t>Zinema Media and Entertainment Ltd</t>
  </si>
  <si>
    <t>ZINEMA</t>
  </si>
  <si>
    <t>Chadha Papers Ltd</t>
  </si>
  <si>
    <t>CHADPAP</t>
  </si>
  <si>
    <t>Shashwat Furnishing Solutions Ltd</t>
  </si>
  <si>
    <t>SFSL</t>
  </si>
  <si>
    <t>First Fintec Ltd</t>
  </si>
  <si>
    <t>FIRSTFIN</t>
  </si>
  <si>
    <t>Universal Office Automation Ltd</t>
  </si>
  <si>
    <t>UNIOFFICE</t>
  </si>
  <si>
    <t>Mukta Agriculture Ltd</t>
  </si>
  <si>
    <t>MUKTA</t>
  </si>
  <si>
    <t>Kashyap Tele-Medicines Ltd</t>
  </si>
  <si>
    <t>KASHYAP</t>
  </si>
  <si>
    <t>Haria Apparels Ltd</t>
  </si>
  <si>
    <t>HARIAAPL</t>
  </si>
  <si>
    <t>Khandelwal Extractions Ltd</t>
  </si>
  <si>
    <t>ZKHANDEN</t>
  </si>
  <si>
    <t>Peeti Securities Ltd</t>
  </si>
  <si>
    <t>PEETISEC</t>
  </si>
  <si>
    <t>Bloom Dekor Ltd</t>
  </si>
  <si>
    <t>BLOOM</t>
  </si>
  <si>
    <t>Shree Precoated Steels Ltd</t>
  </si>
  <si>
    <t>SPSL</t>
  </si>
  <si>
    <t>Dr Lalchandani Labs Ltd</t>
  </si>
  <si>
    <t>DLCL</t>
  </si>
  <si>
    <t>Tashi India Ltd</t>
  </si>
  <si>
    <t>TASHIND</t>
  </si>
  <si>
    <t>VR Woodart Ltd</t>
  </si>
  <si>
    <t>VRWODAR</t>
  </si>
  <si>
    <t>Neo Infracon Ltd</t>
  </si>
  <si>
    <t>NEOINFRA</t>
  </si>
  <si>
    <t>HDFC Nifty NEXT 50 ETF</t>
  </si>
  <si>
    <t>HDFCNEXT50</t>
  </si>
  <si>
    <t>Foundry Fuel Products Ltd</t>
  </si>
  <si>
    <t>FFPL</t>
  </si>
  <si>
    <t>Sybly Industries Ltd</t>
  </si>
  <si>
    <t>SYBLY</t>
  </si>
  <si>
    <t>AMS Polymers Ltd</t>
  </si>
  <si>
    <t>AMS</t>
  </si>
  <si>
    <t>Narmada Macplast Drip Irrigation Systems Ltd</t>
  </si>
  <si>
    <t>NARMP</t>
  </si>
  <si>
    <t>Brijlaxmi Leasing &amp; Finance Ltd</t>
  </si>
  <si>
    <t>BRIJLEAS</t>
  </si>
  <si>
    <t>Amit International Ltd</t>
  </si>
  <si>
    <t>AMITINT</t>
  </si>
  <si>
    <t>Jonjua Overseas Ltd</t>
  </si>
  <si>
    <t>JONJUA</t>
  </si>
  <si>
    <t>Industrial Conglomerates</t>
  </si>
  <si>
    <t>UTI S&amp;P BSE Sensex Next 50 Exchange Traded Fund</t>
  </si>
  <si>
    <t>UTISXN50</t>
  </si>
  <si>
    <t>Hittco Tools Ltd</t>
  </si>
  <si>
    <t>HITTCO</t>
  </si>
  <si>
    <t>Ganon Products Ltd</t>
  </si>
  <si>
    <t>GANONPRO</t>
  </si>
  <si>
    <t>Goyal Associates Ltd</t>
  </si>
  <si>
    <t>GOYALASS</t>
  </si>
  <si>
    <t>Tamil Nadu Steel Tubes Ltd</t>
  </si>
  <si>
    <t>TNSTLTU</t>
  </si>
  <si>
    <t>Minolta Finance Ltd</t>
  </si>
  <si>
    <t>MINOLTAF</t>
  </si>
  <si>
    <t>Shree Salasar Investments Ltd</t>
  </si>
  <si>
    <t>SALSAIN</t>
  </si>
  <si>
    <t>Milestone Furniture Ltd</t>
  </si>
  <si>
    <t>MILEFUR</t>
  </si>
  <si>
    <t>Agio Paper &amp; Industries Ltd</t>
  </si>
  <si>
    <t>AGIOPAPER</t>
  </si>
  <si>
    <t>G K Consultants Ltd</t>
  </si>
  <si>
    <t>GKCONS</t>
  </si>
  <si>
    <t>Neelkanth Rock-Minerals Ltd</t>
  </si>
  <si>
    <t>NEELKAN</t>
  </si>
  <si>
    <t>Thirani Projects Ltd</t>
  </si>
  <si>
    <t>TPROJECT</t>
  </si>
  <si>
    <t>Quantum Digital Vision (India) Ltd</t>
  </si>
  <si>
    <t>QUANTDIA</t>
  </si>
  <si>
    <t>Stanpacks (India) Ltd</t>
  </si>
  <si>
    <t>STANPACK</t>
  </si>
  <si>
    <t>Coral Newsprints Ltd</t>
  </si>
  <si>
    <t>CORNE</t>
  </si>
  <si>
    <t>Axis Silver ETF</t>
  </si>
  <si>
    <t>AXISILVER</t>
  </si>
  <si>
    <t>Globale Tessile Ltd</t>
  </si>
  <si>
    <t>GLOBALE</t>
  </si>
  <si>
    <t>Promact Impex Ltd</t>
  </si>
  <si>
    <t>PROMACT</t>
  </si>
  <si>
    <t>Quasar India Ltd</t>
  </si>
  <si>
    <t>QUASAR</t>
  </si>
  <si>
    <t>Aravali Securities and Finance Ltd</t>
  </si>
  <si>
    <t>ARAVALIS</t>
  </si>
  <si>
    <t>Vision Corporation Ltd</t>
  </si>
  <si>
    <t>VISIONCO</t>
  </si>
  <si>
    <t>Ushakiran Finance Ltd</t>
  </si>
  <si>
    <t>USHAKIRA</t>
  </si>
  <si>
    <t>Sri Amarnath Finance Ltd</t>
  </si>
  <si>
    <t>AMARNATH</t>
  </si>
  <si>
    <t>Ace Engitech Ltd</t>
  </si>
  <si>
    <t>ACEENGITEC</t>
  </si>
  <si>
    <t>Tranway Technologies Ltd</t>
  </si>
  <si>
    <t>TRANWAY</t>
  </si>
  <si>
    <t>VXL Instruments Ltd</t>
  </si>
  <si>
    <t>VXLINSTR</t>
  </si>
  <si>
    <t>Mafia Trends Ltd</t>
  </si>
  <si>
    <t>MAFIA</t>
  </si>
  <si>
    <t>Umiya Tubes Ltd</t>
  </si>
  <si>
    <t>UMIYA</t>
  </si>
  <si>
    <t>Parker Agro Chem Exports Ltd</t>
  </si>
  <si>
    <t>PARKERAC</t>
  </si>
  <si>
    <t>Kabra Commercial Ltd</t>
  </si>
  <si>
    <t>KCL</t>
  </si>
  <si>
    <t>Vaxfab Enterprises Ltd</t>
  </si>
  <si>
    <t>VEL</t>
  </si>
  <si>
    <t>Vinayak Polycon International Ltd</t>
  </si>
  <si>
    <t>VINAYAKPOL</t>
  </si>
  <si>
    <t>Kore Foods Ltd</t>
  </si>
  <si>
    <t>Jayatma Industries Ltd</t>
  </si>
  <si>
    <t>JAYIND</t>
  </si>
  <si>
    <t>Shashank Traders Ltd</t>
  </si>
  <si>
    <t>SHASHANK</t>
  </si>
  <si>
    <t>KOBO Biotech Ltd</t>
  </si>
  <si>
    <t>KOBO</t>
  </si>
  <si>
    <t>CMI Ltd</t>
  </si>
  <si>
    <t>CMICABLES</t>
  </si>
  <si>
    <t>Vardhman Concrete Ltd</t>
  </si>
  <si>
    <t>VARDHMAN</t>
  </si>
  <si>
    <t>Hasti Finance Ltd</t>
  </si>
  <si>
    <t>HASTIFIN</t>
  </si>
  <si>
    <t>Sheshadri Industries Ltd</t>
  </si>
  <si>
    <t>SHESHAINDS</t>
  </si>
  <si>
    <t>Wherrelz IT Solutions Ltd</t>
  </si>
  <si>
    <t>WITS</t>
  </si>
  <si>
    <t>Simplex Papers Ltd</t>
  </si>
  <si>
    <t>SIMPLXPAP</t>
  </si>
  <si>
    <t>Rich Universe Network Ltd</t>
  </si>
  <si>
    <t>RICHUNV</t>
  </si>
  <si>
    <t>Clio Infotech Ltd</t>
  </si>
  <si>
    <t>CLIOINFO</t>
  </si>
  <si>
    <t>AVI Products India Ltd</t>
  </si>
  <si>
    <t>APIL</t>
  </si>
  <si>
    <t>Continental Controls Ltd</t>
  </si>
  <si>
    <t>CONTICON</t>
  </si>
  <si>
    <t>Trio Mercantile And Trading Ltd</t>
  </si>
  <si>
    <t>TRIOMERC</t>
  </si>
  <si>
    <t>MPAgro Industries Ltd</t>
  </si>
  <si>
    <t>MPAGI</t>
  </si>
  <si>
    <t>IGC Industries Ltd</t>
  </si>
  <si>
    <t>IGCIL</t>
  </si>
  <si>
    <t>Worldwide Aluminium Limited</t>
  </si>
  <si>
    <t>WWALUM</t>
  </si>
  <si>
    <t>Nihar Info Global Ltd</t>
  </si>
  <si>
    <t>NIHARINF</t>
  </si>
  <si>
    <t>SDC Techmedia Ltd</t>
  </si>
  <si>
    <t>SDC</t>
  </si>
  <si>
    <t>Suryo Foods and Industries Ltd</t>
  </si>
  <si>
    <t>SURFI</t>
  </si>
  <si>
    <t>Jain Marmo Industries Ltd</t>
  </si>
  <si>
    <t>JAINMARMO</t>
  </si>
  <si>
    <t>Ambassador Intra Holdings Ltd</t>
  </si>
  <si>
    <t>AIHL</t>
  </si>
  <si>
    <t>Ortel Communications Ltd</t>
  </si>
  <si>
    <t>ORTEL</t>
  </si>
  <si>
    <t>Ashram Online.com Ltd</t>
  </si>
  <si>
    <t>ASHRAM</t>
  </si>
  <si>
    <t>Melstar Information Technologies Ltd</t>
  </si>
  <si>
    <t>MELSTAR</t>
  </si>
  <si>
    <t>TeleCanor Global Ltd</t>
  </si>
  <si>
    <t>TELECANOR</t>
  </si>
  <si>
    <t>Aris International Ltd</t>
  </si>
  <si>
    <t>ARISINT</t>
  </si>
  <si>
    <t>Sanco Industries Ltd</t>
  </si>
  <si>
    <t>SANCO</t>
  </si>
  <si>
    <t>Decillion Finance Ltd</t>
  </si>
  <si>
    <t>DFL</t>
  </si>
  <si>
    <t>Golkonda Aluminium Extrusions Ltd</t>
  </si>
  <si>
    <t>GOLKONDA</t>
  </si>
  <si>
    <t>Ashiana Agro Industries Ltd</t>
  </si>
  <si>
    <t>ASHAI</t>
  </si>
  <si>
    <t>Bijoy Hans Ltd</t>
  </si>
  <si>
    <t>BIJHANS</t>
  </si>
  <si>
    <t>Gleam Fabmat Ltd</t>
  </si>
  <si>
    <t>GLEAM</t>
  </si>
  <si>
    <t>Agarwal Fortune India Ltd</t>
  </si>
  <si>
    <t>AGARWAL</t>
  </si>
  <si>
    <t>Kanungo Financiers Ltd</t>
  </si>
  <si>
    <t>KANUNGO</t>
  </si>
  <si>
    <t>Beeyu Overseas Ltd</t>
  </si>
  <si>
    <t>BEEYU</t>
  </si>
  <si>
    <t>Dhenu Buildcon Infra Ltd</t>
  </si>
  <si>
    <t>DHENUBUILD</t>
  </si>
  <si>
    <t>Integrated Hitech Ltd</t>
  </si>
  <si>
    <t>INTEGHIT</t>
  </si>
  <si>
    <t>Ramchandra Leasing and Finance Ltd</t>
  </si>
  <si>
    <t>RLFL</t>
  </si>
  <si>
    <t>Raghunath International Ltd</t>
  </si>
  <si>
    <t>RAGHUNAT</t>
  </si>
  <si>
    <t>Mathew Easow Research Securities Ltd</t>
  </si>
  <si>
    <t>MATHEWE</t>
  </si>
  <si>
    <t>HDFC Nifty200 Momentum 30 ETF</t>
  </si>
  <si>
    <t>HDFCMOMENT</t>
  </si>
  <si>
    <t>Unishire Urban Infra Ltd</t>
  </si>
  <si>
    <t>UNISHIRE</t>
  </si>
  <si>
    <t>Amanaya Ventures Ltd</t>
  </si>
  <si>
    <t>AMANAYA</t>
  </si>
  <si>
    <t>Williamson Financial Services Ltd</t>
  </si>
  <si>
    <t>WILLIMFI</t>
  </si>
  <si>
    <t>Satiate Agri Ltd</t>
  </si>
  <si>
    <t>SATAGRI</t>
  </si>
  <si>
    <t>Sharanam Infraproject and Trading Ltd</t>
  </si>
  <si>
    <t>SIPTL</t>
  </si>
  <si>
    <t>Sungold Capital Ltd</t>
  </si>
  <si>
    <t>SUNGOLD</t>
  </si>
  <si>
    <t>Mega Nirman &amp; Industries Ltd</t>
  </si>
  <si>
    <t>MNIL</t>
  </si>
  <si>
    <t>Nutech Global Ltd</t>
  </si>
  <si>
    <t>NUTECGLOB</t>
  </si>
  <si>
    <t>Oswal Overseas Ltd</t>
  </si>
  <si>
    <t>OSWALOR</t>
  </si>
  <si>
    <t>Explicit Finance Ltd</t>
  </si>
  <si>
    <t>EXPLICITFIN</t>
  </si>
  <si>
    <t>Voltaire Leasing and Finance Ltd</t>
  </si>
  <si>
    <t>VOLLF</t>
  </si>
  <si>
    <t>Incon Engineers Ltd</t>
  </si>
  <si>
    <t>INCON</t>
  </si>
  <si>
    <t>Aryan Share &amp; Stock Brokers Ltd</t>
  </si>
  <si>
    <t>ARYAN</t>
  </si>
  <si>
    <t>S G N Telecoms Ltd</t>
  </si>
  <si>
    <t>SGNTE</t>
  </si>
  <si>
    <t>Mayur Floorings Ltd</t>
  </si>
  <si>
    <t>MAYURFL</t>
  </si>
  <si>
    <t>Silver Pearl Hospitality &amp; Luxury Spaces Ltd</t>
  </si>
  <si>
    <t>SILVERPRL</t>
  </si>
  <si>
    <t>Chandrima Mercantiles Ltd</t>
  </si>
  <si>
    <t>CHANDRIMA</t>
  </si>
  <si>
    <t>Olympic Cards Ltd</t>
  </si>
  <si>
    <t>OLPCL</t>
  </si>
  <si>
    <t>Commercial Printing</t>
  </si>
  <si>
    <t>Jetmall Spices and Masala Ltd</t>
  </si>
  <si>
    <t>JETMALL</t>
  </si>
  <si>
    <t>Vintage Securities Ltd</t>
  </si>
  <si>
    <t>VINTAGES</t>
  </si>
  <si>
    <t>Sophia Traexpo Ltd</t>
  </si>
  <si>
    <t>STRAEXPO</t>
  </si>
  <si>
    <t>Ramasigns Industries Ltd</t>
  </si>
  <si>
    <t>RAMASIGNS</t>
  </si>
  <si>
    <t>Vas Infrastructure Ltd</t>
  </si>
  <si>
    <t>VASINFRA</t>
  </si>
  <si>
    <t>iStreet Network Ltd</t>
  </si>
  <si>
    <t>ISTRNETWK</t>
  </si>
  <si>
    <t>BGIL Films &amp; Technologies Ltd</t>
  </si>
  <si>
    <t>BGIL</t>
  </si>
  <si>
    <t>ICICI Prudential Nifty Infrastructure ETF</t>
  </si>
  <si>
    <t>INFRAIETF</t>
  </si>
  <si>
    <t>Jalan Transolutions (India) Ltd</t>
  </si>
  <si>
    <t>JALAN</t>
  </si>
  <si>
    <t>Shri Ram Switchgears Ltd</t>
  </si>
  <si>
    <t>SRIRAM</t>
  </si>
  <si>
    <t>Omnipotent Industries Ltd</t>
  </si>
  <si>
    <t>OMNIPOTENT</t>
  </si>
  <si>
    <t>Siddheswari Garments Ltd</t>
  </si>
  <si>
    <t>SIDDHEGA</t>
  </si>
  <si>
    <t>Tridev Infraestates Ltd</t>
  </si>
  <si>
    <t>ASHUTPM</t>
  </si>
  <si>
    <t>Citi Port Financial Services Ltd</t>
  </si>
  <si>
    <t>CITIPOR</t>
  </si>
  <si>
    <t>Motilal Oswal S&amp;P BSE Enhanced Value ETF</t>
  </si>
  <si>
    <t>MOVALUE</t>
  </si>
  <si>
    <t>Hanman Fit Ltd</t>
  </si>
  <si>
    <t>HANMAN</t>
  </si>
  <si>
    <t>Wagend Infra Venture Ltd</t>
  </si>
  <si>
    <t>WAGEND</t>
  </si>
  <si>
    <t>Navoday Enterprises Ltd</t>
  </si>
  <si>
    <t>NAVODAYENT</t>
  </si>
  <si>
    <t>ADITYA BSL Nifty 200 Momentum 30 ETF</t>
  </si>
  <si>
    <t>MOMENTUM</t>
  </si>
  <si>
    <t>Pankaj Polymers Ltd</t>
  </si>
  <si>
    <t>PANKAJPO</t>
  </si>
  <si>
    <t>United Leasing &amp; Industries Ltd</t>
  </si>
  <si>
    <t>UNTTEMI</t>
  </si>
  <si>
    <t>Svarnim Trade Udyog Ltd</t>
  </si>
  <si>
    <t>SNIM</t>
  </si>
  <si>
    <t>Chambal Breweries and Distilleries Ltd</t>
  </si>
  <si>
    <t>CHMBBRW</t>
  </si>
  <si>
    <t>Prashant India Ltd</t>
  </si>
  <si>
    <t>PRSNTIN</t>
  </si>
  <si>
    <t>Pro Clb Global Ltd</t>
  </si>
  <si>
    <t>PROCLB</t>
  </si>
  <si>
    <t>Autoriders International Ltd</t>
  </si>
  <si>
    <t>AUTOINT</t>
  </si>
  <si>
    <t>Konndor Industries Ltd</t>
  </si>
  <si>
    <t>KONNDOR</t>
  </si>
  <si>
    <t>Aadi Industries Ltd</t>
  </si>
  <si>
    <t>AADIIND</t>
  </si>
  <si>
    <t>Modella Woollens Ltd</t>
  </si>
  <si>
    <t>MODWOOL</t>
  </si>
  <si>
    <t>Purohit Construction Ltd</t>
  </si>
  <si>
    <t>PUROHITCON</t>
  </si>
  <si>
    <t>Afloat Enterprises Ltd</t>
  </si>
  <si>
    <t>ADISHAKTI</t>
  </si>
  <si>
    <t>Brawn Biotech Ltd</t>
  </si>
  <si>
    <t>BRAWN</t>
  </si>
  <si>
    <t>Svam Software Ltd</t>
  </si>
  <si>
    <t>SVAMSOF</t>
  </si>
  <si>
    <t>Kuber Udyog Ltd</t>
  </si>
  <si>
    <t>KUBERJI</t>
  </si>
  <si>
    <t>JMG Corporation Ltd</t>
  </si>
  <si>
    <t>JMGCORP</t>
  </si>
  <si>
    <t>Sunraj Diamond Exports Ltd</t>
  </si>
  <si>
    <t>SUNRAJDI</t>
  </si>
  <si>
    <t>CHD Chemicals Ltd</t>
  </si>
  <si>
    <t>CHDCHEM</t>
  </si>
  <si>
    <t>Futuristic Securities Ltd</t>
  </si>
  <si>
    <t>FUTURSEC</t>
  </si>
  <si>
    <t>Transpact Enterprises Ltd</t>
  </si>
  <si>
    <t>TRANSPACT</t>
  </si>
  <si>
    <t>Athena Constructions Ltd</t>
  </si>
  <si>
    <t>ATHCON</t>
  </si>
  <si>
    <t>Aditya Ispat Ltd</t>
  </si>
  <si>
    <t>ADITYA</t>
  </si>
  <si>
    <t>Motilal Oswal S&amp;P BSE Quality ETF</t>
  </si>
  <si>
    <t>MOQUALITY</t>
  </si>
  <si>
    <t>Motilal Oswal S&amp;P BSE Healthcare ETF</t>
  </si>
  <si>
    <t>MOHEALTH</t>
  </si>
  <si>
    <t>Jayatma Enterprises Ltd</t>
  </si>
  <si>
    <t>JAYATMA</t>
  </si>
  <si>
    <t>Jainco Projects (India) Ltd</t>
  </si>
  <si>
    <t>JAINCO</t>
  </si>
  <si>
    <t>Typhoon Financial Services Ltd</t>
  </si>
  <si>
    <t>TFSL</t>
  </si>
  <si>
    <t>Omni AX's Software Ltd</t>
  </si>
  <si>
    <t>OMNIAX</t>
  </si>
  <si>
    <t>HDFC Nifty100 Low Volatility 30 ETF</t>
  </si>
  <si>
    <t>HDFCLOWVOL</t>
  </si>
  <si>
    <t>Cindrella Financial Services Ltd</t>
  </si>
  <si>
    <t>CINDRELL</t>
  </si>
  <si>
    <t>Gyan Developers and Builders Ltd</t>
  </si>
  <si>
    <t>GYANDEV</t>
  </si>
  <si>
    <t>Pradip Overseas Ltd</t>
  </si>
  <si>
    <t>PRADIP</t>
  </si>
  <si>
    <t>Scintilla Commercial &amp; Credit Ltd</t>
  </si>
  <si>
    <t>SCC</t>
  </si>
  <si>
    <t>Penta Gold Ltd</t>
  </si>
  <si>
    <t>PENTAGOLD</t>
  </si>
  <si>
    <t>Pioneer Agro Extracts Ltd</t>
  </si>
  <si>
    <t>PIONAGR</t>
  </si>
  <si>
    <t>Relic Technologies Ltd</t>
  </si>
  <si>
    <t>RELICTEC</t>
  </si>
  <si>
    <t>Unitech International Ltd</t>
  </si>
  <si>
    <t>UNITINT</t>
  </si>
  <si>
    <t>Corporate Merchant Bankers Ltd</t>
  </si>
  <si>
    <t>CMBL</t>
  </si>
  <si>
    <t>Richa Industries Ltd</t>
  </si>
  <si>
    <t>RICHAIND</t>
  </si>
  <si>
    <t>Gratex Industries Ltd</t>
  </si>
  <si>
    <t>GRATEXI</t>
  </si>
  <si>
    <t>Fabino Enterprises Ltd</t>
  </si>
  <si>
    <t>FABINO</t>
  </si>
  <si>
    <t>Jyothi Infraventures Ltd</t>
  </si>
  <si>
    <t>JYOTHI</t>
  </si>
  <si>
    <t>Epsom Properties Ltd</t>
  </si>
  <si>
    <t>EPSOMPRO</t>
  </si>
  <si>
    <t>International Data Management Ltd</t>
  </si>
  <si>
    <t>IDM</t>
  </si>
  <si>
    <t>Kotak Nifty MNC ETF</t>
  </si>
  <si>
    <t>MNC</t>
  </si>
  <si>
    <t>Looks Health Services Ltd</t>
  </si>
  <si>
    <t>LOOKS</t>
  </si>
  <si>
    <t>Mahalaxmi Seamless Ltd</t>
  </si>
  <si>
    <t>MAHALXSE</t>
  </si>
  <si>
    <t>Innocorp Ltd</t>
  </si>
  <si>
    <t>INNOCORP</t>
  </si>
  <si>
    <t>Kotak Nifty India Consumption ETF</t>
  </si>
  <si>
    <t>CONS</t>
  </si>
  <si>
    <t>Amerise Biosciences Ltd</t>
  </si>
  <si>
    <t>AMERISE</t>
  </si>
  <si>
    <t>Ekam Leasing and Finance Co Ltd</t>
  </si>
  <si>
    <t>EKAMLEA</t>
  </si>
  <si>
    <t>Vallabh Steels Ltd</t>
  </si>
  <si>
    <t>VALLABHSQ</t>
  </si>
  <si>
    <t>Lakshmi Precision Screws Ltd</t>
  </si>
  <si>
    <t>LAKPRE</t>
  </si>
  <si>
    <t>Jayabharat Credit Ltd</t>
  </si>
  <si>
    <t>JAYBHCR</t>
  </si>
  <si>
    <t>Ishaan Infrastructures and Shelters Ltd</t>
  </si>
  <si>
    <t>IISL</t>
  </si>
  <si>
    <t>ADITYA BSL Nifty 200 Quality 30 ETF</t>
  </si>
  <si>
    <t>NIFTYQLITY</t>
  </si>
  <si>
    <t>Encode Packaging India Ltd</t>
  </si>
  <si>
    <t>ENCODE</t>
  </si>
  <si>
    <t>52 Weeks Entertainment Ltd</t>
  </si>
  <si>
    <t>SHAQUAK</t>
  </si>
  <si>
    <t>Ganesh Holdings Ltd</t>
  </si>
  <si>
    <t>GANHOLD</t>
  </si>
  <si>
    <t>Progrex Ventures Ltd</t>
  </si>
  <si>
    <t>PROGREXV</t>
  </si>
  <si>
    <t>P M Telelinnks Ltd</t>
  </si>
  <si>
    <t>PMTELELIN</t>
  </si>
  <si>
    <t>SW Investments Ltd</t>
  </si>
  <si>
    <t>SW1</t>
  </si>
  <si>
    <t>Shamrock Industrial Company Ltd</t>
  </si>
  <si>
    <t>SHAMROIN</t>
  </si>
  <si>
    <t>Aananda Lakshmi Spinning Mills Ltd</t>
  </si>
  <si>
    <t>AANANDALAK</t>
  </si>
  <si>
    <t>Asia Capital Ltd</t>
  </si>
  <si>
    <t>ASIACAP</t>
  </si>
  <si>
    <t>Sashwat Technocrats Ltd</t>
  </si>
  <si>
    <t>SASHWAT</t>
  </si>
  <si>
    <t>Galada Finance Ltd</t>
  </si>
  <si>
    <t>GALADAFIN</t>
  </si>
  <si>
    <t>Sujana Universal Industries Ltd</t>
  </si>
  <si>
    <t>SUJANAUNI</t>
  </si>
  <si>
    <t>Pushpanjali Realms and Infratech Ltd</t>
  </si>
  <si>
    <t>PUSHPREALM</t>
  </si>
  <si>
    <t>Ontic Finserve Ltd</t>
  </si>
  <si>
    <t>ONTIC</t>
  </si>
  <si>
    <t>Shyama Infosys Ltd</t>
  </si>
  <si>
    <t>SHYAMAINFO</t>
  </si>
  <si>
    <t>Datiware Maritime Infra Ltd</t>
  </si>
  <si>
    <t>DATIWARE</t>
  </si>
  <si>
    <t>Mahaveer Infoway Ltd</t>
  </si>
  <si>
    <t>MINFY</t>
  </si>
  <si>
    <t>Priya Ltd</t>
  </si>
  <si>
    <t>PRIYALT</t>
  </si>
  <si>
    <t>Multipurpose Trading and Agencies Ltd</t>
  </si>
  <si>
    <t>ZMULTIPU</t>
  </si>
  <si>
    <t>Vasa Retail and Overseas Ltd</t>
  </si>
  <si>
    <t>VASA</t>
  </si>
  <si>
    <t>IMP Powers Ltd</t>
  </si>
  <si>
    <t>INDLMETER</t>
  </si>
  <si>
    <t>Ahimsa Industries Ltd</t>
  </si>
  <si>
    <t>AHIMSA</t>
  </si>
  <si>
    <t>Bharatiya Global Infomedia Ltd</t>
  </si>
  <si>
    <t>BGLOBAL</t>
  </si>
  <si>
    <t>Indra Industries Ltd</t>
  </si>
  <si>
    <t>INDRAIND</t>
  </si>
  <si>
    <t>Karnimata Cold Storage Ltd</t>
  </si>
  <si>
    <t>KCSL</t>
  </si>
  <si>
    <t>AVI Polymers Ltd</t>
  </si>
  <si>
    <t>AVI</t>
  </si>
  <si>
    <t>Kaarya Facilities &amp; Services Ltd</t>
  </si>
  <si>
    <t>KAARYAFSL</t>
  </si>
  <si>
    <t>GSL Securities Ltd</t>
  </si>
  <si>
    <t>GSLSEC</t>
  </si>
  <si>
    <t>Manipal Finance Corp Ltd</t>
  </si>
  <si>
    <t>MNPLFIN</t>
  </si>
  <si>
    <t>Mahasagar Travels Ltd</t>
  </si>
  <si>
    <t>MHSGRMS</t>
  </si>
  <si>
    <t>Sikozy Realtors Ltd</t>
  </si>
  <si>
    <t>SIKOZY</t>
  </si>
  <si>
    <t>Ashoka Refineries Ltd</t>
  </si>
  <si>
    <t>ASHOKRE</t>
  </si>
  <si>
    <t>Quintegra Solutions Ltd</t>
  </si>
  <si>
    <t>QUINTEGRA</t>
  </si>
  <si>
    <t>Atharv Enterprises Ltd</t>
  </si>
  <si>
    <t>ATHARVENT</t>
  </si>
  <si>
    <t>Elango Industries Ltd</t>
  </si>
  <si>
    <t>ELANGO</t>
  </si>
  <si>
    <t>Gangotri Textiles Ltd</t>
  </si>
  <si>
    <t>GANGOTRI</t>
  </si>
  <si>
    <t>Desh Rakshak Aushdhalaya Ltd</t>
  </si>
  <si>
    <t>DESHRAK</t>
  </si>
  <si>
    <t>GCM Commodity &amp; Derivatives Ltd</t>
  </si>
  <si>
    <t>GCMCOMM</t>
  </si>
  <si>
    <t>Padmalaya Telefilms Ltd</t>
  </si>
  <si>
    <t>PADMALAYAT</t>
  </si>
  <si>
    <t>S K S Textiles Ltd</t>
  </si>
  <si>
    <t>SKSTEXTILE</t>
  </si>
  <si>
    <t>Lead Financial Services Ltd</t>
  </si>
  <si>
    <t>LEADFIN</t>
  </si>
  <si>
    <t>Patidar Buildcon Ltd</t>
  </si>
  <si>
    <t>PATIDAR</t>
  </si>
  <si>
    <t>Garodia Chemicals Ltd</t>
  </si>
  <si>
    <t>GARODCH</t>
  </si>
  <si>
    <t>Ken Financial Services Ltd</t>
  </si>
  <si>
    <t>KENFIN</t>
  </si>
  <si>
    <t>Rajkot Investment Trust Ltd</t>
  </si>
  <si>
    <t>RAJKOTINV</t>
  </si>
  <si>
    <t>Retro Green Revolution Ltd</t>
  </si>
  <si>
    <t>RGRL</t>
  </si>
  <si>
    <t>Crimson Metal Engineering Company Ltd</t>
  </si>
  <si>
    <t>CRIMSON</t>
  </si>
  <si>
    <t>Aarcon Facilities Ltd</t>
  </si>
  <si>
    <t>RBGUPTA</t>
  </si>
  <si>
    <t>Space Incubatrics Technologies Ltd</t>
  </si>
  <si>
    <t>SPACEINCUBA</t>
  </si>
  <si>
    <t>Dharani Finance Ltd</t>
  </si>
  <si>
    <t>DHARFIN</t>
  </si>
  <si>
    <t>Purple Entertainment Ltd</t>
  </si>
  <si>
    <t>PURPLE</t>
  </si>
  <si>
    <t>B J Duplex Boards Ltd</t>
  </si>
  <si>
    <t>BJDUP</t>
  </si>
  <si>
    <t>Bansisons Tea Industries Ltd</t>
  </si>
  <si>
    <t>BANSTEA</t>
  </si>
  <si>
    <t>Mideast Portfolio Management Ltd</t>
  </si>
  <si>
    <t>MIDEASTP</t>
  </si>
  <si>
    <t>Superior Finlease Ltd</t>
  </si>
  <si>
    <t>SUPERIOR</t>
  </si>
  <si>
    <t>T Spiritual World Ltd</t>
  </si>
  <si>
    <t>TSPIRITUAL</t>
  </si>
  <si>
    <t>Krishna Filament Industries Ltd</t>
  </si>
  <si>
    <t>KRIFILIND</t>
  </si>
  <si>
    <t>Shelter Infra Projects Ltd</t>
  </si>
  <si>
    <t>SIPL</t>
  </si>
  <si>
    <t>Systematix Securities Ltd</t>
  </si>
  <si>
    <t>SYTIXSE</t>
  </si>
  <si>
    <t>Nikki Global Finance Ltd</t>
  </si>
  <si>
    <t>NIKKIGL</t>
  </si>
  <si>
    <t>People's Investment Ltd</t>
  </si>
  <si>
    <t>PEOPLIN</t>
  </si>
  <si>
    <t>Hemo Organic Ltd</t>
  </si>
  <si>
    <t>HEMORGANIC</t>
  </si>
  <si>
    <t>Classic Leasing &amp; Finance Ltd</t>
  </si>
  <si>
    <t>CLFL</t>
  </si>
  <si>
    <t>Adjia Technologies Ltd</t>
  </si>
  <si>
    <t>ADJIA</t>
  </si>
  <si>
    <t>Gopal Iron and Steels Company (Gujarat) Ltd</t>
  </si>
  <si>
    <t>GOPAIST</t>
  </si>
  <si>
    <t>CKP Leisure Ltd</t>
  </si>
  <si>
    <t>CKPLEISURE</t>
  </si>
  <si>
    <t>Nippon India ETF Nifty 50 Shariah BeES</t>
  </si>
  <si>
    <t>SHARIABEES</t>
  </si>
  <si>
    <t>Universal Arts Ltd</t>
  </si>
  <si>
    <t>UNIVARTS</t>
  </si>
  <si>
    <t>Hi-Klass Trading and Investment Ltd</t>
  </si>
  <si>
    <t>HIKLASS</t>
  </si>
  <si>
    <t>CMM Infraprojects Ltd</t>
  </si>
  <si>
    <t>CMMIPL</t>
  </si>
  <si>
    <t>Regency Trust Ltd</t>
  </si>
  <si>
    <t>REGTRUS</t>
  </si>
  <si>
    <t>Khyati Multimedia Entertainment Ltd</t>
  </si>
  <si>
    <t>KHYATI</t>
  </si>
  <si>
    <t>Abhishek Infraventures Ltd</t>
  </si>
  <si>
    <t>ABHIINFRA</t>
  </si>
  <si>
    <t>Gravity (India) Ltd</t>
  </si>
  <si>
    <t>GRAVITY</t>
  </si>
  <si>
    <t>Fraser and Co Ltd</t>
  </si>
  <si>
    <t>FRASER</t>
  </si>
  <si>
    <t>Decorous Investment and Trading Co Ltd</t>
  </si>
  <si>
    <t>DITCO</t>
  </si>
  <si>
    <t>SS Infrastructure Development Consultants Ltd</t>
  </si>
  <si>
    <t>SSINFRA</t>
  </si>
  <si>
    <t>Eureka Industries Ltd</t>
  </si>
  <si>
    <t>EUREKAI</t>
  </si>
  <si>
    <t>Pasupati Fincap Ltd</t>
  </si>
  <si>
    <t>PASUFIN</t>
  </si>
  <si>
    <t>Heera Ispat Ltd</t>
  </si>
  <si>
    <t>HEERAISP</t>
  </si>
  <si>
    <t>Jumbo Bag Ltd</t>
  </si>
  <si>
    <t>JUMBO</t>
  </si>
  <si>
    <t>Jauss Polymers Ltd</t>
  </si>
  <si>
    <t>JAUSPOL</t>
  </si>
  <si>
    <t>Diksha Greens Ltd</t>
  </si>
  <si>
    <t>DGL</t>
  </si>
  <si>
    <t>Radhagobind Commercial Ltd</t>
  </si>
  <si>
    <t>RCL</t>
  </si>
  <si>
    <t>MFS Intercorp Ltd</t>
  </si>
  <si>
    <t>MFSINTRCRP</t>
  </si>
  <si>
    <t>Checkpoint Trends Ltd</t>
  </si>
  <si>
    <t>CHECKPOINT</t>
  </si>
  <si>
    <t>Shiva Suitings Ltd</t>
  </si>
  <si>
    <t>SHVSUIT</t>
  </si>
  <si>
    <t>Edelweiss Nifty 50 ETF</t>
  </si>
  <si>
    <t>NIFTYEES</t>
  </si>
  <si>
    <t>EMA India Ltd</t>
  </si>
  <si>
    <t>EMAINDIA</t>
  </si>
  <si>
    <t>Kiran Syntex Ltd</t>
  </si>
  <si>
    <t>KIRANSY-B</t>
  </si>
  <si>
    <t>R R Securities Ltd</t>
  </si>
  <si>
    <t>RRSECUR</t>
  </si>
  <si>
    <t>Adarsh Mercantile Ltd</t>
  </si>
  <si>
    <t>ADARSH</t>
  </si>
  <si>
    <t>Arcee Industries Ltd</t>
  </si>
  <si>
    <t>ARCEEIN</t>
  </si>
  <si>
    <t>Invesco India Nifty 50 ETF</t>
  </si>
  <si>
    <t>IVZINNIFTY</t>
  </si>
  <si>
    <t>Rajvir Industries Ltd</t>
  </si>
  <si>
    <t>RAJVIR</t>
  </si>
  <si>
    <t>Padmanabh Industries Ltd</t>
  </si>
  <si>
    <t>PADMAIND</t>
  </si>
  <si>
    <t>Spectra Industries Ltd</t>
  </si>
  <si>
    <t>SPECTRA</t>
  </si>
  <si>
    <t>Pagaria Energy Ltd</t>
  </si>
  <si>
    <t>WOMENNET</t>
  </si>
  <si>
    <t>JLA Infraville Shoppers Ltd</t>
  </si>
  <si>
    <t>JSHL</t>
  </si>
  <si>
    <t>Broadline Retail</t>
  </si>
  <si>
    <t>Kuberan Global Edu Solutions Ltd</t>
  </si>
  <si>
    <t>KGES</t>
  </si>
  <si>
    <t>SSPN Finance Ltd</t>
  </si>
  <si>
    <t>SSPNFIN</t>
  </si>
  <si>
    <t>Natura Hue Chem Ltd</t>
  </si>
  <si>
    <t>NATHUEC</t>
  </si>
  <si>
    <t>Saptak Chem and Business Ltd</t>
  </si>
  <si>
    <t>SCBL</t>
  </si>
  <si>
    <t>Nippon India ETF Nifty Dividend Opportunities 50</t>
  </si>
  <si>
    <t>DIVOPPBEES</t>
  </si>
  <si>
    <t>Shri Kalyan Holdings Ltd</t>
  </si>
  <si>
    <t>SHKALYN</t>
  </si>
  <si>
    <t>City Online Services Ltd</t>
  </si>
  <si>
    <t>CITYONLINE</t>
  </si>
  <si>
    <t>Tricom Fruit Products Ltd</t>
  </si>
  <si>
    <t>TRICOMFRU</t>
  </si>
  <si>
    <t>Kovalam Investment and Trading Co Ltd</t>
  </si>
  <si>
    <t>ZKOVALIN</t>
  </si>
  <si>
    <t>SBL Infratech Ltd</t>
  </si>
  <si>
    <t>SBLI</t>
  </si>
  <si>
    <t>Thakkers Group Limited</t>
  </si>
  <si>
    <t>THAKKERS</t>
  </si>
  <si>
    <t>Madhur Industries Ltd</t>
  </si>
  <si>
    <t>MADHURIND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</si>
  <si>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</si>
  <si>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</si>
  <si>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</si>
  <si>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</si>
  <si>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</si>
  <si>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</si>
  <si>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Tiaan Consumer Ltd</t>
  </si>
  <si>
    <t>TIAANC</t>
  </si>
  <si>
    <t>SPV Global Trading Ltd</t>
  </si>
  <si>
    <t>SPVGLOBAL</t>
  </si>
  <si>
    <t>SVA India Ltd</t>
  </si>
  <si>
    <t>SVAINDIA</t>
  </si>
  <si>
    <t>Shivansh Finserve Ltd</t>
  </si>
  <si>
    <t>SHIVA</t>
  </si>
  <si>
    <t>Stellant Securities (India) Ltd</t>
  </si>
  <si>
    <t>STELLANT</t>
  </si>
  <si>
    <t>Kanel Industries Ltd</t>
  </si>
  <si>
    <t>KANELIND</t>
  </si>
  <si>
    <t>G D L Leasing and Finance Ltd</t>
  </si>
  <si>
    <t>GDLLEAS</t>
  </si>
  <si>
    <t>Gaekwar Mills Ltd</t>
  </si>
  <si>
    <t>ZGAEKWAR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</si>
  <si>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</si>
  <si>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</si>
  <si>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</si>
  <si>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</si>
  <si>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</si>
  <si>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</si>
  <si>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</si>
  <si>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</si>
  <si>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</si>
  <si>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</si>
  <si>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</si>
  <si>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</si>
  <si>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</si>
  <si>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</si>
  <si>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Goldcoin Health Foods Ltd</t>
  </si>
  <si>
    <t>GOLDCOINHF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</si>
  <si>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</si>
  <si>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</si>
  <si>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</si>
  <si>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</si>
  <si>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</si>
  <si>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</si>
  <si>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</si>
  <si>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</si>
  <si>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</si>
  <si>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</si>
  <si>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</si>
  <si>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</si>
  <si>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Surbhi Industries Ltd</t>
  </si>
  <si>
    <t>SURBHIN</t>
  </si>
  <si>
    <t>CES Ltd</t>
  </si>
  <si>
    <t>CESL</t>
  </si>
  <si>
    <t>Mardia Samyoung Capillary Tubes Company Ltd</t>
  </si>
  <si>
    <t>MSCTC</t>
  </si>
  <si>
    <t>Elitecon International Ltd</t>
  </si>
  <si>
    <t>ELITECON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</si>
  <si>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</si>
  <si>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</si>
  <si>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</si>
  <si>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</si>
  <si>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</si>
  <si>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</si>
  <si>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</si>
  <si>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</si>
  <si>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</si>
  <si>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</si>
  <si>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</si>
  <si>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</si>
  <si>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</si>
  <si>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</si>
  <si>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</si>
  <si>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</si>
  <si>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</si>
  <si>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</si>
  <si>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</si>
  <si>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</si>
  <si>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</si>
  <si>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</si>
  <si>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</si>
  <si>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</si>
  <si>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</si>
  <si>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</si>
  <si>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</si>
  <si>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</si>
  <si>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</si>
  <si>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</si>
  <si>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</si>
  <si>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</si>
  <si>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</si>
  <si>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</si>
  <si>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</si>
  <si>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</si>
  <si>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</si>
  <si>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</si>
  <si>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</si>
  <si>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</si>
  <si>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</si>
  <si>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</si>
  <si>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</si>
  <si>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</si>
  <si>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</si>
  <si>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</si>
  <si>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</si>
  <si>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</si>
  <si>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</si>
  <si>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</si>
  <si>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</si>
  <si>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</si>
  <si>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</si>
  <si>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</si>
  <si>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</si>
  <si>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</si>
  <si>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</si>
  <si>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</si>
  <si>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</si>
  <si>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</si>
  <si>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</si>
  <si>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</si>
  <si>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</si>
  <si>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</si>
  <si>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</si>
  <si>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</si>
  <si>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</si>
  <si>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</si>
  <si>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</si>
  <si>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</si>
  <si>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</si>
  <si>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</si>
  <si>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</si>
  <si>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</si>
  <si>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</si>
  <si>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</si>
  <si>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</si>
  <si>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</si>
  <si>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</si>
  <si>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</si>
  <si>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</si>
  <si>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</si>
  <si>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</si>
  <si>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</si>
  <si>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</si>
  <si>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</si>
  <si>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</si>
  <si>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</si>
  <si>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</si>
  <si>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</si>
  <si>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</si>
  <si>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</si>
  <si>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</si>
  <si>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</si>
  <si>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</si>
  <si>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</si>
  <si>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</si>
  <si>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</si>
  <si>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</si>
  <si>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</si>
  <si>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</si>
  <si>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</si>
  <si>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</si>
  <si>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</si>
  <si>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</si>
  <si>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</si>
  <si>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</si>
  <si>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</si>
  <si>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</si>
  <si>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</si>
  <si>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</si>
  <si>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</si>
  <si>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</si>
  <si>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</si>
  <si>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</si>
  <si>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</si>
  <si>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</si>
  <si>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</si>
  <si>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</si>
  <si>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</si>
  <si>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</si>
  <si>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</si>
  <si>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</si>
  <si>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</si>
  <si>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</si>
  <si>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</si>
  <si>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</si>
  <si>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</si>
  <si>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</si>
  <si>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</si>
  <si>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</si>
  <si>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</si>
  <si>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</si>
  <si>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</si>
  <si>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</si>
  <si>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</si>
  <si>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</si>
  <si>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</si>
  <si>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</si>
  <si>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</si>
  <si>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</si>
  <si>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</si>
  <si>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</si>
  <si>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</si>
  <si>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</si>
  <si>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</si>
  <si>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</si>
  <si>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</si>
  <si>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</si>
  <si>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</si>
  <si>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</si>
  <si>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</si>
  <si>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</si>
  <si>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</si>
  <si>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</si>
  <si>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</si>
  <si>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</si>
  <si>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</si>
  <si>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</si>
  <si>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</si>
  <si>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</si>
  <si>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</si>
  <si>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</si>
  <si>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</si>
  <si>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</si>
  <si>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</si>
  <si>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</si>
  <si>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</si>
  <si>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</si>
  <si>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</si>
  <si>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</si>
  <si>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</si>
  <si>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</si>
  <si>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</si>
  <si>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</si>
  <si>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</si>
  <si>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</si>
  <si>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</si>
  <si>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</si>
  <si>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</si>
  <si>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</si>
  <si>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</si>
  <si>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</si>
  <si>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</si>
  <si>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</si>
  <si>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</si>
  <si>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</si>
  <si>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</si>
  <si>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</si>
  <si>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</si>
  <si>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</si>
  <si>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</si>
  <si>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</si>
  <si>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</si>
  <si>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</si>
  <si>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</si>
  <si>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</si>
  <si>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</si>
  <si>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</si>
  <si>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</si>
  <si>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</si>
  <si>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</si>
  <si>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</si>
  <si>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</si>
  <si>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</si>
  <si>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</si>
  <si>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</si>
  <si>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</si>
  <si>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</si>
  <si>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</si>
  <si>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</si>
  <si>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</si>
  <si>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</si>
  <si>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</si>
  <si>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</si>
  <si>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</si>
  <si>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</si>
  <si>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</si>
  <si>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</si>
  <si>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</si>
  <si>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</si>
  <si>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</si>
  <si>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</si>
  <si>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</si>
  <si>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</si>
  <si>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</si>
  <si>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</si>
  <si>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</si>
  <si>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</si>
  <si>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</si>
  <si>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</si>
  <si>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</si>
  <si>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</si>
  <si>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</si>
  <si>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</si>
  <si>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</si>
  <si>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</si>
  <si>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</si>
  <si>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</si>
  <si>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</si>
  <si>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</si>
  <si>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</si>
  <si>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</si>
  <si>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</si>
  <si>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</si>
  <si>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</si>
  <si>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</si>
  <si>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</si>
  <si>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</si>
  <si>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</si>
  <si>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</si>
  <si>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</si>
  <si>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</si>
  <si>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</si>
  <si>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</si>
  <si>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</si>
  <si>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</si>
  <si>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</si>
  <si>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</si>
  <si>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</si>
  <si>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</si>
  <si>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</si>
  <si>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</si>
  <si>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</si>
  <si>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</si>
  <si>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</si>
  <si>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</si>
  <si>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</si>
  <si>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</si>
  <si>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</si>
  <si>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</si>
  <si>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</si>
  <si>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</si>
  <si>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</si>
  <si>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</si>
  <si>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</si>
  <si>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</si>
  <si>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</si>
  <si>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</si>
  <si>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</si>
  <si>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</si>
  <si>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</si>
  <si>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</si>
  <si>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</si>
  <si>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</si>
  <si>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</si>
  <si>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</si>
  <si>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</si>
  <si>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</si>
  <si>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</si>
  <si>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</si>
  <si>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</si>
  <si>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</si>
  <si>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</si>
  <si>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</si>
  <si>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</si>
  <si>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</si>
  <si>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</si>
  <si>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</si>
  <si>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</si>
  <si>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</si>
  <si>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</si>
  <si>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</si>
  <si>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</si>
  <si>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</si>
  <si>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</si>
  <si>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</si>
  <si>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</si>
  <si>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</si>
  <si>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</si>
  <si>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</si>
  <si>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</si>
  <si>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</si>
  <si>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</si>
  <si>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</si>
  <si>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</si>
  <si>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</si>
  <si>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</si>
  <si>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</si>
  <si>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</si>
  <si>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</si>
  <si>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</si>
  <si>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</si>
  <si>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</si>
  <si>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</si>
  <si>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</si>
  <si>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</si>
  <si>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</si>
  <si>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</si>
  <si>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</si>
  <si>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</si>
  <si>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</si>
  <si>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</si>
  <si>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</si>
  <si>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</si>
  <si>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</si>
  <si>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</si>
  <si>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</si>
  <si>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</si>
  <si>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</si>
  <si>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</si>
  <si>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</si>
  <si>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</si>
  <si>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</si>
  <si>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</si>
  <si>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</si>
  <si>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</si>
  <si>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</si>
  <si>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</si>
  <si>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</si>
  <si>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</si>
  <si>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</si>
  <si>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</si>
  <si>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</si>
  <si>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</si>
  <si>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</si>
  <si>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</si>
  <si>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</si>
  <si>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</si>
  <si>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</si>
  <si>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</si>
  <si>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</si>
  <si>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</si>
  <si>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</si>
  <si>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</si>
  <si>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</si>
  <si>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</si>
  <si>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</si>
  <si>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</si>
  <si>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</si>
  <si>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</si>
  <si>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</si>
  <si>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</si>
  <si>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</si>
  <si>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</si>
  <si>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</si>
  <si>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</si>
  <si>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</si>
  <si>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</si>
  <si>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</si>
  <si>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</si>
  <si>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</si>
  <si>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</si>
  <si>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</si>
  <si>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</si>
  <si>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</si>
  <si>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</si>
  <si>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</si>
  <si>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</si>
  <si>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</si>
  <si>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</si>
  <si>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</si>
  <si>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</si>
  <si>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</si>
  <si>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</si>
  <si>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</si>
  <si>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</si>
  <si>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</si>
  <si>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</si>
  <si>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</si>
  <si>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</si>
  <si>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</si>
  <si>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</si>
  <si>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</si>
  <si>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</si>
  <si>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</si>
  <si>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</si>
  <si>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</si>
  <si>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</si>
  <si>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</si>
  <si>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</si>
  <si>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</si>
  <si>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</si>
  <si>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</si>
  <si>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</si>
  <si>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</si>
  <si>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</si>
  <si>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</si>
  <si>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</si>
  <si>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</si>
  <si>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</si>
  <si>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</si>
  <si>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</si>
  <si>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</si>
  <si>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</si>
  <si>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</si>
  <si>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</si>
  <si>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</si>
  <si>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</si>
  <si>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</si>
  <si>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</si>
  <si>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</si>
  <si>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</si>
  <si>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</si>
  <si>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</si>
  <si>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</si>
  <si>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</si>
  <si>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</si>
  <si>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</si>
  <si>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</si>
  <si>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</si>
  <si>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</si>
  <si>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</si>
  <si>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</si>
  <si>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</si>
  <si>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</si>
  <si>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</si>
  <si>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</si>
  <si>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</si>
  <si>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</si>
  <si>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</si>
  <si>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</si>
  <si>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</si>
  <si>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</si>
  <si>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</si>
  <si>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</si>
  <si>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</si>
  <si>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</si>
  <si>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</si>
  <si>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</si>
  <si>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</si>
  <si>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</si>
  <si>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</si>
  <si>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</si>
  <si>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</si>
  <si>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</si>
  <si>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</si>
  <si>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</si>
  <si>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</si>
  <si>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</si>
  <si>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Mahalaxmi Fabric Mills Pvt Ltd</t>
  </si>
  <si>
    <t>MFML</t>
  </si>
  <si>
    <t>Motilal Oswal Nifty India Defence ETF</t>
  </si>
  <si>
    <t>MODEFENCE</t>
  </si>
  <si>
    <t>Ideal Technoplast Industries Ltd</t>
  </si>
  <si>
    <t>IDEALTECHO</t>
  </si>
  <si>
    <t>Orient Technologies Ltd</t>
  </si>
  <si>
    <t>ORIENTTECH</t>
  </si>
  <si>
    <t>QVC Exports Ltd</t>
  </si>
  <si>
    <t>QVCEL</t>
  </si>
  <si>
    <t>Resourceful Automobile Ltd</t>
  </si>
  <si>
    <t>RAL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</si>
  <si>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</si>
  <si>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</si>
  <si>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</si>
  <si>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</si>
  <si>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</si>
  <si>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</si>
  <si>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</si>
  <si>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</si>
  <si>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Power</t>
  </si>
  <si>
    <t>Automobile and Auto Components</t>
  </si>
  <si>
    <t>Metals &amp; Mining</t>
  </si>
  <si>
    <t>Consumer Services</t>
  </si>
  <si>
    <t>Services</t>
  </si>
  <si>
    <t>Capital Goods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</si>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</sst>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Market%20Breadth\ind_niftytotalmarket_list.xlsx" TargetMode="External"/><Relationship Id="rId1" Type="http://schemas.openxmlformats.org/officeDocument/2006/relationships/externalLinkPath" Target="/Users/DELL/Desktop/Market%20Data/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  <sheetName val="ind_niftytotalmarket_list (1)"/>
    </sheetNames>
    <sheetDataSet>
      <sheetData sheetId="0" refreshError="1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45CB28-370B-4036-BE8C-485DF7F4804F}" name="Table3" displayName="Table3" ref="A1:Z122" totalsRowShown="0">
  <autoFilter ref="A1:Z122" xr:uid="{E245CB28-370B-4036-BE8C-485DF7F4804F}"/>
  <sortState xmlns:xlrd2="http://schemas.microsoft.com/office/spreadsheetml/2017/richdata2" ref="A2:Z122">
    <sortCondition ref="Z1:Z122"/>
  </sortState>
  <tableColumns count="26">
    <tableColumn id="1" xr3:uid="{458E7123-31D7-4B25-A172-B013104BD58A}" name="Sub-Sector"/>
    <tableColumn id="2" xr3:uid="{87CB074C-4CDC-4526-A62C-FF7263E17E0E}" name="Count" dataDxfId="56">
      <calculatedColumnFormula>COUNTIFS(Table2[Sub-Sector],Table3[[#This Row],[Sub-Sector]])</calculatedColumnFormula>
    </tableColumn>
    <tableColumn id="3" xr3:uid="{A2400B28-2165-402A-A99E-26EAD1091162}" name="Uptrend" dataDxfId="55">
      <calculatedColumnFormula>COUNTIFS(Table2[Sub-Sector],Table3[[#This Row],[Sub-Sector]],Table2[Uptrend],"Uptrend")/Table3[[#This Row],[Count]]</calculatedColumnFormula>
    </tableColumn>
    <tableColumn id="4" xr3:uid="{C9DEA7CE-C122-4C01-A8DB-8B46E5B2B225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2EA911EE-91E0-4019-8D14-06E0DA26436E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F15237CE-D2AB-4CFD-93D9-85B96560BC87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6F3640AF-CDE7-4998-977A-4E36940B0514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FBD3E105-DFA4-43C3-8019-1AE93D7BAC4E}" name="RSI" dataDxfId="50">
      <calculatedColumnFormula>COUNTIFS(Table2[Sub-Sector],Table3[[#This Row],[Sub-Sector]],Table2[RSI Exponential â€“ 14D],"&gt;=50")/Table3[[#This Row],[Count]]</calculatedColumnFormula>
    </tableColumn>
    <tableColumn id="9" xr3:uid="{E97DD5DC-2F66-4401-91C4-BE9A2B95CE3F}" name="Relative Volume" dataDxfId="49">
      <calculatedColumnFormula>COUNTIFS(Table2[Sub-Sector],Table3[[#This Row],[Sub-Sector]],Table2[Relative Volume],"&gt;=1")/Table3[[#This Row],[Count]]</calculatedColumnFormula>
    </tableColumn>
    <tableColumn id="10" xr3:uid="{FF34B77A-71CA-48F6-A601-B5F0ADDD455B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6C5D50F0-F44F-4102-B60A-F3C64E115990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F3F1BED3-C6B5-471F-B6A8-93F59F0EE186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300BEB03-C7E3-42CC-A947-2A3C54953CC7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B2A95365-66FF-4F8C-B753-545209ADA9D7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F2CB2125-14CA-495F-99B0-C50C4B10F2DC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390A7D07-42EB-4CCB-B65B-E1FA51E3B4FE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E5E2D3C5-F14B-498A-9A7C-03E23D792E1A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CE1ABEA3-54FF-4AC5-ABEE-BEDEA5C34653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B76FC8F1-269F-4879-BDD8-73843A976CB0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057C64C7-846A-43D7-89A7-F82186CC6627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A5A427C0-C37B-4949-BC72-CCEB396E1E2B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A80B51D6-D0F7-402B-A021-F37A6BB7918E}" name="Sharpe Ratio" dataDxfId="36">
      <calculatedColumnFormula>COUNTIFS(Table2[Sub-Sector],Table3[[#This Row],[Sub-Sector]],Table2[Sharpe Ratio],"&gt;=0.10")/Table3[[#This Row],[Count]]</calculatedColumnFormula>
    </tableColumn>
    <tableColumn id="23" xr3:uid="{D4BFF94B-97A4-428C-BC9F-A3B20F5AC744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78C3F6EF-165D-4FF6-AB96-1910B5A6A2C5}" name="Rank" dataDxfId="34">
      <calculatedColumnFormula>_xlfn.RANK.AVG(Table3[[#This Row],[Score]],Table3[Score],1)</calculatedColumnFormula>
    </tableColumn>
    <tableColumn id="25" xr3:uid="{0D49363D-A8EB-46EB-A911-9D9C486CD81C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4331BE06-0088-4119-809C-B943D8C383EB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902BE6-3057-43F6-9F2E-751D98F03D25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BC125812-D265-4142-99CD-5ABE05870267}" name="Name"/>
    <tableColumn id="2" xr3:uid="{AC330CB5-EEB2-495B-AA34-4BC6A16DF85E}" name="Ticker"/>
    <tableColumn id="3" xr3:uid="{A6CE0DBC-8DAA-4BF1-944D-AE714825A8EF}" name="Industry"/>
    <tableColumn id="4" xr3:uid="{CAE2BE54-321D-4BF3-9A12-15DAB96248A7}" name="Sub-Sector"/>
    <tableColumn id="5" xr3:uid="{4324A534-74D3-46E1-ABEC-FA21F96D92E7}" name="Market Cap"/>
    <tableColumn id="6" xr3:uid="{5D85A9FE-5A99-48B4-93C3-BFD9233F2A33}" name="Close Price"/>
    <tableColumn id="7" xr3:uid="{3BEBFCCA-6D54-423C-81B4-D8E89C2ECF05}" name="1Y Return vs Nifty"/>
    <tableColumn id="18" xr3:uid="{8E13FCE4-09FF-4168-93FC-6952E64752C0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E183A972-65BD-4029-B8E5-354F0A09F3D6}" name="1M Return vs Nifty"/>
    <tableColumn id="19" xr3:uid="{D24548E7-C495-4CDD-8E4F-393D3ECC427A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6949DD39-0D6C-4E91-A661-D6C18A412D56}" name="6M Return vs Nifty"/>
    <tableColumn id="20" xr3:uid="{A8DE570C-CC38-4BCA-807D-1BE4F444F75F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8448DB58-8783-4945-82F4-A3B28168DFA9}" name="1W Return vs Nifty"/>
    <tableColumn id="22" xr3:uid="{63DA404B-07F9-4A92-A5FC-2EA5F5FE786F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BE8E2B96-E881-4318-902F-86088D91F30B}" name="20D EMA" dataDxfId="27"/>
    <tableColumn id="11" xr3:uid="{014F4E2C-A49C-4B28-BB59-4C3C0042CA0A}" name="50D EMA"/>
    <tableColumn id="12" xr3:uid="{A556CC15-7E90-41FC-8B69-67602B54CC83}" name="200D EMA"/>
    <tableColumn id="13" xr3:uid="{D35EE279-A4A2-43E8-9FCF-65187A45B926}" name="RSI Exponential â€“ 14D"/>
    <tableColumn id="25" xr3:uid="{01A93269-773F-4B84-8FE1-E30BEA8142F5}" name="% Price above 20 EMA" dataDxfId="26">
      <calculatedColumnFormula>(Table2[[#This Row],[Close Price]]-Table2[[#This Row],[20D EMA]])/Table2[[#This Row],[20D EMA]]</calculatedColumnFormula>
    </tableColumn>
    <tableColumn id="24" xr3:uid="{08F9FCD3-E482-4ED6-8F0F-DD26A11BD128}" name="% Price above 50 EMA" dataDxfId="25">
      <calculatedColumnFormula>(Table2[[#This Row],[Close Price]]-Table2[[#This Row],[50D EMA]])/Table2[[#This Row],[50D EMA]]</calculatedColumnFormula>
    </tableColumn>
    <tableColumn id="23" xr3:uid="{EAB4A5F5-49E5-45E5-8343-27F77F11B571}" name="% Price above 200 EMA" dataDxfId="24">
      <calculatedColumnFormula>(Table2[[#This Row],[Close Price]]-Table2[[#This Row],[200D EMA]])/Table2[[#This Row],[200D EMA]]</calculatedColumnFormula>
    </tableColumn>
    <tableColumn id="14" xr3:uid="{0C116F61-F06E-49D9-93EF-E196E176A52D}" name="Relative Volume"/>
    <tableColumn id="37" xr3:uid="{BDF6918F-CC30-4298-BDDA-09C47EE73C72}" name="Day Low" dataDxfId="23"/>
    <tableColumn id="36" xr3:uid="{A132A58E-42B3-40F7-9D7A-E9BD64C85448}" name="Day High" dataDxfId="22"/>
    <tableColumn id="35" xr3:uid="{61ED3108-3BC6-4AC1-B8B1-7C6E0B18EFB7}" name="Current Week Low" dataDxfId="21"/>
    <tableColumn id="34" xr3:uid="{DB3AC7BE-1725-4AB3-9F87-F3EEBFD6FAE1}" name="Current Week High" dataDxfId="20"/>
    <tableColumn id="33" xr3:uid="{7A3BCDA4-DB74-442E-AA8B-C1129C7A951E}" name="Current Month Low" dataDxfId="19"/>
    <tableColumn id="32" xr3:uid="{C2382759-1872-44C6-8530-BC569152E796}" name="Current Month High" dataDxfId="18"/>
    <tableColumn id="31" xr3:uid="{943CF501-4A85-4308-AFA4-62AA81596D58}" name="% Away From Day Low" dataDxfId="17">
      <calculatedColumnFormula>(Table2[[#This Row],[Close Price]]/Table2[[#This Row],[Day Low]])-1</calculatedColumnFormula>
    </tableColumn>
    <tableColumn id="30" xr3:uid="{BC82F20A-4CB1-4550-A621-0B6BCCB6800B}" name="% Away From Day High" dataDxfId="16">
      <calculatedColumnFormula>(Table2[[#This Row],[Day High]]/Table2[[#This Row],[Close Price]])-1</calculatedColumnFormula>
    </tableColumn>
    <tableColumn id="29" xr3:uid="{CD074A2B-5303-4498-8E16-EB5DECEB59B8}" name="% Away From Current Week Low" dataDxfId="15">
      <calculatedColumnFormula>(Table2[[#This Row],[Close Price]]/Table2[[#This Row],[Current Week Low]])-1</calculatedColumnFormula>
    </tableColumn>
    <tableColumn id="28" xr3:uid="{6C9D79D9-7EA7-4B2E-BDEC-DB4CDE38D2A6}" name="% Away From Current Week High" dataDxfId="14">
      <calculatedColumnFormula>(Table2[[#This Row],[Current Week High]]/Table2[[#This Row],[Close Price]])-1</calculatedColumnFormula>
    </tableColumn>
    <tableColumn id="27" xr3:uid="{1DD26DC0-9D90-499E-B6DB-875FFC8DD7A8}" name="% Away From Current Month Low" dataDxfId="13">
      <calculatedColumnFormula>(Table2[[#This Row],[Close Price]]/Table2[[#This Row],[Current Month Low]])-1</calculatedColumnFormula>
    </tableColumn>
    <tableColumn id="26" xr3:uid="{39930CC4-F43A-4638-8DB5-736007E9DFAF}" name="% Away From Current Month High" dataDxfId="12">
      <calculatedColumnFormula>(Table2[[#This Row],[Current Month High]]/Table2[[#This Row],[Close Price]])-1</calculatedColumnFormula>
    </tableColumn>
    <tableColumn id="15" xr3:uid="{50312F3B-8EF0-4B5D-A523-207AF12C729B}" name="% Away From 52W High"/>
    <tableColumn id="16" xr3:uid="{3F85AEFA-E685-4B11-A0C7-0E78A86D14AC}" name="% Away From 52W Low"/>
    <tableColumn id="42" xr3:uid="{7C30C95B-3DF0-40AB-8803-25D9538CA3B9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475DF966-E8D7-423C-A89A-A6933B19BA37}" name="Relative Strength Sector Index" dataDxfId="10"/>
    <tableColumn id="40" xr3:uid="{C880EB8D-91FE-4ED8-8AB8-CC01F0F72330}" name="Relative Strength Sector Index - Zone" dataDxfId="9"/>
    <tableColumn id="39" xr3:uid="{167FBD89-C922-46B6-A687-E2EAAA345186}" name="Rate of Change" dataDxfId="8"/>
    <tableColumn id="38" xr3:uid="{EC08B1D7-10C9-4596-A8ED-EA8E82F0CD82}" name="Rate of Change - Zone" dataDxfId="7"/>
    <tableColumn id="17" xr3:uid="{C6749C4B-0867-4632-B7DD-BC2085E06071}" name="Sharpe Ratio"/>
    <tableColumn id="43" xr3:uid="{190CE873-E25A-4816-A3E4-EF4A2C616CA8}" name="Sharpe Ratio Z-Score" dataDxfId="6">
      <calculatedColumnFormula>(Table2[[#This Row],[Sharpe Ratio]]-AVERAGE(Table2[Sharpe Ratio]))/_xlfn.STDEV.P(Table2[Sharpe Ratio])</calculatedColumnFormula>
    </tableColumn>
    <tableColumn id="44" xr3:uid="{F53289BF-6444-4919-803E-D395904F4827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853D7AB5-E8EE-438C-8EDB-70CC61237ADC}" name="Rank 1Y" dataDxfId="4">
      <calculatedColumnFormula>_xlfn.RANK.AVG(Table2[[#This Row],[1Y Return vs Nifty Z-Score]],Table2[1Y Return vs Nifty Z-Score])</calculatedColumnFormula>
    </tableColumn>
    <tableColumn id="46" xr3:uid="{E75F61E9-92B8-4F45-9A73-BBAB1EB6D0F6}" name="Rank 6M" dataDxfId="3">
      <calculatedColumnFormula>_xlfn.RANK.AVG(Table2[[#This Row],[6M Return vs Nifty Z-Score]],Table2[6M Return vs Nifty Z-Score])</calculatedColumnFormula>
    </tableColumn>
    <tableColumn id="47" xr3:uid="{DE1F7D54-D9E9-4412-A2DA-FD88BA7FE57B}" name="Rank Sharpe" dataDxfId="2">
      <calculatedColumnFormula>_xlfn.RANK.AVG(Table2[[#This Row],[Sharpe Ratio Z-Score]],Table2[Sharpe Ratio Z-Score])</calculatedColumnFormula>
    </tableColumn>
    <tableColumn id="48" xr3:uid="{31D64A1F-5A02-4FA6-B830-259845D78637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270068-8A0B-4751-AC50-1AEFA43A0698}" name="Table1" displayName="Table1" ref="A1:Q5034" totalsRowShown="0">
  <autoFilter ref="A1:Q5034" xr:uid="{A0270068-8A0B-4751-AC50-1AEFA43A0698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4F82F4C3-D83C-4248-954D-BD6700FE5643}" name="Name"/>
    <tableColumn id="2" xr3:uid="{7B6ED8F1-84B5-4E28-A540-AEA2F2DB2C1B}" name="Ticker"/>
    <tableColumn id="17" xr3:uid="{CFC93CE3-72B4-47DC-A627-3C5909929EB6}" name="Industry" dataDxfId="0">
      <calculatedColumnFormula>IFERROR(VLOOKUP(Table1[[#This Row],[Ticker]],[1]!Table2[[Symbol]:[Industry]],2,FALSE),"-")</calculatedColumnFormula>
    </tableColumn>
    <tableColumn id="3" xr3:uid="{FD838A97-6F8A-40B4-9509-D7BAAC72B796}" name="Sub-Sector"/>
    <tableColumn id="4" xr3:uid="{F2C56DB1-0D42-48C6-A78B-EE981A068BB7}" name="Market Cap"/>
    <tableColumn id="5" xr3:uid="{ADEC3338-F952-411F-A805-3EB2D73B78C4}" name="Close Price"/>
    <tableColumn id="6" xr3:uid="{6ACD62A3-77D6-4F55-8E97-E1213D3B98F5}" name="1Y Return vs Nifty"/>
    <tableColumn id="7" xr3:uid="{E300DD74-560E-4EC4-A49A-4799EA3D2B0B}" name="1M Return vs Nifty"/>
    <tableColumn id="8" xr3:uid="{9EAB0C0E-5683-423B-8698-96B6A745C006}" name="6M Return vs Nifty"/>
    <tableColumn id="9" xr3:uid="{E83EB036-8E07-4F35-9770-7AF7040D89EC}" name="1W Return vs Nifty"/>
    <tableColumn id="10" xr3:uid="{3EDE1E40-A0C1-4093-A920-D6AC29FAD886}" name="50D EMA"/>
    <tableColumn id="11" xr3:uid="{468E2B06-C1E5-40EA-9BD4-EFC1AC938AEB}" name="200D EMA"/>
    <tableColumn id="12" xr3:uid="{904696A4-6346-4BA0-9038-53124698D68C}" name="RSI Exponential â€“ 14D"/>
    <tableColumn id="13" xr3:uid="{FB3FCD2E-2572-4763-A959-3C466145EBA4}" name="Relative Volume"/>
    <tableColumn id="14" xr3:uid="{DB5424D7-6093-4149-903C-A11015FDF794}" name="% Away From 52W High"/>
    <tableColumn id="15" xr3:uid="{D7CC597D-034D-4351-91C6-6EBEF3C00D2A}" name="% Away From 52W Low"/>
    <tableColumn id="16" xr3:uid="{BE73B45D-37A6-44B9-A1A5-262CF5DD19C8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B9D4-D5F9-45DE-8C5E-316635AFF5A3}">
  <dimension ref="A1:Z122"/>
  <sheetViews>
    <sheetView topLeftCell="E1" workbookViewId="0">
      <selection activeCell="O2" sqref="O2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10353</v>
      </c>
      <c r="C1" t="s">
        <v>10339</v>
      </c>
      <c r="D1" t="s">
        <v>10354</v>
      </c>
      <c r="E1" t="s">
        <v>10355</v>
      </c>
      <c r="F1" t="s">
        <v>7</v>
      </c>
      <c r="G1" t="s">
        <v>5</v>
      </c>
      <c r="H1" t="s">
        <v>10356</v>
      </c>
      <c r="I1" t="s">
        <v>12</v>
      </c>
      <c r="J1" t="s">
        <v>10333</v>
      </c>
      <c r="K1" t="s">
        <v>10334</v>
      </c>
      <c r="L1" t="s">
        <v>10335</v>
      </c>
      <c r="M1" t="s">
        <v>10336</v>
      </c>
      <c r="N1" t="s">
        <v>10337</v>
      </c>
      <c r="O1" t="s">
        <v>10338</v>
      </c>
      <c r="P1" t="s">
        <v>13</v>
      </c>
      <c r="Q1" t="s">
        <v>14</v>
      </c>
      <c r="R1" t="s">
        <v>10357</v>
      </c>
      <c r="S1" t="s">
        <v>10325</v>
      </c>
      <c r="T1" t="s">
        <v>10326</v>
      </c>
      <c r="U1" t="s">
        <v>10343</v>
      </c>
      <c r="V1" t="s">
        <v>15</v>
      </c>
      <c r="W1" t="s">
        <v>10348</v>
      </c>
      <c r="X1" t="s">
        <v>10358</v>
      </c>
      <c r="Y1" t="s">
        <v>10359</v>
      </c>
      <c r="Z1" t="s">
        <v>10360</v>
      </c>
    </row>
    <row r="2" spans="1:26" x14ac:dyDescent="0.3">
      <c r="A2" t="s">
        <v>1016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0</v>
      </c>
      <c r="P2" s="2">
        <f>COUNTIFS(Table2[Sub-Sector],Table3[[#This Row],[Sub-Sector]],Table2[% Away From 52W High],"&lt;=10")/Table3[[#This Row],[Count]]</f>
        <v>0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163</v>
      </c>
      <c r="X2">
        <f>_xlfn.RANK.AVG(Table3[[#This Row],[Score]],Table3[Score],1)</f>
        <v>4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54</v>
      </c>
      <c r="Z2">
        <f>_xlfn.RANK.AVG(Table3[[#This Row],[Score 2 ]],Table3[[Score 2 ]],1)</f>
        <v>2.5</v>
      </c>
    </row>
    <row r="3" spans="1:26" x14ac:dyDescent="0.3">
      <c r="A3" t="s">
        <v>151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1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77.5</v>
      </c>
      <c r="X3">
        <f>_xlfn.RANK.AVG(Table3[[#This Row],[Score]],Table3[Score],1)</f>
        <v>1.5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54</v>
      </c>
      <c r="Z3">
        <f>_xlfn.RANK.AVG(Table3[[#This Row],[Score 2 ]],Table3[[Score 2 ]],1)</f>
        <v>2.5</v>
      </c>
    </row>
    <row r="4" spans="1:26" x14ac:dyDescent="0.3">
      <c r="A4" t="s">
        <v>611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0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0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1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0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1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353.5</v>
      </c>
      <c r="X4">
        <f>_xlfn.RANK.AVG(Table3[[#This Row],[Score]],Table3[Score],1)</f>
        <v>35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54</v>
      </c>
      <c r="Z4">
        <f>_xlfn.RANK.AVG(Table3[[#This Row],[Score 2 ]],Table3[[Score 2 ]],1)</f>
        <v>2.5</v>
      </c>
    </row>
    <row r="5" spans="1:26" x14ac:dyDescent="0.3">
      <c r="A5" t="s">
        <v>380</v>
      </c>
      <c r="B5">
        <f>COUNTIFS(Table2[Sub-Sector],Table3[[#This Row],[Sub-Sector]])</f>
        <v>1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1</v>
      </c>
      <c r="E5" s="2">
        <f>COUNTIFS(Table2[Sub-Sector],Table3[[#This Row],[Sub-Sector]],Table2[1M Return vs Nifty],"&gt;=5")/Table3[[#This Row],[Count]]</f>
        <v>1</v>
      </c>
      <c r="F5" s="2">
        <f>COUNTIFS(Table2[Sub-Sector],Table3[[#This Row],[Sub-Sector]],Table2[6M Return vs Nifty],"&gt;=10")/Table3[[#This Row],[Count]]</f>
        <v>1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0</v>
      </c>
      <c r="P5" s="2">
        <f>COUNTIFS(Table2[Sub-Sector],Table3[[#This Row],[Sub-Sector]],Table2[% Away From 52W High],"&lt;=10")/Table3[[#This Row],[Count]]</f>
        <v>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77.5</v>
      </c>
      <c r="X5">
        <f>_xlfn.RANK.AVG(Table3[[#This Row],[Score]],Table3[Score],1)</f>
        <v>1.5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54</v>
      </c>
      <c r="Z5">
        <f>_xlfn.RANK.AVG(Table3[[#This Row],[Score 2 ]],Table3[[Score 2 ]],1)</f>
        <v>2.5</v>
      </c>
    </row>
    <row r="6" spans="1:26" x14ac:dyDescent="0.3">
      <c r="A6" t="s">
        <v>175</v>
      </c>
      <c r="B6">
        <f>COUNTIFS(Table2[Sub-Sector],Table3[[#This Row],[Sub-Sector]])</f>
        <v>2</v>
      </c>
      <c r="C6" s="2">
        <f>COUNTIFS(Table2[Sub-Sector],Table3[[#This Row],[Sub-Sector]],Table2[Uptrend],"Uptrend")/Table3[[#This Row],[Count]]</f>
        <v>0.5</v>
      </c>
      <c r="D6" s="2">
        <f>COUNTIFS(Table2[Sub-Sector],Table3[[#This Row],[Sub-Sector]],Table2[1W Return vs Nifty],"&gt;=5")/Table3[[#This Row],[Count]]</f>
        <v>0.5</v>
      </c>
      <c r="E6" s="2">
        <f>COUNTIFS(Table2[Sub-Sector],Table3[[#This Row],[Sub-Sector]],Table2[1M Return vs Nifty],"&gt;=5")/Table3[[#This Row],[Count]]</f>
        <v>0</v>
      </c>
      <c r="F6" s="2">
        <f>COUNTIFS(Table2[Sub-Sector],Table3[[#This Row],[Sub-Sector]],Table2[6M Return vs Nifty],"&gt;=10")/Table3[[#This Row],[Count]]</f>
        <v>0.5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1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0.5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1</v>
      </c>
      <c r="O6" s="2">
        <f>COUNTIFS(Table2[Sub-Sector],Table3[[#This Row],[Sub-Sector]],Table2[% Away From Current Month High],"&lt;=0.05")/Table3[[#This Row],[Count]]</f>
        <v>0.5</v>
      </c>
      <c r="P6" s="2">
        <f>COUNTIFS(Table2[Sub-Sector],Table3[[#This Row],[Sub-Sector]],Table2[% Away From 52W High],"&lt;=10")/Table3[[#This Row],[Count]]</f>
        <v>0.5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277.5</v>
      </c>
      <c r="X6">
        <f>_xlfn.RANK.AVG(Table3[[#This Row],[Score]],Table3[Score],1)</f>
        <v>14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93</v>
      </c>
      <c r="Z6">
        <f>_xlfn.RANK.AVG(Table3[[#This Row],[Score 2 ]],Table3[[Score 2 ]],1)</f>
        <v>5</v>
      </c>
    </row>
    <row r="7" spans="1:26" x14ac:dyDescent="0.3">
      <c r="A7" t="s">
        <v>104</v>
      </c>
      <c r="B7">
        <f>COUNTIFS(Table2[Sub-Sector],Table3[[#This Row],[Sub-Sector]])</f>
        <v>3</v>
      </c>
      <c r="C7" s="2">
        <f>COUNTIFS(Table2[Sub-Sector],Table3[[#This Row],[Sub-Sector]],Table2[Uptrend],"Uptrend")/Table3[[#This Row],[Count]]</f>
        <v>0.66666666666666663</v>
      </c>
      <c r="D7" s="2">
        <f>COUNTIFS(Table2[Sub-Sector],Table3[[#This Row],[Sub-Sector]],Table2[1W Return vs Nifty],"&gt;=5")/Table3[[#This Row],[Count]]</f>
        <v>0.33333333333333331</v>
      </c>
      <c r="E7" s="2">
        <f>COUNTIFS(Table2[Sub-Sector],Table3[[#This Row],[Sub-Sector]],Table2[1M Return vs Nifty],"&gt;=5")/Table3[[#This Row],[Count]]</f>
        <v>0.66666666666666663</v>
      </c>
      <c r="F7" s="2">
        <f>COUNTIFS(Table2[Sub-Sector],Table3[[#This Row],[Sub-Sector]],Table2[6M Return vs Nifty],"&gt;=10")/Table3[[#This Row],[Count]]</f>
        <v>0.66666666666666663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0.33333333333333331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1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0.66666666666666663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0.66666666666666663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0.66666666666666663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198.5</v>
      </c>
      <c r="X7">
        <f>_xlfn.RANK.AVG(Table3[[#This Row],[Score]],Table3[Score],1)</f>
        <v>6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110</v>
      </c>
      <c r="Z7">
        <f>_xlfn.RANK.AVG(Table3[[#This Row],[Score 2 ]],Table3[[Score 2 ]],1)</f>
        <v>6</v>
      </c>
    </row>
    <row r="8" spans="1:26" x14ac:dyDescent="0.3">
      <c r="A8" t="s">
        <v>785</v>
      </c>
      <c r="B8">
        <f>COUNTIFS(Table2[Sub-Sector],Table3[[#This Row],[Sub-Sector]])</f>
        <v>3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0.33333333333333331</v>
      </c>
      <c r="E8" s="2">
        <f>COUNTIFS(Table2[Sub-Sector],Table3[[#This Row],[Sub-Sector]],Table2[1M Return vs Nifty],"&gt;=5")/Table3[[#This Row],[Count]]</f>
        <v>1</v>
      </c>
      <c r="F8" s="2">
        <f>COUNTIFS(Table2[Sub-Sector],Table3[[#This Row],[Sub-Sector]],Table2[6M Return vs Nifty],"&gt;=10")/Table3[[#This Row],[Count]]</f>
        <v>0.33333333333333331</v>
      </c>
      <c r="G8" s="2">
        <f>COUNTIFS(Table2[Sub-Sector],Table3[[#This Row],[Sub-Sector]],Table2[1Y Return vs Nifty],"&gt;=10")/Table3[[#This Row],[Count]]</f>
        <v>1</v>
      </c>
      <c r="H8" s="2">
        <f>COUNTIFS(Table2[Sub-Sector],Table3[[#This Row],[Sub-Sector]],Table2[RSI Exponential â€“ 14D],"&gt;=50")/Table3[[#This Row],[Count]]</f>
        <v>1</v>
      </c>
      <c r="I8" s="2">
        <f>COUNTIFS(Table2[Sub-Sector],Table3[[#This Row],[Sub-Sector]],Table2[Relative Volume],"&gt;=1")/Table3[[#This Row],[Count]]</f>
        <v>1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0.66666666666666663</v>
      </c>
      <c r="M8" s="2">
        <f>COUNTIFS(Table2[Sub-Sector],Table3[[#This Row],[Sub-Sector]],Table2[% Away From Current Week High],"&lt;=0.05")/Table3[[#This Row],[Count]]</f>
        <v>0.66666666666666663</v>
      </c>
      <c r="N8" s="2">
        <f>COUNTIFS(Table2[Sub-Sector],Table3[[#This Row],[Sub-Sector]],Table2[% Away From Current Month Low],"&gt;=0.05")/Table3[[#This Row],[Count]]</f>
        <v>1</v>
      </c>
      <c r="O8" s="2">
        <f>COUNTIFS(Table2[Sub-Sector],Table3[[#This Row],[Sub-Sector]],Table2[% Away From Current Month High],"&lt;=0.05")/Table3[[#This Row],[Count]]</f>
        <v>0.66666666666666663</v>
      </c>
      <c r="P8" s="2">
        <f>COUNTIFS(Table2[Sub-Sector],Table3[[#This Row],[Sub-Sector]],Table2[% Away From 52W High],"&lt;=10")/Table3[[#This Row],[Count]]</f>
        <v>0.66666666666666663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0.33333333333333331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158.5</v>
      </c>
      <c r="X8">
        <f>_xlfn.RANK.AVG(Table3[[#This Row],[Score]],Table3[Score],1)</f>
        <v>3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120.5</v>
      </c>
      <c r="Z8">
        <f>_xlfn.RANK.AVG(Table3[[#This Row],[Score 2 ]],Table3[[Score 2 ]],1)</f>
        <v>7</v>
      </c>
    </row>
    <row r="9" spans="1:26" x14ac:dyDescent="0.3">
      <c r="A9" t="s">
        <v>368</v>
      </c>
      <c r="B9">
        <f>COUNTIFS(Table2[Sub-Sector],Table3[[#This Row],[Sub-Sector]])</f>
        <v>2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0.5</v>
      </c>
      <c r="F9" s="2">
        <f>COUNTIFS(Table2[Sub-Sector],Table3[[#This Row],[Sub-Sector]],Table2[6M Return vs Nifty],"&gt;=10")/Table3[[#This Row],[Count]]</f>
        <v>1</v>
      </c>
      <c r="G9" s="2">
        <f>COUNTIFS(Table2[Sub-Sector],Table3[[#This Row],[Sub-Sector]],Table2[1Y Return vs Nifty],"&gt;=10")/Table3[[#This Row],[Count]]</f>
        <v>0.5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0.5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1</v>
      </c>
      <c r="N9" s="2">
        <f>COUNTIFS(Table2[Sub-Sector],Table3[[#This Row],[Sub-Sector]],Table2[% Away From Current Month Low],"&gt;=0.05")/Table3[[#This Row],[Count]]</f>
        <v>1</v>
      </c>
      <c r="O9" s="2">
        <f>COUNTIFS(Table2[Sub-Sector],Table3[[#This Row],[Sub-Sector]],Table2[% Away From Current Month High],"&lt;=0.05")/Table3[[#This Row],[Count]]</f>
        <v>0.5</v>
      </c>
      <c r="P9" s="2">
        <f>COUNTIFS(Table2[Sub-Sector],Table3[[#This Row],[Sub-Sector]],Table2[% Away From 52W High],"&lt;=10")/Table3[[#This Row],[Count]]</f>
        <v>0.5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1</v>
      </c>
      <c r="S9" s="2">
        <f>COUNTIFS(Table2[Sub-Sector],Table3[[#This Row],[Sub-Sector]],Table2[% Price above 50 EMA],"&gt;=0")/Table3[[#This Row],[Count]]</f>
        <v>0.5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1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313</v>
      </c>
      <c r="X9">
        <f>_xlfn.RANK.AVG(Table3[[#This Row],[Score]],Table3[Score],1)</f>
        <v>20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125.5</v>
      </c>
      <c r="Z9">
        <f>_xlfn.RANK.AVG(Table3[[#This Row],[Score 2 ]],Table3[[Score 2 ]],1)</f>
        <v>8</v>
      </c>
    </row>
    <row r="10" spans="1:26" x14ac:dyDescent="0.3">
      <c r="A10" t="s">
        <v>993</v>
      </c>
      <c r="B10">
        <f>COUNTIFS(Table2[Sub-Sector],Table3[[#This Row],[Sub-Sector]])</f>
        <v>6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</v>
      </c>
      <c r="E10" s="2">
        <f>COUNTIFS(Table2[Sub-Sector],Table3[[#This Row],[Sub-Sector]],Table2[1M Return vs Nifty],"&gt;=5")/Table3[[#This Row],[Count]]</f>
        <v>0.33333333333333331</v>
      </c>
      <c r="F10" s="2">
        <f>COUNTIFS(Table2[Sub-Sector],Table3[[#This Row],[Sub-Sector]],Table2[6M Return vs Nifty],"&gt;=10")/Table3[[#This Row],[Count]]</f>
        <v>0.5</v>
      </c>
      <c r="G10" s="2">
        <f>COUNTIFS(Table2[Sub-Sector],Table3[[#This Row],[Sub-Sector]],Table2[1Y Return vs Nifty],"&gt;=10")/Table3[[#This Row],[Count]]</f>
        <v>0.66666666666666663</v>
      </c>
      <c r="H10" s="2">
        <f>COUNTIFS(Table2[Sub-Sector],Table3[[#This Row],[Sub-Sector]],Table2[RSI Exponential â€“ 14D],"&gt;=50")/Table3[[#This Row],[Count]]</f>
        <v>0.66666666666666663</v>
      </c>
      <c r="I10" s="2">
        <f>COUNTIFS(Table2[Sub-Sector],Table3[[#This Row],[Sub-Sector]],Table2[Relative Volume],"&gt;=1")/Table3[[#This Row],[Count]]</f>
        <v>0.5</v>
      </c>
      <c r="J10" s="2">
        <f>COUNTIFS(Table2[Sub-Sector],Table3[[#This Row],[Sub-Sector]],Table2[% Away From Day Low],"&gt;=0.05")/Table3[[#This Row],[Count]]</f>
        <v>0.16666666666666666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0.33333333333333331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1</v>
      </c>
      <c r="O10" s="2">
        <f>COUNTIFS(Table2[Sub-Sector],Table3[[#This Row],[Sub-Sector]],Table2[% Away From Current Month High],"&lt;=0.05")/Table3[[#This Row],[Count]]</f>
        <v>0.5</v>
      </c>
      <c r="P10" s="2">
        <f>COUNTIFS(Table2[Sub-Sector],Table3[[#This Row],[Sub-Sector]],Table2[% Away From 52W High],"&lt;=10")/Table3[[#This Row],[Count]]</f>
        <v>0.66666666666666663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285.5</v>
      </c>
      <c r="X10">
        <f>_xlfn.RANK.AVG(Table3[[#This Row],[Score]],Table3[Score],1)</f>
        <v>15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142.5</v>
      </c>
      <c r="Z10">
        <f>_xlfn.RANK.AVG(Table3[[#This Row],[Score 2 ]],Table3[[Score 2 ]],1)</f>
        <v>9</v>
      </c>
    </row>
    <row r="11" spans="1:26" x14ac:dyDescent="0.3">
      <c r="A11" t="s">
        <v>1374</v>
      </c>
      <c r="B11">
        <f>COUNTIFS(Table2[Sub-Sector],Table3[[#This Row],[Sub-Sector]])</f>
        <v>3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0.33333333333333331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0.33333333333333331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1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</v>
      </c>
      <c r="M11" s="2">
        <f>COUNTIFS(Table2[Sub-Sector],Table3[[#This Row],[Sub-Sector]],Table2[% Away From Current Week High],"&lt;=0.05")/Table3[[#This Row],[Count]]</f>
        <v>0.66666666666666663</v>
      </c>
      <c r="N11" s="2">
        <f>COUNTIFS(Table2[Sub-Sector],Table3[[#This Row],[Sub-Sector]],Table2[% Away From Current Month Low],"&gt;=0.05")/Table3[[#This Row],[Count]]</f>
        <v>1</v>
      </c>
      <c r="O11" s="2">
        <f>COUNTIFS(Table2[Sub-Sector],Table3[[#This Row],[Sub-Sector]],Table2[% Away From Current Month High],"&lt;=0.05")/Table3[[#This Row],[Count]]</f>
        <v>0.66666666666666663</v>
      </c>
      <c r="P11" s="2">
        <f>COUNTIFS(Table2[Sub-Sector],Table3[[#This Row],[Sub-Sector]],Table2[% Away From 52W High],"&lt;=10")/Table3[[#This Row],[Count]]</f>
        <v>0.33333333333333331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0.33333333333333331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183</v>
      </c>
      <c r="X11">
        <f>_xlfn.RANK.AVG(Table3[[#This Row],[Score]],Table3[Score],1)</f>
        <v>5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145</v>
      </c>
      <c r="Z11">
        <f>_xlfn.RANK.AVG(Table3[[#This Row],[Score 2 ]],Table3[[Score 2 ]],1)</f>
        <v>10</v>
      </c>
    </row>
    <row r="12" spans="1:26" x14ac:dyDescent="0.3">
      <c r="A12" t="s">
        <v>1366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1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347</v>
      </c>
      <c r="X12">
        <f>_xlfn.RANK.AVG(Table3[[#This Row],[Score]],Table3[Score],1)</f>
        <v>29.5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145.5</v>
      </c>
      <c r="Z12">
        <f>_xlfn.RANK.AVG(Table3[[#This Row],[Score 2 ]],Table3[[Score 2 ]],1)</f>
        <v>12</v>
      </c>
    </row>
    <row r="13" spans="1:26" x14ac:dyDescent="0.3">
      <c r="A13" t="s">
        <v>229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1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347</v>
      </c>
      <c r="X13">
        <f>_xlfn.RANK.AVG(Table3[[#This Row],[Score]],Table3[Score],1)</f>
        <v>29.5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145.5</v>
      </c>
      <c r="Z13">
        <f>_xlfn.RANK.AVG(Table3[[#This Row],[Score 2 ]],Table3[[Score 2 ]],1)</f>
        <v>12</v>
      </c>
    </row>
    <row r="14" spans="1:26" x14ac:dyDescent="0.3">
      <c r="A14" t="s">
        <v>740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1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254.5</v>
      </c>
      <c r="X14">
        <f>_xlfn.RANK.AVG(Table3[[#This Row],[Score]],Table3[Score],1)</f>
        <v>12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145.5</v>
      </c>
      <c r="Z14">
        <f>_xlfn.RANK.AVG(Table3[[#This Row],[Score 2 ]],Table3[[Score 2 ]],1)</f>
        <v>12</v>
      </c>
    </row>
    <row r="15" spans="1:26" x14ac:dyDescent="0.3">
      <c r="A15" t="s">
        <v>412</v>
      </c>
      <c r="B15">
        <f>COUNTIFS(Table2[Sub-Sector],Table3[[#This Row],[Sub-Sector]])</f>
        <v>11</v>
      </c>
      <c r="C15" s="2">
        <f>COUNTIFS(Table2[Sub-Sector],Table3[[#This Row],[Sub-Sector]],Table2[Uptrend],"Uptrend")/Table3[[#This Row],[Count]]</f>
        <v>0.63636363636363635</v>
      </c>
      <c r="D15" s="2">
        <f>COUNTIFS(Table2[Sub-Sector],Table3[[#This Row],[Sub-Sector]],Table2[1W Return vs Nifty],"&gt;=5")/Table3[[#This Row],[Count]]</f>
        <v>0.45454545454545453</v>
      </c>
      <c r="E15" s="2">
        <f>COUNTIFS(Table2[Sub-Sector],Table3[[#This Row],[Sub-Sector]],Table2[1M Return vs Nifty],"&gt;=5")/Table3[[#This Row],[Count]]</f>
        <v>0.63636363636363635</v>
      </c>
      <c r="F15" s="2">
        <f>COUNTIFS(Table2[Sub-Sector],Table3[[#This Row],[Sub-Sector]],Table2[6M Return vs Nifty],"&gt;=10")/Table3[[#This Row],[Count]]</f>
        <v>0.54545454545454541</v>
      </c>
      <c r="G15" s="2">
        <f>COUNTIFS(Table2[Sub-Sector],Table3[[#This Row],[Sub-Sector]],Table2[1Y Return vs Nifty],"&gt;=10")/Table3[[#This Row],[Count]]</f>
        <v>0.54545454545454541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0.72727272727272729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0.90909090909090906</v>
      </c>
      <c r="L15" s="2">
        <f>COUNTIFS(Table2[Sub-Sector],Table3[[#This Row],[Sub-Sector]],Table2[% Away From Current Week Low],"&gt;=0.05")/Table3[[#This Row],[Count]]</f>
        <v>0.18181818181818182</v>
      </c>
      <c r="M15" s="2">
        <f>COUNTIFS(Table2[Sub-Sector],Table3[[#This Row],[Sub-Sector]],Table2[% Away From Current Week High],"&lt;=0.05")/Table3[[#This Row],[Count]]</f>
        <v>0.72727272727272729</v>
      </c>
      <c r="N15" s="2">
        <f>COUNTIFS(Table2[Sub-Sector],Table3[[#This Row],[Sub-Sector]],Table2[% Away From Current Month Low],"&gt;=0.05")/Table3[[#This Row],[Count]]</f>
        <v>0.90909090909090906</v>
      </c>
      <c r="O15" s="2">
        <f>COUNTIFS(Table2[Sub-Sector],Table3[[#This Row],[Sub-Sector]],Table2[% Away From Current Month High],"&lt;=0.05")/Table3[[#This Row],[Count]]</f>
        <v>0.72727272727272729</v>
      </c>
      <c r="P15" s="2">
        <f>COUNTIFS(Table2[Sub-Sector],Table3[[#This Row],[Sub-Sector]],Table2[% Away From 52W High],"&lt;=10")/Table3[[#This Row],[Count]]</f>
        <v>0.54545454545454541</v>
      </c>
      <c r="Q15" s="2">
        <f>COUNTIFS(Table2[Sub-Sector],Table3[[#This Row],[Sub-Sector]],Table2[% Away From 52W Low],"&gt;=10")/Table3[[#This Row],[Count]]</f>
        <v>0.81818181818181823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0.81818181818181823</v>
      </c>
      <c r="T15" s="2">
        <f>COUNTIFS(Table2[Sub-Sector],Table3[[#This Row],[Sub-Sector]],Table2[% Price above 200 EMA],"&gt;=0")/Table3[[#This Row],[Count]]</f>
        <v>0.72727272727272729</v>
      </c>
      <c r="U15" s="2">
        <f>COUNTIFS(Table2[Sub-Sector],Table3[[#This Row],[Sub-Sector]],Table2[Rate of Change - Zone],"Positive")/Table3[[#This Row],[Count]]</f>
        <v>0.90909090909090906</v>
      </c>
      <c r="V15" s="2">
        <f>COUNTIFS(Table2[Sub-Sector],Table3[[#This Row],[Sub-Sector]],Table2[Sharpe Ratio],"&gt;=0.10")/Table3[[#This Row],[Count]]</f>
        <v>0.36363636363636365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246</v>
      </c>
      <c r="X15">
        <f>_xlfn.RANK.AVG(Table3[[#This Row],[Score]],Table3[Score],1)</f>
        <v>11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155</v>
      </c>
      <c r="Z15">
        <f>_xlfn.RANK.AVG(Table3[[#This Row],[Score 2 ]],Table3[[Score 2 ]],1)</f>
        <v>14</v>
      </c>
    </row>
    <row r="16" spans="1:26" x14ac:dyDescent="0.3">
      <c r="A16" t="s">
        <v>144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0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0</v>
      </c>
      <c r="P16" s="2">
        <f>COUNTIFS(Table2[Sub-Sector],Table3[[#This Row],[Sub-Sector]],Table2[% Away From 52W High],"&lt;=10")/Table3[[#This Row],[Count]]</f>
        <v>0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</v>
      </c>
      <c r="S16" s="2">
        <f>COUNTIFS(Table2[Sub-Sector],Table3[[#This Row],[Sub-Sector]],Table2[% Price above 50 EMA],"&gt;=0")/Table3[[#This Row],[Count]]</f>
        <v>0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</v>
      </c>
      <c r="X16">
        <f>_xlfn.RANK.AVG(Table3[[#This Row],[Score]],Table3[Score],1)</f>
        <v>79.5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155.5</v>
      </c>
      <c r="Z16">
        <f>_xlfn.RANK.AVG(Table3[[#This Row],[Score 2 ]],Table3[[Score 2 ]],1)</f>
        <v>15</v>
      </c>
    </row>
    <row r="17" spans="1:26" x14ac:dyDescent="0.3">
      <c r="A17" t="s">
        <v>248</v>
      </c>
      <c r="B17">
        <f>COUNTIFS(Table2[Sub-Sector],Table3[[#This Row],[Sub-Sector]])</f>
        <v>7</v>
      </c>
      <c r="C17" s="2">
        <f>COUNTIFS(Table2[Sub-Sector],Table3[[#This Row],[Sub-Sector]],Table2[Uptrend],"Uptrend")/Table3[[#This Row],[Count]]</f>
        <v>0.8571428571428571</v>
      </c>
      <c r="D17" s="2">
        <f>COUNTIFS(Table2[Sub-Sector],Table3[[#This Row],[Sub-Sector]],Table2[1W Return vs Nifty],"&gt;=5")/Table3[[#This Row],[Count]]</f>
        <v>0.2857142857142857</v>
      </c>
      <c r="E17" s="2">
        <f>COUNTIFS(Table2[Sub-Sector],Table3[[#This Row],[Sub-Sector]],Table2[1M Return vs Nifty],"&gt;=5")/Table3[[#This Row],[Count]]</f>
        <v>0.42857142857142855</v>
      </c>
      <c r="F17" s="2">
        <f>COUNTIFS(Table2[Sub-Sector],Table3[[#This Row],[Sub-Sector]],Table2[6M Return vs Nifty],"&gt;=10")/Table3[[#This Row],[Count]]</f>
        <v>0.2857142857142857</v>
      </c>
      <c r="G17" s="2">
        <f>COUNTIFS(Table2[Sub-Sector],Table3[[#This Row],[Sub-Sector]],Table2[1Y Return vs Nifty],"&gt;=10")/Table3[[#This Row],[Count]]</f>
        <v>0.8571428571428571</v>
      </c>
      <c r="H17" s="2">
        <f>COUNTIFS(Table2[Sub-Sector],Table3[[#This Row],[Sub-Sector]],Table2[RSI Exponential â€“ 14D],"&gt;=50")/Table3[[#This Row],[Count]]</f>
        <v>1</v>
      </c>
      <c r="I17" s="2">
        <f>COUNTIFS(Table2[Sub-Sector],Table3[[#This Row],[Sub-Sector]],Table2[Relative Volume],"&gt;=1")/Table3[[#This Row],[Count]]</f>
        <v>0.7142857142857143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0.8571428571428571</v>
      </c>
      <c r="L17" s="2">
        <f>COUNTIFS(Table2[Sub-Sector],Table3[[#This Row],[Sub-Sector]],Table2[% Away From Current Week Low],"&gt;=0.05")/Table3[[#This Row],[Count]]</f>
        <v>0.2857142857142857</v>
      </c>
      <c r="M17" s="2">
        <f>COUNTIFS(Table2[Sub-Sector],Table3[[#This Row],[Sub-Sector]],Table2[% Away From Current Week High],"&lt;=0.05")/Table3[[#This Row],[Count]]</f>
        <v>0.8571428571428571</v>
      </c>
      <c r="N17" s="2">
        <f>COUNTIFS(Table2[Sub-Sector],Table3[[#This Row],[Sub-Sector]],Table2[% Away From Current Month Low],"&gt;=0.05")/Table3[[#This Row],[Count]]</f>
        <v>1</v>
      </c>
      <c r="O17" s="2">
        <f>COUNTIFS(Table2[Sub-Sector],Table3[[#This Row],[Sub-Sector]],Table2[% Away From Current Month High],"&lt;=0.05")/Table3[[#This Row],[Count]]</f>
        <v>0.7142857142857143</v>
      </c>
      <c r="P17" s="2">
        <f>COUNTIFS(Table2[Sub-Sector],Table3[[#This Row],[Sub-Sector]],Table2[% Away From 52W High],"&lt;=10")/Table3[[#This Row],[Count]]</f>
        <v>0.7142857142857143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0.8571428571428571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0.2857142857142857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244</v>
      </c>
      <c r="X17">
        <f>_xlfn.RANK.AVG(Table3[[#This Row],[Score]],Table3[Score],1)</f>
        <v>10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156</v>
      </c>
      <c r="Z17">
        <f>_xlfn.RANK.AVG(Table3[[#This Row],[Score 2 ]],Table3[[Score 2 ]],1)</f>
        <v>16</v>
      </c>
    </row>
    <row r="18" spans="1:26" x14ac:dyDescent="0.3">
      <c r="A18" t="s">
        <v>898</v>
      </c>
      <c r="B18">
        <f>COUNTIFS(Table2[Sub-Sector],Table3[[#This Row],[Sub-Sector]])</f>
        <v>3</v>
      </c>
      <c r="C18" s="2">
        <f>COUNTIFS(Table2[Sub-Sector],Table3[[#This Row],[Sub-Sector]],Table2[Uptrend],"Uptrend")/Table3[[#This Row],[Count]]</f>
        <v>0.66666666666666663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0.33333333333333331</v>
      </c>
      <c r="F18" s="2">
        <f>COUNTIFS(Table2[Sub-Sector],Table3[[#This Row],[Sub-Sector]],Table2[6M Return vs Nifty],"&gt;=10")/Table3[[#This Row],[Count]]</f>
        <v>0.33333333333333331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0.33333333333333331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0.33333333333333331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1</v>
      </c>
      <c r="O18" s="2">
        <f>COUNTIFS(Table2[Sub-Sector],Table3[[#This Row],[Sub-Sector]],Table2[% Away From Current Month High],"&lt;=0.05")/Table3[[#This Row],[Count]]</f>
        <v>0.33333333333333331</v>
      </c>
      <c r="P18" s="2">
        <f>COUNTIFS(Table2[Sub-Sector],Table3[[#This Row],[Sub-Sector]],Table2[% Away From 52W High],"&lt;=10")/Table3[[#This Row],[Count]]</f>
        <v>0.33333333333333331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345.5</v>
      </c>
      <c r="X18">
        <f>_xlfn.RANK.AVG(Table3[[#This Row],[Score]],Table3[Score],1)</f>
        <v>27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157.5</v>
      </c>
      <c r="Z18">
        <f>_xlfn.RANK.AVG(Table3[[#This Row],[Score 2 ]],Table3[[Score 2 ]],1)</f>
        <v>17</v>
      </c>
    </row>
    <row r="19" spans="1:26" x14ac:dyDescent="0.3">
      <c r="A19" t="s">
        <v>499</v>
      </c>
      <c r="B19">
        <f>COUNTIFS(Table2[Sub-Sector],Table3[[#This Row],[Sub-Sector]])</f>
        <v>4</v>
      </c>
      <c r="C19" s="2">
        <f>COUNTIFS(Table2[Sub-Sector],Table3[[#This Row],[Sub-Sector]],Table2[Uptrend],"Uptrend")/Table3[[#This Row],[Count]]</f>
        <v>0.75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0.25</v>
      </c>
      <c r="F19" s="2">
        <f>COUNTIFS(Table2[Sub-Sector],Table3[[#This Row],[Sub-Sector]],Table2[6M Return vs Nifty],"&gt;=10")/Table3[[#This Row],[Count]]</f>
        <v>1</v>
      </c>
      <c r="G19" s="2">
        <f>COUNTIFS(Table2[Sub-Sector],Table3[[#This Row],[Sub-Sector]],Table2[1Y Return vs Nifty],"&gt;=10")/Table3[[#This Row],[Count]]</f>
        <v>0.75</v>
      </c>
      <c r="H19" s="2">
        <f>COUNTIFS(Table2[Sub-Sector],Table3[[#This Row],[Sub-Sector]],Table2[RSI Exponential â€“ 14D],"&gt;=50")/Table3[[#This Row],[Count]]</f>
        <v>0.75</v>
      </c>
      <c r="I19" s="2">
        <f>COUNTIFS(Table2[Sub-Sector],Table3[[#This Row],[Sub-Sector]],Table2[Relative Volume],"&gt;=1")/Table3[[#This Row],[Count]]</f>
        <v>0.25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0.5</v>
      </c>
      <c r="N19" s="2">
        <f>COUNTIFS(Table2[Sub-Sector],Table3[[#This Row],[Sub-Sector]],Table2[% Away From Current Month Low],"&gt;=0.05")/Table3[[#This Row],[Count]]</f>
        <v>0.75</v>
      </c>
      <c r="O19" s="2">
        <f>COUNTIFS(Table2[Sub-Sector],Table3[[#This Row],[Sub-Sector]],Table2[% Away From Current Month High],"&lt;=0.05")/Table3[[#This Row],[Count]]</f>
        <v>0</v>
      </c>
      <c r="P19" s="2">
        <f>COUNTIFS(Table2[Sub-Sector],Table3[[#This Row],[Sub-Sector]],Table2[% Away From 52W High],"&lt;=10")/Table3[[#This Row],[Count]]</f>
        <v>0.25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0.5</v>
      </c>
      <c r="S19" s="2">
        <f>COUNTIFS(Table2[Sub-Sector],Table3[[#This Row],[Sub-Sector]],Table2[% Price above 50 EMA],"&gt;=0")/Table3[[#This Row],[Count]]</f>
        <v>0.75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0.75</v>
      </c>
      <c r="V19" s="2">
        <f>COUNTIFS(Table2[Sub-Sector],Table3[[#This Row],[Sub-Sector]],Table2[Sharpe Ratio],"&gt;=0.10")/Table3[[#This Row],[Count]]</f>
        <v>0.5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349</v>
      </c>
      <c r="X19">
        <f>_xlfn.RANK.AVG(Table3[[#This Row],[Score]],Table3[Score],1)</f>
        <v>31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162.5</v>
      </c>
      <c r="Z19">
        <f>_xlfn.RANK.AVG(Table3[[#This Row],[Score 2 ]],Table3[[Score 2 ]],1)</f>
        <v>18</v>
      </c>
    </row>
    <row r="20" spans="1:26" x14ac:dyDescent="0.3">
      <c r="A20" t="s">
        <v>43</v>
      </c>
      <c r="B20">
        <f>COUNTIFS(Table2[Sub-Sector],Table3[[#This Row],[Sub-Sector]])</f>
        <v>2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0.5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0.5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Volume],"&gt;=1")/Table3[[#This Row],[Count]]</f>
        <v>0.5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0.5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0.5</v>
      </c>
      <c r="O20" s="2">
        <f>COUNTIFS(Table2[Sub-Sector],Table3[[#This Row],[Sub-Sector]],Table2[% Away From Current Month High],"&lt;=0.05")/Table3[[#This Row],[Count]]</f>
        <v>1</v>
      </c>
      <c r="P20" s="2">
        <f>COUNTIFS(Table2[Sub-Sector],Table3[[#This Row],[Sub-Sector]],Table2[% Away From 52W High],"&lt;=10")/Table3[[#This Row],[Count]]</f>
        <v>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1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288</v>
      </c>
      <c r="X20">
        <f>_xlfn.RANK.AVG(Table3[[#This Row],[Score]],Table3[Score],1)</f>
        <v>17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164.5</v>
      </c>
      <c r="Z20">
        <f>_xlfn.RANK.AVG(Table3[[#This Row],[Score 2 ]],Table3[[Score 2 ]],1)</f>
        <v>20.5</v>
      </c>
    </row>
    <row r="21" spans="1:26" x14ac:dyDescent="0.3">
      <c r="A21" t="s">
        <v>848</v>
      </c>
      <c r="B21">
        <f>COUNTIFS(Table2[Sub-Sector],Table3[[#This Row],[Sub-Sector]])</f>
        <v>2</v>
      </c>
      <c r="C21" s="2">
        <f>COUNTIFS(Table2[Sub-Sector],Table3[[#This Row],[Sub-Sector]],Table2[Uptrend],"Uptrend")/Table3[[#This Row],[Count]]</f>
        <v>0</v>
      </c>
      <c r="D21" s="2">
        <f>COUNTIFS(Table2[Sub-Sector],Table3[[#This Row],[Sub-Sector]],Table2[1W Return vs Nifty],"&gt;=5")/Table3[[#This Row],[Count]]</f>
        <v>0.5</v>
      </c>
      <c r="E21" s="2">
        <f>COUNTIFS(Table2[Sub-Sector],Table3[[#This Row],[Sub-Sector]],Table2[1M Return vs Nifty],"&gt;=5")/Table3[[#This Row],[Count]]</f>
        <v>0</v>
      </c>
      <c r="F21" s="2">
        <f>COUNTIFS(Table2[Sub-Sector],Table3[[#This Row],[Sub-Sector]],Table2[6M Return vs Nifty],"&gt;=10")/Table3[[#This Row],[Count]]</f>
        <v>0.5</v>
      </c>
      <c r="G21" s="2">
        <f>COUNTIFS(Table2[Sub-Sector],Table3[[#This Row],[Sub-Sector]],Table2[1Y Return vs Nifty],"&gt;=10")/Table3[[#This Row],[Count]]</f>
        <v>0.5</v>
      </c>
      <c r="H21" s="2">
        <f>COUNTIFS(Table2[Sub-Sector],Table3[[#This Row],[Sub-Sector]],Table2[RSI Exponential â€“ 14D],"&gt;=50")/Table3[[#This Row],[Count]]</f>
        <v>1</v>
      </c>
      <c r="I21" s="2">
        <f>COUNTIFS(Table2[Sub-Sector],Table3[[#This Row],[Sub-Sector]],Table2[Relative Volume],"&gt;=1")/Table3[[#This Row],[Count]]</f>
        <v>0.5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0.5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0.5</v>
      </c>
      <c r="O21" s="2">
        <f>COUNTIFS(Table2[Sub-Sector],Table3[[#This Row],[Sub-Sector]],Table2[% Away From Current Month High],"&lt;=0.05")/Table3[[#This Row],[Count]]</f>
        <v>0</v>
      </c>
      <c r="P21" s="2">
        <f>COUNTIFS(Table2[Sub-Sector],Table3[[#This Row],[Sub-Sector]],Table2[% Away From 52W High],"&lt;=10")/Table3[[#This Row],[Count]]</f>
        <v>0</v>
      </c>
      <c r="Q21" s="2">
        <f>COUNTIFS(Table2[Sub-Sector],Table3[[#This Row],[Sub-Sector]],Table2[% Away From 52W Low],"&gt;=10")/Table3[[#This Row],[Count]]</f>
        <v>0.5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0.5</v>
      </c>
      <c r="T21" s="2">
        <f>COUNTIFS(Table2[Sub-Sector],Table3[[#This Row],[Sub-Sector]],Table2[% Price above 200 EMA],"&gt;=0")/Table3[[#This Row],[Count]]</f>
        <v>0.5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0.5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383</v>
      </c>
      <c r="X21">
        <f>_xlfn.RANK.AVG(Table3[[#This Row],[Score]],Table3[Score],1)</f>
        <v>43.5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164.5</v>
      </c>
      <c r="Z21">
        <f>_xlfn.RANK.AVG(Table3[[#This Row],[Score 2 ]],Table3[[Score 2 ]],1)</f>
        <v>20.5</v>
      </c>
    </row>
    <row r="22" spans="1:26" x14ac:dyDescent="0.3">
      <c r="A22" t="s">
        <v>1092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0.5</v>
      </c>
      <c r="E22" s="2">
        <f>COUNTIFS(Table2[Sub-Sector],Table3[[#This Row],[Sub-Sector]],Table2[1M Return vs Nifty],"&gt;=5")/Table3[[#This Row],[Count]]</f>
        <v>0.5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0.5</v>
      </c>
      <c r="H22" s="2">
        <f>COUNTIFS(Table2[Sub-Sector],Table3[[#This Row],[Sub-Sector]],Table2[RSI Exponential â€“ 14D],"&gt;=50")/Table3[[#This Row],[Count]]</f>
        <v>1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0.5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Low],"&gt;=0.05")/Table3[[#This Row],[Count]]</f>
        <v>1</v>
      </c>
      <c r="O22" s="2">
        <f>COUNTIFS(Table2[Sub-Sector],Table3[[#This Row],[Sub-Sector]],Table2[% Away From Current Month High],"&lt;=0.05")/Table3[[#This Row],[Count]]</f>
        <v>0.5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1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1</v>
      </c>
      <c r="V22" s="2">
        <f>COUNTIFS(Table2[Sub-Sector],Table3[[#This Row],[Sub-Sector]],Table2[Sharpe Ratio],"&gt;=0.10")/Table3[[#This Row],[Count]]</f>
        <v>0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207</v>
      </c>
      <c r="X22">
        <f>_xlfn.RANK.AVG(Table3[[#This Row],[Score]],Table3[Score],1)</f>
        <v>7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164.5</v>
      </c>
      <c r="Z22">
        <f>_xlfn.RANK.AVG(Table3[[#This Row],[Score 2 ]],Table3[[Score 2 ]],1)</f>
        <v>20.5</v>
      </c>
    </row>
    <row r="23" spans="1:26" x14ac:dyDescent="0.3">
      <c r="A23" t="s">
        <v>938</v>
      </c>
      <c r="B23">
        <f>COUNTIFS(Table2[Sub-Sector],Table3[[#This Row],[Sub-Sector]])</f>
        <v>2</v>
      </c>
      <c r="C23" s="2">
        <f>COUNTIFS(Table2[Sub-Sector],Table3[[#This Row],[Sub-Sector]],Table2[Uptrend],"Uptrend")/Table3[[#This Row],[Count]]</f>
        <v>0.5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0.5</v>
      </c>
      <c r="G23" s="2">
        <f>COUNTIFS(Table2[Sub-Sector],Table3[[#This Row],[Sub-Sector]],Table2[1Y Return vs Nifty],"&gt;=10")/Table3[[#This Row],[Count]]</f>
        <v>0.5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Volume],"&gt;=1")/Table3[[#This Row],[Count]]</f>
        <v>0.5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1</v>
      </c>
      <c r="O23" s="2">
        <f>COUNTIFS(Table2[Sub-Sector],Table3[[#This Row],[Sub-Sector]],Table2[% Away From Current Month High],"&lt;=0.05")/Table3[[#This Row],[Count]]</f>
        <v>1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0.5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0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352</v>
      </c>
      <c r="X23">
        <f>_xlfn.RANK.AVG(Table3[[#This Row],[Score]],Table3[Score],1)</f>
        <v>34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164.5</v>
      </c>
      <c r="Z23">
        <f>_xlfn.RANK.AVG(Table3[[#This Row],[Score 2 ]],Table3[[Score 2 ]],1)</f>
        <v>20.5</v>
      </c>
    </row>
    <row r="24" spans="1:26" x14ac:dyDescent="0.3">
      <c r="A24" t="s">
        <v>118</v>
      </c>
      <c r="B24">
        <f>COUNTIFS(Table2[Sub-Sector],Table3[[#This Row],[Sub-Sector]])</f>
        <v>3</v>
      </c>
      <c r="C24" s="2">
        <f>COUNTIFS(Table2[Sub-Sector],Table3[[#This Row],[Sub-Sector]],Table2[Uptrend],"Uptrend")/Table3[[#This Row],[Count]]</f>
        <v>0.66666666666666663</v>
      </c>
      <c r="D24" s="2">
        <f>COUNTIFS(Table2[Sub-Sector],Table3[[#This Row],[Sub-Sector]],Table2[1W Return vs Nifty],"&gt;=5")/Table3[[#This Row],[Count]]</f>
        <v>0</v>
      </c>
      <c r="E24" s="2">
        <f>COUNTIFS(Table2[Sub-Sector],Table3[[#This Row],[Sub-Sector]],Table2[1M Return vs Nifty],"&gt;=5")/Table3[[#This Row],[Count]]</f>
        <v>0.33333333333333331</v>
      </c>
      <c r="F24" s="2">
        <f>COUNTIFS(Table2[Sub-Sector],Table3[[#This Row],[Sub-Sector]],Table2[6M Return vs Nifty],"&gt;=10")/Table3[[#This Row],[Count]]</f>
        <v>0.66666666666666663</v>
      </c>
      <c r="G24" s="2">
        <f>COUNTIFS(Table2[Sub-Sector],Table3[[#This Row],[Sub-Sector]],Table2[1Y Return vs Nifty],"&gt;=10")/Table3[[#This Row],[Count]]</f>
        <v>1</v>
      </c>
      <c r="H24" s="2">
        <f>COUNTIFS(Table2[Sub-Sector],Table3[[#This Row],[Sub-Sector]],Table2[RSI Exponential â€“ 14D],"&gt;=50")/Table3[[#This Row],[Count]]</f>
        <v>0.66666666666666663</v>
      </c>
      <c r="I24" s="2">
        <f>COUNTIFS(Table2[Sub-Sector],Table3[[#This Row],[Sub-Sector]],Table2[Relative Volume],"&gt;=1")/Table3[[#This Row],[Count]]</f>
        <v>0.66666666666666663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0.33333333333333331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0.66666666666666663</v>
      </c>
      <c r="O24" s="2">
        <f>COUNTIFS(Table2[Sub-Sector],Table3[[#This Row],[Sub-Sector]],Table2[% Away From Current Month High],"&lt;=0.05")/Table3[[#This Row],[Count]]</f>
        <v>0.33333333333333331</v>
      </c>
      <c r="P24" s="2">
        <f>COUNTIFS(Table2[Sub-Sector],Table3[[#This Row],[Sub-Sector]],Table2[% Away From 52W High],"&lt;=10")/Table3[[#This Row],[Count]]</f>
        <v>0.33333333333333331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0.33333333333333331</v>
      </c>
      <c r="S24" s="2">
        <f>COUNTIFS(Table2[Sub-Sector],Table3[[#This Row],[Sub-Sector]],Table2[% Price above 50 EMA],"&gt;=0")/Table3[[#This Row],[Count]]</f>
        <v>0.33333333333333331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0.33333333333333331</v>
      </c>
      <c r="V24" s="2">
        <f>COUNTIFS(Table2[Sub-Sector],Table3[[#This Row],[Sub-Sector]],Table2[Sharpe Ratio],"&gt;=0.10")/Table3[[#This Row],[Count]]</f>
        <v>0.33333333333333331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355</v>
      </c>
      <c r="X24">
        <f>_xlfn.RANK.AVG(Table3[[#This Row],[Score]],Table3[Score],1)</f>
        <v>36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167</v>
      </c>
      <c r="Z24">
        <f>_xlfn.RANK.AVG(Table3[[#This Row],[Score 2 ]],Table3[[Score 2 ]],1)</f>
        <v>23</v>
      </c>
    </row>
    <row r="25" spans="1:26" x14ac:dyDescent="0.3">
      <c r="A25" t="s">
        <v>51</v>
      </c>
      <c r="B25">
        <f>COUNTIFS(Table2[Sub-Sector],Table3[[#This Row],[Sub-Sector]])</f>
        <v>44</v>
      </c>
      <c r="C25" s="2">
        <f>COUNTIFS(Table2[Sub-Sector],Table3[[#This Row],[Sub-Sector]],Table2[Uptrend],"Uptrend")/Table3[[#This Row],[Count]]</f>
        <v>0.95454545454545459</v>
      </c>
      <c r="D25" s="2">
        <f>COUNTIFS(Table2[Sub-Sector],Table3[[#This Row],[Sub-Sector]],Table2[1W Return vs Nifty],"&gt;=5")/Table3[[#This Row],[Count]]</f>
        <v>0.29545454545454547</v>
      </c>
      <c r="E25" s="2">
        <f>COUNTIFS(Table2[Sub-Sector],Table3[[#This Row],[Sub-Sector]],Table2[1M Return vs Nifty],"&gt;=5")/Table3[[#This Row],[Count]]</f>
        <v>0.59090909090909094</v>
      </c>
      <c r="F25" s="2">
        <f>COUNTIFS(Table2[Sub-Sector],Table3[[#This Row],[Sub-Sector]],Table2[6M Return vs Nifty],"&gt;=10")/Table3[[#This Row],[Count]]</f>
        <v>0.5</v>
      </c>
      <c r="G25" s="2">
        <f>COUNTIFS(Table2[Sub-Sector],Table3[[#This Row],[Sub-Sector]],Table2[1Y Return vs Nifty],"&gt;=10")/Table3[[#This Row],[Count]]</f>
        <v>0.70454545454545459</v>
      </c>
      <c r="H25" s="2">
        <f>COUNTIFS(Table2[Sub-Sector],Table3[[#This Row],[Sub-Sector]],Table2[RSI Exponential â€“ 14D],"&gt;=50")/Table3[[#This Row],[Count]]</f>
        <v>0.86363636363636365</v>
      </c>
      <c r="I25" s="2">
        <f>COUNTIFS(Table2[Sub-Sector],Table3[[#This Row],[Sub-Sector]],Table2[Relative Volume],"&gt;=1")/Table3[[#This Row],[Count]]</f>
        <v>0.36363636363636365</v>
      </c>
      <c r="J25" s="2">
        <f>COUNTIFS(Table2[Sub-Sector],Table3[[#This Row],[Sub-Sector]],Table2[% Away From Day Low],"&gt;=0.05")/Table3[[#This Row],[Count]]</f>
        <v>4.5454545454545456E-2</v>
      </c>
      <c r="K25" s="2">
        <f>COUNTIFS(Table2[Sub-Sector],Table3[[#This Row],[Sub-Sector]],Table2[% Away From Day High],"&lt;=0.05")/Table3[[#This Row],[Count]]</f>
        <v>0.97727272727272729</v>
      </c>
      <c r="L25" s="2">
        <f>COUNTIFS(Table2[Sub-Sector],Table3[[#This Row],[Sub-Sector]],Table2[% Away From Current Week Low],"&gt;=0.05")/Table3[[#This Row],[Count]]</f>
        <v>0.22727272727272727</v>
      </c>
      <c r="M25" s="2">
        <f>COUNTIFS(Table2[Sub-Sector],Table3[[#This Row],[Sub-Sector]],Table2[% Away From Current Week High],"&lt;=0.05")/Table3[[#This Row],[Count]]</f>
        <v>0.86363636363636365</v>
      </c>
      <c r="N25" s="2">
        <f>COUNTIFS(Table2[Sub-Sector],Table3[[#This Row],[Sub-Sector]],Table2[% Away From Current Month Low],"&gt;=0.05")/Table3[[#This Row],[Count]]</f>
        <v>0.86363636363636365</v>
      </c>
      <c r="O25" s="2">
        <f>COUNTIFS(Table2[Sub-Sector],Table3[[#This Row],[Sub-Sector]],Table2[% Away From Current Month High],"&lt;=0.05")/Table3[[#This Row],[Count]]</f>
        <v>0.70454545454545459</v>
      </c>
      <c r="P25" s="2">
        <f>COUNTIFS(Table2[Sub-Sector],Table3[[#This Row],[Sub-Sector]],Table2[% Away From 52W High],"&lt;=10")/Table3[[#This Row],[Count]]</f>
        <v>0.72727272727272729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0.88636363636363635</v>
      </c>
      <c r="S25" s="2">
        <f>COUNTIFS(Table2[Sub-Sector],Table3[[#This Row],[Sub-Sector]],Table2[% Price above 50 EMA],"&gt;=0")/Table3[[#This Row],[Count]]</f>
        <v>0.93181818181818177</v>
      </c>
      <c r="T25" s="2">
        <f>COUNTIFS(Table2[Sub-Sector],Table3[[#This Row],[Sub-Sector]],Table2[% Price above 200 EMA],"&gt;=0")/Table3[[#This Row],[Count]]</f>
        <v>0.97727272727272729</v>
      </c>
      <c r="U25" s="2">
        <f>COUNTIFS(Table2[Sub-Sector],Table3[[#This Row],[Sub-Sector]],Table2[Rate of Change - Zone],"Positive")/Table3[[#This Row],[Count]]</f>
        <v>0.88636363636363635</v>
      </c>
      <c r="V25" s="2">
        <f>COUNTIFS(Table2[Sub-Sector],Table3[[#This Row],[Sub-Sector]],Table2[Sharpe Ratio],"&gt;=0.10")/Table3[[#This Row],[Count]]</f>
        <v>0.11363636363636363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240</v>
      </c>
      <c r="X25">
        <f>_xlfn.RANK.AVG(Table3[[#This Row],[Score]],Table3[Score],1)</f>
        <v>8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</v>
      </c>
      <c r="Z25">
        <f>_xlfn.RANK.AVG(Table3[[#This Row],[Score 2 ]],Table3[[Score 2 ]],1)</f>
        <v>24</v>
      </c>
    </row>
    <row r="26" spans="1:26" x14ac:dyDescent="0.3">
      <c r="A26" t="s">
        <v>124</v>
      </c>
      <c r="B26">
        <f>COUNTIFS(Table2[Sub-Sector],Table3[[#This Row],[Sub-Sector]])</f>
        <v>7</v>
      </c>
      <c r="C26" s="2">
        <f>COUNTIFS(Table2[Sub-Sector],Table3[[#This Row],[Sub-Sector]],Table2[Uptrend],"Uptrend")/Table3[[#This Row],[Count]]</f>
        <v>0.8571428571428571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</v>
      </c>
      <c r="F26" s="2">
        <f>COUNTIFS(Table2[Sub-Sector],Table3[[#This Row],[Sub-Sector]],Table2[6M Return vs Nifty],"&gt;=10")/Table3[[#This Row],[Count]]</f>
        <v>0.7142857142857143</v>
      </c>
      <c r="G26" s="2">
        <f>COUNTIFS(Table2[Sub-Sector],Table3[[#This Row],[Sub-Sector]],Table2[1Y Return vs Nifty],"&gt;=10")/Table3[[#This Row],[Count]]</f>
        <v>0.8571428571428571</v>
      </c>
      <c r="H26" s="2">
        <f>COUNTIFS(Table2[Sub-Sector],Table3[[#This Row],[Sub-Sector]],Table2[RSI Exponential â€“ 14D],"&gt;=50")/Table3[[#This Row],[Count]]</f>
        <v>0.5714285714285714</v>
      </c>
      <c r="I26" s="2">
        <f>COUNTIFS(Table2[Sub-Sector],Table3[[#This Row],[Sub-Sector]],Table2[Relative Volume],"&gt;=1")/Table3[[#This Row],[Count]]</f>
        <v>0.14285714285714285</v>
      </c>
      <c r="J26" s="2">
        <f>COUNTIFS(Table2[Sub-Sector],Table3[[#This Row],[Sub-Sector]],Table2[% Away From Day Low],"&gt;=0.05")/Table3[[#This Row],[Count]]</f>
        <v>0.14285714285714285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0.42857142857142855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0.7142857142857143</v>
      </c>
      <c r="O26" s="2">
        <f>COUNTIFS(Table2[Sub-Sector],Table3[[#This Row],[Sub-Sector]],Table2[% Away From Current Month High],"&lt;=0.05")/Table3[[#This Row],[Count]]</f>
        <v>0.5714285714285714</v>
      </c>
      <c r="P26" s="2">
        <f>COUNTIFS(Table2[Sub-Sector],Table3[[#This Row],[Sub-Sector]],Table2[% Away From 52W High],"&lt;=10")/Table3[[#This Row],[Count]]</f>
        <v>0.2857142857142857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0.7142857142857143</v>
      </c>
      <c r="S26" s="2">
        <f>COUNTIFS(Table2[Sub-Sector],Table3[[#This Row],[Sub-Sector]],Table2[% Price above 50 EMA],"&gt;=0")/Table3[[#This Row],[Count]]</f>
        <v>0.8571428571428571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0.8571428571428571</v>
      </c>
      <c r="V26" s="2">
        <f>COUNTIFS(Table2[Sub-Sector],Table3[[#This Row],[Sub-Sector]],Table2[Sharpe Ratio],"&gt;=0.10")/Table3[[#This Row],[Count]]</f>
        <v>0.8571428571428571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395.5</v>
      </c>
      <c r="X26">
        <f>_xlfn.RANK.AVG(Table3[[#This Row],[Score]],Table3[Score],1)</f>
        <v>50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173</v>
      </c>
      <c r="Z26">
        <f>_xlfn.RANK.AVG(Table3[[#This Row],[Score 2 ]],Table3[[Score 2 ]],1)</f>
        <v>25</v>
      </c>
    </row>
    <row r="27" spans="1:26" x14ac:dyDescent="0.3">
      <c r="A27" t="s">
        <v>431</v>
      </c>
      <c r="B27">
        <f>COUNTIFS(Table2[Sub-Sector],Table3[[#This Row],[Sub-Sector]])</f>
        <v>4</v>
      </c>
      <c r="C27" s="2">
        <f>COUNTIFS(Table2[Sub-Sector],Table3[[#This Row],[Sub-Sector]],Table2[Uptrend],"Uptrend")/Table3[[#This Row],[Count]]</f>
        <v>0.75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</v>
      </c>
      <c r="F27" s="2">
        <f>COUNTIFS(Table2[Sub-Sector],Table3[[#This Row],[Sub-Sector]],Table2[6M Return vs Nifty],"&gt;=10")/Table3[[#This Row],[Count]]</f>
        <v>0.75</v>
      </c>
      <c r="G27" s="2">
        <f>COUNTIFS(Table2[Sub-Sector],Table3[[#This Row],[Sub-Sector]],Table2[1Y Return vs Nifty],"&gt;=10")/Table3[[#This Row],[Count]]</f>
        <v>0.75</v>
      </c>
      <c r="H27" s="2">
        <f>COUNTIFS(Table2[Sub-Sector],Table3[[#This Row],[Sub-Sector]],Table2[RSI Exponential â€“ 14D],"&gt;=50")/Table3[[#This Row],[Count]]</f>
        <v>0.25</v>
      </c>
      <c r="I27" s="2">
        <f>COUNTIFS(Table2[Sub-Sector],Table3[[#This Row],[Sub-Sector]],Table2[Relative Volume],"&gt;=1")/Table3[[#This Row],[Count]]</f>
        <v>0.25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0.25</v>
      </c>
      <c r="M27" s="2">
        <f>COUNTIFS(Table2[Sub-Sector],Table3[[#This Row],[Sub-Sector]],Table2[% Away From Current Week High],"&lt;=0.05")/Table3[[#This Row],[Count]]</f>
        <v>0.75</v>
      </c>
      <c r="N27" s="2">
        <f>COUNTIFS(Table2[Sub-Sector],Table3[[#This Row],[Sub-Sector]],Table2[% Away From Current Month Low],"&gt;=0.05")/Table3[[#This Row],[Count]]</f>
        <v>0.5</v>
      </c>
      <c r="O27" s="2">
        <f>COUNTIFS(Table2[Sub-Sector],Table3[[#This Row],[Sub-Sector]],Table2[% Away From Current Month High],"&lt;=0.05")/Table3[[#This Row],[Count]]</f>
        <v>0.5</v>
      </c>
      <c r="P27" s="2">
        <f>COUNTIFS(Table2[Sub-Sector],Table3[[#This Row],[Sub-Sector]],Table2[% Away From 52W High],"&lt;=10")/Table3[[#This Row],[Count]]</f>
        <v>0.25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0.5</v>
      </c>
      <c r="S27" s="2">
        <f>COUNTIFS(Table2[Sub-Sector],Table3[[#This Row],[Sub-Sector]],Table2[% Price above 50 EMA],"&gt;=0")/Table3[[#This Row],[Count]]</f>
        <v>0.75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0.75</v>
      </c>
      <c r="V27" s="2">
        <f>COUNTIFS(Table2[Sub-Sector],Table3[[#This Row],[Sub-Sector]],Table2[Sharpe Ratio],"&gt;=0.10")/Table3[[#This Row],[Count]]</f>
        <v>0.5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409</v>
      </c>
      <c r="X27">
        <f>_xlfn.RANK.AVG(Table3[[#This Row],[Score]],Table3[Score],1)</f>
        <v>57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</v>
      </c>
      <c r="Z27">
        <f>_xlfn.RANK.AVG(Table3[[#This Row],[Score 2 ]],Table3[[Score 2 ]],1)</f>
        <v>26</v>
      </c>
    </row>
    <row r="28" spans="1:26" x14ac:dyDescent="0.3">
      <c r="A28" t="s">
        <v>306</v>
      </c>
      <c r="B28">
        <f>COUNTIFS(Table2[Sub-Sector],Table3[[#This Row],[Sub-Sector]])</f>
        <v>21</v>
      </c>
      <c r="C28" s="2">
        <f>COUNTIFS(Table2[Sub-Sector],Table3[[#This Row],[Sub-Sector]],Table2[Uptrend],"Uptrend")/Table3[[#This Row],[Count]]</f>
        <v>0.8571428571428571</v>
      </c>
      <c r="D28" s="2">
        <f>COUNTIFS(Table2[Sub-Sector],Table3[[#This Row],[Sub-Sector]],Table2[1W Return vs Nifty],"&gt;=5")/Table3[[#This Row],[Count]]</f>
        <v>0.2857142857142857</v>
      </c>
      <c r="E28" s="2">
        <f>COUNTIFS(Table2[Sub-Sector],Table3[[#This Row],[Sub-Sector]],Table2[1M Return vs Nifty],"&gt;=5")/Table3[[#This Row],[Count]]</f>
        <v>0.47619047619047616</v>
      </c>
      <c r="F28" s="2">
        <f>COUNTIFS(Table2[Sub-Sector],Table3[[#This Row],[Sub-Sector]],Table2[6M Return vs Nifty],"&gt;=10")/Table3[[#This Row],[Count]]</f>
        <v>0.76190476190476186</v>
      </c>
      <c r="G28" s="2">
        <f>COUNTIFS(Table2[Sub-Sector],Table3[[#This Row],[Sub-Sector]],Table2[1Y Return vs Nifty],"&gt;=10")/Table3[[#This Row],[Count]]</f>
        <v>0.5714285714285714</v>
      </c>
      <c r="H28" s="2">
        <f>COUNTIFS(Table2[Sub-Sector],Table3[[#This Row],[Sub-Sector]],Table2[RSI Exponential â€“ 14D],"&gt;=50")/Table3[[#This Row],[Count]]</f>
        <v>0.8571428571428571</v>
      </c>
      <c r="I28" s="2">
        <f>COUNTIFS(Table2[Sub-Sector],Table3[[#This Row],[Sub-Sector]],Table2[Relative Volume],"&gt;=1")/Table3[[#This Row],[Count]]</f>
        <v>0.33333333333333331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0.95238095238095233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0.7142857142857143</v>
      </c>
      <c r="N28" s="2">
        <f>COUNTIFS(Table2[Sub-Sector],Table3[[#This Row],[Sub-Sector]],Table2[% Away From Current Month Low],"&gt;=0.05")/Table3[[#This Row],[Count]]</f>
        <v>0.80952380952380953</v>
      </c>
      <c r="O28" s="2">
        <f>COUNTIFS(Table2[Sub-Sector],Table3[[#This Row],[Sub-Sector]],Table2[% Away From Current Month High],"&lt;=0.05")/Table3[[#This Row],[Count]]</f>
        <v>0.38095238095238093</v>
      </c>
      <c r="P28" s="2">
        <f>COUNTIFS(Table2[Sub-Sector],Table3[[#This Row],[Sub-Sector]],Table2[% Away From 52W High],"&lt;=10")/Table3[[#This Row],[Count]]</f>
        <v>0.61904761904761907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0.80952380952380953</v>
      </c>
      <c r="S28" s="2">
        <f>COUNTIFS(Table2[Sub-Sector],Table3[[#This Row],[Sub-Sector]],Table2[% Price above 50 EMA],"&gt;=0")/Table3[[#This Row],[Count]]</f>
        <v>0.8571428571428571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0.76190476190476186</v>
      </c>
      <c r="V28" s="2">
        <f>COUNTIFS(Table2[Sub-Sector],Table3[[#This Row],[Sub-Sector]],Table2[Sharpe Ratio],"&gt;=0.10")/Table3[[#This Row],[Count]]</f>
        <v>0.23809523809523808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262.5</v>
      </c>
      <c r="X28">
        <f>_xlfn.RANK.AVG(Table3[[#This Row],[Score]],Table3[Score],1)</f>
        <v>13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177.5</v>
      </c>
      <c r="Z28">
        <f>_xlfn.RANK.AVG(Table3[[#This Row],[Score 2 ]],Table3[[Score 2 ]],1)</f>
        <v>27</v>
      </c>
    </row>
    <row r="29" spans="1:26" x14ac:dyDescent="0.3">
      <c r="A29" t="s">
        <v>163</v>
      </c>
      <c r="B29">
        <f>COUNTIFS(Table2[Sub-Sector],Table3[[#This Row],[Sub-Sector]])</f>
        <v>10</v>
      </c>
      <c r="C29" s="2">
        <f>COUNTIFS(Table2[Sub-Sector],Table3[[#This Row],[Sub-Sector]],Table2[Uptrend],"Uptrend")/Table3[[#This Row],[Count]]</f>
        <v>0.7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0.4</v>
      </c>
      <c r="F29" s="2">
        <f>COUNTIFS(Table2[Sub-Sector],Table3[[#This Row],[Sub-Sector]],Table2[6M Return vs Nifty],"&gt;=10")/Table3[[#This Row],[Count]]</f>
        <v>1</v>
      </c>
      <c r="G29" s="2">
        <f>COUNTIFS(Table2[Sub-Sector],Table3[[#This Row],[Sub-Sector]],Table2[1Y Return vs Nifty],"&gt;=10")/Table3[[#This Row],[Count]]</f>
        <v>1</v>
      </c>
      <c r="H29" s="2">
        <f>COUNTIFS(Table2[Sub-Sector],Table3[[#This Row],[Sub-Sector]],Table2[RSI Exponential â€“ 14D],"&gt;=50")/Table3[[#This Row],[Count]]</f>
        <v>0.9</v>
      </c>
      <c r="I29" s="2">
        <f>COUNTIFS(Table2[Sub-Sector],Table3[[#This Row],[Sub-Sector]],Table2[Relative Volume],"&gt;=1")/Table3[[#This Row],[Count]]</f>
        <v>0.1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0.7</v>
      </c>
      <c r="N29" s="2">
        <f>COUNTIFS(Table2[Sub-Sector],Table3[[#This Row],[Sub-Sector]],Table2[% Away From Current Month Low],"&gt;=0.05")/Table3[[#This Row],[Count]]</f>
        <v>0.9</v>
      </c>
      <c r="O29" s="2">
        <f>COUNTIFS(Table2[Sub-Sector],Table3[[#This Row],[Sub-Sector]],Table2[% Away From Current Month High],"&lt;=0.05")/Table3[[#This Row],[Count]]</f>
        <v>0.5</v>
      </c>
      <c r="P29" s="2">
        <f>COUNTIFS(Table2[Sub-Sector],Table3[[#This Row],[Sub-Sector]],Table2[% Away From 52W High],"&lt;=10")/Table3[[#This Row],[Count]]</f>
        <v>0.3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0.7</v>
      </c>
      <c r="S29" s="2">
        <f>COUNTIFS(Table2[Sub-Sector],Table3[[#This Row],[Sub-Sector]],Table2[% Price above 50 EMA],"&gt;=0")/Table3[[#This Row],[Count]]</f>
        <v>0.8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0.6</v>
      </c>
      <c r="V29" s="2">
        <f>COUNTIFS(Table2[Sub-Sector],Table3[[#This Row],[Sub-Sector]],Table2[Sharpe Ratio],"&gt;=0.10")/Table3[[#This Row],[Count]]</f>
        <v>1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351.5</v>
      </c>
      <c r="X29">
        <f>_xlfn.RANK.AVG(Table3[[#This Row],[Score]],Table3[Score],1)</f>
        <v>33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180.5</v>
      </c>
      <c r="Z29">
        <f>_xlfn.RANK.AVG(Table3[[#This Row],[Score 2 ]],Table3[[Score 2 ]],1)</f>
        <v>28</v>
      </c>
    </row>
    <row r="30" spans="1:26" x14ac:dyDescent="0.3">
      <c r="A30" t="s">
        <v>933</v>
      </c>
      <c r="B30">
        <f>COUNTIFS(Table2[Sub-Sector],Table3[[#This Row],[Sub-Sector]])</f>
        <v>2</v>
      </c>
      <c r="C30" s="2">
        <f>COUNTIFS(Table2[Sub-Sector],Table3[[#This Row],[Sub-Sector]],Table2[Uptrend],"Uptrend")/Table3[[#This Row],[Count]]</f>
        <v>1</v>
      </c>
      <c r="D30" s="2">
        <f>COUNTIFS(Table2[Sub-Sector],Table3[[#This Row],[Sub-Sector]],Table2[1W Return vs Nifty],"&gt;=5")/Table3[[#This Row],[Count]]</f>
        <v>0.5</v>
      </c>
      <c r="E30" s="2">
        <f>COUNTIFS(Table2[Sub-Sector],Table3[[#This Row],[Sub-Sector]],Table2[1M Return vs Nifty],"&gt;=5")/Table3[[#This Row],[Count]]</f>
        <v>0</v>
      </c>
      <c r="F30" s="2">
        <f>COUNTIFS(Table2[Sub-Sector],Table3[[#This Row],[Sub-Sector]],Table2[6M Return vs Nifty],"&gt;=10")/Table3[[#This Row],[Count]]</f>
        <v>0.5</v>
      </c>
      <c r="G30" s="2">
        <f>COUNTIFS(Table2[Sub-Sector],Table3[[#This Row],[Sub-Sector]],Table2[1Y Return vs Nifty],"&gt;=10")/Table3[[#This Row],[Count]]</f>
        <v>1</v>
      </c>
      <c r="H30" s="2">
        <f>COUNTIFS(Table2[Sub-Sector],Table3[[#This Row],[Sub-Sector]],Table2[RSI Exponential â€“ 14D],"&gt;=50")/Table3[[#This Row],[Count]]</f>
        <v>1</v>
      </c>
      <c r="I30" s="2">
        <f>COUNTIFS(Table2[Sub-Sector],Table3[[#This Row],[Sub-Sector]],Table2[Relative Volume],"&gt;=1")/Table3[[#This Row],[Count]]</f>
        <v>0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1</v>
      </c>
      <c r="O30" s="2">
        <f>COUNTIFS(Table2[Sub-Sector],Table3[[#This Row],[Sub-Sector]],Table2[% Away From Current Month High],"&lt;=0.05")/Table3[[#This Row],[Count]]</f>
        <v>1</v>
      </c>
      <c r="P30" s="2">
        <f>COUNTIFS(Table2[Sub-Sector],Table3[[#This Row],[Sub-Sector]],Table2[% Away From 52W High],"&lt;=10")/Table3[[#This Row],[Count]]</f>
        <v>0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1</v>
      </c>
      <c r="S30" s="2">
        <f>COUNTIFS(Table2[Sub-Sector],Table3[[#This Row],[Sub-Sector]],Table2[% Price above 50 EMA],"&gt;=0")/Table3[[#This Row],[Count]]</f>
        <v>1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1</v>
      </c>
      <c r="V30" s="2">
        <f>COUNTIFS(Table2[Sub-Sector],Table3[[#This Row],[Sub-Sector]],Table2[Sharpe Ratio],"&gt;=0.10")/Table3[[#This Row],[Count]]</f>
        <v>1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305</v>
      </c>
      <c r="X30">
        <f>_xlfn.RANK.AVG(Table3[[#This Row],[Score]],Table3[Score],1)</f>
        <v>18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30">
        <f>_xlfn.RANK.AVG(Table3[[#This Row],[Score 2 ]],Table3[[Score 2 ]],1)</f>
        <v>30</v>
      </c>
    </row>
    <row r="31" spans="1:26" x14ac:dyDescent="0.3">
      <c r="A31" t="s">
        <v>375</v>
      </c>
      <c r="B31">
        <f>COUNTIFS(Table2[Sub-Sector],Table3[[#This Row],[Sub-Sector]])</f>
        <v>2</v>
      </c>
      <c r="C31" s="2">
        <f>COUNTIFS(Table2[Sub-Sector],Table3[[#This Row],[Sub-Sector]],Table2[Uptrend],"Uptrend")/Table3[[#This Row],[Count]]</f>
        <v>0.5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</v>
      </c>
      <c r="F31" s="2">
        <f>COUNTIFS(Table2[Sub-Sector],Table3[[#This Row],[Sub-Sector]],Table2[6M Return vs Nifty],"&gt;=10")/Table3[[#This Row],[Count]]</f>
        <v>0.5</v>
      </c>
      <c r="G31" s="2">
        <f>COUNTIFS(Table2[Sub-Sector],Table3[[#This Row],[Sub-Sector]],Table2[1Y Return vs Nifty],"&gt;=10")/Table3[[#This Row],[Count]]</f>
        <v>1</v>
      </c>
      <c r="H31" s="2">
        <f>COUNTIFS(Table2[Sub-Sector],Table3[[#This Row],[Sub-Sector]],Table2[RSI Exponential â€“ 14D],"&gt;=50")/Table3[[#This Row],[Count]]</f>
        <v>1</v>
      </c>
      <c r="I31" s="2">
        <f>COUNTIFS(Table2[Sub-Sector],Table3[[#This Row],[Sub-Sector]],Table2[Relative Volume],"&gt;=1")/Table3[[#This Row],[Count]]</f>
        <v>0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1</v>
      </c>
      <c r="O31" s="2">
        <f>COUNTIFS(Table2[Sub-Sector],Table3[[#This Row],[Sub-Sector]],Table2[% Away From Current Month High],"&lt;=0.05")/Table3[[#This Row],[Count]]</f>
        <v>0.5</v>
      </c>
      <c r="P31" s="2">
        <f>COUNTIFS(Table2[Sub-Sector],Table3[[#This Row],[Sub-Sector]],Table2[% Away From 52W High],"&lt;=10")/Table3[[#This Row],[Count]]</f>
        <v>0.5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0.5</v>
      </c>
      <c r="S31" s="2">
        <f>COUNTIFS(Table2[Sub-Sector],Table3[[#This Row],[Sub-Sector]],Table2[% Price above 50 EMA],"&gt;=0")/Table3[[#This Row],[Count]]</f>
        <v>0.5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1</v>
      </c>
      <c r="V31" s="2">
        <f>COUNTIFS(Table2[Sub-Sector],Table3[[#This Row],[Sub-Sector]],Table2[Sharpe Ratio],"&gt;=0.10")/Table3[[#This Row],[Count]]</f>
        <v>0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450</v>
      </c>
      <c r="X31">
        <f>_xlfn.RANK.AVG(Table3[[#This Row],[Score]],Table3[Score],1)</f>
        <v>76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31">
        <f>_xlfn.RANK.AVG(Table3[[#This Row],[Score 2 ]],Table3[[Score 2 ]],1)</f>
        <v>30</v>
      </c>
    </row>
    <row r="32" spans="1:26" x14ac:dyDescent="0.3">
      <c r="A32" t="s">
        <v>259</v>
      </c>
      <c r="B32">
        <f>COUNTIFS(Table2[Sub-Sector],Table3[[#This Row],[Sub-Sector]])</f>
        <v>2</v>
      </c>
      <c r="C32" s="2">
        <f>COUNTIFS(Table2[Sub-Sector],Table3[[#This Row],[Sub-Sector]],Table2[Uptrend],"Uptrend")/Table3[[#This Row],[Count]]</f>
        <v>0.5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0.5</v>
      </c>
      <c r="F32" s="2">
        <f>COUNTIFS(Table2[Sub-Sector],Table3[[#This Row],[Sub-Sector]],Table2[6M Return vs Nifty],"&gt;=10")/Table3[[#This Row],[Count]]</f>
        <v>0.5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0.5</v>
      </c>
      <c r="I32" s="2">
        <f>COUNTIFS(Table2[Sub-Sector],Table3[[#This Row],[Sub-Sector]],Table2[Relative Volume],"&gt;=1")/Table3[[#This Row],[Count]]</f>
        <v>0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1</v>
      </c>
      <c r="O32" s="2">
        <f>COUNTIFS(Table2[Sub-Sector],Table3[[#This Row],[Sub-Sector]],Table2[% Away From Current Month High],"&lt;=0.05")/Table3[[#This Row],[Count]]</f>
        <v>0</v>
      </c>
      <c r="P32" s="2">
        <f>COUNTIFS(Table2[Sub-Sector],Table3[[#This Row],[Sub-Sector]],Table2[% Away From 52W High],"&lt;=10")/Table3[[#This Row],[Count]]</f>
        <v>0.5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0.5</v>
      </c>
      <c r="S32" s="2">
        <f>COUNTIFS(Table2[Sub-Sector],Table3[[#This Row],[Sub-Sector]],Table2[% Price above 50 EMA],"&gt;=0")/Table3[[#This Row],[Count]]</f>
        <v>0.5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1</v>
      </c>
      <c r="V32" s="2">
        <f>COUNTIFS(Table2[Sub-Sector],Table3[[#This Row],[Sub-Sector]],Table2[Sharpe Ratio],"&gt;=0.10")/Table3[[#This Row],[Count]]</f>
        <v>0.5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</v>
      </c>
      <c r="X32">
        <f>_xlfn.RANK.AVG(Table3[[#This Row],[Score]],Table3[Score],1)</f>
        <v>41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32">
        <f>_xlfn.RANK.AVG(Table3[[#This Row],[Score 2 ]],Table3[[Score 2 ]],1)</f>
        <v>30</v>
      </c>
    </row>
    <row r="33" spans="1:26" x14ac:dyDescent="0.3">
      <c r="A33" t="s">
        <v>728</v>
      </c>
      <c r="B33">
        <f>COUNTIFS(Table2[Sub-Sector],Table3[[#This Row],[Sub-Sector]])</f>
        <v>5</v>
      </c>
      <c r="C33" s="2">
        <f>COUNTIFS(Table2[Sub-Sector],Table3[[#This Row],[Sub-Sector]],Table2[Uptrend],"Uptrend")/Table3[[#This Row],[Count]]</f>
        <v>0.4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0.2</v>
      </c>
      <c r="F33" s="2">
        <f>COUNTIFS(Table2[Sub-Sector],Table3[[#This Row],[Sub-Sector]],Table2[6M Return vs Nifty],"&gt;=10")/Table3[[#This Row],[Count]]</f>
        <v>0.8</v>
      </c>
      <c r="G33" s="2">
        <f>COUNTIFS(Table2[Sub-Sector],Table3[[#This Row],[Sub-Sector]],Table2[1Y Return vs Nifty],"&gt;=10")/Table3[[#This Row],[Count]]</f>
        <v>1</v>
      </c>
      <c r="H33" s="2">
        <f>COUNTIFS(Table2[Sub-Sector],Table3[[#This Row],[Sub-Sector]],Table2[RSI Exponential â€“ 14D],"&gt;=50")/Table3[[#This Row],[Count]]</f>
        <v>0.4</v>
      </c>
      <c r="I33" s="2">
        <f>COUNTIFS(Table2[Sub-Sector],Table3[[#This Row],[Sub-Sector]],Table2[Relative Volume],"&gt;=1")/Table3[[#This Row],[Count]]</f>
        <v>0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0.2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1</v>
      </c>
      <c r="O33" s="2">
        <f>COUNTIFS(Table2[Sub-Sector],Table3[[#This Row],[Sub-Sector]],Table2[% Away From Current Month High],"&lt;=0.05")/Table3[[#This Row],[Count]]</f>
        <v>0.2</v>
      </c>
      <c r="P33" s="2">
        <f>COUNTIFS(Table2[Sub-Sector],Table3[[#This Row],[Sub-Sector]],Table2[% Away From 52W High],"&lt;=10")/Table3[[#This Row],[Count]]</f>
        <v>0.2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0.4</v>
      </c>
      <c r="S33" s="2">
        <f>COUNTIFS(Table2[Sub-Sector],Table3[[#This Row],[Sub-Sector]],Table2[% Price above 50 EMA],"&gt;=0")/Table3[[#This Row],[Count]]</f>
        <v>0.4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0.8</v>
      </c>
      <c r="V33" s="2">
        <f>COUNTIFS(Table2[Sub-Sector],Table3[[#This Row],[Sub-Sector]],Table2[Sharpe Ratio],"&gt;=0.10")/Table3[[#This Row],[Count]]</f>
        <v>1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422.5</v>
      </c>
      <c r="X33">
        <f>_xlfn.RANK.AVG(Table3[[#This Row],[Score]],Table3[Score],1)</f>
        <v>61.5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185.5</v>
      </c>
      <c r="Z33">
        <f>_xlfn.RANK.AVG(Table3[[#This Row],[Score 2 ]],Table3[[Score 2 ]],1)</f>
        <v>32</v>
      </c>
    </row>
    <row r="34" spans="1:26" x14ac:dyDescent="0.3">
      <c r="A34" t="s">
        <v>1190</v>
      </c>
      <c r="B34">
        <f>COUNTIFS(Table2[Sub-Sector],Table3[[#This Row],[Sub-Sector]])</f>
        <v>3</v>
      </c>
      <c r="C34" s="2">
        <f>COUNTIFS(Table2[Sub-Sector],Table3[[#This Row],[Sub-Sector]],Table2[Uptrend],"Uptrend")/Table3[[#This Row],[Count]]</f>
        <v>1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0.33333333333333331</v>
      </c>
      <c r="F34" s="2">
        <f>COUNTIFS(Table2[Sub-Sector],Table3[[#This Row],[Sub-Sector]],Table2[6M Return vs Nifty],"&gt;=10")/Table3[[#This Row],[Count]]</f>
        <v>0.66666666666666663</v>
      </c>
      <c r="G34" s="2">
        <f>COUNTIFS(Table2[Sub-Sector],Table3[[#This Row],[Sub-Sector]],Table2[1Y Return vs Nifty],"&gt;=10")/Table3[[#This Row],[Count]]</f>
        <v>0.66666666666666663</v>
      </c>
      <c r="H34" s="2">
        <f>COUNTIFS(Table2[Sub-Sector],Table3[[#This Row],[Sub-Sector]],Table2[RSI Exponential â€“ 14D],"&gt;=50")/Table3[[#This Row],[Count]]</f>
        <v>0.66666666666666663</v>
      </c>
      <c r="I34" s="2">
        <f>COUNTIFS(Table2[Sub-Sector],Table3[[#This Row],[Sub-Sector]],Table2[Relative Volume],"&gt;=1")/Table3[[#This Row],[Count]]</f>
        <v>0.33333333333333331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0.66666666666666663</v>
      </c>
      <c r="L34" s="2">
        <f>COUNTIFS(Table2[Sub-Sector],Table3[[#This Row],[Sub-Sector]],Table2[% Away From Current Week Low],"&gt;=0.05")/Table3[[#This Row],[Count]]</f>
        <v>0</v>
      </c>
      <c r="M34" s="2">
        <f>COUNTIFS(Table2[Sub-Sector],Table3[[#This Row],[Sub-Sector]],Table2[% Away From Current Week High],"&lt;=0.05")/Table3[[#This Row],[Count]]</f>
        <v>0.33333333333333331</v>
      </c>
      <c r="N34" s="2">
        <f>COUNTIFS(Table2[Sub-Sector],Table3[[#This Row],[Sub-Sector]],Table2[% Away From Current Month Low],"&gt;=0.05")/Table3[[#This Row],[Count]]</f>
        <v>1</v>
      </c>
      <c r="O34" s="2">
        <f>COUNTIFS(Table2[Sub-Sector],Table3[[#This Row],[Sub-Sector]],Table2[% Away From Current Month High],"&lt;=0.05")/Table3[[#This Row],[Count]]</f>
        <v>0</v>
      </c>
      <c r="P34" s="2">
        <f>COUNTIFS(Table2[Sub-Sector],Table3[[#This Row],[Sub-Sector]],Table2[% Away From 52W High],"&lt;=10")/Table3[[#This Row],[Count]]</f>
        <v>0.33333333333333331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1</v>
      </c>
      <c r="S34" s="2">
        <f>COUNTIFS(Table2[Sub-Sector],Table3[[#This Row],[Sub-Sector]],Table2[% Price above 50 EMA],"&gt;=0")/Table3[[#This Row],[Count]]</f>
        <v>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0.66666666666666663</v>
      </c>
      <c r="V34" s="2">
        <f>COUNTIFS(Table2[Sub-Sector],Table3[[#This Row],[Sub-Sector]],Table2[Sharpe Ratio],"&gt;=0.10")/Table3[[#This Row],[Count]]</f>
        <v>0.33333333333333331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333</v>
      </c>
      <c r="X34">
        <f>_xlfn.RANK.AVG(Table3[[#This Row],[Score]],Table3[Score],1)</f>
        <v>23.5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190</v>
      </c>
      <c r="Z34">
        <f>_xlfn.RANK.AVG(Table3[[#This Row],[Score 2 ]],Table3[[Score 2 ]],1)</f>
        <v>33</v>
      </c>
    </row>
    <row r="35" spans="1:26" x14ac:dyDescent="0.3">
      <c r="A35" t="s">
        <v>201</v>
      </c>
      <c r="B35">
        <f>COUNTIFS(Table2[Sub-Sector],Table3[[#This Row],[Sub-Sector]])</f>
        <v>4</v>
      </c>
      <c r="C35" s="2">
        <f>COUNTIFS(Table2[Sub-Sector],Table3[[#This Row],[Sub-Sector]],Table2[Uptrend],"Uptrend")/Table3[[#This Row],[Count]]</f>
        <v>0.75</v>
      </c>
      <c r="D35" s="2">
        <f>COUNTIFS(Table2[Sub-Sector],Table3[[#This Row],[Sub-Sector]],Table2[1W Return vs Nifty],"&gt;=5")/Table3[[#This Row],[Count]]</f>
        <v>0.25</v>
      </c>
      <c r="E35" s="2">
        <f>COUNTIFS(Table2[Sub-Sector],Table3[[#This Row],[Sub-Sector]],Table2[1M Return vs Nifty],"&gt;=5")/Table3[[#This Row],[Count]]</f>
        <v>0.5</v>
      </c>
      <c r="F35" s="2">
        <f>COUNTIFS(Table2[Sub-Sector],Table3[[#This Row],[Sub-Sector]],Table2[6M Return vs Nifty],"&gt;=10")/Table3[[#This Row],[Count]]</f>
        <v>0.5</v>
      </c>
      <c r="G35" s="2">
        <f>COUNTIFS(Table2[Sub-Sector],Table3[[#This Row],[Sub-Sector]],Table2[1Y Return vs Nifty],"&gt;=10")/Table3[[#This Row],[Count]]</f>
        <v>0.25</v>
      </c>
      <c r="H35" s="2">
        <f>COUNTIFS(Table2[Sub-Sector],Table3[[#This Row],[Sub-Sector]],Table2[RSI Exponential â€“ 14D],"&gt;=50")/Table3[[#This Row],[Count]]</f>
        <v>0.75</v>
      </c>
      <c r="I35" s="2">
        <f>COUNTIFS(Table2[Sub-Sector],Table3[[#This Row],[Sub-Sector]],Table2[Relative Volume],"&gt;=1")/Table3[[#This Row],[Count]]</f>
        <v>0.5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0.75</v>
      </c>
      <c r="L35" s="2">
        <f>COUNTIFS(Table2[Sub-Sector],Table3[[#This Row],[Sub-Sector]],Table2[% Away From Current Week Low],"&gt;=0.05")/Table3[[#This Row],[Count]]</f>
        <v>0.25</v>
      </c>
      <c r="M35" s="2">
        <f>COUNTIFS(Table2[Sub-Sector],Table3[[#This Row],[Sub-Sector]],Table2[% Away From Current Week High],"&lt;=0.05")/Table3[[#This Row],[Count]]</f>
        <v>0.5</v>
      </c>
      <c r="N35" s="2">
        <f>COUNTIFS(Table2[Sub-Sector],Table3[[#This Row],[Sub-Sector]],Table2[% Away From Current Month Low],"&gt;=0.05")/Table3[[#This Row],[Count]]</f>
        <v>1</v>
      </c>
      <c r="O35" s="2">
        <f>COUNTIFS(Table2[Sub-Sector],Table3[[#This Row],[Sub-Sector]],Table2[% Away From Current Month High],"&lt;=0.05")/Table3[[#This Row],[Count]]</f>
        <v>0.5</v>
      </c>
      <c r="P35" s="2">
        <f>COUNTIFS(Table2[Sub-Sector],Table3[[#This Row],[Sub-Sector]],Table2[% Away From 52W High],"&lt;=10")/Table3[[#This Row],[Count]]</f>
        <v>0.75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1</v>
      </c>
      <c r="V35" s="2">
        <f>COUNTIFS(Table2[Sub-Sector],Table3[[#This Row],[Sub-Sector]],Table2[Sharpe Ratio],"&gt;=0.10")/Table3[[#This Row],[Count]]</f>
        <v>0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286</v>
      </c>
      <c r="X35">
        <f>_xlfn.RANK.AVG(Table3[[#This Row],[Score]],Table3[Score],1)</f>
        <v>16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191.5</v>
      </c>
      <c r="Z35">
        <f>_xlfn.RANK.AVG(Table3[[#This Row],[Score 2 ]],Table3[[Score 2 ]],1)</f>
        <v>34</v>
      </c>
    </row>
    <row r="36" spans="1:26" x14ac:dyDescent="0.3">
      <c r="A36" t="s">
        <v>60</v>
      </c>
      <c r="B36">
        <f>COUNTIFS(Table2[Sub-Sector],Table3[[#This Row],[Sub-Sector]])</f>
        <v>6</v>
      </c>
      <c r="C36" s="2">
        <f>COUNTIFS(Table2[Sub-Sector],Table3[[#This Row],[Sub-Sector]],Table2[Uptrend],"Uptrend")/Table3[[#This Row],[Count]]</f>
        <v>0.83333333333333337</v>
      </c>
      <c r="D36" s="2">
        <f>COUNTIFS(Table2[Sub-Sector],Table3[[#This Row],[Sub-Sector]],Table2[1W Return vs Nifty],"&gt;=5")/Table3[[#This Row],[Count]]</f>
        <v>0.16666666666666666</v>
      </c>
      <c r="E36" s="2">
        <f>COUNTIFS(Table2[Sub-Sector],Table3[[#This Row],[Sub-Sector]],Table2[1M Return vs Nifty],"&gt;=5")/Table3[[#This Row],[Count]]</f>
        <v>0.16666666666666666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1</v>
      </c>
      <c r="H36" s="2">
        <f>COUNTIFS(Table2[Sub-Sector],Table3[[#This Row],[Sub-Sector]],Table2[RSI Exponential â€“ 14D],"&gt;=50")/Table3[[#This Row],[Count]]</f>
        <v>0.5</v>
      </c>
      <c r="I36" s="2">
        <f>COUNTIFS(Table2[Sub-Sector],Table3[[#This Row],[Sub-Sector]],Table2[Relative Volume],"&gt;=1")/Table3[[#This Row],[Count]]</f>
        <v>0.33333333333333331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0.16666666666666666</v>
      </c>
      <c r="M36" s="2">
        <f>COUNTIFS(Table2[Sub-Sector],Table3[[#This Row],[Sub-Sector]],Table2[% Away From Current Week High],"&lt;=0.05")/Table3[[#This Row],[Count]]</f>
        <v>0.83333333333333337</v>
      </c>
      <c r="N36" s="2">
        <f>COUNTIFS(Table2[Sub-Sector],Table3[[#This Row],[Sub-Sector]],Table2[% Away From Current Month Low],"&gt;=0.05")/Table3[[#This Row],[Count]]</f>
        <v>0.5</v>
      </c>
      <c r="O36" s="2">
        <f>COUNTIFS(Table2[Sub-Sector],Table3[[#This Row],[Sub-Sector]],Table2[% Away From Current Month High],"&lt;=0.05")/Table3[[#This Row],[Count]]</f>
        <v>0.5</v>
      </c>
      <c r="P36" s="2">
        <f>COUNTIFS(Table2[Sub-Sector],Table3[[#This Row],[Sub-Sector]],Table2[% Away From 52W High],"&lt;=10")/Table3[[#This Row],[Count]]</f>
        <v>0.5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0.5</v>
      </c>
      <c r="S36" s="2">
        <f>COUNTIFS(Table2[Sub-Sector],Table3[[#This Row],[Sub-Sector]],Table2[% Price above 50 EMA],"&gt;=0")/Table3[[#This Row],[Count]]</f>
        <v>0.66666666666666663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0.33333333333333331</v>
      </c>
      <c r="V36" s="2">
        <f>COUNTIFS(Table2[Sub-Sector],Table3[[#This Row],[Sub-Sector]],Table2[Sharpe Ratio],"&gt;=0.10")/Table3[[#This Row],[Count]]</f>
        <v>0.83333333333333337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333</v>
      </c>
      <c r="X36">
        <f>_xlfn.RANK.AVG(Table3[[#This Row],[Score]],Table3[Score],1)</f>
        <v>23.5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193</v>
      </c>
      <c r="Z36">
        <f>_xlfn.RANK.AVG(Table3[[#This Row],[Score 2 ]],Table3[[Score 2 ]],1)</f>
        <v>35</v>
      </c>
    </row>
    <row r="37" spans="1:26" x14ac:dyDescent="0.3">
      <c r="A37" t="s">
        <v>136</v>
      </c>
      <c r="B37">
        <f>COUNTIFS(Table2[Sub-Sector],Table3[[#This Row],[Sub-Sector]])</f>
        <v>6</v>
      </c>
      <c r="C37" s="2">
        <f>COUNTIFS(Table2[Sub-Sector],Table3[[#This Row],[Sub-Sector]],Table2[Uptrend],"Uptrend")/Table3[[#This Row],[Count]]</f>
        <v>0.5</v>
      </c>
      <c r="D37" s="2">
        <f>COUNTIFS(Table2[Sub-Sector],Table3[[#This Row],[Sub-Sector]],Table2[1W Return vs Nifty],"&gt;=5")/Table3[[#This Row],[Count]]</f>
        <v>0.16666666666666666</v>
      </c>
      <c r="E37" s="2">
        <f>COUNTIFS(Table2[Sub-Sector],Table3[[#This Row],[Sub-Sector]],Table2[1M Return vs Nifty],"&gt;=5")/Table3[[#This Row],[Count]]</f>
        <v>0.33333333333333331</v>
      </c>
      <c r="F37" s="2">
        <f>COUNTIFS(Table2[Sub-Sector],Table3[[#This Row],[Sub-Sector]],Table2[6M Return vs Nifty],"&gt;=10")/Table3[[#This Row],[Count]]</f>
        <v>0.66666666666666663</v>
      </c>
      <c r="G37" s="2">
        <f>COUNTIFS(Table2[Sub-Sector],Table3[[#This Row],[Sub-Sector]],Table2[1Y Return vs Nifty],"&gt;=10")/Table3[[#This Row],[Count]]</f>
        <v>0.5</v>
      </c>
      <c r="H37" s="2">
        <f>COUNTIFS(Table2[Sub-Sector],Table3[[#This Row],[Sub-Sector]],Table2[RSI Exponential â€“ 14D],"&gt;=50")/Table3[[#This Row],[Count]]</f>
        <v>0.83333333333333337</v>
      </c>
      <c r="I37" s="2">
        <f>COUNTIFS(Table2[Sub-Sector],Table3[[#This Row],[Sub-Sector]],Table2[Relative Volume],"&gt;=1")/Table3[[#This Row],[Count]]</f>
        <v>0.5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0.16666666666666666</v>
      </c>
      <c r="M37" s="2">
        <f>COUNTIFS(Table2[Sub-Sector],Table3[[#This Row],[Sub-Sector]],Table2[% Away From Current Week High],"&lt;=0.05")/Table3[[#This Row],[Count]]</f>
        <v>0.5</v>
      </c>
      <c r="N37" s="2">
        <f>COUNTIFS(Table2[Sub-Sector],Table3[[#This Row],[Sub-Sector]],Table2[% Away From Current Month Low],"&gt;=0.05")/Table3[[#This Row],[Count]]</f>
        <v>0.83333333333333337</v>
      </c>
      <c r="O37" s="2">
        <f>COUNTIFS(Table2[Sub-Sector],Table3[[#This Row],[Sub-Sector]],Table2[% Away From Current Month High],"&lt;=0.05")/Table3[[#This Row],[Count]]</f>
        <v>0.16666666666666666</v>
      </c>
      <c r="P37" s="2">
        <f>COUNTIFS(Table2[Sub-Sector],Table3[[#This Row],[Sub-Sector]],Table2[% Away From 52W High],"&lt;=10")/Table3[[#This Row],[Count]]</f>
        <v>0.16666666666666666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0.5</v>
      </c>
      <c r="S37" s="2">
        <f>COUNTIFS(Table2[Sub-Sector],Table3[[#This Row],[Sub-Sector]],Table2[% Price above 50 EMA],"&gt;=0")/Table3[[#This Row],[Count]]</f>
        <v>0.5</v>
      </c>
      <c r="T37" s="2">
        <f>COUNTIFS(Table2[Sub-Sector],Table3[[#This Row],[Sub-Sector]],Table2[% Price above 200 EMA],"&gt;=0")/Table3[[#This Row],[Count]]</f>
        <v>0.83333333333333337</v>
      </c>
      <c r="U37" s="2">
        <f>COUNTIFS(Table2[Sub-Sector],Table3[[#This Row],[Sub-Sector]],Table2[Rate of Change - Zone],"Positive")/Table3[[#This Row],[Count]]</f>
        <v>0.66666666666666663</v>
      </c>
      <c r="V37" s="2">
        <f>COUNTIFS(Table2[Sub-Sector],Table3[[#This Row],[Sub-Sector]],Table2[Sharpe Ratio],"&gt;=0.10")/Table3[[#This Row],[Count]]</f>
        <v>0.5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349.5</v>
      </c>
      <c r="X37">
        <f>_xlfn.RANK.AVG(Table3[[#This Row],[Score]],Table3[Score],1)</f>
        <v>32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194</v>
      </c>
      <c r="Z37">
        <f>_xlfn.RANK.AVG(Table3[[#This Row],[Score 2 ]],Table3[[Score 2 ]],1)</f>
        <v>36</v>
      </c>
    </row>
    <row r="38" spans="1:26" x14ac:dyDescent="0.3">
      <c r="A38" t="s">
        <v>335</v>
      </c>
      <c r="B38">
        <f>COUNTIFS(Table2[Sub-Sector],Table3[[#This Row],[Sub-Sector]])</f>
        <v>10</v>
      </c>
      <c r="C38" s="2">
        <f>COUNTIFS(Table2[Sub-Sector],Table3[[#This Row],[Sub-Sector]],Table2[Uptrend],"Uptrend")/Table3[[#This Row],[Count]]</f>
        <v>1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0.2</v>
      </c>
      <c r="F38" s="2">
        <f>COUNTIFS(Table2[Sub-Sector],Table3[[#This Row],[Sub-Sector]],Table2[6M Return vs Nifty],"&gt;=10")/Table3[[#This Row],[Count]]</f>
        <v>0.8</v>
      </c>
      <c r="G38" s="2">
        <f>COUNTIFS(Table2[Sub-Sector],Table3[[#This Row],[Sub-Sector]],Table2[1Y Return vs Nifty],"&gt;=10")/Table3[[#This Row],[Count]]</f>
        <v>0.7</v>
      </c>
      <c r="H38" s="2">
        <f>COUNTIFS(Table2[Sub-Sector],Table3[[#This Row],[Sub-Sector]],Table2[RSI Exponential â€“ 14D],"&gt;=50")/Table3[[#This Row],[Count]]</f>
        <v>0.6</v>
      </c>
      <c r="I38" s="2">
        <f>COUNTIFS(Table2[Sub-Sector],Table3[[#This Row],[Sub-Sector]],Table2[Relative Volume],"&gt;=1")/Table3[[#This Row],[Count]]</f>
        <v>0.3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0.2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0.8</v>
      </c>
      <c r="O38" s="2">
        <f>COUNTIFS(Table2[Sub-Sector],Table3[[#This Row],[Sub-Sector]],Table2[% Away From Current Month High],"&lt;=0.05")/Table3[[#This Row],[Count]]</f>
        <v>0.4</v>
      </c>
      <c r="P38" s="2">
        <f>COUNTIFS(Table2[Sub-Sector],Table3[[#This Row],[Sub-Sector]],Table2[% Away From 52W High],"&lt;=10")/Table3[[#This Row],[Count]]</f>
        <v>0.6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0.7</v>
      </c>
      <c r="S38" s="2">
        <f>COUNTIFS(Table2[Sub-Sector],Table3[[#This Row],[Sub-Sector]],Table2[% Price above 50 EMA],"&gt;=0")/Table3[[#This Row],[Count]]</f>
        <v>1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0.6</v>
      </c>
      <c r="V38" s="2">
        <f>COUNTIFS(Table2[Sub-Sector],Table3[[#This Row],[Sub-Sector]],Table2[Sharpe Ratio],"&gt;=0.10")/Table3[[#This Row],[Count]]</f>
        <v>0.2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356</v>
      </c>
      <c r="X38">
        <f>_xlfn.RANK.AVG(Table3[[#This Row],[Score]],Table3[Score],1)</f>
        <v>37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194.5</v>
      </c>
      <c r="Z38">
        <f>_xlfn.RANK.AVG(Table3[[#This Row],[Score 2 ]],Table3[[Score 2 ]],1)</f>
        <v>37</v>
      </c>
    </row>
    <row r="39" spans="1:26" x14ac:dyDescent="0.3">
      <c r="A39" t="s">
        <v>196</v>
      </c>
      <c r="B39">
        <f>COUNTIFS(Table2[Sub-Sector],Table3[[#This Row],[Sub-Sector]])</f>
        <v>2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</v>
      </c>
      <c r="F39" s="2">
        <f>COUNTIFS(Table2[Sub-Sector],Table3[[#This Row],[Sub-Sector]],Table2[6M Return vs Nifty],"&gt;=10")/Table3[[#This Row],[Count]]</f>
        <v>1</v>
      </c>
      <c r="G39" s="2">
        <f>COUNTIFS(Table2[Sub-Sector],Table3[[#This Row],[Sub-Sector]],Table2[1Y Return vs Nifty],"&gt;=10")/Table3[[#This Row],[Count]]</f>
        <v>0.5</v>
      </c>
      <c r="H39" s="2">
        <f>COUNTIFS(Table2[Sub-Sector],Table3[[#This Row],[Sub-Sector]],Table2[RSI Exponential â€“ 14D],"&gt;=50")/Table3[[#This Row],[Count]]</f>
        <v>1</v>
      </c>
      <c r="I39" s="2">
        <f>COUNTIFS(Table2[Sub-Sector],Table3[[#This Row],[Sub-Sector]],Table2[Relative Volume],"&gt;=1")/Table3[[#This Row],[Count]]</f>
        <v>0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1</v>
      </c>
      <c r="O39" s="2">
        <f>COUNTIFS(Table2[Sub-Sector],Table3[[#This Row],[Sub-Sector]],Table2[% Away From Current Month High],"&lt;=0.05")/Table3[[#This Row],[Count]]</f>
        <v>1</v>
      </c>
      <c r="P39" s="2">
        <f>COUNTIFS(Table2[Sub-Sector],Table3[[#This Row],[Sub-Sector]],Table2[% Away From 52W High],"&lt;=10")/Table3[[#This Row],[Count]]</f>
        <v>1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1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1</v>
      </c>
      <c r="V39" s="2">
        <f>COUNTIFS(Table2[Sub-Sector],Table3[[#This Row],[Sub-Sector]],Table2[Sharpe Ratio],"&gt;=0.10")/Table3[[#This Row],[Count]]</f>
        <v>0.5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399.5</v>
      </c>
      <c r="X39">
        <f>_xlfn.RANK.AVG(Table3[[#This Row],[Score]],Table3[Score],1)</f>
        <v>54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</v>
      </c>
      <c r="Z39">
        <f>_xlfn.RANK.AVG(Table3[[#This Row],[Score 2 ]],Table3[[Score 2 ]],1)</f>
        <v>38</v>
      </c>
    </row>
    <row r="40" spans="1:26" x14ac:dyDescent="0.3">
      <c r="A40" t="s">
        <v>92</v>
      </c>
      <c r="B40">
        <f>COUNTIFS(Table2[Sub-Sector],Table3[[#This Row],[Sub-Sector]])</f>
        <v>5</v>
      </c>
      <c r="C40" s="2">
        <f>COUNTIFS(Table2[Sub-Sector],Table3[[#This Row],[Sub-Sector]],Table2[Uptrend],"Uptrend")/Table3[[#This Row],[Count]]</f>
        <v>0.8</v>
      </c>
      <c r="D40" s="2">
        <f>COUNTIFS(Table2[Sub-Sector],Table3[[#This Row],[Sub-Sector]],Table2[1W Return vs Nifty],"&gt;=5")/Table3[[#This Row],[Count]]</f>
        <v>0.2</v>
      </c>
      <c r="E40" s="2">
        <f>COUNTIFS(Table2[Sub-Sector],Table3[[#This Row],[Sub-Sector]],Table2[1M Return vs Nifty],"&gt;=5")/Table3[[#This Row],[Count]]</f>
        <v>0.4</v>
      </c>
      <c r="F40" s="2">
        <f>COUNTIFS(Table2[Sub-Sector],Table3[[#This Row],[Sub-Sector]],Table2[6M Return vs Nifty],"&gt;=10")/Table3[[#This Row],[Count]]</f>
        <v>0.4</v>
      </c>
      <c r="G40" s="2">
        <f>COUNTIFS(Table2[Sub-Sector],Table3[[#This Row],[Sub-Sector]],Table2[1Y Return vs Nifty],"&gt;=10")/Table3[[#This Row],[Count]]</f>
        <v>0.6</v>
      </c>
      <c r="H40" s="2">
        <f>COUNTIFS(Table2[Sub-Sector],Table3[[#This Row],[Sub-Sector]],Table2[RSI Exponential â€“ 14D],"&gt;=50")/Table3[[#This Row],[Count]]</f>
        <v>0.8</v>
      </c>
      <c r="I40" s="2">
        <f>COUNTIFS(Table2[Sub-Sector],Table3[[#This Row],[Sub-Sector]],Table2[Relative Volume],"&gt;=1")/Table3[[#This Row],[Count]]</f>
        <v>0.4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0.4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0.8</v>
      </c>
      <c r="O40" s="2">
        <f>COUNTIFS(Table2[Sub-Sector],Table3[[#This Row],[Sub-Sector]],Table2[% Away From Current Month High],"&lt;=0.05")/Table3[[#This Row],[Count]]</f>
        <v>0.4</v>
      </c>
      <c r="P40" s="2">
        <f>COUNTIFS(Table2[Sub-Sector],Table3[[#This Row],[Sub-Sector]],Table2[% Away From 52W High],"&lt;=10")/Table3[[#This Row],[Count]]</f>
        <v>0.4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0.8</v>
      </c>
      <c r="S40" s="2">
        <f>COUNTIFS(Table2[Sub-Sector],Table3[[#This Row],[Sub-Sector]],Table2[% Price above 50 EMA],"&gt;=0")/Table3[[#This Row],[Count]]</f>
        <v>0.8</v>
      </c>
      <c r="T40" s="2">
        <f>COUNTIFS(Table2[Sub-Sector],Table3[[#This Row],[Sub-Sector]],Table2[% Price above 200 EMA],"&gt;=0")/Table3[[#This Row],[Count]]</f>
        <v>0.8</v>
      </c>
      <c r="U40" s="2">
        <f>COUNTIFS(Table2[Sub-Sector],Table3[[#This Row],[Sub-Sector]],Table2[Rate of Change - Zone],"Positive")/Table3[[#This Row],[Count]]</f>
        <v>0.8</v>
      </c>
      <c r="V40" s="2">
        <f>COUNTIFS(Table2[Sub-Sector],Table3[[#This Row],[Sub-Sector]],Table2[Sharpe Ratio],"&gt;=0.10")/Table3[[#This Row],[Count]]</f>
        <v>0.4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307</v>
      </c>
      <c r="X40">
        <f>_xlfn.RANK.AVG(Table3[[#This Row],[Score]],Table3[Score],1)</f>
        <v>19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202.5</v>
      </c>
      <c r="Z40">
        <f>_xlfn.RANK.AVG(Table3[[#This Row],[Score 2 ]],Table3[[Score 2 ]],1)</f>
        <v>39</v>
      </c>
    </row>
    <row r="41" spans="1:26" x14ac:dyDescent="0.3">
      <c r="A41" t="s">
        <v>552</v>
      </c>
      <c r="B41">
        <f>COUNTIFS(Table2[Sub-Sector],Table3[[#This Row],[Sub-Sector]])</f>
        <v>5</v>
      </c>
      <c r="C41" s="2">
        <f>COUNTIFS(Table2[Sub-Sector],Table3[[#This Row],[Sub-Sector]],Table2[Uptrend],"Uptrend")/Table3[[#This Row],[Count]]</f>
        <v>0.8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0.6</v>
      </c>
      <c r="F41" s="2">
        <f>COUNTIFS(Table2[Sub-Sector],Table3[[#This Row],[Sub-Sector]],Table2[6M Return vs Nifty],"&gt;=10")/Table3[[#This Row],[Count]]</f>
        <v>0.4</v>
      </c>
      <c r="G41" s="2">
        <f>COUNTIFS(Table2[Sub-Sector],Table3[[#This Row],[Sub-Sector]],Table2[1Y Return vs Nifty],"&gt;=10")/Table3[[#This Row],[Count]]</f>
        <v>0.6</v>
      </c>
      <c r="H41" s="2">
        <f>COUNTIFS(Table2[Sub-Sector],Table3[[#This Row],[Sub-Sector]],Table2[RSI Exponential â€“ 14D],"&gt;=50")/Table3[[#This Row],[Count]]</f>
        <v>1</v>
      </c>
      <c r="I41" s="2">
        <f>COUNTIFS(Table2[Sub-Sector],Table3[[#This Row],[Sub-Sector]],Table2[Relative Volume],"&gt;=1")/Table3[[#This Row],[Count]]</f>
        <v>0.2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0.8</v>
      </c>
      <c r="N41" s="2">
        <f>COUNTIFS(Table2[Sub-Sector],Table3[[#This Row],[Sub-Sector]],Table2[% Away From Current Month Low],"&gt;=0.05")/Table3[[#This Row],[Count]]</f>
        <v>1</v>
      </c>
      <c r="O41" s="2">
        <f>COUNTIFS(Table2[Sub-Sector],Table3[[#This Row],[Sub-Sector]],Table2[% Away From Current Month High],"&lt;=0.05")/Table3[[#This Row],[Count]]</f>
        <v>0.8</v>
      </c>
      <c r="P41" s="2">
        <f>COUNTIFS(Table2[Sub-Sector],Table3[[#This Row],[Sub-Sector]],Table2[% Away From 52W High],"&lt;=10")/Table3[[#This Row],[Count]]</f>
        <v>0.2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0.8</v>
      </c>
      <c r="S41" s="2">
        <f>COUNTIFS(Table2[Sub-Sector],Table3[[#This Row],[Sub-Sector]],Table2[% Price above 50 EMA],"&gt;=0")/Table3[[#This Row],[Count]]</f>
        <v>0.8</v>
      </c>
      <c r="T41" s="2">
        <f>COUNTIFS(Table2[Sub-Sector],Table3[[#This Row],[Sub-Sector]],Table2[% Price above 200 EMA],"&gt;=0")/Table3[[#This Row],[Count]]</f>
        <v>0.8</v>
      </c>
      <c r="U41" s="2">
        <f>COUNTIFS(Table2[Sub-Sector],Table3[[#This Row],[Sub-Sector]],Table2[Rate of Change - Zone],"Positive")/Table3[[#This Row],[Count]]</f>
        <v>1</v>
      </c>
      <c r="V41" s="2">
        <f>COUNTIFS(Table2[Sub-Sector],Table3[[#This Row],[Sub-Sector]],Table2[Sharpe Ratio],"&gt;=0.10")/Table3[[#This Row],[Count]]</f>
        <v>0.6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346</v>
      </c>
      <c r="X41">
        <f>_xlfn.RANK.AVG(Table3[[#This Row],[Score]],Table3[Score],1)</f>
        <v>28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</v>
      </c>
      <c r="Z41">
        <f>_xlfn.RANK.AVG(Table3[[#This Row],[Score 2 ]],Table3[[Score 2 ]],1)</f>
        <v>40</v>
      </c>
    </row>
    <row r="42" spans="1:26" x14ac:dyDescent="0.3">
      <c r="A42" t="s">
        <v>879</v>
      </c>
      <c r="B42">
        <f>COUNTIFS(Table2[Sub-Sector],Table3[[#This Row],[Sub-Sector]])</f>
        <v>3</v>
      </c>
      <c r="C42" s="2">
        <f>COUNTIFS(Table2[Sub-Sector],Table3[[#This Row],[Sub-Sector]],Table2[Uptrend],"Uptrend")/Table3[[#This Row],[Count]]</f>
        <v>1</v>
      </c>
      <c r="D42" s="2">
        <f>COUNTIFS(Table2[Sub-Sector],Table3[[#This Row],[Sub-Sector]],Table2[1W Return vs Nifty],"&gt;=5")/Table3[[#This Row],[Count]]</f>
        <v>0.33333333333333331</v>
      </c>
      <c r="E42" s="2">
        <f>COUNTIFS(Table2[Sub-Sector],Table3[[#This Row],[Sub-Sector]],Table2[1M Return vs Nifty],"&gt;=5")/Table3[[#This Row],[Count]]</f>
        <v>1</v>
      </c>
      <c r="F42" s="2">
        <f>COUNTIFS(Table2[Sub-Sector],Table3[[#This Row],[Sub-Sector]],Table2[6M Return vs Nifty],"&gt;=10")/Table3[[#This Row],[Count]]</f>
        <v>0.33333333333333331</v>
      </c>
      <c r="G42" s="2">
        <f>COUNTIFS(Table2[Sub-Sector],Table3[[#This Row],[Sub-Sector]],Table2[1Y Return vs Nifty],"&gt;=10")/Table3[[#This Row],[Count]]</f>
        <v>0.33333333333333331</v>
      </c>
      <c r="H42" s="2">
        <f>COUNTIFS(Table2[Sub-Sector],Table3[[#This Row],[Sub-Sector]],Table2[RSI Exponential â€“ 14D],"&gt;=50")/Table3[[#This Row],[Count]]</f>
        <v>1</v>
      </c>
      <c r="I42" s="2">
        <f>COUNTIFS(Table2[Sub-Sector],Table3[[#This Row],[Sub-Sector]],Table2[Relative Volume],"&gt;=1")/Table3[[#This Row],[Count]]</f>
        <v>0.66666666666666663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0.33333333333333331</v>
      </c>
      <c r="M42" s="2">
        <f>COUNTIFS(Table2[Sub-Sector],Table3[[#This Row],[Sub-Sector]],Table2[% Away From Current Week High],"&lt;=0.05")/Table3[[#This Row],[Count]]</f>
        <v>0.66666666666666663</v>
      </c>
      <c r="N42" s="2">
        <f>COUNTIFS(Table2[Sub-Sector],Table3[[#This Row],[Sub-Sector]],Table2[% Away From Current Month Low],"&gt;=0.05")/Table3[[#This Row],[Count]]</f>
        <v>1</v>
      </c>
      <c r="O42" s="2">
        <f>COUNTIFS(Table2[Sub-Sector],Table3[[#This Row],[Sub-Sector]],Table2[% Away From Current Month High],"&lt;=0.05")/Table3[[#This Row],[Count]]</f>
        <v>0.66666666666666663</v>
      </c>
      <c r="P42" s="2">
        <f>COUNTIFS(Table2[Sub-Sector],Table3[[#This Row],[Sub-Sector]],Table2[% Away From 52W High],"&lt;=10")/Table3[[#This Row],[Count]]</f>
        <v>0.66666666666666663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1</v>
      </c>
      <c r="S42" s="2">
        <f>COUNTIFS(Table2[Sub-Sector],Table3[[#This Row],[Sub-Sector]],Table2[% Price above 50 EMA],"&gt;=0")/Table3[[#This Row],[Count]]</f>
        <v>1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1</v>
      </c>
      <c r="V42" s="2">
        <f>COUNTIFS(Table2[Sub-Sector],Table3[[#This Row],[Sub-Sector]],Table2[Sharpe Ratio],"&gt;=0.10")/Table3[[#This Row],[Count]]</f>
        <v>0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241.5</v>
      </c>
      <c r="X42">
        <f>_xlfn.RANK.AVG(Table3[[#This Row],[Score]],Table3[Score],1)</f>
        <v>9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203.5</v>
      </c>
      <c r="Z42">
        <f>_xlfn.RANK.AVG(Table3[[#This Row],[Score 2 ]],Table3[[Score 2 ]],1)</f>
        <v>41</v>
      </c>
    </row>
    <row r="43" spans="1:26" x14ac:dyDescent="0.3">
      <c r="A43" t="s">
        <v>133</v>
      </c>
      <c r="B43">
        <f>COUNTIFS(Table2[Sub-Sector],Table3[[#This Row],[Sub-Sector]])</f>
        <v>8</v>
      </c>
      <c r="C43" s="2">
        <f>COUNTIFS(Table2[Sub-Sector],Table3[[#This Row],[Sub-Sector]],Table2[Uptrend],"Uptrend")/Table3[[#This Row],[Count]]</f>
        <v>0.75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0.25</v>
      </c>
      <c r="F43" s="2">
        <f>COUNTIFS(Table2[Sub-Sector],Table3[[#This Row],[Sub-Sector]],Table2[6M Return vs Nifty],"&gt;=10")/Table3[[#This Row],[Count]]</f>
        <v>0.5</v>
      </c>
      <c r="G43" s="2">
        <f>COUNTIFS(Table2[Sub-Sector],Table3[[#This Row],[Sub-Sector]],Table2[1Y Return vs Nifty],"&gt;=10")/Table3[[#This Row],[Count]]</f>
        <v>0.625</v>
      </c>
      <c r="H43" s="2">
        <f>COUNTIFS(Table2[Sub-Sector],Table3[[#This Row],[Sub-Sector]],Table2[RSI Exponential â€“ 14D],"&gt;=50")/Table3[[#This Row],[Count]]</f>
        <v>0.625</v>
      </c>
      <c r="I43" s="2">
        <f>COUNTIFS(Table2[Sub-Sector],Table3[[#This Row],[Sub-Sector]],Table2[Relative Volume],"&gt;=1")/Table3[[#This Row],[Count]]</f>
        <v>0.5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0.25</v>
      </c>
      <c r="M43" s="2">
        <f>COUNTIFS(Table2[Sub-Sector],Table3[[#This Row],[Sub-Sector]],Table2[% Away From Current Week High],"&lt;=0.05")/Table3[[#This Row],[Count]]</f>
        <v>0.75</v>
      </c>
      <c r="N43" s="2">
        <f>COUNTIFS(Table2[Sub-Sector],Table3[[#This Row],[Sub-Sector]],Table2[% Away From Current Month Low],"&gt;=0.05")/Table3[[#This Row],[Count]]</f>
        <v>0.875</v>
      </c>
      <c r="O43" s="2">
        <f>COUNTIFS(Table2[Sub-Sector],Table3[[#This Row],[Sub-Sector]],Table2[% Away From Current Month High],"&lt;=0.05")/Table3[[#This Row],[Count]]</f>
        <v>0.25</v>
      </c>
      <c r="P43" s="2">
        <f>COUNTIFS(Table2[Sub-Sector],Table3[[#This Row],[Sub-Sector]],Table2[% Away From 52W High],"&lt;=10")/Table3[[#This Row],[Count]]</f>
        <v>0.5</v>
      </c>
      <c r="Q43" s="2">
        <f>COUNTIFS(Table2[Sub-Sector],Table3[[#This Row],[Sub-Sector]],Table2[% Away From 52W Low],"&gt;=10")/Table3[[#This Row],[Count]]</f>
        <v>0.875</v>
      </c>
      <c r="R43" s="2">
        <f>COUNTIFS(Table2[Sub-Sector],Table3[[#This Row],[Sub-Sector]],Table2[% Price above 20 EMA],"&gt;=0")/Table3[[#This Row],[Count]]</f>
        <v>0.75</v>
      </c>
      <c r="S43" s="2">
        <f>COUNTIFS(Table2[Sub-Sector],Table3[[#This Row],[Sub-Sector]],Table2[% Price above 50 EMA],"&gt;=0")/Table3[[#This Row],[Count]]</f>
        <v>0.75</v>
      </c>
      <c r="T43" s="2">
        <f>COUNTIFS(Table2[Sub-Sector],Table3[[#This Row],[Sub-Sector]],Table2[% Price above 200 EMA],"&gt;=0")/Table3[[#This Row],[Count]]</f>
        <v>0.875</v>
      </c>
      <c r="U43" s="2">
        <f>COUNTIFS(Table2[Sub-Sector],Table3[[#This Row],[Sub-Sector]],Table2[Rate of Change - Zone],"Positive")/Table3[[#This Row],[Count]]</f>
        <v>0.625</v>
      </c>
      <c r="V43" s="2">
        <f>COUNTIFS(Table2[Sub-Sector],Table3[[#This Row],[Sub-Sector]],Table2[Sharpe Ratio],"&gt;=0.10")/Table3[[#This Row],[Count]]</f>
        <v>0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391.5</v>
      </c>
      <c r="X43">
        <f>_xlfn.RANK.AVG(Table3[[#This Row],[Score]],Table3[Score],1)</f>
        <v>49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</v>
      </c>
      <c r="Z43">
        <f>_xlfn.RANK.AVG(Table3[[#This Row],[Score 2 ]],Table3[[Score 2 ]],1)</f>
        <v>42</v>
      </c>
    </row>
    <row r="44" spans="1:26" x14ac:dyDescent="0.3">
      <c r="A44" t="s">
        <v>63</v>
      </c>
      <c r="B44">
        <f>COUNTIFS(Table2[Sub-Sector],Table3[[#This Row],[Sub-Sector]])</f>
        <v>4</v>
      </c>
      <c r="C44" s="2">
        <f>COUNTIFS(Table2[Sub-Sector],Table3[[#This Row],[Sub-Sector]],Table2[Uptrend],"Uptrend")/Table3[[#This Row],[Count]]</f>
        <v>0.75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</v>
      </c>
      <c r="F44" s="2">
        <f>COUNTIFS(Table2[Sub-Sector],Table3[[#This Row],[Sub-Sector]],Table2[6M Return vs Nifty],"&gt;=10")/Table3[[#This Row],[Count]]</f>
        <v>0.25</v>
      </c>
      <c r="G44" s="2">
        <f>COUNTIFS(Table2[Sub-Sector],Table3[[#This Row],[Sub-Sector]],Table2[1Y Return vs Nifty],"&gt;=10")/Table3[[#This Row],[Count]]</f>
        <v>0.75</v>
      </c>
      <c r="H44" s="2">
        <f>COUNTIFS(Table2[Sub-Sector],Table3[[#This Row],[Sub-Sector]],Table2[RSI Exponential â€“ 14D],"&gt;=50")/Table3[[#This Row],[Count]]</f>
        <v>0.75</v>
      </c>
      <c r="I44" s="2">
        <f>COUNTIFS(Table2[Sub-Sector],Table3[[#This Row],[Sub-Sector]],Table2[Relative Volume],"&gt;=1")/Table3[[#This Row],[Count]]</f>
        <v>0.25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0.75</v>
      </c>
      <c r="O44" s="2">
        <f>COUNTIFS(Table2[Sub-Sector],Table3[[#This Row],[Sub-Sector]],Table2[% Away From Current Month High],"&lt;=0.05")/Table3[[#This Row],[Count]]</f>
        <v>0.25</v>
      </c>
      <c r="P44" s="2">
        <f>COUNTIFS(Table2[Sub-Sector],Table3[[#This Row],[Sub-Sector]],Table2[% Away From 52W High],"&lt;=10")/Table3[[#This Row],[Count]]</f>
        <v>0.75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1</v>
      </c>
      <c r="S44" s="2">
        <f>COUNTIFS(Table2[Sub-Sector],Table3[[#This Row],[Sub-Sector]],Table2[% Price above 50 EMA],"&gt;=0")/Table3[[#This Row],[Count]]</f>
        <v>0.75</v>
      </c>
      <c r="T44" s="2">
        <f>COUNTIFS(Table2[Sub-Sector],Table3[[#This Row],[Sub-Sector]],Table2[% Price above 200 EMA],"&gt;=0")/Table3[[#This Row],[Count]]</f>
        <v>1</v>
      </c>
      <c r="U44" s="2">
        <f>COUNTIFS(Table2[Sub-Sector],Table3[[#This Row],[Sub-Sector]],Table2[Rate of Change - Zone],"Positive")/Table3[[#This Row],[Count]]</f>
        <v>1</v>
      </c>
      <c r="V44" s="2">
        <f>COUNTIFS(Table2[Sub-Sector],Table3[[#This Row],[Sub-Sector]],Table2[Sharpe Ratio],"&gt;=0.10")/Table3[[#This Row],[Count]]</f>
        <v>0.75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440.5</v>
      </c>
      <c r="X44">
        <f>_xlfn.RANK.AVG(Table3[[#This Row],[Score]],Table3[Score],1)</f>
        <v>70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206.5</v>
      </c>
      <c r="Z44">
        <f>_xlfn.RANK.AVG(Table3[[#This Row],[Score 2 ]],Table3[[Score 2 ]],1)</f>
        <v>43</v>
      </c>
    </row>
    <row r="45" spans="1:26" x14ac:dyDescent="0.3">
      <c r="A45" t="s">
        <v>735</v>
      </c>
      <c r="B45">
        <f>COUNTIFS(Table2[Sub-Sector],Table3[[#This Row],[Sub-Sector]])</f>
        <v>2</v>
      </c>
      <c r="C45" s="2">
        <f>COUNTIFS(Table2[Sub-Sector],Table3[[#This Row],[Sub-Sector]],Table2[Uptrend],"Uptrend")/Table3[[#This Row],[Count]]</f>
        <v>0.5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0.5</v>
      </c>
      <c r="F45" s="2">
        <f>COUNTIFS(Table2[Sub-Sector],Table3[[#This Row],[Sub-Sector]],Table2[6M Return vs Nifty],"&gt;=10")/Table3[[#This Row],[Count]]</f>
        <v>0.5</v>
      </c>
      <c r="G45" s="2">
        <f>COUNTIFS(Table2[Sub-Sector],Table3[[#This Row],[Sub-Sector]],Table2[1Y Return vs Nifty],"&gt;=10")/Table3[[#This Row],[Count]]</f>
        <v>0.5</v>
      </c>
      <c r="H45" s="2">
        <f>COUNTIFS(Table2[Sub-Sector],Table3[[#This Row],[Sub-Sector]],Table2[RSI Exponential â€“ 14D],"&gt;=50")/Table3[[#This Row],[Count]]</f>
        <v>0.5</v>
      </c>
      <c r="I45" s="2">
        <f>COUNTIFS(Table2[Sub-Sector],Table3[[#This Row],[Sub-Sector]],Table2[Relative Volume],"&gt;=1")/Table3[[#This Row],[Count]]</f>
        <v>1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1</v>
      </c>
      <c r="O45" s="2">
        <f>COUNTIFS(Table2[Sub-Sector],Table3[[#This Row],[Sub-Sector]],Table2[% Away From Current Month High],"&lt;=0.05")/Table3[[#This Row],[Count]]</f>
        <v>0.5</v>
      </c>
      <c r="P45" s="2">
        <f>COUNTIFS(Table2[Sub-Sector],Table3[[#This Row],[Sub-Sector]],Table2[% Away From 52W High],"&lt;=10")/Table3[[#This Row],[Count]]</f>
        <v>0.5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0.5</v>
      </c>
      <c r="S45" s="2">
        <f>COUNTIFS(Table2[Sub-Sector],Table3[[#This Row],[Sub-Sector]],Table2[% Price above 50 EMA],"&gt;=0")/Table3[[#This Row],[Count]]</f>
        <v>0.5</v>
      </c>
      <c r="T45" s="2">
        <f>COUNTIFS(Table2[Sub-Sector],Table3[[#This Row],[Sub-Sector]],Table2[% Price above 200 EMA],"&gt;=0")/Table3[[#This Row],[Count]]</f>
        <v>0.5</v>
      </c>
      <c r="U45" s="2">
        <f>COUNTIFS(Table2[Sub-Sector],Table3[[#This Row],[Sub-Sector]],Table2[Rate of Change - Zone],"Positive")/Table3[[#This Row],[Count]]</f>
        <v>0.5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402</v>
      </c>
      <c r="X45">
        <f>_xlfn.RANK.AVG(Table3[[#This Row],[Score]],Table3[Score],1)</f>
        <v>55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214.5</v>
      </c>
      <c r="Z45">
        <f>_xlfn.RANK.AVG(Table3[[#This Row],[Score 2 ]],Table3[[Score 2 ]],1)</f>
        <v>44</v>
      </c>
    </row>
    <row r="46" spans="1:26" x14ac:dyDescent="0.3">
      <c r="A46" t="s">
        <v>130</v>
      </c>
      <c r="B46">
        <f>COUNTIFS(Table2[Sub-Sector],Table3[[#This Row],[Sub-Sector]])</f>
        <v>4</v>
      </c>
      <c r="C46" s="2">
        <f>COUNTIFS(Table2[Sub-Sector],Table3[[#This Row],[Sub-Sector]],Table2[Uptrend],"Uptrend")/Table3[[#This Row],[Count]]</f>
        <v>0.25</v>
      </c>
      <c r="D46" s="2">
        <f>COUNTIFS(Table2[Sub-Sector],Table3[[#This Row],[Sub-Sector]],Table2[1W Return vs Nifty],"&gt;=5")/Table3[[#This Row],[Count]]</f>
        <v>0.25</v>
      </c>
      <c r="E46" s="2">
        <f>COUNTIFS(Table2[Sub-Sector],Table3[[#This Row],[Sub-Sector]],Table2[1M Return vs Nifty],"&gt;=5")/Table3[[#This Row],[Count]]</f>
        <v>0</v>
      </c>
      <c r="F46" s="2">
        <f>COUNTIFS(Table2[Sub-Sector],Table3[[#This Row],[Sub-Sector]],Table2[6M Return vs Nifty],"&gt;=10")/Table3[[#This Row],[Count]]</f>
        <v>0.25</v>
      </c>
      <c r="G46" s="2">
        <f>COUNTIFS(Table2[Sub-Sector],Table3[[#This Row],[Sub-Sector]],Table2[1Y Return vs Nifty],"&gt;=10")/Table3[[#This Row],[Count]]</f>
        <v>1</v>
      </c>
      <c r="H46" s="2">
        <f>COUNTIFS(Table2[Sub-Sector],Table3[[#This Row],[Sub-Sector]],Table2[RSI Exponential â€“ 14D],"&gt;=50")/Table3[[#This Row],[Count]]</f>
        <v>0.25</v>
      </c>
      <c r="I46" s="2">
        <f>COUNTIFS(Table2[Sub-Sector],Table3[[#This Row],[Sub-Sector]],Table2[Relative Volume],"&gt;=1")/Table3[[#This Row],[Count]]</f>
        <v>0.5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</v>
      </c>
      <c r="M46" s="2">
        <f>COUNTIFS(Table2[Sub-Sector],Table3[[#This Row],[Sub-Sector]],Table2[% Away From Current Week High],"&lt;=0.05")/Table3[[#This Row],[Count]]</f>
        <v>0.5</v>
      </c>
      <c r="N46" s="2">
        <f>COUNTIFS(Table2[Sub-Sector],Table3[[#This Row],[Sub-Sector]],Table2[% Away From Current Month Low],"&gt;=0.05")/Table3[[#This Row],[Count]]</f>
        <v>0.25</v>
      </c>
      <c r="O46" s="2">
        <f>COUNTIFS(Table2[Sub-Sector],Table3[[#This Row],[Sub-Sector]],Table2[% Away From Current Month High],"&lt;=0.05")/Table3[[#This Row],[Count]]</f>
        <v>0</v>
      </c>
      <c r="P46" s="2">
        <f>COUNTIFS(Table2[Sub-Sector],Table3[[#This Row],[Sub-Sector]],Table2[% Away From 52W High],"&lt;=10")/Table3[[#This Row],[Count]]</f>
        <v>0.25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0.25</v>
      </c>
      <c r="S46" s="2">
        <f>COUNTIFS(Table2[Sub-Sector],Table3[[#This Row],[Sub-Sector]],Table2[% Price above 50 EMA],"&gt;=0")/Table3[[#This Row],[Count]]</f>
        <v>0.25</v>
      </c>
      <c r="T46" s="2">
        <f>COUNTIFS(Table2[Sub-Sector],Table3[[#This Row],[Sub-Sector]],Table2[% Price above 200 EMA],"&gt;=0")/Table3[[#This Row],[Count]]</f>
        <v>0.75</v>
      </c>
      <c r="U46" s="2">
        <f>COUNTIFS(Table2[Sub-Sector],Table3[[#This Row],[Sub-Sector]],Table2[Rate of Change - Zone],"Positive")/Table3[[#This Row],[Count]]</f>
        <v>0.5</v>
      </c>
      <c r="V46" s="2">
        <f>COUNTIFS(Table2[Sub-Sector],Table3[[#This Row],[Sub-Sector]],Table2[Sharpe Ratio],"&gt;=0.10")/Table3[[#This Row],[Count]]</f>
        <v>0.5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451.5</v>
      </c>
      <c r="X46">
        <f>_xlfn.RANK.AVG(Table3[[#This Row],[Score]],Table3[Score],1)</f>
        <v>77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222.5</v>
      </c>
      <c r="Z46">
        <f>_xlfn.RANK.AVG(Table3[[#This Row],[Score 2 ]],Table3[[Score 2 ]],1)</f>
        <v>45</v>
      </c>
    </row>
    <row r="47" spans="1:26" x14ac:dyDescent="0.3">
      <c r="A47" t="s">
        <v>528</v>
      </c>
      <c r="B47">
        <f>COUNTIFS(Table2[Sub-Sector],Table3[[#This Row],[Sub-Sector]])</f>
        <v>9</v>
      </c>
      <c r="C47" s="2">
        <f>COUNTIFS(Table2[Sub-Sector],Table3[[#This Row],[Sub-Sector]],Table2[Uptrend],"Uptrend")/Table3[[#This Row],[Count]]</f>
        <v>0.66666666666666663</v>
      </c>
      <c r="D47" s="2">
        <f>COUNTIFS(Table2[Sub-Sector],Table3[[#This Row],[Sub-Sector]],Table2[1W Return vs Nifty],"&gt;=5")/Table3[[#This Row],[Count]]</f>
        <v>0.22222222222222221</v>
      </c>
      <c r="E47" s="2">
        <f>COUNTIFS(Table2[Sub-Sector],Table3[[#This Row],[Sub-Sector]],Table2[1M Return vs Nifty],"&gt;=5")/Table3[[#This Row],[Count]]</f>
        <v>0.44444444444444442</v>
      </c>
      <c r="F47" s="2">
        <f>COUNTIFS(Table2[Sub-Sector],Table3[[#This Row],[Sub-Sector]],Table2[6M Return vs Nifty],"&gt;=10")/Table3[[#This Row],[Count]]</f>
        <v>0.33333333333333331</v>
      </c>
      <c r="G47" s="2">
        <f>COUNTIFS(Table2[Sub-Sector],Table3[[#This Row],[Sub-Sector]],Table2[1Y Return vs Nifty],"&gt;=10")/Table3[[#This Row],[Count]]</f>
        <v>0.33333333333333331</v>
      </c>
      <c r="H47" s="2">
        <f>COUNTIFS(Table2[Sub-Sector],Table3[[#This Row],[Sub-Sector]],Table2[RSI Exponential â€“ 14D],"&gt;=50")/Table3[[#This Row],[Count]]</f>
        <v>0.88888888888888884</v>
      </c>
      <c r="I47" s="2">
        <f>COUNTIFS(Table2[Sub-Sector],Table3[[#This Row],[Sub-Sector]],Table2[Relative Volume],"&gt;=1")/Table3[[#This Row],[Count]]</f>
        <v>0.66666666666666663</v>
      </c>
      <c r="J47" s="2">
        <f>COUNTIFS(Table2[Sub-Sector],Table3[[#This Row],[Sub-Sector]],Table2[% Away From Day Low],"&gt;=0.05")/Table3[[#This Row],[Count]]</f>
        <v>0.1111111111111111</v>
      </c>
      <c r="K47" s="2">
        <f>COUNTIFS(Table2[Sub-Sector],Table3[[#This Row],[Sub-Sector]],Table2[% Away From Day High],"&lt;=0.05")/Table3[[#This Row],[Count]]</f>
        <v>0.88888888888888884</v>
      </c>
      <c r="L47" s="2">
        <f>COUNTIFS(Table2[Sub-Sector],Table3[[#This Row],[Sub-Sector]],Table2[% Away From Current Week Low],"&gt;=0.05")/Table3[[#This Row],[Count]]</f>
        <v>0.33333333333333331</v>
      </c>
      <c r="M47" s="2">
        <f>COUNTIFS(Table2[Sub-Sector],Table3[[#This Row],[Sub-Sector]],Table2[% Away From Current Week High],"&lt;=0.05")/Table3[[#This Row],[Count]]</f>
        <v>0.88888888888888884</v>
      </c>
      <c r="N47" s="2">
        <f>COUNTIFS(Table2[Sub-Sector],Table3[[#This Row],[Sub-Sector]],Table2[% Away From Current Month Low],"&gt;=0.05")/Table3[[#This Row],[Count]]</f>
        <v>0.88888888888888884</v>
      </c>
      <c r="O47" s="2">
        <f>COUNTIFS(Table2[Sub-Sector],Table3[[#This Row],[Sub-Sector]],Table2[% Away From Current Month High],"&lt;=0.05")/Table3[[#This Row],[Count]]</f>
        <v>0.33333333333333331</v>
      </c>
      <c r="P47" s="2">
        <f>COUNTIFS(Table2[Sub-Sector],Table3[[#This Row],[Sub-Sector]],Table2[% Away From 52W High],"&lt;=10")/Table3[[#This Row],[Count]]</f>
        <v>0.44444444444444442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0.88888888888888884</v>
      </c>
      <c r="S47" s="2">
        <f>COUNTIFS(Table2[Sub-Sector],Table3[[#This Row],[Sub-Sector]],Table2[% Price above 50 EMA],"&gt;=0")/Table3[[#This Row],[Count]]</f>
        <v>0.88888888888888884</v>
      </c>
      <c r="T47" s="2">
        <f>COUNTIFS(Table2[Sub-Sector],Table3[[#This Row],[Sub-Sector]],Table2[% Price above 200 EMA],"&gt;=0")/Table3[[#This Row],[Count]]</f>
        <v>0.77777777777777779</v>
      </c>
      <c r="U47" s="2">
        <f>COUNTIFS(Table2[Sub-Sector],Table3[[#This Row],[Sub-Sector]],Table2[Rate of Change - Zone],"Positive")/Table3[[#This Row],[Count]]</f>
        <v>0.88888888888888884</v>
      </c>
      <c r="V47" s="2">
        <f>COUNTIFS(Table2[Sub-Sector],Table3[[#This Row],[Sub-Sector]],Table2[Sharpe Ratio],"&gt;=0.10")/Table3[[#This Row],[Count]]</f>
        <v>0.33333333333333331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344.5</v>
      </c>
      <c r="X47">
        <f>_xlfn.RANK.AVG(Table3[[#This Row],[Score]],Table3[Score],1)</f>
        <v>26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226.5</v>
      </c>
      <c r="Z47">
        <f>_xlfn.RANK.AVG(Table3[[#This Row],[Score 2 ]],Table3[[Score 2 ]],1)</f>
        <v>46</v>
      </c>
    </row>
    <row r="48" spans="1:26" x14ac:dyDescent="0.3">
      <c r="A48" t="s">
        <v>669</v>
      </c>
      <c r="B48">
        <f>COUNTIFS(Table2[Sub-Sector],Table3[[#This Row],[Sub-Sector]])</f>
        <v>3</v>
      </c>
      <c r="C48" s="2">
        <f>COUNTIFS(Table2[Sub-Sector],Table3[[#This Row],[Sub-Sector]],Table2[Uptrend],"Uptrend")/Table3[[#This Row],[Count]]</f>
        <v>0.33333333333333331</v>
      </c>
      <c r="D48" s="2">
        <f>COUNTIFS(Table2[Sub-Sector],Table3[[#This Row],[Sub-Sector]],Table2[1W Return vs Nifty],"&gt;=5")/Table3[[#This Row],[Count]]</f>
        <v>0.33333333333333331</v>
      </c>
      <c r="E48" s="2">
        <f>COUNTIFS(Table2[Sub-Sector],Table3[[#This Row],[Sub-Sector]],Table2[1M Return vs Nifty],"&gt;=5")/Table3[[#This Row],[Count]]</f>
        <v>0.33333333333333331</v>
      </c>
      <c r="F48" s="2">
        <f>COUNTIFS(Table2[Sub-Sector],Table3[[#This Row],[Sub-Sector]],Table2[6M Return vs Nifty],"&gt;=10")/Table3[[#This Row],[Count]]</f>
        <v>0.66666666666666663</v>
      </c>
      <c r="G48" s="2">
        <f>COUNTIFS(Table2[Sub-Sector],Table3[[#This Row],[Sub-Sector]],Table2[1Y Return vs Nifty],"&gt;=10")/Table3[[#This Row],[Count]]</f>
        <v>0.33333333333333331</v>
      </c>
      <c r="H48" s="2">
        <f>COUNTIFS(Table2[Sub-Sector],Table3[[#This Row],[Sub-Sector]],Table2[RSI Exponential â€“ 14D],"&gt;=50")/Table3[[#This Row],[Count]]</f>
        <v>0.66666666666666663</v>
      </c>
      <c r="I48" s="2">
        <f>COUNTIFS(Table2[Sub-Sector],Table3[[#This Row],[Sub-Sector]],Table2[Relative Volume],"&gt;=1")/Table3[[#This Row],[Count]]</f>
        <v>0.33333333333333331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0.33333333333333331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0.66666666666666663</v>
      </c>
      <c r="O48" s="2">
        <f>COUNTIFS(Table2[Sub-Sector],Table3[[#This Row],[Sub-Sector]],Table2[% Away From Current Month High],"&lt;=0.05")/Table3[[#This Row],[Count]]</f>
        <v>0.66666666666666663</v>
      </c>
      <c r="P48" s="2">
        <f>COUNTIFS(Table2[Sub-Sector],Table3[[#This Row],[Sub-Sector]],Table2[% Away From 52W High],"&lt;=10")/Table3[[#This Row],[Count]]</f>
        <v>0.33333333333333331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0.66666666666666663</v>
      </c>
      <c r="S48" s="2">
        <f>COUNTIFS(Table2[Sub-Sector],Table3[[#This Row],[Sub-Sector]],Table2[% Price above 50 EMA],"&gt;=0")/Table3[[#This Row],[Count]]</f>
        <v>0.33333333333333331</v>
      </c>
      <c r="T48" s="2">
        <f>COUNTIFS(Table2[Sub-Sector],Table3[[#This Row],[Sub-Sector]],Table2[% Price above 200 EMA],"&gt;=0")/Table3[[#This Row],[Count]]</f>
        <v>0.66666666666666663</v>
      </c>
      <c r="U48" s="2">
        <f>COUNTIFS(Table2[Sub-Sector],Table3[[#This Row],[Sub-Sector]],Table2[Rate of Change - Zone],"Positive")/Table3[[#This Row],[Count]]</f>
        <v>0.66666666666666663</v>
      </c>
      <c r="V48" s="2">
        <f>COUNTIFS(Table2[Sub-Sector],Table3[[#This Row],[Sub-Sector]],Table2[Sharpe Ratio],"&gt;=0.10")/Table3[[#This Row],[Count]]</f>
        <v>0.66666666666666663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</v>
      </c>
      <c r="X48">
        <f>_xlfn.RANK.AVG(Table3[[#This Row],[Score]],Table3[Score],1)</f>
        <v>46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48">
        <f>_xlfn.RANK.AVG(Table3[[#This Row],[Score 2 ]],Table3[[Score 2 ]],1)</f>
        <v>47</v>
      </c>
    </row>
    <row r="49" spans="1:26" x14ac:dyDescent="0.3">
      <c r="A49" t="s">
        <v>971</v>
      </c>
      <c r="B49">
        <f>COUNTIFS(Table2[Sub-Sector],Table3[[#This Row],[Sub-Sector]])</f>
        <v>2</v>
      </c>
      <c r="C49" s="2">
        <f>COUNTIFS(Table2[Sub-Sector],Table3[[#This Row],[Sub-Sector]],Table2[Uptrend],"Uptrend")/Table3[[#This Row],[Count]]</f>
        <v>0.5</v>
      </c>
      <c r="D49" s="2">
        <f>COUNTIFS(Table2[Sub-Sector],Table3[[#This Row],[Sub-Sector]],Table2[1W Return vs Nifty],"&gt;=5")/Table3[[#This Row],[Count]]</f>
        <v>0.5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0.5</v>
      </c>
      <c r="G49" s="2">
        <f>COUNTIFS(Table2[Sub-Sector],Table3[[#This Row],[Sub-Sector]],Table2[1Y Return vs Nifty],"&gt;=10")/Table3[[#This Row],[Count]]</f>
        <v>0.5</v>
      </c>
      <c r="H49" s="2">
        <f>COUNTIFS(Table2[Sub-Sector],Table3[[#This Row],[Sub-Sector]],Table2[RSI Exponential â€“ 14D],"&gt;=50")/Table3[[#This Row],[Count]]</f>
        <v>0.5</v>
      </c>
      <c r="I49" s="2">
        <f>COUNTIFS(Table2[Sub-Sector],Table3[[#This Row],[Sub-Sector]],Table2[Relative Volume],"&gt;=1")/Table3[[#This Row],[Count]]</f>
        <v>0.5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0.5</v>
      </c>
      <c r="L49" s="2">
        <f>COUNTIFS(Table2[Sub-Sector],Table3[[#This Row],[Sub-Sector]],Table2[% Away From Current Week Low],"&gt;=0.05")/Table3[[#This Row],[Count]]</f>
        <v>0.5</v>
      </c>
      <c r="M49" s="2">
        <f>COUNTIFS(Table2[Sub-Sector],Table3[[#This Row],[Sub-Sector]],Table2[% Away From Current Week High],"&lt;=0.05")/Table3[[#This Row],[Count]]</f>
        <v>0.5</v>
      </c>
      <c r="N49" s="2">
        <f>COUNTIFS(Table2[Sub-Sector],Table3[[#This Row],[Sub-Sector]],Table2[% Away From Current Month Low],"&gt;=0.05")/Table3[[#This Row],[Count]]</f>
        <v>0.5</v>
      </c>
      <c r="O49" s="2">
        <f>COUNTIFS(Table2[Sub-Sector],Table3[[#This Row],[Sub-Sector]],Table2[% Away From Current Month High],"&lt;=0.05")/Table3[[#This Row],[Count]]</f>
        <v>0</v>
      </c>
      <c r="P49" s="2">
        <f>COUNTIFS(Table2[Sub-Sector],Table3[[#This Row],[Sub-Sector]],Table2[% Away From 52W High],"&lt;=10")/Table3[[#This Row],[Count]]</f>
        <v>0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0.5</v>
      </c>
      <c r="S49" s="2">
        <f>COUNTIFS(Table2[Sub-Sector],Table3[[#This Row],[Sub-Sector]],Table2[% Price above 50 EMA],"&gt;=0")/Table3[[#This Row],[Count]]</f>
        <v>1</v>
      </c>
      <c r="T49" s="2">
        <f>COUNTIFS(Table2[Sub-Sector],Table3[[#This Row],[Sub-Sector]],Table2[% Price above 200 EMA],"&gt;=0")/Table3[[#This Row],[Count]]</f>
        <v>0.5</v>
      </c>
      <c r="U49" s="2">
        <f>COUNTIFS(Table2[Sub-Sector],Table3[[#This Row],[Sub-Sector]],Table2[Rate of Change - Zone],"Positive")/Table3[[#This Row],[Count]]</f>
        <v>0.5</v>
      </c>
      <c r="V49" s="2">
        <f>COUNTIFS(Table2[Sub-Sector],Table3[[#This Row],[Sub-Sector]],Table2[Sharpe Ratio],"&gt;=0.10")/Table3[[#This Row],[Count]]</f>
        <v>0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</v>
      </c>
      <c r="X49">
        <f>_xlfn.RANK.AVG(Table3[[#This Row],[Score]],Table3[Score],1)</f>
        <v>58.5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233.5</v>
      </c>
      <c r="Z49">
        <f>_xlfn.RANK.AVG(Table3[[#This Row],[Score 2 ]],Table3[[Score 2 ]],1)</f>
        <v>48</v>
      </c>
    </row>
    <row r="50" spans="1:26" x14ac:dyDescent="0.3">
      <c r="A50" t="s">
        <v>127</v>
      </c>
      <c r="B50">
        <f>COUNTIFS(Table2[Sub-Sector],Table3[[#This Row],[Sub-Sector]])</f>
        <v>20</v>
      </c>
      <c r="C50" s="2">
        <f>COUNTIFS(Table2[Sub-Sector],Table3[[#This Row],[Sub-Sector]],Table2[Uptrend],"Uptrend")/Table3[[#This Row],[Count]]</f>
        <v>0.5</v>
      </c>
      <c r="D50" s="2">
        <f>COUNTIFS(Table2[Sub-Sector],Table3[[#This Row],[Sub-Sector]],Table2[1W Return vs Nifty],"&gt;=5")/Table3[[#This Row],[Count]]</f>
        <v>0.1</v>
      </c>
      <c r="E50" s="2">
        <f>COUNTIFS(Table2[Sub-Sector],Table3[[#This Row],[Sub-Sector]],Table2[1M Return vs Nifty],"&gt;=5")/Table3[[#This Row],[Count]]</f>
        <v>0.3</v>
      </c>
      <c r="F50" s="2">
        <f>COUNTIFS(Table2[Sub-Sector],Table3[[#This Row],[Sub-Sector]],Table2[6M Return vs Nifty],"&gt;=10")/Table3[[#This Row],[Count]]</f>
        <v>0.35</v>
      </c>
      <c r="G50" s="2">
        <f>COUNTIFS(Table2[Sub-Sector],Table3[[#This Row],[Sub-Sector]],Table2[1Y Return vs Nifty],"&gt;=10")/Table3[[#This Row],[Count]]</f>
        <v>0.6</v>
      </c>
      <c r="H50" s="2">
        <f>COUNTIFS(Table2[Sub-Sector],Table3[[#This Row],[Sub-Sector]],Table2[RSI Exponential â€“ 14D],"&gt;=50")/Table3[[#This Row],[Count]]</f>
        <v>0.75</v>
      </c>
      <c r="I50" s="2">
        <f>COUNTIFS(Table2[Sub-Sector],Table3[[#This Row],[Sub-Sector]],Table2[Relative Volume],"&gt;=1")/Table3[[#This Row],[Count]]</f>
        <v>0.35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0.65</v>
      </c>
      <c r="N50" s="2">
        <f>COUNTIFS(Table2[Sub-Sector],Table3[[#This Row],[Sub-Sector]],Table2[% Away From Current Month Low],"&gt;=0.05")/Table3[[#This Row],[Count]]</f>
        <v>0.8</v>
      </c>
      <c r="O50" s="2">
        <f>COUNTIFS(Table2[Sub-Sector],Table3[[#This Row],[Sub-Sector]],Table2[% Away From Current Month High],"&lt;=0.05")/Table3[[#This Row],[Count]]</f>
        <v>0.35</v>
      </c>
      <c r="P50" s="2">
        <f>COUNTIFS(Table2[Sub-Sector],Table3[[#This Row],[Sub-Sector]],Table2[% Away From 52W High],"&lt;=10")/Table3[[#This Row],[Count]]</f>
        <v>0.25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0.55000000000000004</v>
      </c>
      <c r="S50" s="2">
        <f>COUNTIFS(Table2[Sub-Sector],Table3[[#This Row],[Sub-Sector]],Table2[% Price above 50 EMA],"&gt;=0")/Table3[[#This Row],[Count]]</f>
        <v>0.45</v>
      </c>
      <c r="T50" s="2">
        <f>COUNTIFS(Table2[Sub-Sector],Table3[[#This Row],[Sub-Sector]],Table2[% Price above 200 EMA],"&gt;=0")/Table3[[#This Row],[Count]]</f>
        <v>0.95</v>
      </c>
      <c r="U50" s="2">
        <f>COUNTIFS(Table2[Sub-Sector],Table3[[#This Row],[Sub-Sector]],Table2[Rate of Change - Zone],"Positive")/Table3[[#This Row],[Count]]</f>
        <v>0.65</v>
      </c>
      <c r="V50" s="2">
        <f>COUNTIFS(Table2[Sub-Sector],Table3[[#This Row],[Sub-Sector]],Table2[Sharpe Ratio],"&gt;=0.10")/Table3[[#This Row],[Count]]</f>
        <v>0.45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406</v>
      </c>
      <c r="X50">
        <f>_xlfn.RANK.AVG(Table3[[#This Row],[Score]],Table3[Score],1)</f>
        <v>56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</v>
      </c>
      <c r="Z50">
        <f>_xlfn.RANK.AVG(Table3[[#This Row],[Score 2 ]],Table3[[Score 2 ]],1)</f>
        <v>49</v>
      </c>
    </row>
    <row r="51" spans="1:26" x14ac:dyDescent="0.3">
      <c r="A51" t="s">
        <v>186</v>
      </c>
      <c r="B51">
        <f>COUNTIFS(Table2[Sub-Sector],Table3[[#This Row],[Sub-Sector]])</f>
        <v>9</v>
      </c>
      <c r="C51" s="2">
        <f>COUNTIFS(Table2[Sub-Sector],Table3[[#This Row],[Sub-Sector]],Table2[Uptrend],"Uptrend")/Table3[[#This Row],[Count]]</f>
        <v>1</v>
      </c>
      <c r="D51" s="2">
        <f>COUNTIFS(Table2[Sub-Sector],Table3[[#This Row],[Sub-Sector]],Table2[1W Return vs Nifty],"&gt;=5")/Table3[[#This Row],[Count]]</f>
        <v>0.22222222222222221</v>
      </c>
      <c r="E51" s="2">
        <f>COUNTIFS(Table2[Sub-Sector],Table3[[#This Row],[Sub-Sector]],Table2[1M Return vs Nifty],"&gt;=5")/Table3[[#This Row],[Count]]</f>
        <v>0.33333333333333331</v>
      </c>
      <c r="F51" s="2">
        <f>COUNTIFS(Table2[Sub-Sector],Table3[[#This Row],[Sub-Sector]],Table2[6M Return vs Nifty],"&gt;=10")/Table3[[#This Row],[Count]]</f>
        <v>0.44444444444444442</v>
      </c>
      <c r="G51" s="2">
        <f>COUNTIFS(Table2[Sub-Sector],Table3[[#This Row],[Sub-Sector]],Table2[1Y Return vs Nifty],"&gt;=10")/Table3[[#This Row],[Count]]</f>
        <v>0.55555555555555558</v>
      </c>
      <c r="H51" s="2">
        <f>COUNTIFS(Table2[Sub-Sector],Table3[[#This Row],[Sub-Sector]],Table2[RSI Exponential â€“ 14D],"&gt;=50")/Table3[[#This Row],[Count]]</f>
        <v>0.88888888888888884</v>
      </c>
      <c r="I51" s="2">
        <f>COUNTIFS(Table2[Sub-Sector],Table3[[#This Row],[Sub-Sector]],Table2[Relative Volume],"&gt;=1")/Table3[[#This Row],[Count]]</f>
        <v>0.22222222222222221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0.1111111111111111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0.77777777777777779</v>
      </c>
      <c r="O51" s="2">
        <f>COUNTIFS(Table2[Sub-Sector],Table3[[#This Row],[Sub-Sector]],Table2[% Away From Current Month High],"&lt;=0.05")/Table3[[#This Row],[Count]]</f>
        <v>0.88888888888888884</v>
      </c>
      <c r="P51" s="2">
        <f>COUNTIFS(Table2[Sub-Sector],Table3[[#This Row],[Sub-Sector]],Table2[% Away From 52W High],"&lt;=10")/Table3[[#This Row],[Count]]</f>
        <v>0.88888888888888884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0.77777777777777779</v>
      </c>
      <c r="S51" s="2">
        <f>COUNTIFS(Table2[Sub-Sector],Table3[[#This Row],[Sub-Sector]],Table2[% Price above 50 EMA],"&gt;=0")/Table3[[#This Row],[Count]]</f>
        <v>0.88888888888888884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0.77777777777777779</v>
      </c>
      <c r="V51" s="2">
        <f>COUNTIFS(Table2[Sub-Sector],Table3[[#This Row],[Sub-Sector]],Table2[Sharpe Ratio],"&gt;=0.10")/Table3[[#This Row],[Count]]</f>
        <v>0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322.5</v>
      </c>
      <c r="X51">
        <f>_xlfn.RANK.AVG(Table3[[#This Row],[Score]],Table3[Score],1)</f>
        <v>22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1">
        <f>_xlfn.RANK.AVG(Table3[[#This Row],[Score 2 ]],Table3[[Score 2 ]],1)</f>
        <v>50</v>
      </c>
    </row>
    <row r="52" spans="1:26" x14ac:dyDescent="0.3">
      <c r="A52" t="s">
        <v>139</v>
      </c>
      <c r="B52">
        <f>COUNTIFS(Table2[Sub-Sector],Table3[[#This Row],[Sub-Sector]])</f>
        <v>20</v>
      </c>
      <c r="C52" s="2">
        <f>COUNTIFS(Table2[Sub-Sector],Table3[[#This Row],[Sub-Sector]],Table2[Uptrend],"Uptrend")/Table3[[#This Row],[Count]]</f>
        <v>0.5</v>
      </c>
      <c r="D52" s="2">
        <f>COUNTIFS(Table2[Sub-Sector],Table3[[#This Row],[Sub-Sector]],Table2[1W Return vs Nifty],"&gt;=5")/Table3[[#This Row],[Count]]</f>
        <v>0.1</v>
      </c>
      <c r="E52" s="2">
        <f>COUNTIFS(Table2[Sub-Sector],Table3[[#This Row],[Sub-Sector]],Table2[1M Return vs Nifty],"&gt;=5")/Table3[[#This Row],[Count]]</f>
        <v>0.2</v>
      </c>
      <c r="F52" s="2">
        <f>COUNTIFS(Table2[Sub-Sector],Table3[[#This Row],[Sub-Sector]],Table2[6M Return vs Nifty],"&gt;=10")/Table3[[#This Row],[Count]]</f>
        <v>0.35</v>
      </c>
      <c r="G52" s="2">
        <f>COUNTIFS(Table2[Sub-Sector],Table3[[#This Row],[Sub-Sector]],Table2[1Y Return vs Nifty],"&gt;=10")/Table3[[#This Row],[Count]]</f>
        <v>0.8</v>
      </c>
      <c r="H52" s="2">
        <f>COUNTIFS(Table2[Sub-Sector],Table3[[#This Row],[Sub-Sector]],Table2[RSI Exponential â€“ 14D],"&gt;=50")/Table3[[#This Row],[Count]]</f>
        <v>0.5</v>
      </c>
      <c r="I52" s="2">
        <f>COUNTIFS(Table2[Sub-Sector],Table3[[#This Row],[Sub-Sector]],Table2[Relative Volume],"&gt;=1")/Table3[[#This Row],[Count]]</f>
        <v>0.1</v>
      </c>
      <c r="J52" s="2">
        <f>COUNTIFS(Table2[Sub-Sector],Table3[[#This Row],[Sub-Sector]],Table2[% Away From Day Low],"&gt;=0.05")/Table3[[#This Row],[Count]]</f>
        <v>0.05</v>
      </c>
      <c r="K52" s="2">
        <f>COUNTIFS(Table2[Sub-Sector],Table3[[#This Row],[Sub-Sector]],Table2[% Away From Day High],"&lt;=0.05")/Table3[[#This Row],[Count]]</f>
        <v>0.95</v>
      </c>
      <c r="L52" s="2">
        <f>COUNTIFS(Table2[Sub-Sector],Table3[[#This Row],[Sub-Sector]],Table2[% Away From Current Week Low],"&gt;=0.05")/Table3[[#This Row],[Count]]</f>
        <v>0.1</v>
      </c>
      <c r="M52" s="2">
        <f>COUNTIFS(Table2[Sub-Sector],Table3[[#This Row],[Sub-Sector]],Table2[% Away From Current Week High],"&lt;=0.05")/Table3[[#This Row],[Count]]</f>
        <v>0.85</v>
      </c>
      <c r="N52" s="2">
        <f>COUNTIFS(Table2[Sub-Sector],Table3[[#This Row],[Sub-Sector]],Table2[% Away From Current Month Low],"&gt;=0.05")/Table3[[#This Row],[Count]]</f>
        <v>0.75</v>
      </c>
      <c r="O52" s="2">
        <f>COUNTIFS(Table2[Sub-Sector],Table3[[#This Row],[Sub-Sector]],Table2[% Away From Current Month High],"&lt;=0.05")/Table3[[#This Row],[Count]]</f>
        <v>0.3</v>
      </c>
      <c r="P52" s="2">
        <f>COUNTIFS(Table2[Sub-Sector],Table3[[#This Row],[Sub-Sector]],Table2[% Away From 52W High],"&lt;=10")/Table3[[#This Row],[Count]]</f>
        <v>0.2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0.45</v>
      </c>
      <c r="S52" s="2">
        <f>COUNTIFS(Table2[Sub-Sector],Table3[[#This Row],[Sub-Sector]],Table2[% Price above 50 EMA],"&gt;=0")/Table3[[#This Row],[Count]]</f>
        <v>0.5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0.7</v>
      </c>
      <c r="V52" s="2">
        <f>COUNTIFS(Table2[Sub-Sector],Table3[[#This Row],[Sub-Sector]],Table2[Sharpe Ratio],"&gt;=0.10")/Table3[[#This Row],[Count]]</f>
        <v>0.45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421</v>
      </c>
      <c r="X52">
        <f>_xlfn.RANK.AVG(Table3[[#This Row],[Score]],Table3[Score],1)</f>
        <v>60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238.5</v>
      </c>
      <c r="Z52">
        <f>_xlfn.RANK.AVG(Table3[[#This Row],[Score 2 ]],Table3[[Score 2 ]],1)</f>
        <v>51</v>
      </c>
    </row>
    <row r="53" spans="1:26" x14ac:dyDescent="0.3">
      <c r="A53" t="s">
        <v>317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0.33333333333333331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1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</v>
      </c>
      <c r="I53" s="2">
        <f>COUNTIFS(Table2[Sub-Sector],Table3[[#This Row],[Sub-Sector]],Table2[Relative Volume],"&gt;=1")/Table3[[#This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0.66666666666666663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0</v>
      </c>
      <c r="P53" s="2">
        <f>COUNTIFS(Table2[Sub-Sector],Table3[[#This Row],[Sub-Sector]],Table2[% Away From 52W High],"&lt;=10")/Table3[[#This Row],[Count]]</f>
        <v>0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</v>
      </c>
      <c r="S53" s="2">
        <f>COUNTIFS(Table2[Sub-Sector],Table3[[#This Row],[Sub-Sector]],Table2[% Price above 50 EMA],"&gt;=0")/Table3[[#This Row],[Count]]</f>
        <v>0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</v>
      </c>
      <c r="V53" s="2">
        <f>COUNTIFS(Table2[Sub-Sector],Table3[[#This Row],[Sub-Sector]],Table2[Sharpe Ratio],"&gt;=0.10")/Table3[[#This Row],[Count]]</f>
        <v>1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522.5</v>
      </c>
      <c r="X53">
        <f>_xlfn.RANK.AVG(Table3[[#This Row],[Score]],Table3[Score],1)</f>
        <v>96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3">
        <f>_xlfn.RANK.AVG(Table3[[#This Row],[Score 2 ]],Table3[[Score 2 ]],1)</f>
        <v>53.5</v>
      </c>
    </row>
    <row r="54" spans="1:26" x14ac:dyDescent="0.3">
      <c r="A54" t="s">
        <v>1371</v>
      </c>
      <c r="B54">
        <f>COUNTIFS(Table2[Sub-Sector],Table3[[#This Row],[Sub-Sector]])</f>
        <v>1</v>
      </c>
      <c r="C54" s="2">
        <f>COUNTIFS(Table2[Sub-Sector],Table3[[#This Row],[Sub-Sector]],Table2[Uptrend],"Uptrend")/Table3[[#This Row],[Count]]</f>
        <v>0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0</v>
      </c>
      <c r="I54" s="2">
        <f>COUNTIFS(Table2[Sub-Sector],Table3[[#This Row],[Sub-Sector]],Table2[Relative Volume],"&gt;=1")/Table3[[#This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0</v>
      </c>
      <c r="P54" s="2">
        <f>COUNTIFS(Table2[Sub-Sector],Table3[[#This Row],[Sub-Sector]],Table2[% Away From 52W High],"&lt;=10")/Table3[[#This Row],[Count]]</f>
        <v>0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</v>
      </c>
      <c r="S54" s="2">
        <f>COUNTIFS(Table2[Sub-Sector],Table3[[#This Row],[Sub-Sector]],Table2[% Price above 50 EMA],"&gt;=0")/Table3[[#This Row],[Count]]</f>
        <v>0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</v>
      </c>
      <c r="V54" s="2">
        <f>COUNTIFS(Table2[Sub-Sector],Table3[[#This Row],[Sub-Sector]],Table2[Sharpe Ratio],"&gt;=0.10")/Table3[[#This Row],[Count]]</f>
        <v>0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539</v>
      </c>
      <c r="X54">
        <f>_xlfn.RANK.AVG(Table3[[#This Row],[Score]],Table3[Score],1)</f>
        <v>97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4">
        <f>_xlfn.RANK.AVG(Table3[[#This Row],[Score 2 ]],Table3[[Score 2 ]],1)</f>
        <v>53.5</v>
      </c>
    </row>
    <row r="55" spans="1:26" x14ac:dyDescent="0.3">
      <c r="A55" t="s">
        <v>1647</v>
      </c>
      <c r="B55">
        <f>COUNTIFS(Table2[Sub-Sector],Table3[[#This Row],[Sub-Sector]])</f>
        <v>1</v>
      </c>
      <c r="C55" s="2">
        <f>COUNTIFS(Table2[Sub-Sector],Table3[[#This Row],[Sub-Sector]],Table2[Uptrend],"Uptrend")/Table3[[#This Row],[Count]]</f>
        <v>1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1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0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</v>
      </c>
      <c r="O55" s="2">
        <f>COUNTIFS(Table2[Sub-Sector],Table3[[#This Row],[Sub-Sector]],Table2[% Away From Current Month High],"&lt;=0.05")/Table3[[#This Row],[Count]]</f>
        <v>0</v>
      </c>
      <c r="P55" s="2">
        <f>COUNTIFS(Table2[Sub-Sector],Table3[[#This Row],[Sub-Sector]],Table2[% Away From 52W High],"&lt;=10")/Table3[[#This Row],[Count]]</f>
        <v>0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0</v>
      </c>
      <c r="V55" s="2">
        <f>COUNTIFS(Table2[Sub-Sector],Table3[[#This Row],[Sub-Sector]],Table2[Sharpe Ratio],"&gt;=0.10")/Table3[[#This Row],[Count]]</f>
        <v>0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441</v>
      </c>
      <c r="X55">
        <f>_xlfn.RANK.AVG(Table3[[#This Row],[Score]],Table3[Score],1)</f>
        <v>71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5">
        <f>_xlfn.RANK.AVG(Table3[[#This Row],[Score 2 ]],Table3[[Score 2 ]],1)</f>
        <v>53.5</v>
      </c>
    </row>
    <row r="56" spans="1:26" x14ac:dyDescent="0.3">
      <c r="A56" t="s">
        <v>632</v>
      </c>
      <c r="B56">
        <f>COUNTIFS(Table2[Sub-Sector],Table3[[#This Row],[Sub-Sector]])</f>
        <v>14</v>
      </c>
      <c r="C56" s="2">
        <f>COUNTIFS(Table2[Sub-Sector],Table3[[#This Row],[Sub-Sector]],Table2[Uptrend],"Uptrend")/Table3[[#This Row],[Count]]</f>
        <v>0.8571428571428571</v>
      </c>
      <c r="D56" s="2">
        <f>COUNTIFS(Table2[Sub-Sector],Table3[[#This Row],[Sub-Sector]],Table2[1W Return vs Nifty],"&gt;=5")/Table3[[#This Row],[Count]]</f>
        <v>0.35714285714285715</v>
      </c>
      <c r="E56" s="2">
        <f>COUNTIFS(Table2[Sub-Sector],Table3[[#This Row],[Sub-Sector]],Table2[1M Return vs Nifty],"&gt;=5")/Table3[[#This Row],[Count]]</f>
        <v>0.21428571428571427</v>
      </c>
      <c r="F56" s="2">
        <f>COUNTIFS(Table2[Sub-Sector],Table3[[#This Row],[Sub-Sector]],Table2[6M Return vs Nifty],"&gt;=10")/Table3[[#This Row],[Count]]</f>
        <v>0.2857142857142857</v>
      </c>
      <c r="G56" s="2">
        <f>COUNTIFS(Table2[Sub-Sector],Table3[[#This Row],[Sub-Sector]],Table2[1Y Return vs Nifty],"&gt;=10")/Table3[[#This Row],[Count]]</f>
        <v>0.5714285714285714</v>
      </c>
      <c r="H56" s="2">
        <f>COUNTIFS(Table2[Sub-Sector],Table3[[#This Row],[Sub-Sector]],Table2[RSI Exponential â€“ 14D],"&gt;=50")/Table3[[#This Row],[Count]]</f>
        <v>0.7857142857142857</v>
      </c>
      <c r="I56" s="2">
        <f>COUNTIFS(Table2[Sub-Sector],Table3[[#This Row],[Sub-Sector]],Table2[Relative Volume],"&gt;=1")/Table3[[#This Row],[Count]]</f>
        <v>0.42857142857142855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0.8571428571428571</v>
      </c>
      <c r="L56" s="2">
        <f>COUNTIFS(Table2[Sub-Sector],Table3[[#This Row],[Sub-Sector]],Table2[% Away From Current Week Low],"&gt;=0.05")/Table3[[#This Row],[Count]]</f>
        <v>0.14285714285714285</v>
      </c>
      <c r="M56" s="2">
        <f>COUNTIFS(Table2[Sub-Sector],Table3[[#This Row],[Sub-Sector]],Table2[% Away From Current Week High],"&lt;=0.05")/Table3[[#This Row],[Count]]</f>
        <v>0.7857142857142857</v>
      </c>
      <c r="N56" s="2">
        <f>COUNTIFS(Table2[Sub-Sector],Table3[[#This Row],[Sub-Sector]],Table2[% Away From Current Month Low],"&gt;=0.05")/Table3[[#This Row],[Count]]</f>
        <v>0.7857142857142857</v>
      </c>
      <c r="O56" s="2">
        <f>COUNTIFS(Table2[Sub-Sector],Table3[[#This Row],[Sub-Sector]],Table2[% Away From Current Month High],"&lt;=0.05")/Table3[[#This Row],[Count]]</f>
        <v>0.5</v>
      </c>
      <c r="P56" s="2">
        <f>COUNTIFS(Table2[Sub-Sector],Table3[[#This Row],[Sub-Sector]],Table2[% Away From 52W High],"&lt;=10")/Table3[[#This Row],[Count]]</f>
        <v>0.2857142857142857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0.7857142857142857</v>
      </c>
      <c r="S56" s="2">
        <f>COUNTIFS(Table2[Sub-Sector],Table3[[#This Row],[Sub-Sector]],Table2[% Price above 50 EMA],"&gt;=0")/Table3[[#This Row],[Count]]</f>
        <v>0.7857142857142857</v>
      </c>
      <c r="T56" s="2">
        <f>COUNTIFS(Table2[Sub-Sector],Table3[[#This Row],[Sub-Sector]],Table2[% Price above 200 EMA],"&gt;=0")/Table3[[#This Row],[Count]]</f>
        <v>0.8571428571428571</v>
      </c>
      <c r="U56" s="2">
        <f>COUNTIFS(Table2[Sub-Sector],Table3[[#This Row],[Sub-Sector]],Table2[Rate of Change - Zone],"Positive")/Table3[[#This Row],[Count]]</f>
        <v>0.7142857142857143</v>
      </c>
      <c r="V56" s="2">
        <f>COUNTIFS(Table2[Sub-Sector],Table3[[#This Row],[Sub-Sector]],Table2[Sharpe Ratio],"&gt;=0.10")/Table3[[#This Row],[Count]]</f>
        <v>0.21428571428571427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56">
        <f>_xlfn.RANK.AVG(Table3[[#This Row],[Score]],Table3[Score],1)</f>
        <v>25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6">
        <f>_xlfn.RANK.AVG(Table3[[#This Row],[Score 2 ]],Table3[[Score 2 ]],1)</f>
        <v>53.5</v>
      </c>
    </row>
    <row r="57" spans="1:26" x14ac:dyDescent="0.3">
      <c r="A57" t="s">
        <v>193</v>
      </c>
      <c r="B57">
        <f>COUNTIFS(Table2[Sub-Sector],Table3[[#This Row],[Sub-Sector]])</f>
        <v>25</v>
      </c>
      <c r="C57" s="2">
        <f>COUNTIFS(Table2[Sub-Sector],Table3[[#This Row],[Sub-Sector]],Table2[Uptrend],"Uptrend")/Table3[[#This Row],[Count]]</f>
        <v>0.68</v>
      </c>
      <c r="D57" s="2">
        <f>COUNTIFS(Table2[Sub-Sector],Table3[[#This Row],[Sub-Sector]],Table2[1W Return vs Nifty],"&gt;=5")/Table3[[#This Row],[Count]]</f>
        <v>0.16</v>
      </c>
      <c r="E57" s="2">
        <f>COUNTIFS(Table2[Sub-Sector],Table3[[#This Row],[Sub-Sector]],Table2[1M Return vs Nifty],"&gt;=5")/Table3[[#This Row],[Count]]</f>
        <v>0.24</v>
      </c>
      <c r="F57" s="2">
        <f>COUNTIFS(Table2[Sub-Sector],Table3[[#This Row],[Sub-Sector]],Table2[6M Return vs Nifty],"&gt;=10")/Table3[[#This Row],[Count]]</f>
        <v>0.52</v>
      </c>
      <c r="G57" s="2">
        <f>COUNTIFS(Table2[Sub-Sector],Table3[[#This Row],[Sub-Sector]],Table2[1Y Return vs Nifty],"&gt;=10")/Table3[[#This Row],[Count]]</f>
        <v>0.48</v>
      </c>
      <c r="H57" s="2">
        <f>COUNTIFS(Table2[Sub-Sector],Table3[[#This Row],[Sub-Sector]],Table2[RSI Exponential â€“ 14D],"&gt;=50")/Table3[[#This Row],[Count]]</f>
        <v>0.64</v>
      </c>
      <c r="I57" s="2">
        <f>COUNTIFS(Table2[Sub-Sector],Table3[[#This Row],[Sub-Sector]],Table2[Relative Volume],"&gt;=1")/Table3[[#This Row],[Count]]</f>
        <v>0.24</v>
      </c>
      <c r="J57" s="2">
        <f>COUNTIFS(Table2[Sub-Sector],Table3[[#This Row],[Sub-Sector]],Table2[% Away From Day Low],"&gt;=0.05")/Table3[[#This Row],[Count]]</f>
        <v>0.04</v>
      </c>
      <c r="K57" s="2">
        <f>COUNTIFS(Table2[Sub-Sector],Table3[[#This Row],[Sub-Sector]],Table2[% Away From Day High],"&lt;=0.05")/Table3[[#This Row],[Count]]</f>
        <v>0.96</v>
      </c>
      <c r="L57" s="2">
        <f>COUNTIFS(Table2[Sub-Sector],Table3[[#This Row],[Sub-Sector]],Table2[% Away From Current Week Low],"&gt;=0.05")/Table3[[#This Row],[Count]]</f>
        <v>0.12</v>
      </c>
      <c r="M57" s="2">
        <f>COUNTIFS(Table2[Sub-Sector],Table3[[#This Row],[Sub-Sector]],Table2[% Away From Current Week High],"&lt;=0.05")/Table3[[#This Row],[Count]]</f>
        <v>0.64</v>
      </c>
      <c r="N57" s="2">
        <f>COUNTIFS(Table2[Sub-Sector],Table3[[#This Row],[Sub-Sector]],Table2[% Away From Current Month Low],"&gt;=0.05")/Table3[[#This Row],[Count]]</f>
        <v>0.76</v>
      </c>
      <c r="O57" s="2">
        <f>COUNTIFS(Table2[Sub-Sector],Table3[[#This Row],[Sub-Sector]],Table2[% Away From Current Month High],"&lt;=0.05")/Table3[[#This Row],[Count]]</f>
        <v>0.2</v>
      </c>
      <c r="P57" s="2">
        <f>COUNTIFS(Table2[Sub-Sector],Table3[[#This Row],[Sub-Sector]],Table2[% Away From 52W High],"&lt;=10")/Table3[[#This Row],[Count]]</f>
        <v>0.44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0.6</v>
      </c>
      <c r="S57" s="2">
        <f>COUNTIFS(Table2[Sub-Sector],Table3[[#This Row],[Sub-Sector]],Table2[% Price above 50 EMA],"&gt;=0")/Table3[[#This Row],[Count]]</f>
        <v>0.68</v>
      </c>
      <c r="T57" s="2">
        <f>COUNTIFS(Table2[Sub-Sector],Table3[[#This Row],[Sub-Sector]],Table2[% Price above 200 EMA],"&gt;=0")/Table3[[#This Row],[Count]]</f>
        <v>0.96</v>
      </c>
      <c r="U57" s="2">
        <f>COUNTIFS(Table2[Sub-Sector],Table3[[#This Row],[Sub-Sector]],Table2[Rate of Change - Zone],"Positive")/Table3[[#This Row],[Count]]</f>
        <v>0.68</v>
      </c>
      <c r="V57" s="2">
        <f>COUNTIFS(Table2[Sub-Sector],Table3[[#This Row],[Sub-Sector]],Table2[Sharpe Ratio],"&gt;=0.10")/Table3[[#This Row],[Count]]</f>
        <v>0.48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</v>
      </c>
      <c r="X57">
        <f>_xlfn.RANK.AVG(Table3[[#This Row],[Score]],Table3[Score],1)</f>
        <v>47.5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</v>
      </c>
      <c r="Z57">
        <f>_xlfn.RANK.AVG(Table3[[#This Row],[Score 2 ]],Table3[[Score 2 ]],1)</f>
        <v>56</v>
      </c>
    </row>
    <row r="58" spans="1:26" x14ac:dyDescent="0.3">
      <c r="A58" t="s">
        <v>1318</v>
      </c>
      <c r="B58">
        <f>COUNTIFS(Table2[Sub-Sector],Table3[[#This Row],[Sub-Sector]])</f>
        <v>1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0</v>
      </c>
      <c r="H58" s="2">
        <f>COUNTIFS(Table2[Sub-Sector],Table3[[#This Row],[Sub-Sector]],Table2[RSI Exponential â€“ 14D],"&gt;=50")/Table3[[#This Row],[Count]]</f>
        <v>1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0</v>
      </c>
      <c r="N58" s="2">
        <f>COUNTIFS(Table2[Sub-Sector],Table3[[#This Row],[Sub-Sector]],Table2[% Away From Current Month Low],"&gt;=0.05")/Table3[[#This Row],[Count]]</f>
        <v>1</v>
      </c>
      <c r="O58" s="2">
        <f>COUNTIFS(Table2[Sub-Sector],Table3[[#This Row],[Sub-Sector]],Table2[% Away From Current Month High],"&lt;=0.05")/Table3[[#This Row],[Count]]</f>
        <v>0</v>
      </c>
      <c r="P58" s="2">
        <f>COUNTIFS(Table2[Sub-Sector],Table3[[#This Row],[Sub-Sector]],Table2[% Away From 52W High],"&lt;=10")/Table3[[#This Row],[Count]]</f>
        <v>0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1</v>
      </c>
      <c r="V58" s="2">
        <f>COUNTIFS(Table2[Sub-Sector],Table3[[#This Row],[Sub-Sector]],Table2[Sharpe Ratio],"&gt;=0.10")/Table3[[#This Row],[Count]]</f>
        <v>1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443</v>
      </c>
      <c r="X58">
        <f>_xlfn.RANK.AVG(Table3[[#This Row],[Score]],Table3[Score],1)</f>
        <v>72.5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58">
        <f>_xlfn.RANK.AVG(Table3[[#This Row],[Score 2 ]],Table3[[Score 2 ]],1)</f>
        <v>58.5</v>
      </c>
    </row>
    <row r="59" spans="1:26" x14ac:dyDescent="0.3">
      <c r="A59" t="s">
        <v>505</v>
      </c>
      <c r="B59">
        <f>COUNTIFS(Table2[Sub-Sector],Table3[[#This Row],[Sub-Sector]])</f>
        <v>2</v>
      </c>
      <c r="C59" s="2">
        <f>COUNTIFS(Table2[Sub-Sector],Table3[[#This Row],[Sub-Sector]],Table2[Uptrend],"Uptrend")/Table3[[#This Row],[Count]]</f>
        <v>0.5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0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Volume],"&gt;=1")/Table3[[#This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0.5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0</v>
      </c>
      <c r="P59" s="2">
        <f>COUNTIFS(Table2[Sub-Sector],Table3[[#This Row],[Sub-Sector]],Table2[% Away From 52W High],"&lt;=10")/Table3[[#This Row],[Count]]</f>
        <v>0.5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0.5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0.5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507</v>
      </c>
      <c r="X59">
        <f>_xlfn.RANK.AVG(Table3[[#This Row],[Score]],Table3[Score],1)</f>
        <v>91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59">
        <f>_xlfn.RANK.AVG(Table3[[#This Row],[Score 2 ]],Table3[[Score 2 ]],1)</f>
        <v>58.5</v>
      </c>
    </row>
    <row r="60" spans="1:26" x14ac:dyDescent="0.3">
      <c r="A60" t="s">
        <v>1711</v>
      </c>
      <c r="B60">
        <f>COUNTIFS(Table2[Sub-Sector],Table3[[#This Row],[Sub-Sector]])</f>
        <v>1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1</v>
      </c>
      <c r="E60" s="2">
        <f>COUNTIFS(Table2[Sub-Sector],Table3[[#This Row],[Sub-Sector]],Table2[1M Return vs Nifty],"&gt;=5")/Table3[[#This Row],[Count]]</f>
        <v>0</v>
      </c>
      <c r="F60" s="2">
        <f>COUNTIFS(Table2[Sub-Sector],Table3[[#This Row],[Sub-Sector]],Table2[6M Return vs Nifty],"&gt;=10")/Table3[[#This Row],[Count]]</f>
        <v>1</v>
      </c>
      <c r="G60" s="2">
        <f>COUNTIFS(Table2[Sub-Sector],Table3[[#This Row],[Sub-Sector]],Table2[1Y Return vs Nifty],"&gt;=10")/Table3[[#This Row],[Count]]</f>
        <v>0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0</v>
      </c>
      <c r="N60" s="2">
        <f>COUNTIFS(Table2[Sub-Sector],Table3[[#This Row],[Sub-Sector]],Table2[% Away From Current Month Low],"&gt;=0.05")/Table3[[#This Row],[Count]]</f>
        <v>1</v>
      </c>
      <c r="O60" s="2">
        <f>COUNTIFS(Table2[Sub-Sector],Table3[[#This Row],[Sub-Sector]],Table2[% Away From Current Month High],"&lt;=0.05")/Table3[[#This Row],[Count]]</f>
        <v>0</v>
      </c>
      <c r="P60" s="2">
        <f>COUNTIFS(Table2[Sub-Sector],Table3[[#This Row],[Sub-Sector]],Table2[% Away From 52W High],"&lt;=10")/Table3[[#This Row],[Count]]</f>
        <v>0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357.5</v>
      </c>
      <c r="X60">
        <f>_xlfn.RANK.AVG(Table3[[#This Row],[Score]],Table3[Score],1)</f>
        <v>39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60">
        <f>_xlfn.RANK.AVG(Table3[[#This Row],[Score 2 ]],Table3[[Score 2 ]],1)</f>
        <v>58.5</v>
      </c>
    </row>
    <row r="61" spans="1:26" x14ac:dyDescent="0.3">
      <c r="A61" t="s">
        <v>502</v>
      </c>
      <c r="B61">
        <f>COUNTIFS(Table2[Sub-Sector],Table3[[#This Row],[Sub-Sector]])</f>
        <v>1</v>
      </c>
      <c r="C61" s="2">
        <f>COUNTIFS(Table2[Sub-Sector],Table3[[#This Row],[Sub-Sector]],Table2[Uptrend],"Uptrend")/Table3[[#This Row],[Count]]</f>
        <v>1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0</v>
      </c>
      <c r="H61" s="2">
        <f>COUNTIFS(Table2[Sub-Sector],Table3[[#This Row],[Sub-Sector]],Table2[RSI Exponential â€“ 14D],"&gt;=50")/Table3[[#This Row],[Count]]</f>
        <v>1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1</v>
      </c>
      <c r="O61" s="2">
        <f>COUNTIFS(Table2[Sub-Sector],Table3[[#This Row],[Sub-Sector]],Table2[% Away From Current Month High],"&lt;=0.05")/Table3[[#This Row],[Count]]</f>
        <v>1</v>
      </c>
      <c r="P61" s="2">
        <f>COUNTIFS(Table2[Sub-Sector],Table3[[#This Row],[Sub-Sector]],Table2[% Away From 52W High],"&lt;=10")/Table3[[#This Row],[Count]]</f>
        <v>1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1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1</v>
      </c>
      <c r="V61" s="2">
        <f>COUNTIFS(Table2[Sub-Sector],Table3[[#This Row],[Sub-Sector]],Table2[Sharpe Ratio],"&gt;=0.10")/Table3[[#This Row],[Count]]</f>
        <v>0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443</v>
      </c>
      <c r="X61">
        <f>_xlfn.RANK.AVG(Table3[[#This Row],[Score]],Table3[Score],1)</f>
        <v>72.5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61">
        <f>_xlfn.RANK.AVG(Table3[[#This Row],[Score 2 ]],Table3[[Score 2 ]],1)</f>
        <v>58.5</v>
      </c>
    </row>
    <row r="62" spans="1:26" x14ac:dyDescent="0.3">
      <c r="A62" t="s">
        <v>223</v>
      </c>
      <c r="B62">
        <f>COUNTIFS(Table2[Sub-Sector],Table3[[#This Row],[Sub-Sector]])</f>
        <v>3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0.66666666666666663</v>
      </c>
      <c r="F62" s="2">
        <f>COUNTIFS(Table2[Sub-Sector],Table3[[#This Row],[Sub-Sector]],Table2[6M Return vs Nifty],"&gt;=10")/Table3[[#This Row],[Count]]</f>
        <v>0.33333333333333331</v>
      </c>
      <c r="G62" s="2">
        <f>COUNTIFS(Table2[Sub-Sector],Table3[[#This Row],[Sub-Sector]],Table2[1Y Return vs Nifty],"&gt;=10")/Table3[[#This Row],[Count]]</f>
        <v>0.66666666666666663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0.66666666666666663</v>
      </c>
      <c r="O62" s="2">
        <f>COUNTIFS(Table2[Sub-Sector],Table3[[#This Row],[Sub-Sector]],Table2[% Away From Current Month High],"&lt;=0.05")/Table3[[#This Row],[Count]]</f>
        <v>1</v>
      </c>
      <c r="P62" s="2">
        <f>COUNTIFS(Table2[Sub-Sector],Table3[[#This Row],[Sub-Sector]],Table2[% Away From 52W High],"&lt;=10")/Table3[[#This Row],[Count]]</f>
        <v>1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1</v>
      </c>
      <c r="V62" s="2">
        <f>COUNTIFS(Table2[Sub-Sector],Table3[[#This Row],[Sub-Sector]],Table2[Sharpe Ratio],"&gt;=0.10")/Table3[[#This Row],[Count]]</f>
        <v>0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357</v>
      </c>
      <c r="X62">
        <f>_xlfn.RANK.AVG(Table3[[#This Row],[Score]],Table3[Score],1)</f>
        <v>38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2">
        <f>_xlfn.RANK.AVG(Table3[[#This Row],[Score 2 ]],Table3[[Score 2 ]],1)</f>
        <v>62</v>
      </c>
    </row>
    <row r="63" spans="1:26" x14ac:dyDescent="0.3">
      <c r="A63" t="s">
        <v>650</v>
      </c>
      <c r="B63">
        <f>COUNTIFS(Table2[Sub-Sector],Table3[[#This Row],[Sub-Sector]])</f>
        <v>4</v>
      </c>
      <c r="C63" s="2">
        <f>COUNTIFS(Table2[Sub-Sector],Table3[[#This Row],[Sub-Sector]],Table2[Uptrend],"Uptrend")/Table3[[#This Row],[Count]]</f>
        <v>0.5</v>
      </c>
      <c r="D63" s="2">
        <f>COUNTIFS(Table2[Sub-Sector],Table3[[#This Row],[Sub-Sector]],Table2[1W Return vs Nifty],"&gt;=5")/Table3[[#This Row],[Count]]</f>
        <v>0.25</v>
      </c>
      <c r="E63" s="2">
        <f>COUNTIFS(Table2[Sub-Sector],Table3[[#This Row],[Sub-Sector]],Table2[1M Return vs Nifty],"&gt;=5")/Table3[[#This Row],[Count]]</f>
        <v>0.25</v>
      </c>
      <c r="F63" s="2">
        <f>COUNTIFS(Table2[Sub-Sector],Table3[[#This Row],[Sub-Sector]],Table2[6M Return vs Nifty],"&gt;=10")/Table3[[#This Row],[Count]]</f>
        <v>0.5</v>
      </c>
      <c r="G63" s="2">
        <f>COUNTIFS(Table2[Sub-Sector],Table3[[#This Row],[Sub-Sector]],Table2[1Y Return vs Nifty],"&gt;=10")/Table3[[#This Row],[Count]]</f>
        <v>0.75</v>
      </c>
      <c r="H63" s="2">
        <f>COUNTIFS(Table2[Sub-Sector],Table3[[#This Row],[Sub-Sector]],Table2[RSI Exponential â€“ 14D],"&gt;=50")/Table3[[#This Row],[Count]]</f>
        <v>1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0.25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0.75</v>
      </c>
      <c r="O63" s="2">
        <f>COUNTIFS(Table2[Sub-Sector],Table3[[#This Row],[Sub-Sector]],Table2[% Away From Current Month High],"&lt;=0.05")/Table3[[#This Row],[Count]]</f>
        <v>0.75</v>
      </c>
      <c r="P63" s="2">
        <f>COUNTIFS(Table2[Sub-Sector],Table3[[#This Row],[Sub-Sector]],Table2[% Away From 52W High],"&lt;=10")/Table3[[#This Row],[Count]]</f>
        <v>0.25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0.75</v>
      </c>
      <c r="S63" s="2">
        <f>COUNTIFS(Table2[Sub-Sector],Table3[[#This Row],[Sub-Sector]],Table2[% Price above 50 EMA],"&gt;=0")/Table3[[#This Row],[Count]]</f>
        <v>0.75</v>
      </c>
      <c r="T63" s="2">
        <f>COUNTIFS(Table2[Sub-Sector],Table3[[#This Row],[Sub-Sector]],Table2[% Price above 200 EMA],"&gt;=0")/Table3[[#This Row],[Count]]</f>
        <v>0.75</v>
      </c>
      <c r="U63" s="2">
        <f>COUNTIFS(Table2[Sub-Sector],Table3[[#This Row],[Sub-Sector]],Table2[Rate of Change - Zone],"Positive")/Table3[[#This Row],[Count]]</f>
        <v>0.75</v>
      </c>
      <c r="V63" s="2">
        <f>COUNTIFS(Table2[Sub-Sector],Table3[[#This Row],[Sub-Sector]],Table2[Sharpe Ratio],"&gt;=0.10")/Table3[[#This Row],[Count]]</f>
        <v>0.25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</v>
      </c>
      <c r="X63">
        <f>_xlfn.RANK.AVG(Table3[[#This Row],[Score]],Table3[Score],1)</f>
        <v>52.5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3">
        <f>_xlfn.RANK.AVG(Table3[[#This Row],[Score 2 ]],Table3[[Score 2 ]],1)</f>
        <v>62</v>
      </c>
    </row>
    <row r="64" spans="1:26" x14ac:dyDescent="0.3">
      <c r="A64" t="s">
        <v>113</v>
      </c>
      <c r="B64">
        <f>COUNTIFS(Table2[Sub-Sector],Table3[[#This Row],[Sub-Sector]])</f>
        <v>3</v>
      </c>
      <c r="C64" s="2">
        <f>COUNTIFS(Table2[Sub-Sector],Table3[[#This Row],[Sub-Sector]],Table2[Uptrend],"Uptrend")/Table3[[#This Row],[Count]]</f>
        <v>0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0.33333333333333331</v>
      </c>
      <c r="G64" s="2">
        <f>COUNTIFS(Table2[Sub-Sector],Table3[[#This Row],[Sub-Sector]],Table2[1Y Return vs Nifty],"&gt;=10")/Table3[[#This Row],[Count]]</f>
        <v>0.66666666666666663</v>
      </c>
      <c r="H64" s="2">
        <f>COUNTIFS(Table2[Sub-Sector],Table3[[#This Row],[Sub-Sector]],Table2[RSI Exponential â€“ 14D],"&gt;=50")/Table3[[#This Row],[Count]]</f>
        <v>0.33333333333333331</v>
      </c>
      <c r="I64" s="2">
        <f>COUNTIFS(Table2[Sub-Sector],Table3[[#This Row],[Sub-Sector]],Table2[Relative Volume],"&gt;=1")/Table3[[#This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0.66666666666666663</v>
      </c>
      <c r="O64" s="2">
        <f>COUNTIFS(Table2[Sub-Sector],Table3[[#This Row],[Sub-Sector]],Table2[% Away From Current Month High],"&lt;=0.05")/Table3[[#This Row],[Count]]</f>
        <v>0.33333333333333331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0.33333333333333331</v>
      </c>
      <c r="S64" s="2">
        <f>COUNTIFS(Table2[Sub-Sector],Table3[[#This Row],[Sub-Sector]],Table2[% Price above 50 EMA],"&gt;=0")/Table3[[#This Row],[Count]]</f>
        <v>0.33333333333333331</v>
      </c>
      <c r="T64" s="2">
        <f>COUNTIFS(Table2[Sub-Sector],Table3[[#This Row],[Sub-Sector]],Table2[% Price above 200 EMA],"&gt;=0")/Table3[[#This Row],[Count]]</f>
        <v>0.66666666666666663</v>
      </c>
      <c r="U64" s="2">
        <f>COUNTIFS(Table2[Sub-Sector],Table3[[#This Row],[Sub-Sector]],Table2[Rate of Change - Zone],"Positive")/Table3[[#This Row],[Count]]</f>
        <v>1</v>
      </c>
      <c r="V64" s="2">
        <f>COUNTIFS(Table2[Sub-Sector],Table3[[#This Row],[Sub-Sector]],Table2[Sharpe Ratio],"&gt;=0.10")/Table3[[#This Row],[Count]]</f>
        <v>0.33333333333333331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542</v>
      </c>
      <c r="X64">
        <f>_xlfn.RANK.AVG(Table3[[#This Row],[Score]],Table3[Score],1)</f>
        <v>98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4">
        <f>_xlfn.RANK.AVG(Table3[[#This Row],[Score 2 ]],Table3[[Score 2 ]],1)</f>
        <v>62</v>
      </c>
    </row>
    <row r="65" spans="1:26" x14ac:dyDescent="0.3">
      <c r="A65" t="s">
        <v>156</v>
      </c>
      <c r="B65">
        <f>COUNTIFS(Table2[Sub-Sector],Table3[[#This Row],[Sub-Sector]])</f>
        <v>3</v>
      </c>
      <c r="C65" s="2">
        <f>COUNTIFS(Table2[Sub-Sector],Table3[[#This Row],[Sub-Sector]],Table2[Uptrend],"Uptrend")/Table3[[#This Row],[Count]]</f>
        <v>0.66666666666666663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0.66666666666666663</v>
      </c>
      <c r="G65" s="2">
        <f>COUNTIFS(Table2[Sub-Sector],Table3[[#This Row],[Sub-Sector]],Table2[1Y Return vs Nifty],"&gt;=10")/Table3[[#This Row],[Count]]</f>
        <v>0.66666666666666663</v>
      </c>
      <c r="H65" s="2">
        <f>COUNTIFS(Table2[Sub-Sector],Table3[[#This Row],[Sub-Sector]],Table2[RSI Exponential â€“ 14D],"&gt;=50")/Table3[[#This Row],[Count]]</f>
        <v>0.66666666666666663</v>
      </c>
      <c r="I65" s="2">
        <f>COUNTIFS(Table2[Sub-Sector],Table3[[#This Row],[Sub-Sector]],Table2[Relative Volume],"&gt;=1")/Table3[[#This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0.66666666666666663</v>
      </c>
      <c r="O65" s="2">
        <f>COUNTIFS(Table2[Sub-Sector],Table3[[#This Row],[Sub-Sector]],Table2[% Away From Current Month High],"&lt;=0.05")/Table3[[#This Row],[Count]]</f>
        <v>0.33333333333333331</v>
      </c>
      <c r="P65" s="2">
        <f>COUNTIFS(Table2[Sub-Sector],Table3[[#This Row],[Sub-Sector]],Table2[% Away From 52W High],"&lt;=10")/Table3[[#This Row],[Count]]</f>
        <v>0.33333333333333331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0.66666666666666663</v>
      </c>
      <c r="S65" s="2">
        <f>COUNTIFS(Table2[Sub-Sector],Table3[[#This Row],[Sub-Sector]],Table2[% Price above 50 EMA],"&gt;=0")/Table3[[#This Row],[Count]]</f>
        <v>0.66666666666666663</v>
      </c>
      <c r="T65" s="2">
        <f>COUNTIFS(Table2[Sub-Sector],Table3[[#This Row],[Sub-Sector]],Table2[% Price above 200 EMA],"&gt;=0")/Table3[[#This Row],[Count]]</f>
        <v>0.66666666666666663</v>
      </c>
      <c r="U65" s="2">
        <f>COUNTIFS(Table2[Sub-Sector],Table3[[#This Row],[Sub-Sector]],Table2[Rate of Change - Zone],"Positive")/Table3[[#This Row],[Count]]</f>
        <v>0.66666666666666663</v>
      </c>
      <c r="V65" s="2">
        <f>COUNTIFS(Table2[Sub-Sector],Table3[[#This Row],[Sub-Sector]],Table2[Sharpe Ratio],"&gt;=0.10")/Table3[[#This Row],[Count]]</f>
        <v>0.33333333333333331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491</v>
      </c>
      <c r="X65">
        <f>_xlfn.RANK.AVG(Table3[[#This Row],[Score]],Table3[Score],1)</f>
        <v>87.5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65">
        <f>_xlfn.RANK.AVG(Table3[[#This Row],[Score 2 ]],Table3[[Score 2 ]],1)</f>
        <v>64</v>
      </c>
    </row>
    <row r="66" spans="1:26" x14ac:dyDescent="0.3">
      <c r="A66" t="s">
        <v>330</v>
      </c>
      <c r="B66">
        <f>COUNTIFS(Table2[Sub-Sector],Table3[[#This Row],[Sub-Sector]])</f>
        <v>1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Volume],"&gt;=1")/Table3[[#This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1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0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1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448.5</v>
      </c>
      <c r="X66">
        <f>_xlfn.RANK.AVG(Table3[[#This Row],[Score]],Table3[Score],1)</f>
        <v>75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</v>
      </c>
      <c r="Z66">
        <f>_xlfn.RANK.AVG(Table3[[#This Row],[Score 2 ]],Table3[[Score 2 ]],1)</f>
        <v>65</v>
      </c>
    </row>
    <row r="67" spans="1:26" x14ac:dyDescent="0.3">
      <c r="A67" t="s">
        <v>57</v>
      </c>
      <c r="B67">
        <f>COUNTIFS(Table2[Sub-Sector],Table3[[#This Row],[Sub-Sector]])</f>
        <v>3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0.33333333333333331</v>
      </c>
      <c r="E67" s="2">
        <f>COUNTIFS(Table2[Sub-Sector],Table3[[#This Row],[Sub-Sector]],Table2[1M Return vs Nifty],"&gt;=5")/Table3[[#This Row],[Count]]</f>
        <v>0.33333333333333331</v>
      </c>
      <c r="F67" s="2">
        <f>COUNTIFS(Table2[Sub-Sector],Table3[[#This Row],[Sub-Sector]],Table2[6M Return vs Nifty],"&gt;=10")/Table3[[#This Row],[Count]]</f>
        <v>0.66666666666666663</v>
      </c>
      <c r="G67" s="2">
        <f>COUNTIFS(Table2[Sub-Sector],Table3[[#This Row],[Sub-Sector]],Table2[1Y Return vs Nifty],"&gt;=10")/Table3[[#This Row],[Count]]</f>
        <v>1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Volume],"&gt;=1")/Table3[[#This Row],[Count]]</f>
        <v>0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0.33333333333333331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1</v>
      </c>
      <c r="O67" s="2">
        <f>COUNTIFS(Table2[Sub-Sector],Table3[[#This Row],[Sub-Sector]],Table2[% Away From Current Month High],"&lt;=0.05")/Table3[[#This Row],[Count]]</f>
        <v>0.33333333333333331</v>
      </c>
      <c r="P67" s="2">
        <f>COUNTIFS(Table2[Sub-Sector],Table3[[#This Row],[Sub-Sector]],Table2[% Away From 52W High],"&lt;=10")/Table3[[#This Row],[Count]]</f>
        <v>0.66666666666666663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0.33333333333333331</v>
      </c>
      <c r="V67" s="2">
        <f>COUNTIFS(Table2[Sub-Sector],Table3[[#This Row],[Sub-Sector]],Table2[Sharpe Ratio],"&gt;=0.10")/Table3[[#This Row],[Count]]</f>
        <v>0.66666666666666663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319.5</v>
      </c>
      <c r="X67">
        <f>_xlfn.RANK.AVG(Table3[[#This Row],[Score]],Table3[Score],1)</f>
        <v>21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247.5</v>
      </c>
      <c r="Z67">
        <f>_xlfn.RANK.AVG(Table3[[#This Row],[Score 2 ]],Table3[[Score 2 ]],1)</f>
        <v>66</v>
      </c>
    </row>
    <row r="68" spans="1:26" x14ac:dyDescent="0.3">
      <c r="A68" t="s">
        <v>577</v>
      </c>
      <c r="B68">
        <f>COUNTIFS(Table2[Sub-Sector],Table3[[#This Row],[Sub-Sector]])</f>
        <v>4</v>
      </c>
      <c r="C68" s="2">
        <f>COUNTIFS(Table2[Sub-Sector],Table3[[#This Row],[Sub-Sector]],Table2[Uptrend],"Uptrend")/Table3[[#This Row],[Count]]</f>
        <v>0.25</v>
      </c>
      <c r="D68" s="2">
        <f>COUNTIFS(Table2[Sub-Sector],Table3[[#This Row],[Sub-Sector]],Table2[1W Return vs Nifty],"&gt;=5")/Table3[[#This Row],[Count]]</f>
        <v>0.25</v>
      </c>
      <c r="E68" s="2">
        <f>COUNTIFS(Table2[Sub-Sector],Table3[[#This Row],[Sub-Sector]],Table2[1M Return vs Nifty],"&gt;=5")/Table3[[#This Row],[Count]]</f>
        <v>0.5</v>
      </c>
      <c r="F68" s="2">
        <f>COUNTIFS(Table2[Sub-Sector],Table3[[#This Row],[Sub-Sector]],Table2[6M Return vs Nifty],"&gt;=10")/Table3[[#This Row],[Count]]</f>
        <v>0.5</v>
      </c>
      <c r="G68" s="2">
        <f>COUNTIFS(Table2[Sub-Sector],Table3[[#This Row],[Sub-Sector]],Table2[1Y Return vs Nifty],"&gt;=10")/Table3[[#This Row],[Count]]</f>
        <v>0.25</v>
      </c>
      <c r="H68" s="2">
        <f>COUNTIFS(Table2[Sub-Sector],Table3[[#This Row],[Sub-Sector]],Table2[RSI Exponential â€“ 14D],"&gt;=50")/Table3[[#This Row],[Count]]</f>
        <v>0.75</v>
      </c>
      <c r="I68" s="2">
        <f>COUNTIFS(Table2[Sub-Sector],Table3[[#This Row],[Sub-Sector]],Table2[Relative Volume],"&gt;=1")/Table3[[#This Row],[Count]]</f>
        <v>0.75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0.75</v>
      </c>
      <c r="L68" s="2">
        <f>COUNTIFS(Table2[Sub-Sector],Table3[[#This Row],[Sub-Sector]],Table2[% Away From Current Week Low],"&gt;=0.05")/Table3[[#This Row],[Count]]</f>
        <v>0.75</v>
      </c>
      <c r="M68" s="2">
        <f>COUNTIFS(Table2[Sub-Sector],Table3[[#This Row],[Sub-Sector]],Table2[% Away From Current Week High],"&lt;=0.05")/Table3[[#This Row],[Count]]</f>
        <v>0.5</v>
      </c>
      <c r="N68" s="2">
        <f>COUNTIFS(Table2[Sub-Sector],Table3[[#This Row],[Sub-Sector]],Table2[% Away From Current Month Low],"&gt;=0.05")/Table3[[#This Row],[Count]]</f>
        <v>0.75</v>
      </c>
      <c r="O68" s="2">
        <f>COUNTIFS(Table2[Sub-Sector],Table3[[#This Row],[Sub-Sector]],Table2[% Away From Current Month High],"&lt;=0.05")/Table3[[#This Row],[Count]]</f>
        <v>0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0.5</v>
      </c>
      <c r="S68" s="2">
        <f>COUNTIFS(Table2[Sub-Sector],Table3[[#This Row],[Sub-Sector]],Table2[% Price above 50 EMA],"&gt;=0")/Table3[[#This Row],[Count]]</f>
        <v>0.5</v>
      </c>
      <c r="T68" s="2">
        <f>COUNTIFS(Table2[Sub-Sector],Table3[[#This Row],[Sub-Sector]],Table2[% Price above 200 EMA],"&gt;=0")/Table3[[#This Row],[Count]]</f>
        <v>0.75</v>
      </c>
      <c r="U68" s="2">
        <f>COUNTIFS(Table2[Sub-Sector],Table3[[#This Row],[Sub-Sector]],Table2[Rate of Change - Zone],"Positive")/Table3[[#This Row],[Count]]</f>
        <v>0.5</v>
      </c>
      <c r="V68" s="2">
        <f>COUNTIFS(Table2[Sub-Sector],Table3[[#This Row],[Sub-Sector]],Table2[Sharpe Ratio],"&gt;=0.10")/Table3[[#This Row],[Count]]</f>
        <v>0.25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</v>
      </c>
      <c r="X68">
        <f>_xlfn.RANK.AVG(Table3[[#This Row],[Score]],Table3[Score],1)</f>
        <v>52.5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68">
        <f>_xlfn.RANK.AVG(Table3[[#This Row],[Score 2 ]],Table3[[Score 2 ]],1)</f>
        <v>67</v>
      </c>
    </row>
    <row r="69" spans="1:26" x14ac:dyDescent="0.3">
      <c r="A69" t="s">
        <v>226</v>
      </c>
      <c r="B69">
        <f>COUNTIFS(Table2[Sub-Sector],Table3[[#This Row],[Sub-Sector]])</f>
        <v>9</v>
      </c>
      <c r="C69" s="2">
        <f>COUNTIFS(Table2[Sub-Sector],Table3[[#This Row],[Sub-Sector]],Table2[Uptrend],"Uptrend")/Table3[[#This Row],[Count]]</f>
        <v>0.55555555555555558</v>
      </c>
      <c r="D69" s="2">
        <f>COUNTIFS(Table2[Sub-Sector],Table3[[#This Row],[Sub-Sector]],Table2[1W Return vs Nifty],"&gt;=5")/Table3[[#This Row],[Count]]</f>
        <v>0.1111111111111111</v>
      </c>
      <c r="E69" s="2">
        <f>COUNTIFS(Table2[Sub-Sector],Table3[[#This Row],[Sub-Sector]],Table2[1M Return vs Nifty],"&gt;=5")/Table3[[#This Row],[Count]]</f>
        <v>0.22222222222222221</v>
      </c>
      <c r="F69" s="2">
        <f>COUNTIFS(Table2[Sub-Sector],Table3[[#This Row],[Sub-Sector]],Table2[6M Return vs Nifty],"&gt;=10")/Table3[[#This Row],[Count]]</f>
        <v>0.55555555555555558</v>
      </c>
      <c r="G69" s="2">
        <f>COUNTIFS(Table2[Sub-Sector],Table3[[#This Row],[Sub-Sector]],Table2[1Y Return vs Nifty],"&gt;=10")/Table3[[#This Row],[Count]]</f>
        <v>0.44444444444444442</v>
      </c>
      <c r="H69" s="2">
        <f>COUNTIFS(Table2[Sub-Sector],Table3[[#This Row],[Sub-Sector]],Table2[RSI Exponential â€“ 14D],"&gt;=50")/Table3[[#This Row],[Count]]</f>
        <v>0.44444444444444442</v>
      </c>
      <c r="I69" s="2">
        <f>COUNTIFS(Table2[Sub-Sector],Table3[[#This Row],[Sub-Sector]],Table2[Relative Volume],"&gt;=1")/Table3[[#This Row],[Count]]</f>
        <v>0.22222222222222221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0.88888888888888884</v>
      </c>
      <c r="N69" s="2">
        <f>COUNTIFS(Table2[Sub-Sector],Table3[[#This Row],[Sub-Sector]],Table2[% Away From Current Month Low],"&gt;=0.05")/Table3[[#This Row],[Count]]</f>
        <v>0.55555555555555558</v>
      </c>
      <c r="O69" s="2">
        <f>COUNTIFS(Table2[Sub-Sector],Table3[[#This Row],[Sub-Sector]],Table2[% Away From Current Month High],"&lt;=0.05")/Table3[[#This Row],[Count]]</f>
        <v>0.33333333333333331</v>
      </c>
      <c r="P69" s="2">
        <f>COUNTIFS(Table2[Sub-Sector],Table3[[#This Row],[Sub-Sector]],Table2[% Away From 52W High],"&lt;=10")/Table3[[#This Row],[Count]]</f>
        <v>0.33333333333333331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0.44444444444444442</v>
      </c>
      <c r="S69" s="2">
        <f>COUNTIFS(Table2[Sub-Sector],Table3[[#This Row],[Sub-Sector]],Table2[% Price above 50 EMA],"&gt;=0")/Table3[[#This Row],[Count]]</f>
        <v>0.55555555555555558</v>
      </c>
      <c r="T69" s="2">
        <f>COUNTIFS(Table2[Sub-Sector],Table3[[#This Row],[Sub-Sector]],Table2[% Price above 200 EMA],"&gt;=0")/Table3[[#This Row],[Count]]</f>
        <v>0.66666666666666663</v>
      </c>
      <c r="U69" s="2">
        <f>COUNTIFS(Table2[Sub-Sector],Table3[[#This Row],[Sub-Sector]],Table2[Rate of Change - Zone],"Positive")/Table3[[#This Row],[Count]]</f>
        <v>0.66666666666666663</v>
      </c>
      <c r="V69" s="2">
        <f>COUNTIFS(Table2[Sub-Sector],Table3[[#This Row],[Sub-Sector]],Table2[Sharpe Ratio],"&gt;=0.10")/Table3[[#This Row],[Count]]</f>
        <v>0.33333333333333331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</v>
      </c>
      <c r="X69">
        <f>_xlfn.RANK.AVG(Table3[[#This Row],[Score]],Table3[Score],1)</f>
        <v>58.5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</v>
      </c>
      <c r="Z69">
        <f>_xlfn.RANK.AVG(Table3[[#This Row],[Score 2 ]],Table3[[Score 2 ]],1)</f>
        <v>68</v>
      </c>
    </row>
    <row r="70" spans="1:26" x14ac:dyDescent="0.3">
      <c r="A70" t="s">
        <v>385</v>
      </c>
      <c r="B70">
        <f>COUNTIFS(Table2[Sub-Sector],Table3[[#This Row],[Sub-Sector]])</f>
        <v>14</v>
      </c>
      <c r="C70" s="2">
        <f>COUNTIFS(Table2[Sub-Sector],Table3[[#This Row],[Sub-Sector]],Table2[Uptrend],"Uptrend")/Table3[[#This Row],[Count]]</f>
        <v>0.7857142857142857</v>
      </c>
      <c r="D70" s="2">
        <f>COUNTIFS(Table2[Sub-Sector],Table3[[#This Row],[Sub-Sector]],Table2[1W Return vs Nifty],"&gt;=5")/Table3[[#This Row],[Count]]</f>
        <v>0.14285714285714285</v>
      </c>
      <c r="E70" s="2">
        <f>COUNTIFS(Table2[Sub-Sector],Table3[[#This Row],[Sub-Sector]],Table2[1M Return vs Nifty],"&gt;=5")/Table3[[#This Row],[Count]]</f>
        <v>0.2857142857142857</v>
      </c>
      <c r="F70" s="2">
        <f>COUNTIFS(Table2[Sub-Sector],Table3[[#This Row],[Sub-Sector]],Table2[6M Return vs Nifty],"&gt;=10")/Table3[[#This Row],[Count]]</f>
        <v>0.5714285714285714</v>
      </c>
      <c r="G70" s="2">
        <f>COUNTIFS(Table2[Sub-Sector],Table3[[#This Row],[Sub-Sector]],Table2[1Y Return vs Nifty],"&gt;=10")/Table3[[#This Row],[Count]]</f>
        <v>0.5714285714285714</v>
      </c>
      <c r="H70" s="2">
        <f>COUNTIFS(Table2[Sub-Sector],Table3[[#This Row],[Sub-Sector]],Table2[RSI Exponential â€“ 14D],"&gt;=50")/Table3[[#This Row],[Count]]</f>
        <v>0.9285714285714286</v>
      </c>
      <c r="I70" s="2">
        <f>COUNTIFS(Table2[Sub-Sector],Table3[[#This Row],[Sub-Sector]],Table2[Relative Volume],"&gt;=1")/Table3[[#This Row],[Count]]</f>
        <v>7.1428571428571425E-2</v>
      </c>
      <c r="J70" s="2">
        <f>COUNTIFS(Table2[Sub-Sector],Table3[[#This Row],[Sub-Sector]],Table2[% Away From Day Low],"&gt;=0.05")/Table3[[#This Row],[Count]]</f>
        <v>7.1428571428571425E-2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0.14285714285714285</v>
      </c>
      <c r="M70" s="2">
        <f>COUNTIFS(Table2[Sub-Sector],Table3[[#This Row],[Sub-Sector]],Table2[% Away From Current Week High],"&lt;=0.05")/Table3[[#This Row],[Count]]</f>
        <v>0.8571428571428571</v>
      </c>
      <c r="N70" s="2">
        <f>COUNTIFS(Table2[Sub-Sector],Table3[[#This Row],[Sub-Sector]],Table2[% Away From Current Month Low],"&gt;=0.05")/Table3[[#This Row],[Count]]</f>
        <v>0.9285714285714286</v>
      </c>
      <c r="O70" s="2">
        <f>COUNTIFS(Table2[Sub-Sector],Table3[[#This Row],[Sub-Sector]],Table2[% Away From Current Month High],"&lt;=0.05")/Table3[[#This Row],[Count]]</f>
        <v>0.21428571428571427</v>
      </c>
      <c r="P70" s="2">
        <f>COUNTIFS(Table2[Sub-Sector],Table3[[#This Row],[Sub-Sector]],Table2[% Away From 52W High],"&lt;=10")/Table3[[#This Row],[Count]]</f>
        <v>0.2857142857142857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0.7857142857142857</v>
      </c>
      <c r="S70" s="2">
        <f>COUNTIFS(Table2[Sub-Sector],Table3[[#This Row],[Sub-Sector]],Table2[% Price above 50 EMA],"&gt;=0")/Table3[[#This Row],[Count]]</f>
        <v>0.9285714285714286</v>
      </c>
      <c r="T70" s="2">
        <f>COUNTIFS(Table2[Sub-Sector],Table3[[#This Row],[Sub-Sector]],Table2[% Price above 200 EMA],"&gt;=0")/Table3[[#This Row],[Count]]</f>
        <v>0.9285714285714286</v>
      </c>
      <c r="U70" s="2">
        <f>COUNTIFS(Table2[Sub-Sector],Table3[[#This Row],[Sub-Sector]],Table2[Rate of Change - Zone],"Positive")/Table3[[#This Row],[Count]]</f>
        <v>0.5714285714285714</v>
      </c>
      <c r="V70" s="2">
        <f>COUNTIFS(Table2[Sub-Sector],Table3[[#This Row],[Sub-Sector]],Table2[Sharpe Ratio],"&gt;=0.10")/Table3[[#This Row],[Count]]</f>
        <v>0.21428571428571427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383</v>
      </c>
      <c r="X70">
        <f>_xlfn.RANK.AVG(Table3[[#This Row],[Score]],Table3[Score],1)</f>
        <v>43.5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</v>
      </c>
      <c r="Z70">
        <f>_xlfn.RANK.AVG(Table3[[#This Row],[Score 2 ]],Table3[[Score 2 ]],1)</f>
        <v>69</v>
      </c>
    </row>
    <row r="71" spans="1:26" x14ac:dyDescent="0.3">
      <c r="A71" t="s">
        <v>300</v>
      </c>
      <c r="B71">
        <f>COUNTIFS(Table2[Sub-Sector],Table3[[#This Row],[Sub-Sector]])</f>
        <v>14</v>
      </c>
      <c r="C71" s="2">
        <f>COUNTIFS(Table2[Sub-Sector],Table3[[#This Row],[Sub-Sector]],Table2[Uptrend],"Uptrend")/Table3[[#This Row],[Count]]</f>
        <v>0.5714285714285714</v>
      </c>
      <c r="D71" s="2">
        <f>COUNTIFS(Table2[Sub-Sector],Table3[[#This Row],[Sub-Sector]],Table2[1W Return vs Nifty],"&gt;=5")/Table3[[#This Row],[Count]]</f>
        <v>7.1428571428571425E-2</v>
      </c>
      <c r="E71" s="2">
        <f>COUNTIFS(Table2[Sub-Sector],Table3[[#This Row],[Sub-Sector]],Table2[1M Return vs Nifty],"&gt;=5")/Table3[[#This Row],[Count]]</f>
        <v>0.14285714285714285</v>
      </c>
      <c r="F71" s="2">
        <f>COUNTIFS(Table2[Sub-Sector],Table3[[#This Row],[Sub-Sector]],Table2[6M Return vs Nifty],"&gt;=10")/Table3[[#This Row],[Count]]</f>
        <v>0.2857142857142857</v>
      </c>
      <c r="G71" s="2">
        <f>COUNTIFS(Table2[Sub-Sector],Table3[[#This Row],[Sub-Sector]],Table2[1Y Return vs Nifty],"&gt;=10")/Table3[[#This Row],[Count]]</f>
        <v>0.42857142857142855</v>
      </c>
      <c r="H71" s="2">
        <f>COUNTIFS(Table2[Sub-Sector],Table3[[#This Row],[Sub-Sector]],Table2[RSI Exponential â€“ 14D],"&gt;=50")/Table3[[#This Row],[Count]]</f>
        <v>0.7142857142857143</v>
      </c>
      <c r="I71" s="2">
        <f>COUNTIFS(Table2[Sub-Sector],Table3[[#This Row],[Sub-Sector]],Table2[Relative Volume],"&gt;=1")/Table3[[#This Row],[Count]]</f>
        <v>0.35714285714285715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0.8571428571428571</v>
      </c>
      <c r="L71" s="2">
        <f>COUNTIFS(Table2[Sub-Sector],Table3[[#This Row],[Sub-Sector]],Table2[% Away From Current Week Low],"&gt;=0.05")/Table3[[#This Row],[Count]]</f>
        <v>7.1428571428571425E-2</v>
      </c>
      <c r="M71" s="2">
        <f>COUNTIFS(Table2[Sub-Sector],Table3[[#This Row],[Sub-Sector]],Table2[% Away From Current Week High],"&lt;=0.05")/Table3[[#This Row],[Count]]</f>
        <v>0.8571428571428571</v>
      </c>
      <c r="N71" s="2">
        <f>COUNTIFS(Table2[Sub-Sector],Table3[[#This Row],[Sub-Sector]],Table2[% Away From Current Month Low],"&gt;=0.05")/Table3[[#This Row],[Count]]</f>
        <v>0.8571428571428571</v>
      </c>
      <c r="O71" s="2">
        <f>COUNTIFS(Table2[Sub-Sector],Table3[[#This Row],[Sub-Sector]],Table2[% Away From Current Month High],"&lt;=0.05")/Table3[[#This Row],[Count]]</f>
        <v>0.5</v>
      </c>
      <c r="P71" s="2">
        <f>COUNTIFS(Table2[Sub-Sector],Table3[[#This Row],[Sub-Sector]],Table2[% Away From 52W High],"&lt;=10")/Table3[[#This Row],[Count]]</f>
        <v>0.42857142857142855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0.8571428571428571</v>
      </c>
      <c r="S71" s="2">
        <f>COUNTIFS(Table2[Sub-Sector],Table3[[#This Row],[Sub-Sector]],Table2[% Price above 50 EMA],"&gt;=0")/Table3[[#This Row],[Count]]</f>
        <v>0.7857142857142857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0.8571428571428571</v>
      </c>
      <c r="V71" s="2">
        <f>COUNTIFS(Table2[Sub-Sector],Table3[[#This Row],[Sub-Sector]],Table2[Sharpe Ratio],"&gt;=0.10")/Table3[[#This Row],[Count]]</f>
        <v>0.2857142857142857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438.5</v>
      </c>
      <c r="X71">
        <f>_xlfn.RANK.AVG(Table3[[#This Row],[Score]],Table3[Score],1)</f>
        <v>68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71">
        <f>_xlfn.RANK.AVG(Table3[[#This Row],[Score 2 ]],Table3[[Score 2 ]],1)</f>
        <v>70</v>
      </c>
    </row>
    <row r="72" spans="1:26" x14ac:dyDescent="0.3">
      <c r="A72" t="s">
        <v>1539</v>
      </c>
      <c r="B72">
        <f>COUNTIFS(Table2[Sub-Sector],Table3[[#This Row],[Sub-Sector]])</f>
        <v>1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1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0</v>
      </c>
      <c r="N72" s="2">
        <f>COUNTIFS(Table2[Sub-Sector],Table3[[#This Row],[Sub-Sector]],Table2[% Away From Current Month Low],"&gt;=0.05")/Table3[[#This Row],[Count]]</f>
        <v>1</v>
      </c>
      <c r="O72" s="2">
        <f>COUNTIFS(Table2[Sub-Sector],Table3[[#This Row],[Sub-Sector]],Table2[% Away From Current Month High],"&lt;=0.05")/Table3[[#This Row],[Count]]</f>
        <v>0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</v>
      </c>
      <c r="X72">
        <f>_xlfn.RANK.AVG(Table3[[#This Row],[Score]],Table3[Score],1)</f>
        <v>78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251.5</v>
      </c>
      <c r="Z72">
        <f>_xlfn.RANK.AVG(Table3[[#This Row],[Score 2 ]],Table3[[Score 2 ]],1)</f>
        <v>71</v>
      </c>
    </row>
    <row r="73" spans="1:26" x14ac:dyDescent="0.3">
      <c r="A73" t="s">
        <v>953</v>
      </c>
      <c r="B73">
        <f>COUNTIFS(Table2[Sub-Sector],Table3[[#This Row],[Sub-Sector]])</f>
        <v>2</v>
      </c>
      <c r="C73" s="2">
        <f>COUNTIFS(Table2[Sub-Sector],Table3[[#This Row],[Sub-Sector]],Table2[Uptrend],"Uptrend")/Table3[[#This Row],[Count]]</f>
        <v>0.5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0.5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0.5</v>
      </c>
      <c r="I73" s="2">
        <f>COUNTIFS(Table2[Sub-Sector],Table3[[#This Row],[Sub-Sector]],Table2[Relative Volume],"&gt;=1")/Table3[[#This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0.5</v>
      </c>
      <c r="N73" s="2">
        <f>COUNTIFS(Table2[Sub-Sector],Table3[[#This Row],[Sub-Sector]],Table2[% Away From Current Month Low],"&gt;=0.05")/Table3[[#This Row],[Count]]</f>
        <v>0.5</v>
      </c>
      <c r="O73" s="2">
        <f>COUNTIFS(Table2[Sub-Sector],Table3[[#This Row],[Sub-Sector]],Table2[% Away From Current Month High],"&lt;=0.05")/Table3[[#This Row],[Count]]</f>
        <v>0</v>
      </c>
      <c r="P73" s="2">
        <f>COUNTIFS(Table2[Sub-Sector],Table3[[#This Row],[Sub-Sector]],Table2[% Away From 52W High],"&lt;=10")/Table3[[#This Row],[Count]]</f>
        <v>0.5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0.5</v>
      </c>
      <c r="S73" s="2">
        <f>COUNTIFS(Table2[Sub-Sector],Table3[[#This Row],[Sub-Sector]],Table2[% Price above 50 EMA],"&gt;=0")/Table3[[#This Row],[Count]]</f>
        <v>0.5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0.5</v>
      </c>
      <c r="V73" s="2">
        <f>COUNTIFS(Table2[Sub-Sector],Table3[[#This Row],[Sub-Sector]],Table2[Sharpe Ratio],"&gt;=0.10")/Table3[[#This Row],[Count]]</f>
        <v>0.5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519</v>
      </c>
      <c r="X73">
        <f>_xlfn.RANK.AVG(Table3[[#This Row],[Score]],Table3[Score],1)</f>
        <v>95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253.5</v>
      </c>
      <c r="Z73">
        <f>_xlfn.RANK.AVG(Table3[[#This Row],[Score 2 ]],Table3[[Score 2 ]],1)</f>
        <v>72.5</v>
      </c>
    </row>
    <row r="74" spans="1:26" x14ac:dyDescent="0.3">
      <c r="A74" t="s">
        <v>46</v>
      </c>
      <c r="B74">
        <f>COUNTIFS(Table2[Sub-Sector],Table3[[#This Row],[Sub-Sector]])</f>
        <v>27</v>
      </c>
      <c r="C74" s="2">
        <f>COUNTIFS(Table2[Sub-Sector],Table3[[#This Row],[Sub-Sector]],Table2[Uptrend],"Uptrend")/Table3[[#This Row],[Count]]</f>
        <v>0.66666666666666663</v>
      </c>
      <c r="D74" s="2">
        <f>COUNTIFS(Table2[Sub-Sector],Table3[[#This Row],[Sub-Sector]],Table2[1W Return vs Nifty],"&gt;=5")/Table3[[#This Row],[Count]]</f>
        <v>7.407407407407407E-2</v>
      </c>
      <c r="E74" s="2">
        <f>COUNTIFS(Table2[Sub-Sector],Table3[[#This Row],[Sub-Sector]],Table2[1M Return vs Nifty],"&gt;=5")/Table3[[#This Row],[Count]]</f>
        <v>0.14814814814814814</v>
      </c>
      <c r="F74" s="2">
        <f>COUNTIFS(Table2[Sub-Sector],Table3[[#This Row],[Sub-Sector]],Table2[6M Return vs Nifty],"&gt;=10")/Table3[[#This Row],[Count]]</f>
        <v>0.48148148148148145</v>
      </c>
      <c r="G74" s="2">
        <f>COUNTIFS(Table2[Sub-Sector],Table3[[#This Row],[Sub-Sector]],Table2[1Y Return vs Nifty],"&gt;=10")/Table3[[#This Row],[Count]]</f>
        <v>0.66666666666666663</v>
      </c>
      <c r="H74" s="2">
        <f>COUNTIFS(Table2[Sub-Sector],Table3[[#This Row],[Sub-Sector]],Table2[RSI Exponential â€“ 14D],"&gt;=50")/Table3[[#This Row],[Count]]</f>
        <v>0.59259259259259256</v>
      </c>
      <c r="I74" s="2">
        <f>COUNTIFS(Table2[Sub-Sector],Table3[[#This Row],[Sub-Sector]],Table2[Relative Volume],"&gt;=1")/Table3[[#This Row],[Count]]</f>
        <v>0.14814814814814814</v>
      </c>
      <c r="J74" s="2">
        <f>COUNTIFS(Table2[Sub-Sector],Table3[[#This Row],[Sub-Sector]],Table2[% Away From Day Low],"&gt;=0.05")/Table3[[#This Row],[Count]]</f>
        <v>3.7037037037037035E-2</v>
      </c>
      <c r="K74" s="2">
        <f>COUNTIFS(Table2[Sub-Sector],Table3[[#This Row],[Sub-Sector]],Table2[% Away From Day High],"&lt;=0.05")/Table3[[#This Row],[Count]]</f>
        <v>0.92592592592592593</v>
      </c>
      <c r="L74" s="2">
        <f>COUNTIFS(Table2[Sub-Sector],Table3[[#This Row],[Sub-Sector]],Table2[% Away From Current Week Low],"&gt;=0.05")/Table3[[#This Row],[Count]]</f>
        <v>0.1111111111111111</v>
      </c>
      <c r="M74" s="2">
        <f>COUNTIFS(Table2[Sub-Sector],Table3[[#This Row],[Sub-Sector]],Table2[% Away From Current Week High],"&lt;=0.05")/Table3[[#This Row],[Count]]</f>
        <v>0.70370370370370372</v>
      </c>
      <c r="N74" s="2">
        <f>COUNTIFS(Table2[Sub-Sector],Table3[[#This Row],[Sub-Sector]],Table2[% Away From Current Month Low],"&gt;=0.05")/Table3[[#This Row],[Count]]</f>
        <v>0.77777777777777779</v>
      </c>
      <c r="O74" s="2">
        <f>COUNTIFS(Table2[Sub-Sector],Table3[[#This Row],[Sub-Sector]],Table2[% Away From Current Month High],"&lt;=0.05")/Table3[[#This Row],[Count]]</f>
        <v>0.22222222222222221</v>
      </c>
      <c r="P74" s="2">
        <f>COUNTIFS(Table2[Sub-Sector],Table3[[#This Row],[Sub-Sector]],Table2[% Away From 52W High],"&lt;=10")/Table3[[#This Row],[Count]]</f>
        <v>0.33333333333333331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0.51851851851851849</v>
      </c>
      <c r="S74" s="2">
        <f>COUNTIFS(Table2[Sub-Sector],Table3[[#This Row],[Sub-Sector]],Table2[% Price above 50 EMA],"&gt;=0")/Table3[[#This Row],[Count]]</f>
        <v>0.66666666666666663</v>
      </c>
      <c r="T74" s="2">
        <f>COUNTIFS(Table2[Sub-Sector],Table3[[#This Row],[Sub-Sector]],Table2[% Price above 200 EMA],"&gt;=0")/Table3[[#This Row],[Count]]</f>
        <v>0.92592592592592593</v>
      </c>
      <c r="U74" s="2">
        <f>COUNTIFS(Table2[Sub-Sector],Table3[[#This Row],[Sub-Sector]],Table2[Rate of Change - Zone],"Positive")/Table3[[#This Row],[Count]]</f>
        <v>0.62962962962962965</v>
      </c>
      <c r="V74" s="2">
        <f>COUNTIFS(Table2[Sub-Sector],Table3[[#This Row],[Sub-Sector]],Table2[Sharpe Ratio],"&gt;=0.10")/Table3[[#This Row],[Count]]</f>
        <v>0.66666666666666663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429</v>
      </c>
      <c r="X74">
        <f>_xlfn.RANK.AVG(Table3[[#This Row],[Score]],Table3[Score],1)</f>
        <v>64.5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253.5</v>
      </c>
      <c r="Z74">
        <f>_xlfn.RANK.AVG(Table3[[#This Row],[Score 2 ]],Table3[[Score 2 ]],1)</f>
        <v>72.5</v>
      </c>
    </row>
    <row r="75" spans="1:26" x14ac:dyDescent="0.3">
      <c r="A75" t="s">
        <v>303</v>
      </c>
      <c r="B75">
        <f>COUNTIFS(Table2[Sub-Sector],Table3[[#This Row],[Sub-Sector]])</f>
        <v>6</v>
      </c>
      <c r="C75" s="2">
        <f>COUNTIFS(Table2[Sub-Sector],Table3[[#This Row],[Sub-Sector]],Table2[Uptrend],"Uptrend")/Table3[[#This Row],[Count]]</f>
        <v>0.33333333333333331</v>
      </c>
      <c r="D75" s="2">
        <f>COUNTIFS(Table2[Sub-Sector],Table3[[#This Row],[Sub-Sector]],Table2[1W Return vs Nifty],"&gt;=5")/Table3[[#This Row],[Count]]</f>
        <v>0.5</v>
      </c>
      <c r="E75" s="2">
        <f>COUNTIFS(Table2[Sub-Sector],Table3[[#This Row],[Sub-Sector]],Table2[1M Return vs Nifty],"&gt;=5")/Table3[[#This Row],[Count]]</f>
        <v>0.16666666666666666</v>
      </c>
      <c r="F75" s="2">
        <f>COUNTIFS(Table2[Sub-Sector],Table3[[#This Row],[Sub-Sector]],Table2[6M Return vs Nifty],"&gt;=10")/Table3[[#This Row],[Count]]</f>
        <v>0</v>
      </c>
      <c r="G75" s="2">
        <f>COUNTIFS(Table2[Sub-Sector],Table3[[#This Row],[Sub-Sector]],Table2[1Y Return vs Nifty],"&gt;=10")/Table3[[#This Row],[Count]]</f>
        <v>0.66666666666666663</v>
      </c>
      <c r="H75" s="2">
        <f>COUNTIFS(Table2[Sub-Sector],Table3[[#This Row],[Sub-Sector]],Table2[RSI Exponential â€“ 14D],"&gt;=50")/Table3[[#This Row],[Count]]</f>
        <v>0.83333333333333337</v>
      </c>
      <c r="I75" s="2">
        <f>COUNTIFS(Table2[Sub-Sector],Table3[[#This Row],[Sub-Sector]],Table2[Relative Volume],"&gt;=1")/Table3[[#This Row],[Count]]</f>
        <v>0.5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0.83333333333333337</v>
      </c>
      <c r="O75" s="2">
        <f>COUNTIFS(Table2[Sub-Sector],Table3[[#This Row],[Sub-Sector]],Table2[% Away From Current Month High],"&lt;=0.05")/Table3[[#This Row],[Count]]</f>
        <v>0.5</v>
      </c>
      <c r="P75" s="2">
        <f>COUNTIFS(Table2[Sub-Sector],Table3[[#This Row],[Sub-Sector]],Table2[% Away From 52W High],"&lt;=10")/Table3[[#This Row],[Count]]</f>
        <v>0.16666666666666666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0.66666666666666663</v>
      </c>
      <c r="S75" s="2">
        <f>COUNTIFS(Table2[Sub-Sector],Table3[[#This Row],[Sub-Sector]],Table2[% Price above 50 EMA],"&gt;=0")/Table3[[#This Row],[Count]]</f>
        <v>0.5</v>
      </c>
      <c r="T75" s="2">
        <f>COUNTIFS(Table2[Sub-Sector],Table3[[#This Row],[Sub-Sector]],Table2[% Price above 200 EMA],"&gt;=0")/Table3[[#This Row],[Count]]</f>
        <v>0.83333333333333337</v>
      </c>
      <c r="U75" s="2">
        <f>COUNTIFS(Table2[Sub-Sector],Table3[[#This Row],[Sub-Sector]],Table2[Rate of Change - Zone],"Positive")/Table3[[#This Row],[Count]]</f>
        <v>0.66666666666666663</v>
      </c>
      <c r="V75" s="2">
        <f>COUNTIFS(Table2[Sub-Sector],Table3[[#This Row],[Sub-Sector]],Table2[Sharpe Ratio],"&gt;=0.10")/Table3[[#This Row],[Count]]</f>
        <v>0.66666666666666663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422.5</v>
      </c>
      <c r="X75">
        <f>_xlfn.RANK.AVG(Table3[[#This Row],[Score]],Table3[Score],1)</f>
        <v>61.5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5">
        <f>_xlfn.RANK.AVG(Table3[[#This Row],[Score 2 ]],Table3[[Score 2 ]],1)</f>
        <v>74</v>
      </c>
    </row>
    <row r="76" spans="1:26" x14ac:dyDescent="0.3">
      <c r="A76" t="s">
        <v>37</v>
      </c>
      <c r="B76">
        <f>COUNTIFS(Table2[Sub-Sector],Table3[[#This Row],[Sub-Sector]])</f>
        <v>10</v>
      </c>
      <c r="C76" s="2">
        <f>COUNTIFS(Table2[Sub-Sector],Table3[[#This Row],[Sub-Sector]],Table2[Uptrend],"Uptrend")/Table3[[#This Row],[Count]]</f>
        <v>1</v>
      </c>
      <c r="D76" s="2">
        <f>COUNTIFS(Table2[Sub-Sector],Table3[[#This Row],[Sub-Sector]],Table2[1W Return vs Nifty],"&gt;=5")/Table3[[#This Row],[Count]]</f>
        <v>0.2</v>
      </c>
      <c r="E76" s="2">
        <f>COUNTIFS(Table2[Sub-Sector],Table3[[#This Row],[Sub-Sector]],Table2[1M Return vs Nifty],"&gt;=5")/Table3[[#This Row],[Count]]</f>
        <v>0.2</v>
      </c>
      <c r="F76" s="2">
        <f>COUNTIFS(Table2[Sub-Sector],Table3[[#This Row],[Sub-Sector]],Table2[6M Return vs Nifty],"&gt;=10")/Table3[[#This Row],[Count]]</f>
        <v>0.3</v>
      </c>
      <c r="G76" s="2">
        <f>COUNTIFS(Table2[Sub-Sector],Table3[[#This Row],[Sub-Sector]],Table2[1Y Return vs Nifty],"&gt;=10")/Table3[[#This Row],[Count]]</f>
        <v>0.5</v>
      </c>
      <c r="H76" s="2">
        <f>COUNTIFS(Table2[Sub-Sector],Table3[[#This Row],[Sub-Sector]],Table2[RSI Exponential â€“ 14D],"&gt;=50")/Table3[[#This Row],[Count]]</f>
        <v>1</v>
      </c>
      <c r="I76" s="2">
        <f>COUNTIFS(Table2[Sub-Sector],Table3[[#This Row],[Sub-Sector]],Table2[Relative Volume],"&gt;=1")/Table3[[#This Row],[Count]]</f>
        <v>0.3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1</v>
      </c>
      <c r="O76" s="2">
        <f>COUNTIFS(Table2[Sub-Sector],Table3[[#This Row],[Sub-Sector]],Table2[% Away From Current Month High],"&lt;=0.05")/Table3[[#This Row],[Count]]</f>
        <v>0.6</v>
      </c>
      <c r="P76" s="2">
        <f>COUNTIFS(Table2[Sub-Sector],Table3[[#This Row],[Sub-Sector]],Table2[% Away From 52W High],"&lt;=10")/Table3[[#This Row],[Count]]</f>
        <v>0.6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1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0.8</v>
      </c>
      <c r="V76" s="2">
        <f>COUNTIFS(Table2[Sub-Sector],Table3[[#This Row],[Sub-Sector]],Table2[Sharpe Ratio],"&gt;=0.10")/Table3[[#This Row],[Count]]</f>
        <v>0.1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361.5</v>
      </c>
      <c r="X76">
        <f>_xlfn.RANK.AVG(Table3[[#This Row],[Score]],Table3[Score],1)</f>
        <v>40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</v>
      </c>
      <c r="Z76">
        <f>_xlfn.RANK.AVG(Table3[[#This Row],[Score 2 ]],Table3[[Score 2 ]],1)</f>
        <v>75</v>
      </c>
    </row>
    <row r="77" spans="1:26" x14ac:dyDescent="0.3">
      <c r="A77" t="s">
        <v>283</v>
      </c>
      <c r="B77">
        <f>COUNTIFS(Table2[Sub-Sector],Table3[[#This Row],[Sub-Sector]])</f>
        <v>14</v>
      </c>
      <c r="C77" s="2">
        <f>COUNTIFS(Table2[Sub-Sector],Table3[[#This Row],[Sub-Sector]],Table2[Uptrend],"Uptrend")/Table3[[#This Row],[Count]]</f>
        <v>0.7857142857142857</v>
      </c>
      <c r="D77" s="2">
        <f>COUNTIFS(Table2[Sub-Sector],Table3[[#This Row],[Sub-Sector]],Table2[1W Return vs Nifty],"&gt;=5")/Table3[[#This Row],[Count]]</f>
        <v>0.14285714285714285</v>
      </c>
      <c r="E77" s="2">
        <f>COUNTIFS(Table2[Sub-Sector],Table3[[#This Row],[Sub-Sector]],Table2[1M Return vs Nifty],"&gt;=5")/Table3[[#This Row],[Count]]</f>
        <v>0.35714285714285715</v>
      </c>
      <c r="F77" s="2">
        <f>COUNTIFS(Table2[Sub-Sector],Table3[[#This Row],[Sub-Sector]],Table2[6M Return vs Nifty],"&gt;=10")/Table3[[#This Row],[Count]]</f>
        <v>0.2857142857142857</v>
      </c>
      <c r="G77" s="2">
        <f>COUNTIFS(Table2[Sub-Sector],Table3[[#This Row],[Sub-Sector]],Table2[1Y Return vs Nifty],"&gt;=10")/Table3[[#This Row],[Count]]</f>
        <v>0.5</v>
      </c>
      <c r="H77" s="2">
        <f>COUNTIFS(Table2[Sub-Sector],Table3[[#This Row],[Sub-Sector]],Table2[RSI Exponential â€“ 14D],"&gt;=50")/Table3[[#This Row],[Count]]</f>
        <v>0.7857142857142857</v>
      </c>
      <c r="I77" s="2">
        <f>COUNTIFS(Table2[Sub-Sector],Table3[[#This Row],[Sub-Sector]],Table2[Relative Volume],"&gt;=1")/Table3[[#This Row],[Count]]</f>
        <v>0.2857142857142857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0.7857142857142857</v>
      </c>
      <c r="O77" s="2">
        <f>COUNTIFS(Table2[Sub-Sector],Table3[[#This Row],[Sub-Sector]],Table2[% Away From Current Month High],"&lt;=0.05")/Table3[[#This Row],[Count]]</f>
        <v>0.7857142857142857</v>
      </c>
      <c r="P77" s="2">
        <f>COUNTIFS(Table2[Sub-Sector],Table3[[#This Row],[Sub-Sector]],Table2[% Away From 52W High],"&lt;=10")/Table3[[#This Row],[Count]]</f>
        <v>0.5714285714285714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0.7857142857142857</v>
      </c>
      <c r="S77" s="2">
        <f>COUNTIFS(Table2[Sub-Sector],Table3[[#This Row],[Sub-Sector]],Table2[% Price above 50 EMA],"&gt;=0")/Table3[[#This Row],[Count]]</f>
        <v>0.8571428571428571</v>
      </c>
      <c r="T77" s="2">
        <f>COUNTIFS(Table2[Sub-Sector],Table3[[#This Row],[Sub-Sector]],Table2[% Price above 200 EMA],"&gt;=0")/Table3[[#This Row],[Count]]</f>
        <v>0.9285714285714286</v>
      </c>
      <c r="U77" s="2">
        <f>COUNTIFS(Table2[Sub-Sector],Table3[[#This Row],[Sub-Sector]],Table2[Rate of Change - Zone],"Positive")/Table3[[#This Row],[Count]]</f>
        <v>0.7857142857142857</v>
      </c>
      <c r="V77" s="2">
        <f>COUNTIFS(Table2[Sub-Sector],Table3[[#This Row],[Sub-Sector]],Table2[Sharpe Ratio],"&gt;=0.10")/Table3[[#This Row],[Count]]</f>
        <v>0.14285714285714285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379.5</v>
      </c>
      <c r="X77">
        <f>_xlfn.RANK.AVG(Table3[[#This Row],[Score]],Table3[Score],1)</f>
        <v>42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77">
        <f>_xlfn.RANK.AVG(Table3[[#This Row],[Score 2 ]],Table3[[Score 2 ]],1)</f>
        <v>76</v>
      </c>
    </row>
    <row r="78" spans="1:26" x14ac:dyDescent="0.3">
      <c r="A78" t="s">
        <v>18</v>
      </c>
      <c r="B78">
        <f>COUNTIFS(Table2[Sub-Sector],Table3[[#This Row],[Sub-Sector]])</f>
        <v>6</v>
      </c>
      <c r="C78" s="2">
        <f>COUNTIFS(Table2[Sub-Sector],Table3[[#This Row],[Sub-Sector]],Table2[Uptrend],"Uptrend")/Table3[[#This Row],[Count]]</f>
        <v>0.66666666666666663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0.83333333333333337</v>
      </c>
      <c r="H78" s="2">
        <f>COUNTIFS(Table2[Sub-Sector],Table3[[#This Row],[Sub-Sector]],Table2[RSI Exponential â€“ 14D],"&gt;=50")/Table3[[#This Row],[Count]]</f>
        <v>0.83333333333333337</v>
      </c>
      <c r="I78" s="2">
        <f>COUNTIFS(Table2[Sub-Sector],Table3[[#This Row],[Sub-Sector]],Table2[Relative Volume],"&gt;=1")/Table3[[#This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0.83333333333333337</v>
      </c>
      <c r="N78" s="2">
        <f>COUNTIFS(Table2[Sub-Sector],Table3[[#This Row],[Sub-Sector]],Table2[% Away From Current Month Low],"&gt;=0.05")/Table3[[#This Row],[Count]]</f>
        <v>0.83333333333333337</v>
      </c>
      <c r="O78" s="2">
        <f>COUNTIFS(Table2[Sub-Sector],Table3[[#This Row],[Sub-Sector]],Table2[% Away From Current Month High],"&lt;=0.05")/Table3[[#This Row],[Count]]</f>
        <v>0.5</v>
      </c>
      <c r="P78" s="2">
        <f>COUNTIFS(Table2[Sub-Sector],Table3[[#This Row],[Sub-Sector]],Table2[% Away From 52W High],"&lt;=10")/Table3[[#This Row],[Count]]</f>
        <v>0.5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0.66666666666666663</v>
      </c>
      <c r="S78" s="2">
        <f>COUNTIFS(Table2[Sub-Sector],Table3[[#This Row],[Sub-Sector]],Table2[% Price above 50 EMA],"&gt;=0")/Table3[[#This Row],[Count]]</f>
        <v>0.66666666666666663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1</v>
      </c>
      <c r="V78" s="2">
        <f>COUNTIFS(Table2[Sub-Sector],Table3[[#This Row],[Sub-Sector]],Table2[Sharpe Ratio],"&gt;=0.10")/Table3[[#This Row],[Count]]</f>
        <v>0.5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511.5</v>
      </c>
      <c r="X78">
        <f>_xlfn.RANK.AVG(Table3[[#This Row],[Score]],Table3[Score],1)</f>
        <v>92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</v>
      </c>
      <c r="Z78">
        <f>_xlfn.RANK.AVG(Table3[[#This Row],[Score 2 ]],Table3[[Score 2 ]],1)</f>
        <v>77.5</v>
      </c>
    </row>
    <row r="79" spans="1:26" x14ac:dyDescent="0.3">
      <c r="A79" t="s">
        <v>121</v>
      </c>
      <c r="B79">
        <f>COUNTIFS(Table2[Sub-Sector],Table3[[#This Row],[Sub-Sector]])</f>
        <v>8</v>
      </c>
      <c r="C79" s="2">
        <f>COUNTIFS(Table2[Sub-Sector],Table3[[#This Row],[Sub-Sector]],Table2[Uptrend],"Uptrend")/Table3[[#This Row],[Count]]</f>
        <v>0.75</v>
      </c>
      <c r="D79" s="2">
        <f>COUNTIFS(Table2[Sub-Sector],Table3[[#This Row],[Sub-Sector]],Table2[1W Return vs Nifty],"&gt;=5")/Table3[[#This Row],[Count]]</f>
        <v>0.125</v>
      </c>
      <c r="E79" s="2">
        <f>COUNTIFS(Table2[Sub-Sector],Table3[[#This Row],[Sub-Sector]],Table2[1M Return vs Nifty],"&gt;=5")/Table3[[#This Row],[Count]]</f>
        <v>0.375</v>
      </c>
      <c r="F79" s="2">
        <f>COUNTIFS(Table2[Sub-Sector],Table3[[#This Row],[Sub-Sector]],Table2[6M Return vs Nifty],"&gt;=10")/Table3[[#This Row],[Count]]</f>
        <v>0.5</v>
      </c>
      <c r="G79" s="2">
        <f>COUNTIFS(Table2[Sub-Sector],Table3[[#This Row],[Sub-Sector]],Table2[1Y Return vs Nifty],"&gt;=10")/Table3[[#This Row],[Count]]</f>
        <v>0.5</v>
      </c>
      <c r="H79" s="2">
        <f>COUNTIFS(Table2[Sub-Sector],Table3[[#This Row],[Sub-Sector]],Table2[RSI Exponential â€“ 14D],"&gt;=50")/Table3[[#This Row],[Count]]</f>
        <v>0.625</v>
      </c>
      <c r="I79" s="2">
        <f>COUNTIFS(Table2[Sub-Sector],Table3[[#This Row],[Sub-Sector]],Table2[Relative Volume],"&gt;=1")/Table3[[#This Row],[Count]]</f>
        <v>0.25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0.875</v>
      </c>
      <c r="N79" s="2">
        <f>COUNTIFS(Table2[Sub-Sector],Table3[[#This Row],[Sub-Sector]],Table2[% Away From Current Month Low],"&gt;=0.05")/Table3[[#This Row],[Count]]</f>
        <v>0.625</v>
      </c>
      <c r="O79" s="2">
        <f>COUNTIFS(Table2[Sub-Sector],Table3[[#This Row],[Sub-Sector]],Table2[% Away From Current Month High],"&lt;=0.05")/Table3[[#This Row],[Count]]</f>
        <v>0.5</v>
      </c>
      <c r="P79" s="2">
        <f>COUNTIFS(Table2[Sub-Sector],Table3[[#This Row],[Sub-Sector]],Table2[% Away From 52W High],"&lt;=10")/Table3[[#This Row],[Count]]</f>
        <v>0.5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0.75</v>
      </c>
      <c r="S79" s="2">
        <f>COUNTIFS(Table2[Sub-Sector],Table3[[#This Row],[Sub-Sector]],Table2[% Price above 50 EMA],"&gt;=0")/Table3[[#This Row],[Count]]</f>
        <v>0.875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0.5</v>
      </c>
      <c r="V79" s="2">
        <f>COUNTIFS(Table2[Sub-Sector],Table3[[#This Row],[Sub-Sector]],Table2[Sharpe Ratio],"&gt;=0.10")/Table3[[#This Row],[Count]]</f>
        <v>0.125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</v>
      </c>
      <c r="X79">
        <f>_xlfn.RANK.AVG(Table3[[#This Row],[Score]],Table3[Score],1)</f>
        <v>47.5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</v>
      </c>
      <c r="Z79">
        <f>_xlfn.RANK.AVG(Table3[[#This Row],[Score 2 ]],Table3[[Score 2 ]],1)</f>
        <v>77.5</v>
      </c>
    </row>
    <row r="80" spans="1:26" x14ac:dyDescent="0.3">
      <c r="A80" t="s">
        <v>446</v>
      </c>
      <c r="B80">
        <f>COUNTIFS(Table2[Sub-Sector],Table3[[#This Row],[Sub-Sector]])</f>
        <v>9</v>
      </c>
      <c r="C80" s="2">
        <f>COUNTIFS(Table2[Sub-Sector],Table3[[#This Row],[Sub-Sector]],Table2[Uptrend],"Uptrend")/Table3[[#This Row],[Count]]</f>
        <v>0.33333333333333331</v>
      </c>
      <c r="D80" s="2">
        <f>COUNTIFS(Table2[Sub-Sector],Table3[[#This Row],[Sub-Sector]],Table2[1W Return vs Nifty],"&gt;=5")/Table3[[#This Row],[Count]]</f>
        <v>0.44444444444444442</v>
      </c>
      <c r="E80" s="2">
        <f>COUNTIFS(Table2[Sub-Sector],Table3[[#This Row],[Sub-Sector]],Table2[1M Return vs Nifty],"&gt;=5")/Table3[[#This Row],[Count]]</f>
        <v>0.1111111111111111</v>
      </c>
      <c r="F80" s="2">
        <f>COUNTIFS(Table2[Sub-Sector],Table3[[#This Row],[Sub-Sector]],Table2[6M Return vs Nifty],"&gt;=10")/Table3[[#This Row],[Count]]</f>
        <v>0.33333333333333331</v>
      </c>
      <c r="G80" s="2">
        <f>COUNTIFS(Table2[Sub-Sector],Table3[[#This Row],[Sub-Sector]],Table2[1Y Return vs Nifty],"&gt;=10")/Table3[[#This Row],[Count]]</f>
        <v>0.33333333333333331</v>
      </c>
      <c r="H80" s="2">
        <f>COUNTIFS(Table2[Sub-Sector],Table3[[#This Row],[Sub-Sector]],Table2[RSI Exponential â€“ 14D],"&gt;=50")/Table3[[#This Row],[Count]]</f>
        <v>0.55555555555555558</v>
      </c>
      <c r="I80" s="2">
        <f>COUNTIFS(Table2[Sub-Sector],Table3[[#This Row],[Sub-Sector]],Table2[Relative Volume],"&gt;=1")/Table3[[#This Row],[Count]]</f>
        <v>0.44444444444444442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0.77777777777777779</v>
      </c>
      <c r="O80" s="2">
        <f>COUNTIFS(Table2[Sub-Sector],Table3[[#This Row],[Sub-Sector]],Table2[% Away From Current Month High],"&lt;=0.05")/Table3[[#This Row],[Count]]</f>
        <v>0.55555555555555558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0.66666666666666663</v>
      </c>
      <c r="S80" s="2">
        <f>COUNTIFS(Table2[Sub-Sector],Table3[[#This Row],[Sub-Sector]],Table2[% Price above 50 EMA],"&gt;=0")/Table3[[#This Row],[Count]]</f>
        <v>0.44444444444444442</v>
      </c>
      <c r="T80" s="2">
        <f>COUNTIFS(Table2[Sub-Sector],Table3[[#This Row],[Sub-Sector]],Table2[% Price above 200 EMA],"&gt;=0")/Table3[[#This Row],[Count]]</f>
        <v>0.55555555555555558</v>
      </c>
      <c r="U80" s="2">
        <f>COUNTIFS(Table2[Sub-Sector],Table3[[#This Row],[Sub-Sector]],Table2[Rate of Change - Zone],"Positive")/Table3[[#This Row],[Count]]</f>
        <v>0.66666666666666663</v>
      </c>
      <c r="V80" s="2">
        <f>COUNTIFS(Table2[Sub-Sector],Table3[[#This Row],[Sub-Sector]],Table2[Sharpe Ratio],"&gt;=0.10")/Table3[[#This Row],[Count]]</f>
        <v>0.44444444444444442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446.5</v>
      </c>
      <c r="X80">
        <f>_xlfn.RANK.AVG(Table3[[#This Row],[Score]],Table3[Score],1)</f>
        <v>74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80">
        <f>_xlfn.RANK.AVG(Table3[[#This Row],[Score 2 ]],Table3[[Score 2 ]],1)</f>
        <v>79</v>
      </c>
    </row>
    <row r="81" spans="1:26" x14ac:dyDescent="0.3">
      <c r="A81" t="s">
        <v>473</v>
      </c>
      <c r="B81">
        <f>COUNTIFS(Table2[Sub-Sector],Table3[[#This Row],[Sub-Sector]])</f>
        <v>11</v>
      </c>
      <c r="C81" s="2">
        <f>COUNTIFS(Table2[Sub-Sector],Table3[[#This Row],[Sub-Sector]],Table2[Uptrend],"Uptrend")/Table3[[#This Row],[Count]]</f>
        <v>0.72727272727272729</v>
      </c>
      <c r="D81" s="2">
        <f>COUNTIFS(Table2[Sub-Sector],Table3[[#This Row],[Sub-Sector]],Table2[1W Return vs Nifty],"&gt;=5")/Table3[[#This Row],[Count]]</f>
        <v>9.0909090909090912E-2</v>
      </c>
      <c r="E81" s="2">
        <f>COUNTIFS(Table2[Sub-Sector],Table3[[#This Row],[Sub-Sector]],Table2[1M Return vs Nifty],"&gt;=5")/Table3[[#This Row],[Count]]</f>
        <v>0.18181818181818182</v>
      </c>
      <c r="F81" s="2">
        <f>COUNTIFS(Table2[Sub-Sector],Table3[[#This Row],[Sub-Sector]],Table2[6M Return vs Nifty],"&gt;=10")/Table3[[#This Row],[Count]]</f>
        <v>0.36363636363636365</v>
      </c>
      <c r="G81" s="2">
        <f>COUNTIFS(Table2[Sub-Sector],Table3[[#This Row],[Sub-Sector]],Table2[1Y Return vs Nifty],"&gt;=10")/Table3[[#This Row],[Count]]</f>
        <v>0.45454545454545453</v>
      </c>
      <c r="H81" s="2">
        <f>COUNTIFS(Table2[Sub-Sector],Table3[[#This Row],[Sub-Sector]],Table2[RSI Exponential â€“ 14D],"&gt;=50")/Table3[[#This Row],[Count]]</f>
        <v>0.90909090909090906</v>
      </c>
      <c r="I81" s="2">
        <f>COUNTIFS(Table2[Sub-Sector],Table3[[#This Row],[Sub-Sector]],Table2[Relative Volume],"&gt;=1")/Table3[[#This Row],[Count]]</f>
        <v>0.18181818181818182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0.90909090909090906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0.72727272727272729</v>
      </c>
      <c r="N81" s="2">
        <f>COUNTIFS(Table2[Sub-Sector],Table3[[#This Row],[Sub-Sector]],Table2[% Away From Current Month Low],"&gt;=0.05")/Table3[[#This Row],[Count]]</f>
        <v>0.81818181818181823</v>
      </c>
      <c r="O81" s="2">
        <f>COUNTIFS(Table2[Sub-Sector],Table3[[#This Row],[Sub-Sector]],Table2[% Away From Current Month High],"&lt;=0.05")/Table3[[#This Row],[Count]]</f>
        <v>0.27272727272727271</v>
      </c>
      <c r="P81" s="2">
        <f>COUNTIFS(Table2[Sub-Sector],Table3[[#This Row],[Sub-Sector]],Table2[% Away From 52W High],"&lt;=10")/Table3[[#This Row],[Count]]</f>
        <v>0.45454545454545453</v>
      </c>
      <c r="Q81" s="2">
        <f>COUNTIFS(Table2[Sub-Sector],Table3[[#This Row],[Sub-Sector]],Table2[% Away From 52W Low],"&gt;=10")/Table3[[#This Row],[Count]]</f>
        <v>0.90909090909090906</v>
      </c>
      <c r="R81" s="2">
        <f>COUNTIFS(Table2[Sub-Sector],Table3[[#This Row],[Sub-Sector]],Table2[% Price above 20 EMA],"&gt;=0")/Table3[[#This Row],[Count]]</f>
        <v>0.72727272727272729</v>
      </c>
      <c r="S81" s="2">
        <f>COUNTIFS(Table2[Sub-Sector],Table3[[#This Row],[Sub-Sector]],Table2[% Price above 50 EMA],"&gt;=0")/Table3[[#This Row],[Count]]</f>
        <v>0.72727272727272729</v>
      </c>
      <c r="T81" s="2">
        <f>COUNTIFS(Table2[Sub-Sector],Table3[[#This Row],[Sub-Sector]],Table2[% Price above 200 EMA],"&gt;=0")/Table3[[#This Row],[Count]]</f>
        <v>0.72727272727272729</v>
      </c>
      <c r="U81" s="2">
        <f>COUNTIFS(Table2[Sub-Sector],Table3[[#This Row],[Sub-Sector]],Table2[Rate of Change - Zone],"Positive")/Table3[[#This Row],[Count]]</f>
        <v>0.72727272727272729</v>
      </c>
      <c r="V81" s="2">
        <f>COUNTIFS(Table2[Sub-Sector],Table3[[#This Row],[Sub-Sector]],Table2[Sharpe Ratio],"&gt;=0.10")/Table3[[#This Row],[Count]]</f>
        <v>0.36363636363636365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</v>
      </c>
      <c r="X81">
        <f>_xlfn.RANK.AVG(Table3[[#This Row],[Score]],Table3[Score],1)</f>
        <v>66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270.5</v>
      </c>
      <c r="Z81">
        <f>_xlfn.RANK.AVG(Table3[[#This Row],[Score 2 ]],Table3[[Score 2 ]],1)</f>
        <v>80</v>
      </c>
    </row>
    <row r="82" spans="1:26" x14ac:dyDescent="0.3">
      <c r="A82" t="s">
        <v>492</v>
      </c>
      <c r="B82">
        <f>COUNTIFS(Table2[Sub-Sector],Table3[[#This Row],[Sub-Sector]])</f>
        <v>6</v>
      </c>
      <c r="C82" s="2">
        <f>COUNTIFS(Table2[Sub-Sector],Table3[[#This Row],[Sub-Sector]],Table2[Uptrend],"Uptrend")/Table3[[#This Row],[Count]]</f>
        <v>0.66666666666666663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0.33333333333333331</v>
      </c>
      <c r="F82" s="2">
        <f>COUNTIFS(Table2[Sub-Sector],Table3[[#This Row],[Sub-Sector]],Table2[6M Return vs Nifty],"&gt;=10")/Table3[[#This Row],[Count]]</f>
        <v>0.16666666666666666</v>
      </c>
      <c r="G82" s="2">
        <f>COUNTIFS(Table2[Sub-Sector],Table3[[#This Row],[Sub-Sector]],Table2[1Y Return vs Nifty],"&gt;=10")/Table3[[#This Row],[Count]]</f>
        <v>0</v>
      </c>
      <c r="H82" s="2">
        <f>COUNTIFS(Table2[Sub-Sector],Table3[[#This Row],[Sub-Sector]],Table2[RSI Exponential â€“ 14D],"&gt;=50")/Table3[[#This Row],[Count]]</f>
        <v>1</v>
      </c>
      <c r="I82" s="2">
        <f>COUNTIFS(Table2[Sub-Sector],Table3[[#This Row],[Sub-Sector]],Table2[Relative Volume],"&gt;=1")/Table3[[#This Row],[Count]]</f>
        <v>0.33333333333333331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0.83333333333333337</v>
      </c>
      <c r="N82" s="2">
        <f>COUNTIFS(Table2[Sub-Sector],Table3[[#This Row],[Sub-Sector]],Table2[% Away From Current Month Low],"&gt;=0.05")/Table3[[#This Row],[Count]]</f>
        <v>1</v>
      </c>
      <c r="O82" s="2">
        <f>COUNTIFS(Table2[Sub-Sector],Table3[[#This Row],[Sub-Sector]],Table2[% Away From Current Month High],"&lt;=0.05")/Table3[[#This Row],[Count]]</f>
        <v>0.66666666666666663</v>
      </c>
      <c r="P82" s="2">
        <f>COUNTIFS(Table2[Sub-Sector],Table3[[#This Row],[Sub-Sector]],Table2[% Away From 52W High],"&lt;=10")/Table3[[#This Row],[Count]]</f>
        <v>0.16666666666666666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1</v>
      </c>
      <c r="S82" s="2">
        <f>COUNTIFS(Table2[Sub-Sector],Table3[[#This Row],[Sub-Sector]],Table2[% Price above 50 EMA],"&gt;=0")/Table3[[#This Row],[Count]]</f>
        <v>1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1</v>
      </c>
      <c r="V82" s="2">
        <f>COUNTIFS(Table2[Sub-Sector],Table3[[#This Row],[Sub-Sector]],Table2[Sharpe Ratio],"&gt;=0.10")/Table3[[#This Row],[Count]]</f>
        <v>0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460</v>
      </c>
      <c r="X82">
        <f>_xlfn.RANK.AVG(Table3[[#This Row],[Score]],Table3[Score],1)</f>
        <v>81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</v>
      </c>
      <c r="Z82">
        <f>_xlfn.RANK.AVG(Table3[[#This Row],[Score 2 ]],Table3[[Score 2 ]],1)</f>
        <v>81</v>
      </c>
    </row>
    <row r="83" spans="1:26" x14ac:dyDescent="0.3">
      <c r="A83" t="s">
        <v>541</v>
      </c>
      <c r="B83">
        <f>COUNTIFS(Table2[Sub-Sector],Table3[[#This Row],[Sub-Sector]])</f>
        <v>7</v>
      </c>
      <c r="C83" s="2">
        <f>COUNTIFS(Table2[Sub-Sector],Table3[[#This Row],[Sub-Sector]],Table2[Uptrend],"Uptrend")/Table3[[#This Row],[Count]]</f>
        <v>0.42857142857142855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0.14285714285714285</v>
      </c>
      <c r="F83" s="2">
        <f>COUNTIFS(Table2[Sub-Sector],Table3[[#This Row],[Sub-Sector]],Table2[6M Return vs Nifty],"&gt;=10")/Table3[[#This Row],[Count]]</f>
        <v>0.14285714285714285</v>
      </c>
      <c r="G83" s="2">
        <f>COUNTIFS(Table2[Sub-Sector],Table3[[#This Row],[Sub-Sector]],Table2[1Y Return vs Nifty],"&gt;=10")/Table3[[#This Row],[Count]]</f>
        <v>0.14285714285714285</v>
      </c>
      <c r="H83" s="2">
        <f>COUNTIFS(Table2[Sub-Sector],Table3[[#This Row],[Sub-Sector]],Table2[RSI Exponential â€“ 14D],"&gt;=50")/Table3[[#This Row],[Count]]</f>
        <v>0.8571428571428571</v>
      </c>
      <c r="I83" s="2">
        <f>COUNTIFS(Table2[Sub-Sector],Table3[[#This Row],[Sub-Sector]],Table2[Relative Volume],"&gt;=1")/Table3[[#This Row],[Count]]</f>
        <v>0.2857142857142857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0.14285714285714285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1</v>
      </c>
      <c r="O83" s="2">
        <f>COUNTIFS(Table2[Sub-Sector],Table3[[#This Row],[Sub-Sector]],Table2[% Away From Current Month High],"&lt;=0.05")/Table3[[#This Row],[Count]]</f>
        <v>0.7142857142857143</v>
      </c>
      <c r="P83" s="2">
        <f>COUNTIFS(Table2[Sub-Sector],Table3[[#This Row],[Sub-Sector]],Table2[% Away From 52W High],"&lt;=10")/Table3[[#This Row],[Count]]</f>
        <v>0.42857142857142855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0.7142857142857143</v>
      </c>
      <c r="S83" s="2">
        <f>COUNTIFS(Table2[Sub-Sector],Table3[[#This Row],[Sub-Sector]],Table2[% Price above 50 EMA],"&gt;=0")/Table3[[#This Row],[Count]]</f>
        <v>0.7142857142857143</v>
      </c>
      <c r="T83" s="2">
        <f>COUNTIFS(Table2[Sub-Sector],Table3[[#This Row],[Sub-Sector]],Table2[% Price above 200 EMA],"&gt;=0")/Table3[[#This Row],[Count]]</f>
        <v>0.8571428571428571</v>
      </c>
      <c r="U83" s="2">
        <f>COUNTIFS(Table2[Sub-Sector],Table3[[#This Row],[Sub-Sector]],Table2[Rate of Change - Zone],"Positive")/Table3[[#This Row],[Count]]</f>
        <v>1</v>
      </c>
      <c r="V83" s="2">
        <f>COUNTIFS(Table2[Sub-Sector],Table3[[#This Row],[Sub-Sector]],Table2[Sharpe Ratio],"&gt;=0.10")/Table3[[#This Row],[Count]]</f>
        <v>0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516.5</v>
      </c>
      <c r="X83">
        <f>_xlfn.RANK.AVG(Table3[[#This Row],[Score]],Table3[Score],1)</f>
        <v>93.5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272.5</v>
      </c>
      <c r="Z83">
        <f>_xlfn.RANK.AVG(Table3[[#This Row],[Score 2 ]],Table3[[Score 2 ]],1)</f>
        <v>82</v>
      </c>
    </row>
    <row r="84" spans="1:26" x14ac:dyDescent="0.3">
      <c r="A84" t="s">
        <v>602</v>
      </c>
      <c r="B84">
        <f>COUNTIFS(Table2[Sub-Sector],Table3[[#This Row],[Sub-Sector]])</f>
        <v>3</v>
      </c>
      <c r="C84" s="2">
        <f>COUNTIFS(Table2[Sub-Sector],Table3[[#This Row],[Sub-Sector]],Table2[Uptrend],"Uptrend")/Table3[[#This Row],[Count]]</f>
        <v>0.33333333333333331</v>
      </c>
      <c r="D84" s="2">
        <f>COUNTIFS(Table2[Sub-Sector],Table3[[#This Row],[Sub-Sector]],Table2[1W Return vs Nifty],"&gt;=5")/Table3[[#This Row],[Count]]</f>
        <v>0.33333333333333331</v>
      </c>
      <c r="E84" s="2">
        <f>COUNTIFS(Table2[Sub-Sector],Table3[[#This Row],[Sub-Sector]],Table2[1M Return vs Nifty],"&gt;=5")/Table3[[#This Row],[Count]]</f>
        <v>0.33333333333333331</v>
      </c>
      <c r="F84" s="2">
        <f>COUNTIFS(Table2[Sub-Sector],Table3[[#This Row],[Sub-Sector]],Table2[6M Return vs Nifty],"&gt;=10")/Table3[[#This Row],[Count]]</f>
        <v>0.33333333333333331</v>
      </c>
      <c r="G84" s="2">
        <f>COUNTIFS(Table2[Sub-Sector],Table3[[#This Row],[Sub-Sector]],Table2[1Y Return vs Nifty],"&gt;=10")/Table3[[#This Row],[Count]]</f>
        <v>0</v>
      </c>
      <c r="H84" s="2">
        <f>COUNTIFS(Table2[Sub-Sector],Table3[[#This Row],[Sub-Sector]],Table2[RSI Exponential â€“ 14D],"&gt;=50")/Table3[[#This Row],[Count]]</f>
        <v>0.66666666666666663</v>
      </c>
      <c r="I84" s="2">
        <f>COUNTIFS(Table2[Sub-Sector],Table3[[#This Row],[Sub-Sector]],Table2[Relative Volume],"&gt;=1")/Table3[[#This Row],[Count]]</f>
        <v>0.66666666666666663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0.66666666666666663</v>
      </c>
      <c r="L84" s="2">
        <f>COUNTIFS(Table2[Sub-Sector],Table3[[#This Row],[Sub-Sector]],Table2[% Away From Current Week Low],"&gt;=0.05")/Table3[[#This Row],[Count]]</f>
        <v>0.66666666666666663</v>
      </c>
      <c r="M84" s="2">
        <f>COUNTIFS(Table2[Sub-Sector],Table3[[#This Row],[Sub-Sector]],Table2[% Away From Current Week High],"&lt;=0.05")/Table3[[#This Row],[Count]]</f>
        <v>0.66666666666666663</v>
      </c>
      <c r="N84" s="2">
        <f>COUNTIFS(Table2[Sub-Sector],Table3[[#This Row],[Sub-Sector]],Table2[% Away From Current Month Low],"&gt;=0.05")/Table3[[#This Row],[Count]]</f>
        <v>1</v>
      </c>
      <c r="O84" s="2">
        <f>COUNTIFS(Table2[Sub-Sector],Table3[[#This Row],[Sub-Sector]],Table2[% Away From Current Month High],"&lt;=0.05")/Table3[[#This Row],[Count]]</f>
        <v>0</v>
      </c>
      <c r="P84" s="2">
        <f>COUNTIFS(Table2[Sub-Sector],Table3[[#This Row],[Sub-Sector]],Table2[% Away From 52W High],"&lt;=10")/Table3[[#This Row],[Count]]</f>
        <v>0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0.66666666666666663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0.66666666666666663</v>
      </c>
      <c r="U84" s="2">
        <f>COUNTIFS(Table2[Sub-Sector],Table3[[#This Row],[Sub-Sector]],Table2[Rate of Change - Zone],"Positive")/Table3[[#This Row],[Count]]</f>
        <v>0.66666666666666663</v>
      </c>
      <c r="V84" s="2">
        <f>COUNTIFS(Table2[Sub-Sector],Table3[[#This Row],[Sub-Sector]],Table2[Sharpe Ratio],"&gt;=0.10")/Table3[[#This Row],[Count]]</f>
        <v>0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430.5</v>
      </c>
      <c r="X84">
        <f>_xlfn.RANK.AVG(Table3[[#This Row],[Score]],Table3[Score],1)</f>
        <v>67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</v>
      </c>
      <c r="Z84">
        <f>_xlfn.RANK.AVG(Table3[[#This Row],[Score 2 ]],Table3[[Score 2 ]],1)</f>
        <v>83</v>
      </c>
    </row>
    <row r="85" spans="1:26" x14ac:dyDescent="0.3">
      <c r="A85" t="s">
        <v>178</v>
      </c>
      <c r="B85">
        <f>COUNTIFS(Table2[Sub-Sector],Table3[[#This Row],[Sub-Sector]])</f>
        <v>6</v>
      </c>
      <c r="C85" s="2">
        <f>COUNTIFS(Table2[Sub-Sector],Table3[[#This Row],[Sub-Sector]],Table2[Uptrend],"Uptrend")/Table3[[#This Row],[Count]]</f>
        <v>0.66666666666666663</v>
      </c>
      <c r="D85" s="2">
        <f>COUNTIFS(Table2[Sub-Sector],Table3[[#This Row],[Sub-Sector]],Table2[1W Return vs Nifty],"&gt;=5")/Table3[[#This Row],[Count]]</f>
        <v>0.16666666666666666</v>
      </c>
      <c r="E85" s="2">
        <f>COUNTIFS(Table2[Sub-Sector],Table3[[#This Row],[Sub-Sector]],Table2[1M Return vs Nifty],"&gt;=5")/Table3[[#This Row],[Count]]</f>
        <v>0.16666666666666666</v>
      </c>
      <c r="F85" s="2">
        <f>COUNTIFS(Table2[Sub-Sector],Table3[[#This Row],[Sub-Sector]],Table2[6M Return vs Nifty],"&gt;=10")/Table3[[#This Row],[Count]]</f>
        <v>0.33333333333333331</v>
      </c>
      <c r="G85" s="2">
        <f>COUNTIFS(Table2[Sub-Sector],Table3[[#This Row],[Sub-Sector]],Table2[1Y Return vs Nifty],"&gt;=10")/Table3[[#This Row],[Count]]</f>
        <v>0.5</v>
      </c>
      <c r="H85" s="2">
        <f>COUNTIFS(Table2[Sub-Sector],Table3[[#This Row],[Sub-Sector]],Table2[RSI Exponential â€“ 14D],"&gt;=50")/Table3[[#This Row],[Count]]</f>
        <v>0.33333333333333331</v>
      </c>
      <c r="I85" s="2">
        <f>COUNTIFS(Table2[Sub-Sector],Table3[[#This Row],[Sub-Sector]],Table2[Relative Volume],"&gt;=1")/Table3[[#This Row],[Count]]</f>
        <v>0.33333333333333331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0.16666666666666666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0.5</v>
      </c>
      <c r="O85" s="2">
        <f>COUNTIFS(Table2[Sub-Sector],Table3[[#This Row],[Sub-Sector]],Table2[% Away From Current Month High],"&lt;=0.05")/Table3[[#This Row],[Count]]</f>
        <v>0.5</v>
      </c>
      <c r="P85" s="2">
        <f>COUNTIFS(Table2[Sub-Sector],Table3[[#This Row],[Sub-Sector]],Table2[% Away From 52W High],"&lt;=10")/Table3[[#This Row],[Count]]</f>
        <v>0.66666666666666663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0.5</v>
      </c>
      <c r="S85" s="2">
        <f>COUNTIFS(Table2[Sub-Sector],Table3[[#This Row],[Sub-Sector]],Table2[% Price above 50 EMA],"&gt;=0")/Table3[[#This Row],[Count]]</f>
        <v>0.66666666666666663</v>
      </c>
      <c r="T85" s="2">
        <f>COUNTIFS(Table2[Sub-Sector],Table3[[#This Row],[Sub-Sector]],Table2[% Price above 200 EMA],"&gt;=0")/Table3[[#This Row],[Count]]</f>
        <v>0.83333333333333337</v>
      </c>
      <c r="U85" s="2">
        <f>COUNTIFS(Table2[Sub-Sector],Table3[[#This Row],[Sub-Sector]],Table2[Rate of Change - Zone],"Positive")/Table3[[#This Row],[Count]]</f>
        <v>0.5</v>
      </c>
      <c r="V85" s="2">
        <f>COUNTIFS(Table2[Sub-Sector],Table3[[#This Row],[Sub-Sector]],Table2[Sharpe Ratio],"&gt;=0.10")/Table3[[#This Row],[Count]]</f>
        <v>0.16666666666666666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</v>
      </c>
      <c r="X85">
        <f>_xlfn.RANK.AVG(Table3[[#This Row],[Score]],Table3[Score],1)</f>
        <v>69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279</v>
      </c>
      <c r="Z85">
        <f>_xlfn.RANK.AVG(Table3[[#This Row],[Score 2 ]],Table3[[Score 2 ]],1)</f>
        <v>84</v>
      </c>
    </row>
    <row r="86" spans="1:26" x14ac:dyDescent="0.3">
      <c r="A86" t="s">
        <v>262</v>
      </c>
      <c r="B86">
        <f>COUNTIFS(Table2[Sub-Sector],Table3[[#This Row],[Sub-Sector]])</f>
        <v>23</v>
      </c>
      <c r="C86" s="2">
        <f>COUNTIFS(Table2[Sub-Sector],Table3[[#This Row],[Sub-Sector]],Table2[Uptrend],"Uptrend")/Table3[[#This Row],[Count]]</f>
        <v>0.34782608695652173</v>
      </c>
      <c r="D86" s="2">
        <f>COUNTIFS(Table2[Sub-Sector],Table3[[#This Row],[Sub-Sector]],Table2[1W Return vs Nifty],"&gt;=5")/Table3[[#This Row],[Count]]</f>
        <v>8.6956521739130432E-2</v>
      </c>
      <c r="E86" s="2">
        <f>COUNTIFS(Table2[Sub-Sector],Table3[[#This Row],[Sub-Sector]],Table2[1M Return vs Nifty],"&gt;=5")/Table3[[#This Row],[Count]]</f>
        <v>0.13043478260869565</v>
      </c>
      <c r="F86" s="2">
        <f>COUNTIFS(Table2[Sub-Sector],Table3[[#This Row],[Sub-Sector]],Table2[6M Return vs Nifty],"&gt;=10")/Table3[[#This Row],[Count]]</f>
        <v>0.34782608695652173</v>
      </c>
      <c r="G86" s="2">
        <f>COUNTIFS(Table2[Sub-Sector],Table3[[#This Row],[Sub-Sector]],Table2[1Y Return vs Nifty],"&gt;=10")/Table3[[#This Row],[Count]]</f>
        <v>0.34782608695652173</v>
      </c>
      <c r="H86" s="2">
        <f>COUNTIFS(Table2[Sub-Sector],Table3[[#This Row],[Sub-Sector]],Table2[RSI Exponential â€“ 14D],"&gt;=50")/Table3[[#This Row],[Count]]</f>
        <v>0.39130434782608697</v>
      </c>
      <c r="I86" s="2">
        <f>COUNTIFS(Table2[Sub-Sector],Table3[[#This Row],[Sub-Sector]],Table2[Relative Volume],"&gt;=1")/Table3[[#This Row],[Count]]</f>
        <v>0.30434782608695654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0.95652173913043481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0.73913043478260865</v>
      </c>
      <c r="N86" s="2">
        <f>COUNTIFS(Table2[Sub-Sector],Table3[[#This Row],[Sub-Sector]],Table2[% Away From Current Month Low],"&gt;=0.05")/Table3[[#This Row],[Count]]</f>
        <v>0.60869565217391308</v>
      </c>
      <c r="O86" s="2">
        <f>COUNTIFS(Table2[Sub-Sector],Table3[[#This Row],[Sub-Sector]],Table2[% Away From Current Month High],"&lt;=0.05")/Table3[[#This Row],[Count]]</f>
        <v>4.3478260869565216E-2</v>
      </c>
      <c r="P86" s="2">
        <f>COUNTIFS(Table2[Sub-Sector],Table3[[#This Row],[Sub-Sector]],Table2[% Away From 52W High],"&lt;=10")/Table3[[#This Row],[Count]]</f>
        <v>8.6956521739130432E-2</v>
      </c>
      <c r="Q86" s="2">
        <f>COUNTIFS(Table2[Sub-Sector],Table3[[#This Row],[Sub-Sector]],Table2[% Away From 52W Low],"&gt;=10")/Table3[[#This Row],[Count]]</f>
        <v>0.91304347826086951</v>
      </c>
      <c r="R86" s="2">
        <f>COUNTIFS(Table2[Sub-Sector],Table3[[#This Row],[Sub-Sector]],Table2[% Price above 20 EMA],"&gt;=0")/Table3[[#This Row],[Count]]</f>
        <v>0.2608695652173913</v>
      </c>
      <c r="S86" s="2">
        <f>COUNTIFS(Table2[Sub-Sector],Table3[[#This Row],[Sub-Sector]],Table2[% Price above 50 EMA],"&gt;=0")/Table3[[#This Row],[Count]]</f>
        <v>0.39130434782608697</v>
      </c>
      <c r="T86" s="2">
        <f>COUNTIFS(Table2[Sub-Sector],Table3[[#This Row],[Sub-Sector]],Table2[% Price above 200 EMA],"&gt;=0")/Table3[[#This Row],[Count]]</f>
        <v>0.78260869565217395</v>
      </c>
      <c r="U86" s="2">
        <f>COUNTIFS(Table2[Sub-Sector],Table3[[#This Row],[Sub-Sector]],Table2[Rate of Change - Zone],"Positive")/Table3[[#This Row],[Count]]</f>
        <v>0.60869565217391308</v>
      </c>
      <c r="V86" s="2">
        <f>COUNTIFS(Table2[Sub-Sector],Table3[[#This Row],[Sub-Sector]],Table2[Sharpe Ratio],"&gt;=0.10")/Table3[[#This Row],[Count]]</f>
        <v>0.47826086956521741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</v>
      </c>
      <c r="X86">
        <f>_xlfn.RANK.AVG(Table3[[#This Row],[Score]],Table3[Score],1)</f>
        <v>85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</v>
      </c>
      <c r="Z86">
        <f>_xlfn.RANK.AVG(Table3[[#This Row],[Score 2 ]],Table3[[Score 2 ]],1)</f>
        <v>85</v>
      </c>
    </row>
    <row r="87" spans="1:26" x14ac:dyDescent="0.3">
      <c r="A87" t="s">
        <v>54</v>
      </c>
      <c r="B87">
        <f>COUNTIFS(Table2[Sub-Sector],Table3[[#This Row],[Sub-Sector]])</f>
        <v>17</v>
      </c>
      <c r="C87" s="2">
        <f>COUNTIFS(Table2[Sub-Sector],Table3[[#This Row],[Sub-Sector]],Table2[Uptrend],"Uptrend")/Table3[[#This Row],[Count]]</f>
        <v>0.29411764705882354</v>
      </c>
      <c r="D87" s="2">
        <f>COUNTIFS(Table2[Sub-Sector],Table3[[#This Row],[Sub-Sector]],Table2[1W Return vs Nifty],"&gt;=5")/Table3[[#This Row],[Count]]</f>
        <v>5.8823529411764705E-2</v>
      </c>
      <c r="E87" s="2">
        <f>COUNTIFS(Table2[Sub-Sector],Table3[[#This Row],[Sub-Sector]],Table2[1M Return vs Nifty],"&gt;=5")/Table3[[#This Row],[Count]]</f>
        <v>0.23529411764705882</v>
      </c>
      <c r="F87" s="2">
        <f>COUNTIFS(Table2[Sub-Sector],Table3[[#This Row],[Sub-Sector]],Table2[6M Return vs Nifty],"&gt;=10")/Table3[[#This Row],[Count]]</f>
        <v>0.23529411764705882</v>
      </c>
      <c r="G87" s="2">
        <f>COUNTIFS(Table2[Sub-Sector],Table3[[#This Row],[Sub-Sector]],Table2[1Y Return vs Nifty],"&gt;=10")/Table3[[#This Row],[Count]]</f>
        <v>0.35294117647058826</v>
      </c>
      <c r="H87" s="2">
        <f>COUNTIFS(Table2[Sub-Sector],Table3[[#This Row],[Sub-Sector]],Table2[RSI Exponential â€“ 14D],"&gt;=50")/Table3[[#This Row],[Count]]</f>
        <v>0.76470588235294112</v>
      </c>
      <c r="I87" s="2">
        <f>COUNTIFS(Table2[Sub-Sector],Table3[[#This Row],[Sub-Sector]],Table2[Relative Volume],"&gt;=1")/Table3[[#This Row],[Count]]</f>
        <v>0.23529411764705882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0.17647058823529413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0.82352941176470584</v>
      </c>
      <c r="O87" s="2">
        <f>COUNTIFS(Table2[Sub-Sector],Table3[[#This Row],[Sub-Sector]],Table2[% Away From Current Month High],"&lt;=0.05")/Table3[[#This Row],[Count]]</f>
        <v>0.58823529411764708</v>
      </c>
      <c r="P87" s="2">
        <f>COUNTIFS(Table2[Sub-Sector],Table3[[#This Row],[Sub-Sector]],Table2[% Away From 52W High],"&lt;=10")/Table3[[#This Row],[Count]]</f>
        <v>0.35294117647058826</v>
      </c>
      <c r="Q87" s="2">
        <f>COUNTIFS(Table2[Sub-Sector],Table3[[#This Row],[Sub-Sector]],Table2[% Away From 52W Low],"&gt;=10")/Table3[[#This Row],[Count]]</f>
        <v>0.88235294117647056</v>
      </c>
      <c r="R87" s="2">
        <f>COUNTIFS(Table2[Sub-Sector],Table3[[#This Row],[Sub-Sector]],Table2[% Price above 20 EMA],"&gt;=0")/Table3[[#This Row],[Count]]</f>
        <v>0.70588235294117652</v>
      </c>
      <c r="S87" s="2">
        <f>COUNTIFS(Table2[Sub-Sector],Table3[[#This Row],[Sub-Sector]],Table2[% Price above 50 EMA],"&gt;=0")/Table3[[#This Row],[Count]]</f>
        <v>0.52941176470588236</v>
      </c>
      <c r="T87" s="2">
        <f>COUNTIFS(Table2[Sub-Sector],Table3[[#This Row],[Sub-Sector]],Table2[% Price above 200 EMA],"&gt;=0")/Table3[[#This Row],[Count]]</f>
        <v>0.6470588235294118</v>
      </c>
      <c r="U87" s="2">
        <f>COUNTIFS(Table2[Sub-Sector],Table3[[#This Row],[Sub-Sector]],Table2[Rate of Change - Zone],"Positive")/Table3[[#This Row],[Count]]</f>
        <v>0.82352941176470584</v>
      </c>
      <c r="V87" s="2">
        <f>COUNTIFS(Table2[Sub-Sector],Table3[[#This Row],[Sub-Sector]],Table2[Sharpe Ratio],"&gt;=0.10")/Table3[[#This Row],[Count]]</f>
        <v>0.11764705882352941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490.5</v>
      </c>
      <c r="X87">
        <f>_xlfn.RANK.AVG(Table3[[#This Row],[Score]],Table3[Score],1)</f>
        <v>86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</v>
      </c>
      <c r="Z87">
        <f>_xlfn.RANK.AVG(Table3[[#This Row],[Score 2 ]],Table3[[Score 2 ]],1)</f>
        <v>86.5</v>
      </c>
    </row>
    <row r="88" spans="1:26" x14ac:dyDescent="0.3">
      <c r="A88" t="s">
        <v>89</v>
      </c>
      <c r="B88">
        <f>COUNTIFS(Table2[Sub-Sector],Table3[[#This Row],[Sub-Sector]])</f>
        <v>5</v>
      </c>
      <c r="C88" s="2">
        <f>COUNTIFS(Table2[Sub-Sector],Table3[[#This Row],[Sub-Sector]],Table2[Uptrend],"Uptrend")/Table3[[#This Row],[Count]]</f>
        <v>0.2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0</v>
      </c>
      <c r="F88" s="2">
        <f>COUNTIFS(Table2[Sub-Sector],Table3[[#This Row],[Sub-Sector]],Table2[6M Return vs Nifty],"&gt;=10")/Table3[[#This Row],[Count]]</f>
        <v>0.6</v>
      </c>
      <c r="G88" s="2">
        <f>COUNTIFS(Table2[Sub-Sector],Table3[[#This Row],[Sub-Sector]],Table2[1Y Return vs Nifty],"&gt;=10")/Table3[[#This Row],[Count]]</f>
        <v>0.6</v>
      </c>
      <c r="H88" s="2">
        <f>COUNTIFS(Table2[Sub-Sector],Table3[[#This Row],[Sub-Sector]],Table2[RSI Exponential â€“ 14D],"&gt;=50")/Table3[[#This Row],[Count]]</f>
        <v>0.4</v>
      </c>
      <c r="I88" s="2">
        <f>COUNTIFS(Table2[Sub-Sector],Table3[[#This Row],[Sub-Sector]],Table2[Relative Volume],"&gt;=1")/Table3[[#This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0.6</v>
      </c>
      <c r="O88" s="2">
        <f>COUNTIFS(Table2[Sub-Sector],Table3[[#This Row],[Sub-Sector]],Table2[% Away From Current Month High],"&lt;=0.05")/Table3[[#This Row],[Count]]</f>
        <v>0</v>
      </c>
      <c r="P88" s="2">
        <f>COUNTIFS(Table2[Sub-Sector],Table3[[#This Row],[Sub-Sector]],Table2[% Away From 52W High],"&lt;=10")/Table3[[#This Row],[Count]]</f>
        <v>0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</v>
      </c>
      <c r="S88" s="2">
        <f>COUNTIFS(Table2[Sub-Sector],Table3[[#This Row],[Sub-Sector]],Table2[% Price above 50 EMA],"&gt;=0")/Table3[[#This Row],[Count]]</f>
        <v>0.2</v>
      </c>
      <c r="T88" s="2">
        <f>COUNTIFS(Table2[Sub-Sector],Table3[[#This Row],[Sub-Sector]],Table2[% Price above 200 EMA],"&gt;=0")/Table3[[#This Row],[Count]]</f>
        <v>0.8</v>
      </c>
      <c r="U88" s="2">
        <f>COUNTIFS(Table2[Sub-Sector],Table3[[#This Row],[Sub-Sector]],Table2[Rate of Change - Zone],"Positive")/Table3[[#This Row],[Count]]</f>
        <v>0.4</v>
      </c>
      <c r="V88" s="2">
        <f>COUNTIFS(Table2[Sub-Sector],Table3[[#This Row],[Sub-Sector]],Table2[Sharpe Ratio],"&gt;=0.10")/Table3[[#This Row],[Count]]</f>
        <v>0.6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576</v>
      </c>
      <c r="X88">
        <f>_xlfn.RANK.AVG(Table3[[#This Row],[Score]],Table3[Score],1)</f>
        <v>103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</v>
      </c>
      <c r="Z88">
        <f>_xlfn.RANK.AVG(Table3[[#This Row],[Score 2 ]],Table3[[Score 2 ]],1)</f>
        <v>86.5</v>
      </c>
    </row>
    <row r="89" spans="1:26" x14ac:dyDescent="0.3">
      <c r="A89" t="s">
        <v>83</v>
      </c>
      <c r="B89">
        <f>COUNTIFS(Table2[Sub-Sector],Table3[[#This Row],[Sub-Sector]])</f>
        <v>3</v>
      </c>
      <c r="C89" s="2">
        <f>COUNTIFS(Table2[Sub-Sector],Table3[[#This Row],[Sub-Sector]],Table2[Uptrend],"Uptrend")/Table3[[#This Row],[Count]]</f>
        <v>1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0.33333333333333331</v>
      </c>
      <c r="F89" s="2">
        <f>COUNTIFS(Table2[Sub-Sector],Table3[[#This Row],[Sub-Sector]],Table2[6M Return vs Nifty],"&gt;=10")/Table3[[#This Row],[Count]]</f>
        <v>0.66666666666666663</v>
      </c>
      <c r="G89" s="2">
        <f>COUNTIFS(Table2[Sub-Sector],Table3[[#This Row],[Sub-Sector]],Table2[1Y Return vs Nifty],"&gt;=10")/Table3[[#This Row],[Count]]</f>
        <v>0.33333333333333331</v>
      </c>
      <c r="H89" s="2">
        <f>COUNTIFS(Table2[Sub-Sector],Table3[[#This Row],[Sub-Sector]],Table2[RSI Exponential â€“ 14D],"&gt;=50")/Table3[[#This Row],[Count]]</f>
        <v>0.66666666666666663</v>
      </c>
      <c r="I89" s="2">
        <f>COUNTIFS(Table2[Sub-Sector],Table3[[#This Row],[Sub-Sector]],Table2[Relative Volume],"&gt;=1")/Table3[[#This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0.66666666666666663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0.66666666666666663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0.66666666666666663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0.66666666666666663</v>
      </c>
      <c r="V89" s="2">
        <f>COUNTIFS(Table2[Sub-Sector],Table3[[#This Row],[Sub-Sector]],Table2[Sharpe Ratio],"&gt;=0.10")/Table3[[#This Row],[Count]]</f>
        <v>0.33333333333333331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429</v>
      </c>
      <c r="X89">
        <f>_xlfn.RANK.AVG(Table3[[#This Row],[Score]],Table3[Score],1)</f>
        <v>64.5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</v>
      </c>
      <c r="Z89">
        <f>_xlfn.RANK.AVG(Table3[[#This Row],[Score 2 ]],Table3[[Score 2 ]],1)</f>
        <v>88</v>
      </c>
    </row>
    <row r="90" spans="1:26" x14ac:dyDescent="0.3">
      <c r="A90" t="s">
        <v>21</v>
      </c>
      <c r="B90">
        <f>COUNTIFS(Table2[Sub-Sector],Table3[[#This Row],[Sub-Sector]])</f>
        <v>20</v>
      </c>
      <c r="C90" s="2">
        <f>COUNTIFS(Table2[Sub-Sector],Table3[[#This Row],[Sub-Sector]],Table2[Uptrend],"Uptrend")/Table3[[#This Row],[Count]]</f>
        <v>0.65</v>
      </c>
      <c r="D90" s="2">
        <f>COUNTIFS(Table2[Sub-Sector],Table3[[#This Row],[Sub-Sector]],Table2[1W Return vs Nifty],"&gt;=5")/Table3[[#This Row],[Count]]</f>
        <v>0.05</v>
      </c>
      <c r="E90" s="2">
        <f>COUNTIFS(Table2[Sub-Sector],Table3[[#This Row],[Sub-Sector]],Table2[1M Return vs Nifty],"&gt;=5")/Table3[[#This Row],[Count]]</f>
        <v>0.1</v>
      </c>
      <c r="F90" s="2">
        <f>COUNTIFS(Table2[Sub-Sector],Table3[[#This Row],[Sub-Sector]],Table2[6M Return vs Nifty],"&gt;=10")/Table3[[#This Row],[Count]]</f>
        <v>0.2</v>
      </c>
      <c r="G90" s="2">
        <f>COUNTIFS(Table2[Sub-Sector],Table3[[#This Row],[Sub-Sector]],Table2[1Y Return vs Nifty],"&gt;=10")/Table3[[#This Row],[Count]]</f>
        <v>0.3</v>
      </c>
      <c r="H90" s="2">
        <f>COUNTIFS(Table2[Sub-Sector],Table3[[#This Row],[Sub-Sector]],Table2[RSI Exponential â€“ 14D],"&gt;=50")/Table3[[#This Row],[Count]]</f>
        <v>0.85</v>
      </c>
      <c r="I90" s="2">
        <f>COUNTIFS(Table2[Sub-Sector],Table3[[#This Row],[Sub-Sector]],Table2[Relative Volume],"&gt;=1")/Table3[[#This Row],[Count]]</f>
        <v>0.25</v>
      </c>
      <c r="J90" s="2">
        <f>COUNTIFS(Table2[Sub-Sector],Table3[[#This Row],[Sub-Sector]],Table2[% Away From Day Low],"&gt;=0.05")/Table3[[#This Row],[Count]]</f>
        <v>0.05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0.15</v>
      </c>
      <c r="M90" s="2">
        <f>COUNTIFS(Table2[Sub-Sector],Table3[[#This Row],[Sub-Sector]],Table2[% Away From Current Week High],"&lt;=0.05")/Table3[[#This Row],[Count]]</f>
        <v>0.95</v>
      </c>
      <c r="N90" s="2">
        <f>COUNTIFS(Table2[Sub-Sector],Table3[[#This Row],[Sub-Sector]],Table2[% Away From Current Month Low],"&gt;=0.05")/Table3[[#This Row],[Count]]</f>
        <v>0.9</v>
      </c>
      <c r="O90" s="2">
        <f>COUNTIFS(Table2[Sub-Sector],Table3[[#This Row],[Sub-Sector]],Table2[% Away From Current Month High],"&lt;=0.05")/Table3[[#This Row],[Count]]</f>
        <v>0.7</v>
      </c>
      <c r="P90" s="2">
        <f>COUNTIFS(Table2[Sub-Sector],Table3[[#This Row],[Sub-Sector]],Table2[% Away From 52W High],"&lt;=10")/Table3[[#This Row],[Count]]</f>
        <v>0.6</v>
      </c>
      <c r="Q90" s="2">
        <f>COUNTIFS(Table2[Sub-Sector],Table3[[#This Row],[Sub-Sector]],Table2[% Away From 52W Low],"&gt;=10")/Table3[[#This Row],[Count]]</f>
        <v>0.95</v>
      </c>
      <c r="R90" s="2">
        <f>COUNTIFS(Table2[Sub-Sector],Table3[[#This Row],[Sub-Sector]],Table2[% Price above 20 EMA],"&gt;=0")/Table3[[#This Row],[Count]]</f>
        <v>0.75</v>
      </c>
      <c r="S90" s="2">
        <f>COUNTIFS(Table2[Sub-Sector],Table3[[#This Row],[Sub-Sector]],Table2[% Price above 50 EMA],"&gt;=0")/Table3[[#This Row],[Count]]</f>
        <v>0.75</v>
      </c>
      <c r="T90" s="2">
        <f>COUNTIFS(Table2[Sub-Sector],Table3[[#This Row],[Sub-Sector]],Table2[% Price above 200 EMA],"&gt;=0")/Table3[[#This Row],[Count]]</f>
        <v>0.85</v>
      </c>
      <c r="U90" s="2">
        <f>COUNTIFS(Table2[Sub-Sector],Table3[[#This Row],[Sub-Sector]],Table2[Rate of Change - Zone],"Positive")/Table3[[#This Row],[Count]]</f>
        <v>0.85</v>
      </c>
      <c r="V90" s="2">
        <f>COUNTIFS(Table2[Sub-Sector],Table3[[#This Row],[Sub-Sector]],Table2[Sharpe Ratio],"&gt;=0.10")/Table3[[#This Row],[Count]]</f>
        <v>0.1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485</v>
      </c>
      <c r="X90">
        <f>_xlfn.RANK.AVG(Table3[[#This Row],[Score]],Table3[Score],1)</f>
        <v>83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293</v>
      </c>
      <c r="Z90">
        <f>_xlfn.RANK.AVG(Table3[[#This Row],[Score 2 ]],Table3[[Score 2 ]],1)</f>
        <v>89</v>
      </c>
    </row>
    <row r="91" spans="1:26" x14ac:dyDescent="0.3">
      <c r="A91" t="s">
        <v>86</v>
      </c>
      <c r="B91">
        <f>COUNTIFS(Table2[Sub-Sector],Table3[[#This Row],[Sub-Sector]])</f>
        <v>3</v>
      </c>
      <c r="C91" s="2">
        <f>COUNTIFS(Table2[Sub-Sector],Table3[[#This Row],[Sub-Sector]],Table2[Uptrend],"Uptrend")/Table3[[#This Row],[Count]]</f>
        <v>1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</v>
      </c>
      <c r="F91" s="2">
        <f>COUNTIFS(Table2[Sub-Sector],Table3[[#This Row],[Sub-Sector]],Table2[6M Return vs Nifty],"&gt;=10")/Table3[[#This Row],[Count]]</f>
        <v>0.33333333333333331</v>
      </c>
      <c r="G91" s="2">
        <f>COUNTIFS(Table2[Sub-Sector],Table3[[#This Row],[Sub-Sector]],Table2[1Y Return vs Nifty],"&gt;=10")/Table3[[#This Row],[Count]]</f>
        <v>1</v>
      </c>
      <c r="H91" s="2">
        <f>COUNTIFS(Table2[Sub-Sector],Table3[[#This Row],[Sub-Sector]],Table2[RSI Exponential â€“ 14D],"&gt;=50")/Table3[[#This Row],[Count]]</f>
        <v>0.66666666666666663</v>
      </c>
      <c r="I91" s="2">
        <f>COUNTIFS(Table2[Sub-Sector],Table3[[#This Row],[Sub-Sector]],Table2[Relative Volume],"&gt;=1")/Table3[[#This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0.33333333333333331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0.66666666666666663</v>
      </c>
      <c r="O91" s="2">
        <f>COUNTIFS(Table2[Sub-Sector],Table3[[#This Row],[Sub-Sector]],Table2[% Away From Current Month High],"&lt;=0.05")/Table3[[#This Row],[Count]]</f>
        <v>0.33333333333333331</v>
      </c>
      <c r="P91" s="2">
        <f>COUNTIFS(Table2[Sub-Sector],Table3[[#This Row],[Sub-Sector]],Table2[% Away From 52W High],"&lt;=10")/Table3[[#This Row],[Count]]</f>
        <v>0.66666666666666663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0.66666666666666663</v>
      </c>
      <c r="S91" s="2">
        <f>COUNTIFS(Table2[Sub-Sector],Table3[[#This Row],[Sub-Sector]],Table2[% Price above 50 EMA],"&gt;=0")/Table3[[#This Row],[Count]]</f>
        <v>0.66666666666666663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0.33333333333333331</v>
      </c>
      <c r="V91" s="2">
        <f>COUNTIFS(Table2[Sub-Sector],Table3[[#This Row],[Sub-Sector]],Table2[Sharpe Ratio],"&gt;=0.10")/Table3[[#This Row],[Count]]</f>
        <v>0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496.5</v>
      </c>
      <c r="X91">
        <f>_xlfn.RANK.AVG(Table3[[#This Row],[Score]],Table3[Score],1)</f>
        <v>89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</v>
      </c>
      <c r="Z91">
        <f>_xlfn.RANK.AVG(Table3[[#This Row],[Score 2 ]],Table3[[Score 2 ]],1)</f>
        <v>90.5</v>
      </c>
    </row>
    <row r="92" spans="1:26" x14ac:dyDescent="0.3">
      <c r="A92" t="s">
        <v>95</v>
      </c>
      <c r="B92">
        <f>COUNTIFS(Table2[Sub-Sector],Table3[[#This Row],[Sub-Sector]])</f>
        <v>3</v>
      </c>
      <c r="C92" s="2">
        <f>COUNTIFS(Table2[Sub-Sector],Table3[[#This Row],[Sub-Sector]],Table2[Uptrend],"Uptrend")/Table3[[#This Row],[Count]]</f>
        <v>0.66666666666666663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0.33333333333333331</v>
      </c>
      <c r="F92" s="2">
        <f>COUNTIFS(Table2[Sub-Sector],Table3[[#This Row],[Sub-Sector]],Table2[6M Return vs Nifty],"&gt;=10")/Table3[[#This Row],[Count]]</f>
        <v>0.33333333333333331</v>
      </c>
      <c r="G92" s="2">
        <f>COUNTIFS(Table2[Sub-Sector],Table3[[#This Row],[Sub-Sector]],Table2[1Y Return vs Nifty],"&gt;=10")/Table3[[#This Row],[Count]]</f>
        <v>1</v>
      </c>
      <c r="H92" s="2">
        <f>COUNTIFS(Table2[Sub-Sector],Table3[[#This Row],[Sub-Sector]],Table2[RSI Exponential â€“ 14D],"&gt;=50")/Table3[[#This Row],[Count]]</f>
        <v>0.33333333333333331</v>
      </c>
      <c r="I92" s="2">
        <f>COUNTIFS(Table2[Sub-Sector],Table3[[#This Row],[Sub-Sector]],Table2[Relative Volume],"&gt;=1")/Table3[[#This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0.33333333333333331</v>
      </c>
      <c r="O92" s="2">
        <f>COUNTIFS(Table2[Sub-Sector],Table3[[#This Row],[Sub-Sector]],Table2[% Away From Current Month High],"&lt;=0.05")/Table3[[#This Row],[Count]]</f>
        <v>0</v>
      </c>
      <c r="P92" s="2">
        <f>COUNTIFS(Table2[Sub-Sector],Table3[[#This Row],[Sub-Sector]],Table2[% Away From 52W High],"&lt;=10")/Table3[[#This Row],[Count]]</f>
        <v>0.66666666666666663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0.33333333333333331</v>
      </c>
      <c r="S92" s="2">
        <f>COUNTIFS(Table2[Sub-Sector],Table3[[#This Row],[Sub-Sector]],Table2[% Price above 50 EMA],"&gt;=0")/Table3[[#This Row],[Count]]</f>
        <v>0.66666666666666663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0.33333333333333331</v>
      </c>
      <c r="V92" s="2">
        <f>COUNTIFS(Table2[Sub-Sector],Table3[[#This Row],[Sub-Sector]],Table2[Sharpe Ratio],"&gt;=0.10")/Table3[[#This Row],[Count]]</f>
        <v>1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</v>
      </c>
      <c r="X92">
        <f>_xlfn.RANK.AVG(Table3[[#This Row],[Score]],Table3[Score],1)</f>
        <v>82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295</v>
      </c>
      <c r="Z92">
        <f>_xlfn.RANK.AVG(Table3[[#This Row],[Score 2 ]],Table3[[Score 2 ]],1)</f>
        <v>90.5</v>
      </c>
    </row>
    <row r="93" spans="1:26" x14ac:dyDescent="0.3">
      <c r="A93" t="s">
        <v>402</v>
      </c>
      <c r="B93">
        <f>COUNTIFS(Table2[Sub-Sector],Table3[[#This Row],[Sub-Sector]])</f>
        <v>11</v>
      </c>
      <c r="C93" s="2">
        <f>COUNTIFS(Table2[Sub-Sector],Table3[[#This Row],[Sub-Sector]],Table2[Uptrend],"Uptrend")/Table3[[#This Row],[Count]]</f>
        <v>0.27272727272727271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0.18181818181818182</v>
      </c>
      <c r="F93" s="2">
        <f>COUNTIFS(Table2[Sub-Sector],Table3[[#This Row],[Sub-Sector]],Table2[6M Return vs Nifty],"&gt;=10")/Table3[[#This Row],[Count]]</f>
        <v>9.0909090909090912E-2</v>
      </c>
      <c r="G93" s="2">
        <f>COUNTIFS(Table2[Sub-Sector],Table3[[#This Row],[Sub-Sector]],Table2[1Y Return vs Nifty],"&gt;=10")/Table3[[#This Row],[Count]]</f>
        <v>0.18181818181818182</v>
      </c>
      <c r="H93" s="2">
        <f>COUNTIFS(Table2[Sub-Sector],Table3[[#This Row],[Sub-Sector]],Table2[RSI Exponential â€“ 14D],"&gt;=50")/Table3[[#This Row],[Count]]</f>
        <v>0.72727272727272729</v>
      </c>
      <c r="I93" s="2">
        <f>COUNTIFS(Table2[Sub-Sector],Table3[[#This Row],[Sub-Sector]],Table2[Relative Volume],"&gt;=1")/Table3[[#This Row],[Count]]</f>
        <v>0.36363636363636365</v>
      </c>
      <c r="J93" s="2">
        <f>COUNTIFS(Table2[Sub-Sector],Table3[[#This Row],[Sub-Sector]],Table2[% Away From Day Low],"&gt;=0.05")/Table3[[#This Row],[Count]]</f>
        <v>9.0909090909090912E-2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9.0909090909090912E-2</v>
      </c>
      <c r="M93" s="2">
        <f>COUNTIFS(Table2[Sub-Sector],Table3[[#This Row],[Sub-Sector]],Table2[% Away From Current Week High],"&lt;=0.05")/Table3[[#This Row],[Count]]</f>
        <v>0.90909090909090906</v>
      </c>
      <c r="N93" s="2">
        <f>COUNTIFS(Table2[Sub-Sector],Table3[[#This Row],[Sub-Sector]],Table2[% Away From Current Month Low],"&gt;=0.05")/Table3[[#This Row],[Count]]</f>
        <v>0.72727272727272729</v>
      </c>
      <c r="O93" s="2">
        <f>COUNTIFS(Table2[Sub-Sector],Table3[[#This Row],[Sub-Sector]],Table2[% Away From Current Month High],"&lt;=0.05")/Table3[[#This Row],[Count]]</f>
        <v>0.36363636363636365</v>
      </c>
      <c r="P93" s="2">
        <f>COUNTIFS(Table2[Sub-Sector],Table3[[#This Row],[Sub-Sector]],Table2[% Away From 52W High],"&lt;=10")/Table3[[#This Row],[Count]]</f>
        <v>9.0909090909090912E-2</v>
      </c>
      <c r="Q93" s="2">
        <f>COUNTIFS(Table2[Sub-Sector],Table3[[#This Row],[Sub-Sector]],Table2[% Away From 52W Low],"&gt;=10")/Table3[[#This Row],[Count]]</f>
        <v>0.81818181818181823</v>
      </c>
      <c r="R93" s="2">
        <f>COUNTIFS(Table2[Sub-Sector],Table3[[#This Row],[Sub-Sector]],Table2[% Price above 20 EMA],"&gt;=0")/Table3[[#This Row],[Count]]</f>
        <v>0.54545454545454541</v>
      </c>
      <c r="S93" s="2">
        <f>COUNTIFS(Table2[Sub-Sector],Table3[[#This Row],[Sub-Sector]],Table2[% Price above 50 EMA],"&gt;=0")/Table3[[#This Row],[Count]]</f>
        <v>0.63636363636363635</v>
      </c>
      <c r="T93" s="2">
        <f>COUNTIFS(Table2[Sub-Sector],Table3[[#This Row],[Sub-Sector]],Table2[% Price above 200 EMA],"&gt;=0")/Table3[[#This Row],[Count]]</f>
        <v>0.63636363636363635</v>
      </c>
      <c r="U93" s="2">
        <f>COUNTIFS(Table2[Sub-Sector],Table3[[#This Row],[Sub-Sector]],Table2[Rate of Change - Zone],"Positive")/Table3[[#This Row],[Count]]</f>
        <v>0.72727272727272729</v>
      </c>
      <c r="V93" s="2">
        <f>COUNTIFS(Table2[Sub-Sector],Table3[[#This Row],[Sub-Sector]],Table2[Sharpe Ratio],"&gt;=0.10")/Table3[[#This Row],[Count]]</f>
        <v>9.0909090909090912E-2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548</v>
      </c>
      <c r="X93">
        <f>_xlfn.RANK.AVG(Table3[[#This Row],[Score]],Table3[Score],1)</f>
        <v>101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</v>
      </c>
      <c r="Z93">
        <f>_xlfn.RANK.AVG(Table3[[#This Row],[Score 2 ]],Table3[[Score 2 ]],1)</f>
        <v>92</v>
      </c>
    </row>
    <row r="94" spans="1:26" x14ac:dyDescent="0.3">
      <c r="A94" t="s">
        <v>172</v>
      </c>
      <c r="B94">
        <f>COUNTIFS(Table2[Sub-Sector],Table3[[#This Row],[Sub-Sector]])</f>
        <v>9</v>
      </c>
      <c r="C94" s="2">
        <f>COUNTIFS(Table2[Sub-Sector],Table3[[#This Row],[Sub-Sector]],Table2[Uptrend],"Uptrend")/Table3[[#This Row],[Count]]</f>
        <v>0.88888888888888884</v>
      </c>
      <c r="D94" s="2">
        <f>COUNTIFS(Table2[Sub-Sector],Table3[[#This Row],[Sub-Sector]],Table2[1W Return vs Nifty],"&gt;=5")/Table3[[#This Row],[Count]]</f>
        <v>0.22222222222222221</v>
      </c>
      <c r="E94" s="2">
        <f>COUNTIFS(Table2[Sub-Sector],Table3[[#This Row],[Sub-Sector]],Table2[1M Return vs Nifty],"&gt;=5")/Table3[[#This Row],[Count]]</f>
        <v>0.44444444444444442</v>
      </c>
      <c r="F94" s="2">
        <f>COUNTIFS(Table2[Sub-Sector],Table3[[#This Row],[Sub-Sector]],Table2[6M Return vs Nifty],"&gt;=10")/Table3[[#This Row],[Count]]</f>
        <v>0.44444444444444442</v>
      </c>
      <c r="G94" s="2">
        <f>COUNTIFS(Table2[Sub-Sector],Table3[[#This Row],[Sub-Sector]],Table2[1Y Return vs Nifty],"&gt;=10")/Table3[[#This Row],[Count]]</f>
        <v>0.33333333333333331</v>
      </c>
      <c r="H94" s="2">
        <f>COUNTIFS(Table2[Sub-Sector],Table3[[#This Row],[Sub-Sector]],Table2[RSI Exponential â€“ 14D],"&gt;=50")/Table3[[#This Row],[Count]]</f>
        <v>1</v>
      </c>
      <c r="I94" s="2">
        <f>COUNTIFS(Table2[Sub-Sector],Table3[[#This Row],[Sub-Sector]],Table2[Relative Volume],"&gt;=1")/Table3[[#This Row],[Count]]</f>
        <v>0.1111111111111111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0.88888888888888884</v>
      </c>
      <c r="L94" s="2">
        <f>COUNTIFS(Table2[Sub-Sector],Table3[[#This Row],[Sub-Sector]],Table2[% Away From Current Week Low],"&gt;=0.05")/Table3[[#This Row],[Count]]</f>
        <v>0.1111111111111111</v>
      </c>
      <c r="M94" s="2">
        <f>COUNTIFS(Table2[Sub-Sector],Table3[[#This Row],[Sub-Sector]],Table2[% Away From Current Week High],"&lt;=0.05")/Table3[[#This Row],[Count]]</f>
        <v>0.88888888888888884</v>
      </c>
      <c r="N94" s="2">
        <f>COUNTIFS(Table2[Sub-Sector],Table3[[#This Row],[Sub-Sector]],Table2[% Away From Current Month Low],"&gt;=0.05")/Table3[[#This Row],[Count]]</f>
        <v>0.77777777777777779</v>
      </c>
      <c r="O94" s="2">
        <f>COUNTIFS(Table2[Sub-Sector],Table3[[#This Row],[Sub-Sector]],Table2[% Away From Current Month High],"&lt;=0.05")/Table3[[#This Row],[Count]]</f>
        <v>0.44444444444444442</v>
      </c>
      <c r="P94" s="2">
        <f>COUNTIFS(Table2[Sub-Sector],Table3[[#This Row],[Sub-Sector]],Table2[% Away From 52W High],"&lt;=10")/Table3[[#This Row],[Count]]</f>
        <v>0.77777777777777779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0.88888888888888884</v>
      </c>
      <c r="S94" s="2">
        <f>COUNTIFS(Table2[Sub-Sector],Table3[[#This Row],[Sub-Sector]],Table2[% Price above 50 EMA],"&gt;=0")/Table3[[#This Row],[Count]]</f>
        <v>0.88888888888888884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0.55555555555555558</v>
      </c>
      <c r="V94" s="2">
        <f>COUNTIFS(Table2[Sub-Sector],Table3[[#This Row],[Sub-Sector]],Table2[Sharpe Ratio],"&gt;=0.10")/Table3[[#This Row],[Count]]</f>
        <v>0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396</v>
      </c>
      <c r="X94">
        <f>_xlfn.RANK.AVG(Table3[[#This Row],[Score]],Table3[Score],1)</f>
        <v>51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304.5</v>
      </c>
      <c r="Z94">
        <f>_xlfn.RANK.AVG(Table3[[#This Row],[Score 2 ]],Table3[[Score 2 ]],1)</f>
        <v>93</v>
      </c>
    </row>
    <row r="95" spans="1:26" x14ac:dyDescent="0.3">
      <c r="A95" t="s">
        <v>359</v>
      </c>
      <c r="B95">
        <f>COUNTIFS(Table2[Sub-Sector],Table3[[#This Row],[Sub-Sector]])</f>
        <v>6</v>
      </c>
      <c r="C95" s="2">
        <f>COUNTIFS(Table2[Sub-Sector],Table3[[#This Row],[Sub-Sector]],Table2[Uptrend],"Uptrend")/Table3[[#This Row],[Count]]</f>
        <v>0.66666666666666663</v>
      </c>
      <c r="D95" s="2">
        <f>COUNTIFS(Table2[Sub-Sector],Table3[[#This Row],[Sub-Sector]],Table2[1W Return vs Nifty],"&gt;=5")/Table3[[#This Row],[Count]]</f>
        <v>0.16666666666666666</v>
      </c>
      <c r="E95" s="2">
        <f>COUNTIFS(Table2[Sub-Sector],Table3[[#This Row],[Sub-Sector]],Table2[1M Return vs Nifty],"&gt;=5")/Table3[[#This Row],[Count]]</f>
        <v>0.5</v>
      </c>
      <c r="F95" s="2">
        <f>COUNTIFS(Table2[Sub-Sector],Table3[[#This Row],[Sub-Sector]],Table2[6M Return vs Nifty],"&gt;=10")/Table3[[#This Row],[Count]]</f>
        <v>0.5</v>
      </c>
      <c r="G95" s="2">
        <f>COUNTIFS(Table2[Sub-Sector],Table3[[#This Row],[Sub-Sector]],Table2[1Y Return vs Nifty],"&gt;=10")/Table3[[#This Row],[Count]]</f>
        <v>0.5</v>
      </c>
      <c r="H95" s="2">
        <f>COUNTIFS(Table2[Sub-Sector],Table3[[#This Row],[Sub-Sector]],Table2[RSI Exponential â€“ 14D],"&gt;=50")/Table3[[#This Row],[Count]]</f>
        <v>0.66666666666666663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1</v>
      </c>
      <c r="O95" s="2">
        <f>COUNTIFS(Table2[Sub-Sector],Table3[[#This Row],[Sub-Sector]],Table2[% Away From Current Month High],"&lt;=0.05")/Table3[[#This Row],[Count]]</f>
        <v>0.5</v>
      </c>
      <c r="P95" s="2">
        <f>COUNTIFS(Table2[Sub-Sector],Table3[[#This Row],[Sub-Sector]],Table2[% Away From 52W High],"&lt;=10")/Table3[[#This Row],[Count]]</f>
        <v>0.5</v>
      </c>
      <c r="Q95" s="2">
        <f>COUNTIFS(Table2[Sub-Sector],Table3[[#This Row],[Sub-Sector]],Table2[% Away From 52W Low],"&gt;=10")/Table3[[#This Row],[Count]]</f>
        <v>0.83333333333333337</v>
      </c>
      <c r="R95" s="2">
        <f>COUNTIFS(Table2[Sub-Sector],Table3[[#This Row],[Sub-Sector]],Table2[% Price above 20 EMA],"&gt;=0")/Table3[[#This Row],[Count]]</f>
        <v>0.66666666666666663</v>
      </c>
      <c r="S95" s="2">
        <f>COUNTIFS(Table2[Sub-Sector],Table3[[#This Row],[Sub-Sector]],Table2[% Price above 50 EMA],"&gt;=0")/Table3[[#This Row],[Count]]</f>
        <v>0.83333333333333337</v>
      </c>
      <c r="T95" s="2">
        <f>COUNTIFS(Table2[Sub-Sector],Table3[[#This Row],[Sub-Sector]],Table2[% Price above 200 EMA],"&gt;=0")/Table3[[#This Row],[Count]]</f>
        <v>0.66666666666666663</v>
      </c>
      <c r="U95" s="2">
        <f>COUNTIFS(Table2[Sub-Sector],Table3[[#This Row],[Sub-Sector]],Table2[Rate of Change - Zone],"Positive")/Table3[[#This Row],[Count]]</f>
        <v>0.5</v>
      </c>
      <c r="V95" s="2">
        <f>COUNTIFS(Table2[Sub-Sector],Table3[[#This Row],[Sub-Sector]],Table2[Sharpe Ratio],"&gt;=0.10")/Table3[[#This Row],[Count]]</f>
        <v>0.16666666666666666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423</v>
      </c>
      <c r="X95">
        <f>_xlfn.RANK.AVG(Table3[[#This Row],[Score]],Table3[Score],1)</f>
        <v>63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306</v>
      </c>
      <c r="Z95">
        <f>_xlfn.RANK.AVG(Table3[[#This Row],[Score 2 ]],Table3[[Score 2 ]],1)</f>
        <v>94</v>
      </c>
    </row>
    <row r="96" spans="1:26" x14ac:dyDescent="0.3">
      <c r="A96" t="s">
        <v>212</v>
      </c>
      <c r="B96">
        <f>COUNTIFS(Table2[Sub-Sector],Table3[[#This Row],[Sub-Sector]])</f>
        <v>3</v>
      </c>
      <c r="C96" s="2">
        <f>COUNTIFS(Table2[Sub-Sector],Table3[[#This Row],[Sub-Sector]],Table2[Uptrend],"Uptrend")/Table3[[#This Row],[Count]]</f>
        <v>1</v>
      </c>
      <c r="D96" s="2">
        <f>COUNTIFS(Table2[Sub-Sector],Table3[[#This Row],[Sub-Sector]],Table2[1W Return vs Nifty],"&gt;=5")/Table3[[#This Row],[Count]]</f>
        <v>0.33333333333333331</v>
      </c>
      <c r="E96" s="2">
        <f>COUNTIFS(Table2[Sub-Sector],Table3[[#This Row],[Sub-Sector]],Table2[1M Return vs Nifty],"&gt;=5")/Table3[[#This Row],[Count]]</f>
        <v>0.33333333333333331</v>
      </c>
      <c r="F96" s="2">
        <f>COUNTIFS(Table2[Sub-Sector],Table3[[#This Row],[Sub-Sector]],Table2[6M Return vs Nifty],"&gt;=10")/Table3[[#This Row],[Count]]</f>
        <v>0.33333333333333331</v>
      </c>
      <c r="G96" s="2">
        <f>COUNTIFS(Table2[Sub-Sector],Table3[[#This Row],[Sub-Sector]],Table2[1Y Return vs Nifty],"&gt;=10")/Table3[[#This Row],[Count]]</f>
        <v>0.33333333333333331</v>
      </c>
      <c r="H96" s="2">
        <f>COUNTIFS(Table2[Sub-Sector],Table3[[#This Row],[Sub-Sector]],Table2[RSI Exponential â€“ 14D],"&gt;=50")/Table3[[#This Row],[Count]]</f>
        <v>0.33333333333333331</v>
      </c>
      <c r="I96" s="2">
        <f>COUNTIFS(Table2[Sub-Sector],Table3[[#This Row],[Sub-Sector]],Table2[Relative Volume],"&gt;=1")/Table3[[#This Row],[Count]]</f>
        <v>0.33333333333333331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0.66666666666666663</v>
      </c>
      <c r="O96" s="2">
        <f>COUNTIFS(Table2[Sub-Sector],Table3[[#This Row],[Sub-Sector]],Table2[% Away From Current Month High],"&lt;=0.05")/Table3[[#This Row],[Count]]</f>
        <v>0.33333333333333331</v>
      </c>
      <c r="P96" s="2">
        <f>COUNTIFS(Table2[Sub-Sector],Table3[[#This Row],[Sub-Sector]],Table2[% Away From 52W High],"&lt;=10")/Table3[[#This Row],[Count]]</f>
        <v>0.33333333333333331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0.33333333333333331</v>
      </c>
      <c r="S96" s="2">
        <f>COUNTIFS(Table2[Sub-Sector],Table3[[#This Row],[Sub-Sector]],Table2[% Price above 50 EMA],"&gt;=0")/Table3[[#This Row],[Count]]</f>
        <v>0.66666666666666663</v>
      </c>
      <c r="T96" s="2">
        <f>COUNTIFS(Table2[Sub-Sector],Table3[[#This Row],[Sub-Sector]],Table2[% Price above 200 EMA],"&gt;=0")/Table3[[#This Row],[Count]]</f>
        <v>0.66666666666666663</v>
      </c>
      <c r="U96" s="2">
        <f>COUNTIFS(Table2[Sub-Sector],Table3[[#This Row],[Sub-Sector]],Table2[Rate of Change - Zone],"Positive")/Table3[[#This Row],[Count]]</f>
        <v>0.33333333333333331</v>
      </c>
      <c r="V96" s="2">
        <f>COUNTIFS(Table2[Sub-Sector],Table3[[#This Row],[Sub-Sector]],Table2[Sharpe Ratio],"&gt;=0.10")/Table3[[#This Row],[Count]]</f>
        <v>0.66666666666666663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384.5</v>
      </c>
      <c r="X96">
        <f>_xlfn.RANK.AVG(Table3[[#This Row],[Score]],Table3[Score],1)</f>
        <v>45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312.5</v>
      </c>
      <c r="Z96">
        <f>_xlfn.RANK.AVG(Table3[[#This Row],[Score 2 ]],Table3[[Score 2 ]],1)</f>
        <v>95</v>
      </c>
    </row>
    <row r="97" spans="1:26" x14ac:dyDescent="0.3">
      <c r="A97" t="s">
        <v>27</v>
      </c>
      <c r="B97">
        <f>COUNTIFS(Table2[Sub-Sector],Table3[[#This Row],[Sub-Sector]])</f>
        <v>4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0.25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0.25</v>
      </c>
      <c r="G97" s="2">
        <f>COUNTIFS(Table2[Sub-Sector],Table3[[#This Row],[Sub-Sector]],Table2[1Y Return vs Nifty],"&gt;=10")/Table3[[#This Row],[Count]]</f>
        <v>0.5</v>
      </c>
      <c r="H97" s="2">
        <f>COUNTIFS(Table2[Sub-Sector],Table3[[#This Row],[Sub-Sector]],Table2[RSI Exponential â€“ 14D],"&gt;=50")/Table3[[#This Row],[Count]]</f>
        <v>1</v>
      </c>
      <c r="I97" s="2">
        <f>COUNTIFS(Table2[Sub-Sector],Table3[[#This Row],[Sub-Sector]],Table2[Relative Volume],"&gt;=1")/Table3[[#This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0.75</v>
      </c>
      <c r="L97" s="2">
        <f>COUNTIFS(Table2[Sub-Sector],Table3[[#This Row],[Sub-Sector]],Table2[% Away From Current Week Low],"&gt;=0.05")/Table3[[#This Row],[Count]]</f>
        <v>0.25</v>
      </c>
      <c r="M97" s="2">
        <f>COUNTIFS(Table2[Sub-Sector],Table3[[#This Row],[Sub-Sector]],Table2[% Away From Current Week High],"&lt;=0.05")/Table3[[#This Row],[Count]]</f>
        <v>0.75</v>
      </c>
      <c r="N97" s="2">
        <f>COUNTIFS(Table2[Sub-Sector],Table3[[#This Row],[Sub-Sector]],Table2[% Away From Current Month Low],"&gt;=0.05")/Table3[[#This Row],[Count]]</f>
        <v>1</v>
      </c>
      <c r="O97" s="2">
        <f>COUNTIFS(Table2[Sub-Sector],Table3[[#This Row],[Sub-Sector]],Table2[% Away From Current Month High],"&lt;=0.05")/Table3[[#This Row],[Count]]</f>
        <v>0.75</v>
      </c>
      <c r="P97" s="2">
        <f>COUNTIFS(Table2[Sub-Sector],Table3[[#This Row],[Sub-Sector]],Table2[% Away From 52W High],"&lt;=10")/Table3[[#This Row],[Count]]</f>
        <v>0.5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1</v>
      </c>
      <c r="S97" s="2">
        <f>COUNTIFS(Table2[Sub-Sector],Table3[[#This Row],[Sub-Sector]],Table2[% Price above 50 EMA],"&gt;=0")/Table3[[#This Row],[Count]]</f>
        <v>1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0.75</v>
      </c>
      <c r="V97" s="2">
        <f>COUNTIFS(Table2[Sub-Sector],Table3[[#This Row],[Sub-Sector]],Table2[Sharpe Ratio],"&gt;=0.10")/Table3[[#This Row],[Count]]</f>
        <v>0.25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</v>
      </c>
      <c r="X97">
        <f>_xlfn.RANK.AVG(Table3[[#This Row],[Score]],Table3[Score],1)</f>
        <v>79.5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</v>
      </c>
      <c r="Z97">
        <f>_xlfn.RANK.AVG(Table3[[#This Row],[Score 2 ]],Table3[[Score 2 ]],1)</f>
        <v>96</v>
      </c>
    </row>
    <row r="98" spans="1:26" x14ac:dyDescent="0.3">
      <c r="A98" t="s">
        <v>265</v>
      </c>
      <c r="B98">
        <f>COUNTIFS(Table2[Sub-Sector],Table3[[#This Row],[Sub-Sector]])</f>
        <v>6</v>
      </c>
      <c r="C98" s="2">
        <f>COUNTIFS(Table2[Sub-Sector],Table3[[#This Row],[Sub-Sector]],Table2[Uptrend],"Uptrend")/Table3[[#This Row],[Count]]</f>
        <v>0.83333333333333337</v>
      </c>
      <c r="D98" s="2">
        <f>COUNTIFS(Table2[Sub-Sector],Table3[[#This Row],[Sub-Sector]],Table2[1W Return vs Nifty],"&gt;=5")/Table3[[#This Row],[Count]]</f>
        <v>0.16666666666666666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0.16666666666666666</v>
      </c>
      <c r="G98" s="2">
        <f>COUNTIFS(Table2[Sub-Sector],Table3[[#This Row],[Sub-Sector]],Table2[1Y Return vs Nifty],"&gt;=10")/Table3[[#This Row],[Count]]</f>
        <v>0.33333333333333331</v>
      </c>
      <c r="H98" s="2">
        <f>COUNTIFS(Table2[Sub-Sector],Table3[[#This Row],[Sub-Sector]],Table2[RSI Exponential â€“ 14D],"&gt;=50")/Table3[[#This Row],[Count]]</f>
        <v>0.83333333333333337</v>
      </c>
      <c r="I98" s="2">
        <f>COUNTIFS(Table2[Sub-Sector],Table3[[#This Row],[Sub-Sector]],Table2[Relative Volume],"&gt;=1")/Table3[[#This Row],[Count]]</f>
        <v>0.33333333333333331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0.16666666666666666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0.66666666666666663</v>
      </c>
      <c r="O98" s="2">
        <f>COUNTIFS(Table2[Sub-Sector],Table3[[#This Row],[Sub-Sector]],Table2[% Away From Current Month High],"&lt;=0.05")/Table3[[#This Row],[Count]]</f>
        <v>0.83333333333333337</v>
      </c>
      <c r="P98" s="2">
        <f>COUNTIFS(Table2[Sub-Sector],Table3[[#This Row],[Sub-Sector]],Table2[% Away From 52W High],"&lt;=10")/Table3[[#This Row],[Count]]</f>
        <v>0.5</v>
      </c>
      <c r="Q98" s="2">
        <f>COUNTIFS(Table2[Sub-Sector],Table3[[#This Row],[Sub-Sector]],Table2[% Away From 52W Low],"&gt;=10")/Table3[[#This Row],[Count]]</f>
        <v>0.83333333333333337</v>
      </c>
      <c r="R98" s="2">
        <f>COUNTIFS(Table2[Sub-Sector],Table3[[#This Row],[Sub-Sector]],Table2[% Price above 20 EMA],"&gt;=0")/Table3[[#This Row],[Count]]</f>
        <v>0.83333333333333337</v>
      </c>
      <c r="S98" s="2">
        <f>COUNTIFS(Table2[Sub-Sector],Table3[[#This Row],[Sub-Sector]],Table2[% Price above 50 EMA],"&gt;=0")/Table3[[#This Row],[Count]]</f>
        <v>0.83333333333333337</v>
      </c>
      <c r="T98" s="2">
        <f>COUNTIFS(Table2[Sub-Sector],Table3[[#This Row],[Sub-Sector]],Table2[% Price above 200 EMA],"&gt;=0")/Table3[[#This Row],[Count]]</f>
        <v>0.83333333333333337</v>
      </c>
      <c r="U98" s="2">
        <f>COUNTIFS(Table2[Sub-Sector],Table3[[#This Row],[Sub-Sector]],Table2[Rate of Change - Zone],"Positive")/Table3[[#This Row],[Count]]</f>
        <v>0.5</v>
      </c>
      <c r="V98" s="2">
        <f>COUNTIFS(Table2[Sub-Sector],Table3[[#This Row],[Sub-Sector]],Table2[Sharpe Ratio],"&gt;=0.10")/Table3[[#This Row],[Count]]</f>
        <v>0.16666666666666666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491</v>
      </c>
      <c r="X98">
        <f>_xlfn.RANK.AVG(Table3[[#This Row],[Score]],Table3[Score],1)</f>
        <v>87.5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317</v>
      </c>
      <c r="Z98">
        <f>_xlfn.RANK.AVG(Table3[[#This Row],[Score 2 ]],Table3[[Score 2 ]],1)</f>
        <v>97</v>
      </c>
    </row>
    <row r="99" spans="1:26" x14ac:dyDescent="0.3">
      <c r="A99" t="s">
        <v>101</v>
      </c>
      <c r="B99">
        <f>COUNTIFS(Table2[Sub-Sector],Table3[[#This Row],[Sub-Sector]])</f>
        <v>5</v>
      </c>
      <c r="C99" s="2">
        <f>COUNTIFS(Table2[Sub-Sector],Table3[[#This Row],[Sub-Sector]],Table2[Uptrend],"Uptrend")/Table3[[#This Row],[Count]]</f>
        <v>0.4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0</v>
      </c>
      <c r="G99" s="2">
        <f>COUNTIFS(Table2[Sub-Sector],Table3[[#This Row],[Sub-Sector]],Table2[1Y Return vs Nifty],"&gt;=10")/Table3[[#This Row],[Count]]</f>
        <v>1</v>
      </c>
      <c r="H99" s="2">
        <f>COUNTIFS(Table2[Sub-Sector],Table3[[#This Row],[Sub-Sector]],Table2[RSI Exponential â€“ 14D],"&gt;=50")/Table3[[#This Row],[Count]]</f>
        <v>0.2</v>
      </c>
      <c r="I99" s="2">
        <f>COUNTIFS(Table2[Sub-Sector],Table3[[#This Row],[Sub-Sector]],Table2[Relative Volume],"&gt;=1")/Table3[[#This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0.8</v>
      </c>
      <c r="N99" s="2">
        <f>COUNTIFS(Table2[Sub-Sector],Table3[[#This Row],[Sub-Sector]],Table2[% Away From Current Month Low],"&gt;=0.05")/Table3[[#This Row],[Count]]</f>
        <v>0.4</v>
      </c>
      <c r="O99" s="2">
        <f>COUNTIFS(Table2[Sub-Sector],Table3[[#This Row],[Sub-Sector]],Table2[% Away From Current Month High],"&lt;=0.05")/Table3[[#This Row],[Count]]</f>
        <v>0</v>
      </c>
      <c r="P99" s="2">
        <f>COUNTIFS(Table2[Sub-Sector],Table3[[#This Row],[Sub-Sector]],Table2[% Away From 52W High],"&lt;=10")/Table3[[#This Row],[Count]]</f>
        <v>0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0.2</v>
      </c>
      <c r="S99" s="2">
        <f>COUNTIFS(Table2[Sub-Sector],Table3[[#This Row],[Sub-Sector]],Table2[% Price above 50 EMA],"&gt;=0")/Table3[[#This Row],[Count]]</f>
        <v>0.2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0.4</v>
      </c>
      <c r="V99" s="2">
        <f>COUNTIFS(Table2[Sub-Sector],Table3[[#This Row],[Sub-Sector]],Table2[Sharpe Ratio],"&gt;=0.10")/Table3[[#This Row],[Count]]</f>
        <v>0.8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600.5</v>
      </c>
      <c r="X99">
        <f>_xlfn.RANK.AVG(Table3[[#This Row],[Score]],Table3[Score],1)</f>
        <v>106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323.5</v>
      </c>
      <c r="Z99">
        <f>_xlfn.RANK.AVG(Table3[[#This Row],[Score 2 ]],Table3[[Score 2 ]],1)</f>
        <v>98</v>
      </c>
    </row>
    <row r="100" spans="1:26" x14ac:dyDescent="0.3">
      <c r="A100" t="s">
        <v>72</v>
      </c>
      <c r="B100">
        <f>COUNTIFS(Table2[Sub-Sector],Table3[[#This Row],[Sub-Sector]])</f>
        <v>3</v>
      </c>
      <c r="C100" s="2">
        <f>COUNTIFS(Table2[Sub-Sector],Table3[[#This Row],[Sub-Sector]],Table2[Uptrend],"Uptrend")/Table3[[#This Row],[Count]]</f>
        <v>0.33333333333333331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0.33333333333333331</v>
      </c>
      <c r="G100" s="2">
        <f>COUNTIFS(Table2[Sub-Sector],Table3[[#This Row],[Sub-Sector]],Table2[1Y Return vs Nifty],"&gt;=10")/Table3[[#This Row],[Count]]</f>
        <v>0.66666666666666663</v>
      </c>
      <c r="H100" s="2">
        <f>COUNTIFS(Table2[Sub-Sector],Table3[[#This Row],[Sub-Sector]],Table2[RSI Exponential â€“ 14D],"&gt;=50")/Table3[[#This Row],[Count]]</f>
        <v>0</v>
      </c>
      <c r="I100" s="2">
        <f>COUNTIFS(Table2[Sub-Sector],Table3[[#This Row],[Sub-Sector]],Table2[Relative Volume],"&gt;=1")/Table3[[#This Row],[Count]]</f>
        <v>0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0.33333333333333331</v>
      </c>
      <c r="O100" s="2">
        <f>COUNTIFS(Table2[Sub-Sector],Table3[[#This Row],[Sub-Sector]],Table2[% Away From Current Month High],"&lt;=0.05")/Table3[[#This Row],[Count]]</f>
        <v>0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0.33333333333333331</v>
      </c>
      <c r="S100" s="2">
        <f>COUNTIFS(Table2[Sub-Sector],Table3[[#This Row],[Sub-Sector]],Table2[% Price above 50 EMA],"&gt;=0")/Table3[[#This Row],[Count]]</f>
        <v>0.33333333333333331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0.33333333333333331</v>
      </c>
      <c r="V100" s="2">
        <f>COUNTIFS(Table2[Sub-Sector],Table3[[#This Row],[Sub-Sector]],Table2[Sharpe Ratio],"&gt;=0.10")/Table3[[#This Row],[Count]]</f>
        <v>0.33333333333333331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608.5</v>
      </c>
      <c r="X100">
        <f>_xlfn.RANK.AVG(Table3[[#This Row],[Score]],Table3[Score],1)</f>
        <v>107.5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325.5</v>
      </c>
      <c r="Z100">
        <f>_xlfn.RANK.AVG(Table3[[#This Row],[Score 2 ]],Table3[[Score 2 ]],1)</f>
        <v>99</v>
      </c>
    </row>
    <row r="101" spans="1:26" x14ac:dyDescent="0.3">
      <c r="A101" t="s">
        <v>24</v>
      </c>
      <c r="B101">
        <f>COUNTIFS(Table2[Sub-Sector],Table3[[#This Row],[Sub-Sector]])</f>
        <v>20</v>
      </c>
      <c r="C101" s="2">
        <f>COUNTIFS(Table2[Sub-Sector],Table3[[#This Row],[Sub-Sector]],Table2[Uptrend],"Uptrend")/Table3[[#This Row],[Count]]</f>
        <v>0.3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0.1</v>
      </c>
      <c r="G101" s="2">
        <f>COUNTIFS(Table2[Sub-Sector],Table3[[#This Row],[Sub-Sector]],Table2[1Y Return vs Nifty],"&gt;=10")/Table3[[#This Row],[Count]]</f>
        <v>0.1</v>
      </c>
      <c r="H101" s="2">
        <f>COUNTIFS(Table2[Sub-Sector],Table3[[#This Row],[Sub-Sector]],Table2[RSI Exponential â€“ 14D],"&gt;=50")/Table3[[#This Row],[Count]]</f>
        <v>0.7</v>
      </c>
      <c r="I101" s="2">
        <f>COUNTIFS(Table2[Sub-Sector],Table3[[#This Row],[Sub-Sector]],Table2[Relative Volume],"&gt;=1")/Table3[[#This Row],[Count]]</f>
        <v>0.15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0.6</v>
      </c>
      <c r="O101" s="2">
        <f>COUNTIFS(Table2[Sub-Sector],Table3[[#This Row],[Sub-Sector]],Table2[% Away From Current Month High],"&lt;=0.05")/Table3[[#This Row],[Count]]</f>
        <v>0.7</v>
      </c>
      <c r="P101" s="2">
        <f>COUNTIFS(Table2[Sub-Sector],Table3[[#This Row],[Sub-Sector]],Table2[% Away From 52W High],"&lt;=10")/Table3[[#This Row],[Count]]</f>
        <v>0.3</v>
      </c>
      <c r="Q101" s="2">
        <f>COUNTIFS(Table2[Sub-Sector],Table3[[#This Row],[Sub-Sector]],Table2[% Away From 52W Low],"&gt;=10")/Table3[[#This Row],[Count]]</f>
        <v>0.7</v>
      </c>
      <c r="R101" s="2">
        <f>COUNTIFS(Table2[Sub-Sector],Table3[[#This Row],[Sub-Sector]],Table2[% Price above 20 EMA],"&gt;=0")/Table3[[#This Row],[Count]]</f>
        <v>0.55000000000000004</v>
      </c>
      <c r="S101" s="2">
        <f>COUNTIFS(Table2[Sub-Sector],Table3[[#This Row],[Sub-Sector]],Table2[% Price above 50 EMA],"&gt;=0")/Table3[[#This Row],[Count]]</f>
        <v>0.45</v>
      </c>
      <c r="T101" s="2">
        <f>COUNTIFS(Table2[Sub-Sector],Table3[[#This Row],[Sub-Sector]],Table2[% Price above 200 EMA],"&gt;=0")/Table3[[#This Row],[Count]]</f>
        <v>0.45</v>
      </c>
      <c r="U101" s="2">
        <f>COUNTIFS(Table2[Sub-Sector],Table3[[#This Row],[Sub-Sector]],Table2[Rate of Change - Zone],"Positive")/Table3[[#This Row],[Count]]</f>
        <v>0.7</v>
      </c>
      <c r="V101" s="2">
        <f>COUNTIFS(Table2[Sub-Sector],Table3[[#This Row],[Sub-Sector]],Table2[Sharpe Ratio],"&gt;=0.10")/Table3[[#This Row],[Count]]</f>
        <v>0.25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619.5</v>
      </c>
      <c r="X101">
        <f>_xlfn.RANK.AVG(Table3[[#This Row],[Score]],Table3[Score],1)</f>
        <v>110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332.5</v>
      </c>
      <c r="Z101">
        <f>_xlfn.RANK.AVG(Table3[[#This Row],[Score 2 ]],Table3[[Score 2 ]],1)</f>
        <v>100</v>
      </c>
    </row>
    <row r="102" spans="1:26" x14ac:dyDescent="0.3">
      <c r="A102" t="s">
        <v>514</v>
      </c>
      <c r="B102">
        <f>COUNTIFS(Table2[Sub-Sector],Table3[[#This Row],[Sub-Sector]])</f>
        <v>5</v>
      </c>
      <c r="C102" s="2">
        <f>COUNTIFS(Table2[Sub-Sector],Table3[[#This Row],[Sub-Sector]],Table2[Uptrend],"Uptrend")/Table3[[#This Row],[Count]]</f>
        <v>0.4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0.4</v>
      </c>
      <c r="G102" s="2">
        <f>COUNTIFS(Table2[Sub-Sector],Table3[[#This Row],[Sub-Sector]],Table2[1Y Return vs Nifty],"&gt;=10")/Table3[[#This Row],[Count]]</f>
        <v>0.2</v>
      </c>
      <c r="H102" s="2">
        <f>COUNTIFS(Table2[Sub-Sector],Table3[[#This Row],[Sub-Sector]],Table2[RSI Exponential â€“ 14D],"&gt;=50")/Table3[[#This Row],[Count]]</f>
        <v>0.6</v>
      </c>
      <c r="I102" s="2">
        <f>COUNTIFS(Table2[Sub-Sector],Table3[[#This Row],[Sub-Sector]],Table2[Relative Volume],"&gt;=1")/Table3[[#This Row],[Count]]</f>
        <v>0.2</v>
      </c>
      <c r="J102" s="2">
        <f>COUNTIFS(Table2[Sub-Sector],Table3[[#This Row],[Sub-Sector]],Table2[% Away From Day Low],"&gt;=0.05")/Table3[[#This Row],[Count]]</f>
        <v>0.2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0.2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0.4</v>
      </c>
      <c r="O102" s="2">
        <f>COUNTIFS(Table2[Sub-Sector],Table3[[#This Row],[Sub-Sector]],Table2[% Away From Current Month High],"&lt;=0.05")/Table3[[#This Row],[Count]]</f>
        <v>0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0.2</v>
      </c>
      <c r="S102" s="2">
        <f>COUNTIFS(Table2[Sub-Sector],Table3[[#This Row],[Sub-Sector]],Table2[% Price above 50 EMA],"&gt;=0")/Table3[[#This Row],[Count]]</f>
        <v>0.2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0.2</v>
      </c>
      <c r="V102" s="2">
        <f>COUNTIFS(Table2[Sub-Sector],Table3[[#This Row],[Sub-Sector]],Table2[Sharpe Ratio],"&gt;=0.10")/Table3[[#This Row],[Count]]</f>
        <v>0.4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612.5</v>
      </c>
      <c r="X102">
        <f>_xlfn.RANK.AVG(Table3[[#This Row],[Score]],Table3[Score],1)</f>
        <v>109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02">
        <f>_xlfn.RANK.AVG(Table3[[#This Row],[Score 2 ]],Table3[[Score 2 ]],1)</f>
        <v>101</v>
      </c>
    </row>
    <row r="103" spans="1:26" x14ac:dyDescent="0.3">
      <c r="A103" t="s">
        <v>80</v>
      </c>
      <c r="B103">
        <f>COUNTIFS(Table2[Sub-Sector],Table3[[#This Row],[Sub-Sector]])</f>
        <v>19</v>
      </c>
      <c r="C103" s="2">
        <f>COUNTIFS(Table2[Sub-Sector],Table3[[#This Row],[Sub-Sector]],Table2[Uptrend],"Uptrend")/Table3[[#This Row],[Count]]</f>
        <v>0.42105263157894735</v>
      </c>
      <c r="D103" s="2">
        <f>COUNTIFS(Table2[Sub-Sector],Table3[[#This Row],[Sub-Sector]],Table2[1W Return vs Nifty],"&gt;=5")/Table3[[#This Row],[Count]]</f>
        <v>5.2631578947368418E-2</v>
      </c>
      <c r="E103" s="2">
        <f>COUNTIFS(Table2[Sub-Sector],Table3[[#This Row],[Sub-Sector]],Table2[1M Return vs Nifty],"&gt;=5")/Table3[[#This Row],[Count]]</f>
        <v>5.2631578947368418E-2</v>
      </c>
      <c r="F103" s="2">
        <f>COUNTIFS(Table2[Sub-Sector],Table3[[#This Row],[Sub-Sector]],Table2[6M Return vs Nifty],"&gt;=10")/Table3[[#This Row],[Count]]</f>
        <v>0.15789473684210525</v>
      </c>
      <c r="G103" s="2">
        <f>COUNTIFS(Table2[Sub-Sector],Table3[[#This Row],[Sub-Sector]],Table2[1Y Return vs Nifty],"&gt;=10")/Table3[[#This Row],[Count]]</f>
        <v>0.21052631578947367</v>
      </c>
      <c r="H103" s="2">
        <f>COUNTIFS(Table2[Sub-Sector],Table3[[#This Row],[Sub-Sector]],Table2[RSI Exponential â€“ 14D],"&gt;=50")/Table3[[#This Row],[Count]]</f>
        <v>0.57894736842105265</v>
      </c>
      <c r="I103" s="2">
        <f>COUNTIFS(Table2[Sub-Sector],Table3[[#This Row],[Sub-Sector]],Table2[Relative Volume],"&gt;=1")/Table3[[#This Row],[Count]]</f>
        <v>0.15789473684210525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0.94736842105263153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0.89473684210526316</v>
      </c>
      <c r="N103" s="2">
        <f>COUNTIFS(Table2[Sub-Sector],Table3[[#This Row],[Sub-Sector]],Table2[% Away From Current Month Low],"&gt;=0.05")/Table3[[#This Row],[Count]]</f>
        <v>0.52631578947368418</v>
      </c>
      <c r="O103" s="2">
        <f>COUNTIFS(Table2[Sub-Sector],Table3[[#This Row],[Sub-Sector]],Table2[% Away From Current Month High],"&lt;=0.05")/Table3[[#This Row],[Count]]</f>
        <v>0.47368421052631576</v>
      </c>
      <c r="P103" s="2">
        <f>COUNTIFS(Table2[Sub-Sector],Table3[[#This Row],[Sub-Sector]],Table2[% Away From 52W High],"&lt;=10")/Table3[[#This Row],[Count]]</f>
        <v>0.26315789473684209</v>
      </c>
      <c r="Q103" s="2">
        <f>COUNTIFS(Table2[Sub-Sector],Table3[[#This Row],[Sub-Sector]],Table2[% Away From 52W Low],"&gt;=10")/Table3[[#This Row],[Count]]</f>
        <v>0.89473684210526316</v>
      </c>
      <c r="R103" s="2">
        <f>COUNTIFS(Table2[Sub-Sector],Table3[[#This Row],[Sub-Sector]],Table2[% Price above 20 EMA],"&gt;=0")/Table3[[#This Row],[Count]]</f>
        <v>0.52631578947368418</v>
      </c>
      <c r="S103" s="2">
        <f>COUNTIFS(Table2[Sub-Sector],Table3[[#This Row],[Sub-Sector]],Table2[% Price above 50 EMA],"&gt;=0")/Table3[[#This Row],[Count]]</f>
        <v>0.47368421052631576</v>
      </c>
      <c r="T103" s="2">
        <f>COUNTIFS(Table2[Sub-Sector],Table3[[#This Row],[Sub-Sector]],Table2[% Price above 200 EMA],"&gt;=0")/Table3[[#This Row],[Count]]</f>
        <v>0.47368421052631576</v>
      </c>
      <c r="U103" s="2">
        <f>COUNTIFS(Table2[Sub-Sector],Table3[[#This Row],[Sub-Sector]],Table2[Rate of Change - Zone],"Positive")/Table3[[#This Row],[Count]]</f>
        <v>0.63157894736842102</v>
      </c>
      <c r="V103" s="2">
        <f>COUNTIFS(Table2[Sub-Sector],Table3[[#This Row],[Sub-Sector]],Table2[Sharpe Ratio],"&gt;=0.10")/Table3[[#This Row],[Count]]</f>
        <v>0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552</v>
      </c>
      <c r="X103">
        <f>_xlfn.RANK.AVG(Table3[[#This Row],[Score]],Table3[Score],1)</f>
        <v>102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3">
        <f>_xlfn.RANK.AVG(Table3[[#This Row],[Score 2 ]],Table3[[Score 2 ]],1)</f>
        <v>102</v>
      </c>
    </row>
    <row r="104" spans="1:26" x14ac:dyDescent="0.3">
      <c r="A104" t="s">
        <v>77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</v>
      </c>
      <c r="G104" s="2">
        <f>COUNTIFS(Table2[Sub-Sector],Table3[[#This Row],[Sub-Sector]],Table2[1Y Return vs Nifty],"&gt;=10")/Table3[[#This Row],[Count]]</f>
        <v>1</v>
      </c>
      <c r="H104" s="2">
        <f>COUNTIFS(Table2[Sub-Sector],Table3[[#This Row],[Sub-Sector]],Table2[RSI Exponential â€“ 14D],"&gt;=50")/Table3[[#This Row],[Count]]</f>
        <v>1</v>
      </c>
      <c r="I104" s="2">
        <f>COUNTIFS(Table2[Sub-Sector],Table3[[#This Row],[Sub-Sector]],Table2[Relative Volume],"&gt;=1")/Table3[[#This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1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1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0</v>
      </c>
      <c r="V104" s="2">
        <f>COUNTIFS(Table2[Sub-Sector],Table3[[#This Row],[Sub-Sector]],Table2[Sharpe Ratio],"&gt;=0.10")/Table3[[#This Row],[Count]]</f>
        <v>1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542.5</v>
      </c>
      <c r="X104">
        <f>_xlfn.RANK.AVG(Table3[[#This Row],[Score]],Table3[Score],1)</f>
        <v>99.5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341</v>
      </c>
      <c r="Z104">
        <f>_xlfn.RANK.AVG(Table3[[#This Row],[Score 2 ]],Table3[[Score 2 ]],1)</f>
        <v>103.5</v>
      </c>
    </row>
    <row r="105" spans="1:26" x14ac:dyDescent="0.3">
      <c r="A105" t="s">
        <v>270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0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1</v>
      </c>
      <c r="O105" s="2">
        <f>COUNTIFS(Table2[Sub-Sector],Table3[[#This Row],[Sub-Sector]],Table2[% Away From Current Month High],"&lt;=0.05")/Table3[[#This Row],[Count]]</f>
        <v>0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</v>
      </c>
      <c r="V105" s="2">
        <f>COUNTIFS(Table2[Sub-Sector],Table3[[#This Row],[Sub-Sector]],Table2[Sharpe Ratio],"&gt;=0.10")/Table3[[#This Row],[Count]]</f>
        <v>0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542.5</v>
      </c>
      <c r="X105">
        <f>_xlfn.RANK.AVG(Table3[[#This Row],[Score]],Table3[Score],1)</f>
        <v>99.5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341</v>
      </c>
      <c r="Z105">
        <f>_xlfn.RANK.AVG(Table3[[#This Row],[Score 2 ]],Table3[[Score 2 ]],1)</f>
        <v>103.5</v>
      </c>
    </row>
    <row r="106" spans="1:26" x14ac:dyDescent="0.3">
      <c r="A106" t="s">
        <v>1524</v>
      </c>
      <c r="B106">
        <f>COUNTIFS(Table2[Sub-Sector],Table3[[#This Row],[Sub-Sector]])</f>
        <v>2</v>
      </c>
      <c r="C106" s="2">
        <f>COUNTIFS(Table2[Sub-Sector],Table3[[#This Row],[Sub-Sector]],Table2[Uptrend],"Uptrend")/Table3[[#This Row],[Count]]</f>
        <v>0.5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</v>
      </c>
      <c r="G106" s="2">
        <f>COUNTIFS(Table2[Sub-Sector],Table3[[#This Row],[Sub-Sector]],Table2[1Y Return vs Nifty],"&gt;=10")/Table3[[#This Row],[Count]]</f>
        <v>0</v>
      </c>
      <c r="H106" s="2">
        <f>COUNTIFS(Table2[Sub-Sector],Table3[[#This Row],[Sub-Sector]],Table2[RSI Exponential â€“ 14D],"&gt;=50")/Table3[[#This Row],[Count]]</f>
        <v>1</v>
      </c>
      <c r="I106" s="2">
        <f>COUNTIFS(Table2[Sub-Sector],Table3[[#This Row],[Sub-Sector]],Table2[Relative Volume],"&gt;=1")/Table3[[#This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1</v>
      </c>
      <c r="O106" s="2">
        <f>COUNTIFS(Table2[Sub-Sector],Table3[[#This Row],[Sub-Sector]],Table2[% Away From Current Month High],"&lt;=0.05")/Table3[[#This Row],[Count]]</f>
        <v>0.5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0.5</v>
      </c>
      <c r="R106" s="2">
        <f>COUNTIFS(Table2[Sub-Sector],Table3[[#This Row],[Sub-Sector]],Table2[% Price above 20 EMA],"&gt;=0")/Table3[[#This Row],[Count]]</f>
        <v>1</v>
      </c>
      <c r="S106" s="2">
        <f>COUNTIFS(Table2[Sub-Sector],Table3[[#This Row],[Sub-Sector]],Table2[% Price above 50 EMA],"&gt;=0")/Table3[[#This Row],[Count]]</f>
        <v>0.5</v>
      </c>
      <c r="T106" s="2">
        <f>COUNTIFS(Table2[Sub-Sector],Table3[[#This Row],[Sub-Sector]],Table2[% Price above 200 EMA],"&gt;=0")/Table3[[#This Row],[Count]]</f>
        <v>0.5</v>
      </c>
      <c r="U106" s="2">
        <f>COUNTIFS(Table2[Sub-Sector],Table3[[#This Row],[Sub-Sector]],Table2[Rate of Change - Zone],"Positive")/Table3[[#This Row],[Count]]</f>
        <v>1</v>
      </c>
      <c r="V106" s="2">
        <f>COUNTIFS(Table2[Sub-Sector],Table3[[#This Row],[Sub-Sector]],Table2[Sharpe Ratio],"&gt;=0.10")/Table3[[#This Row],[Count]]</f>
        <v>0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608.5</v>
      </c>
      <c r="X106">
        <f>_xlfn.RANK.AVG(Table3[[#This Row],[Score]],Table3[Score],1)</f>
        <v>107.5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06">
        <f>_xlfn.RANK.AVG(Table3[[#This Row],[Score 2 ]],Table3[[Score 2 ]],1)</f>
        <v>106.5</v>
      </c>
    </row>
    <row r="107" spans="1:26" x14ac:dyDescent="0.3">
      <c r="A107" t="s">
        <v>974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0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0</v>
      </c>
      <c r="H107" s="2">
        <f>COUNTIFS(Table2[Sub-Sector],Table3[[#This Row],[Sub-Sector]],Table2[RSI Exponential â€“ 14D],"&gt;=50")/Table3[[#This Row],[Count]]</f>
        <v>1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1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0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1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1</v>
      </c>
      <c r="V107" s="2">
        <f>COUNTIFS(Table2[Sub-Sector],Table3[[#This Row],[Sub-Sector]],Table2[Sharpe Ratio],"&gt;=0.10")/Table3[[#This Row],[Count]]</f>
        <v>0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642.5</v>
      </c>
      <c r="X107">
        <f>_xlfn.RANK.AVG(Table3[[#This Row],[Score]],Table3[Score],1)</f>
        <v>113.5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07">
        <f>_xlfn.RANK.AVG(Table3[[#This Row],[Score 2 ]],Table3[[Score 2 ]],1)</f>
        <v>106.5</v>
      </c>
    </row>
    <row r="108" spans="1:26" x14ac:dyDescent="0.3">
      <c r="A108" t="s">
        <v>356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0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1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0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642.5</v>
      </c>
      <c r="X108">
        <f>_xlfn.RANK.AVG(Table3[[#This Row],[Score]],Table3[Score],1)</f>
        <v>113.5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08">
        <f>_xlfn.RANK.AVG(Table3[[#This Row],[Score 2 ]],Table3[[Score 2 ]],1)</f>
        <v>106.5</v>
      </c>
    </row>
    <row r="109" spans="1:26" x14ac:dyDescent="0.3">
      <c r="A109" t="s">
        <v>98</v>
      </c>
      <c r="B109">
        <f>COUNTIFS(Table2[Sub-Sector],Table3[[#This Row],[Sub-Sector]])</f>
        <v>4</v>
      </c>
      <c r="C109" s="2">
        <f>COUNTIFS(Table2[Sub-Sector],Table3[[#This Row],[Sub-Sector]],Table2[Uptrend],"Uptrend")/Table3[[#This Row],[Count]]</f>
        <v>0.75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0.75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0.75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0.5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0.25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488.5</v>
      </c>
      <c r="X109">
        <f>_xlfn.RANK.AVG(Table3[[#This Row],[Score]],Table3[Score],1)</f>
        <v>84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09">
        <f>_xlfn.RANK.AVG(Table3[[#This Row],[Score 2 ]],Table3[[Score 2 ]],1)</f>
        <v>106.5</v>
      </c>
    </row>
    <row r="110" spans="1:26" x14ac:dyDescent="0.3">
      <c r="A110" t="s">
        <v>1479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0</v>
      </c>
      <c r="I110" s="2">
        <f>COUNTIFS(Table2[Sub-Sector],Table3[[#This Row],[Sub-Sector]],Table2[Relative Volume],"&gt;=1")/Table3[[#This Row],[Count]]</f>
        <v>1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0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</v>
      </c>
      <c r="S110" s="2">
        <f>COUNTIFS(Table2[Sub-Sector],Table3[[#This Row],[Sub-Sector]],Table2[% Price above 50 EMA],"&gt;=0")/Table3[[#This Row],[Count]]</f>
        <v>0</v>
      </c>
      <c r="T110" s="2">
        <f>COUNTIFS(Table2[Sub-Sector],Table3[[#This Row],[Sub-Sector]],Table2[% Price above 200 EMA],"&gt;=0")/Table3[[#This Row],[Count]]</f>
        <v>0</v>
      </c>
      <c r="U110" s="2">
        <f>COUNTIFS(Table2[Sub-Sector],Table3[[#This Row],[Sub-Sector]],Table2[Rate of Change - Zone],"Positive")/Table3[[#This Row],[Count]]</f>
        <v>0</v>
      </c>
      <c r="V110" s="2">
        <f>COUNTIFS(Table2[Sub-Sector],Table3[[#This Row],[Sub-Sector]],Table2[Sharpe Ratio],"&gt;=0.10")/Table3[[#This Row],[Count]]</f>
        <v>0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645</v>
      </c>
      <c r="X110">
        <f>_xlfn.RANK.AVG(Table3[[#This Row],[Score]],Table3[Score],1)</f>
        <v>115.5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345.5</v>
      </c>
      <c r="Z110">
        <f>_xlfn.RANK.AVG(Table3[[#This Row],[Score 2 ]],Table3[[Score 2 ]],1)</f>
        <v>109.5</v>
      </c>
    </row>
    <row r="111" spans="1:26" x14ac:dyDescent="0.3">
      <c r="A111" t="s">
        <v>1560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1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0</v>
      </c>
      <c r="N111" s="2">
        <f>COUNTIFS(Table2[Sub-Sector],Table3[[#This Row],[Sub-Sector]],Table2[% Away From Current Month Low],"&gt;=0.05")/Table3[[#This Row],[Count]]</f>
        <v>1</v>
      </c>
      <c r="O111" s="2">
        <f>COUNTIFS(Table2[Sub-Sector],Table3[[#This Row],[Sub-Sector]],Table2[% Away From Current Month High],"&lt;=0.05")/Table3[[#This Row],[Count]]</f>
        <v>0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0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0</v>
      </c>
      <c r="T111" s="2">
        <f>COUNTIFS(Table2[Sub-Sector],Table3[[#This Row],[Sub-Sector]],Table2[% Price above 200 EMA],"&gt;=0")/Table3[[#This Row],[Count]]</f>
        <v>0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0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645</v>
      </c>
      <c r="X111">
        <f>_xlfn.RANK.AVG(Table3[[#This Row],[Score]],Table3[Score],1)</f>
        <v>115.5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345.5</v>
      </c>
      <c r="Z111">
        <f>_xlfn.RANK.AVG(Table3[[#This Row],[Score 2 ]],Table3[[Score 2 ]],1)</f>
        <v>109.5</v>
      </c>
    </row>
    <row r="112" spans="1:26" x14ac:dyDescent="0.3">
      <c r="A112" t="s">
        <v>34</v>
      </c>
      <c r="B112">
        <f>COUNTIFS(Table2[Sub-Sector],Table3[[#This Row],[Sub-Sector]])</f>
        <v>11</v>
      </c>
      <c r="C112" s="2">
        <f>COUNTIFS(Table2[Sub-Sector],Table3[[#This Row],[Sub-Sector]],Table2[Uptrend],"Uptrend")/Table3[[#This Row],[Count]]</f>
        <v>9.0909090909090912E-2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0.72727272727272729</v>
      </c>
      <c r="H112" s="2">
        <f>COUNTIFS(Table2[Sub-Sector],Table3[[#This Row],[Sub-Sector]],Table2[RSI Exponential â€“ 14D],"&gt;=50")/Table3[[#This Row],[Count]]</f>
        <v>0.36363636363636365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0.54545454545454541</v>
      </c>
      <c r="O112" s="2">
        <f>COUNTIFS(Table2[Sub-Sector],Table3[[#This Row],[Sub-Sector]],Table2[% Away From Current Month High],"&lt;=0.05")/Table3[[#This Row],[Count]]</f>
        <v>0.18181818181818182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0.18181818181818182</v>
      </c>
      <c r="S112" s="2">
        <f>COUNTIFS(Table2[Sub-Sector],Table3[[#This Row],[Sub-Sector]],Table2[% Price above 50 EMA],"&gt;=0")/Table3[[#This Row],[Count]]</f>
        <v>9.0909090909090912E-2</v>
      </c>
      <c r="T112" s="2">
        <f>COUNTIFS(Table2[Sub-Sector],Table3[[#This Row],[Sub-Sector]],Table2[% Price above 200 EMA],"&gt;=0")/Table3[[#This Row],[Count]]</f>
        <v>0.81818181818181823</v>
      </c>
      <c r="U112" s="2">
        <f>COUNTIFS(Table2[Sub-Sector],Table3[[#This Row],[Sub-Sector]],Table2[Rate of Change - Zone],"Positive")/Table3[[#This Row],[Count]]</f>
        <v>0.36363636363636365</v>
      </c>
      <c r="V112" s="2">
        <f>COUNTIFS(Table2[Sub-Sector],Table3[[#This Row],[Sub-Sector]],Table2[Sharpe Ratio],"&gt;=0.10")/Table3[[#This Row],[Count]]</f>
        <v>0.81818181818181823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642</v>
      </c>
      <c r="X112">
        <f>_xlfn.RANK.AVG(Table3[[#This Row],[Score]],Table3[Score],1)</f>
        <v>112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349</v>
      </c>
      <c r="Z112">
        <f>_xlfn.RANK.AVG(Table3[[#This Row],[Score 2 ]],Table3[[Score 2 ]],1)</f>
        <v>111.5</v>
      </c>
    </row>
    <row r="113" spans="1:26" x14ac:dyDescent="0.3">
      <c r="A113" t="s">
        <v>561</v>
      </c>
      <c r="B113">
        <f>COUNTIFS(Table2[Sub-Sector],Table3[[#This Row],[Sub-Sector]])</f>
        <v>17</v>
      </c>
      <c r="C113" s="2">
        <f>COUNTIFS(Table2[Sub-Sector],Table3[[#This Row],[Sub-Sector]],Table2[Uptrend],"Uptrend")/Table3[[#This Row],[Count]]</f>
        <v>0.58823529411764708</v>
      </c>
      <c r="D113" s="2">
        <f>COUNTIFS(Table2[Sub-Sector],Table3[[#This Row],[Sub-Sector]],Table2[1W Return vs Nifty],"&gt;=5")/Table3[[#This Row],[Count]]</f>
        <v>5.8823529411764705E-2</v>
      </c>
      <c r="E113" s="2">
        <f>COUNTIFS(Table2[Sub-Sector],Table3[[#This Row],[Sub-Sector]],Table2[1M Return vs Nifty],"&gt;=5")/Table3[[#This Row],[Count]]</f>
        <v>0.29411764705882354</v>
      </c>
      <c r="F113" s="2">
        <f>COUNTIFS(Table2[Sub-Sector],Table3[[#This Row],[Sub-Sector]],Table2[6M Return vs Nifty],"&gt;=10")/Table3[[#This Row],[Count]]</f>
        <v>0.11764705882352941</v>
      </c>
      <c r="G113" s="2">
        <f>COUNTIFS(Table2[Sub-Sector],Table3[[#This Row],[Sub-Sector]],Table2[1Y Return vs Nifty],"&gt;=10")/Table3[[#This Row],[Count]]</f>
        <v>5.8823529411764705E-2</v>
      </c>
      <c r="H113" s="2">
        <f>COUNTIFS(Table2[Sub-Sector],Table3[[#This Row],[Sub-Sector]],Table2[RSI Exponential â€“ 14D],"&gt;=50")/Table3[[#This Row],[Count]]</f>
        <v>0.6470588235294118</v>
      </c>
      <c r="I113" s="2">
        <f>COUNTIFS(Table2[Sub-Sector],Table3[[#This Row],[Sub-Sector]],Table2[Relative Volume],"&gt;=1")/Table3[[#This Row],[Count]]</f>
        <v>0.29411764705882354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5.8823529411764705E-2</v>
      </c>
      <c r="M113" s="2">
        <f>COUNTIFS(Table2[Sub-Sector],Table3[[#This Row],[Sub-Sector]],Table2[% Away From Current Week High],"&lt;=0.05")/Table3[[#This Row],[Count]]</f>
        <v>0.76470588235294112</v>
      </c>
      <c r="N113" s="2">
        <f>COUNTIFS(Table2[Sub-Sector],Table3[[#This Row],[Sub-Sector]],Table2[% Away From Current Month Low],"&gt;=0.05")/Table3[[#This Row],[Count]]</f>
        <v>0.58823529411764708</v>
      </c>
      <c r="O113" s="2">
        <f>COUNTIFS(Table2[Sub-Sector],Table3[[#This Row],[Sub-Sector]],Table2[% Away From Current Month High],"&lt;=0.05")/Table3[[#This Row],[Count]]</f>
        <v>0.29411764705882354</v>
      </c>
      <c r="P113" s="2">
        <f>COUNTIFS(Table2[Sub-Sector],Table3[[#This Row],[Sub-Sector]],Table2[% Away From 52W High],"&lt;=10")/Table3[[#This Row],[Count]]</f>
        <v>0.29411764705882354</v>
      </c>
      <c r="Q113" s="2">
        <f>COUNTIFS(Table2[Sub-Sector],Table3[[#This Row],[Sub-Sector]],Table2[% Away From 52W Low],"&gt;=10")/Table3[[#This Row],[Count]]</f>
        <v>0.94117647058823528</v>
      </c>
      <c r="R113" s="2">
        <f>COUNTIFS(Table2[Sub-Sector],Table3[[#This Row],[Sub-Sector]],Table2[% Price above 20 EMA],"&gt;=0")/Table3[[#This Row],[Count]]</f>
        <v>0.47058823529411764</v>
      </c>
      <c r="S113" s="2">
        <f>COUNTIFS(Table2[Sub-Sector],Table3[[#This Row],[Sub-Sector]],Table2[% Price above 50 EMA],"&gt;=0")/Table3[[#This Row],[Count]]</f>
        <v>0.6470588235294118</v>
      </c>
      <c r="T113" s="2">
        <f>COUNTIFS(Table2[Sub-Sector],Table3[[#This Row],[Sub-Sector]],Table2[% Price above 200 EMA],"&gt;=0")/Table3[[#This Row],[Count]]</f>
        <v>0.6470588235294118</v>
      </c>
      <c r="U113" s="2">
        <f>COUNTIFS(Table2[Sub-Sector],Table3[[#This Row],[Sub-Sector]],Table2[Rate of Change - Zone],"Positive")/Table3[[#This Row],[Count]]</f>
        <v>0.41176470588235292</v>
      </c>
      <c r="V113" s="2">
        <f>COUNTIFS(Table2[Sub-Sector],Table3[[#This Row],[Sub-Sector]],Table2[Sharpe Ratio],"&gt;=0.10")/Table3[[#This Row],[Count]]</f>
        <v>0.11764705882352941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516.5</v>
      </c>
      <c r="X113">
        <f>_xlfn.RANK.AVG(Table3[[#This Row],[Score]],Table3[Score],1)</f>
        <v>93.5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349</v>
      </c>
      <c r="Z113">
        <f>_xlfn.RANK.AVG(Table3[[#This Row],[Score 2 ]],Table3[[Score 2 ]],1)</f>
        <v>111.5</v>
      </c>
    </row>
    <row r="114" spans="1:26" x14ac:dyDescent="0.3">
      <c r="A114" t="s">
        <v>407</v>
      </c>
      <c r="B114">
        <f>COUNTIFS(Table2[Sub-Sector],Table3[[#This Row],[Sub-Sector]])</f>
        <v>6</v>
      </c>
      <c r="C114" s="2">
        <f>COUNTIFS(Table2[Sub-Sector],Table3[[#This Row],[Sub-Sector]],Table2[Uptrend],"Uptrend")/Table3[[#This Row],[Count]]</f>
        <v>0.5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0.16666666666666666</v>
      </c>
      <c r="F114" s="2">
        <f>COUNTIFS(Table2[Sub-Sector],Table3[[#This Row],[Sub-Sector]],Table2[6M Return vs Nifty],"&gt;=10")/Table3[[#This Row],[Count]]</f>
        <v>0.33333333333333331</v>
      </c>
      <c r="G114" s="2">
        <f>COUNTIFS(Table2[Sub-Sector],Table3[[#This Row],[Sub-Sector]],Table2[1Y Return vs Nifty],"&gt;=10")/Table3[[#This Row],[Count]]</f>
        <v>0.33333333333333331</v>
      </c>
      <c r="H114" s="2">
        <f>COUNTIFS(Table2[Sub-Sector],Table3[[#This Row],[Sub-Sector]],Table2[RSI Exponential â€“ 14D],"&gt;=50")/Table3[[#This Row],[Count]]</f>
        <v>0.5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0.16666666666666666</v>
      </c>
      <c r="O114" s="2">
        <f>COUNTIFS(Table2[Sub-Sector],Table3[[#This Row],[Sub-Sector]],Table2[% Away From Current Month High],"&lt;=0.05")/Table3[[#This Row],[Count]]</f>
        <v>0.16666666666666666</v>
      </c>
      <c r="P114" s="2">
        <f>COUNTIFS(Table2[Sub-Sector],Table3[[#This Row],[Sub-Sector]],Table2[% Away From 52W High],"&lt;=10")/Table3[[#This Row],[Count]]</f>
        <v>0.33333333333333331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0.16666666666666666</v>
      </c>
      <c r="S114" s="2">
        <f>COUNTIFS(Table2[Sub-Sector],Table3[[#This Row],[Sub-Sector]],Table2[% Price above 50 EMA],"&gt;=0")/Table3[[#This Row],[Count]]</f>
        <v>0.5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0.5</v>
      </c>
      <c r="V114" s="2">
        <f>COUNTIFS(Table2[Sub-Sector],Table3[[#This Row],[Sub-Sector]],Table2[Sharpe Ratio],"&gt;=0.10")/Table3[[#This Row],[Count]]</f>
        <v>0.5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584.5</v>
      </c>
      <c r="X114">
        <f>_xlfn.RANK.AVG(Table3[[#This Row],[Score]],Table3[Score],1)</f>
        <v>104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353</v>
      </c>
      <c r="Z114">
        <f>_xlfn.RANK.AVG(Table3[[#This Row],[Score 2 ]],Table3[[Score 2 ]],1)</f>
        <v>113</v>
      </c>
    </row>
    <row r="115" spans="1:26" x14ac:dyDescent="0.3">
      <c r="A115" t="s">
        <v>1467</v>
      </c>
      <c r="B115">
        <f>COUNTIFS(Table2[Sub-Sector],Table3[[#This Row],[Sub-Sector]])</f>
        <v>3</v>
      </c>
      <c r="C115" s="2">
        <f>COUNTIFS(Table2[Sub-Sector],Table3[[#This Row],[Sub-Sector]],Table2[Uptrend],"Uptrend")/Table3[[#This Row],[Count]]</f>
        <v>0.33333333333333331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0.33333333333333331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1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0.33333333333333331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1</v>
      </c>
      <c r="O115" s="2">
        <f>COUNTIFS(Table2[Sub-Sector],Table3[[#This Row],[Sub-Sector]],Table2[% Away From Current Month High],"&lt;=0.05")/Table3[[#This Row],[Count]]</f>
        <v>0.66666666666666663</v>
      </c>
      <c r="P115" s="2">
        <f>COUNTIFS(Table2[Sub-Sector],Table3[[#This Row],[Sub-Sector]],Table2[% Away From 52W High],"&lt;=10")/Table3[[#This Row],[Count]]</f>
        <v>0.33333333333333331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1</v>
      </c>
      <c r="S115" s="2">
        <f>COUNTIFS(Table2[Sub-Sector],Table3[[#This Row],[Sub-Sector]],Table2[% Price above 50 EMA],"&gt;=0")/Table3[[#This Row],[Count]]</f>
        <v>0.66666666666666663</v>
      </c>
      <c r="T115" s="2">
        <f>COUNTIFS(Table2[Sub-Sector],Table3[[#This Row],[Sub-Sector]],Table2[% Price above 200 EMA],"&gt;=0")/Table3[[#This Row],[Count]]</f>
        <v>0.33333333333333331</v>
      </c>
      <c r="U115" s="2">
        <f>COUNTIFS(Table2[Sub-Sector],Table3[[#This Row],[Sub-Sector]],Table2[Rate of Change - Zone],"Positive")/Table3[[#This Row],[Count]]</f>
        <v>0.66666666666666663</v>
      </c>
      <c r="V115" s="2">
        <f>COUNTIFS(Table2[Sub-Sector],Table3[[#This Row],[Sub-Sector]],Table2[Sharpe Ratio],"&gt;=0.10")/Table3[[#This Row],[Count]]</f>
        <v>0.33333333333333331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640.5</v>
      </c>
      <c r="X115">
        <f>_xlfn.RANK.AVG(Table3[[#This Row],[Score]],Table3[Score],1)</f>
        <v>111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357.5</v>
      </c>
      <c r="Z115">
        <f>_xlfn.RANK.AVG(Table3[[#This Row],[Score 2 ]],Table3[[Score 2 ]],1)</f>
        <v>114</v>
      </c>
    </row>
    <row r="116" spans="1:26" x14ac:dyDescent="0.3">
      <c r="A116" t="s">
        <v>770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0.5</v>
      </c>
      <c r="F116" s="2">
        <f>COUNTIFS(Table2[Sub-Sector],Table3[[#This Row],[Sub-Sector]],Table2[6M Return vs Nifty],"&gt;=10")/Table3[[#This Row],[Count]]</f>
        <v>0.5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0.5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0.5</v>
      </c>
      <c r="O116" s="2">
        <f>COUNTIFS(Table2[Sub-Sector],Table3[[#This Row],[Sub-Sector]],Table2[% Away From Current Month High],"&lt;=0.05")/Table3[[#This Row],[Count]]</f>
        <v>0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0.5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498</v>
      </c>
      <c r="X116">
        <f>_xlfn.RANK.AVG(Table3[[#This Row],[Score]],Table3[Score],1)</f>
        <v>90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374.5</v>
      </c>
      <c r="Z116">
        <f>_xlfn.RANK.AVG(Table3[[#This Row],[Score 2 ]],Table3[[Score 2 ]],1)</f>
        <v>115</v>
      </c>
    </row>
    <row r="117" spans="1:26" x14ac:dyDescent="0.3">
      <c r="A117" t="s">
        <v>1603</v>
      </c>
      <c r="B117">
        <f>COUNTIFS(Table2[Sub-Sector],Table3[[#This Row],[Sub-Sector]])</f>
        <v>2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0.5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0.5</v>
      </c>
      <c r="N117" s="2">
        <f>COUNTIFS(Table2[Sub-Sector],Table3[[#This Row],[Sub-Sector]],Table2[% Away From Current Month Low],"&gt;=0.05")/Table3[[#This Row],[Count]]</f>
        <v>0.5</v>
      </c>
      <c r="O117" s="2">
        <f>COUNTIFS(Table2[Sub-Sector],Table3[[#This Row],[Sub-Sector]],Table2[% Away From Current Month High],"&lt;=0.05")/Table3[[#This Row],[Count]]</f>
        <v>0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0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0.5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595</v>
      </c>
      <c r="X117">
        <f>_xlfn.RANK.AVG(Table3[[#This Row],[Score]],Table3[Score],1)</f>
        <v>105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393.5</v>
      </c>
      <c r="Z117">
        <f>_xlfn.RANK.AVG(Table3[[#This Row],[Score 2 ]],Table3[[Score 2 ]],1)</f>
        <v>116</v>
      </c>
    </row>
    <row r="118" spans="1:26" x14ac:dyDescent="0.3">
      <c r="A118" t="s">
        <v>40</v>
      </c>
      <c r="B118">
        <f>COUNTIFS(Table2[Sub-Sector],Table3[[#This Row],[Sub-Sector]])</f>
        <v>3</v>
      </c>
      <c r="C118" s="2">
        <f>COUNTIFS(Table2[Sub-Sector],Table3[[#This Row],[Sub-Sector]],Table2[Uptrend],"Uptrend")/Table3[[#This Row],[Count]]</f>
        <v>0.66666666666666663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0.33333333333333331</v>
      </c>
      <c r="H118" s="2">
        <f>COUNTIFS(Table2[Sub-Sector],Table3[[#This Row],[Sub-Sector]],Table2[RSI Exponential â€“ 14D],"&gt;=50")/Table3[[#This Row],[Count]]</f>
        <v>0.66666666666666663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0.33333333333333331</v>
      </c>
      <c r="O118" s="2">
        <f>COUNTIFS(Table2[Sub-Sector],Table3[[#This Row],[Sub-Sector]],Table2[% Away From Current Month High],"&lt;=0.05")/Table3[[#This Row],[Count]]</f>
        <v>0.33333333333333331</v>
      </c>
      <c r="P118" s="2">
        <f>COUNTIFS(Table2[Sub-Sector],Table3[[#This Row],[Sub-Sector]],Table2[% Away From 52W High],"&lt;=10")/Table3[[#This Row],[Count]]</f>
        <v>0.66666666666666663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0.33333333333333331</v>
      </c>
      <c r="S118" s="2">
        <f>COUNTIFS(Table2[Sub-Sector],Table3[[#This Row],[Sub-Sector]],Table2[% Price above 50 EMA],"&gt;=0")/Table3[[#This Row],[Count]]</f>
        <v>0.66666666666666663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0.33333333333333331</v>
      </c>
      <c r="V118" s="2">
        <f>COUNTIFS(Table2[Sub-Sector],Table3[[#This Row],[Sub-Sector]],Table2[Sharpe Ratio],"&gt;=0.10")/Table3[[#This Row],[Count]]</f>
        <v>0.33333333333333331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648.5</v>
      </c>
      <c r="X118">
        <f>_xlfn.RANK.AVG(Table3[[#This Row],[Score]],Table3[Score],1)</f>
        <v>117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402</v>
      </c>
      <c r="Z118">
        <f>_xlfn.RANK.AVG(Table3[[#This Row],[Score 2 ]],Table3[[Score 2 ]],1)</f>
        <v>117</v>
      </c>
    </row>
    <row r="119" spans="1:26" x14ac:dyDescent="0.3">
      <c r="A119" t="s">
        <v>566</v>
      </c>
      <c r="B119">
        <f>COUNTIFS(Table2[Sub-Sector],Table3[[#This Row],[Sub-Sector]])</f>
        <v>2</v>
      </c>
      <c r="C119" s="2">
        <f>COUNTIFS(Table2[Sub-Sector],Table3[[#This Row],[Sub-Sector]],Table2[Uptrend],"Uptrend")/Table3[[#This Row],[Count]]</f>
        <v>0.5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0.5</v>
      </c>
      <c r="O119" s="2">
        <f>COUNTIFS(Table2[Sub-Sector],Table3[[#This Row],[Sub-Sector]],Table2[% Away From Current Month High],"&lt;=0.05")/Table3[[#This Row],[Count]]</f>
        <v>0</v>
      </c>
      <c r="P119" s="2">
        <f>COUNTIFS(Table2[Sub-Sector],Table3[[#This Row],[Sub-Sector]],Table2[% Away From 52W High],"&lt;=10")/Table3[[#This Row],[Count]]</f>
        <v>0.5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0.5</v>
      </c>
      <c r="T119" s="2">
        <f>COUNTIFS(Table2[Sub-Sector],Table3[[#This Row],[Sub-Sector]],Table2[% Price above 200 EMA],"&gt;=0")/Table3[[#This Row],[Count]]</f>
        <v>0.5</v>
      </c>
      <c r="U119" s="2">
        <f>COUNTIFS(Table2[Sub-Sector],Table3[[#This Row],[Sub-Sector]],Table2[Rate of Change - Zone],"Positive")/Table3[[#This Row],[Count]]</f>
        <v>0.5</v>
      </c>
      <c r="V119" s="2">
        <f>COUNTIFS(Table2[Sub-Sector],Table3[[#This Row],[Sub-Sector]],Table2[Sharpe Ratio],"&gt;=0.10")/Table3[[#This Row],[Count]]</f>
        <v>0.5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677.5</v>
      </c>
      <c r="X119">
        <f>_xlfn.RANK.AVG(Table3[[#This Row],[Score]],Table3[Score],1)</f>
        <v>118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412</v>
      </c>
      <c r="Z119">
        <f>_xlfn.RANK.AVG(Table3[[#This Row],[Score 2 ]],Table3[[Score 2 ]],1)</f>
        <v>118</v>
      </c>
    </row>
    <row r="120" spans="1:26" x14ac:dyDescent="0.3">
      <c r="A120" t="s">
        <v>1906</v>
      </c>
      <c r="B120">
        <f>COUNTIFS(Table2[Sub-Sector],Table3[[#This Row],[Sub-Sector]])</f>
        <v>3</v>
      </c>
      <c r="C120" s="2">
        <f>COUNTIFS(Table2[Sub-Sector],Table3[[#This Row],[Sub-Sector]],Table2[Uptrend],"Uptrend")/Table3[[#This Row],[Count]]</f>
        <v>0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0.66666666666666663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0.66666666666666663</v>
      </c>
      <c r="N120" s="2">
        <f>COUNTIFS(Table2[Sub-Sector],Table3[[#This Row],[Sub-Sector]],Table2[% Away From Current Month Low],"&gt;=0.05")/Table3[[#This Row],[Count]]</f>
        <v>0.33333333333333331</v>
      </c>
      <c r="O120" s="2">
        <f>COUNTIFS(Table2[Sub-Sector],Table3[[#This Row],[Sub-Sector]],Table2[% Away From Current Month High],"&lt;=0.05")/Table3[[#This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0.33333333333333331</v>
      </c>
      <c r="S120" s="2">
        <f>COUNTIFS(Table2[Sub-Sector],Table3[[#This Row],[Sub-Sector]],Table2[% Price above 50 EMA],"&gt;=0")/Table3[[#This Row],[Count]]</f>
        <v>0</v>
      </c>
      <c r="T120" s="2">
        <f>COUNTIFS(Table2[Sub-Sector],Table3[[#This Row],[Sub-Sector]],Table2[% Price above 200 EMA],"&gt;=0")/Table3[[#This Row],[Count]]</f>
        <v>0.33333333333333331</v>
      </c>
      <c r="U120" s="2">
        <f>COUNTIFS(Table2[Sub-Sector],Table3[[#This Row],[Sub-Sector]],Table2[Rate of Change - Zone],"Positive")/Table3[[#This Row],[Count]]</f>
        <v>0.33333333333333331</v>
      </c>
      <c r="V120" s="2">
        <f>COUNTIFS(Table2[Sub-Sector],Table3[[#This Row],[Sub-Sector]],Table2[Sharpe Ratio],"&gt;=0.10")/Table3[[#This Row],[Count]]</f>
        <v>0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725.5</v>
      </c>
      <c r="X120">
        <f>_xlfn.RANK.AVG(Table3[[#This Row],[Score]],Table3[Score],1)</f>
        <v>119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426</v>
      </c>
      <c r="Z120">
        <f>_xlfn.RANK.AVG(Table3[[#This Row],[Score 2 ]],Table3[[Score 2 ]],1)</f>
        <v>119</v>
      </c>
    </row>
    <row r="121" spans="1:26" x14ac:dyDescent="0.3">
      <c r="A121" t="s">
        <v>525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736.5</v>
      </c>
      <c r="X121">
        <f>_xlfn.RANK.AVG(Table3[[#This Row],[Score]],Table3[Score],1)</f>
        <v>120.5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437</v>
      </c>
      <c r="Z121">
        <f>_xlfn.RANK.AVG(Table3[[#This Row],[Score 2 ]],Table3[[Score 2 ]],1)</f>
        <v>120.5</v>
      </c>
    </row>
    <row r="122" spans="1:26" x14ac:dyDescent="0.3">
      <c r="A122" t="s">
        <v>1187</v>
      </c>
      <c r="B122">
        <f>COUNTIFS(Table2[Sub-Sector],Table3[[#This Row],[Sub-Sector]])</f>
        <v>2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0.5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0.5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736.5</v>
      </c>
      <c r="X122">
        <f>_xlfn.RANK.AVG(Table3[[#This Row],[Score]],Table3[Score],1)</f>
        <v>120.5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437</v>
      </c>
      <c r="Z122">
        <f>_xlfn.RANK.AVG(Table3[[#This Row],[Score 2 ]],Table3[[Score 2 ]],1)</f>
        <v>120.5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E300D-2B78-4C7E-AB47-271A73D05CCA}">
  <dimension ref="A1:AV738"/>
  <sheetViews>
    <sheetView tabSelected="1" topLeftCell="AL1" workbookViewId="0">
      <selection activeCell="AU1" sqref="AU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10298</v>
      </c>
      <c r="D1" t="s">
        <v>2</v>
      </c>
      <c r="E1" t="s">
        <v>3</v>
      </c>
      <c r="F1" t="s">
        <v>4</v>
      </c>
      <c r="G1" t="s">
        <v>5</v>
      </c>
      <c r="H1" t="s">
        <v>10319</v>
      </c>
      <c r="I1" t="s">
        <v>6</v>
      </c>
      <c r="J1" t="s">
        <v>10320</v>
      </c>
      <c r="K1" t="s">
        <v>7</v>
      </c>
      <c r="L1" t="s">
        <v>10321</v>
      </c>
      <c r="M1" t="s">
        <v>8</v>
      </c>
      <c r="N1" t="s">
        <v>10322</v>
      </c>
      <c r="O1" t="s">
        <v>10323</v>
      </c>
      <c r="P1" t="s">
        <v>9</v>
      </c>
      <c r="Q1" t="s">
        <v>10</v>
      </c>
      <c r="R1" t="s">
        <v>11</v>
      </c>
      <c r="S1" s="2" t="s">
        <v>10324</v>
      </c>
      <c r="T1" s="2" t="s">
        <v>10325</v>
      </c>
      <c r="U1" s="2" t="s">
        <v>10326</v>
      </c>
      <c r="V1" t="s">
        <v>12</v>
      </c>
      <c r="W1" t="s">
        <v>10327</v>
      </c>
      <c r="X1" t="s">
        <v>10328</v>
      </c>
      <c r="Y1" t="s">
        <v>10329</v>
      </c>
      <c r="Z1" t="s">
        <v>10330</v>
      </c>
      <c r="AA1" t="s">
        <v>10331</v>
      </c>
      <c r="AB1" t="s">
        <v>10332</v>
      </c>
      <c r="AC1" s="2" t="s">
        <v>10333</v>
      </c>
      <c r="AD1" s="2" t="s">
        <v>10334</v>
      </c>
      <c r="AE1" s="2" t="s">
        <v>10335</v>
      </c>
      <c r="AF1" s="2" t="s">
        <v>10336</v>
      </c>
      <c r="AG1" s="2" t="s">
        <v>10337</v>
      </c>
      <c r="AH1" s="2" t="s">
        <v>10338</v>
      </c>
      <c r="AI1" t="s">
        <v>13</v>
      </c>
      <c r="AJ1" t="s">
        <v>14</v>
      </c>
      <c r="AK1" t="s">
        <v>10339</v>
      </c>
      <c r="AL1" t="s">
        <v>10340</v>
      </c>
      <c r="AM1" t="s">
        <v>10341</v>
      </c>
      <c r="AN1" t="s">
        <v>10342</v>
      </c>
      <c r="AO1" t="s">
        <v>10343</v>
      </c>
      <c r="AP1" t="s">
        <v>15</v>
      </c>
      <c r="AQ1" s="3" t="s">
        <v>10347</v>
      </c>
      <c r="AR1" s="3" t="s">
        <v>10348</v>
      </c>
      <c r="AS1" s="3" t="s">
        <v>10349</v>
      </c>
      <c r="AT1" s="3" t="s">
        <v>10350</v>
      </c>
      <c r="AU1" s="3" t="s">
        <v>10351</v>
      </c>
      <c r="AV1" s="3" t="s">
        <v>10352</v>
      </c>
    </row>
    <row r="2" spans="1:48" x14ac:dyDescent="0.3">
      <c r="A2" t="s">
        <v>436</v>
      </c>
      <c r="B2" t="s">
        <v>437</v>
      </c>
      <c r="C2" t="s">
        <v>10311</v>
      </c>
      <c r="D2" t="s">
        <v>317</v>
      </c>
      <c r="E2">
        <v>54188.063660500004</v>
      </c>
      <c r="F2">
        <v>2012.7</v>
      </c>
      <c r="G2">
        <v>344.87317994501097</v>
      </c>
      <c r="H2">
        <f>(Table2[[#This Row],[1Y Return vs Nifty]]-AVERAGE(Table2[1Y Return vs Nifty]))/_xlfn.STDEV.P(Table2[1Y Return vs Nifty])</f>
        <v>4.9510272587610604</v>
      </c>
      <c r="I2">
        <v>-19.003220051851699</v>
      </c>
      <c r="J2">
        <f>(Table2[[#This Row],[1M Return vs Nifty]]-AVERAGE(Table2[1M Return vs Nifty]))/_xlfn.STDEV.P(Table2[1M Return vs Nifty])</f>
        <v>-1.8475383119973949</v>
      </c>
      <c r="K2">
        <v>121.496242023018</v>
      </c>
      <c r="L2">
        <f>(Table2[[#This Row],[6M Return vs Nifty]]-AVERAGE(Table2[6M Return vs Nifty]))/_xlfn.STDEV.P(Table2[6M Return vs Nifty])</f>
        <v>3.8704162205841204</v>
      </c>
      <c r="M2">
        <v>-0.20309405244786699</v>
      </c>
      <c r="N2">
        <f>(Table2[[#This Row],[1W Return vs Nifty]]-AVERAGE(Table2[1W Return vs Nifty]))/_xlfn.STDEV.P(Table2[1W Return vs Nifty])</f>
        <v>-0.22570056793322199</v>
      </c>
      <c r="O2">
        <v>2216.5100000000002</v>
      </c>
      <c r="P2">
        <v>2229.5938644921698</v>
      </c>
      <c r="Q2">
        <v>1537.43428002786</v>
      </c>
      <c r="R2">
        <v>27.4538113646631</v>
      </c>
      <c r="S2" s="2">
        <f>(Table2[[#This Row],[Close Price]]-Table2[[#This Row],[20D EMA]])/Table2[[#This Row],[20D EMA]]</f>
        <v>-9.1950859684819905E-2</v>
      </c>
      <c r="T2" s="2">
        <f>(Table2[[#This Row],[Close Price]]-Table2[[#This Row],[50D EMA]])/Table2[[#This Row],[50D EMA]]</f>
        <v>-9.7279539536933218E-2</v>
      </c>
      <c r="U2" s="2">
        <f>(Table2[[#This Row],[Close Price]]-Table2[[#This Row],[200D EMA]])/Table2[[#This Row],[200D EMA]]</f>
        <v>0.30912912906009071</v>
      </c>
      <c r="V2">
        <v>0.39718092683968698</v>
      </c>
      <c r="W2">
        <v>2008</v>
      </c>
      <c r="X2">
        <v>2074.1999999999998</v>
      </c>
      <c r="Y2">
        <v>2008</v>
      </c>
      <c r="Z2">
        <v>2120</v>
      </c>
      <c r="AA2">
        <v>2008</v>
      </c>
      <c r="AB2">
        <v>2689.8</v>
      </c>
      <c r="AC2" s="2">
        <f>(Table2[[#This Row],[Close Price]]/Table2[[#This Row],[Day Low]])-1</f>
        <v>2.340637450199301E-3</v>
      </c>
      <c r="AD2" s="2">
        <f>(Table2[[#This Row],[Day High]]/Table2[[#This Row],[Close Price]])-1</f>
        <v>3.0555969593083709E-2</v>
      </c>
      <c r="AE2" s="2">
        <f>(Table2[[#This Row],[Close Price]]/Table2[[#This Row],[Current Week Low]])-1</f>
        <v>2.340637450199301E-3</v>
      </c>
      <c r="AF2" s="2">
        <f>(Table2[[#This Row],[Current Week High]]/Table2[[#This Row],[Close Price]])-1</f>
        <v>5.3311472151835737E-2</v>
      </c>
      <c r="AG2" s="2">
        <f>(Table2[[#This Row],[Close Price]]/Table2[[#This Row],[Current Month Low]])-1</f>
        <v>2.340637450199301E-3</v>
      </c>
      <c r="AH2" s="2">
        <f>(Table2[[#This Row],[Current Month High]]/Table2[[#This Row],[Close Price]])-1</f>
        <v>0.33641377254434346</v>
      </c>
      <c r="AI2">
        <v>48.032493665225701</v>
      </c>
      <c r="AJ2">
        <v>383.00935925125998</v>
      </c>
      <c r="AK2" t="str">
        <f>IF(AND(Table2[[#This Row],[20D EMA]]&gt;Table2[[#This Row],[50D EMA]],Table2[[#This Row],[50D EMA]]&gt;Table2[[#This Row],[200D EMA]]),"Uptrend","Downtrend/NoTrend")</f>
        <v>Downtrend/NoTrend</v>
      </c>
      <c r="AL2">
        <v>-0.01</v>
      </c>
      <c r="AM2" t="s">
        <v>10344</v>
      </c>
      <c r="AN2">
        <v>-15.43</v>
      </c>
      <c r="AO2" t="s">
        <v>10344</v>
      </c>
      <c r="AP2">
        <v>0.221253807621725</v>
      </c>
      <c r="AQ2">
        <f>(Table2[[#This Row],[Sharpe Ratio]]-AVERAGE(Table2[Sharpe Ratio]))/_xlfn.STDEV.P(Table2[Sharpe Ratio])</f>
        <v>1.7887691229089846</v>
      </c>
      <c r="AR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2</v>
      </c>
      <c r="AU2">
        <f>_xlfn.RANK.AVG(Table2[[#This Row],[Sharpe Ratio Z-Score]],Table2[Sharpe Ratio Z-Score])</f>
        <v>28</v>
      </c>
      <c r="AV2">
        <f>(Table2[[#This Row],[Rank 1Y]]+Table2[[#This Row],[Rank 6M]]+Table2[[#This Row],[Rank Sharpe]])/3</f>
        <v>10.666666666666666</v>
      </c>
    </row>
    <row r="3" spans="1:48" x14ac:dyDescent="0.3">
      <c r="A3" t="s">
        <v>219</v>
      </c>
      <c r="B3" t="s">
        <v>220</v>
      </c>
      <c r="C3" t="s">
        <v>10304</v>
      </c>
      <c r="D3" t="s">
        <v>124</v>
      </c>
      <c r="E3">
        <v>120118.007961</v>
      </c>
      <c r="F3">
        <v>578.20000000000005</v>
      </c>
      <c r="G3">
        <v>326.049708601406</v>
      </c>
      <c r="H3">
        <f>(Table2[[#This Row],[1Y Return vs Nifty]]-AVERAGE(Table2[1Y Return vs Nifty]))/_xlfn.STDEV.P(Table2[1Y Return vs Nifty])</f>
        <v>4.6556282635742905</v>
      </c>
      <c r="I3">
        <v>2.2016881702671398</v>
      </c>
      <c r="J3">
        <f>(Table2[[#This Row],[1M Return vs Nifty]]-AVERAGE(Table2[1M Return vs Nifty]))/_xlfn.STDEV.P(Table2[1M Return vs Nifty])</f>
        <v>0.16094028955504716</v>
      </c>
      <c r="K3">
        <v>109.115509616531</v>
      </c>
      <c r="L3">
        <f>(Table2[[#This Row],[6M Return vs Nifty]]-AVERAGE(Table2[6M Return vs Nifty]))/_xlfn.STDEV.P(Table2[6M Return vs Nifty])</f>
        <v>3.4467207896838268</v>
      </c>
      <c r="M3">
        <v>1.929182639812</v>
      </c>
      <c r="N3">
        <f>(Table2[[#This Row],[1W Return vs Nifty]]-AVERAGE(Table2[1W Return vs Nifty]))/_xlfn.STDEV.P(Table2[1W Return vs Nifty])</f>
        <v>0.25586914641161235</v>
      </c>
      <c r="O3">
        <v>567.55999999999995</v>
      </c>
      <c r="P3">
        <v>526.06099105892599</v>
      </c>
      <c r="Q3">
        <v>358.97242569592299</v>
      </c>
      <c r="R3">
        <v>55.229334677663097</v>
      </c>
      <c r="S3" s="2">
        <f>(Table2[[#This Row],[Close Price]]-Table2[[#This Row],[20D EMA]])/Table2[[#This Row],[20D EMA]]</f>
        <v>1.8746916625555186E-2</v>
      </c>
      <c r="T3" s="2">
        <f>(Table2[[#This Row],[Close Price]]-Table2[[#This Row],[50D EMA]])/Table2[[#This Row],[50D EMA]]</f>
        <v>9.9112098838808935E-2</v>
      </c>
      <c r="U3" s="2">
        <f>(Table2[[#This Row],[Close Price]]-Table2[[#This Row],[200D EMA]])/Table2[[#This Row],[200D EMA]]</f>
        <v>0.6107086745703959</v>
      </c>
      <c r="V3">
        <v>0.41619418891707899</v>
      </c>
      <c r="W3">
        <v>577.35</v>
      </c>
      <c r="X3">
        <v>596.5</v>
      </c>
      <c r="Y3">
        <v>572</v>
      </c>
      <c r="Z3">
        <v>596.5</v>
      </c>
      <c r="AA3">
        <v>514</v>
      </c>
      <c r="AB3">
        <v>607</v>
      </c>
      <c r="AC3" s="2">
        <f>(Table2[[#This Row],[Close Price]]/Table2[[#This Row],[Day Low]])-1</f>
        <v>1.4722438728673737E-3</v>
      </c>
      <c r="AD3" s="2">
        <f>(Table2[[#This Row],[Day High]]/Table2[[#This Row],[Close Price]])-1</f>
        <v>3.1649948114839122E-2</v>
      </c>
      <c r="AE3" s="2">
        <f>(Table2[[#This Row],[Close Price]]/Table2[[#This Row],[Current Week Low]])-1</f>
        <v>1.0839160839160922E-2</v>
      </c>
      <c r="AF3" s="2">
        <f>(Table2[[#This Row],[Current Week High]]/Table2[[#This Row],[Close Price]])-1</f>
        <v>3.1649948114839122E-2</v>
      </c>
      <c r="AG3" s="2">
        <f>(Table2[[#This Row],[Close Price]]/Table2[[#This Row],[Current Month Low]])-1</f>
        <v>0.12490272373540856</v>
      </c>
      <c r="AH3" s="2">
        <f>(Table2[[#This Row],[Current Month High]]/Table2[[#This Row],[Close Price]])-1</f>
        <v>4.9809754410238494E-2</v>
      </c>
      <c r="AI3">
        <v>11.8989968868903</v>
      </c>
      <c r="AJ3">
        <v>367.42118027485799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0.45</v>
      </c>
      <c r="AM3" t="s">
        <v>10345</v>
      </c>
      <c r="AN3">
        <v>11.59</v>
      </c>
      <c r="AO3" t="s">
        <v>10345</v>
      </c>
      <c r="AP3">
        <v>0.22473452718238399</v>
      </c>
      <c r="AQ3">
        <f>(Table2[[#This Row],[Sharpe Ratio]]-AVERAGE(Table2[Sharpe Ratio]))/_xlfn.STDEV.P(Table2[Sharpe Ratio])</f>
        <v>1.8287587516577741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10.347917240882552</v>
      </c>
      <c r="AS3">
        <f>_xlfn.RANK.AVG(Table2[[#This Row],[1Y Return vs Nifty Z-Score]],Table2[1Y Return vs Nifty Z-Score])</f>
        <v>4</v>
      </c>
      <c r="AT3">
        <f>_xlfn.RANK.AVG(Table2[[#This Row],[6M Return vs Nifty Z-Score]],Table2[6M Return vs Nifty Z-Score])</f>
        <v>5</v>
      </c>
      <c r="AU3">
        <f>_xlfn.RANK.AVG(Table2[[#This Row],[Sharpe Ratio Z-Score]],Table2[Sharpe Ratio Z-Score])</f>
        <v>26</v>
      </c>
      <c r="AV3">
        <f>(Table2[[#This Row],[Rank 1Y]]+Table2[[#This Row],[Rank 6M]]+Table2[[#This Row],[Rank Sharpe]])/3</f>
        <v>11.666666666666666</v>
      </c>
    </row>
    <row r="4" spans="1:48" x14ac:dyDescent="0.3">
      <c r="A4" t="s">
        <v>1043</v>
      </c>
      <c r="B4" t="s">
        <v>1044</v>
      </c>
      <c r="C4" t="s">
        <v>10312</v>
      </c>
      <c r="D4" t="s">
        <v>136</v>
      </c>
      <c r="E4">
        <v>13217.569323600001</v>
      </c>
      <c r="F4">
        <v>507.9</v>
      </c>
      <c r="G4">
        <v>153.962921193141</v>
      </c>
      <c r="H4">
        <f>(Table2[[#This Row],[1Y Return vs Nifty]]-AVERAGE(Table2[1Y Return vs Nifty]))/_xlfn.STDEV.P(Table2[1Y Return vs Nifty])</f>
        <v>1.9550496531050243</v>
      </c>
      <c r="I4">
        <v>12.614049448509199</v>
      </c>
      <c r="J4">
        <f>(Table2[[#This Row],[1M Return vs Nifty]]-AVERAGE(Table2[1M Return vs Nifty]))/_xlfn.STDEV.P(Table2[1M Return vs Nifty])</f>
        <v>1.1471744481715911</v>
      </c>
      <c r="K4">
        <v>166.34828592211801</v>
      </c>
      <c r="L4">
        <f>(Table2[[#This Row],[6M Return vs Nifty]]-AVERAGE(Table2[6M Return vs Nifty]))/_xlfn.STDEV.P(Table2[6M Return vs Nifty])</f>
        <v>5.4053501358532161</v>
      </c>
      <c r="M4">
        <v>-6.6385091672870198</v>
      </c>
      <c r="N4">
        <f>(Table2[[#This Row],[1W Return vs Nifty]]-AVERAGE(Table2[1W Return vs Nifty]))/_xlfn.STDEV.P(Table2[1W Return vs Nifty])</f>
        <v>-1.6791240517583801</v>
      </c>
      <c r="O4">
        <v>480.95</v>
      </c>
      <c r="P4">
        <v>417.74219683449797</v>
      </c>
      <c r="Q4">
        <v>288.18467463687398</v>
      </c>
      <c r="R4">
        <v>54.426871250446702</v>
      </c>
      <c r="S4" s="2">
        <f>(Table2[[#This Row],[Close Price]]-Table2[[#This Row],[20D EMA]])/Table2[[#This Row],[20D EMA]]</f>
        <v>5.6034930865994363E-2</v>
      </c>
      <c r="T4" s="2">
        <f>(Table2[[#This Row],[Close Price]]-Table2[[#This Row],[50D EMA]])/Table2[[#This Row],[50D EMA]]</f>
        <v>0.21582163317157285</v>
      </c>
      <c r="U4" s="2">
        <f>(Table2[[#This Row],[Close Price]]-Table2[[#This Row],[200D EMA]])/Table2[[#This Row],[200D EMA]]</f>
        <v>0.76241155307782227</v>
      </c>
      <c r="V4">
        <v>1.0247728081006899</v>
      </c>
      <c r="W4">
        <v>501</v>
      </c>
      <c r="X4">
        <v>518.70000000000005</v>
      </c>
      <c r="Y4">
        <v>501</v>
      </c>
      <c r="Z4">
        <v>566.9</v>
      </c>
      <c r="AA4">
        <v>404</v>
      </c>
      <c r="AB4">
        <v>592</v>
      </c>
      <c r="AC4" s="2">
        <f>(Table2[[#This Row],[Close Price]]/Table2[[#This Row],[Day Low]])-1</f>
        <v>1.377245508982039E-2</v>
      </c>
      <c r="AD4" s="2">
        <f>(Table2[[#This Row],[Day High]]/Table2[[#This Row],[Close Price]])-1</f>
        <v>2.1264028352038E-2</v>
      </c>
      <c r="AE4" s="2">
        <f>(Table2[[#This Row],[Close Price]]/Table2[[#This Row],[Current Week Low]])-1</f>
        <v>1.377245508982039E-2</v>
      </c>
      <c r="AF4" s="2">
        <f>(Table2[[#This Row],[Current Week High]]/Table2[[#This Row],[Close Price]])-1</f>
        <v>0.11616459933057688</v>
      </c>
      <c r="AG4" s="2">
        <f>(Table2[[#This Row],[Close Price]]/Table2[[#This Row],[Current Month Low]])-1</f>
        <v>0.25717821782178207</v>
      </c>
      <c r="AH4" s="2">
        <f>(Table2[[#This Row],[Current Month High]]/Table2[[#This Row],[Close Price]])-1</f>
        <v>0.16558377633392407</v>
      </c>
      <c r="AI4">
        <v>16.5583776333924</v>
      </c>
      <c r="AJ4">
        <v>246.20496915578801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0.67</v>
      </c>
      <c r="AM4" t="s">
        <v>10345</v>
      </c>
      <c r="AN4">
        <v>17.989999999999998</v>
      </c>
      <c r="AO4" t="s">
        <v>10345</v>
      </c>
      <c r="AP4">
        <v>0.26516494873261098</v>
      </c>
      <c r="AQ4">
        <f>(Table2[[#This Row],[Sharpe Ratio]]-AVERAGE(Table2[Sharpe Ratio]))/_xlfn.STDEV.P(Table2[Sharpe Ratio])</f>
        <v>2.2932597031922168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9.121709888563668</v>
      </c>
      <c r="AS4">
        <f>_xlfn.RANK.AVG(Table2[[#This Row],[1Y Return vs Nifty Z-Score]],Table2[1Y Return vs Nifty Z-Score])</f>
        <v>33</v>
      </c>
      <c r="AT4">
        <f>_xlfn.RANK.AVG(Table2[[#This Row],[6M Return vs Nifty Z-Score]],Table2[6M Return vs Nifty Z-Score])</f>
        <v>1</v>
      </c>
      <c r="AU4">
        <f>_xlfn.RANK.AVG(Table2[[#This Row],[Sharpe Ratio Z-Score]],Table2[Sharpe Ratio Z-Score])</f>
        <v>6</v>
      </c>
      <c r="AV4">
        <f>(Table2[[#This Row],[Rank 1Y]]+Table2[[#This Row],[Rank 6M]]+Table2[[#This Row],[Rank Sharpe]])/3</f>
        <v>13.333333333333334</v>
      </c>
    </row>
    <row r="5" spans="1:48" x14ac:dyDescent="0.3">
      <c r="A5" t="s">
        <v>116</v>
      </c>
      <c r="B5" t="s">
        <v>117</v>
      </c>
      <c r="C5" t="s">
        <v>10309</v>
      </c>
      <c r="D5" t="s">
        <v>118</v>
      </c>
      <c r="E5">
        <v>244216.33083239</v>
      </c>
      <c r="F5">
        <v>7242.1</v>
      </c>
      <c r="G5">
        <v>212.74603804959099</v>
      </c>
      <c r="H5">
        <f>(Table2[[#This Row],[1Y Return vs Nifty]]-AVERAGE(Table2[1Y Return vs Nifty]))/_xlfn.STDEV.P(Table2[1Y Return vs Nifty])</f>
        <v>2.8775401617030121</v>
      </c>
      <c r="I5">
        <v>25.758315943881001</v>
      </c>
      <c r="J5">
        <f>(Table2[[#This Row],[1M Return vs Nifty]]-AVERAGE(Table2[1M Return vs Nifty]))/_xlfn.STDEV.P(Table2[1M Return vs Nifty])</f>
        <v>2.3921681879473264</v>
      </c>
      <c r="K5">
        <v>70.393770653760797</v>
      </c>
      <c r="L5">
        <f>(Table2[[#This Row],[6M Return vs Nifty]]-AVERAGE(Table2[6M Return vs Nifty]))/_xlfn.STDEV.P(Table2[6M Return vs Nifty])</f>
        <v>2.1215791634547174</v>
      </c>
      <c r="M5">
        <v>-0.19648502062586601</v>
      </c>
      <c r="N5">
        <f>(Table2[[#This Row],[1W Return vs Nifty]]-AVERAGE(Table2[1W Return vs Nifty]))/_xlfn.STDEV.P(Table2[1W Return vs Nifty])</f>
        <v>-0.22420793352129501</v>
      </c>
      <c r="O5">
        <v>6442.58</v>
      </c>
      <c r="P5">
        <v>5860.1555660310996</v>
      </c>
      <c r="Q5">
        <v>4412.2826829297101</v>
      </c>
      <c r="R5">
        <v>74.805366007266997</v>
      </c>
      <c r="S5" s="2">
        <f>(Table2[[#This Row],[Close Price]]-Table2[[#This Row],[20D EMA]])/Table2[[#This Row],[20D EMA]]</f>
        <v>0.12409935150203807</v>
      </c>
      <c r="T5" s="2">
        <f>(Table2[[#This Row],[Close Price]]-Table2[[#This Row],[50D EMA]])/Table2[[#This Row],[50D EMA]]</f>
        <v>0.23582043486685944</v>
      </c>
      <c r="U5" s="2">
        <f>(Table2[[#This Row],[Close Price]]-Table2[[#This Row],[200D EMA]])/Table2[[#This Row],[200D EMA]]</f>
        <v>0.64134995883611901</v>
      </c>
      <c r="V5">
        <v>1.1828602646648001</v>
      </c>
      <c r="W5">
        <v>6950.25</v>
      </c>
      <c r="X5">
        <v>7325</v>
      </c>
      <c r="Y5">
        <v>6779.25</v>
      </c>
      <c r="Z5">
        <v>7325</v>
      </c>
      <c r="AA5">
        <v>5194.55</v>
      </c>
      <c r="AB5">
        <v>7325</v>
      </c>
      <c r="AC5" s="2">
        <f>(Table2[[#This Row],[Close Price]]/Table2[[#This Row],[Day Low]])-1</f>
        <v>4.1991295277148399E-2</v>
      </c>
      <c r="AD5" s="2">
        <f>(Table2[[#This Row],[Day High]]/Table2[[#This Row],[Close Price]])-1</f>
        <v>1.1446955993427377E-2</v>
      </c>
      <c r="AE5" s="2">
        <f>(Table2[[#This Row],[Close Price]]/Table2[[#This Row],[Current Week Low]])-1</f>
        <v>6.8274514142419918E-2</v>
      </c>
      <c r="AF5" s="2">
        <f>(Table2[[#This Row],[Current Week High]]/Table2[[#This Row],[Close Price]])-1</f>
        <v>1.1446955993427377E-2</v>
      </c>
      <c r="AG5" s="2">
        <f>(Table2[[#This Row],[Close Price]]/Table2[[#This Row],[Current Month Low]])-1</f>
        <v>0.39417273873579051</v>
      </c>
      <c r="AH5" s="2">
        <f>(Table2[[#This Row],[Current Month High]]/Table2[[#This Row],[Close Price]])-1</f>
        <v>1.1446955993427377E-2</v>
      </c>
      <c r="AI5">
        <v>1.1446955993427299</v>
      </c>
      <c r="AJ5">
        <v>272.344473007712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0.35</v>
      </c>
      <c r="AM5" t="s">
        <v>10345</v>
      </c>
      <c r="AN5">
        <v>15.41</v>
      </c>
      <c r="AO5" t="s">
        <v>10345</v>
      </c>
      <c r="AP5">
        <v>0.27082320153113898</v>
      </c>
      <c r="AQ5">
        <f>(Table2[[#This Row],[Sharpe Ratio]]-AVERAGE(Table2[Sharpe Ratio]))/_xlfn.STDEV.P(Table2[Sharpe Ratio])</f>
        <v>2.3582667871691565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9.5253463667529168</v>
      </c>
      <c r="AS5">
        <f>_xlfn.RANK.AVG(Table2[[#This Row],[1Y Return vs Nifty Z-Score]],Table2[1Y Return vs Nifty Z-Score])</f>
        <v>14</v>
      </c>
      <c r="AT5">
        <f>_xlfn.RANK.AVG(Table2[[#This Row],[6M Return vs Nifty Z-Score]],Table2[6M Return vs Nifty Z-Score])</f>
        <v>26</v>
      </c>
      <c r="AU5">
        <f>_xlfn.RANK.AVG(Table2[[#This Row],[Sharpe Ratio Z-Score]],Table2[Sharpe Ratio Z-Score])</f>
        <v>4</v>
      </c>
      <c r="AV5">
        <f>(Table2[[#This Row],[Rank 1Y]]+Table2[[#This Row],[Rank 6M]]+Table2[[#This Row],[Rank Sharpe]])/3</f>
        <v>14.666666666666666</v>
      </c>
    </row>
    <row r="6" spans="1:48" x14ac:dyDescent="0.3">
      <c r="A6" t="s">
        <v>1014</v>
      </c>
      <c r="B6" t="s">
        <v>1015</v>
      </c>
      <c r="C6" t="s">
        <v>10308</v>
      </c>
      <c r="D6" t="s">
        <v>1016</v>
      </c>
      <c r="E6">
        <v>13907.970190309999</v>
      </c>
      <c r="F6">
        <v>2144.65</v>
      </c>
      <c r="G6">
        <v>156.60910268947899</v>
      </c>
      <c r="H6">
        <f>(Table2[[#This Row],[1Y Return vs Nifty]]-AVERAGE(Table2[1Y Return vs Nifty]))/_xlfn.STDEV.P(Table2[1Y Return vs Nifty])</f>
        <v>1.9965764969496711</v>
      </c>
      <c r="I6">
        <v>17.701278196174101</v>
      </c>
      <c r="J6">
        <f>(Table2[[#This Row],[1M Return vs Nifty]]-AVERAGE(Table2[1M Return vs Nifty]))/_xlfn.STDEV.P(Table2[1M Return vs Nifty])</f>
        <v>1.629024686515439</v>
      </c>
      <c r="K6">
        <v>112.639382418754</v>
      </c>
      <c r="L6">
        <f>(Table2[[#This Row],[6M Return vs Nifty]]-AVERAGE(Table2[6M Return vs Nifty]))/_xlfn.STDEV.P(Table2[6M Return vs Nifty])</f>
        <v>3.5673153358185448</v>
      </c>
      <c r="M6">
        <v>-7.4545221093034399</v>
      </c>
      <c r="N6">
        <f>(Table2[[#This Row],[1W Return vs Nifty]]-AVERAGE(Table2[1W Return vs Nifty]))/_xlfn.STDEV.P(Table2[1W Return vs Nifty])</f>
        <v>-1.8634186701889992</v>
      </c>
      <c r="O6">
        <v>1964.99</v>
      </c>
      <c r="P6">
        <v>1702.9618137011801</v>
      </c>
      <c r="Q6">
        <v>1233.3662585878401</v>
      </c>
      <c r="R6">
        <v>52.563080502398201</v>
      </c>
      <c r="S6" s="2">
        <f>(Table2[[#This Row],[Close Price]]-Table2[[#This Row],[20D EMA]])/Table2[[#This Row],[20D EMA]]</f>
        <v>9.143049074041093E-2</v>
      </c>
      <c r="T6" s="2">
        <f>(Table2[[#This Row],[Close Price]]-Table2[[#This Row],[50D EMA]])/Table2[[#This Row],[50D EMA]]</f>
        <v>0.25936470374451004</v>
      </c>
      <c r="U6" s="2">
        <f>(Table2[[#This Row],[Close Price]]-Table2[[#This Row],[200D EMA]])/Table2[[#This Row],[200D EMA]]</f>
        <v>0.73885898456112054</v>
      </c>
      <c r="V6">
        <v>1.92895862869393</v>
      </c>
      <c r="W6">
        <v>2050.25</v>
      </c>
      <c r="X6">
        <v>2195</v>
      </c>
      <c r="Y6">
        <v>2020.55</v>
      </c>
      <c r="Z6">
        <v>2232</v>
      </c>
      <c r="AA6">
        <v>1550</v>
      </c>
      <c r="AB6">
        <v>2544</v>
      </c>
      <c r="AC6" s="2">
        <f>(Table2[[#This Row],[Close Price]]/Table2[[#This Row],[Day Low]])-1</f>
        <v>4.6043165467625879E-2</v>
      </c>
      <c r="AD6" s="2">
        <f>(Table2[[#This Row],[Day High]]/Table2[[#This Row],[Close Price]])-1</f>
        <v>2.3477024223066634E-2</v>
      </c>
      <c r="AE6" s="2">
        <f>(Table2[[#This Row],[Close Price]]/Table2[[#This Row],[Current Week Low]])-1</f>
        <v>6.141892059092835E-2</v>
      </c>
      <c r="AF6" s="2">
        <f>(Table2[[#This Row],[Current Week High]]/Table2[[#This Row],[Close Price]])-1</f>
        <v>4.0729256522043178E-2</v>
      </c>
      <c r="AG6" s="2">
        <f>(Table2[[#This Row],[Close Price]]/Table2[[#This Row],[Current Month Low]])-1</f>
        <v>0.38364516129032267</v>
      </c>
      <c r="AH6" s="2">
        <f>(Table2[[#This Row],[Current Month High]]/Table2[[#This Row],[Close Price]])-1</f>
        <v>0.18620753969179105</v>
      </c>
      <c r="AI6">
        <v>18.620753969179098</v>
      </c>
      <c r="AJ6">
        <v>203.51684121143501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0.99</v>
      </c>
      <c r="AM6" t="s">
        <v>10345</v>
      </c>
      <c r="AN6">
        <v>18.77</v>
      </c>
      <c r="AO6" t="s">
        <v>10345</v>
      </c>
      <c r="AP6">
        <v>0.235490847293858</v>
      </c>
      <c r="AQ6">
        <f>(Table2[[#This Row],[Sharpe Ratio]]-AVERAGE(Table2[Sharpe Ratio]))/_xlfn.STDEV.P(Table2[Sharpe Ratio])</f>
        <v>1.9523370062298118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7.2818348553244689</v>
      </c>
      <c r="AS6">
        <f>_xlfn.RANK.AVG(Table2[[#This Row],[1Y Return vs Nifty Z-Score]],Table2[1Y Return vs Nifty Z-Score])</f>
        <v>30</v>
      </c>
      <c r="AT6">
        <f>_xlfn.RANK.AVG(Table2[[#This Row],[6M Return vs Nifty Z-Score]],Table2[6M Return vs Nifty Z-Score])</f>
        <v>4</v>
      </c>
      <c r="AU6">
        <f>_xlfn.RANK.AVG(Table2[[#This Row],[Sharpe Ratio Z-Score]],Table2[Sharpe Ratio Z-Score])</f>
        <v>17</v>
      </c>
      <c r="AV6">
        <f>(Table2[[#This Row],[Rank 1Y]]+Table2[[#This Row],[Rank 6M]]+Table2[[#This Row],[Rank Sharpe]])/3</f>
        <v>17</v>
      </c>
    </row>
    <row r="7" spans="1:48" x14ac:dyDescent="0.3">
      <c r="A7" t="s">
        <v>257</v>
      </c>
      <c r="B7" t="s">
        <v>258</v>
      </c>
      <c r="C7" t="s">
        <v>10311</v>
      </c>
      <c r="D7" t="s">
        <v>259</v>
      </c>
      <c r="E7">
        <v>105713.89105024999</v>
      </c>
      <c r="F7">
        <v>78.959999999999994</v>
      </c>
      <c r="G7">
        <v>206.235755113034</v>
      </c>
      <c r="H7">
        <f>(Table2[[#This Row],[1Y Return vs Nifty]]-AVERAGE(Table2[1Y Return vs Nifty]))/_xlfn.STDEV.P(Table2[1Y Return vs Nifty])</f>
        <v>2.775373510146796</v>
      </c>
      <c r="I7">
        <v>22.335661302251001</v>
      </c>
      <c r="J7">
        <f>(Table2[[#This Row],[1M Return vs Nifty]]-AVERAGE(Table2[1M Return vs Nifty]))/_xlfn.STDEV.P(Table2[1M Return vs Nifty])</f>
        <v>2.0679824599917871</v>
      </c>
      <c r="K7">
        <v>68.6500441510657</v>
      </c>
      <c r="L7">
        <f>(Table2[[#This Row],[6M Return vs Nifty]]-AVERAGE(Table2[6M Return vs Nifty]))/_xlfn.STDEV.P(Table2[6M Return vs Nifty])</f>
        <v>2.0619050724821544</v>
      </c>
      <c r="M7">
        <v>-3.47051330867993</v>
      </c>
      <c r="N7">
        <f>(Table2[[#This Row],[1W Return vs Nifty]]-AVERAGE(Table2[1W Return vs Nifty]))/_xlfn.STDEV.P(Table2[1W Return vs Nifty])</f>
        <v>-0.96363958099856761</v>
      </c>
      <c r="O7">
        <v>74.5</v>
      </c>
      <c r="P7">
        <v>65.815783820986596</v>
      </c>
      <c r="Q7">
        <v>48.249147081118998</v>
      </c>
      <c r="R7">
        <v>55.913958342441802</v>
      </c>
      <c r="S7" s="2">
        <f>(Table2[[#This Row],[Close Price]]-Table2[[#This Row],[20D EMA]])/Table2[[#This Row],[20D EMA]]</f>
        <v>5.986577181208045E-2</v>
      </c>
      <c r="T7" s="2">
        <f>(Table2[[#This Row],[Close Price]]-Table2[[#This Row],[50D EMA]])/Table2[[#This Row],[50D EMA]]</f>
        <v>0.19971221819320062</v>
      </c>
      <c r="U7" s="2">
        <f>(Table2[[#This Row],[Close Price]]-Table2[[#This Row],[200D EMA]])/Table2[[#This Row],[200D EMA]]</f>
        <v>0.6365056125706906</v>
      </c>
      <c r="V7">
        <v>0.88844179122297895</v>
      </c>
      <c r="W7">
        <v>77.66</v>
      </c>
      <c r="X7">
        <v>79.73</v>
      </c>
      <c r="Y7">
        <v>75.66</v>
      </c>
      <c r="Z7">
        <v>79.790000000000006</v>
      </c>
      <c r="AA7">
        <v>65.599999999999994</v>
      </c>
      <c r="AB7">
        <v>84.29</v>
      </c>
      <c r="AC7" s="2">
        <f>(Table2[[#This Row],[Close Price]]/Table2[[#This Row],[Day Low]])-1</f>
        <v>1.6739634303373663E-2</v>
      </c>
      <c r="AD7" s="2">
        <f>(Table2[[#This Row],[Day High]]/Table2[[#This Row],[Close Price]])-1</f>
        <v>9.7517730496454735E-3</v>
      </c>
      <c r="AE7" s="2">
        <f>(Table2[[#This Row],[Close Price]]/Table2[[#This Row],[Current Week Low]])-1</f>
        <v>4.3616177636796261E-2</v>
      </c>
      <c r="AF7" s="2">
        <f>(Table2[[#This Row],[Current Week High]]/Table2[[#This Row],[Close Price]])-1</f>
        <v>1.0511651469098382E-2</v>
      </c>
      <c r="AG7" s="2">
        <f>(Table2[[#This Row],[Close Price]]/Table2[[#This Row],[Current Month Low]])-1</f>
        <v>0.20365853658536581</v>
      </c>
      <c r="AH7" s="2">
        <f>(Table2[[#This Row],[Current Month High]]/Table2[[#This Row],[Close Price]])-1</f>
        <v>6.7502532928064962E-2</v>
      </c>
      <c r="AI7">
        <v>6.75025329280649</v>
      </c>
      <c r="AJ7">
        <v>263.87096774193498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0.48</v>
      </c>
      <c r="AM7" t="s">
        <v>10345</v>
      </c>
      <c r="AN7">
        <v>3.16</v>
      </c>
      <c r="AO7" t="s">
        <v>10345</v>
      </c>
      <c r="AP7">
        <v>0.22499416757482099</v>
      </c>
      <c r="AQ7">
        <f>(Table2[[#This Row],[Sharpe Ratio]]-AVERAGE(Table2[Sharpe Ratio]))/_xlfn.STDEV.P(Table2[Sharpe Ratio])</f>
        <v>1.8317417334007162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7.7733631950228865</v>
      </c>
      <c r="AS7">
        <f>_xlfn.RANK.AVG(Table2[[#This Row],[1Y Return vs Nifty Z-Score]],Table2[1Y Return vs Nifty Z-Score])</f>
        <v>15</v>
      </c>
      <c r="AT7">
        <f>_xlfn.RANK.AVG(Table2[[#This Row],[6M Return vs Nifty Z-Score]],Table2[6M Return vs Nifty Z-Score])</f>
        <v>29</v>
      </c>
      <c r="AU7">
        <f>_xlfn.RANK.AVG(Table2[[#This Row],[Sharpe Ratio Z-Score]],Table2[Sharpe Ratio Z-Score])</f>
        <v>25</v>
      </c>
      <c r="AV7">
        <f>(Table2[[#This Row],[Rank 1Y]]+Table2[[#This Row],[Rank 6M]]+Table2[[#This Row],[Rank Sharpe]])/3</f>
        <v>23</v>
      </c>
    </row>
    <row r="8" spans="1:48" x14ac:dyDescent="0.3">
      <c r="A8" t="s">
        <v>820</v>
      </c>
      <c r="B8" t="s">
        <v>821</v>
      </c>
      <c r="C8" t="s">
        <v>10304</v>
      </c>
      <c r="D8" t="s">
        <v>46</v>
      </c>
      <c r="E8">
        <v>19800.002473500001</v>
      </c>
      <c r="F8">
        <v>1654.85</v>
      </c>
      <c r="G8">
        <v>201.60339628243699</v>
      </c>
      <c r="H8">
        <f>(Table2[[#This Row],[1Y Return vs Nifty]]-AVERAGE(Table2[1Y Return vs Nifty]))/_xlfn.STDEV.P(Table2[1Y Return vs Nifty])</f>
        <v>2.7026773469936689</v>
      </c>
      <c r="I8">
        <v>-7.6495918181153005E-2</v>
      </c>
      <c r="J8">
        <f>(Table2[[#This Row],[1M Return vs Nifty]]-AVERAGE(Table2[1M Return vs Nifty]))/_xlfn.STDEV.P(Table2[1M Return vs Nifty])</f>
        <v>-5.4843902676106018E-2</v>
      </c>
      <c r="K8">
        <v>116.948158295371</v>
      </c>
      <c r="L8">
        <f>(Table2[[#This Row],[6M Return vs Nifty]]-AVERAGE(Table2[6M Return vs Nifty]))/_xlfn.STDEV.P(Table2[6M Return vs Nifty])</f>
        <v>3.7147709621706246</v>
      </c>
      <c r="M8">
        <v>-1.9257836212281301</v>
      </c>
      <c r="N8">
        <f>(Table2[[#This Row],[1W Return vs Nifty]]-AVERAGE(Table2[1W Return vs Nifty]))/_xlfn.STDEV.P(Table2[1W Return vs Nifty])</f>
        <v>-0.61476598639122759</v>
      </c>
      <c r="O8">
        <v>1659.41</v>
      </c>
      <c r="P8">
        <v>1555.70797189061</v>
      </c>
      <c r="Q8">
        <v>1122.8459003437499</v>
      </c>
      <c r="R8">
        <v>56.496198417061898</v>
      </c>
      <c r="S8" s="2">
        <f>(Table2[[#This Row],[Close Price]]-Table2[[#This Row],[20D EMA]])/Table2[[#This Row],[20D EMA]]</f>
        <v>-2.7479646380341042E-3</v>
      </c>
      <c r="T8" s="2">
        <f>(Table2[[#This Row],[Close Price]]-Table2[[#This Row],[50D EMA]])/Table2[[#This Row],[50D EMA]]</f>
        <v>6.3727916743208088E-2</v>
      </c>
      <c r="U8" s="2">
        <f>(Table2[[#This Row],[Close Price]]-Table2[[#This Row],[200D EMA]])/Table2[[#This Row],[200D EMA]]</f>
        <v>0.47379974357423521</v>
      </c>
      <c r="V8">
        <v>0.40592154318027002</v>
      </c>
      <c r="W8">
        <v>1647</v>
      </c>
      <c r="X8">
        <v>1729.95</v>
      </c>
      <c r="Y8">
        <v>1647</v>
      </c>
      <c r="Z8">
        <v>1746</v>
      </c>
      <c r="AA8">
        <v>1550</v>
      </c>
      <c r="AB8">
        <v>1796.7</v>
      </c>
      <c r="AC8" s="2">
        <f>(Table2[[#This Row],[Close Price]]/Table2[[#This Row],[Day Low]])-1</f>
        <v>4.766241651487535E-3</v>
      </c>
      <c r="AD8" s="2">
        <f>(Table2[[#This Row],[Day High]]/Table2[[#This Row],[Close Price]])-1</f>
        <v>4.5381756654681693E-2</v>
      </c>
      <c r="AE8" s="2">
        <f>(Table2[[#This Row],[Close Price]]/Table2[[#This Row],[Current Week Low]])-1</f>
        <v>4.766241651487535E-3</v>
      </c>
      <c r="AF8" s="2">
        <f>(Table2[[#This Row],[Current Week High]]/Table2[[#This Row],[Close Price]])-1</f>
        <v>5.5080520893132423E-2</v>
      </c>
      <c r="AG8" s="2">
        <f>(Table2[[#This Row],[Close Price]]/Table2[[#This Row],[Current Month Low]])-1</f>
        <v>6.7645161290322608E-2</v>
      </c>
      <c r="AH8" s="2">
        <f>(Table2[[#This Row],[Current Month High]]/Table2[[#This Row],[Close Price]])-1</f>
        <v>8.571773876786426E-2</v>
      </c>
      <c r="AI8">
        <v>8.5717738767864198</v>
      </c>
      <c r="AJ8">
        <v>244.760416666666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0.26</v>
      </c>
      <c r="AM8" t="s">
        <v>10345</v>
      </c>
      <c r="AN8">
        <v>0.4</v>
      </c>
      <c r="AO8" t="s">
        <v>10345</v>
      </c>
      <c r="AP8">
        <v>0.19048844640753201</v>
      </c>
      <c r="AQ8">
        <f>(Table2[[#This Row],[Sharpe Ratio]]-AVERAGE(Table2[Sharpe Ratio]))/_xlfn.STDEV.P(Table2[Sharpe Ratio])</f>
        <v>1.4353090547140432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7.1831474748110029</v>
      </c>
      <c r="AS8">
        <f>_xlfn.RANK.AVG(Table2[[#This Row],[1Y Return vs Nifty Z-Score]],Table2[1Y Return vs Nifty Z-Score])</f>
        <v>16</v>
      </c>
      <c r="AT8">
        <f>_xlfn.RANK.AVG(Table2[[#This Row],[6M Return vs Nifty Z-Score]],Table2[6M Return vs Nifty Z-Score])</f>
        <v>3</v>
      </c>
      <c r="AU8">
        <f>_xlfn.RANK.AVG(Table2[[#This Row],[Sharpe Ratio Z-Score]],Table2[Sharpe Ratio Z-Score])</f>
        <v>55</v>
      </c>
      <c r="AV8">
        <f>(Table2[[#This Row],[Rank 1Y]]+Table2[[#This Row],[Rank 6M]]+Table2[[#This Row],[Rank Sharpe]])/3</f>
        <v>24.666666666666668</v>
      </c>
    </row>
    <row r="9" spans="1:48" x14ac:dyDescent="0.3">
      <c r="A9" t="s">
        <v>794</v>
      </c>
      <c r="B9" t="s">
        <v>795</v>
      </c>
      <c r="C9" t="s">
        <v>10313</v>
      </c>
      <c r="D9" t="s">
        <v>139</v>
      </c>
      <c r="E9">
        <v>20757.897068394999</v>
      </c>
      <c r="F9">
        <v>609.25</v>
      </c>
      <c r="G9">
        <v>155.39840430563899</v>
      </c>
      <c r="H9">
        <f>(Table2[[#This Row],[1Y Return vs Nifty]]-AVERAGE(Table2[1Y Return vs Nifty]))/_xlfn.STDEV.P(Table2[1Y Return vs Nifty])</f>
        <v>1.9775768618912797</v>
      </c>
      <c r="I9">
        <v>8.5206109577889499</v>
      </c>
      <c r="J9">
        <f>(Table2[[#This Row],[1M Return vs Nifty]]-AVERAGE(Table2[1M Return vs Nifty]))/_xlfn.STDEV.P(Table2[1M Return vs Nifty])</f>
        <v>0.75945366535741166</v>
      </c>
      <c r="K9">
        <v>65.248094431583297</v>
      </c>
      <c r="L9">
        <f>(Table2[[#This Row],[6M Return vs Nifty]]-AVERAGE(Table2[6M Return vs Nifty]))/_xlfn.STDEV.P(Table2[6M Return vs Nifty])</f>
        <v>1.9454829978444699</v>
      </c>
      <c r="M9">
        <v>0.13699305164027301</v>
      </c>
      <c r="N9">
        <f>(Table2[[#This Row],[1W Return vs Nifty]]-AVERAGE(Table2[1W Return vs Nifty]))/_xlfn.STDEV.P(Table2[1W Return vs Nifty])</f>
        <v>-0.14889268921720417</v>
      </c>
      <c r="O9">
        <v>564.08000000000004</v>
      </c>
      <c r="P9">
        <v>515.82856147369898</v>
      </c>
      <c r="Q9">
        <v>390.066506095742</v>
      </c>
      <c r="R9">
        <v>71.278202561498304</v>
      </c>
      <c r="S9" s="2">
        <f>(Table2[[#This Row],[Close Price]]-Table2[[#This Row],[20D EMA]])/Table2[[#This Row],[20D EMA]]</f>
        <v>8.0077294000850868E-2</v>
      </c>
      <c r="T9" s="2">
        <f>(Table2[[#This Row],[Close Price]]-Table2[[#This Row],[50D EMA]])/Table2[[#This Row],[50D EMA]]</f>
        <v>0.18110947222348481</v>
      </c>
      <c r="U9" s="2">
        <f>(Table2[[#This Row],[Close Price]]-Table2[[#This Row],[200D EMA]])/Table2[[#This Row],[200D EMA]]</f>
        <v>0.56191313655230712</v>
      </c>
      <c r="V9">
        <v>1.2868027488437399</v>
      </c>
      <c r="W9">
        <v>598.85</v>
      </c>
      <c r="X9">
        <v>619</v>
      </c>
      <c r="Y9">
        <v>587.29999999999995</v>
      </c>
      <c r="Z9">
        <v>636.85</v>
      </c>
      <c r="AA9">
        <v>493.8</v>
      </c>
      <c r="AB9">
        <v>636.85</v>
      </c>
      <c r="AC9" s="2">
        <f>(Table2[[#This Row],[Close Price]]/Table2[[#This Row],[Day Low]])-1</f>
        <v>1.7366619353761381E-2</v>
      </c>
      <c r="AD9" s="2">
        <f>(Table2[[#This Row],[Day High]]/Table2[[#This Row],[Close Price]])-1</f>
        <v>1.600328272466145E-2</v>
      </c>
      <c r="AE9" s="2">
        <f>(Table2[[#This Row],[Close Price]]/Table2[[#This Row],[Current Week Low]])-1</f>
        <v>3.7374425336284878E-2</v>
      </c>
      <c r="AF9" s="2">
        <f>(Table2[[#This Row],[Current Week High]]/Table2[[#This Row],[Close Price]])-1</f>
        <v>4.5301600328272462E-2</v>
      </c>
      <c r="AG9" s="2">
        <f>(Table2[[#This Row],[Close Price]]/Table2[[#This Row],[Current Month Low]])-1</f>
        <v>0.23379910895099232</v>
      </c>
      <c r="AH9" s="2">
        <f>(Table2[[#This Row],[Current Month High]]/Table2[[#This Row],[Close Price]])-1</f>
        <v>4.5301600328272462E-2</v>
      </c>
      <c r="AI9">
        <v>4.53016003282724</v>
      </c>
      <c r="AJ9">
        <v>190.049988098071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0.61</v>
      </c>
      <c r="AM9" t="s">
        <v>10345</v>
      </c>
      <c r="AN9">
        <v>17.21</v>
      </c>
      <c r="AO9" t="s">
        <v>10345</v>
      </c>
      <c r="AP9">
        <v>0.237500706282326</v>
      </c>
      <c r="AQ9">
        <f>(Table2[[#This Row],[Sharpe Ratio]]-AVERAGE(Table2[Sharpe Ratio]))/_xlfn.STDEV.P(Table2[Sharpe Ratio])</f>
        <v>1.9754280692659378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6.5090489051418956</v>
      </c>
      <c r="AS9">
        <f>_xlfn.RANK.AVG(Table2[[#This Row],[1Y Return vs Nifty Z-Score]],Table2[1Y Return vs Nifty Z-Score])</f>
        <v>31</v>
      </c>
      <c r="AT9">
        <f>_xlfn.RANK.AVG(Table2[[#This Row],[6M Return vs Nifty Z-Score]],Table2[6M Return vs Nifty Z-Score])</f>
        <v>36</v>
      </c>
      <c r="AU9">
        <f>_xlfn.RANK.AVG(Table2[[#This Row],[Sharpe Ratio Z-Score]],Table2[Sharpe Ratio Z-Score])</f>
        <v>15</v>
      </c>
      <c r="AV9">
        <f>(Table2[[#This Row],[Rank 1Y]]+Table2[[#This Row],[Rank 6M]]+Table2[[#This Row],[Rank Sharpe]])/3</f>
        <v>27.333333333333332</v>
      </c>
    </row>
    <row r="10" spans="1:48" x14ac:dyDescent="0.3">
      <c r="A10" t="s">
        <v>315</v>
      </c>
      <c r="B10" t="s">
        <v>316</v>
      </c>
      <c r="C10" t="s">
        <v>10311</v>
      </c>
      <c r="D10" t="s">
        <v>317</v>
      </c>
      <c r="E10">
        <v>86602.660650000005</v>
      </c>
      <c r="F10">
        <v>4313.6499999999996</v>
      </c>
      <c r="G10">
        <v>105.47229226368199</v>
      </c>
      <c r="H10">
        <f>(Table2[[#This Row],[1Y Return vs Nifty]]-AVERAGE(Table2[1Y Return vs Nifty]))/_xlfn.STDEV.P(Table2[1Y Return vs Nifty])</f>
        <v>1.19408039295827</v>
      </c>
      <c r="I10">
        <v>-13.4656109785785</v>
      </c>
      <c r="J10">
        <f>(Table2[[#This Row],[1M Return vs Nifty]]-AVERAGE(Table2[1M Return vs Nifty]))/_xlfn.STDEV.P(Table2[1M Return vs Nifty])</f>
        <v>-1.3230291176670779</v>
      </c>
      <c r="K10">
        <v>89.933480243385802</v>
      </c>
      <c r="L10">
        <f>(Table2[[#This Row],[6M Return vs Nifty]]-AVERAGE(Table2[6M Return vs Nifty]))/_xlfn.STDEV.P(Table2[6M Return vs Nifty])</f>
        <v>2.7902702717372105</v>
      </c>
      <c r="M10">
        <v>0.58802901515762795</v>
      </c>
      <c r="N10">
        <f>(Table2[[#This Row],[1W Return vs Nifty]]-AVERAGE(Table2[1W Return vs Nifty]))/_xlfn.STDEV.P(Table2[1W Return vs Nifty])</f>
        <v>-4.7027269546881058E-2</v>
      </c>
      <c r="O10">
        <v>4649.76</v>
      </c>
      <c r="P10">
        <v>4517.7885870465898</v>
      </c>
      <c r="Q10">
        <v>3223.93875309022</v>
      </c>
      <c r="R10">
        <v>30.7978284075059</v>
      </c>
      <c r="S10" s="2">
        <f>(Table2[[#This Row],[Close Price]]-Table2[[#This Row],[20D EMA]])/Table2[[#This Row],[20D EMA]]</f>
        <v>-7.2285451292109823E-2</v>
      </c>
      <c r="T10" s="2">
        <f>(Table2[[#This Row],[Close Price]]-Table2[[#This Row],[50D EMA]])/Table2[[#This Row],[50D EMA]]</f>
        <v>-4.5185511254753404E-2</v>
      </c>
      <c r="U10" s="2">
        <f>(Table2[[#This Row],[Close Price]]-Table2[[#This Row],[200D EMA]])/Table2[[#This Row],[200D EMA]]</f>
        <v>0.33800618757576156</v>
      </c>
      <c r="V10">
        <v>0.78710344493575002</v>
      </c>
      <c r="W10">
        <v>4241</v>
      </c>
      <c r="X10">
        <v>4370</v>
      </c>
      <c r="Y10">
        <v>4241</v>
      </c>
      <c r="Z10">
        <v>4457.6000000000004</v>
      </c>
      <c r="AA10">
        <v>4111.1000000000004</v>
      </c>
      <c r="AB10">
        <v>5359.6</v>
      </c>
      <c r="AC10" s="2">
        <f>(Table2[[#This Row],[Close Price]]/Table2[[#This Row],[Day Low]])-1</f>
        <v>1.7130393775052877E-2</v>
      </c>
      <c r="AD10" s="2">
        <f>(Table2[[#This Row],[Day High]]/Table2[[#This Row],[Close Price]])-1</f>
        <v>1.3063183151159841E-2</v>
      </c>
      <c r="AE10" s="2">
        <f>(Table2[[#This Row],[Close Price]]/Table2[[#This Row],[Current Week Low]])-1</f>
        <v>1.7130393775052877E-2</v>
      </c>
      <c r="AF10" s="2">
        <f>(Table2[[#This Row],[Current Week High]]/Table2[[#This Row],[Close Price]])-1</f>
        <v>3.3370811261924427E-2</v>
      </c>
      <c r="AG10" s="2">
        <f>(Table2[[#This Row],[Close Price]]/Table2[[#This Row],[Current Month Low]])-1</f>
        <v>4.926905207851906E-2</v>
      </c>
      <c r="AH10" s="2">
        <f>(Table2[[#This Row],[Current Month High]]/Table2[[#This Row],[Close Price]])-1</f>
        <v>0.2424744705759625</v>
      </c>
      <c r="AI10">
        <v>35.847831882512502</v>
      </c>
      <c r="AJ10">
        <v>147.62629161882799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0.28000000000000003</v>
      </c>
      <c r="AM10" t="s">
        <v>10345</v>
      </c>
      <c r="AN10">
        <v>-12.28</v>
      </c>
      <c r="AO10" t="s">
        <v>10344</v>
      </c>
      <c r="AP10">
        <v>0.25429222801805001</v>
      </c>
      <c r="AQ10">
        <f>(Table2[[#This Row],[Sharpe Ratio]]-AVERAGE(Table2[Sharpe Ratio]))/_xlfn.STDEV.P(Table2[Sharpe Ratio])</f>
        <v>2.1683441340728673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4.7826384115543892</v>
      </c>
      <c r="AS10">
        <f>_xlfn.RANK.AVG(Table2[[#This Row],[1Y Return vs Nifty Z-Score]],Table2[1Y Return vs Nifty Z-Score])</f>
        <v>79</v>
      </c>
      <c r="AT10">
        <f>_xlfn.RANK.AVG(Table2[[#This Row],[6M Return vs Nifty Z-Score]],Table2[6M Return vs Nifty Z-Score])</f>
        <v>13</v>
      </c>
      <c r="AU10">
        <f>_xlfn.RANK.AVG(Table2[[#This Row],[Sharpe Ratio Z-Score]],Table2[Sharpe Ratio Z-Score])</f>
        <v>9</v>
      </c>
      <c r="AV10">
        <f>(Table2[[#This Row],[Rank 1Y]]+Table2[[#This Row],[Rank 6M]]+Table2[[#This Row],[Rank Sharpe]])/3</f>
        <v>33.666666666666664</v>
      </c>
    </row>
    <row r="11" spans="1:48" x14ac:dyDescent="0.3">
      <c r="A11" t="s">
        <v>230</v>
      </c>
      <c r="B11" t="s">
        <v>231</v>
      </c>
      <c r="C11" t="s">
        <v>10299</v>
      </c>
      <c r="D11" t="s">
        <v>57</v>
      </c>
      <c r="E11">
        <v>116879.902822305</v>
      </c>
      <c r="F11">
        <v>726.4</v>
      </c>
      <c r="G11">
        <v>265.23303624408402</v>
      </c>
      <c r="H11">
        <f>(Table2[[#This Row],[1Y Return vs Nifty]]-AVERAGE(Table2[1Y Return vs Nifty]))/_xlfn.STDEV.P(Table2[1Y Return vs Nifty])</f>
        <v>3.7012249244123376</v>
      </c>
      <c r="I11">
        <v>26.143836269011398</v>
      </c>
      <c r="J11">
        <f>(Table2[[#This Row],[1M Return vs Nifty]]-AVERAGE(Table2[1M Return vs Nifty]))/_xlfn.STDEV.P(Table2[1M Return vs Nifty])</f>
        <v>2.4286837585584862</v>
      </c>
      <c r="K11">
        <v>77.990753545993599</v>
      </c>
      <c r="L11">
        <f>(Table2[[#This Row],[6M Return vs Nifty]]-AVERAGE(Table2[6M Return vs Nifty]))/_xlfn.STDEV.P(Table2[6M Return vs Nifty])</f>
        <v>2.3815643431990283</v>
      </c>
      <c r="M11">
        <v>5.5181955108168799</v>
      </c>
      <c r="N11">
        <f>(Table2[[#This Row],[1W Return vs Nifty]]-AVERAGE(Table2[1W Return vs Nifty]))/_xlfn.STDEV.P(Table2[1W Return vs Nifty])</f>
        <v>1.0664393267937713</v>
      </c>
      <c r="O11">
        <v>657.79</v>
      </c>
      <c r="P11">
        <v>589.36557465488102</v>
      </c>
      <c r="Q11">
        <v>428.01326841263301</v>
      </c>
      <c r="R11">
        <v>76.373840817582305</v>
      </c>
      <c r="S11" s="2">
        <f>(Table2[[#This Row],[Close Price]]-Table2[[#This Row],[20D EMA]])/Table2[[#This Row],[20D EMA]]</f>
        <v>0.10430380516578242</v>
      </c>
      <c r="T11" s="2">
        <f>(Table2[[#This Row],[Close Price]]-Table2[[#This Row],[50D EMA]])/Table2[[#This Row],[50D EMA]]</f>
        <v>0.23251175711333866</v>
      </c>
      <c r="U11" s="2">
        <f>(Table2[[#This Row],[Close Price]]-Table2[[#This Row],[200D EMA]])/Table2[[#This Row],[200D EMA]]</f>
        <v>0.69714364859292743</v>
      </c>
      <c r="V11">
        <v>0.838079770205861</v>
      </c>
      <c r="W11">
        <v>703.5</v>
      </c>
      <c r="X11">
        <v>729.9</v>
      </c>
      <c r="Y11">
        <v>686.45</v>
      </c>
      <c r="Z11">
        <v>729.9</v>
      </c>
      <c r="AA11">
        <v>568.29999999999995</v>
      </c>
      <c r="AB11">
        <v>729.9</v>
      </c>
      <c r="AC11" s="2">
        <f>(Table2[[#This Row],[Close Price]]/Table2[[#This Row],[Day Low]])-1</f>
        <v>3.2551528073916147E-2</v>
      </c>
      <c r="AD11" s="2">
        <f>(Table2[[#This Row],[Day High]]/Table2[[#This Row],[Close Price]])-1</f>
        <v>4.8182819383260078E-3</v>
      </c>
      <c r="AE11" s="2">
        <f>(Table2[[#This Row],[Close Price]]/Table2[[#This Row],[Current Week Low]])-1</f>
        <v>5.8197975089226972E-2</v>
      </c>
      <c r="AF11" s="2">
        <f>(Table2[[#This Row],[Current Week High]]/Table2[[#This Row],[Close Price]])-1</f>
        <v>4.8182819383260078E-3</v>
      </c>
      <c r="AG11" s="2">
        <f>(Table2[[#This Row],[Close Price]]/Table2[[#This Row],[Current Month Low]])-1</f>
        <v>0.27819813478796407</v>
      </c>
      <c r="AH11" s="2">
        <f>(Table2[[#This Row],[Current Month High]]/Table2[[#This Row],[Close Price]])-1</f>
        <v>4.8182819383260078E-3</v>
      </c>
      <c r="AI11">
        <v>0.4818281938326</v>
      </c>
      <c r="AJ11">
        <v>302.809611829944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0.64</v>
      </c>
      <c r="AM11" t="s">
        <v>10345</v>
      </c>
      <c r="AN11">
        <v>12.8</v>
      </c>
      <c r="AO11" t="s">
        <v>10345</v>
      </c>
      <c r="AP11">
        <v>0.17658077664932401</v>
      </c>
      <c r="AQ11">
        <f>(Table2[[#This Row],[Sharpe Ratio]]-AVERAGE(Table2[Sharpe Ratio]))/_xlfn.STDEV.P(Table2[Sharpe Ratio])</f>
        <v>1.2755252684310101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10.853437621394635</v>
      </c>
      <c r="AS11">
        <f>_xlfn.RANK.AVG(Table2[[#This Row],[1Y Return vs Nifty Z-Score]],Table2[1Y Return vs Nifty Z-Score])</f>
        <v>8</v>
      </c>
      <c r="AT11">
        <f>_xlfn.RANK.AVG(Table2[[#This Row],[6M Return vs Nifty Z-Score]],Table2[6M Return vs Nifty Z-Score])</f>
        <v>20</v>
      </c>
      <c r="AU11">
        <f>_xlfn.RANK.AVG(Table2[[#This Row],[Sharpe Ratio Z-Score]],Table2[Sharpe Ratio Z-Score])</f>
        <v>82</v>
      </c>
      <c r="AV11">
        <f>(Table2[[#This Row],[Rank 1Y]]+Table2[[#This Row],[Rank 6M]]+Table2[[#This Row],[Rank Sharpe]])/3</f>
        <v>36.666666666666664</v>
      </c>
    </row>
    <row r="12" spans="1:48" x14ac:dyDescent="0.3">
      <c r="A12" t="s">
        <v>1238</v>
      </c>
      <c r="B12" t="s">
        <v>1239</v>
      </c>
      <c r="C12" t="s">
        <v>10304</v>
      </c>
      <c r="D12" t="s">
        <v>46</v>
      </c>
      <c r="E12">
        <v>9556.5432979199995</v>
      </c>
      <c r="F12">
        <v>562.79999999999995</v>
      </c>
      <c r="G12">
        <v>139.38927017759599</v>
      </c>
      <c r="H12">
        <f>(Table2[[#This Row],[1Y Return vs Nifty]]-AVERAGE(Table2[1Y Return vs Nifty]))/_xlfn.STDEV.P(Table2[1Y Return vs Nifty])</f>
        <v>1.7263435984347615</v>
      </c>
      <c r="I12">
        <v>6.5180369552149404</v>
      </c>
      <c r="J12">
        <f>(Table2[[#This Row],[1M Return vs Nifty]]-AVERAGE(Table2[1M Return vs Nifty]))/_xlfn.STDEV.P(Table2[1M Return vs Nifty])</f>
        <v>0.56977460661950874</v>
      </c>
      <c r="K12">
        <v>53.997733139531398</v>
      </c>
      <c r="L12">
        <f>(Table2[[#This Row],[6M Return vs Nifty]]-AVERAGE(Table2[6M Return vs Nifty]))/_xlfn.STDEV.P(Table2[6M Return vs Nifty])</f>
        <v>1.5604713104161603</v>
      </c>
      <c r="M12">
        <v>-0.113010223736684</v>
      </c>
      <c r="N12">
        <f>(Table2[[#This Row],[1W Return vs Nifty]]-AVERAGE(Table2[1W Return vs Nifty]))/_xlfn.STDEV.P(Table2[1W Return vs Nifty])</f>
        <v>-0.20535534546889167</v>
      </c>
      <c r="O12">
        <v>539.37</v>
      </c>
      <c r="P12">
        <v>508.70953338189298</v>
      </c>
      <c r="Q12">
        <v>392.56799700398699</v>
      </c>
      <c r="R12">
        <v>59.537087555625398</v>
      </c>
      <c r="S12" s="2">
        <f>(Table2[[#This Row],[Close Price]]-Table2[[#This Row],[20D EMA]])/Table2[[#This Row],[20D EMA]]</f>
        <v>4.3439568385338356E-2</v>
      </c>
      <c r="T12" s="2">
        <f>(Table2[[#This Row],[Close Price]]-Table2[[#This Row],[50D EMA]])/Table2[[#This Row],[50D EMA]]</f>
        <v>0.10632878503084933</v>
      </c>
      <c r="U12" s="2">
        <f>(Table2[[#This Row],[Close Price]]-Table2[[#This Row],[200D EMA]])/Table2[[#This Row],[200D EMA]]</f>
        <v>0.43363698593669125</v>
      </c>
      <c r="V12">
        <v>0.53227847580633603</v>
      </c>
      <c r="W12">
        <v>560</v>
      </c>
      <c r="X12">
        <v>575.95000000000005</v>
      </c>
      <c r="Y12">
        <v>548.9</v>
      </c>
      <c r="Z12">
        <v>575.95000000000005</v>
      </c>
      <c r="AA12">
        <v>463</v>
      </c>
      <c r="AB12">
        <v>582.70000000000005</v>
      </c>
      <c r="AC12" s="2">
        <f>(Table2[[#This Row],[Close Price]]/Table2[[#This Row],[Day Low]])-1</f>
        <v>4.9999999999998934E-3</v>
      </c>
      <c r="AD12" s="2">
        <f>(Table2[[#This Row],[Day High]]/Table2[[#This Row],[Close Price]])-1</f>
        <v>2.3365316275764103E-2</v>
      </c>
      <c r="AE12" s="2">
        <f>(Table2[[#This Row],[Close Price]]/Table2[[#This Row],[Current Week Low]])-1</f>
        <v>2.5323374020768785E-2</v>
      </c>
      <c r="AF12" s="2">
        <f>(Table2[[#This Row],[Current Week High]]/Table2[[#This Row],[Close Price]])-1</f>
        <v>2.3365316275764103E-2</v>
      </c>
      <c r="AG12" s="2">
        <f>(Table2[[#This Row],[Close Price]]/Table2[[#This Row],[Current Month Low]])-1</f>
        <v>0.21555075593952466</v>
      </c>
      <c r="AH12" s="2">
        <f>(Table2[[#This Row],[Current Month High]]/Table2[[#This Row],[Close Price]])-1</f>
        <v>3.5358919687278112E-2</v>
      </c>
      <c r="AI12">
        <v>4.8240938166311302</v>
      </c>
      <c r="AJ12">
        <v>199.36170212765899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0.21</v>
      </c>
      <c r="AM12" t="s">
        <v>10345</v>
      </c>
      <c r="AN12">
        <v>0.84</v>
      </c>
      <c r="AO12" t="s">
        <v>10345</v>
      </c>
      <c r="AP12">
        <v>0.23291880659126599</v>
      </c>
      <c r="AQ12">
        <f>(Table2[[#This Row],[Sharpe Ratio]]-AVERAGE(Table2[Sharpe Ratio]))/_xlfn.STDEV.P(Table2[Sharpe Ratio])</f>
        <v>1.9227870953476036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5.5740212653491428</v>
      </c>
      <c r="AS12">
        <f>_xlfn.RANK.AVG(Table2[[#This Row],[1Y Return vs Nifty Z-Score]],Table2[1Y Return vs Nifty Z-Score])</f>
        <v>43</v>
      </c>
      <c r="AT12">
        <f>_xlfn.RANK.AVG(Table2[[#This Row],[6M Return vs Nifty Z-Score]],Table2[6M Return vs Nifty Z-Score])</f>
        <v>54</v>
      </c>
      <c r="AU12">
        <f>_xlfn.RANK.AVG(Table2[[#This Row],[Sharpe Ratio Z-Score]],Table2[Sharpe Ratio Z-Score])</f>
        <v>20</v>
      </c>
      <c r="AV12">
        <f>(Table2[[#This Row],[Rank 1Y]]+Table2[[#This Row],[Rank 6M]]+Table2[[#This Row],[Rank Sharpe]])/3</f>
        <v>39</v>
      </c>
    </row>
    <row r="13" spans="1:48" x14ac:dyDescent="0.3">
      <c r="A13" t="s">
        <v>961</v>
      </c>
      <c r="B13" t="s">
        <v>962</v>
      </c>
      <c r="C13" t="s">
        <v>10311</v>
      </c>
      <c r="D13" t="s">
        <v>136</v>
      </c>
      <c r="E13">
        <v>15425.1530645</v>
      </c>
      <c r="F13">
        <v>1825.4</v>
      </c>
      <c r="G13">
        <v>96.997876418263999</v>
      </c>
      <c r="H13">
        <f>(Table2[[#This Row],[1Y Return vs Nifty]]-AVERAGE(Table2[1Y Return vs Nifty]))/_xlfn.STDEV.P(Table2[1Y Return vs Nifty])</f>
        <v>1.0610903679073491</v>
      </c>
      <c r="I13">
        <v>13.791254118895401</v>
      </c>
      <c r="J13">
        <f>(Table2[[#This Row],[1M Return vs Nifty]]-AVERAGE(Table2[1M Return vs Nifty]))/_xlfn.STDEV.P(Table2[1M Return vs Nifty])</f>
        <v>1.2586764818211396</v>
      </c>
      <c r="K13">
        <v>104.99476802384901</v>
      </c>
      <c r="L13">
        <f>(Table2[[#This Row],[6M Return vs Nifty]]-AVERAGE(Table2[6M Return vs Nifty]))/_xlfn.STDEV.P(Table2[6M Return vs Nifty])</f>
        <v>3.3057001030703788</v>
      </c>
      <c r="M13">
        <v>7.3294775784775004</v>
      </c>
      <c r="N13">
        <f>(Table2[[#This Row],[1W Return vs Nifty]]-AVERAGE(Table2[1W Return vs Nifty]))/_xlfn.STDEV.P(Table2[1W Return vs Nifty])</f>
        <v>1.475513154354487</v>
      </c>
      <c r="O13">
        <v>1706.78</v>
      </c>
      <c r="P13">
        <v>1517.0651252383</v>
      </c>
      <c r="Q13">
        <v>1094.2457271365199</v>
      </c>
      <c r="R13">
        <v>69.657547244045404</v>
      </c>
      <c r="S13" s="2">
        <f>(Table2[[#This Row],[Close Price]]-Table2[[#This Row],[20D EMA]])/Table2[[#This Row],[20D EMA]]</f>
        <v>6.9499291062702931E-2</v>
      </c>
      <c r="T13" s="2">
        <f>(Table2[[#This Row],[Close Price]]-Table2[[#This Row],[50D EMA]])/Table2[[#This Row],[50D EMA]]</f>
        <v>0.20324432328722011</v>
      </c>
      <c r="U13" s="2">
        <f>(Table2[[#This Row],[Close Price]]-Table2[[#This Row],[200D EMA]])/Table2[[#This Row],[200D EMA]]</f>
        <v>0.66818106274611955</v>
      </c>
      <c r="V13">
        <v>0.97759265892073999</v>
      </c>
      <c r="W13">
        <v>1790</v>
      </c>
      <c r="X13">
        <v>1883.45</v>
      </c>
      <c r="Y13">
        <v>1790</v>
      </c>
      <c r="Z13">
        <v>1970</v>
      </c>
      <c r="AA13">
        <v>1557</v>
      </c>
      <c r="AB13">
        <v>1970</v>
      </c>
      <c r="AC13" s="2">
        <f>(Table2[[#This Row],[Close Price]]/Table2[[#This Row],[Day Low]])-1</f>
        <v>1.9776536312849258E-2</v>
      </c>
      <c r="AD13" s="2">
        <f>(Table2[[#This Row],[Day High]]/Table2[[#This Row],[Close Price]])-1</f>
        <v>3.180124904130599E-2</v>
      </c>
      <c r="AE13" s="2">
        <f>(Table2[[#This Row],[Close Price]]/Table2[[#This Row],[Current Week Low]])-1</f>
        <v>1.9776536312849258E-2</v>
      </c>
      <c r="AF13" s="2">
        <f>(Table2[[#This Row],[Current Week High]]/Table2[[#This Row],[Close Price]])-1</f>
        <v>7.9215514407801058E-2</v>
      </c>
      <c r="AG13" s="2">
        <f>(Table2[[#This Row],[Close Price]]/Table2[[#This Row],[Current Month Low]])-1</f>
        <v>0.17238278741168922</v>
      </c>
      <c r="AH13" s="2">
        <f>(Table2[[#This Row],[Current Month High]]/Table2[[#This Row],[Close Price]])-1</f>
        <v>7.9215514407801058E-2</v>
      </c>
      <c r="AI13">
        <v>7.9215514407801004</v>
      </c>
      <c r="AJ13">
        <v>180.83076923076899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0.56999999999999995</v>
      </c>
      <c r="AM13" t="s">
        <v>10345</v>
      </c>
      <c r="AN13">
        <v>5.23</v>
      </c>
      <c r="AO13" t="s">
        <v>10345</v>
      </c>
      <c r="AP13">
        <v>0.22595552061613999</v>
      </c>
      <c r="AQ13">
        <f>(Table2[[#This Row],[Sharpe Ratio]]-AVERAGE(Table2[Sharpe Ratio]))/_xlfn.STDEV.P(Table2[Sharpe Ratio])</f>
        <v>1.8427866195367277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8.9437667266900824</v>
      </c>
      <c r="AS13">
        <f>_xlfn.RANK.AVG(Table2[[#This Row],[1Y Return vs Nifty Z-Score]],Table2[1Y Return vs Nifty Z-Score])</f>
        <v>91</v>
      </c>
      <c r="AT13">
        <f>_xlfn.RANK.AVG(Table2[[#This Row],[6M Return vs Nifty Z-Score]],Table2[6M Return vs Nifty Z-Score])</f>
        <v>7</v>
      </c>
      <c r="AU13">
        <f>_xlfn.RANK.AVG(Table2[[#This Row],[Sharpe Ratio Z-Score]],Table2[Sharpe Ratio Z-Score])</f>
        <v>23</v>
      </c>
      <c r="AV13">
        <f>(Table2[[#This Row],[Rank 1Y]]+Table2[[#This Row],[Rank 6M]]+Table2[[#This Row],[Rank Sharpe]])/3</f>
        <v>40.333333333333336</v>
      </c>
    </row>
    <row r="14" spans="1:48" x14ac:dyDescent="0.3">
      <c r="A14" t="s">
        <v>1010</v>
      </c>
      <c r="B14" t="s">
        <v>1011</v>
      </c>
      <c r="C14" t="s">
        <v>10306</v>
      </c>
      <c r="D14" t="s">
        <v>127</v>
      </c>
      <c r="E14">
        <v>14063.15383496</v>
      </c>
      <c r="F14">
        <v>968.55</v>
      </c>
      <c r="G14">
        <v>118.327455932706</v>
      </c>
      <c r="H14">
        <f>(Table2[[#This Row],[1Y Return vs Nifty]]-AVERAGE(Table2[1Y Return vs Nifty]))/_xlfn.STDEV.P(Table2[1Y Return vs Nifty])</f>
        <v>1.3958180194286012</v>
      </c>
      <c r="I14">
        <v>6.9568803379835797</v>
      </c>
      <c r="J14">
        <f>(Table2[[#This Row],[1M Return vs Nifty]]-AVERAGE(Table2[1M Return vs Nifty]))/_xlfn.STDEV.P(Table2[1M Return vs Nifty])</f>
        <v>0.61134081074975355</v>
      </c>
      <c r="K14">
        <v>78.791298342215299</v>
      </c>
      <c r="L14">
        <f>(Table2[[#This Row],[6M Return vs Nifty]]-AVERAGE(Table2[6M Return vs Nifty]))/_xlfn.STDEV.P(Table2[6M Return vs Nifty])</f>
        <v>2.4089607169557552</v>
      </c>
      <c r="M14">
        <v>2.2091915550138399</v>
      </c>
      <c r="N14">
        <f>(Table2[[#This Row],[1W Return vs Nifty]]-AVERAGE(Table2[1W Return vs Nifty]))/_xlfn.STDEV.P(Table2[1W Return vs Nifty])</f>
        <v>0.31910850638644023</v>
      </c>
      <c r="O14">
        <v>918.97</v>
      </c>
      <c r="P14">
        <v>832.75274197678903</v>
      </c>
      <c r="Q14">
        <v>612.68719774353804</v>
      </c>
      <c r="R14">
        <v>71.684052753825</v>
      </c>
      <c r="S14" s="2">
        <f>(Table2[[#This Row],[Close Price]]-Table2[[#This Row],[20D EMA]])/Table2[[#This Row],[20D EMA]]</f>
        <v>5.3951706802180623E-2</v>
      </c>
      <c r="T14" s="2">
        <f>(Table2[[#This Row],[Close Price]]-Table2[[#This Row],[50D EMA]])/Table2[[#This Row],[50D EMA]]</f>
        <v>0.16307032229141066</v>
      </c>
      <c r="U14" s="2">
        <f>(Table2[[#This Row],[Close Price]]-Table2[[#This Row],[200D EMA]])/Table2[[#This Row],[200D EMA]]</f>
        <v>0.58082297715223508</v>
      </c>
      <c r="V14">
        <v>0.54106629375098403</v>
      </c>
      <c r="W14">
        <v>953</v>
      </c>
      <c r="X14">
        <v>978.25</v>
      </c>
      <c r="Y14">
        <v>935.55</v>
      </c>
      <c r="Z14">
        <v>978.25</v>
      </c>
      <c r="AA14">
        <v>853.2</v>
      </c>
      <c r="AB14">
        <v>999</v>
      </c>
      <c r="AC14" s="2">
        <f>(Table2[[#This Row],[Close Price]]/Table2[[#This Row],[Day Low]])-1</f>
        <v>1.6316894018887584E-2</v>
      </c>
      <c r="AD14" s="2">
        <f>(Table2[[#This Row],[Day High]]/Table2[[#This Row],[Close Price]])-1</f>
        <v>1.0014970832687986E-2</v>
      </c>
      <c r="AE14" s="2">
        <f>(Table2[[#This Row],[Close Price]]/Table2[[#This Row],[Current Week Low]])-1</f>
        <v>3.5273368606701938E-2</v>
      </c>
      <c r="AF14" s="2">
        <f>(Table2[[#This Row],[Current Week High]]/Table2[[#This Row],[Close Price]])-1</f>
        <v>1.0014970832687986E-2</v>
      </c>
      <c r="AG14" s="2">
        <f>(Table2[[#This Row],[Close Price]]/Table2[[#This Row],[Current Month Low]])-1</f>
        <v>0.13519690576652588</v>
      </c>
      <c r="AH14" s="2">
        <f>(Table2[[#This Row],[Current Month High]]/Table2[[#This Row],[Close Price]])-1</f>
        <v>3.1438748644881498E-2</v>
      </c>
      <c r="AI14">
        <v>3.1438748644881498</v>
      </c>
      <c r="AJ14">
        <v>158.90136327185201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0.53</v>
      </c>
      <c r="AM14" t="s">
        <v>10345</v>
      </c>
      <c r="AN14">
        <v>5.59</v>
      </c>
      <c r="AO14" t="s">
        <v>10345</v>
      </c>
      <c r="AP14">
        <v>0.19920355655171201</v>
      </c>
      <c r="AQ14">
        <f>(Table2[[#This Row],[Sharpe Ratio]]-AVERAGE(Table2[Sharpe Ratio]))/_xlfn.STDEV.P(Table2[Sharpe Ratio])</f>
        <v>1.5354360580812974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6.2706641116018478</v>
      </c>
      <c r="AS14">
        <f>_xlfn.RANK.AVG(Table2[[#This Row],[1Y Return vs Nifty Z-Score]],Table2[1Y Return vs Nifty Z-Score])</f>
        <v>63</v>
      </c>
      <c r="AT14">
        <f>_xlfn.RANK.AVG(Table2[[#This Row],[6M Return vs Nifty Z-Score]],Table2[6M Return vs Nifty Z-Score])</f>
        <v>18</v>
      </c>
      <c r="AU14">
        <f>_xlfn.RANK.AVG(Table2[[#This Row],[Sharpe Ratio Z-Score]],Table2[Sharpe Ratio Z-Score])</f>
        <v>41</v>
      </c>
      <c r="AV14">
        <f>(Table2[[#This Row],[Rank 1Y]]+Table2[[#This Row],[Rank 6M]]+Table2[[#This Row],[Rank Sharpe]])/3</f>
        <v>40.666666666666664</v>
      </c>
    </row>
    <row r="15" spans="1:48" x14ac:dyDescent="0.3">
      <c r="A15" t="s">
        <v>386</v>
      </c>
      <c r="B15" t="s">
        <v>387</v>
      </c>
      <c r="C15" t="s">
        <v>10312</v>
      </c>
      <c r="D15" t="s">
        <v>92</v>
      </c>
      <c r="E15">
        <v>63405.317289165003</v>
      </c>
      <c r="F15">
        <v>611.20000000000005</v>
      </c>
      <c r="G15">
        <v>147.29831177667899</v>
      </c>
      <c r="H15">
        <f>(Table2[[#This Row],[1Y Return vs Nifty]]-AVERAGE(Table2[1Y Return vs Nifty]))/_xlfn.STDEV.P(Table2[1Y Return vs Nifty])</f>
        <v>1.8504611375757667</v>
      </c>
      <c r="I15">
        <v>6.6248702131103601</v>
      </c>
      <c r="J15">
        <f>(Table2[[#This Row],[1M Return vs Nifty]]-AVERAGE(Table2[1M Return vs Nifty]))/_xlfn.STDEV.P(Table2[1M Return vs Nifty])</f>
        <v>0.57989359936257856</v>
      </c>
      <c r="K15">
        <v>47.351790811861299</v>
      </c>
      <c r="L15">
        <f>(Table2[[#This Row],[6M Return vs Nifty]]-AVERAGE(Table2[6M Return vs Nifty]))/_xlfn.STDEV.P(Table2[6M Return vs Nifty])</f>
        <v>1.3330327950028644</v>
      </c>
      <c r="M15">
        <v>11.884826724308599</v>
      </c>
      <c r="N15">
        <f>(Table2[[#This Row],[1W Return vs Nifty]]-AVERAGE(Table2[1W Return vs Nifty]))/_xlfn.STDEV.P(Table2[1W Return vs Nifty])</f>
        <v>2.5043281270369877</v>
      </c>
      <c r="O15">
        <v>570.41</v>
      </c>
      <c r="P15">
        <v>530.48730716895</v>
      </c>
      <c r="Q15">
        <v>416.890802381279</v>
      </c>
      <c r="R15">
        <v>73.015484158609695</v>
      </c>
      <c r="S15" s="2">
        <f>(Table2[[#This Row],[Close Price]]-Table2[[#This Row],[20D EMA]])/Table2[[#This Row],[20D EMA]]</f>
        <v>7.1509966515313689E-2</v>
      </c>
      <c r="T15" s="2">
        <f>(Table2[[#This Row],[Close Price]]-Table2[[#This Row],[50D EMA]])/Table2[[#This Row],[50D EMA]]</f>
        <v>0.15214820739404536</v>
      </c>
      <c r="U15" s="2">
        <f>(Table2[[#This Row],[Close Price]]-Table2[[#This Row],[200D EMA]])/Table2[[#This Row],[200D EMA]]</f>
        <v>0.46609135176124655</v>
      </c>
      <c r="V15">
        <v>2.59731754372222</v>
      </c>
      <c r="W15">
        <v>599</v>
      </c>
      <c r="X15">
        <v>616</v>
      </c>
      <c r="Y15">
        <v>580.4</v>
      </c>
      <c r="Z15">
        <v>624.95000000000005</v>
      </c>
      <c r="AA15">
        <v>515.95000000000005</v>
      </c>
      <c r="AB15">
        <v>624.95000000000005</v>
      </c>
      <c r="AC15" s="2">
        <f>(Table2[[#This Row],[Close Price]]/Table2[[#This Row],[Day Low]])-1</f>
        <v>2.0367278797996713E-2</v>
      </c>
      <c r="AD15" s="2">
        <f>(Table2[[#This Row],[Day High]]/Table2[[#This Row],[Close Price]])-1</f>
        <v>7.8534031413610705E-3</v>
      </c>
      <c r="AE15" s="2">
        <f>(Table2[[#This Row],[Close Price]]/Table2[[#This Row],[Current Week Low]])-1</f>
        <v>5.3066850447966996E-2</v>
      </c>
      <c r="AF15" s="2">
        <f>(Table2[[#This Row],[Current Week High]]/Table2[[#This Row],[Close Price]])-1</f>
        <v>2.2496727748691159E-2</v>
      </c>
      <c r="AG15" s="2">
        <f>(Table2[[#This Row],[Close Price]]/Table2[[#This Row],[Current Month Low]])-1</f>
        <v>0.18461091191006873</v>
      </c>
      <c r="AH15" s="2">
        <f>(Table2[[#This Row],[Current Month High]]/Table2[[#This Row],[Close Price]])-1</f>
        <v>2.2496727748691159E-2</v>
      </c>
      <c r="AI15">
        <v>3.66492146596857</v>
      </c>
      <c r="AJ15">
        <v>201.380670611439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0.39</v>
      </c>
      <c r="AM15" t="s">
        <v>10345</v>
      </c>
      <c r="AN15">
        <v>13.44</v>
      </c>
      <c r="AO15" t="s">
        <v>10345</v>
      </c>
      <c r="AP15">
        <v>0.23848229505070501</v>
      </c>
      <c r="AQ15">
        <f>(Table2[[#This Row],[Sharpe Ratio]]-AVERAGE(Table2[Sharpe Ratio]))/_xlfn.STDEV.P(Table2[Sharpe Ratio])</f>
        <v>1.9867054415872019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8.2544211005654002</v>
      </c>
      <c r="AS15">
        <f>_xlfn.RANK.AVG(Table2[[#This Row],[1Y Return vs Nifty Z-Score]],Table2[1Y Return vs Nifty Z-Score])</f>
        <v>39</v>
      </c>
      <c r="AT15">
        <f>_xlfn.RANK.AVG(Table2[[#This Row],[6M Return vs Nifty Z-Score]],Table2[6M Return vs Nifty Z-Score])</f>
        <v>70</v>
      </c>
      <c r="AU15">
        <f>_xlfn.RANK.AVG(Table2[[#This Row],[Sharpe Ratio Z-Score]],Table2[Sharpe Ratio Z-Score])</f>
        <v>14</v>
      </c>
      <c r="AV15">
        <f>(Table2[[#This Row],[Rank 1Y]]+Table2[[#This Row],[Rank 6M]]+Table2[[#This Row],[Rank Sharpe]])/3</f>
        <v>41</v>
      </c>
    </row>
    <row r="16" spans="1:48" x14ac:dyDescent="0.3">
      <c r="A16" t="s">
        <v>635</v>
      </c>
      <c r="B16" t="s">
        <v>636</v>
      </c>
      <c r="C16" t="s">
        <v>10303</v>
      </c>
      <c r="D16" t="s">
        <v>43</v>
      </c>
      <c r="E16">
        <v>29697.21787</v>
      </c>
      <c r="F16">
        <v>5798.7</v>
      </c>
      <c r="G16">
        <v>141.93307267189499</v>
      </c>
      <c r="H16">
        <f>(Table2[[#This Row],[1Y Return vs Nifty]]-AVERAGE(Table2[1Y Return vs Nifty]))/_xlfn.STDEV.P(Table2[1Y Return vs Nifty])</f>
        <v>1.7662637963118026</v>
      </c>
      <c r="I16">
        <v>31.921880471641199</v>
      </c>
      <c r="J16">
        <f>(Table2[[#This Row],[1M Return vs Nifty]]-AVERAGE(Table2[1M Return vs Nifty]))/_xlfn.STDEV.P(Table2[1M Return vs Nifty])</f>
        <v>2.9759663979476461</v>
      </c>
      <c r="K16">
        <v>92.835647057133997</v>
      </c>
      <c r="L16">
        <f>(Table2[[#This Row],[6M Return vs Nifty]]-AVERAGE(Table2[6M Return vs Nifty]))/_xlfn.STDEV.P(Table2[6M Return vs Nifty])</f>
        <v>2.8895886947774576</v>
      </c>
      <c r="M16">
        <v>0.35547444431198399</v>
      </c>
      <c r="N16">
        <f>(Table2[[#This Row],[1W Return vs Nifty]]-AVERAGE(Table2[1W Return vs Nifty]))/_xlfn.STDEV.P(Table2[1W Return vs Nifty])</f>
        <v>-9.9549176604369821E-2</v>
      </c>
      <c r="O16">
        <v>5033.3900000000003</v>
      </c>
      <c r="P16">
        <v>4546.5758830678296</v>
      </c>
      <c r="Q16">
        <v>3481.2735850197901</v>
      </c>
      <c r="R16">
        <v>73.475472789387695</v>
      </c>
      <c r="S16" s="2">
        <f>(Table2[[#This Row],[Close Price]]-Table2[[#This Row],[20D EMA]])/Table2[[#This Row],[20D EMA]]</f>
        <v>0.15204663258758003</v>
      </c>
      <c r="T16" s="2">
        <f>(Table2[[#This Row],[Close Price]]-Table2[[#This Row],[50D EMA]])/Table2[[#This Row],[50D EMA]]</f>
        <v>0.27539936627809936</v>
      </c>
      <c r="U16" s="2">
        <f>(Table2[[#This Row],[Close Price]]-Table2[[#This Row],[200D EMA]])/Table2[[#This Row],[200D EMA]]</f>
        <v>0.66568350874584759</v>
      </c>
      <c r="V16">
        <v>2.0129127331083301</v>
      </c>
      <c r="W16">
        <v>5701</v>
      </c>
      <c r="X16">
        <v>5890</v>
      </c>
      <c r="Y16">
        <v>5451</v>
      </c>
      <c r="Z16">
        <v>5890</v>
      </c>
      <c r="AA16">
        <v>3965.5</v>
      </c>
      <c r="AB16">
        <v>5990</v>
      </c>
      <c r="AC16" s="2">
        <f>(Table2[[#This Row],[Close Price]]/Table2[[#This Row],[Day Low]])-1</f>
        <v>1.7137344325556914E-2</v>
      </c>
      <c r="AD16" s="2">
        <f>(Table2[[#This Row],[Day High]]/Table2[[#This Row],[Close Price]])-1</f>
        <v>1.5744908341524866E-2</v>
      </c>
      <c r="AE16" s="2">
        <f>(Table2[[#This Row],[Close Price]]/Table2[[#This Row],[Current Week Low]])-1</f>
        <v>6.378646119977982E-2</v>
      </c>
      <c r="AF16" s="2">
        <f>(Table2[[#This Row],[Current Week High]]/Table2[[#This Row],[Close Price]])-1</f>
        <v>1.5744908341524866E-2</v>
      </c>
      <c r="AG16" s="2">
        <f>(Table2[[#This Row],[Close Price]]/Table2[[#This Row],[Current Month Low]])-1</f>
        <v>0.46228722733577099</v>
      </c>
      <c r="AH16" s="2">
        <f>(Table2[[#This Row],[Current Month High]]/Table2[[#This Row],[Close Price]])-1</f>
        <v>3.2990152965319819E-2</v>
      </c>
      <c r="AI16">
        <v>3.2990152965319801</v>
      </c>
      <c r="AJ16">
        <v>191.084784900356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0.39</v>
      </c>
      <c r="AM16" t="s">
        <v>10345</v>
      </c>
      <c r="AN16">
        <v>30.89</v>
      </c>
      <c r="AO16" t="s">
        <v>10345</v>
      </c>
      <c r="AP16">
        <v>0.17983596067938301</v>
      </c>
      <c r="AQ16">
        <f>(Table2[[#This Row],[Sharpe Ratio]]-AVERAGE(Table2[Sharpe Ratio]))/_xlfn.STDEV.P(Table2[Sharpe Ratio])</f>
        <v>1.3129237426839613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8.8451934551164975</v>
      </c>
      <c r="AS16">
        <f>_xlfn.RANK.AVG(Table2[[#This Row],[1Y Return vs Nifty Z-Score]],Table2[1Y Return vs Nifty Z-Score])</f>
        <v>41</v>
      </c>
      <c r="AT16">
        <f>_xlfn.RANK.AVG(Table2[[#This Row],[6M Return vs Nifty Z-Score]],Table2[6M Return vs Nifty Z-Score])</f>
        <v>10</v>
      </c>
      <c r="AU16">
        <f>_xlfn.RANK.AVG(Table2[[#This Row],[Sharpe Ratio Z-Score]],Table2[Sharpe Ratio Z-Score])</f>
        <v>72</v>
      </c>
      <c r="AV16">
        <f>(Table2[[#This Row],[Rank 1Y]]+Table2[[#This Row],[Rank 6M]]+Table2[[#This Row],[Rank Sharpe]])/3</f>
        <v>41</v>
      </c>
    </row>
    <row r="17" spans="1:48" x14ac:dyDescent="0.3">
      <c r="A17" t="s">
        <v>994</v>
      </c>
      <c r="B17" t="s">
        <v>995</v>
      </c>
      <c r="C17" t="s">
        <v>10311</v>
      </c>
      <c r="D17" t="s">
        <v>163</v>
      </c>
      <c r="E17">
        <v>14524.896256</v>
      </c>
      <c r="F17">
        <v>14307.45</v>
      </c>
      <c r="G17">
        <v>123.423360925675</v>
      </c>
      <c r="H17">
        <f>(Table2[[#This Row],[1Y Return vs Nifty]]-AVERAGE(Table2[1Y Return vs Nifty]))/_xlfn.STDEV.P(Table2[1Y Return vs Nifty])</f>
        <v>1.4757886681475316</v>
      </c>
      <c r="I17">
        <v>15.9873251587828</v>
      </c>
      <c r="J17">
        <f>(Table2[[#This Row],[1M Return vs Nifty]]-AVERAGE(Table2[1M Return vs Nifty]))/_xlfn.STDEV.P(Table2[1M Return vs Nifty])</f>
        <v>1.4666831208926538</v>
      </c>
      <c r="K17">
        <v>52.633537295009198</v>
      </c>
      <c r="L17">
        <f>(Table2[[#This Row],[6M Return vs Nifty]]-AVERAGE(Table2[6M Return vs Nifty]))/_xlfn.STDEV.P(Table2[6M Return vs Nifty])</f>
        <v>1.5137855791362909</v>
      </c>
      <c r="M17">
        <v>2.7744939620822202</v>
      </c>
      <c r="N17">
        <f>(Table2[[#This Row],[1W Return vs Nifty]]-AVERAGE(Table2[1W Return vs Nifty]))/_xlfn.STDEV.P(Table2[1W Return vs Nifty])</f>
        <v>0.44678073564194315</v>
      </c>
      <c r="O17">
        <v>13720.86</v>
      </c>
      <c r="P17">
        <v>12818.909091934</v>
      </c>
      <c r="Q17">
        <v>9809.0482021527605</v>
      </c>
      <c r="R17">
        <v>66.284594930968396</v>
      </c>
      <c r="S17" s="2">
        <f>(Table2[[#This Row],[Close Price]]-Table2[[#This Row],[20D EMA]])/Table2[[#This Row],[20D EMA]]</f>
        <v>4.2751693406973039E-2</v>
      </c>
      <c r="T17" s="2">
        <f>(Table2[[#This Row],[Close Price]]-Table2[[#This Row],[50D EMA]])/Table2[[#This Row],[50D EMA]]</f>
        <v>0.11612071646585206</v>
      </c>
      <c r="U17" s="2">
        <f>(Table2[[#This Row],[Close Price]]-Table2[[#This Row],[200D EMA]])/Table2[[#This Row],[200D EMA]]</f>
        <v>0.45859717529576316</v>
      </c>
      <c r="V17">
        <v>0.87526498948579201</v>
      </c>
      <c r="W17">
        <v>14202.05</v>
      </c>
      <c r="X17">
        <v>14800</v>
      </c>
      <c r="Y17">
        <v>14150</v>
      </c>
      <c r="Z17">
        <v>14800</v>
      </c>
      <c r="AA17">
        <v>12900.1</v>
      </c>
      <c r="AB17">
        <v>14800</v>
      </c>
      <c r="AC17" s="2">
        <f>(Table2[[#This Row],[Close Price]]/Table2[[#This Row],[Day Low]])-1</f>
        <v>7.4214638027609858E-3</v>
      </c>
      <c r="AD17" s="2">
        <f>(Table2[[#This Row],[Day High]]/Table2[[#This Row],[Close Price]])-1</f>
        <v>3.4426120657419679E-2</v>
      </c>
      <c r="AE17" s="2">
        <f>(Table2[[#This Row],[Close Price]]/Table2[[#This Row],[Current Week Low]])-1</f>
        <v>1.1127208480565365E-2</v>
      </c>
      <c r="AF17" s="2">
        <f>(Table2[[#This Row],[Current Week High]]/Table2[[#This Row],[Close Price]])-1</f>
        <v>3.4426120657419679E-2</v>
      </c>
      <c r="AG17" s="2">
        <f>(Table2[[#This Row],[Close Price]]/Table2[[#This Row],[Current Month Low]])-1</f>
        <v>0.1090960535189649</v>
      </c>
      <c r="AH17" s="2">
        <f>(Table2[[#This Row],[Current Month High]]/Table2[[#This Row],[Close Price]])-1</f>
        <v>3.4426120657419679E-2</v>
      </c>
      <c r="AI17">
        <v>3.4426120657419599</v>
      </c>
      <c r="AJ17">
        <v>239.67901615602801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0.23</v>
      </c>
      <c r="AM17" t="s">
        <v>10345</v>
      </c>
      <c r="AN17">
        <v>7.5</v>
      </c>
      <c r="AO17" t="s">
        <v>10345</v>
      </c>
      <c r="AP17">
        <v>0.240932849925408</v>
      </c>
      <c r="AQ17">
        <f>(Table2[[#This Row],[Sharpe Ratio]]-AVERAGE(Table2[Sharpe Ratio]))/_xlfn.STDEV.P(Table2[Sharpe Ratio])</f>
        <v>2.0148596142977881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6.9178977181162074</v>
      </c>
      <c r="AS17">
        <f>_xlfn.RANK.AVG(Table2[[#This Row],[1Y Return vs Nifty Z-Score]],Table2[1Y Return vs Nifty Z-Score])</f>
        <v>59</v>
      </c>
      <c r="AT17">
        <f>_xlfn.RANK.AVG(Table2[[#This Row],[6M Return vs Nifty Z-Score]],Table2[6M Return vs Nifty Z-Score])</f>
        <v>59</v>
      </c>
      <c r="AU17">
        <f>_xlfn.RANK.AVG(Table2[[#This Row],[Sharpe Ratio Z-Score]],Table2[Sharpe Ratio Z-Score])</f>
        <v>13</v>
      </c>
      <c r="AV17">
        <f>(Table2[[#This Row],[Rank 1Y]]+Table2[[#This Row],[Rank 6M]]+Table2[[#This Row],[Rank Sharpe]])/3</f>
        <v>43.666666666666664</v>
      </c>
    </row>
    <row r="18" spans="1:48" x14ac:dyDescent="0.3">
      <c r="A18" t="s">
        <v>947</v>
      </c>
      <c r="B18" t="s">
        <v>948</v>
      </c>
      <c r="C18" t="s">
        <v>10305</v>
      </c>
      <c r="D18" t="s">
        <v>51</v>
      </c>
      <c r="E18">
        <v>15616.412591910001</v>
      </c>
      <c r="F18">
        <v>12516.4</v>
      </c>
      <c r="G18">
        <v>197.107254009656</v>
      </c>
      <c r="H18">
        <f>(Table2[[#This Row],[1Y Return vs Nifty]]-AVERAGE(Table2[1Y Return vs Nifty]))/_xlfn.STDEV.P(Table2[1Y Return vs Nifty])</f>
        <v>2.6321188466324972</v>
      </c>
      <c r="I18">
        <v>44.287005259066902</v>
      </c>
      <c r="J18">
        <f>(Table2[[#This Row],[1M Return vs Nifty]]-AVERAGE(Table2[1M Return vs Nifty]))/_xlfn.STDEV.P(Table2[1M Return vs Nifty])</f>
        <v>4.1471616835355709</v>
      </c>
      <c r="K18">
        <v>62.102501649184497</v>
      </c>
      <c r="L18">
        <f>(Table2[[#This Row],[6M Return vs Nifty]]-AVERAGE(Table2[6M Return vs Nifty]))/_xlfn.STDEV.P(Table2[6M Return vs Nifty])</f>
        <v>1.8378340118541907</v>
      </c>
      <c r="M18">
        <v>5.3591972607673899</v>
      </c>
      <c r="N18">
        <f>(Table2[[#This Row],[1W Return vs Nifty]]-AVERAGE(Table2[1W Return vs Nifty]))/_xlfn.STDEV.P(Table2[1W Return vs Nifty])</f>
        <v>1.0305299431121859</v>
      </c>
      <c r="O18">
        <v>11217.23</v>
      </c>
      <c r="P18">
        <v>9711.0008333374699</v>
      </c>
      <c r="Q18">
        <v>7116.5058409738003</v>
      </c>
      <c r="R18">
        <v>72.5123645455445</v>
      </c>
      <c r="S18" s="2">
        <f>(Table2[[#This Row],[Close Price]]-Table2[[#This Row],[20D EMA]])/Table2[[#This Row],[20D EMA]]</f>
        <v>0.11581914608151925</v>
      </c>
      <c r="T18" s="2">
        <f>(Table2[[#This Row],[Close Price]]-Table2[[#This Row],[50D EMA]])/Table2[[#This Row],[50D EMA]]</f>
        <v>0.28888877828449039</v>
      </c>
      <c r="U18" s="2">
        <f>(Table2[[#This Row],[Close Price]]-Table2[[#This Row],[200D EMA]])/Table2[[#This Row],[200D EMA]]</f>
        <v>0.75878447649630465</v>
      </c>
      <c r="V18">
        <v>0.52074646411645698</v>
      </c>
      <c r="W18">
        <v>12012.9</v>
      </c>
      <c r="X18">
        <v>12620</v>
      </c>
      <c r="Y18">
        <v>11849.95</v>
      </c>
      <c r="Z18">
        <v>12620</v>
      </c>
      <c r="AA18">
        <v>8756</v>
      </c>
      <c r="AB18">
        <v>12620</v>
      </c>
      <c r="AC18" s="2">
        <f>(Table2[[#This Row],[Close Price]]/Table2[[#This Row],[Day Low]])-1</f>
        <v>4.1913276561030166E-2</v>
      </c>
      <c r="AD18" s="2">
        <f>(Table2[[#This Row],[Day High]]/Table2[[#This Row],[Close Price]])-1</f>
        <v>8.2771403918060482E-3</v>
      </c>
      <c r="AE18" s="2">
        <f>(Table2[[#This Row],[Close Price]]/Table2[[#This Row],[Current Week Low]])-1</f>
        <v>5.6240743631829515E-2</v>
      </c>
      <c r="AF18" s="2">
        <f>(Table2[[#This Row],[Current Week High]]/Table2[[#This Row],[Close Price]])-1</f>
        <v>8.2771403918060482E-3</v>
      </c>
      <c r="AG18" s="2">
        <f>(Table2[[#This Row],[Close Price]]/Table2[[#This Row],[Current Month Low]])-1</f>
        <v>0.42946550936500683</v>
      </c>
      <c r="AH18" s="2">
        <f>(Table2[[#This Row],[Current Month High]]/Table2[[#This Row],[Close Price]])-1</f>
        <v>8.2771403918060482E-3</v>
      </c>
      <c r="AI18">
        <v>0.82771403918060404</v>
      </c>
      <c r="AJ18">
        <v>268.12941176470503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0.69</v>
      </c>
      <c r="AM18" t="s">
        <v>10345</v>
      </c>
      <c r="AN18">
        <v>8.68</v>
      </c>
      <c r="AO18" t="s">
        <v>10345</v>
      </c>
      <c r="AP18">
        <v>0.17451920107020499</v>
      </c>
      <c r="AQ18">
        <f>(Table2[[#This Row],[Sharpe Ratio]]-AVERAGE(Table2[Sharpe Ratio]))/_xlfn.STDEV.P(Table2[Sharpe Ratio])</f>
        <v>1.2518400388082789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10.899484523942723</v>
      </c>
      <c r="AS18">
        <f>_xlfn.RANK.AVG(Table2[[#This Row],[1Y Return vs Nifty Z-Score]],Table2[1Y Return vs Nifty Z-Score])</f>
        <v>17</v>
      </c>
      <c r="AT18">
        <f>_xlfn.RANK.AVG(Table2[[#This Row],[6M Return vs Nifty Z-Score]],Table2[6M Return vs Nifty Z-Score])</f>
        <v>39</v>
      </c>
      <c r="AU18">
        <f>_xlfn.RANK.AVG(Table2[[#This Row],[Sharpe Ratio Z-Score]],Table2[Sharpe Ratio Z-Score])</f>
        <v>84</v>
      </c>
      <c r="AV18">
        <f>(Table2[[#This Row],[Rank 1Y]]+Table2[[#This Row],[Rank 6M]]+Table2[[#This Row],[Rank Sharpe]])/3</f>
        <v>46.666666666666664</v>
      </c>
    </row>
    <row r="19" spans="1:48" x14ac:dyDescent="0.3">
      <c r="A19" t="s">
        <v>616</v>
      </c>
      <c r="B19" t="s">
        <v>617</v>
      </c>
      <c r="C19" t="s">
        <v>10301</v>
      </c>
      <c r="D19" t="s">
        <v>193</v>
      </c>
      <c r="E19">
        <v>31511.499566620001</v>
      </c>
      <c r="F19">
        <v>14511.85</v>
      </c>
      <c r="G19">
        <v>152.23987532870501</v>
      </c>
      <c r="H19">
        <f>(Table2[[#This Row],[1Y Return vs Nifty]]-AVERAGE(Table2[1Y Return vs Nifty]))/_xlfn.STDEV.P(Table2[1Y Return vs Nifty])</f>
        <v>1.9280096875362913</v>
      </c>
      <c r="I19">
        <v>3.8234881336968098</v>
      </c>
      <c r="J19">
        <f>(Table2[[#This Row],[1M Return vs Nifty]]-AVERAGE(Table2[1M Return vs Nifty]))/_xlfn.STDEV.P(Table2[1M Return vs Nifty])</f>
        <v>0.31455333463058693</v>
      </c>
      <c r="K19">
        <v>46.631872224590403</v>
      </c>
      <c r="L19">
        <f>(Table2[[#This Row],[6M Return vs Nifty]]-AVERAGE(Table2[6M Return vs Nifty]))/_xlfn.STDEV.P(Table2[6M Return vs Nifty])</f>
        <v>1.3083956244355521</v>
      </c>
      <c r="M19">
        <v>6.0696054081057698</v>
      </c>
      <c r="N19">
        <f>(Table2[[#This Row],[1W Return vs Nifty]]-AVERAGE(Table2[1W Return vs Nifty]))/_xlfn.STDEV.P(Table2[1W Return vs Nifty])</f>
        <v>1.1909739651398359</v>
      </c>
      <c r="O19">
        <v>13631.07</v>
      </c>
      <c r="P19">
        <v>13061.527056446601</v>
      </c>
      <c r="Q19">
        <v>10142.1688543829</v>
      </c>
      <c r="R19">
        <v>72.979351092774806</v>
      </c>
      <c r="S19" s="2">
        <f>(Table2[[#This Row],[Close Price]]-Table2[[#This Row],[20D EMA]])/Table2[[#This Row],[20D EMA]]</f>
        <v>6.4615617115897778E-2</v>
      </c>
      <c r="T19" s="2">
        <f>(Table2[[#This Row],[Close Price]]-Table2[[#This Row],[50D EMA]])/Table2[[#This Row],[50D EMA]]</f>
        <v>0.11103777814689617</v>
      </c>
      <c r="U19" s="2">
        <f>(Table2[[#This Row],[Close Price]]-Table2[[#This Row],[200D EMA]])/Table2[[#This Row],[200D EMA]]</f>
        <v>0.43084287082528294</v>
      </c>
      <c r="V19">
        <v>1.4485639852823899</v>
      </c>
      <c r="W19">
        <v>14247.3</v>
      </c>
      <c r="X19">
        <v>14849.95</v>
      </c>
      <c r="Y19">
        <v>13410.05</v>
      </c>
      <c r="Z19">
        <v>14990</v>
      </c>
      <c r="AA19">
        <v>12750</v>
      </c>
      <c r="AB19">
        <v>14990</v>
      </c>
      <c r="AC19" s="2">
        <f>(Table2[[#This Row],[Close Price]]/Table2[[#This Row],[Day Low]])-1</f>
        <v>1.8568430509640521E-2</v>
      </c>
      <c r="AD19" s="2">
        <f>(Table2[[#This Row],[Day High]]/Table2[[#This Row],[Close Price]])-1</f>
        <v>2.3298201125287354E-2</v>
      </c>
      <c r="AE19" s="2">
        <f>(Table2[[#This Row],[Close Price]]/Table2[[#This Row],[Current Week Low]])-1</f>
        <v>8.2162258902837904E-2</v>
      </c>
      <c r="AF19" s="2">
        <f>(Table2[[#This Row],[Current Week High]]/Table2[[#This Row],[Close Price]])-1</f>
        <v>3.2948934836013244E-2</v>
      </c>
      <c r="AG19" s="2">
        <f>(Table2[[#This Row],[Close Price]]/Table2[[#This Row],[Current Month Low]])-1</f>
        <v>0.13818431372549012</v>
      </c>
      <c r="AH19" s="2">
        <f>(Table2[[#This Row],[Current Month High]]/Table2[[#This Row],[Close Price]])-1</f>
        <v>3.2948934836013244E-2</v>
      </c>
      <c r="AI19">
        <v>3.29489348360132</v>
      </c>
      <c r="AJ19">
        <v>199.20106387365399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0.17</v>
      </c>
      <c r="AM19" t="s">
        <v>10345</v>
      </c>
      <c r="AN19">
        <v>4.08</v>
      </c>
      <c r="AO19" t="s">
        <v>10345</v>
      </c>
      <c r="AP19">
        <v>0.20870587330551801</v>
      </c>
      <c r="AQ19">
        <f>(Table2[[#This Row],[Sharpe Ratio]]-AVERAGE(Table2[Sharpe Ratio]))/_xlfn.STDEV.P(Table2[Sharpe Ratio])</f>
        <v>1.6446071971563923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6.3865398088986591</v>
      </c>
      <c r="AS19">
        <f>_xlfn.RANK.AVG(Table2[[#This Row],[1Y Return vs Nifty Z-Score]],Table2[1Y Return vs Nifty Z-Score])</f>
        <v>36</v>
      </c>
      <c r="AT19">
        <f>_xlfn.RANK.AVG(Table2[[#This Row],[6M Return vs Nifty Z-Score]],Table2[6M Return vs Nifty Z-Score])</f>
        <v>73</v>
      </c>
      <c r="AU19">
        <f>_xlfn.RANK.AVG(Table2[[#This Row],[Sharpe Ratio Z-Score]],Table2[Sharpe Ratio Z-Score])</f>
        <v>34</v>
      </c>
      <c r="AV19">
        <f>(Table2[[#This Row],[Rank 1Y]]+Table2[[#This Row],[Rank 6M]]+Table2[[#This Row],[Rank Sharpe]])/3</f>
        <v>47.666666666666664</v>
      </c>
    </row>
    <row r="20" spans="1:48" x14ac:dyDescent="0.3">
      <c r="A20" t="s">
        <v>1429</v>
      </c>
      <c r="B20" t="s">
        <v>1430</v>
      </c>
      <c r="C20" t="s">
        <v>10307</v>
      </c>
      <c r="D20" t="s">
        <v>193</v>
      </c>
      <c r="E20">
        <v>7764.2487172350002</v>
      </c>
      <c r="F20">
        <v>2778.2</v>
      </c>
      <c r="G20">
        <v>183.73157998326599</v>
      </c>
      <c r="H20">
        <f>(Table2[[#This Row],[1Y Return vs Nifty]]-AVERAGE(Table2[1Y Return vs Nifty]))/_xlfn.STDEV.P(Table2[1Y Return vs Nifty])</f>
        <v>2.4222127886468776</v>
      </c>
      <c r="I20">
        <v>9.3054772905167802</v>
      </c>
      <c r="J20">
        <f>(Table2[[#This Row],[1M Return vs Nifty]]-AVERAGE(Table2[1M Return vs Nifty]))/_xlfn.STDEV.P(Table2[1M Return vs Nifty])</f>
        <v>0.8337943424237928</v>
      </c>
      <c r="K20">
        <v>89.537686797010494</v>
      </c>
      <c r="L20">
        <f>(Table2[[#This Row],[6M Return vs Nifty]]-AVERAGE(Table2[6M Return vs Nifty]))/_xlfn.STDEV.P(Table2[6M Return vs Nifty])</f>
        <v>2.7767253642710226</v>
      </c>
      <c r="M20">
        <v>2.9875777263069998</v>
      </c>
      <c r="N20">
        <f>(Table2[[#This Row],[1W Return vs Nifty]]-AVERAGE(Table2[1W Return vs Nifty]))/_xlfn.STDEV.P(Table2[1W Return vs Nifty])</f>
        <v>0.49490520646776937</v>
      </c>
      <c r="O20">
        <v>2594.58</v>
      </c>
      <c r="P20">
        <v>2390.1469036797098</v>
      </c>
      <c r="Q20">
        <v>1762.5555218776601</v>
      </c>
      <c r="R20">
        <v>64.880182097930302</v>
      </c>
      <c r="S20" s="2">
        <f>(Table2[[#This Row],[Close Price]]-Table2[[#This Row],[20D EMA]])/Table2[[#This Row],[20D EMA]]</f>
        <v>7.0770606417994389E-2</v>
      </c>
      <c r="T20" s="2">
        <f>(Table2[[#This Row],[Close Price]]-Table2[[#This Row],[50D EMA]])/Table2[[#This Row],[50D EMA]]</f>
        <v>0.16235533293910492</v>
      </c>
      <c r="U20" s="2">
        <f>(Table2[[#This Row],[Close Price]]-Table2[[#This Row],[200D EMA]])/Table2[[#This Row],[200D EMA]]</f>
        <v>0.57623403377407822</v>
      </c>
      <c r="V20">
        <v>0.481761509828879</v>
      </c>
      <c r="W20">
        <v>2702.3</v>
      </c>
      <c r="X20">
        <v>2863.4</v>
      </c>
      <c r="Y20">
        <v>2633.4</v>
      </c>
      <c r="Z20">
        <v>2863.4</v>
      </c>
      <c r="AA20">
        <v>2200.0500000000002</v>
      </c>
      <c r="AB20">
        <v>2863.4</v>
      </c>
      <c r="AC20" s="2">
        <f>(Table2[[#This Row],[Close Price]]/Table2[[#This Row],[Day Low]])-1</f>
        <v>2.8087184990563507E-2</v>
      </c>
      <c r="AD20" s="2">
        <f>(Table2[[#This Row],[Day High]]/Table2[[#This Row],[Close Price]])-1</f>
        <v>3.0667338564538182E-2</v>
      </c>
      <c r="AE20" s="2">
        <f>(Table2[[#This Row],[Close Price]]/Table2[[#This Row],[Current Week Low]])-1</f>
        <v>5.4985949722791805E-2</v>
      </c>
      <c r="AF20" s="2">
        <f>(Table2[[#This Row],[Current Week High]]/Table2[[#This Row],[Close Price]])-1</f>
        <v>3.0667338564538182E-2</v>
      </c>
      <c r="AG20" s="2">
        <f>(Table2[[#This Row],[Close Price]]/Table2[[#This Row],[Current Month Low]])-1</f>
        <v>0.26278948205722585</v>
      </c>
      <c r="AH20" s="2">
        <f>(Table2[[#This Row],[Current Month High]]/Table2[[#This Row],[Close Price]])-1</f>
        <v>3.0667338564538182E-2</v>
      </c>
      <c r="AI20">
        <v>6.2594485638183004</v>
      </c>
      <c r="AJ20">
        <v>227.59860857260699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0.68</v>
      </c>
      <c r="AM20" t="s">
        <v>10345</v>
      </c>
      <c r="AN20">
        <v>12.16</v>
      </c>
      <c r="AO20" t="s">
        <v>10345</v>
      </c>
      <c r="AP20">
        <v>0.15620815563440199</v>
      </c>
      <c r="AQ20">
        <f>(Table2[[#This Row],[Sharpe Ratio]]-AVERAGE(Table2[Sharpe Ratio]))/_xlfn.STDEV.P(Table2[Sharpe Ratio])</f>
        <v>1.04146632262146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7.5691040244309216</v>
      </c>
      <c r="AS20">
        <f>_xlfn.RANK.AVG(Table2[[#This Row],[1Y Return vs Nifty Z-Score]],Table2[1Y Return vs Nifty Z-Score])</f>
        <v>20</v>
      </c>
      <c r="AT20">
        <f>_xlfn.RANK.AVG(Table2[[#This Row],[6M Return vs Nifty Z-Score]],Table2[6M Return vs Nifty Z-Score])</f>
        <v>14</v>
      </c>
      <c r="AU20">
        <f>_xlfn.RANK.AVG(Table2[[#This Row],[Sharpe Ratio Z-Score]],Table2[Sharpe Ratio Z-Score])</f>
        <v>110</v>
      </c>
      <c r="AV20">
        <f>(Table2[[#This Row],[Rank 1Y]]+Table2[[#This Row],[Rank 6M]]+Table2[[#This Row],[Rank Sharpe]])/3</f>
        <v>48</v>
      </c>
    </row>
    <row r="21" spans="1:48" x14ac:dyDescent="0.3">
      <c r="A21" t="s">
        <v>1375</v>
      </c>
      <c r="B21" t="s">
        <v>1376</v>
      </c>
      <c r="C21" t="s">
        <v>10304</v>
      </c>
      <c r="D21" t="s">
        <v>46</v>
      </c>
      <c r="E21">
        <v>8259.0855049999991</v>
      </c>
      <c r="F21">
        <v>580.75</v>
      </c>
      <c r="G21">
        <v>94.975725395352498</v>
      </c>
      <c r="H21">
        <f>(Table2[[#This Row],[1Y Return vs Nifty]]-AVERAGE(Table2[1Y Return vs Nifty]))/_xlfn.STDEV.P(Table2[1Y Return vs Nifty])</f>
        <v>1.029356509184904</v>
      </c>
      <c r="I21">
        <v>12.6007221108626</v>
      </c>
      <c r="J21">
        <f>(Table2[[#This Row],[1M Return vs Nifty]]-AVERAGE(Table2[1M Return vs Nifty]))/_xlfn.STDEV.P(Table2[1M Return vs Nifty])</f>
        <v>1.1459121143666782</v>
      </c>
      <c r="K21">
        <v>74.243982234462095</v>
      </c>
      <c r="L21">
        <f>(Table2[[#This Row],[6M Return vs Nifty]]-AVERAGE(Table2[6M Return vs Nifty]))/_xlfn.STDEV.P(Table2[6M Return vs Nifty])</f>
        <v>2.2533417281546697</v>
      </c>
      <c r="M21">
        <v>7.1674101524167604</v>
      </c>
      <c r="N21">
        <f>(Table2[[#This Row],[1W Return vs Nifty]]-AVERAGE(Table2[1W Return vs Nifty]))/_xlfn.STDEV.P(Table2[1W Return vs Nifty])</f>
        <v>1.4389106044340279</v>
      </c>
      <c r="O21">
        <v>564.72</v>
      </c>
      <c r="P21">
        <v>521.91384521884197</v>
      </c>
      <c r="Q21">
        <v>403.68830904198398</v>
      </c>
      <c r="R21">
        <v>74.463984957320093</v>
      </c>
      <c r="S21" s="2">
        <f>(Table2[[#This Row],[Close Price]]-Table2[[#This Row],[20D EMA]])/Table2[[#This Row],[20D EMA]]</f>
        <v>2.8385748689616044E-2</v>
      </c>
      <c r="T21" s="2">
        <f>(Table2[[#This Row],[Close Price]]-Table2[[#This Row],[50D EMA]])/Table2[[#This Row],[50D EMA]]</f>
        <v>0.11273154625067981</v>
      </c>
      <c r="U21" s="2">
        <f>(Table2[[#This Row],[Close Price]]-Table2[[#This Row],[200D EMA]])/Table2[[#This Row],[200D EMA]]</f>
        <v>0.43860990519693605</v>
      </c>
      <c r="V21">
        <v>1.0696139073122</v>
      </c>
      <c r="W21">
        <v>577.1</v>
      </c>
      <c r="X21">
        <v>607.5</v>
      </c>
      <c r="Y21">
        <v>577.1</v>
      </c>
      <c r="Z21">
        <v>619</v>
      </c>
      <c r="AA21">
        <v>525.04999999999995</v>
      </c>
      <c r="AB21">
        <v>619</v>
      </c>
      <c r="AC21" s="2">
        <f>(Table2[[#This Row],[Close Price]]/Table2[[#This Row],[Day Low]])-1</f>
        <v>6.3247270836943592E-3</v>
      </c>
      <c r="AD21" s="2">
        <f>(Table2[[#This Row],[Day High]]/Table2[[#This Row],[Close Price]])-1</f>
        <v>4.6061127851915629E-2</v>
      </c>
      <c r="AE21" s="2">
        <f>(Table2[[#This Row],[Close Price]]/Table2[[#This Row],[Current Week Low]])-1</f>
        <v>6.3247270836943592E-3</v>
      </c>
      <c r="AF21" s="2">
        <f>(Table2[[#This Row],[Current Week High]]/Table2[[#This Row],[Close Price]])-1</f>
        <v>6.5863108049935448E-2</v>
      </c>
      <c r="AG21" s="2">
        <f>(Table2[[#This Row],[Close Price]]/Table2[[#This Row],[Current Month Low]])-1</f>
        <v>0.10608513474907166</v>
      </c>
      <c r="AH21" s="2">
        <f>(Table2[[#This Row],[Current Month High]]/Table2[[#This Row],[Close Price]])-1</f>
        <v>6.5863108049935448E-2</v>
      </c>
      <c r="AI21">
        <v>6.5863108049935404</v>
      </c>
      <c r="AJ21">
        <v>140.725388601036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0.31</v>
      </c>
      <c r="AM21" t="s">
        <v>10345</v>
      </c>
      <c r="AN21">
        <v>4.6100000000000003</v>
      </c>
      <c r="AO21" t="s">
        <v>10345</v>
      </c>
      <c r="AP21">
        <v>0.215658912822941</v>
      </c>
      <c r="AQ21">
        <f>(Table2[[#This Row],[Sharpe Ratio]]-AVERAGE(Table2[Sharpe Ratio]))/_xlfn.STDEV.P(Table2[Sharpe Ratio])</f>
        <v>1.7244899524694253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7.592010908609705</v>
      </c>
      <c r="AS21">
        <f>_xlfn.RANK.AVG(Table2[[#This Row],[1Y Return vs Nifty Z-Score]],Table2[1Y Return vs Nifty Z-Score])</f>
        <v>94</v>
      </c>
      <c r="AT21">
        <f>_xlfn.RANK.AVG(Table2[[#This Row],[6M Return vs Nifty Z-Score]],Table2[6M Return vs Nifty Z-Score])</f>
        <v>23</v>
      </c>
      <c r="AU21">
        <f>_xlfn.RANK.AVG(Table2[[#This Row],[Sharpe Ratio Z-Score]],Table2[Sharpe Ratio Z-Score])</f>
        <v>30</v>
      </c>
      <c r="AV21">
        <f>(Table2[[#This Row],[Rank 1Y]]+Table2[[#This Row],[Rank 6M]]+Table2[[#This Row],[Rank Sharpe]])/3</f>
        <v>49</v>
      </c>
    </row>
    <row r="22" spans="1:48" x14ac:dyDescent="0.3">
      <c r="A22" t="s">
        <v>855</v>
      </c>
      <c r="B22" t="s">
        <v>856</v>
      </c>
      <c r="C22" t="s">
        <v>10301</v>
      </c>
      <c r="D22" t="s">
        <v>124</v>
      </c>
      <c r="E22">
        <v>18465.020775314999</v>
      </c>
      <c r="F22">
        <v>76.75</v>
      </c>
      <c r="G22">
        <v>401.37762362514502</v>
      </c>
      <c r="H22">
        <f>(Table2[[#This Row],[1Y Return vs Nifty]]-AVERAGE(Table2[1Y Return vs Nifty]))/_xlfn.STDEV.P(Table2[1Y Return vs Nifty])</f>
        <v>5.8377582756927326</v>
      </c>
      <c r="I22">
        <v>-17.206908129275298</v>
      </c>
      <c r="J22">
        <f>(Table2[[#This Row],[1M Return vs Nifty]]-AVERAGE(Table2[1M Return vs Nifty]))/_xlfn.STDEV.P(Table2[1M Return vs Nifty])</f>
        <v>-1.6773959081531342</v>
      </c>
      <c r="K22">
        <v>60.701423548686599</v>
      </c>
      <c r="L22">
        <f>(Table2[[#This Row],[6M Return vs Nifty]]-AVERAGE(Table2[6M Return vs Nifty]))/_xlfn.STDEV.P(Table2[6M Return vs Nifty])</f>
        <v>1.7898860900329918</v>
      </c>
      <c r="M22">
        <v>-2.4383159338442599</v>
      </c>
      <c r="N22">
        <f>(Table2[[#This Row],[1W Return vs Nifty]]-AVERAGE(Table2[1W Return vs Nifty]))/_xlfn.STDEV.P(Table2[1W Return vs Nifty])</f>
        <v>-0.73052021297682979</v>
      </c>
      <c r="O22">
        <v>73.28</v>
      </c>
      <c r="P22">
        <v>70.173657669320093</v>
      </c>
      <c r="Q22">
        <v>52.260358467058303</v>
      </c>
      <c r="R22">
        <v>37.062151562553296</v>
      </c>
      <c r="S22" s="2">
        <f>(Table2[[#This Row],[Close Price]]-Table2[[#This Row],[20D EMA]])/Table2[[#This Row],[20D EMA]]</f>
        <v>4.7352620087336227E-2</v>
      </c>
      <c r="T22" s="2">
        <f>(Table2[[#This Row],[Close Price]]-Table2[[#This Row],[50D EMA]])/Table2[[#This Row],[50D EMA]]</f>
        <v>9.3715256537854411E-2</v>
      </c>
      <c r="U22" s="2">
        <f>(Table2[[#This Row],[Close Price]]-Table2[[#This Row],[200D EMA]])/Table2[[#This Row],[200D EMA]]</f>
        <v>0.46860837260384375</v>
      </c>
      <c r="V22">
        <v>0.59746664904431201</v>
      </c>
      <c r="W22">
        <v>72.12</v>
      </c>
      <c r="X22">
        <v>79.900000000000006</v>
      </c>
      <c r="Y22">
        <v>70.5</v>
      </c>
      <c r="Z22">
        <v>79.900000000000006</v>
      </c>
      <c r="AA22">
        <v>68.11</v>
      </c>
      <c r="AB22">
        <v>88.8</v>
      </c>
      <c r="AC22" s="2">
        <f>(Table2[[#This Row],[Close Price]]/Table2[[#This Row],[Day Low]])-1</f>
        <v>6.4198557958957236E-2</v>
      </c>
      <c r="AD22" s="2">
        <f>(Table2[[#This Row],[Day High]]/Table2[[#This Row],[Close Price]])-1</f>
        <v>4.1042345276873116E-2</v>
      </c>
      <c r="AE22" s="2">
        <f>(Table2[[#This Row],[Close Price]]/Table2[[#This Row],[Current Week Low]])-1</f>
        <v>8.8652482269503619E-2</v>
      </c>
      <c r="AF22" s="2">
        <f>(Table2[[#This Row],[Current Week High]]/Table2[[#This Row],[Close Price]])-1</f>
        <v>4.1042345276873116E-2</v>
      </c>
      <c r="AG22" s="2">
        <f>(Table2[[#This Row],[Close Price]]/Table2[[#This Row],[Current Month Low]])-1</f>
        <v>0.12685361914549986</v>
      </c>
      <c r="AH22" s="2">
        <f>(Table2[[#This Row],[Current Month High]]/Table2[[#This Row],[Close Price]])-1</f>
        <v>0.15700325732899012</v>
      </c>
      <c r="AI22">
        <v>19.087947882736099</v>
      </c>
      <c r="AJ22">
        <v>442.40282685512301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0.26</v>
      </c>
      <c r="AM22" t="s">
        <v>10345</v>
      </c>
      <c r="AN22">
        <v>8.51</v>
      </c>
      <c r="AO22" t="s">
        <v>10345</v>
      </c>
      <c r="AP22">
        <v>0.15482791048231601</v>
      </c>
      <c r="AQ22">
        <f>(Table2[[#This Row],[Sharpe Ratio]]-AVERAGE(Table2[Sharpe Ratio]))/_xlfn.STDEV.P(Table2[Sharpe Ratio])</f>
        <v>1.0256088281429949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6.2453370727387565</v>
      </c>
      <c r="AS22">
        <f>_xlfn.RANK.AVG(Table2[[#This Row],[1Y Return vs Nifty Z-Score]],Table2[1Y Return vs Nifty Z-Score])</f>
        <v>1</v>
      </c>
      <c r="AT22">
        <f>_xlfn.RANK.AVG(Table2[[#This Row],[6M Return vs Nifty Z-Score]],Table2[6M Return vs Nifty Z-Score])</f>
        <v>42</v>
      </c>
      <c r="AU22">
        <f>_xlfn.RANK.AVG(Table2[[#This Row],[Sharpe Ratio Z-Score]],Table2[Sharpe Ratio Z-Score])</f>
        <v>116</v>
      </c>
      <c r="AV22">
        <f>(Table2[[#This Row],[Rank 1Y]]+Table2[[#This Row],[Rank 6M]]+Table2[[#This Row],[Rank Sharpe]])/3</f>
        <v>53</v>
      </c>
    </row>
    <row r="23" spans="1:48" x14ac:dyDescent="0.3">
      <c r="A23" t="s">
        <v>449</v>
      </c>
      <c r="B23" t="s">
        <v>450</v>
      </c>
      <c r="C23" t="s">
        <v>10311</v>
      </c>
      <c r="D23" t="s">
        <v>163</v>
      </c>
      <c r="E23">
        <v>51604.563205125</v>
      </c>
      <c r="F23">
        <v>12194.05</v>
      </c>
      <c r="G23">
        <v>134.35059283057501</v>
      </c>
      <c r="H23">
        <f>(Table2[[#This Row],[1Y Return vs Nifty]]-AVERAGE(Table2[1Y Return vs Nifty]))/_xlfn.STDEV.P(Table2[1Y Return vs Nifty])</f>
        <v>1.6472710300327591</v>
      </c>
      <c r="I23">
        <v>2.3119264257993302</v>
      </c>
      <c r="J23">
        <f>(Table2[[#This Row],[1M Return vs Nifty]]-AVERAGE(Table2[1M Return vs Nifty]))/_xlfn.STDEV.P(Table2[1M Return vs Nifty])</f>
        <v>0.17138179559646075</v>
      </c>
      <c r="K23">
        <v>92.065303117230201</v>
      </c>
      <c r="L23">
        <f>(Table2[[#This Row],[6M Return vs Nifty]]-AVERAGE(Table2[6M Return vs Nifty]))/_xlfn.STDEV.P(Table2[6M Return vs Nifty])</f>
        <v>2.8632258596201487</v>
      </c>
      <c r="M23">
        <v>-3.0036683599027199</v>
      </c>
      <c r="N23">
        <f>(Table2[[#This Row],[1W Return vs Nifty]]-AVERAGE(Table2[1W Return vs Nifty]))/_xlfn.STDEV.P(Table2[1W Return vs Nifty])</f>
        <v>-0.85820373890450086</v>
      </c>
      <c r="O23">
        <v>11926.25</v>
      </c>
      <c r="P23">
        <v>11636.866525220399</v>
      </c>
      <c r="Q23">
        <v>8929.5065770362908</v>
      </c>
      <c r="R23">
        <v>57.396376005900002</v>
      </c>
      <c r="S23" s="2">
        <f>(Table2[[#This Row],[Close Price]]-Table2[[#This Row],[20D EMA]])/Table2[[#This Row],[20D EMA]]</f>
        <v>2.2454669321873958E-2</v>
      </c>
      <c r="T23" s="2">
        <f>(Table2[[#This Row],[Close Price]]-Table2[[#This Row],[50D EMA]])/Table2[[#This Row],[50D EMA]]</f>
        <v>4.7880885595106303E-2</v>
      </c>
      <c r="U23" s="2">
        <f>(Table2[[#This Row],[Close Price]]-Table2[[#This Row],[200D EMA]])/Table2[[#This Row],[200D EMA]]</f>
        <v>0.36559057264810402</v>
      </c>
      <c r="V23">
        <v>0.44731376522336902</v>
      </c>
      <c r="W23">
        <v>12025.8</v>
      </c>
      <c r="X23">
        <v>12346.75</v>
      </c>
      <c r="Y23">
        <v>11950.05</v>
      </c>
      <c r="Z23">
        <v>12346.75</v>
      </c>
      <c r="AA23">
        <v>10804.95</v>
      </c>
      <c r="AB23">
        <v>12673.7</v>
      </c>
      <c r="AC23" s="2">
        <f>(Table2[[#This Row],[Close Price]]/Table2[[#This Row],[Day Low]])-1</f>
        <v>1.3990753213923401E-2</v>
      </c>
      <c r="AD23" s="2">
        <f>(Table2[[#This Row],[Day High]]/Table2[[#This Row],[Close Price]])-1</f>
        <v>1.2522500727814023E-2</v>
      </c>
      <c r="AE23" s="2">
        <f>(Table2[[#This Row],[Close Price]]/Table2[[#This Row],[Current Week Low]])-1</f>
        <v>2.0418324609520422E-2</v>
      </c>
      <c r="AF23" s="2">
        <f>(Table2[[#This Row],[Current Week High]]/Table2[[#This Row],[Close Price]])-1</f>
        <v>1.2522500727814023E-2</v>
      </c>
      <c r="AG23" s="2">
        <f>(Table2[[#This Row],[Close Price]]/Table2[[#This Row],[Current Month Low]])-1</f>
        <v>0.12856144637411537</v>
      </c>
      <c r="AH23" s="2">
        <f>(Table2[[#This Row],[Current Month High]]/Table2[[#This Row],[Close Price]])-1</f>
        <v>3.9334757525186559E-2</v>
      </c>
      <c r="AI23">
        <v>17.942767169234099</v>
      </c>
      <c r="AJ23">
        <v>212.99699684283399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0.09</v>
      </c>
      <c r="AM23" t="s">
        <v>10345</v>
      </c>
      <c r="AN23">
        <v>10.75</v>
      </c>
      <c r="AO23" t="s">
        <v>10345</v>
      </c>
      <c r="AP23">
        <v>0.159913257860125</v>
      </c>
      <c r="AQ23">
        <f>(Table2[[#This Row],[Sharpe Ratio]]-AVERAGE(Table2[Sharpe Ratio]))/_xlfn.STDEV.P(Table2[Sharpe Ratio])</f>
        <v>1.0840338607126143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4.9077088070574826</v>
      </c>
      <c r="AS23">
        <f>_xlfn.RANK.AVG(Table2[[#This Row],[1Y Return vs Nifty Z-Score]],Table2[1Y Return vs Nifty Z-Score])</f>
        <v>50</v>
      </c>
      <c r="AT23">
        <f>_xlfn.RANK.AVG(Table2[[#This Row],[6M Return vs Nifty Z-Score]],Table2[6M Return vs Nifty Z-Score])</f>
        <v>11</v>
      </c>
      <c r="AU23">
        <f>_xlfn.RANK.AVG(Table2[[#This Row],[Sharpe Ratio Z-Score]],Table2[Sharpe Ratio Z-Score])</f>
        <v>100</v>
      </c>
      <c r="AV23">
        <f>(Table2[[#This Row],[Rank 1Y]]+Table2[[#This Row],[Rank 6M]]+Table2[[#This Row],[Rank Sharpe]])/3</f>
        <v>53.666666666666664</v>
      </c>
    </row>
    <row r="24" spans="1:48" x14ac:dyDescent="0.3">
      <c r="A24" t="s">
        <v>806</v>
      </c>
      <c r="B24" t="s">
        <v>807</v>
      </c>
      <c r="C24" t="s">
        <v>10311</v>
      </c>
      <c r="D24" t="s">
        <v>317</v>
      </c>
      <c r="E24">
        <v>20364.481800000001</v>
      </c>
      <c r="F24">
        <v>1773.5</v>
      </c>
      <c r="G24">
        <v>91.040037981560403</v>
      </c>
      <c r="H24">
        <f>(Table2[[#This Row],[1Y Return vs Nifty]]-AVERAGE(Table2[1Y Return vs Nifty]))/_xlfn.STDEV.P(Table2[1Y Return vs Nifty])</f>
        <v>0.96759329419754825</v>
      </c>
      <c r="I24">
        <v>-22.4796484686164</v>
      </c>
      <c r="J24">
        <f>(Table2[[#This Row],[1M Return vs Nifty]]-AVERAGE(Table2[1M Return vs Nifty]))/_xlfn.STDEV.P(Table2[1M Return vs Nifty])</f>
        <v>-2.176817364364029</v>
      </c>
      <c r="K24">
        <v>105.936790507795</v>
      </c>
      <c r="L24">
        <f>(Table2[[#This Row],[6M Return vs Nifty]]-AVERAGE(Table2[6M Return vs Nifty]))/_xlfn.STDEV.P(Table2[6M Return vs Nifty])</f>
        <v>3.3379381491850122</v>
      </c>
      <c r="M24">
        <v>1.3249066107301</v>
      </c>
      <c r="N24">
        <f>(Table2[[#This Row],[1W Return vs Nifty]]-AVERAGE(Table2[1W Return vs Nifty]))/_xlfn.STDEV.P(Table2[1W Return vs Nifty])</f>
        <v>0.11939481558638181</v>
      </c>
      <c r="O24">
        <v>1957.04</v>
      </c>
      <c r="P24">
        <v>1973.6519151473799</v>
      </c>
      <c r="Q24">
        <v>1399.90471542006</v>
      </c>
      <c r="R24">
        <v>26.423265522299701</v>
      </c>
      <c r="S24" s="2">
        <f>(Table2[[#This Row],[Close Price]]-Table2[[#This Row],[20D EMA]])/Table2[[#This Row],[20D EMA]]</f>
        <v>-9.37844908637534E-2</v>
      </c>
      <c r="T24" s="2">
        <f>(Table2[[#This Row],[Close Price]]-Table2[[#This Row],[50D EMA]])/Table2[[#This Row],[50D EMA]]</f>
        <v>-0.10141196307781243</v>
      </c>
      <c r="U24" s="2">
        <f>(Table2[[#This Row],[Close Price]]-Table2[[#This Row],[200D EMA]])/Table2[[#This Row],[200D EMA]]</f>
        <v>0.26687193811461501</v>
      </c>
      <c r="V24">
        <v>0.38657425947320301</v>
      </c>
      <c r="W24">
        <v>1770</v>
      </c>
      <c r="X24">
        <v>1812</v>
      </c>
      <c r="Y24">
        <v>1759</v>
      </c>
      <c r="Z24">
        <v>1815.85</v>
      </c>
      <c r="AA24">
        <v>1732</v>
      </c>
      <c r="AB24">
        <v>2474</v>
      </c>
      <c r="AC24" s="2">
        <f>(Table2[[#This Row],[Close Price]]/Table2[[#This Row],[Day Low]])-1</f>
        <v>1.9774011299436012E-3</v>
      </c>
      <c r="AD24" s="2">
        <f>(Table2[[#This Row],[Day High]]/Table2[[#This Row],[Close Price]])-1</f>
        <v>2.1708486044544673E-2</v>
      </c>
      <c r="AE24" s="2">
        <f>(Table2[[#This Row],[Close Price]]/Table2[[#This Row],[Current Week Low]])-1</f>
        <v>8.2433200682205943E-3</v>
      </c>
      <c r="AF24" s="2">
        <f>(Table2[[#This Row],[Current Week High]]/Table2[[#This Row],[Close Price]])-1</f>
        <v>2.3879334648999162E-2</v>
      </c>
      <c r="AG24" s="2">
        <f>(Table2[[#This Row],[Close Price]]/Table2[[#This Row],[Current Month Low]])-1</f>
        <v>2.3960739030023159E-2</v>
      </c>
      <c r="AH24" s="2">
        <f>(Table2[[#This Row],[Current Month High]]/Table2[[#This Row],[Close Price]])-1</f>
        <v>0.39498167465463774</v>
      </c>
      <c r="AI24">
        <v>59.785734423456397</v>
      </c>
      <c r="AJ24">
        <v>173.56162270553699</v>
      </c>
      <c r="AK24" t="str">
        <f>IF(AND(Table2[[#This Row],[20D EMA]]&gt;Table2[[#This Row],[50D EMA]],Table2[[#This Row],[50D EMA]]&gt;Table2[[#This Row],[200D EMA]]),"Uptrend","Downtrend/NoTrend")</f>
        <v>Downtrend/NoTrend</v>
      </c>
      <c r="AL24">
        <v>0.23</v>
      </c>
      <c r="AM24" t="s">
        <v>10345</v>
      </c>
      <c r="AN24">
        <v>-13.7</v>
      </c>
      <c r="AO24" t="s">
        <v>10344</v>
      </c>
      <c r="AP24">
        <v>0.19145186939912401</v>
      </c>
      <c r="AQ24">
        <f>(Table2[[#This Row],[Sharpe Ratio]]-AVERAGE(Table2[Sharpe Ratio]))/_xlfn.STDEV.P(Table2[Sharpe Ratio])</f>
        <v>1.4463777222956735</v>
      </c>
      <c r="AR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">
        <f>_xlfn.RANK.AVG(Table2[[#This Row],[1Y Return vs Nifty Z-Score]],Table2[1Y Return vs Nifty Z-Score])</f>
        <v>106</v>
      </c>
      <c r="AT24">
        <f>_xlfn.RANK.AVG(Table2[[#This Row],[6M Return vs Nifty Z-Score]],Table2[6M Return vs Nifty Z-Score])</f>
        <v>6</v>
      </c>
      <c r="AU24">
        <f>_xlfn.RANK.AVG(Table2[[#This Row],[Sharpe Ratio Z-Score]],Table2[Sharpe Ratio Z-Score])</f>
        <v>54</v>
      </c>
      <c r="AV24">
        <f>(Table2[[#This Row],[Rank 1Y]]+Table2[[#This Row],[Rank 6M]]+Table2[[#This Row],[Rank Sharpe]])/3</f>
        <v>55.333333333333336</v>
      </c>
    </row>
    <row r="25" spans="1:48" x14ac:dyDescent="0.3">
      <c r="A25" t="s">
        <v>1292</v>
      </c>
      <c r="B25" t="s">
        <v>1293</v>
      </c>
      <c r="C25" t="s">
        <v>10311</v>
      </c>
      <c r="D25" t="s">
        <v>368</v>
      </c>
      <c r="E25">
        <v>8878.5997072499995</v>
      </c>
      <c r="F25">
        <v>388.55</v>
      </c>
      <c r="G25">
        <v>137.92435311510101</v>
      </c>
      <c r="H25">
        <f>(Table2[[#This Row],[1Y Return vs Nifty]]-AVERAGE(Table2[1Y Return vs Nifty]))/_xlfn.STDEV.P(Table2[1Y Return vs Nifty])</f>
        <v>1.7033544791382302</v>
      </c>
      <c r="I25">
        <v>14.1977439731572</v>
      </c>
      <c r="J25">
        <f>(Table2[[#This Row],[1M Return vs Nifty]]-AVERAGE(Table2[1M Return vs Nifty]))/_xlfn.STDEV.P(Table2[1M Return vs Nifty])</f>
        <v>1.2971782364847781</v>
      </c>
      <c r="K25">
        <v>65.673284420488301</v>
      </c>
      <c r="L25">
        <f>(Table2[[#This Row],[6M Return vs Nifty]]-AVERAGE(Table2[6M Return vs Nifty]))/_xlfn.STDEV.P(Table2[6M Return vs Nifty])</f>
        <v>1.9600339185532645</v>
      </c>
      <c r="M25">
        <v>-1.3303968651270901</v>
      </c>
      <c r="N25">
        <f>(Table2[[#This Row],[1W Return vs Nifty]]-AVERAGE(Table2[1W Return vs Nifty]))/_xlfn.STDEV.P(Table2[1W Return vs Nifty])</f>
        <v>-0.48029927712171039</v>
      </c>
      <c r="O25">
        <v>368.01</v>
      </c>
      <c r="P25">
        <v>341.78607508956702</v>
      </c>
      <c r="Q25">
        <v>263.87533254283699</v>
      </c>
      <c r="R25">
        <v>65.278555271563903</v>
      </c>
      <c r="S25" s="2">
        <f>(Table2[[#This Row],[Close Price]]-Table2[[#This Row],[20D EMA]])/Table2[[#This Row],[20D EMA]]</f>
        <v>5.5813700714654552E-2</v>
      </c>
      <c r="T25" s="2">
        <f>(Table2[[#This Row],[Close Price]]-Table2[[#This Row],[50D EMA]])/Table2[[#This Row],[50D EMA]]</f>
        <v>0.13682220639965578</v>
      </c>
      <c r="U25" s="2">
        <f>(Table2[[#This Row],[Close Price]]-Table2[[#This Row],[200D EMA]])/Table2[[#This Row],[200D EMA]]</f>
        <v>0.47247564315972429</v>
      </c>
      <c r="V25">
        <v>1.14267123942121</v>
      </c>
      <c r="W25">
        <v>386.05</v>
      </c>
      <c r="X25">
        <v>396.75</v>
      </c>
      <c r="Y25">
        <v>385.2</v>
      </c>
      <c r="Z25">
        <v>401.1</v>
      </c>
      <c r="AA25">
        <v>303.25</v>
      </c>
      <c r="AB25">
        <v>407.65</v>
      </c>
      <c r="AC25" s="2">
        <f>(Table2[[#This Row],[Close Price]]/Table2[[#This Row],[Day Low]])-1</f>
        <v>6.4758450977853155E-3</v>
      </c>
      <c r="AD25" s="2">
        <f>(Table2[[#This Row],[Day High]]/Table2[[#This Row],[Close Price]])-1</f>
        <v>2.1104105005790741E-2</v>
      </c>
      <c r="AE25" s="2">
        <f>(Table2[[#This Row],[Close Price]]/Table2[[#This Row],[Current Week Low]])-1</f>
        <v>8.6967808930427104E-3</v>
      </c>
      <c r="AF25" s="2">
        <f>(Table2[[#This Row],[Current Week High]]/Table2[[#This Row],[Close Price]])-1</f>
        <v>3.2299575344228559E-2</v>
      </c>
      <c r="AG25" s="2">
        <f>(Table2[[#This Row],[Close Price]]/Table2[[#This Row],[Current Month Low]])-1</f>
        <v>0.2812860676009894</v>
      </c>
      <c r="AH25" s="2">
        <f>(Table2[[#This Row],[Current Month High]]/Table2[[#This Row],[Close Price]])-1</f>
        <v>4.9157122635439254E-2</v>
      </c>
      <c r="AI25">
        <v>4.9157122635439201</v>
      </c>
      <c r="AJ25">
        <v>180.339105339105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0.28000000000000003</v>
      </c>
      <c r="AM25" t="s">
        <v>10345</v>
      </c>
      <c r="AN25">
        <v>18.75</v>
      </c>
      <c r="AO25" t="s">
        <v>10345</v>
      </c>
      <c r="AP25">
        <v>0.17126250924761199</v>
      </c>
      <c r="AQ25">
        <f>(Table2[[#This Row],[Sharpe Ratio]]-AVERAGE(Table2[Sharpe Ratio]))/_xlfn.STDEV.P(Table2[Sharpe Ratio])</f>
        <v>1.2144242416821074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5.6946915987366706</v>
      </c>
      <c r="AS25">
        <f>_xlfn.RANK.AVG(Table2[[#This Row],[1Y Return vs Nifty Z-Score]],Table2[1Y Return vs Nifty Z-Score])</f>
        <v>46</v>
      </c>
      <c r="AT25">
        <f>_xlfn.RANK.AVG(Table2[[#This Row],[6M Return vs Nifty Z-Score]],Table2[6M Return vs Nifty Z-Score])</f>
        <v>34</v>
      </c>
      <c r="AU25">
        <f>_xlfn.RANK.AVG(Table2[[#This Row],[Sharpe Ratio Z-Score]],Table2[Sharpe Ratio Z-Score])</f>
        <v>86</v>
      </c>
      <c r="AV25">
        <f>(Table2[[#This Row],[Rank 1Y]]+Table2[[#This Row],[Rank 6M]]+Table2[[#This Row],[Rank Sharpe]])/3</f>
        <v>55.333333333333336</v>
      </c>
    </row>
    <row r="26" spans="1:48" x14ac:dyDescent="0.3">
      <c r="A26" t="s">
        <v>1364</v>
      </c>
      <c r="B26" t="s">
        <v>1365</v>
      </c>
      <c r="C26" t="s">
        <v>10318</v>
      </c>
      <c r="D26" t="s">
        <v>1366</v>
      </c>
      <c r="E26">
        <v>8310.5068936400003</v>
      </c>
      <c r="F26">
        <v>1325.25</v>
      </c>
      <c r="G26">
        <v>153.20028661118101</v>
      </c>
      <c r="H26">
        <f>(Table2[[#This Row],[1Y Return vs Nifty]]-AVERAGE(Table2[1Y Return vs Nifty]))/_xlfn.STDEV.P(Table2[1Y Return vs Nifty])</f>
        <v>1.9430815370708796</v>
      </c>
      <c r="I26">
        <v>-2.9352987778041602</v>
      </c>
      <c r="J26">
        <f>(Table2[[#This Row],[1M Return vs Nifty]]-AVERAGE(Table2[1M Return vs Nifty]))/_xlfn.STDEV.P(Table2[1M Return vs Nifty])</f>
        <v>-0.32562292748793809</v>
      </c>
      <c r="K26">
        <v>61.216272724174402</v>
      </c>
      <c r="L26">
        <f>(Table2[[#This Row],[6M Return vs Nifty]]-AVERAGE(Table2[6M Return vs Nifty]))/_xlfn.STDEV.P(Table2[6M Return vs Nifty])</f>
        <v>1.8075053419556544</v>
      </c>
      <c r="M26">
        <v>-3.19140486504332</v>
      </c>
      <c r="N26">
        <f>(Table2[[#This Row],[1W Return vs Nifty]]-AVERAGE(Table2[1W Return vs Nifty]))/_xlfn.STDEV.P(Table2[1W Return vs Nifty])</f>
        <v>-0.90060359042510174</v>
      </c>
      <c r="O26">
        <v>1321.52</v>
      </c>
      <c r="P26">
        <v>1257.3171421428499</v>
      </c>
      <c r="Q26">
        <v>949.8001825975</v>
      </c>
      <c r="R26">
        <v>52.097999903987102</v>
      </c>
      <c r="S26" s="2">
        <f>(Table2[[#This Row],[Close Price]]-Table2[[#This Row],[20D EMA]])/Table2[[#This Row],[20D EMA]]</f>
        <v>2.8225074157031435E-3</v>
      </c>
      <c r="T26" s="2">
        <f>(Table2[[#This Row],[Close Price]]-Table2[[#This Row],[50D EMA]])/Table2[[#This Row],[50D EMA]]</f>
        <v>5.4030010074762769E-2</v>
      </c>
      <c r="U26" s="2">
        <f>(Table2[[#This Row],[Close Price]]-Table2[[#This Row],[200D EMA]])/Table2[[#This Row],[200D EMA]]</f>
        <v>0.39529347780890628</v>
      </c>
      <c r="V26">
        <v>0.54195731699796801</v>
      </c>
      <c r="W26">
        <v>1320</v>
      </c>
      <c r="X26">
        <v>1348.95</v>
      </c>
      <c r="Y26">
        <v>1318.15</v>
      </c>
      <c r="Z26">
        <v>1369.85</v>
      </c>
      <c r="AA26">
        <v>1203.7</v>
      </c>
      <c r="AB26">
        <v>1420</v>
      </c>
      <c r="AC26" s="2">
        <f>(Table2[[#This Row],[Close Price]]/Table2[[#This Row],[Day Low]])-1</f>
        <v>3.9772727272726627E-3</v>
      </c>
      <c r="AD26" s="2">
        <f>(Table2[[#This Row],[Day High]]/Table2[[#This Row],[Close Price]])-1</f>
        <v>1.7883418222976788E-2</v>
      </c>
      <c r="AE26" s="2">
        <f>(Table2[[#This Row],[Close Price]]/Table2[[#This Row],[Current Week Low]])-1</f>
        <v>5.3863369115805249E-3</v>
      </c>
      <c r="AF26" s="2">
        <f>(Table2[[#This Row],[Current Week High]]/Table2[[#This Row],[Close Price]])-1</f>
        <v>3.3654027541973219E-2</v>
      </c>
      <c r="AG26" s="2">
        <f>(Table2[[#This Row],[Close Price]]/Table2[[#This Row],[Current Month Low]])-1</f>
        <v>0.10098031070864821</v>
      </c>
      <c r="AH26" s="2">
        <f>(Table2[[#This Row],[Current Month High]]/Table2[[#This Row],[Close Price]])-1</f>
        <v>7.1495944161478864E-2</v>
      </c>
      <c r="AI26">
        <v>7.1495944161478802</v>
      </c>
      <c r="AJ26">
        <v>204.34033758181101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</v>
      </c>
      <c r="AM26">
        <v>0</v>
      </c>
      <c r="AN26">
        <v>5.18</v>
      </c>
      <c r="AO26" t="s">
        <v>10345</v>
      </c>
      <c r="AP26">
        <v>0.16299759907323899</v>
      </c>
      <c r="AQ26">
        <f>(Table2[[#This Row],[Sharpe Ratio]]-AVERAGE(Table2[Sharpe Ratio]))/_xlfn.STDEV.P(Table2[Sharpe Ratio])</f>
        <v>1.1194695394271812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3.6438299005406751</v>
      </c>
      <c r="AS26">
        <f>_xlfn.RANK.AVG(Table2[[#This Row],[1Y Return vs Nifty Z-Score]],Table2[1Y Return vs Nifty Z-Score])</f>
        <v>35</v>
      </c>
      <c r="AT26">
        <f>_xlfn.RANK.AVG(Table2[[#This Row],[6M Return vs Nifty Z-Score]],Table2[6M Return vs Nifty Z-Score])</f>
        <v>40</v>
      </c>
      <c r="AU26">
        <f>_xlfn.RANK.AVG(Table2[[#This Row],[Sharpe Ratio Z-Score]],Table2[Sharpe Ratio Z-Score])</f>
        <v>93</v>
      </c>
      <c r="AV26">
        <f>(Table2[[#This Row],[Rank 1Y]]+Table2[[#This Row],[Rank 6M]]+Table2[[#This Row],[Rank Sharpe]])/3</f>
        <v>56</v>
      </c>
    </row>
    <row r="27" spans="1:48" x14ac:dyDescent="0.3">
      <c r="A27" t="s">
        <v>633</v>
      </c>
      <c r="B27" t="s">
        <v>634</v>
      </c>
      <c r="C27" t="s">
        <v>10311</v>
      </c>
      <c r="D27" t="s">
        <v>163</v>
      </c>
      <c r="E27">
        <v>29735.629393087998</v>
      </c>
      <c r="F27">
        <v>226.31</v>
      </c>
      <c r="G27">
        <v>308.290436942214</v>
      </c>
      <c r="H27">
        <f>(Table2[[#This Row],[1Y Return vs Nifty]]-AVERAGE(Table2[1Y Return vs Nifty]))/_xlfn.STDEV.P(Table2[1Y Return vs Nifty])</f>
        <v>4.3769298817714848</v>
      </c>
      <c r="I27">
        <v>28.415597781347198</v>
      </c>
      <c r="J27">
        <f>(Table2[[#This Row],[1M Return vs Nifty]]-AVERAGE(Table2[1M Return vs Nifty]))/_xlfn.STDEV.P(Table2[1M Return vs Nifty])</f>
        <v>2.6438596196167969</v>
      </c>
      <c r="K27">
        <v>35.808498257345903</v>
      </c>
      <c r="L27">
        <f>(Table2[[#This Row],[6M Return vs Nifty]]-AVERAGE(Table2[6M Return vs Nifty]))/_xlfn.STDEV.P(Table2[6M Return vs Nifty])</f>
        <v>0.93799636643657447</v>
      </c>
      <c r="M27">
        <v>2.5762548132795899</v>
      </c>
      <c r="N27">
        <f>(Table2[[#This Row],[1W Return vs Nifty]]-AVERAGE(Table2[1W Return vs Nifty]))/_xlfn.STDEV.P(Table2[1W Return vs Nifty])</f>
        <v>0.40200888656279415</v>
      </c>
      <c r="O27">
        <v>204.37</v>
      </c>
      <c r="P27">
        <v>181.92717916130701</v>
      </c>
      <c r="Q27">
        <v>137.636823634476</v>
      </c>
      <c r="R27">
        <v>75.432953957810398</v>
      </c>
      <c r="S27" s="2">
        <f>(Table2[[#This Row],[Close Price]]-Table2[[#This Row],[20D EMA]])/Table2[[#This Row],[20D EMA]]</f>
        <v>0.10735430836228407</v>
      </c>
      <c r="T27" s="2">
        <f>(Table2[[#This Row],[Close Price]]-Table2[[#This Row],[50D EMA]])/Table2[[#This Row],[50D EMA]]</f>
        <v>0.24395926459861533</v>
      </c>
      <c r="U27" s="2">
        <f>(Table2[[#This Row],[Close Price]]-Table2[[#This Row],[200D EMA]])/Table2[[#This Row],[200D EMA]]</f>
        <v>0.64425474247367531</v>
      </c>
      <c r="V27">
        <v>0.80974820628314004</v>
      </c>
      <c r="W27">
        <v>220</v>
      </c>
      <c r="X27">
        <v>237</v>
      </c>
      <c r="Y27">
        <v>216.27</v>
      </c>
      <c r="Z27">
        <v>237</v>
      </c>
      <c r="AA27">
        <v>164.07</v>
      </c>
      <c r="AB27">
        <v>237</v>
      </c>
      <c r="AC27" s="2">
        <f>(Table2[[#This Row],[Close Price]]/Table2[[#This Row],[Day Low]])-1</f>
        <v>2.8681818181818253E-2</v>
      </c>
      <c r="AD27" s="2">
        <f>(Table2[[#This Row],[Day High]]/Table2[[#This Row],[Close Price]])-1</f>
        <v>4.7236092086076598E-2</v>
      </c>
      <c r="AE27" s="2">
        <f>(Table2[[#This Row],[Close Price]]/Table2[[#This Row],[Current Week Low]])-1</f>
        <v>4.6423452166273638E-2</v>
      </c>
      <c r="AF27" s="2">
        <f>(Table2[[#This Row],[Current Week High]]/Table2[[#This Row],[Close Price]])-1</f>
        <v>4.7236092086076598E-2</v>
      </c>
      <c r="AG27" s="2">
        <f>(Table2[[#This Row],[Close Price]]/Table2[[#This Row],[Current Month Low]])-1</f>
        <v>0.37935027732065585</v>
      </c>
      <c r="AH27" s="2">
        <f>(Table2[[#This Row],[Current Month High]]/Table2[[#This Row],[Close Price]])-1</f>
        <v>4.7236092086076598E-2</v>
      </c>
      <c r="AI27">
        <v>4.7236092086076598</v>
      </c>
      <c r="AJ27">
        <v>380.99893730074302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0.41</v>
      </c>
      <c r="AM27" t="s">
        <v>10345</v>
      </c>
      <c r="AN27">
        <v>29.89</v>
      </c>
      <c r="AO27" t="s">
        <v>10345</v>
      </c>
      <c r="AP27">
        <v>0.19155571997232701</v>
      </c>
      <c r="AQ27">
        <f>(Table2[[#This Row],[Sharpe Ratio]]-AVERAGE(Table2[Sharpe Ratio]))/_xlfn.STDEV.P(Table2[Sharpe Ratio])</f>
        <v>1.4475708508414709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9.8083656052291204</v>
      </c>
      <c r="AS27">
        <f>_xlfn.RANK.AVG(Table2[[#This Row],[1Y Return vs Nifty Z-Score]],Table2[1Y Return vs Nifty Z-Score])</f>
        <v>5</v>
      </c>
      <c r="AT27">
        <f>_xlfn.RANK.AVG(Table2[[#This Row],[6M Return vs Nifty Z-Score]],Table2[6M Return vs Nifty Z-Score])</f>
        <v>114</v>
      </c>
      <c r="AU27">
        <f>_xlfn.RANK.AVG(Table2[[#This Row],[Sharpe Ratio Z-Score]],Table2[Sharpe Ratio Z-Score])</f>
        <v>53</v>
      </c>
      <c r="AV27">
        <f>(Table2[[#This Row],[Rank 1Y]]+Table2[[#This Row],[Rank 6M]]+Table2[[#This Row],[Rank Sharpe]])/3</f>
        <v>57.333333333333336</v>
      </c>
    </row>
    <row r="28" spans="1:48" x14ac:dyDescent="0.3">
      <c r="A28" t="s">
        <v>1051</v>
      </c>
      <c r="B28" t="s">
        <v>1052</v>
      </c>
      <c r="C28" t="s">
        <v>10303</v>
      </c>
      <c r="D28" t="s">
        <v>359</v>
      </c>
      <c r="E28">
        <v>13025.457929439999</v>
      </c>
      <c r="F28">
        <v>371.8</v>
      </c>
      <c r="G28">
        <v>88.3002712420667</v>
      </c>
      <c r="H28">
        <f>(Table2[[#This Row],[1Y Return vs Nifty]]-AVERAGE(Table2[1Y Return vs Nifty]))/_xlfn.STDEV.P(Table2[1Y Return vs Nifty])</f>
        <v>0.92459780589897089</v>
      </c>
      <c r="I28">
        <v>28.714817428899899</v>
      </c>
      <c r="J28">
        <f>(Table2[[#This Row],[1M Return vs Nifty]]-AVERAGE(Table2[1M Return vs Nifty]))/_xlfn.STDEV.P(Table2[1M Return vs Nifty])</f>
        <v>2.6722009947823251</v>
      </c>
      <c r="K28">
        <v>95.632492043245605</v>
      </c>
      <c r="L28">
        <f>(Table2[[#This Row],[6M Return vs Nifty]]-AVERAGE(Table2[6M Return vs Nifty]))/_xlfn.STDEV.P(Table2[6M Return vs Nifty])</f>
        <v>2.985302777163326</v>
      </c>
      <c r="M28">
        <v>9.2493934677217595</v>
      </c>
      <c r="N28">
        <f>(Table2[[#This Row],[1W Return vs Nifty]]-AVERAGE(Table2[1W Return vs Nifty]))/_xlfn.STDEV.P(Table2[1W Return vs Nifty])</f>
        <v>1.9091216769752399</v>
      </c>
      <c r="O28">
        <v>333.27</v>
      </c>
      <c r="P28">
        <v>299.897719409959</v>
      </c>
      <c r="Q28">
        <v>234.21127838722401</v>
      </c>
      <c r="R28">
        <v>85.651800620668894</v>
      </c>
      <c r="S28" s="2">
        <f>(Table2[[#This Row],[Close Price]]-Table2[[#This Row],[20D EMA]])/Table2[[#This Row],[20D EMA]]</f>
        <v>0.11561196627359208</v>
      </c>
      <c r="T28" s="2">
        <f>(Table2[[#This Row],[Close Price]]-Table2[[#This Row],[50D EMA]])/Table2[[#This Row],[50D EMA]]</f>
        <v>0.23975600992067192</v>
      </c>
      <c r="U28" s="2">
        <f>(Table2[[#This Row],[Close Price]]-Table2[[#This Row],[200D EMA]])/Table2[[#This Row],[200D EMA]]</f>
        <v>0.58745557669216553</v>
      </c>
      <c r="V28">
        <v>0.86617165206937896</v>
      </c>
      <c r="W28">
        <v>370.3</v>
      </c>
      <c r="X28">
        <v>379.9</v>
      </c>
      <c r="Y28">
        <v>361.25</v>
      </c>
      <c r="Z28">
        <v>379.9</v>
      </c>
      <c r="AA28">
        <v>289</v>
      </c>
      <c r="AB28">
        <v>379.9</v>
      </c>
      <c r="AC28" s="2">
        <f>(Table2[[#This Row],[Close Price]]/Table2[[#This Row],[Day Low]])-1</f>
        <v>4.0507696462328546E-3</v>
      </c>
      <c r="AD28" s="2">
        <f>(Table2[[#This Row],[Day High]]/Table2[[#This Row],[Close Price]])-1</f>
        <v>2.1785906401290855E-2</v>
      </c>
      <c r="AE28" s="2">
        <f>(Table2[[#This Row],[Close Price]]/Table2[[#This Row],[Current Week Low]])-1</f>
        <v>2.9204152249135085E-2</v>
      </c>
      <c r="AF28" s="2">
        <f>(Table2[[#This Row],[Current Week High]]/Table2[[#This Row],[Close Price]])-1</f>
        <v>2.1785906401290855E-2</v>
      </c>
      <c r="AG28" s="2">
        <f>(Table2[[#This Row],[Close Price]]/Table2[[#This Row],[Current Month Low]])-1</f>
        <v>0.28650519031141863</v>
      </c>
      <c r="AH28" s="2">
        <f>(Table2[[#This Row],[Current Month High]]/Table2[[#This Row],[Close Price]])-1</f>
        <v>2.1785906401290855E-2</v>
      </c>
      <c r="AI28">
        <v>2.1785906401290802</v>
      </c>
      <c r="AJ28">
        <v>153.615279672578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0.4</v>
      </c>
      <c r="AM28" t="s">
        <v>10345</v>
      </c>
      <c r="AN28">
        <v>20.48</v>
      </c>
      <c r="AO28" t="s">
        <v>10345</v>
      </c>
      <c r="AP28">
        <v>0.190112779233438</v>
      </c>
      <c r="AQ28">
        <f>(Table2[[#This Row],[Sharpe Ratio]]-AVERAGE(Table2[Sharpe Ratio]))/_xlfn.STDEV.P(Table2[Sharpe Ratio])</f>
        <v>1.4309930532197193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9.9222163080395802</v>
      </c>
      <c r="AS28">
        <f>_xlfn.RANK.AVG(Table2[[#This Row],[1Y Return vs Nifty Z-Score]],Table2[1Y Return vs Nifty Z-Score])</f>
        <v>110</v>
      </c>
      <c r="AT28">
        <f>_xlfn.RANK.AVG(Table2[[#This Row],[6M Return vs Nifty Z-Score]],Table2[6M Return vs Nifty Z-Score])</f>
        <v>8</v>
      </c>
      <c r="AU28">
        <f>_xlfn.RANK.AVG(Table2[[#This Row],[Sharpe Ratio Z-Score]],Table2[Sharpe Ratio Z-Score])</f>
        <v>56</v>
      </c>
      <c r="AV28">
        <f>(Table2[[#This Row],[Rank 1Y]]+Table2[[#This Row],[Rank 6M]]+Table2[[#This Row],[Rank Sharpe]])/3</f>
        <v>58</v>
      </c>
    </row>
    <row r="29" spans="1:48" x14ac:dyDescent="0.3">
      <c r="A29" t="s">
        <v>1327</v>
      </c>
      <c r="B29" t="s">
        <v>1328</v>
      </c>
      <c r="C29" t="s">
        <v>10301</v>
      </c>
      <c r="D29" t="s">
        <v>528</v>
      </c>
      <c r="E29">
        <v>8588.2504250000002</v>
      </c>
      <c r="F29">
        <v>431.3</v>
      </c>
      <c r="G29">
        <v>105.084652472141</v>
      </c>
      <c r="H29">
        <f>(Table2[[#This Row],[1Y Return vs Nifty]]-AVERAGE(Table2[1Y Return vs Nifty]))/_xlfn.STDEV.P(Table2[1Y Return vs Nifty])</f>
        <v>1.1879971151810007</v>
      </c>
      <c r="I29">
        <v>6.8655852467352201</v>
      </c>
      <c r="J29">
        <f>(Table2[[#This Row],[1M Return vs Nifty]]-AVERAGE(Table2[1M Return vs Nifty]))/_xlfn.STDEV.P(Table2[1M Return vs Nifty])</f>
        <v>0.6026935562896828</v>
      </c>
      <c r="K29">
        <v>40.100766283890501</v>
      </c>
      <c r="L29">
        <f>(Table2[[#This Row],[6M Return vs Nifty]]-AVERAGE(Table2[6M Return vs Nifty]))/_xlfn.STDEV.P(Table2[6M Return vs Nifty])</f>
        <v>1.0848870584681289</v>
      </c>
      <c r="M29">
        <v>-1.2177506718159301E-2</v>
      </c>
      <c r="N29">
        <f>(Table2[[#This Row],[1W Return vs Nifty]]-AVERAGE(Table2[1W Return vs Nifty]))/_xlfn.STDEV.P(Table2[1W Return vs Nifty])</f>
        <v>-0.18258251166758943</v>
      </c>
      <c r="O29">
        <v>411</v>
      </c>
      <c r="P29">
        <v>391.83865876221802</v>
      </c>
      <c r="Q29">
        <v>318.71467212641198</v>
      </c>
      <c r="R29">
        <v>77.621625111149299</v>
      </c>
      <c r="S29" s="2">
        <f>(Table2[[#This Row],[Close Price]]-Table2[[#This Row],[20D EMA]])/Table2[[#This Row],[20D EMA]]</f>
        <v>4.9391727493917299E-2</v>
      </c>
      <c r="T29" s="2">
        <f>(Table2[[#This Row],[Close Price]]-Table2[[#This Row],[50D EMA]])/Table2[[#This Row],[50D EMA]]</f>
        <v>0.10070813676842584</v>
      </c>
      <c r="U29" s="2">
        <f>(Table2[[#This Row],[Close Price]]-Table2[[#This Row],[200D EMA]])/Table2[[#This Row],[200D EMA]]</f>
        <v>0.35324802313755183</v>
      </c>
      <c r="V29">
        <v>1.10330204268743</v>
      </c>
      <c r="W29">
        <v>427.6</v>
      </c>
      <c r="X29">
        <v>434</v>
      </c>
      <c r="Y29">
        <v>426.3</v>
      </c>
      <c r="Z29">
        <v>435.45</v>
      </c>
      <c r="AA29">
        <v>378.3</v>
      </c>
      <c r="AB29">
        <v>435.45</v>
      </c>
      <c r="AC29" s="2">
        <f>(Table2[[#This Row],[Close Price]]/Table2[[#This Row],[Day Low]])-1</f>
        <v>8.6529466791394061E-3</v>
      </c>
      <c r="AD29" s="2">
        <f>(Table2[[#This Row],[Day High]]/Table2[[#This Row],[Close Price]])-1</f>
        <v>6.2601437514491209E-3</v>
      </c>
      <c r="AE29" s="2">
        <f>(Table2[[#This Row],[Close Price]]/Table2[[#This Row],[Current Week Low]])-1</f>
        <v>1.1728829462819501E-2</v>
      </c>
      <c r="AF29" s="2">
        <f>(Table2[[#This Row],[Current Week High]]/Table2[[#This Row],[Close Price]])-1</f>
        <v>9.6220728031533032E-3</v>
      </c>
      <c r="AG29" s="2">
        <f>(Table2[[#This Row],[Close Price]]/Table2[[#This Row],[Current Month Low]])-1</f>
        <v>0.14010044937879984</v>
      </c>
      <c r="AH29" s="2">
        <f>(Table2[[#This Row],[Current Month High]]/Table2[[#This Row],[Close Price]])-1</f>
        <v>9.6220728031533032E-3</v>
      </c>
      <c r="AI29">
        <v>4.6139578019939602</v>
      </c>
      <c r="AJ29">
        <v>138.914277800858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0.13</v>
      </c>
      <c r="AM29" t="s">
        <v>10345</v>
      </c>
      <c r="AN29">
        <v>9.2899999999999991</v>
      </c>
      <c r="AO29" t="s">
        <v>10345</v>
      </c>
      <c r="AP29">
        <v>0.33223362888345098</v>
      </c>
      <c r="AQ29">
        <f>(Table2[[#This Row],[Sharpe Ratio]]-AVERAGE(Table2[Sharpe Ratio]))/_xlfn.STDEV.P(Table2[Sharpe Ratio])</f>
        <v>3.0638048658124521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5.7568000840836762</v>
      </c>
      <c r="AS29">
        <f>_xlfn.RANK.AVG(Table2[[#This Row],[1Y Return vs Nifty Z-Score]],Table2[1Y Return vs Nifty Z-Score])</f>
        <v>80</v>
      </c>
      <c r="AT29">
        <f>_xlfn.RANK.AVG(Table2[[#This Row],[6M Return vs Nifty Z-Score]],Table2[6M Return vs Nifty Z-Score])</f>
        <v>94</v>
      </c>
      <c r="AU29">
        <f>_xlfn.RANK.AVG(Table2[[#This Row],[Sharpe Ratio Z-Score]],Table2[Sharpe Ratio Z-Score])</f>
        <v>1</v>
      </c>
      <c r="AV29">
        <f>(Table2[[#This Row],[Rank 1Y]]+Table2[[#This Row],[Rank 6M]]+Table2[[#This Row],[Rank Sharpe]])/3</f>
        <v>58.333333333333336</v>
      </c>
    </row>
    <row r="30" spans="1:48" x14ac:dyDescent="0.3">
      <c r="A30" t="s">
        <v>476</v>
      </c>
      <c r="B30" t="s">
        <v>477</v>
      </c>
      <c r="C30" t="s">
        <v>10301</v>
      </c>
      <c r="D30" t="s">
        <v>412</v>
      </c>
      <c r="E30">
        <v>45188.109999890003</v>
      </c>
      <c r="F30">
        <v>744.4</v>
      </c>
      <c r="G30">
        <v>214.30786049782699</v>
      </c>
      <c r="H30">
        <f>(Table2[[#This Row],[1Y Return vs Nifty]]-AVERAGE(Table2[1Y Return vs Nifty]))/_xlfn.STDEV.P(Table2[1Y Return vs Nifty])</f>
        <v>2.9020500288495841</v>
      </c>
      <c r="I30">
        <v>24.877753279127699</v>
      </c>
      <c r="J30">
        <f>(Table2[[#This Row],[1M Return vs Nifty]]-AVERAGE(Table2[1M Return vs Nifty]))/_xlfn.STDEV.P(Table2[1M Return vs Nifty])</f>
        <v>2.3087633813357051</v>
      </c>
      <c r="K30">
        <v>69.148664366701894</v>
      </c>
      <c r="L30">
        <f>(Table2[[#This Row],[6M Return vs Nifty]]-AVERAGE(Table2[6M Return vs Nifty]))/_xlfn.STDEV.P(Table2[6M Return vs Nifty])</f>
        <v>2.0789689343106259</v>
      </c>
      <c r="M30">
        <v>10.4374663085111</v>
      </c>
      <c r="N30">
        <f>(Table2[[#This Row],[1W Return vs Nifty]]-AVERAGE(Table2[1W Return vs Nifty]))/_xlfn.STDEV.P(Table2[1W Return vs Nifty])</f>
        <v>2.1774451551789076</v>
      </c>
      <c r="O30">
        <v>664.42</v>
      </c>
      <c r="P30">
        <v>622.516500599712</v>
      </c>
      <c r="Q30">
        <v>495.57388779722902</v>
      </c>
      <c r="R30">
        <v>81.473393526150701</v>
      </c>
      <c r="S30" s="2">
        <f>(Table2[[#This Row],[Close Price]]-Table2[[#This Row],[20D EMA]])/Table2[[#This Row],[20D EMA]]</f>
        <v>0.12037566599440117</v>
      </c>
      <c r="T30" s="2">
        <f>(Table2[[#This Row],[Close Price]]-Table2[[#This Row],[50D EMA]])/Table2[[#This Row],[50D EMA]]</f>
        <v>0.19579159633980689</v>
      </c>
      <c r="U30" s="2">
        <f>(Table2[[#This Row],[Close Price]]-Table2[[#This Row],[200D EMA]])/Table2[[#This Row],[200D EMA]]</f>
        <v>0.50209689882728781</v>
      </c>
      <c r="V30">
        <v>1.66389548429672</v>
      </c>
      <c r="W30">
        <v>737.65</v>
      </c>
      <c r="X30">
        <v>770</v>
      </c>
      <c r="Y30">
        <v>700.15</v>
      </c>
      <c r="Z30">
        <v>778</v>
      </c>
      <c r="AA30">
        <v>578</v>
      </c>
      <c r="AB30">
        <v>778</v>
      </c>
      <c r="AC30" s="2">
        <f>(Table2[[#This Row],[Close Price]]/Table2[[#This Row],[Day Low]])-1</f>
        <v>9.1506812173796082E-3</v>
      </c>
      <c r="AD30" s="2">
        <f>(Table2[[#This Row],[Day High]]/Table2[[#This Row],[Close Price]])-1</f>
        <v>3.4390112842557885E-2</v>
      </c>
      <c r="AE30" s="2">
        <f>(Table2[[#This Row],[Close Price]]/Table2[[#This Row],[Current Week Low]])-1</f>
        <v>6.3200742697993251E-2</v>
      </c>
      <c r="AF30" s="2">
        <f>(Table2[[#This Row],[Current Week High]]/Table2[[#This Row],[Close Price]])-1</f>
        <v>4.5137023105856988E-2</v>
      </c>
      <c r="AG30" s="2">
        <f>(Table2[[#This Row],[Close Price]]/Table2[[#This Row],[Current Month Low]])-1</f>
        <v>0.28788927335640135</v>
      </c>
      <c r="AH30" s="2">
        <f>(Table2[[#This Row],[Current Month High]]/Table2[[#This Row],[Close Price]])-1</f>
        <v>4.5137023105856988E-2</v>
      </c>
      <c r="AI30">
        <v>4.5137023105856899</v>
      </c>
      <c r="AJ30">
        <v>253.92844407464599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0.16</v>
      </c>
      <c r="AM30" t="s">
        <v>10345</v>
      </c>
      <c r="AN30">
        <v>22.58</v>
      </c>
      <c r="AO30" t="s">
        <v>10345</v>
      </c>
      <c r="AP30">
        <v>0.142256278194616</v>
      </c>
      <c r="AQ30">
        <f>(Table2[[#This Row],[Sharpe Ratio]]-AVERAGE(Table2[Sharpe Ratio]))/_xlfn.STDEV.P(Table2[Sharpe Ratio])</f>
        <v>0.88117463883524116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10.348402138510064</v>
      </c>
      <c r="AS30">
        <f>_xlfn.RANK.AVG(Table2[[#This Row],[1Y Return vs Nifty Z-Score]],Table2[1Y Return vs Nifty Z-Score])</f>
        <v>13</v>
      </c>
      <c r="AT30">
        <f>_xlfn.RANK.AVG(Table2[[#This Row],[6M Return vs Nifty Z-Score]],Table2[6M Return vs Nifty Z-Score])</f>
        <v>28</v>
      </c>
      <c r="AU30">
        <f>_xlfn.RANK.AVG(Table2[[#This Row],[Sharpe Ratio Z-Score]],Table2[Sharpe Ratio Z-Score])</f>
        <v>139</v>
      </c>
      <c r="AV30">
        <f>(Table2[[#This Row],[Rank 1Y]]+Table2[[#This Row],[Rank 6M]]+Table2[[#This Row],[Rank Sharpe]])/3</f>
        <v>60</v>
      </c>
    </row>
    <row r="31" spans="1:48" x14ac:dyDescent="0.3">
      <c r="A31" t="s">
        <v>1136</v>
      </c>
      <c r="B31" t="s">
        <v>1137</v>
      </c>
      <c r="C31" t="s">
        <v>10313</v>
      </c>
      <c r="D31" t="s">
        <v>139</v>
      </c>
      <c r="E31">
        <v>10977.658964939999</v>
      </c>
      <c r="F31">
        <v>459.15</v>
      </c>
      <c r="G31">
        <v>282.76944783540603</v>
      </c>
      <c r="H31">
        <f>(Table2[[#This Row],[1Y Return vs Nifty]]-AVERAGE(Table2[1Y Return vs Nifty]))/_xlfn.STDEV.P(Table2[1Y Return vs Nifty])</f>
        <v>3.976425936420044</v>
      </c>
      <c r="I31">
        <v>0.19408355702574101</v>
      </c>
      <c r="J31">
        <f>(Table2[[#This Row],[1M Return vs Nifty]]-AVERAGE(Table2[1M Return vs Nifty]))/_xlfn.STDEV.P(Table2[1M Return vs Nifty])</f>
        <v>-2.9215256690953383E-2</v>
      </c>
      <c r="K31">
        <v>74.784012927494899</v>
      </c>
      <c r="L31">
        <f>(Table2[[#This Row],[6M Return vs Nifty]]-AVERAGE(Table2[6M Return vs Nifty]))/_xlfn.STDEV.P(Table2[6M Return vs Nifty])</f>
        <v>2.2718227460518041</v>
      </c>
      <c r="M31">
        <v>-5.69577136544269</v>
      </c>
      <c r="N31">
        <f>(Table2[[#This Row],[1W Return vs Nifty]]-AVERAGE(Table2[1W Return vs Nifty]))/_xlfn.STDEV.P(Table2[1W Return vs Nifty])</f>
        <v>-1.4662089195036205</v>
      </c>
      <c r="O31">
        <v>466.3</v>
      </c>
      <c r="P31">
        <v>454.03112256044602</v>
      </c>
      <c r="Q31">
        <v>339.48290387913102</v>
      </c>
      <c r="R31">
        <v>45.8548668743124</v>
      </c>
      <c r="S31" s="2">
        <f>(Table2[[#This Row],[Close Price]]-Table2[[#This Row],[20D EMA]])/Table2[[#This Row],[20D EMA]]</f>
        <v>-1.5333476302809424E-2</v>
      </c>
      <c r="T31" s="2">
        <f>(Table2[[#This Row],[Close Price]]-Table2[[#This Row],[50D EMA]])/Table2[[#This Row],[50D EMA]]</f>
        <v>1.1274287565765867E-2</v>
      </c>
      <c r="U31" s="2">
        <f>(Table2[[#This Row],[Close Price]]-Table2[[#This Row],[200D EMA]])/Table2[[#This Row],[200D EMA]]</f>
        <v>0.35249815161082471</v>
      </c>
      <c r="V31">
        <v>0.41744963621891801</v>
      </c>
      <c r="W31">
        <v>450.9</v>
      </c>
      <c r="X31">
        <v>466.9</v>
      </c>
      <c r="Y31">
        <v>444</v>
      </c>
      <c r="Z31">
        <v>466.9</v>
      </c>
      <c r="AA31">
        <v>444</v>
      </c>
      <c r="AB31">
        <v>500</v>
      </c>
      <c r="AC31" s="2">
        <f>(Table2[[#This Row],[Close Price]]/Table2[[#This Row],[Day Low]])-1</f>
        <v>1.829673985362601E-2</v>
      </c>
      <c r="AD31" s="2">
        <f>(Table2[[#This Row],[Day High]]/Table2[[#This Row],[Close Price]])-1</f>
        <v>1.6879015572253131E-2</v>
      </c>
      <c r="AE31" s="2">
        <f>(Table2[[#This Row],[Close Price]]/Table2[[#This Row],[Current Week Low]])-1</f>
        <v>3.4121621621621578E-2</v>
      </c>
      <c r="AF31" s="2">
        <f>(Table2[[#This Row],[Current Week High]]/Table2[[#This Row],[Close Price]])-1</f>
        <v>1.6879015572253131E-2</v>
      </c>
      <c r="AG31" s="2">
        <f>(Table2[[#This Row],[Close Price]]/Table2[[#This Row],[Current Month Low]])-1</f>
        <v>3.4121621621621578E-2</v>
      </c>
      <c r="AH31" s="2">
        <f>(Table2[[#This Row],[Current Month High]]/Table2[[#This Row],[Close Price]])-1</f>
        <v>8.8968746596972625E-2</v>
      </c>
      <c r="AI31">
        <v>24.0553196123271</v>
      </c>
      <c r="AJ31">
        <v>336.24703087885899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0.15</v>
      </c>
      <c r="AM31" t="s">
        <v>10345</v>
      </c>
      <c r="AN31">
        <v>-2.23</v>
      </c>
      <c r="AO31" t="s">
        <v>10344</v>
      </c>
      <c r="AP31">
        <v>0.13446950499225299</v>
      </c>
      <c r="AQ31">
        <f>(Table2[[#This Row],[Sharpe Ratio]]-AVERAGE(Table2[Sharpe Ratio]))/_xlfn.STDEV.P(Table2[Sharpe Ratio])</f>
        <v>0.79171320303529202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5.5445377093125652</v>
      </c>
      <c r="AS31">
        <f>_xlfn.RANK.AVG(Table2[[#This Row],[1Y Return vs Nifty Z-Score]],Table2[1Y Return vs Nifty Z-Score])</f>
        <v>6</v>
      </c>
      <c r="AT31">
        <f>_xlfn.RANK.AVG(Table2[[#This Row],[6M Return vs Nifty Z-Score]],Table2[6M Return vs Nifty Z-Score])</f>
        <v>22</v>
      </c>
      <c r="AU31">
        <f>_xlfn.RANK.AVG(Table2[[#This Row],[Sharpe Ratio Z-Score]],Table2[Sharpe Ratio Z-Score])</f>
        <v>153</v>
      </c>
      <c r="AV31">
        <f>(Table2[[#This Row],[Rank 1Y]]+Table2[[#This Row],[Rank 6M]]+Table2[[#This Row],[Rank Sharpe]])/3</f>
        <v>60.333333333333336</v>
      </c>
    </row>
    <row r="32" spans="1:48" x14ac:dyDescent="0.3">
      <c r="A32" t="s">
        <v>425</v>
      </c>
      <c r="B32" t="s">
        <v>426</v>
      </c>
      <c r="C32" t="s">
        <v>10301</v>
      </c>
      <c r="D32" t="s">
        <v>124</v>
      </c>
      <c r="E32">
        <v>55782.943500000001</v>
      </c>
      <c r="F32">
        <v>289.95</v>
      </c>
      <c r="G32">
        <v>274.065838678494</v>
      </c>
      <c r="H32">
        <f>(Table2[[#This Row],[1Y Return vs Nifty]]-AVERAGE(Table2[1Y Return vs Nifty]))/_xlfn.STDEV.P(Table2[1Y Return vs Nifty])</f>
        <v>3.8398391532216483</v>
      </c>
      <c r="I32">
        <v>-12.7651135018485</v>
      </c>
      <c r="J32">
        <f>(Table2[[#This Row],[1M Return vs Nifty]]-AVERAGE(Table2[1M Return vs Nifty]))/_xlfn.STDEV.P(Table2[1M Return vs Nifty])</f>
        <v>-1.2566796584892206</v>
      </c>
      <c r="K32">
        <v>37.3612945864541</v>
      </c>
      <c r="L32">
        <f>(Table2[[#This Row],[6M Return vs Nifty]]-AVERAGE(Table2[6M Return vs Nifty]))/_xlfn.STDEV.P(Table2[6M Return vs Nifty])</f>
        <v>0.99113641406551545</v>
      </c>
      <c r="M32">
        <v>-3.0919204400743201</v>
      </c>
      <c r="N32">
        <f>(Table2[[#This Row],[1W Return vs Nifty]]-AVERAGE(Table2[1W Return vs Nifty]))/_xlfn.STDEV.P(Table2[1W Return vs Nifty])</f>
        <v>-0.87813526523635432</v>
      </c>
      <c r="O32">
        <v>291.26</v>
      </c>
      <c r="P32">
        <v>289.70971068236202</v>
      </c>
      <c r="Q32">
        <v>219.95619459903</v>
      </c>
      <c r="R32">
        <v>30.1796347166899</v>
      </c>
      <c r="S32" s="2">
        <f>(Table2[[#This Row],[Close Price]]-Table2[[#This Row],[20D EMA]])/Table2[[#This Row],[20D EMA]]</f>
        <v>-4.4976996497974398E-3</v>
      </c>
      <c r="T32" s="2">
        <f>(Table2[[#This Row],[Close Price]]-Table2[[#This Row],[50D EMA]])/Table2[[#This Row],[50D EMA]]</f>
        <v>8.2941409548203536E-4</v>
      </c>
      <c r="U32" s="2">
        <f>(Table2[[#This Row],[Close Price]]-Table2[[#This Row],[200D EMA]])/Table2[[#This Row],[200D EMA]]</f>
        <v>0.31821702284205028</v>
      </c>
      <c r="V32">
        <v>0.41151676962828598</v>
      </c>
      <c r="W32">
        <v>278.8</v>
      </c>
      <c r="X32">
        <v>299.7</v>
      </c>
      <c r="Y32">
        <v>277.45</v>
      </c>
      <c r="Z32">
        <v>299.7</v>
      </c>
      <c r="AA32">
        <v>277.45</v>
      </c>
      <c r="AB32">
        <v>316.10000000000002</v>
      </c>
      <c r="AC32" s="2">
        <f>(Table2[[#This Row],[Close Price]]/Table2[[#This Row],[Day Low]])-1</f>
        <v>3.9992826398852044E-2</v>
      </c>
      <c r="AD32" s="2">
        <f>(Table2[[#This Row],[Day High]]/Table2[[#This Row],[Close Price]])-1</f>
        <v>3.3626487325400856E-2</v>
      </c>
      <c r="AE32" s="2">
        <f>(Table2[[#This Row],[Close Price]]/Table2[[#This Row],[Current Week Low]])-1</f>
        <v>4.5053162732023866E-2</v>
      </c>
      <c r="AF32" s="2">
        <f>(Table2[[#This Row],[Current Week High]]/Table2[[#This Row],[Close Price]])-1</f>
        <v>3.3626487325400856E-2</v>
      </c>
      <c r="AG32" s="2">
        <f>(Table2[[#This Row],[Close Price]]/Table2[[#This Row],[Current Month Low]])-1</f>
        <v>4.5053162732023866E-2</v>
      </c>
      <c r="AH32" s="2">
        <f>(Table2[[#This Row],[Current Month High]]/Table2[[#This Row],[Close Price]])-1</f>
        <v>9.0187963441972885E-2</v>
      </c>
      <c r="AI32">
        <v>21.986549405069798</v>
      </c>
      <c r="AJ32">
        <v>328.60310421285999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</v>
      </c>
      <c r="AM32" t="s">
        <v>10345</v>
      </c>
      <c r="AN32">
        <v>-0.77</v>
      </c>
      <c r="AO32" t="s">
        <v>10344</v>
      </c>
      <c r="AP32">
        <v>0.18145339617184</v>
      </c>
      <c r="AQ32">
        <f>(Table2[[#This Row],[Sharpe Ratio]]-AVERAGE(Table2[Sharpe Ratio]))/_xlfn.STDEV.P(Table2[Sharpe Ratio])</f>
        <v>1.3315062925680505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4.0276669361296396</v>
      </c>
      <c r="AS32">
        <f>_xlfn.RANK.AVG(Table2[[#This Row],[1Y Return vs Nifty Z-Score]],Table2[1Y Return vs Nifty Z-Score])</f>
        <v>7</v>
      </c>
      <c r="AT32">
        <f>_xlfn.RANK.AVG(Table2[[#This Row],[6M Return vs Nifty Z-Score]],Table2[6M Return vs Nifty Z-Score])</f>
        <v>111</v>
      </c>
      <c r="AU32">
        <f>_xlfn.RANK.AVG(Table2[[#This Row],[Sharpe Ratio Z-Score]],Table2[Sharpe Ratio Z-Score])</f>
        <v>69</v>
      </c>
      <c r="AV32">
        <f>(Table2[[#This Row],[Rank 1Y]]+Table2[[#This Row],[Rank 6M]]+Table2[[#This Row],[Rank Sharpe]])/3</f>
        <v>62.333333333333336</v>
      </c>
    </row>
    <row r="33" spans="1:48" x14ac:dyDescent="0.3">
      <c r="A33" t="s">
        <v>692</v>
      </c>
      <c r="B33" t="s">
        <v>693</v>
      </c>
      <c r="C33" t="s">
        <v>10314</v>
      </c>
      <c r="D33" t="s">
        <v>306</v>
      </c>
      <c r="E33">
        <v>26188.380585710001</v>
      </c>
      <c r="F33">
        <v>532.35</v>
      </c>
      <c r="G33">
        <v>136.21127347426301</v>
      </c>
      <c r="H33">
        <f>(Table2[[#This Row],[1Y Return vs Nifty]]-AVERAGE(Table2[1Y Return vs Nifty]))/_xlfn.STDEV.P(Table2[1Y Return vs Nifty])</f>
        <v>1.6764709147126717</v>
      </c>
      <c r="I33">
        <v>23.369122077196799</v>
      </c>
      <c r="J33">
        <f>(Table2[[#This Row],[1M Return vs Nifty]]-AVERAGE(Table2[1M Return vs Nifty]))/_xlfn.STDEV.P(Table2[1M Return vs Nifty])</f>
        <v>2.1658694128745775</v>
      </c>
      <c r="K33">
        <v>33.7472663732879</v>
      </c>
      <c r="L33">
        <f>(Table2[[#This Row],[6M Return vs Nifty]]-AVERAGE(Table2[6M Return vs Nifty]))/_xlfn.STDEV.P(Table2[6M Return vs Nifty])</f>
        <v>0.8674565548464469</v>
      </c>
      <c r="M33">
        <v>8.2056648808158599</v>
      </c>
      <c r="N33">
        <f>(Table2[[#This Row],[1W Return vs Nifty]]-AVERAGE(Table2[1W Return vs Nifty]))/_xlfn.STDEV.P(Table2[1W Return vs Nifty])</f>
        <v>1.6733980116205771</v>
      </c>
      <c r="O33">
        <v>483</v>
      </c>
      <c r="P33">
        <v>443.18854907187</v>
      </c>
      <c r="Q33">
        <v>356.78988499410502</v>
      </c>
      <c r="R33">
        <v>81.816770869566099</v>
      </c>
      <c r="S33" s="2">
        <f>(Table2[[#This Row],[Close Price]]-Table2[[#This Row],[20D EMA]])/Table2[[#This Row],[20D EMA]]</f>
        <v>0.10217391304347831</v>
      </c>
      <c r="T33" s="2">
        <f>(Table2[[#This Row],[Close Price]]-Table2[[#This Row],[50D EMA]])/Table2[[#This Row],[50D EMA]]</f>
        <v>0.20118175687267381</v>
      </c>
      <c r="U33" s="2">
        <f>(Table2[[#This Row],[Close Price]]-Table2[[#This Row],[200D EMA]])/Table2[[#This Row],[200D EMA]]</f>
        <v>0.4920546304410946</v>
      </c>
      <c r="V33">
        <v>1.3968197665577999</v>
      </c>
      <c r="W33">
        <v>526</v>
      </c>
      <c r="X33">
        <v>535.75</v>
      </c>
      <c r="Y33">
        <v>511</v>
      </c>
      <c r="Z33">
        <v>539.79999999999995</v>
      </c>
      <c r="AA33">
        <v>427.65</v>
      </c>
      <c r="AB33">
        <v>539.79999999999995</v>
      </c>
      <c r="AC33" s="2">
        <f>(Table2[[#This Row],[Close Price]]/Table2[[#This Row],[Day Low]])-1</f>
        <v>1.2072243346007649E-2</v>
      </c>
      <c r="AD33" s="2">
        <f>(Table2[[#This Row],[Day High]]/Table2[[#This Row],[Close Price]])-1</f>
        <v>6.3867756175448598E-3</v>
      </c>
      <c r="AE33" s="2">
        <f>(Table2[[#This Row],[Close Price]]/Table2[[#This Row],[Current Week Low]])-1</f>
        <v>4.1780821917808186E-2</v>
      </c>
      <c r="AF33" s="2">
        <f>(Table2[[#This Row],[Current Week High]]/Table2[[#This Row],[Close Price]])-1</f>
        <v>1.3994552456090714E-2</v>
      </c>
      <c r="AG33" s="2">
        <f>(Table2[[#This Row],[Close Price]]/Table2[[#This Row],[Current Month Low]])-1</f>
        <v>0.24482637670992635</v>
      </c>
      <c r="AH33" s="2">
        <f>(Table2[[#This Row],[Current Month High]]/Table2[[#This Row],[Close Price]])-1</f>
        <v>1.3994552456090714E-2</v>
      </c>
      <c r="AI33">
        <v>1.3994552456090701</v>
      </c>
      <c r="AJ33">
        <v>177.627118644067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0.49</v>
      </c>
      <c r="AM33" t="s">
        <v>10345</v>
      </c>
      <c r="AN33">
        <v>11.8</v>
      </c>
      <c r="AO33" t="s">
        <v>10345</v>
      </c>
      <c r="AP33">
        <v>0.234194310482715</v>
      </c>
      <c r="AQ33">
        <f>(Table2[[#This Row],[Sharpe Ratio]]-AVERAGE(Table2[Sharpe Ratio]))/_xlfn.STDEV.P(Table2[Sharpe Ratio])</f>
        <v>1.9374412282640248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8.3206361223182981</v>
      </c>
      <c r="AS33">
        <f>_xlfn.RANK.AVG(Table2[[#This Row],[1Y Return vs Nifty Z-Score]],Table2[1Y Return vs Nifty Z-Score])</f>
        <v>47</v>
      </c>
      <c r="AT33">
        <f>_xlfn.RANK.AVG(Table2[[#This Row],[6M Return vs Nifty Z-Score]],Table2[6M Return vs Nifty Z-Score])</f>
        <v>124</v>
      </c>
      <c r="AU33">
        <f>_xlfn.RANK.AVG(Table2[[#This Row],[Sharpe Ratio Z-Score]],Table2[Sharpe Ratio Z-Score])</f>
        <v>18</v>
      </c>
      <c r="AV33">
        <f>(Table2[[#This Row],[Rank 1Y]]+Table2[[#This Row],[Rank 6M]]+Table2[[#This Row],[Rank Sharpe]])/3</f>
        <v>63</v>
      </c>
    </row>
    <row r="34" spans="1:48" x14ac:dyDescent="0.3">
      <c r="A34" t="s">
        <v>87</v>
      </c>
      <c r="B34" t="s">
        <v>88</v>
      </c>
      <c r="C34" t="s">
        <v>10311</v>
      </c>
      <c r="D34" t="s">
        <v>89</v>
      </c>
      <c r="E34">
        <v>315758.772375</v>
      </c>
      <c r="F34">
        <v>4685.1499999999996</v>
      </c>
      <c r="G34">
        <v>109.56402278431899</v>
      </c>
      <c r="H34">
        <f>(Table2[[#This Row],[1Y Return vs Nifty]]-AVERAGE(Table2[1Y Return vs Nifty]))/_xlfn.STDEV.P(Table2[1Y Return vs Nifty])</f>
        <v>1.2582924111512823</v>
      </c>
      <c r="I34">
        <v>-5.7610078925000003</v>
      </c>
      <c r="J34">
        <f>(Table2[[#This Row],[1M Return vs Nifty]]-AVERAGE(Table2[1M Return vs Nifty]))/_xlfn.STDEV.P(Table2[1M Return vs Nifty])</f>
        <v>-0.59326739128987549</v>
      </c>
      <c r="K34">
        <v>37.731141000540603</v>
      </c>
      <c r="L34">
        <f>(Table2[[#This Row],[6M Return vs Nifty]]-AVERAGE(Table2[6M Return vs Nifty]))/_xlfn.STDEV.P(Table2[6M Return vs Nifty])</f>
        <v>1.0037933579876055</v>
      </c>
      <c r="M34">
        <v>-0.85338639228885704</v>
      </c>
      <c r="N34">
        <f>(Table2[[#This Row],[1W Return vs Nifty]]-AVERAGE(Table2[1W Return vs Nifty]))/_xlfn.STDEV.P(Table2[1W Return vs Nifty])</f>
        <v>-0.37256757514416683</v>
      </c>
      <c r="O34">
        <v>4785.49</v>
      </c>
      <c r="P34">
        <v>4828.5372435850904</v>
      </c>
      <c r="Q34">
        <v>3921.8653260490501</v>
      </c>
      <c r="R34">
        <v>43.537877816206297</v>
      </c>
      <c r="S34" s="2">
        <f>(Table2[[#This Row],[Close Price]]-Table2[[#This Row],[20D EMA]])/Table2[[#This Row],[20D EMA]]</f>
        <v>-2.0967549822484249E-2</v>
      </c>
      <c r="T34" s="2">
        <f>(Table2[[#This Row],[Close Price]]-Table2[[#This Row],[50D EMA]])/Table2[[#This Row],[50D EMA]]</f>
        <v>-2.9695793229220016E-2</v>
      </c>
      <c r="U34" s="2">
        <f>(Table2[[#This Row],[Close Price]]-Table2[[#This Row],[200D EMA]])/Table2[[#This Row],[200D EMA]]</f>
        <v>0.1946228670528814</v>
      </c>
      <c r="V34">
        <v>0.50557900061107797</v>
      </c>
      <c r="W34">
        <v>4670</v>
      </c>
      <c r="X34">
        <v>4763</v>
      </c>
      <c r="Y34">
        <v>4670</v>
      </c>
      <c r="Z34">
        <v>4850</v>
      </c>
      <c r="AA34">
        <v>4480.1000000000004</v>
      </c>
      <c r="AB34">
        <v>4946.8999999999996</v>
      </c>
      <c r="AC34" s="2">
        <f>(Table2[[#This Row],[Close Price]]/Table2[[#This Row],[Day Low]])-1</f>
        <v>3.2441113490362383E-3</v>
      </c>
      <c r="AD34" s="2">
        <f>(Table2[[#This Row],[Day High]]/Table2[[#This Row],[Close Price]])-1</f>
        <v>1.6616330320267325E-2</v>
      </c>
      <c r="AE34" s="2">
        <f>(Table2[[#This Row],[Close Price]]/Table2[[#This Row],[Current Week Low]])-1</f>
        <v>3.2441113490362383E-3</v>
      </c>
      <c r="AF34" s="2">
        <f>(Table2[[#This Row],[Current Week High]]/Table2[[#This Row],[Close Price]])-1</f>
        <v>3.5185639734053309E-2</v>
      </c>
      <c r="AG34" s="2">
        <f>(Table2[[#This Row],[Close Price]]/Table2[[#This Row],[Current Month Low]])-1</f>
        <v>4.5769067654739759E-2</v>
      </c>
      <c r="AH34" s="2">
        <f>(Table2[[#This Row],[Current Month High]]/Table2[[#This Row],[Close Price]])-1</f>
        <v>5.5868008494925459E-2</v>
      </c>
      <c r="AI34">
        <v>21.122055857336399</v>
      </c>
      <c r="AJ34">
        <v>165.027152392804</v>
      </c>
      <c r="AK34" t="str">
        <f>IF(AND(Table2[[#This Row],[20D EMA]]&gt;Table2[[#This Row],[50D EMA]],Table2[[#This Row],[50D EMA]]&gt;Table2[[#This Row],[200D EMA]]),"Uptrend","Downtrend/NoTrend")</f>
        <v>Downtrend/NoTrend</v>
      </c>
      <c r="AL34">
        <v>0</v>
      </c>
      <c r="AM34">
        <v>0</v>
      </c>
      <c r="AN34">
        <v>-0.82</v>
      </c>
      <c r="AO34" t="s">
        <v>10344</v>
      </c>
      <c r="AP34">
        <v>0.249046929606417</v>
      </c>
      <c r="AQ34">
        <f>(Table2[[#This Row],[Sharpe Ratio]]-AVERAGE(Table2[Sharpe Ratio]))/_xlfn.STDEV.P(Table2[Sharpe Ratio])</f>
        <v>2.1080814405400083</v>
      </c>
      <c r="AR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">
        <f>_xlfn.RANK.AVG(Table2[[#This Row],[1Y Return vs Nifty Z-Score]],Table2[1Y Return vs Nifty Z-Score])</f>
        <v>75</v>
      </c>
      <c r="AT34">
        <f>_xlfn.RANK.AVG(Table2[[#This Row],[6M Return vs Nifty Z-Score]],Table2[6M Return vs Nifty Z-Score])</f>
        <v>109</v>
      </c>
      <c r="AU34">
        <f>_xlfn.RANK.AVG(Table2[[#This Row],[Sharpe Ratio Z-Score]],Table2[Sharpe Ratio Z-Score])</f>
        <v>10</v>
      </c>
      <c r="AV34">
        <f>(Table2[[#This Row],[Rank 1Y]]+Table2[[#This Row],[Rank 6M]]+Table2[[#This Row],[Rank Sharpe]])/3</f>
        <v>64.666666666666671</v>
      </c>
    </row>
    <row r="35" spans="1:48" x14ac:dyDescent="0.3">
      <c r="A35" t="s">
        <v>865</v>
      </c>
      <c r="B35" t="s">
        <v>866</v>
      </c>
      <c r="C35" t="s">
        <v>10314</v>
      </c>
      <c r="D35" t="s">
        <v>306</v>
      </c>
      <c r="E35">
        <v>18091.782609720001</v>
      </c>
      <c r="F35">
        <v>489.1</v>
      </c>
      <c r="G35">
        <v>182.062341023139</v>
      </c>
      <c r="H35">
        <f>(Table2[[#This Row],[1Y Return vs Nifty]]-AVERAGE(Table2[1Y Return vs Nifty]))/_xlfn.STDEV.P(Table2[1Y Return vs Nifty])</f>
        <v>2.3960172212859381</v>
      </c>
      <c r="I35">
        <v>63.268050177830901</v>
      </c>
      <c r="J35">
        <f>(Table2[[#This Row],[1M Return vs Nifty]]-AVERAGE(Table2[1M Return vs Nifty]))/_xlfn.STDEV.P(Table2[1M Return vs Nifty])</f>
        <v>5.9450012287535543</v>
      </c>
      <c r="K35">
        <v>56.587798659500898</v>
      </c>
      <c r="L35">
        <f>(Table2[[#This Row],[6M Return vs Nifty]]-AVERAGE(Table2[6M Return vs Nifty]))/_xlfn.STDEV.P(Table2[6M Return vs Nifty])</f>
        <v>1.649108952399964</v>
      </c>
      <c r="M35">
        <v>12.3987716647745</v>
      </c>
      <c r="N35">
        <f>(Table2[[#This Row],[1W Return vs Nifty]]-AVERAGE(Table2[1W Return vs Nifty]))/_xlfn.STDEV.P(Table2[1W Return vs Nifty])</f>
        <v>2.6204013923254745</v>
      </c>
      <c r="O35">
        <v>416.12</v>
      </c>
      <c r="P35">
        <v>354.26498976144097</v>
      </c>
      <c r="Q35">
        <v>279.881258333174</v>
      </c>
      <c r="R35">
        <v>75.925176480934596</v>
      </c>
      <c r="S35" s="2">
        <f>(Table2[[#This Row],[Close Price]]-Table2[[#This Row],[20D EMA]])/Table2[[#This Row],[20D EMA]]</f>
        <v>0.17538210131692786</v>
      </c>
      <c r="T35" s="2">
        <f>(Table2[[#This Row],[Close Price]]-Table2[[#This Row],[50D EMA]])/Table2[[#This Row],[50D EMA]]</f>
        <v>0.38060495430089153</v>
      </c>
      <c r="U35" s="2">
        <f>(Table2[[#This Row],[Close Price]]-Table2[[#This Row],[200D EMA]])/Table2[[#This Row],[200D EMA]]</f>
        <v>0.74752680087556822</v>
      </c>
      <c r="V35">
        <v>1.2373665428593199</v>
      </c>
      <c r="W35">
        <v>481.05</v>
      </c>
      <c r="X35">
        <v>499.8</v>
      </c>
      <c r="Y35">
        <v>471.2</v>
      </c>
      <c r="Z35">
        <v>509.4</v>
      </c>
      <c r="AA35">
        <v>324.3</v>
      </c>
      <c r="AB35">
        <v>509.4</v>
      </c>
      <c r="AC35" s="2">
        <f>(Table2[[#This Row],[Close Price]]/Table2[[#This Row],[Day Low]])-1</f>
        <v>1.6734227211308683E-2</v>
      </c>
      <c r="AD35" s="2">
        <f>(Table2[[#This Row],[Day High]]/Table2[[#This Row],[Close Price]])-1</f>
        <v>2.1876916785933398E-2</v>
      </c>
      <c r="AE35" s="2">
        <f>(Table2[[#This Row],[Close Price]]/Table2[[#This Row],[Current Week Low]])-1</f>
        <v>3.7988115449915094E-2</v>
      </c>
      <c r="AF35" s="2">
        <f>(Table2[[#This Row],[Current Week High]]/Table2[[#This Row],[Close Price]])-1</f>
        <v>4.1504804743406121E-2</v>
      </c>
      <c r="AG35" s="2">
        <f>(Table2[[#This Row],[Close Price]]/Table2[[#This Row],[Current Month Low]])-1</f>
        <v>0.50817144619179766</v>
      </c>
      <c r="AH35" s="2">
        <f>(Table2[[#This Row],[Current Month High]]/Table2[[#This Row],[Close Price]])-1</f>
        <v>4.1504804743406121E-2</v>
      </c>
      <c r="AI35">
        <v>4.1504804743406103</v>
      </c>
      <c r="AJ35">
        <v>213.12419974391801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0.98</v>
      </c>
      <c r="AM35" t="s">
        <v>10345</v>
      </c>
      <c r="AN35">
        <v>23.54</v>
      </c>
      <c r="AO35" t="s">
        <v>10345</v>
      </c>
      <c r="AP35">
        <v>0.14266001563142899</v>
      </c>
      <c r="AQ35">
        <f>(Table2[[#This Row],[Sharpe Ratio]]-AVERAGE(Table2[Sharpe Ratio]))/_xlfn.STDEV.P(Table2[Sharpe Ratio])</f>
        <v>0.88581313668856521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13.496341931453495</v>
      </c>
      <c r="AS35">
        <f>_xlfn.RANK.AVG(Table2[[#This Row],[1Y Return vs Nifty Z-Score]],Table2[1Y Return vs Nifty Z-Score])</f>
        <v>21</v>
      </c>
      <c r="AT35">
        <f>_xlfn.RANK.AVG(Table2[[#This Row],[6M Return vs Nifty Z-Score]],Table2[6M Return vs Nifty Z-Score])</f>
        <v>51</v>
      </c>
      <c r="AU35">
        <f>_xlfn.RANK.AVG(Table2[[#This Row],[Sharpe Ratio Z-Score]],Table2[Sharpe Ratio Z-Score])</f>
        <v>138</v>
      </c>
      <c r="AV35">
        <f>(Table2[[#This Row],[Rank 1Y]]+Table2[[#This Row],[Rank 6M]]+Table2[[#This Row],[Rank Sharpe]])/3</f>
        <v>70</v>
      </c>
    </row>
    <row r="36" spans="1:48" x14ac:dyDescent="0.3">
      <c r="A36" t="s">
        <v>333</v>
      </c>
      <c r="B36" t="s">
        <v>334</v>
      </c>
      <c r="C36" t="s">
        <v>10312</v>
      </c>
      <c r="D36" t="s">
        <v>335</v>
      </c>
      <c r="E36">
        <v>79149.155219224995</v>
      </c>
      <c r="F36">
        <v>13247.8</v>
      </c>
      <c r="G36">
        <v>138.03579149945801</v>
      </c>
      <c r="H36">
        <f>(Table2[[#This Row],[1Y Return vs Nifty]]-AVERAGE(Table2[1Y Return vs Nifty]))/_xlfn.STDEV.P(Table2[1Y Return vs Nifty])</f>
        <v>1.705103295079955</v>
      </c>
      <c r="I36">
        <v>15.537783698602</v>
      </c>
      <c r="J36">
        <f>(Table2[[#This Row],[1M Return vs Nifty]]-AVERAGE(Table2[1M Return vs Nifty]))/_xlfn.STDEV.P(Table2[1M Return vs Nifty])</f>
        <v>1.4241036202494035</v>
      </c>
      <c r="K36">
        <v>88.355969459957706</v>
      </c>
      <c r="L36">
        <f>(Table2[[#This Row],[6M Return vs Nifty]]-AVERAGE(Table2[6M Return vs Nifty]))/_xlfn.STDEV.P(Table2[6M Return vs Nifty])</f>
        <v>2.7362844420471819</v>
      </c>
      <c r="M36">
        <v>3.5154779970712702</v>
      </c>
      <c r="N36">
        <f>(Table2[[#This Row],[1W Return vs Nifty]]-AVERAGE(Table2[1W Return vs Nifty]))/_xlfn.STDEV.P(Table2[1W Return vs Nifty])</f>
        <v>0.61413025053326431</v>
      </c>
      <c r="O36">
        <v>12470.74</v>
      </c>
      <c r="P36">
        <v>11740.507864511001</v>
      </c>
      <c r="Q36">
        <v>8953.6937013935494</v>
      </c>
      <c r="R36">
        <v>72.743394247090606</v>
      </c>
      <c r="S36" s="2">
        <f>(Table2[[#This Row],[Close Price]]-Table2[[#This Row],[20D EMA]])/Table2[[#This Row],[20D EMA]]</f>
        <v>6.2310656785403234E-2</v>
      </c>
      <c r="T36" s="2">
        <f>(Table2[[#This Row],[Close Price]]-Table2[[#This Row],[50D EMA]])/Table2[[#This Row],[50D EMA]]</f>
        <v>0.12838389555917037</v>
      </c>
      <c r="U36" s="2">
        <f>(Table2[[#This Row],[Close Price]]-Table2[[#This Row],[200D EMA]])/Table2[[#This Row],[200D EMA]]</f>
        <v>0.47959048430907536</v>
      </c>
      <c r="V36">
        <v>1.0447037134324699</v>
      </c>
      <c r="W36">
        <v>13158</v>
      </c>
      <c r="X36">
        <v>13415</v>
      </c>
      <c r="Y36">
        <v>13158</v>
      </c>
      <c r="Z36">
        <v>13639.8</v>
      </c>
      <c r="AA36">
        <v>10950.05</v>
      </c>
      <c r="AB36">
        <v>13639.8</v>
      </c>
      <c r="AC36" s="2">
        <f>(Table2[[#This Row],[Close Price]]/Table2[[#This Row],[Day Low]])-1</f>
        <v>6.8247454020367027E-3</v>
      </c>
      <c r="AD36" s="2">
        <f>(Table2[[#This Row],[Day High]]/Table2[[#This Row],[Close Price]])-1</f>
        <v>1.2620963480728831E-2</v>
      </c>
      <c r="AE36" s="2">
        <f>(Table2[[#This Row],[Close Price]]/Table2[[#This Row],[Current Week Low]])-1</f>
        <v>6.8247454020367027E-3</v>
      </c>
      <c r="AF36" s="2">
        <f>(Table2[[#This Row],[Current Week High]]/Table2[[#This Row],[Close Price]])-1</f>
        <v>2.9589818686876379E-2</v>
      </c>
      <c r="AG36" s="2">
        <f>(Table2[[#This Row],[Close Price]]/Table2[[#This Row],[Current Month Low]])-1</f>
        <v>0.20983922447842707</v>
      </c>
      <c r="AH36" s="2">
        <f>(Table2[[#This Row],[Current Month High]]/Table2[[#This Row],[Close Price]])-1</f>
        <v>2.9589818686876379E-2</v>
      </c>
      <c r="AI36">
        <v>2.9589818686876299</v>
      </c>
      <c r="AJ36">
        <v>179.876200234501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0.23</v>
      </c>
      <c r="AM36" t="s">
        <v>10345</v>
      </c>
      <c r="AN36">
        <v>12.84</v>
      </c>
      <c r="AO36" t="s">
        <v>10345</v>
      </c>
      <c r="AP36">
        <v>0.132000852011149</v>
      </c>
      <c r="AQ36">
        <f>(Table2[[#This Row],[Sharpe Ratio]]-AVERAGE(Table2[Sharpe Ratio]))/_xlfn.STDEV.P(Table2[Sharpe Ratio])</f>
        <v>0.763351103043171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7.2429727109529765</v>
      </c>
      <c r="AS36">
        <f>_xlfn.RANK.AVG(Table2[[#This Row],[1Y Return vs Nifty Z-Score]],Table2[1Y Return vs Nifty Z-Score])</f>
        <v>45</v>
      </c>
      <c r="AT36">
        <f>_xlfn.RANK.AVG(Table2[[#This Row],[6M Return vs Nifty Z-Score]],Table2[6M Return vs Nifty Z-Score])</f>
        <v>15</v>
      </c>
      <c r="AU36">
        <f>_xlfn.RANK.AVG(Table2[[#This Row],[Sharpe Ratio Z-Score]],Table2[Sharpe Ratio Z-Score])</f>
        <v>159</v>
      </c>
      <c r="AV36">
        <f>(Table2[[#This Row],[Rank 1Y]]+Table2[[#This Row],[Rank 6M]]+Table2[[#This Row],[Rank Sharpe]])/3</f>
        <v>73</v>
      </c>
    </row>
    <row r="37" spans="1:48" x14ac:dyDescent="0.3">
      <c r="A37" t="s">
        <v>164</v>
      </c>
      <c r="B37" t="s">
        <v>165</v>
      </c>
      <c r="C37" t="s">
        <v>10301</v>
      </c>
      <c r="D37" t="s">
        <v>124</v>
      </c>
      <c r="E37">
        <v>162562.08364</v>
      </c>
      <c r="F37">
        <v>618.54999999999995</v>
      </c>
      <c r="G37">
        <v>124.521469398748</v>
      </c>
      <c r="H37">
        <f>(Table2[[#This Row],[1Y Return vs Nifty]]-AVERAGE(Table2[1Y Return vs Nifty]))/_xlfn.STDEV.P(Table2[1Y Return vs Nifty])</f>
        <v>1.4930214162220277</v>
      </c>
      <c r="I37">
        <v>-0.90007693658314503</v>
      </c>
      <c r="J37">
        <f>(Table2[[#This Row],[1M Return vs Nifty]]-AVERAGE(Table2[1M Return vs Nifty]))/_xlfn.STDEV.P(Table2[1M Return vs Nifty])</f>
        <v>-0.13285154292515602</v>
      </c>
      <c r="K37">
        <v>30.867578140751601</v>
      </c>
      <c r="L37">
        <f>(Table2[[#This Row],[6M Return vs Nifty]]-AVERAGE(Table2[6M Return vs Nifty]))/_xlfn.STDEV.P(Table2[6M Return vs Nifty])</f>
        <v>0.76890739745542835</v>
      </c>
      <c r="M37">
        <v>1.71831053852746</v>
      </c>
      <c r="N37">
        <f>(Table2[[#This Row],[1W Return vs Nifty]]-AVERAGE(Table2[1W Return vs Nifty]))/_xlfn.STDEV.P(Table2[1W Return vs Nifty])</f>
        <v>0.2082441744989546</v>
      </c>
      <c r="O37">
        <v>595.80999999999995</v>
      </c>
      <c r="P37">
        <v>581.68679068939298</v>
      </c>
      <c r="Q37">
        <v>481.02422937347598</v>
      </c>
      <c r="R37">
        <v>66.422611790179502</v>
      </c>
      <c r="S37" s="2">
        <f>(Table2[[#This Row],[Close Price]]-Table2[[#This Row],[20D EMA]])/Table2[[#This Row],[20D EMA]]</f>
        <v>3.8166529598361913E-2</v>
      </c>
      <c r="T37" s="2">
        <f>(Table2[[#This Row],[Close Price]]-Table2[[#This Row],[50D EMA]])/Table2[[#This Row],[50D EMA]]</f>
        <v>6.3372952421556814E-2</v>
      </c>
      <c r="U37" s="2">
        <f>(Table2[[#This Row],[Close Price]]-Table2[[#This Row],[200D EMA]])/Table2[[#This Row],[200D EMA]]</f>
        <v>0.28590196133290091</v>
      </c>
      <c r="V37">
        <v>0.43009973839823401</v>
      </c>
      <c r="W37">
        <v>615.29999999999995</v>
      </c>
      <c r="X37">
        <v>626.25</v>
      </c>
      <c r="Y37">
        <v>586.54999999999995</v>
      </c>
      <c r="Z37">
        <v>626.25</v>
      </c>
      <c r="AA37">
        <v>560.04999999999995</v>
      </c>
      <c r="AB37">
        <v>646.95000000000005</v>
      </c>
      <c r="AC37" s="2">
        <f>(Table2[[#This Row],[Close Price]]/Table2[[#This Row],[Day Low]])-1</f>
        <v>5.2819762717373209E-3</v>
      </c>
      <c r="AD37" s="2">
        <f>(Table2[[#This Row],[Day High]]/Table2[[#This Row],[Close Price]])-1</f>
        <v>1.2448468191738726E-2</v>
      </c>
      <c r="AE37" s="2">
        <f>(Table2[[#This Row],[Close Price]]/Table2[[#This Row],[Current Week Low]])-1</f>
        <v>5.4556303810416873E-2</v>
      </c>
      <c r="AF37" s="2">
        <f>(Table2[[#This Row],[Current Week High]]/Table2[[#This Row],[Close Price]])-1</f>
        <v>1.2448468191738726E-2</v>
      </c>
      <c r="AG37" s="2">
        <f>(Table2[[#This Row],[Close Price]]/Table2[[#This Row],[Current Month Low]])-1</f>
        <v>0.10445495937862681</v>
      </c>
      <c r="AH37" s="2">
        <f>(Table2[[#This Row],[Current Month High]]/Table2[[#This Row],[Close Price]])-1</f>
        <v>4.591383073316635E-2</v>
      </c>
      <c r="AI37">
        <v>5.7311454207420596</v>
      </c>
      <c r="AJ37">
        <v>168.29321188462299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0.17</v>
      </c>
      <c r="AM37" t="s">
        <v>10345</v>
      </c>
      <c r="AN37">
        <v>5.39</v>
      </c>
      <c r="AO37" t="s">
        <v>10345</v>
      </c>
      <c r="AP37">
        <v>0.20274506820716401</v>
      </c>
      <c r="AQ37">
        <f>(Table2[[#This Row],[Sharpe Ratio]]-AVERAGE(Table2[Sharpe Ratio]))/_xlfn.STDEV.P(Table2[Sharpe Ratio])</f>
        <v>1.5761241209496035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3.913445566200858</v>
      </c>
      <c r="AS37">
        <f>_xlfn.RANK.AVG(Table2[[#This Row],[1Y Return vs Nifty Z-Score]],Table2[1Y Return vs Nifty Z-Score])</f>
        <v>56</v>
      </c>
      <c r="AT37">
        <f>_xlfn.RANK.AVG(Table2[[#This Row],[6M Return vs Nifty Z-Score]],Table2[6M Return vs Nifty Z-Score])</f>
        <v>141</v>
      </c>
      <c r="AU37">
        <f>_xlfn.RANK.AVG(Table2[[#This Row],[Sharpe Ratio Z-Score]],Table2[Sharpe Ratio Z-Score])</f>
        <v>38</v>
      </c>
      <c r="AV37">
        <f>(Table2[[#This Row],[Rank 1Y]]+Table2[[#This Row],[Rank 6M]]+Table2[[#This Row],[Rank Sharpe]])/3</f>
        <v>78.333333333333329</v>
      </c>
    </row>
    <row r="38" spans="1:48" x14ac:dyDescent="0.3">
      <c r="A38" t="s">
        <v>465</v>
      </c>
      <c r="B38" t="s">
        <v>466</v>
      </c>
      <c r="C38" t="s">
        <v>10305</v>
      </c>
      <c r="D38" t="s">
        <v>51</v>
      </c>
      <c r="E38">
        <v>48177.983873879901</v>
      </c>
      <c r="F38">
        <v>1707.45</v>
      </c>
      <c r="G38">
        <v>92.806308459837595</v>
      </c>
      <c r="H38">
        <f>(Table2[[#This Row],[1Y Return vs Nifty]]-AVERAGE(Table2[1Y Return vs Nifty]))/_xlfn.STDEV.P(Table2[1Y Return vs Nifty])</f>
        <v>0.99531158881956527</v>
      </c>
      <c r="I38">
        <v>17.207003232416501</v>
      </c>
      <c r="J38">
        <f>(Table2[[#This Row],[1M Return vs Nifty]]-AVERAGE(Table2[1M Return vs Nifty]))/_xlfn.STDEV.P(Table2[1M Return vs Nifty])</f>
        <v>1.5822081345364627</v>
      </c>
      <c r="K38">
        <v>73.257033713059698</v>
      </c>
      <c r="L38">
        <f>(Table2[[#This Row],[6M Return vs Nifty]]-AVERAGE(Table2[6M Return vs Nifty]))/_xlfn.STDEV.P(Table2[6M Return vs Nifty])</f>
        <v>2.2195662159052576</v>
      </c>
      <c r="M38">
        <v>3.4620814851150898</v>
      </c>
      <c r="N38">
        <f>(Table2[[#This Row],[1W Return vs Nifty]]-AVERAGE(Table2[1W Return vs Nifty]))/_xlfn.STDEV.P(Table2[1W Return vs Nifty])</f>
        <v>0.60207077293212075</v>
      </c>
      <c r="O38">
        <v>1578.28</v>
      </c>
      <c r="P38">
        <v>1441.8953404373599</v>
      </c>
      <c r="Q38">
        <v>1120.6035852781199</v>
      </c>
      <c r="R38">
        <v>88.756090056018706</v>
      </c>
      <c r="S38" s="2">
        <f>(Table2[[#This Row],[Close Price]]-Table2[[#This Row],[20D EMA]])/Table2[[#This Row],[20D EMA]]</f>
        <v>8.1842258661327563E-2</v>
      </c>
      <c r="T38" s="2">
        <f>(Table2[[#This Row],[Close Price]]-Table2[[#This Row],[50D EMA]])/Table2[[#This Row],[50D EMA]]</f>
        <v>0.18417055115948383</v>
      </c>
      <c r="U38" s="2">
        <f>(Table2[[#This Row],[Close Price]]-Table2[[#This Row],[200D EMA]])/Table2[[#This Row],[200D EMA]]</f>
        <v>0.52368778971578267</v>
      </c>
      <c r="V38">
        <v>1.43712198396341</v>
      </c>
      <c r="W38">
        <v>1695</v>
      </c>
      <c r="X38">
        <v>1712</v>
      </c>
      <c r="Y38">
        <v>1678.05</v>
      </c>
      <c r="Z38">
        <v>1718</v>
      </c>
      <c r="AA38">
        <v>1406.4</v>
      </c>
      <c r="AB38">
        <v>1718</v>
      </c>
      <c r="AC38" s="2">
        <f>(Table2[[#This Row],[Close Price]]/Table2[[#This Row],[Day Low]])-1</f>
        <v>7.3451327433629032E-3</v>
      </c>
      <c r="AD38" s="2">
        <f>(Table2[[#This Row],[Day High]]/Table2[[#This Row],[Close Price]])-1</f>
        <v>2.6647925268674655E-3</v>
      </c>
      <c r="AE38" s="2">
        <f>(Table2[[#This Row],[Close Price]]/Table2[[#This Row],[Current Week Low]])-1</f>
        <v>1.7520336104406953E-2</v>
      </c>
      <c r="AF38" s="2">
        <f>(Table2[[#This Row],[Current Week High]]/Table2[[#This Row],[Close Price]])-1</f>
        <v>6.1788046502093685E-3</v>
      </c>
      <c r="AG38" s="2">
        <f>(Table2[[#This Row],[Close Price]]/Table2[[#This Row],[Current Month Low]])-1</f>
        <v>0.21405716723549473</v>
      </c>
      <c r="AH38" s="2">
        <f>(Table2[[#This Row],[Current Month High]]/Table2[[#This Row],[Close Price]])-1</f>
        <v>6.1788046502093685E-3</v>
      </c>
      <c r="AI38">
        <v>0.61788046502093597</v>
      </c>
      <c r="AJ38">
        <v>136.45616950560799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0.22</v>
      </c>
      <c r="AM38" t="s">
        <v>10345</v>
      </c>
      <c r="AN38">
        <v>15.92</v>
      </c>
      <c r="AO38" t="s">
        <v>10345</v>
      </c>
      <c r="AP38">
        <v>0.15399873873746101</v>
      </c>
      <c r="AQ38">
        <f>(Table2[[#This Row],[Sharpe Ratio]]-AVERAGE(Table2[Sharpe Ratio]))/_xlfn.STDEV.P(Table2[Sharpe Ratio])</f>
        <v>1.0160825593161376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6.4152392715095434</v>
      </c>
      <c r="AS38">
        <f>_xlfn.RANK.AVG(Table2[[#This Row],[1Y Return vs Nifty Z-Score]],Table2[1Y Return vs Nifty Z-Score])</f>
        <v>99</v>
      </c>
      <c r="AT38">
        <f>_xlfn.RANK.AVG(Table2[[#This Row],[6M Return vs Nifty Z-Score]],Table2[6M Return vs Nifty Z-Score])</f>
        <v>24</v>
      </c>
      <c r="AU38">
        <f>_xlfn.RANK.AVG(Table2[[#This Row],[Sharpe Ratio Z-Score]],Table2[Sharpe Ratio Z-Score])</f>
        <v>118</v>
      </c>
      <c r="AV38">
        <f>(Table2[[#This Row],[Rank 1Y]]+Table2[[#This Row],[Rank 6M]]+Table2[[#This Row],[Rank Sharpe]])/3</f>
        <v>80.333333333333329</v>
      </c>
    </row>
    <row r="39" spans="1:48" x14ac:dyDescent="0.3">
      <c r="A39" t="s">
        <v>842</v>
      </c>
      <c r="B39" t="s">
        <v>843</v>
      </c>
      <c r="C39" t="s">
        <v>10311</v>
      </c>
      <c r="D39" t="s">
        <v>262</v>
      </c>
      <c r="E39">
        <v>19007.942205744999</v>
      </c>
      <c r="F39">
        <v>1311.75</v>
      </c>
      <c r="G39">
        <v>153.642906457962</v>
      </c>
      <c r="H39">
        <f>(Table2[[#This Row],[1Y Return vs Nifty]]-AVERAGE(Table2[1Y Return vs Nifty]))/_xlfn.STDEV.P(Table2[1Y Return vs Nifty])</f>
        <v>1.9500276234543164</v>
      </c>
      <c r="I39">
        <v>5.20923480430754</v>
      </c>
      <c r="J39">
        <f>(Table2[[#This Row],[1M Return vs Nifty]]-AVERAGE(Table2[1M Return vs Nifty]))/_xlfn.STDEV.P(Table2[1M Return vs Nifty])</f>
        <v>0.44580797180892623</v>
      </c>
      <c r="K39">
        <v>29.941459124523501</v>
      </c>
      <c r="L39">
        <f>(Table2[[#This Row],[6M Return vs Nifty]]-AVERAGE(Table2[6M Return vs Nifty]))/_xlfn.STDEV.P(Table2[6M Return vs Nifty])</f>
        <v>0.73721360239043499</v>
      </c>
      <c r="M39">
        <v>-4.9459719497865002</v>
      </c>
      <c r="N39">
        <f>(Table2[[#This Row],[1W Return vs Nifty]]-AVERAGE(Table2[1W Return vs Nifty]))/_xlfn.STDEV.P(Table2[1W Return vs Nifty])</f>
        <v>-1.2968684714631795</v>
      </c>
      <c r="O39">
        <v>1279.79</v>
      </c>
      <c r="P39">
        <v>1258.49260449907</v>
      </c>
      <c r="Q39">
        <v>1009.13247963187</v>
      </c>
      <c r="R39">
        <v>57.175087502339899</v>
      </c>
      <c r="S39" s="2">
        <f>(Table2[[#This Row],[Close Price]]-Table2[[#This Row],[20D EMA]])/Table2[[#This Row],[20D EMA]]</f>
        <v>2.4972847107728641E-2</v>
      </c>
      <c r="T39" s="2">
        <f>(Table2[[#This Row],[Close Price]]-Table2[[#This Row],[50D EMA]])/Table2[[#This Row],[50D EMA]]</f>
        <v>4.2318401642199993E-2</v>
      </c>
      <c r="U39" s="2">
        <f>(Table2[[#This Row],[Close Price]]-Table2[[#This Row],[200D EMA]])/Table2[[#This Row],[200D EMA]]</f>
        <v>0.29987888258093176</v>
      </c>
      <c r="V39">
        <v>1.3826703674918399</v>
      </c>
      <c r="W39">
        <v>1290.5999999999999</v>
      </c>
      <c r="X39">
        <v>1321</v>
      </c>
      <c r="Y39">
        <v>1265</v>
      </c>
      <c r="Z39">
        <v>1326.9</v>
      </c>
      <c r="AA39">
        <v>1087.6500000000001</v>
      </c>
      <c r="AB39">
        <v>1379.7</v>
      </c>
      <c r="AC39" s="2">
        <f>(Table2[[#This Row],[Close Price]]/Table2[[#This Row],[Day Low]])-1</f>
        <v>1.6387726638772637E-2</v>
      </c>
      <c r="AD39" s="2">
        <f>(Table2[[#This Row],[Day High]]/Table2[[#This Row],[Close Price]])-1</f>
        <v>7.0516485610825352E-3</v>
      </c>
      <c r="AE39" s="2">
        <f>(Table2[[#This Row],[Close Price]]/Table2[[#This Row],[Current Week Low]])-1</f>
        <v>3.6956521739130332E-2</v>
      </c>
      <c r="AF39" s="2">
        <f>(Table2[[#This Row],[Current Week High]]/Table2[[#This Row],[Close Price]])-1</f>
        <v>1.154945683247588E-2</v>
      </c>
      <c r="AG39" s="2">
        <f>(Table2[[#This Row],[Close Price]]/Table2[[#This Row],[Current Month Low]])-1</f>
        <v>0.20604054613156797</v>
      </c>
      <c r="AH39" s="2">
        <f>(Table2[[#This Row],[Current Month High]]/Table2[[#This Row],[Close Price]])-1</f>
        <v>5.1801029159519674E-2</v>
      </c>
      <c r="AI39">
        <v>10.539355822374599</v>
      </c>
      <c r="AJ39">
        <v>186.40829694323099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-0.01</v>
      </c>
      <c r="AM39" t="s">
        <v>10344</v>
      </c>
      <c r="AN39">
        <v>7.58</v>
      </c>
      <c r="AO39" t="s">
        <v>10345</v>
      </c>
      <c r="AP39">
        <v>0.18848510888804701</v>
      </c>
      <c r="AQ39">
        <f>(Table2[[#This Row],[Sharpe Ratio]]-AVERAGE(Table2[Sharpe Ratio]))/_xlfn.STDEV.P(Table2[Sharpe Ratio])</f>
        <v>1.4122929161637834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3.2484736423542815</v>
      </c>
      <c r="AS39">
        <f>_xlfn.RANK.AVG(Table2[[#This Row],[1Y Return vs Nifty Z-Score]],Table2[1Y Return vs Nifty Z-Score])</f>
        <v>34</v>
      </c>
      <c r="AT39">
        <f>_xlfn.RANK.AVG(Table2[[#This Row],[6M Return vs Nifty Z-Score]],Table2[6M Return vs Nifty Z-Score])</f>
        <v>148</v>
      </c>
      <c r="AU39">
        <f>_xlfn.RANK.AVG(Table2[[#This Row],[Sharpe Ratio Z-Score]],Table2[Sharpe Ratio Z-Score])</f>
        <v>59</v>
      </c>
      <c r="AV39">
        <f>(Table2[[#This Row],[Rank 1Y]]+Table2[[#This Row],[Rank 6M]]+Table2[[#This Row],[Rank Sharpe]])/3</f>
        <v>80.333333333333329</v>
      </c>
    </row>
    <row r="40" spans="1:48" x14ac:dyDescent="0.3">
      <c r="A40" t="s">
        <v>1306</v>
      </c>
      <c r="B40" t="s">
        <v>1307</v>
      </c>
      <c r="C40" t="s">
        <v>10301</v>
      </c>
      <c r="D40" t="s">
        <v>412</v>
      </c>
      <c r="E40">
        <v>8688.6505304479997</v>
      </c>
      <c r="F40">
        <v>273.76</v>
      </c>
      <c r="G40">
        <v>225.76822264550199</v>
      </c>
      <c r="H40">
        <f>(Table2[[#This Row],[1Y Return vs Nifty]]-AVERAGE(Table2[1Y Return vs Nifty]))/_xlfn.STDEV.P(Table2[1Y Return vs Nifty])</f>
        <v>3.0818988676265944</v>
      </c>
      <c r="I40">
        <v>42.675234969555802</v>
      </c>
      <c r="J40">
        <f>(Table2[[#This Row],[1M Return vs Nifty]]-AVERAGE(Table2[1M Return vs Nifty]))/_xlfn.STDEV.P(Table2[1M Return vs Nifty])</f>
        <v>3.9944986253798045</v>
      </c>
      <c r="K40">
        <v>65.622758822401494</v>
      </c>
      <c r="L40">
        <f>(Table2[[#This Row],[6M Return vs Nifty]]-AVERAGE(Table2[6M Return vs Nifty]))/_xlfn.STDEV.P(Table2[6M Return vs Nifty])</f>
        <v>1.9583048233470981</v>
      </c>
      <c r="M40">
        <v>11.4094316055627</v>
      </c>
      <c r="N40">
        <f>(Table2[[#This Row],[1W Return vs Nifty]]-AVERAGE(Table2[1W Return vs Nifty]))/_xlfn.STDEV.P(Table2[1W Return vs Nifty])</f>
        <v>2.3969612490110612</v>
      </c>
      <c r="O40">
        <v>237.2</v>
      </c>
      <c r="P40">
        <v>215.37681192886001</v>
      </c>
      <c r="Q40">
        <v>167.529425296429</v>
      </c>
      <c r="R40">
        <v>84.632384388661393</v>
      </c>
      <c r="S40" s="2">
        <f>(Table2[[#This Row],[Close Price]]-Table2[[#This Row],[20D EMA]])/Table2[[#This Row],[20D EMA]]</f>
        <v>0.15413153456998316</v>
      </c>
      <c r="T40" s="2">
        <f>(Table2[[#This Row],[Close Price]]-Table2[[#This Row],[50D EMA]])/Table2[[#This Row],[50D EMA]]</f>
        <v>0.27107462288198525</v>
      </c>
      <c r="U40" s="2">
        <f>(Table2[[#This Row],[Close Price]]-Table2[[#This Row],[200D EMA]])/Table2[[#This Row],[200D EMA]]</f>
        <v>0.63410099160553479</v>
      </c>
      <c r="V40">
        <v>1.47623138440957</v>
      </c>
      <c r="W40">
        <v>273</v>
      </c>
      <c r="X40">
        <v>284.2</v>
      </c>
      <c r="Y40">
        <v>261.05</v>
      </c>
      <c r="Z40">
        <v>284.2</v>
      </c>
      <c r="AA40">
        <v>195</v>
      </c>
      <c r="AB40">
        <v>284.2</v>
      </c>
      <c r="AC40" s="2">
        <f>(Table2[[#This Row],[Close Price]]/Table2[[#This Row],[Day Low]])-1</f>
        <v>2.7838827838826408E-3</v>
      </c>
      <c r="AD40" s="2">
        <f>(Table2[[#This Row],[Day High]]/Table2[[#This Row],[Close Price]])-1</f>
        <v>3.8135593220338881E-2</v>
      </c>
      <c r="AE40" s="2">
        <f>(Table2[[#This Row],[Close Price]]/Table2[[#This Row],[Current Week Low]])-1</f>
        <v>4.8687990806358883E-2</v>
      </c>
      <c r="AF40" s="2">
        <f>(Table2[[#This Row],[Current Week High]]/Table2[[#This Row],[Close Price]])-1</f>
        <v>3.8135593220338881E-2</v>
      </c>
      <c r="AG40" s="2">
        <f>(Table2[[#This Row],[Close Price]]/Table2[[#This Row],[Current Month Low]])-1</f>
        <v>0.40389743589743587</v>
      </c>
      <c r="AH40" s="2">
        <f>(Table2[[#This Row],[Current Month High]]/Table2[[#This Row],[Close Price]])-1</f>
        <v>3.8135593220338881E-2</v>
      </c>
      <c r="AI40">
        <v>3.8135593220338802</v>
      </c>
      <c r="AJ40">
        <v>291.085714285714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0.18</v>
      </c>
      <c r="AM40" t="s">
        <v>10345</v>
      </c>
      <c r="AN40">
        <v>30.99</v>
      </c>
      <c r="AO40" t="s">
        <v>10345</v>
      </c>
      <c r="AP40">
        <v>0.11278311533556</v>
      </c>
      <c r="AQ40">
        <f>(Table2[[#This Row],[Sharpe Ratio]]-AVERAGE(Table2[Sharpe Ratio]))/_xlfn.STDEV.P(Table2[Sharpe Ratio])</f>
        <v>0.54256050453160742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11.974224069896165</v>
      </c>
      <c r="AS40">
        <f>_xlfn.RANK.AVG(Table2[[#This Row],[1Y Return vs Nifty Z-Score]],Table2[1Y Return vs Nifty Z-Score])</f>
        <v>12</v>
      </c>
      <c r="AT40">
        <f>_xlfn.RANK.AVG(Table2[[#This Row],[6M Return vs Nifty Z-Score]],Table2[6M Return vs Nifty Z-Score])</f>
        <v>35</v>
      </c>
      <c r="AU40">
        <f>_xlfn.RANK.AVG(Table2[[#This Row],[Sharpe Ratio Z-Score]],Table2[Sharpe Ratio Z-Score])</f>
        <v>204</v>
      </c>
      <c r="AV40">
        <f>(Table2[[#This Row],[Rank 1Y]]+Table2[[#This Row],[Rank 6M]]+Table2[[#This Row],[Rank Sharpe]])/3</f>
        <v>83.666666666666671</v>
      </c>
    </row>
    <row r="41" spans="1:48" x14ac:dyDescent="0.3">
      <c r="A41" t="s">
        <v>1463</v>
      </c>
      <c r="B41" t="s">
        <v>1464</v>
      </c>
      <c r="C41" t="s">
        <v>10311</v>
      </c>
      <c r="D41" t="s">
        <v>306</v>
      </c>
      <c r="E41">
        <v>7258.3806954499996</v>
      </c>
      <c r="F41">
        <v>3179.85</v>
      </c>
      <c r="G41">
        <v>149.86904887375201</v>
      </c>
      <c r="H41">
        <f>(Table2[[#This Row],[1Y Return vs Nifty]]-AVERAGE(Table2[1Y Return vs Nifty]))/_xlfn.STDEV.P(Table2[1Y Return vs Nifty])</f>
        <v>1.8908040234071157</v>
      </c>
      <c r="I41">
        <v>26.118503527512502</v>
      </c>
      <c r="J41">
        <f>(Table2[[#This Row],[1M Return vs Nifty]]-AVERAGE(Table2[1M Return vs Nifty]))/_xlfn.STDEV.P(Table2[1M Return vs Nifty])</f>
        <v>2.4262843013815805</v>
      </c>
      <c r="K41">
        <v>53.360612742885799</v>
      </c>
      <c r="L41">
        <f>(Table2[[#This Row],[6M Return vs Nifty]]-AVERAGE(Table2[6M Return vs Nifty]))/_xlfn.STDEV.P(Table2[6M Return vs Nifty])</f>
        <v>1.5386676729471296</v>
      </c>
      <c r="M41">
        <v>-6.0252869415625696</v>
      </c>
      <c r="N41">
        <f>(Table2[[#This Row],[1W Return vs Nifty]]-AVERAGE(Table2[1W Return vs Nifty]))/_xlfn.STDEV.P(Table2[1W Return vs Nifty])</f>
        <v>-1.5406292433012998</v>
      </c>
      <c r="O41">
        <v>3010.64</v>
      </c>
      <c r="P41">
        <v>2651.6127944988102</v>
      </c>
      <c r="Q41">
        <v>1982.3466457473701</v>
      </c>
      <c r="R41">
        <v>52.275964963358497</v>
      </c>
      <c r="S41" s="2">
        <f>(Table2[[#This Row],[Close Price]]-Table2[[#This Row],[20D EMA]])/Table2[[#This Row],[20D EMA]]</f>
        <v>5.6203996492440157E-2</v>
      </c>
      <c r="T41" s="2">
        <f>(Table2[[#This Row],[Close Price]]-Table2[[#This Row],[50D EMA]])/Table2[[#This Row],[50D EMA]]</f>
        <v>0.19921355282230546</v>
      </c>
      <c r="U41" s="2">
        <f>(Table2[[#This Row],[Close Price]]-Table2[[#This Row],[200D EMA]])/Table2[[#This Row],[200D EMA]]</f>
        <v>0.60408372916087827</v>
      </c>
      <c r="V41">
        <v>0.73155948404600801</v>
      </c>
      <c r="W41">
        <v>3131</v>
      </c>
      <c r="X41">
        <v>3200</v>
      </c>
      <c r="Y41">
        <v>3111.25</v>
      </c>
      <c r="Z41">
        <v>3500.75</v>
      </c>
      <c r="AA41">
        <v>2300</v>
      </c>
      <c r="AB41">
        <v>3548</v>
      </c>
      <c r="AC41" s="2">
        <f>(Table2[[#This Row],[Close Price]]/Table2[[#This Row],[Day Low]])-1</f>
        <v>1.5602044075375243E-2</v>
      </c>
      <c r="AD41" s="2">
        <f>(Table2[[#This Row],[Day High]]/Table2[[#This Row],[Close Price]])-1</f>
        <v>6.3367768919917467E-3</v>
      </c>
      <c r="AE41" s="2">
        <f>(Table2[[#This Row],[Close Price]]/Table2[[#This Row],[Current Week Low]])-1</f>
        <v>2.2049015668943239E-2</v>
      </c>
      <c r="AF41" s="2">
        <f>(Table2[[#This Row],[Current Week High]]/Table2[[#This Row],[Close Price]])-1</f>
        <v>0.10091670990770019</v>
      </c>
      <c r="AG41" s="2">
        <f>(Table2[[#This Row],[Close Price]]/Table2[[#This Row],[Current Month Low]])-1</f>
        <v>0.38254347826086943</v>
      </c>
      <c r="AH41" s="2">
        <f>(Table2[[#This Row],[Current Month High]]/Table2[[#This Row],[Close Price]])-1</f>
        <v>0.11577590137899585</v>
      </c>
      <c r="AI41">
        <v>11.577590137899501</v>
      </c>
      <c r="AJ41">
        <v>183.37120705787899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0.42</v>
      </c>
      <c r="AM41" t="s">
        <v>10345</v>
      </c>
      <c r="AN41">
        <v>-0.38</v>
      </c>
      <c r="AO41" t="s">
        <v>10344</v>
      </c>
      <c r="AP41">
        <v>0.131319674692079</v>
      </c>
      <c r="AQ41">
        <f>(Table2[[#This Row],[Sharpe Ratio]]-AVERAGE(Table2[Sharpe Ratio]))/_xlfn.STDEV.P(Table2[Sharpe Ratio])</f>
        <v>0.75552512694053209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5.0706518813750581</v>
      </c>
      <c r="AS41">
        <f>_xlfn.RANK.AVG(Table2[[#This Row],[1Y Return vs Nifty Z-Score]],Table2[1Y Return vs Nifty Z-Score])</f>
        <v>37</v>
      </c>
      <c r="AT41">
        <f>_xlfn.RANK.AVG(Table2[[#This Row],[6M Return vs Nifty Z-Score]],Table2[6M Return vs Nifty Z-Score])</f>
        <v>56</v>
      </c>
      <c r="AU41">
        <f>_xlfn.RANK.AVG(Table2[[#This Row],[Sharpe Ratio Z-Score]],Table2[Sharpe Ratio Z-Score])</f>
        <v>160</v>
      </c>
      <c r="AV41">
        <f>(Table2[[#This Row],[Rank 1Y]]+Table2[[#This Row],[Rank 6M]]+Table2[[#This Row],[Rank Sharpe]])/3</f>
        <v>84.333333333333329</v>
      </c>
    </row>
    <row r="42" spans="1:48" x14ac:dyDescent="0.3">
      <c r="A42" t="s">
        <v>134</v>
      </c>
      <c r="B42" t="s">
        <v>135</v>
      </c>
      <c r="C42" t="s">
        <v>10311</v>
      </c>
      <c r="D42" t="s">
        <v>136</v>
      </c>
      <c r="E42">
        <v>219951.24496461</v>
      </c>
      <c r="F42">
        <v>299.95</v>
      </c>
      <c r="G42">
        <v>92.585643919557796</v>
      </c>
      <c r="H42">
        <f>(Table2[[#This Row],[1Y Return vs Nifty]]-AVERAGE(Table2[1Y Return vs Nifty]))/_xlfn.STDEV.P(Table2[1Y Return vs Nifty])</f>
        <v>0.99184867370246876</v>
      </c>
      <c r="I42">
        <v>-4.9102297058694502</v>
      </c>
      <c r="J42">
        <f>(Table2[[#This Row],[1M Return vs Nifty]]-AVERAGE(Table2[1M Return vs Nifty]))/_xlfn.STDEV.P(Table2[1M Return vs Nifty])</f>
        <v>-0.51268369978713968</v>
      </c>
      <c r="K42">
        <v>31.726873715860201</v>
      </c>
      <c r="L42">
        <f>(Table2[[#This Row],[6M Return vs Nifty]]-AVERAGE(Table2[6M Return vs Nifty]))/_xlfn.STDEV.P(Table2[6M Return vs Nifty])</f>
        <v>0.79831434988867778</v>
      </c>
      <c r="M42">
        <v>-1.89764553240403</v>
      </c>
      <c r="N42">
        <f>(Table2[[#This Row],[1W Return vs Nifty]]-AVERAGE(Table2[1W Return vs Nifty]))/_xlfn.STDEV.P(Table2[1W Return vs Nifty])</f>
        <v>-0.60841106470286532</v>
      </c>
      <c r="O42">
        <v>303.52999999999997</v>
      </c>
      <c r="P42">
        <v>300.09957285873998</v>
      </c>
      <c r="Q42">
        <v>242.28215574155601</v>
      </c>
      <c r="R42">
        <v>44.548308129478798</v>
      </c>
      <c r="S42" s="2">
        <f>(Table2[[#This Row],[Close Price]]-Table2[[#This Row],[20D EMA]])/Table2[[#This Row],[20D EMA]]</f>
        <v>-1.179455078575424E-2</v>
      </c>
      <c r="T42" s="2">
        <f>(Table2[[#This Row],[Close Price]]-Table2[[#This Row],[50D EMA]])/Table2[[#This Row],[50D EMA]]</f>
        <v>-4.9841076851646251E-4</v>
      </c>
      <c r="U42" s="2">
        <f>(Table2[[#This Row],[Close Price]]-Table2[[#This Row],[200D EMA]])/Table2[[#This Row],[200D EMA]]</f>
        <v>0.23801936251532552</v>
      </c>
      <c r="V42">
        <v>0.37285157795777002</v>
      </c>
      <c r="W42">
        <v>299.5</v>
      </c>
      <c r="X42">
        <v>304.5</v>
      </c>
      <c r="Y42">
        <v>299.5</v>
      </c>
      <c r="Z42">
        <v>308.89999999999998</v>
      </c>
      <c r="AA42">
        <v>285</v>
      </c>
      <c r="AB42">
        <v>317.7</v>
      </c>
      <c r="AC42" s="2">
        <f>(Table2[[#This Row],[Close Price]]/Table2[[#This Row],[Day Low]])-1</f>
        <v>1.5025041736227429E-3</v>
      </c>
      <c r="AD42" s="2">
        <f>(Table2[[#This Row],[Day High]]/Table2[[#This Row],[Close Price]])-1</f>
        <v>1.5169194865811031E-2</v>
      </c>
      <c r="AE42" s="2">
        <f>(Table2[[#This Row],[Close Price]]/Table2[[#This Row],[Current Week Low]])-1</f>
        <v>1.5025041736227429E-3</v>
      </c>
      <c r="AF42" s="2">
        <f>(Table2[[#This Row],[Current Week High]]/Table2[[#This Row],[Close Price]])-1</f>
        <v>2.9838306384397439E-2</v>
      </c>
      <c r="AG42" s="2">
        <f>(Table2[[#This Row],[Close Price]]/Table2[[#This Row],[Current Month Low]])-1</f>
        <v>5.2456140350877201E-2</v>
      </c>
      <c r="AH42" s="2">
        <f>(Table2[[#This Row],[Current Month High]]/Table2[[#This Row],[Close Price]])-1</f>
        <v>5.9176529421570256E-2</v>
      </c>
      <c r="AI42">
        <v>13.5189198199699</v>
      </c>
      <c r="AJ42">
        <v>136.181102362204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-0.01</v>
      </c>
      <c r="AM42" t="s">
        <v>10344</v>
      </c>
      <c r="AN42">
        <v>-0.74</v>
      </c>
      <c r="AO42" t="s">
        <v>10344</v>
      </c>
      <c r="AP42">
        <v>0.21406742506698201</v>
      </c>
      <c r="AQ42">
        <f>(Table2[[#This Row],[Sharpe Ratio]]-AVERAGE(Table2[Sharpe Ratio]))/_xlfn.STDEV.P(Table2[Sharpe Ratio])</f>
        <v>1.7062055134590632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2.3752737725602042</v>
      </c>
      <c r="AS42">
        <f>_xlfn.RANK.AVG(Table2[[#This Row],[1Y Return vs Nifty Z-Score]],Table2[1Y Return vs Nifty Z-Score])</f>
        <v>101</v>
      </c>
      <c r="AT42">
        <f>_xlfn.RANK.AVG(Table2[[#This Row],[6M Return vs Nifty Z-Score]],Table2[6M Return vs Nifty Z-Score])</f>
        <v>133</v>
      </c>
      <c r="AU42">
        <f>_xlfn.RANK.AVG(Table2[[#This Row],[Sharpe Ratio Z-Score]],Table2[Sharpe Ratio Z-Score])</f>
        <v>31</v>
      </c>
      <c r="AV42">
        <f>(Table2[[#This Row],[Rank 1Y]]+Table2[[#This Row],[Rank 6M]]+Table2[[#This Row],[Rank Sharpe]])/3</f>
        <v>88.333333333333329</v>
      </c>
    </row>
    <row r="43" spans="1:48" x14ac:dyDescent="0.3">
      <c r="A43" t="s">
        <v>1226</v>
      </c>
      <c r="B43" t="s">
        <v>1227</v>
      </c>
      <c r="C43" t="s">
        <v>10316</v>
      </c>
      <c r="D43" t="s">
        <v>1190</v>
      </c>
      <c r="E43">
        <v>9703.0568389500004</v>
      </c>
      <c r="F43">
        <v>737.75</v>
      </c>
      <c r="G43">
        <v>93.965853672549301</v>
      </c>
      <c r="H43">
        <f>(Table2[[#This Row],[1Y Return vs Nifty]]-AVERAGE(Table2[1Y Return vs Nifty]))/_xlfn.STDEV.P(Table2[1Y Return vs Nifty])</f>
        <v>1.0135084710234972</v>
      </c>
      <c r="I43">
        <v>21.7692299112067</v>
      </c>
      <c r="J43">
        <f>(Table2[[#This Row],[1M Return vs Nifty]]-AVERAGE(Table2[1M Return vs Nifty]))/_xlfn.STDEV.P(Table2[1M Return vs Nifty])</f>
        <v>2.014331422399775</v>
      </c>
      <c r="K43">
        <v>31.442511045742499</v>
      </c>
      <c r="L43">
        <f>(Table2[[#This Row],[6M Return vs Nifty]]-AVERAGE(Table2[6M Return vs Nifty]))/_xlfn.STDEV.P(Table2[6M Return vs Nifty])</f>
        <v>0.78858284450662541</v>
      </c>
      <c r="M43">
        <v>0.209484308652236</v>
      </c>
      <c r="N43">
        <f>(Table2[[#This Row],[1W Return vs Nifty]]-AVERAGE(Table2[1W Return vs Nifty]))/_xlfn.STDEV.P(Table2[1W Return vs Nifty])</f>
        <v>-0.1325207080111673</v>
      </c>
      <c r="O43">
        <v>700.84</v>
      </c>
      <c r="P43">
        <v>617.40529354167404</v>
      </c>
      <c r="Q43">
        <v>475.59432612531498</v>
      </c>
      <c r="R43">
        <v>63.207829188502799</v>
      </c>
      <c r="S43" s="2">
        <f>(Table2[[#This Row],[Close Price]]-Table2[[#This Row],[20D EMA]])/Table2[[#This Row],[20D EMA]]</f>
        <v>5.2665372980994191E-2</v>
      </c>
      <c r="T43" s="2">
        <f>(Table2[[#This Row],[Close Price]]-Table2[[#This Row],[50D EMA]])/Table2[[#This Row],[50D EMA]]</f>
        <v>0.19492010793749837</v>
      </c>
      <c r="U43" s="2">
        <f>(Table2[[#This Row],[Close Price]]-Table2[[#This Row],[200D EMA]])/Table2[[#This Row],[200D EMA]]</f>
        <v>0.55121699203284713</v>
      </c>
      <c r="V43">
        <v>0.81650181379279096</v>
      </c>
      <c r="W43">
        <v>733</v>
      </c>
      <c r="X43">
        <v>764</v>
      </c>
      <c r="Y43">
        <v>725.95</v>
      </c>
      <c r="Z43">
        <v>784.95</v>
      </c>
      <c r="AA43">
        <v>577</v>
      </c>
      <c r="AB43">
        <v>784.95</v>
      </c>
      <c r="AC43" s="2">
        <f>(Table2[[#This Row],[Close Price]]/Table2[[#This Row],[Day Low]])-1</f>
        <v>6.4802182810368425E-3</v>
      </c>
      <c r="AD43" s="2">
        <f>(Table2[[#This Row],[Day High]]/Table2[[#This Row],[Close Price]])-1</f>
        <v>3.5581158929176571E-2</v>
      </c>
      <c r="AE43" s="2">
        <f>(Table2[[#This Row],[Close Price]]/Table2[[#This Row],[Current Week Low]])-1</f>
        <v>1.6254562986431464E-2</v>
      </c>
      <c r="AF43" s="2">
        <f>(Table2[[#This Row],[Current Week High]]/Table2[[#This Row],[Close Price]])-1</f>
        <v>6.3978312436462348E-2</v>
      </c>
      <c r="AG43" s="2">
        <f>(Table2[[#This Row],[Close Price]]/Table2[[#This Row],[Current Month Low]])-1</f>
        <v>0.27859618717504331</v>
      </c>
      <c r="AH43" s="2">
        <f>(Table2[[#This Row],[Current Month High]]/Table2[[#This Row],[Close Price]])-1</f>
        <v>6.3978312436462348E-2</v>
      </c>
      <c r="AI43">
        <v>6.3978312436462303</v>
      </c>
      <c r="AJ43">
        <v>158.49684653118399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0.54</v>
      </c>
      <c r="AM43" t="s">
        <v>10345</v>
      </c>
      <c r="AN43">
        <v>2.99</v>
      </c>
      <c r="AO43" t="s">
        <v>10345</v>
      </c>
      <c r="AP43">
        <v>0.198435136274136</v>
      </c>
      <c r="AQ43">
        <f>(Table2[[#This Row],[Sharpe Ratio]]-AVERAGE(Table2[Sharpe Ratio]))/_xlfn.STDEV.P(Table2[Sharpe Ratio])</f>
        <v>1.5266077566086305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5.2105097865273606</v>
      </c>
      <c r="AS43">
        <f>_xlfn.RANK.AVG(Table2[[#This Row],[1Y Return vs Nifty Z-Score]],Table2[1Y Return vs Nifty Z-Score])</f>
        <v>98</v>
      </c>
      <c r="AT43">
        <f>_xlfn.RANK.AVG(Table2[[#This Row],[6M Return vs Nifty Z-Score]],Table2[6M Return vs Nifty Z-Score])</f>
        <v>136</v>
      </c>
      <c r="AU43">
        <f>_xlfn.RANK.AVG(Table2[[#This Row],[Sharpe Ratio Z-Score]],Table2[Sharpe Ratio Z-Score])</f>
        <v>42</v>
      </c>
      <c r="AV43">
        <f>(Table2[[#This Row],[Rank 1Y]]+Table2[[#This Row],[Rank 6M]]+Table2[[#This Row],[Rank Sharpe]])/3</f>
        <v>92</v>
      </c>
    </row>
    <row r="44" spans="1:48" x14ac:dyDescent="0.3">
      <c r="A44" t="s">
        <v>304</v>
      </c>
      <c r="B44" t="s">
        <v>305</v>
      </c>
      <c r="C44" t="s">
        <v>10314</v>
      </c>
      <c r="D44" t="s">
        <v>306</v>
      </c>
      <c r="E44">
        <v>94603.280450025006</v>
      </c>
      <c r="F44">
        <v>10398.049999999999</v>
      </c>
      <c r="G44">
        <v>82.879162953685594</v>
      </c>
      <c r="H44">
        <f>(Table2[[#This Row],[1Y Return vs Nifty]]-AVERAGE(Table2[1Y Return vs Nifty]))/_xlfn.STDEV.P(Table2[1Y Return vs Nifty])</f>
        <v>0.83952370283080857</v>
      </c>
      <c r="I44">
        <v>-7.36460475882211</v>
      </c>
      <c r="J44">
        <f>(Table2[[#This Row],[1M Return vs Nifty]]-AVERAGE(Table2[1M Return vs Nifty]))/_xlfn.STDEV.P(Table2[1M Return vs Nifty])</f>
        <v>-0.74515628219131802</v>
      </c>
      <c r="K44">
        <v>39.386406348337204</v>
      </c>
      <c r="L44">
        <f>(Table2[[#This Row],[6M Return vs Nifty]]-AVERAGE(Table2[6M Return vs Nifty]))/_xlfn.STDEV.P(Table2[6M Return vs Nifty])</f>
        <v>1.06044011698076</v>
      </c>
      <c r="M44">
        <v>-1.05769986433712</v>
      </c>
      <c r="N44">
        <f>(Table2[[#This Row],[1W Return vs Nifty]]-AVERAGE(Table2[1W Return vs Nifty]))/_xlfn.STDEV.P(Table2[1W Return vs Nifty])</f>
        <v>-0.41871129595124679</v>
      </c>
      <c r="O44">
        <v>10477.4</v>
      </c>
      <c r="P44">
        <v>10403.607115196401</v>
      </c>
      <c r="Q44">
        <v>8619.2799215901396</v>
      </c>
      <c r="R44">
        <v>50.341056339944998</v>
      </c>
      <c r="S44" s="2">
        <f>(Table2[[#This Row],[Close Price]]-Table2[[#This Row],[20D EMA]])/Table2[[#This Row],[20D EMA]]</f>
        <v>-7.5734437933075351E-3</v>
      </c>
      <c r="T44" s="2">
        <f>(Table2[[#This Row],[Close Price]]-Table2[[#This Row],[50D EMA]])/Table2[[#This Row],[50D EMA]]</f>
        <v>-5.341527351877943E-4</v>
      </c>
      <c r="U44" s="2">
        <f>(Table2[[#This Row],[Close Price]]-Table2[[#This Row],[200D EMA]])/Table2[[#This Row],[200D EMA]]</f>
        <v>0.2063710767710745</v>
      </c>
      <c r="V44">
        <v>0.247399227443586</v>
      </c>
      <c r="W44">
        <v>10303.75</v>
      </c>
      <c r="X44">
        <v>10588</v>
      </c>
      <c r="Y44">
        <v>10303.75</v>
      </c>
      <c r="Z44">
        <v>10739.95</v>
      </c>
      <c r="AA44">
        <v>9967.5499999999993</v>
      </c>
      <c r="AB44">
        <v>10919.95</v>
      </c>
      <c r="AC44" s="2">
        <f>(Table2[[#This Row],[Close Price]]/Table2[[#This Row],[Day Low]])-1</f>
        <v>9.1520077641633613E-3</v>
      </c>
      <c r="AD44" s="2">
        <f>(Table2[[#This Row],[Day High]]/Table2[[#This Row],[Close Price]])-1</f>
        <v>1.826784829847905E-2</v>
      </c>
      <c r="AE44" s="2">
        <f>(Table2[[#This Row],[Close Price]]/Table2[[#This Row],[Current Week Low]])-1</f>
        <v>9.1520077641633613E-3</v>
      </c>
      <c r="AF44" s="2">
        <f>(Table2[[#This Row],[Current Week High]]/Table2[[#This Row],[Close Price]])-1</f>
        <v>3.2881165218478614E-2</v>
      </c>
      <c r="AG44" s="2">
        <f>(Table2[[#This Row],[Close Price]]/Table2[[#This Row],[Current Month Low]])-1</f>
        <v>4.3190152043380836E-2</v>
      </c>
      <c r="AH44" s="2">
        <f>(Table2[[#This Row],[Current Month High]]/Table2[[#This Row],[Close Price]])-1</f>
        <v>5.0192103327066251E-2</v>
      </c>
      <c r="AI44">
        <v>27.889363871110401</v>
      </c>
      <c r="AJ44">
        <v>137.50413997099099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7.0000000000000007E-2</v>
      </c>
      <c r="AM44" t="s">
        <v>10345</v>
      </c>
      <c r="AN44">
        <v>0.62</v>
      </c>
      <c r="AO44" t="s">
        <v>10345</v>
      </c>
      <c r="AP44">
        <v>0.18946952156614599</v>
      </c>
      <c r="AQ44">
        <f>(Table2[[#This Row],[Sharpe Ratio]]-AVERAGE(Table2[Sharpe Ratio]))/_xlfn.STDEV.P(Table2[Sharpe Ratio])</f>
        <v>1.4236027320931446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2.1596989737621484</v>
      </c>
      <c r="AS44">
        <f>_xlfn.RANK.AVG(Table2[[#This Row],[1Y Return vs Nifty Z-Score]],Table2[1Y Return vs Nifty Z-Score])</f>
        <v>121</v>
      </c>
      <c r="AT44">
        <f>_xlfn.RANK.AVG(Table2[[#This Row],[6M Return vs Nifty Z-Score]],Table2[6M Return vs Nifty Z-Score])</f>
        <v>101</v>
      </c>
      <c r="AU44">
        <f>_xlfn.RANK.AVG(Table2[[#This Row],[Sharpe Ratio Z-Score]],Table2[Sharpe Ratio Z-Score])</f>
        <v>57</v>
      </c>
      <c r="AV44">
        <f>(Table2[[#This Row],[Rank 1Y]]+Table2[[#This Row],[Rank 6M]]+Table2[[#This Row],[Rank Sharpe]])/3</f>
        <v>93</v>
      </c>
    </row>
    <row r="45" spans="1:48" x14ac:dyDescent="0.3">
      <c r="A45" t="s">
        <v>919</v>
      </c>
      <c r="B45" t="s">
        <v>920</v>
      </c>
      <c r="C45" t="s">
        <v>10305</v>
      </c>
      <c r="D45" t="s">
        <v>51</v>
      </c>
      <c r="E45">
        <v>16303.59950115</v>
      </c>
      <c r="F45">
        <v>1053.25</v>
      </c>
      <c r="G45">
        <v>332.10016189269498</v>
      </c>
      <c r="H45">
        <f>(Table2[[#This Row],[1Y Return vs Nifty]]-AVERAGE(Table2[1Y Return vs Nifty]))/_xlfn.STDEV.P(Table2[1Y Return vs Nifty])</f>
        <v>4.7505787533137118</v>
      </c>
      <c r="I45">
        <v>22.850857555746099</v>
      </c>
      <c r="J45">
        <f>(Table2[[#This Row],[1M Return vs Nifty]]-AVERAGE(Table2[1M Return vs Nifty]))/_xlfn.STDEV.P(Table2[1M Return vs Nifty])</f>
        <v>2.1167806269022922</v>
      </c>
      <c r="K45">
        <v>66.687717017064799</v>
      </c>
      <c r="L45">
        <f>(Table2[[#This Row],[6M Return vs Nifty]]-AVERAGE(Table2[6M Return vs Nifty]))/_xlfn.STDEV.P(Table2[6M Return vs Nifty])</f>
        <v>1.9947499952774961</v>
      </c>
      <c r="M45">
        <v>6.2094145139699899</v>
      </c>
      <c r="N45">
        <f>(Table2[[#This Row],[1W Return vs Nifty]]-AVERAGE(Table2[1W Return vs Nifty]))/_xlfn.STDEV.P(Table2[1W Return vs Nifty])</f>
        <v>1.2225495253934549</v>
      </c>
      <c r="O45">
        <v>963.06</v>
      </c>
      <c r="P45">
        <v>861.12245573753796</v>
      </c>
      <c r="Q45">
        <v>613.55550616129506</v>
      </c>
      <c r="R45">
        <v>77.136684169074798</v>
      </c>
      <c r="S45" s="2">
        <f>(Table2[[#This Row],[Close Price]]-Table2[[#This Row],[20D EMA]])/Table2[[#This Row],[20D EMA]]</f>
        <v>9.3649409174921663E-2</v>
      </c>
      <c r="T45" s="2">
        <f>(Table2[[#This Row],[Close Price]]-Table2[[#This Row],[50D EMA]])/Table2[[#This Row],[50D EMA]]</f>
        <v>0.22311291847325918</v>
      </c>
      <c r="U45" s="2">
        <f>(Table2[[#This Row],[Close Price]]-Table2[[#This Row],[200D EMA]])/Table2[[#This Row],[200D EMA]]</f>
        <v>0.71663360433296397</v>
      </c>
      <c r="V45">
        <v>0.38430558762185002</v>
      </c>
      <c r="W45">
        <v>1042</v>
      </c>
      <c r="X45">
        <v>1080</v>
      </c>
      <c r="Y45">
        <v>1021</v>
      </c>
      <c r="Z45">
        <v>1089.9000000000001</v>
      </c>
      <c r="AA45">
        <v>840</v>
      </c>
      <c r="AB45">
        <v>1089.9000000000001</v>
      </c>
      <c r="AC45" s="2">
        <f>(Table2[[#This Row],[Close Price]]/Table2[[#This Row],[Day Low]])-1</f>
        <v>1.0796545105566269E-2</v>
      </c>
      <c r="AD45" s="2">
        <f>(Table2[[#This Row],[Day High]]/Table2[[#This Row],[Close Price]])-1</f>
        <v>2.5397578922383035E-2</v>
      </c>
      <c r="AE45" s="2">
        <f>(Table2[[#This Row],[Close Price]]/Table2[[#This Row],[Current Week Low]])-1</f>
        <v>3.1586679725759126E-2</v>
      </c>
      <c r="AF45" s="2">
        <f>(Table2[[#This Row],[Current Week High]]/Table2[[#This Row],[Close Price]])-1</f>
        <v>3.4797056729171771E-2</v>
      </c>
      <c r="AG45" s="2">
        <f>(Table2[[#This Row],[Close Price]]/Table2[[#This Row],[Current Month Low]])-1</f>
        <v>0.25386904761904772</v>
      </c>
      <c r="AH45" s="2">
        <f>(Table2[[#This Row],[Current Month High]]/Table2[[#This Row],[Close Price]])-1</f>
        <v>3.4797056729171771E-2</v>
      </c>
      <c r="AI45">
        <v>3.47970567291717</v>
      </c>
      <c r="AJ45">
        <v>393.90386869871003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0.56999999999999995</v>
      </c>
      <c r="AM45" t="s">
        <v>10345</v>
      </c>
      <c r="AN45">
        <v>10.1</v>
      </c>
      <c r="AO45" t="s">
        <v>10345</v>
      </c>
      <c r="AP45">
        <v>9.6780549039781005E-2</v>
      </c>
      <c r="AQ45">
        <f>(Table2[[#This Row],[Sharpe Ratio]]-AVERAGE(Table2[Sharpe Ratio]))/_xlfn.STDEV.P(Table2[Sharpe Ratio])</f>
        <v>0.35870866756404046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10.443367568450995</v>
      </c>
      <c r="AS45">
        <f>_xlfn.RANK.AVG(Table2[[#This Row],[1Y Return vs Nifty Z-Score]],Table2[1Y Return vs Nifty Z-Score])</f>
        <v>3</v>
      </c>
      <c r="AT45">
        <f>_xlfn.RANK.AVG(Table2[[#This Row],[6M Return vs Nifty Z-Score]],Table2[6M Return vs Nifty Z-Score])</f>
        <v>32</v>
      </c>
      <c r="AU45">
        <f>_xlfn.RANK.AVG(Table2[[#This Row],[Sharpe Ratio Z-Score]],Table2[Sharpe Ratio Z-Score])</f>
        <v>244</v>
      </c>
      <c r="AV45">
        <f>(Table2[[#This Row],[Rank 1Y]]+Table2[[#This Row],[Rank 6M]]+Table2[[#This Row],[Rank Sharpe]])/3</f>
        <v>93</v>
      </c>
    </row>
    <row r="46" spans="1:48" x14ac:dyDescent="0.3">
      <c r="A46" t="s">
        <v>467</v>
      </c>
      <c r="B46" t="s">
        <v>468</v>
      </c>
      <c r="C46" t="s">
        <v>10311</v>
      </c>
      <c r="D46" t="s">
        <v>89</v>
      </c>
      <c r="E46">
        <v>48094.832812499997</v>
      </c>
      <c r="F46">
        <v>1323.25</v>
      </c>
      <c r="G46">
        <v>106.424956362476</v>
      </c>
      <c r="H46">
        <f>(Table2[[#This Row],[1Y Return vs Nifty]]-AVERAGE(Table2[1Y Return vs Nifty]))/_xlfn.STDEV.P(Table2[1Y Return vs Nifty])</f>
        <v>1.209030665009438</v>
      </c>
      <c r="I46">
        <v>-9.2841624019582198</v>
      </c>
      <c r="J46">
        <f>(Table2[[#This Row],[1M Return vs Nifty]]-AVERAGE(Table2[1M Return vs Nifty]))/_xlfn.STDEV.P(Table2[1M Return vs Nifty])</f>
        <v>-0.92697222830627257</v>
      </c>
      <c r="K46">
        <v>30.691550074620402</v>
      </c>
      <c r="L46">
        <f>(Table2[[#This Row],[6M Return vs Nifty]]-AVERAGE(Table2[6M Return vs Nifty]))/_xlfn.STDEV.P(Table2[6M Return vs Nifty])</f>
        <v>0.762883336448268</v>
      </c>
      <c r="M46">
        <v>-0.90606804268903396</v>
      </c>
      <c r="N46">
        <f>(Table2[[#This Row],[1W Return vs Nifty]]-AVERAGE(Table2[1W Return vs Nifty]))/_xlfn.STDEV.P(Table2[1W Return vs Nifty])</f>
        <v>-0.3844656029313297</v>
      </c>
      <c r="O46">
        <v>1360.02</v>
      </c>
      <c r="P46">
        <v>1394.4132938574801</v>
      </c>
      <c r="Q46">
        <v>1118.4257164171199</v>
      </c>
      <c r="R46">
        <v>35.895667763264001</v>
      </c>
      <c r="S46" s="2">
        <f>(Table2[[#This Row],[Close Price]]-Table2[[#This Row],[20D EMA]])/Table2[[#This Row],[20D EMA]]</f>
        <v>-2.7036367112248338E-2</v>
      </c>
      <c r="T46" s="2">
        <f>(Table2[[#This Row],[Close Price]]-Table2[[#This Row],[50D EMA]])/Table2[[#This Row],[50D EMA]]</f>
        <v>-5.1034577890902932E-2</v>
      </c>
      <c r="U46" s="2">
        <f>(Table2[[#This Row],[Close Price]]-Table2[[#This Row],[200D EMA]])/Table2[[#This Row],[200D EMA]]</f>
        <v>0.18313624282445443</v>
      </c>
      <c r="V46">
        <v>0.27321589919388001</v>
      </c>
      <c r="W46">
        <v>1310.45</v>
      </c>
      <c r="X46">
        <v>1329.45</v>
      </c>
      <c r="Y46">
        <v>1307</v>
      </c>
      <c r="Z46">
        <v>1334.4</v>
      </c>
      <c r="AA46">
        <v>1222.3499999999999</v>
      </c>
      <c r="AB46">
        <v>1467.45</v>
      </c>
      <c r="AC46" s="2">
        <f>(Table2[[#This Row],[Close Price]]/Table2[[#This Row],[Day Low]])-1</f>
        <v>9.7676370712349581E-3</v>
      </c>
      <c r="AD46" s="2">
        <f>(Table2[[#This Row],[Day High]]/Table2[[#This Row],[Close Price]])-1</f>
        <v>4.685433591536059E-3</v>
      </c>
      <c r="AE46" s="2">
        <f>(Table2[[#This Row],[Close Price]]/Table2[[#This Row],[Current Week Low]])-1</f>
        <v>1.2433052792654831E-2</v>
      </c>
      <c r="AF46" s="2">
        <f>(Table2[[#This Row],[Current Week High]]/Table2[[#This Row],[Close Price]])-1</f>
        <v>8.4262233138108211E-3</v>
      </c>
      <c r="AG46" s="2">
        <f>(Table2[[#This Row],[Close Price]]/Table2[[#This Row],[Current Month Low]])-1</f>
        <v>8.2545915654272495E-2</v>
      </c>
      <c r="AH46" s="2">
        <f>(Table2[[#This Row],[Current Month High]]/Table2[[#This Row],[Close Price]])-1</f>
        <v>0.1089741167579823</v>
      </c>
      <c r="AI46">
        <v>35.628188173058703</v>
      </c>
      <c r="AJ46">
        <v>194.055555555555</v>
      </c>
      <c r="AK46" t="str">
        <f>IF(AND(Table2[[#This Row],[20D EMA]]&gt;Table2[[#This Row],[50D EMA]],Table2[[#This Row],[50D EMA]]&gt;Table2[[#This Row],[200D EMA]]),"Uptrend","Downtrend/NoTrend")</f>
        <v>Downtrend/NoTrend</v>
      </c>
      <c r="AL46">
        <v>0</v>
      </c>
      <c r="AM46">
        <v>0</v>
      </c>
      <c r="AN46">
        <v>-7.73</v>
      </c>
      <c r="AO46" t="s">
        <v>10344</v>
      </c>
      <c r="AP46">
        <v>0.187986363754091</v>
      </c>
      <c r="AQ46">
        <f>(Table2[[#This Row],[Sharpe Ratio]]-AVERAGE(Table2[Sharpe Ratio]))/_xlfn.STDEV.P(Table2[Sharpe Ratio])</f>
        <v>1.4065628846574847</v>
      </c>
      <c r="AR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">
        <f>_xlfn.RANK.AVG(Table2[[#This Row],[1Y Return vs Nifty Z-Score]],Table2[1Y Return vs Nifty Z-Score])</f>
        <v>78</v>
      </c>
      <c r="AT46">
        <f>_xlfn.RANK.AVG(Table2[[#This Row],[6M Return vs Nifty Z-Score]],Table2[6M Return vs Nifty Z-Score])</f>
        <v>142</v>
      </c>
      <c r="AU46">
        <f>_xlfn.RANK.AVG(Table2[[#This Row],[Sharpe Ratio Z-Score]],Table2[Sharpe Ratio Z-Score])</f>
        <v>60</v>
      </c>
      <c r="AV46">
        <f>(Table2[[#This Row],[Rank 1Y]]+Table2[[#This Row],[Rank 6M]]+Table2[[#This Row],[Rank Sharpe]])/3</f>
        <v>93.333333333333329</v>
      </c>
    </row>
    <row r="47" spans="1:48" x14ac:dyDescent="0.3">
      <c r="A47" t="s">
        <v>157</v>
      </c>
      <c r="B47" t="s">
        <v>158</v>
      </c>
      <c r="C47" t="s">
        <v>10301</v>
      </c>
      <c r="D47" t="s">
        <v>124</v>
      </c>
      <c r="E47">
        <v>177033.9589152</v>
      </c>
      <c r="F47">
        <v>539.25</v>
      </c>
      <c r="G47">
        <v>117.995920516204</v>
      </c>
      <c r="H47">
        <f>(Table2[[#This Row],[1Y Return vs Nifty]]-AVERAGE(Table2[1Y Return vs Nifty]))/_xlfn.STDEV.P(Table2[1Y Return vs Nifty])</f>
        <v>1.3906151943430576</v>
      </c>
      <c r="I47">
        <v>-1.3304152400548199</v>
      </c>
      <c r="J47">
        <f>(Table2[[#This Row],[1M Return vs Nifty]]-AVERAGE(Table2[1M Return vs Nifty]))/_xlfn.STDEV.P(Table2[1M Return vs Nifty])</f>
        <v>-0.17361216612133012</v>
      </c>
      <c r="K47">
        <v>24.318992945816799</v>
      </c>
      <c r="L47">
        <f>(Table2[[#This Row],[6M Return vs Nifty]]-AVERAGE(Table2[6M Return vs Nifty]))/_xlfn.STDEV.P(Table2[6M Return vs Nifty])</f>
        <v>0.54480065361680008</v>
      </c>
      <c r="M47">
        <v>1.85603382215213</v>
      </c>
      <c r="N47">
        <f>(Table2[[#This Row],[1W Return vs Nifty]]-AVERAGE(Table2[1W Return vs Nifty]))/_xlfn.STDEV.P(Table2[1W Return vs Nifty])</f>
        <v>0.23934865666795163</v>
      </c>
      <c r="O47">
        <v>516.98</v>
      </c>
      <c r="P47">
        <v>510.34840990459003</v>
      </c>
      <c r="Q47">
        <v>429.848946780174</v>
      </c>
      <c r="R47">
        <v>68.6815031081386</v>
      </c>
      <c r="S47" s="2">
        <f>(Table2[[#This Row],[Close Price]]-Table2[[#This Row],[20D EMA]])/Table2[[#This Row],[20D EMA]]</f>
        <v>4.3077101628689662E-2</v>
      </c>
      <c r="T47" s="2">
        <f>(Table2[[#This Row],[Close Price]]-Table2[[#This Row],[50D EMA]])/Table2[[#This Row],[50D EMA]]</f>
        <v>5.6631096589118683E-2</v>
      </c>
      <c r="U47" s="2">
        <f>(Table2[[#This Row],[Close Price]]-Table2[[#This Row],[200D EMA]])/Table2[[#This Row],[200D EMA]]</f>
        <v>0.25451046010303247</v>
      </c>
      <c r="V47">
        <v>0.498859625000869</v>
      </c>
      <c r="W47">
        <v>531.54999999999995</v>
      </c>
      <c r="X47">
        <v>545.5</v>
      </c>
      <c r="Y47">
        <v>511.5</v>
      </c>
      <c r="Z47">
        <v>545.5</v>
      </c>
      <c r="AA47">
        <v>471.35</v>
      </c>
      <c r="AB47">
        <v>559.5</v>
      </c>
      <c r="AC47" s="2">
        <f>(Table2[[#This Row],[Close Price]]/Table2[[#This Row],[Day Low]])-1</f>
        <v>1.448593735302417E-2</v>
      </c>
      <c r="AD47" s="2">
        <f>(Table2[[#This Row],[Day High]]/Table2[[#This Row],[Close Price]])-1</f>
        <v>1.1590171534538785E-2</v>
      </c>
      <c r="AE47" s="2">
        <f>(Table2[[#This Row],[Close Price]]/Table2[[#This Row],[Current Week Low]])-1</f>
        <v>5.4252199413489688E-2</v>
      </c>
      <c r="AF47" s="2">
        <f>(Table2[[#This Row],[Current Week High]]/Table2[[#This Row],[Close Price]])-1</f>
        <v>1.1590171534538785E-2</v>
      </c>
      <c r="AG47" s="2">
        <f>(Table2[[#This Row],[Close Price]]/Table2[[#This Row],[Current Month Low]])-1</f>
        <v>0.14405431208231678</v>
      </c>
      <c r="AH47" s="2">
        <f>(Table2[[#This Row],[Current Month High]]/Table2[[#This Row],[Close Price]])-1</f>
        <v>3.7552155771905404E-2</v>
      </c>
      <c r="AI47">
        <v>7.5567918405192502</v>
      </c>
      <c r="AJ47">
        <v>169.01970566225901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0.05</v>
      </c>
      <c r="AM47" t="s">
        <v>10345</v>
      </c>
      <c r="AN47">
        <v>7.71</v>
      </c>
      <c r="AO47" t="s">
        <v>10345</v>
      </c>
      <c r="AP47">
        <v>0.205984189341856</v>
      </c>
      <c r="AQ47">
        <f>(Table2[[#This Row],[Sharpe Ratio]]-AVERAGE(Table2[Sharpe Ratio]))/_xlfn.STDEV.P(Table2[Sharpe Ratio])</f>
        <v>1.6133380502510977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3.6144903887575772</v>
      </c>
      <c r="AS47">
        <f>_xlfn.RANK.AVG(Table2[[#This Row],[1Y Return vs Nifty Z-Score]],Table2[1Y Return vs Nifty Z-Score])</f>
        <v>65</v>
      </c>
      <c r="AT47">
        <f>_xlfn.RANK.AVG(Table2[[#This Row],[6M Return vs Nifty Z-Score]],Table2[6M Return vs Nifty Z-Score])</f>
        <v>180</v>
      </c>
      <c r="AU47">
        <f>_xlfn.RANK.AVG(Table2[[#This Row],[Sharpe Ratio Z-Score]],Table2[Sharpe Ratio Z-Score])</f>
        <v>36</v>
      </c>
      <c r="AV47">
        <f>(Table2[[#This Row],[Rank 1Y]]+Table2[[#This Row],[Rank 6M]]+Table2[[#This Row],[Rank Sharpe]])/3</f>
        <v>93.666666666666671</v>
      </c>
    </row>
    <row r="48" spans="1:48" x14ac:dyDescent="0.3">
      <c r="A48" t="s">
        <v>607</v>
      </c>
      <c r="B48" t="s">
        <v>608</v>
      </c>
      <c r="C48" t="s">
        <v>10304</v>
      </c>
      <c r="D48" t="s">
        <v>46</v>
      </c>
      <c r="E48">
        <v>31975.200000000001</v>
      </c>
      <c r="F48">
        <v>195.71</v>
      </c>
      <c r="G48">
        <v>255.11284459189301</v>
      </c>
      <c r="H48">
        <f>(Table2[[#This Row],[1Y Return vs Nifty]]-AVERAGE(Table2[1Y Return vs Nifty]))/_xlfn.STDEV.P(Table2[1Y Return vs Nifty])</f>
        <v>3.5424075420823562</v>
      </c>
      <c r="I48">
        <v>6.7503571507342902E-2</v>
      </c>
      <c r="J48">
        <f>(Table2[[#This Row],[1M Return vs Nifty]]-AVERAGE(Table2[1M Return vs Nifty]))/_xlfn.STDEV.P(Table2[1M Return vs Nifty])</f>
        <v>-4.1204612628524949E-2</v>
      </c>
      <c r="K48">
        <v>33.913113574498198</v>
      </c>
      <c r="L48">
        <f>(Table2[[#This Row],[6M Return vs Nifty]]-AVERAGE(Table2[6M Return vs Nifty]))/_xlfn.STDEV.P(Table2[6M Return vs Nifty])</f>
        <v>0.87313220464432051</v>
      </c>
      <c r="M48">
        <v>-4.3799875958036001</v>
      </c>
      <c r="N48">
        <f>(Table2[[#This Row],[1W Return vs Nifty]]-AVERAGE(Table2[1W Return vs Nifty]))/_xlfn.STDEV.P(Table2[1W Return vs Nifty])</f>
        <v>-1.1690422260886544</v>
      </c>
      <c r="O48">
        <v>180.09</v>
      </c>
      <c r="P48">
        <v>173.24492686464799</v>
      </c>
      <c r="Q48">
        <v>134.96429151383501</v>
      </c>
      <c r="R48">
        <v>47.399012617187402</v>
      </c>
      <c r="S48" s="2">
        <f>(Table2[[#This Row],[Close Price]]-Table2[[#This Row],[20D EMA]])/Table2[[#This Row],[20D EMA]]</f>
        <v>8.6734410572491552E-2</v>
      </c>
      <c r="T48" s="2">
        <f>(Table2[[#This Row],[Close Price]]-Table2[[#This Row],[50D EMA]])/Table2[[#This Row],[50D EMA]]</f>
        <v>0.12967232889251309</v>
      </c>
      <c r="U48" s="2">
        <f>(Table2[[#This Row],[Close Price]]-Table2[[#This Row],[200D EMA]])/Table2[[#This Row],[200D EMA]]</f>
        <v>0.45008726237738256</v>
      </c>
      <c r="V48">
        <v>1.32514578100392</v>
      </c>
      <c r="W48">
        <v>186.2</v>
      </c>
      <c r="X48">
        <v>209.75</v>
      </c>
      <c r="Y48">
        <v>175.57</v>
      </c>
      <c r="Z48">
        <v>209.75</v>
      </c>
      <c r="AA48">
        <v>163</v>
      </c>
      <c r="AB48">
        <v>209.75</v>
      </c>
      <c r="AC48" s="2">
        <f>(Table2[[#This Row],[Close Price]]/Table2[[#This Row],[Day Low]])-1</f>
        <v>5.1074113856068859E-2</v>
      </c>
      <c r="AD48" s="2">
        <f>(Table2[[#This Row],[Day High]]/Table2[[#This Row],[Close Price]])-1</f>
        <v>7.1738797199938587E-2</v>
      </c>
      <c r="AE48" s="2">
        <f>(Table2[[#This Row],[Close Price]]/Table2[[#This Row],[Current Week Low]])-1</f>
        <v>0.114712080651592</v>
      </c>
      <c r="AF48" s="2">
        <f>(Table2[[#This Row],[Current Week High]]/Table2[[#This Row],[Close Price]])-1</f>
        <v>7.1738797199938587E-2</v>
      </c>
      <c r="AG48" s="2">
        <f>(Table2[[#This Row],[Close Price]]/Table2[[#This Row],[Current Month Low]])-1</f>
        <v>0.20067484662576685</v>
      </c>
      <c r="AH48" s="2">
        <f>(Table2[[#This Row],[Current Month High]]/Table2[[#This Row],[Close Price]])-1</f>
        <v>7.1738797199938587E-2</v>
      </c>
      <c r="AI48">
        <v>7.1738797199938498</v>
      </c>
      <c r="AJ48">
        <v>299.40816326530597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0.4</v>
      </c>
      <c r="AM48" t="s">
        <v>10345</v>
      </c>
      <c r="AN48">
        <v>5.91</v>
      </c>
      <c r="AO48" t="s">
        <v>10345</v>
      </c>
      <c r="AP48">
        <v>0.13729997325438001</v>
      </c>
      <c r="AQ48">
        <f>(Table2[[#This Row],[Sharpe Ratio]]-AVERAGE(Table2[Sharpe Ratio]))/_xlfn.STDEV.P(Table2[Sharpe Ratio])</f>
        <v>0.824232161548072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4.0295250695575682</v>
      </c>
      <c r="AS48">
        <f>_xlfn.RANK.AVG(Table2[[#This Row],[1Y Return vs Nifty Z-Score]],Table2[1Y Return vs Nifty Z-Score])</f>
        <v>10</v>
      </c>
      <c r="AT48">
        <f>_xlfn.RANK.AVG(Table2[[#This Row],[6M Return vs Nifty Z-Score]],Table2[6M Return vs Nifty Z-Score])</f>
        <v>123</v>
      </c>
      <c r="AU48">
        <f>_xlfn.RANK.AVG(Table2[[#This Row],[Sharpe Ratio Z-Score]],Table2[Sharpe Ratio Z-Score])</f>
        <v>148</v>
      </c>
      <c r="AV48">
        <f>(Table2[[#This Row],[Rank 1Y]]+Table2[[#This Row],[Rank 6M]]+Table2[[#This Row],[Rank Sharpe]])/3</f>
        <v>93.666666666666671</v>
      </c>
    </row>
    <row r="49" spans="1:48" x14ac:dyDescent="0.3">
      <c r="A49" t="s">
        <v>814</v>
      </c>
      <c r="B49" t="s">
        <v>815</v>
      </c>
      <c r="C49" t="s">
        <v>10311</v>
      </c>
      <c r="D49" t="s">
        <v>728</v>
      </c>
      <c r="E49">
        <v>20123.627783399999</v>
      </c>
      <c r="F49">
        <v>1465.05</v>
      </c>
      <c r="G49">
        <v>57.080545318365402</v>
      </c>
      <c r="H49">
        <f>(Table2[[#This Row],[1Y Return vs Nifty]]-AVERAGE(Table2[1Y Return vs Nifty]))/_xlfn.STDEV.P(Table2[1Y Return vs Nifty])</f>
        <v>0.43466289965752125</v>
      </c>
      <c r="I49">
        <v>-8.7575436532674402</v>
      </c>
      <c r="J49">
        <f>(Table2[[#This Row],[1M Return vs Nifty]]-AVERAGE(Table2[1M Return vs Nifty]))/_xlfn.STDEV.P(Table2[1M Return vs Nifty])</f>
        <v>-0.87709214974887217</v>
      </c>
      <c r="K49">
        <v>40.486798587946801</v>
      </c>
      <c r="L49">
        <f>(Table2[[#This Row],[6M Return vs Nifty]]-AVERAGE(Table2[6M Return vs Nifty]))/_xlfn.STDEV.P(Table2[6M Return vs Nifty])</f>
        <v>1.0980979185399344</v>
      </c>
      <c r="M49">
        <v>2.5598782757769598</v>
      </c>
      <c r="N49">
        <f>(Table2[[#This Row],[1W Return vs Nifty]]-AVERAGE(Table2[1W Return vs Nifty]))/_xlfn.STDEV.P(Table2[1W Return vs Nifty])</f>
        <v>0.39831028378965189</v>
      </c>
      <c r="O49">
        <v>1469.3</v>
      </c>
      <c r="P49">
        <v>1482.5963681968301</v>
      </c>
      <c r="Q49">
        <v>1196.4008316975301</v>
      </c>
      <c r="R49">
        <v>60.0945445943929</v>
      </c>
      <c r="S49" s="2">
        <f>(Table2[[#This Row],[Close Price]]-Table2[[#This Row],[20D EMA]])/Table2[[#This Row],[20D EMA]]</f>
        <v>-2.8925338596610633E-3</v>
      </c>
      <c r="T49" s="2">
        <f>(Table2[[#This Row],[Close Price]]-Table2[[#This Row],[50D EMA]])/Table2[[#This Row],[50D EMA]]</f>
        <v>-1.1834892202097099E-2</v>
      </c>
      <c r="U49" s="2">
        <f>(Table2[[#This Row],[Close Price]]-Table2[[#This Row],[200D EMA]])/Table2[[#This Row],[200D EMA]]</f>
        <v>0.22454779467287167</v>
      </c>
      <c r="V49">
        <v>0.400947600837604</v>
      </c>
      <c r="W49">
        <v>1457.05</v>
      </c>
      <c r="X49">
        <v>1504.7</v>
      </c>
      <c r="Y49">
        <v>1390</v>
      </c>
      <c r="Z49">
        <v>1509.8</v>
      </c>
      <c r="AA49">
        <v>1315.45</v>
      </c>
      <c r="AB49">
        <v>1636.75</v>
      </c>
      <c r="AC49" s="2">
        <f>(Table2[[#This Row],[Close Price]]/Table2[[#This Row],[Day Low]])-1</f>
        <v>5.4905459661644951E-3</v>
      </c>
      <c r="AD49" s="2">
        <f>(Table2[[#This Row],[Day High]]/Table2[[#This Row],[Close Price]])-1</f>
        <v>2.7063922733012502E-2</v>
      </c>
      <c r="AE49" s="2">
        <f>(Table2[[#This Row],[Close Price]]/Table2[[#This Row],[Current Week Low]])-1</f>
        <v>5.3992805755395556E-2</v>
      </c>
      <c r="AF49" s="2">
        <f>(Table2[[#This Row],[Current Week High]]/Table2[[#This Row],[Close Price]])-1</f>
        <v>3.0545032592744326E-2</v>
      </c>
      <c r="AG49" s="2">
        <f>(Table2[[#This Row],[Close Price]]/Table2[[#This Row],[Current Month Low]])-1</f>
        <v>0.11372534113801347</v>
      </c>
      <c r="AH49" s="2">
        <f>(Table2[[#This Row],[Current Month High]]/Table2[[#This Row],[Close Price]])-1</f>
        <v>0.11719736527763569</v>
      </c>
      <c r="AI49">
        <v>29.480222518002702</v>
      </c>
      <c r="AJ49">
        <v>115.13215859030799</v>
      </c>
      <c r="AK49" t="str">
        <f>IF(AND(Table2[[#This Row],[20D EMA]]&gt;Table2[[#This Row],[50D EMA]],Table2[[#This Row],[50D EMA]]&gt;Table2[[#This Row],[200D EMA]]),"Uptrend","Downtrend/NoTrend")</f>
        <v>Downtrend/NoTrend</v>
      </c>
      <c r="AL49">
        <v>0.17</v>
      </c>
      <c r="AM49" t="s">
        <v>10345</v>
      </c>
      <c r="AN49">
        <v>8.6300000000000008</v>
      </c>
      <c r="AO49" t="s">
        <v>10345</v>
      </c>
      <c r="AP49">
        <v>0.248216562725285</v>
      </c>
      <c r="AQ49">
        <f>(Table2[[#This Row],[Sharpe Ratio]]-AVERAGE(Table2[Sharpe Ratio]))/_xlfn.STDEV.P(Table2[Sharpe Ratio])</f>
        <v>2.0985414409154841</v>
      </c>
      <c r="AR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">
        <f>_xlfn.RANK.AVG(Table2[[#This Row],[1Y Return vs Nifty Z-Score]],Table2[1Y Return vs Nifty Z-Score])</f>
        <v>178</v>
      </c>
      <c r="AT49">
        <f>_xlfn.RANK.AVG(Table2[[#This Row],[6M Return vs Nifty Z-Score]],Table2[6M Return vs Nifty Z-Score])</f>
        <v>92</v>
      </c>
      <c r="AU49">
        <f>_xlfn.RANK.AVG(Table2[[#This Row],[Sharpe Ratio Z-Score]],Table2[Sharpe Ratio Z-Score])</f>
        <v>11</v>
      </c>
      <c r="AV49">
        <f>(Table2[[#This Row],[Rank 1Y]]+Table2[[#This Row],[Rank 6M]]+Table2[[#This Row],[Rank Sharpe]])/3</f>
        <v>93.666666666666671</v>
      </c>
    </row>
    <row r="50" spans="1:48" x14ac:dyDescent="0.3">
      <c r="A50" t="s">
        <v>667</v>
      </c>
      <c r="B50" t="s">
        <v>668</v>
      </c>
      <c r="C50" t="s">
        <v>10317</v>
      </c>
      <c r="D50" t="s">
        <v>669</v>
      </c>
      <c r="E50">
        <v>27741.122975999999</v>
      </c>
      <c r="F50">
        <v>2492.25</v>
      </c>
      <c r="G50">
        <v>115.813919373762</v>
      </c>
      <c r="H50">
        <f>(Table2[[#This Row],[1Y Return vs Nifty]]-AVERAGE(Table2[1Y Return vs Nifty]))/_xlfn.STDEV.P(Table2[1Y Return vs Nifty])</f>
        <v>1.3563727885079229</v>
      </c>
      <c r="I50">
        <v>5.1274641235457104</v>
      </c>
      <c r="J50">
        <f>(Table2[[#This Row],[1M Return vs Nifty]]-AVERAGE(Table2[1M Return vs Nifty]))/_xlfn.STDEV.P(Table2[1M Return vs Nifty])</f>
        <v>0.43806284691500202</v>
      </c>
      <c r="K50">
        <v>57.710098620676497</v>
      </c>
      <c r="L50">
        <f>(Table2[[#This Row],[6M Return vs Nifty]]-AVERAGE(Table2[6M Return vs Nifty]))/_xlfn.STDEV.P(Table2[6M Return vs Nifty])</f>
        <v>1.6875164835570486</v>
      </c>
      <c r="M50">
        <v>15.604672548522901</v>
      </c>
      <c r="N50">
        <f>(Table2[[#This Row],[1W Return vs Nifty]]-AVERAGE(Table2[1W Return vs Nifty]))/_xlfn.STDEV.P(Table2[1W Return vs Nifty])</f>
        <v>3.3444466245454652</v>
      </c>
      <c r="O50">
        <v>2290.0500000000002</v>
      </c>
      <c r="P50">
        <v>2224.8073706494101</v>
      </c>
      <c r="Q50">
        <v>1817.9300009984499</v>
      </c>
      <c r="R50">
        <v>84.070760298190095</v>
      </c>
      <c r="S50" s="2">
        <f>(Table2[[#This Row],[Close Price]]-Table2[[#This Row],[20D EMA]])/Table2[[#This Row],[20D EMA]]</f>
        <v>8.8295015392676923E-2</v>
      </c>
      <c r="T50" s="2">
        <f>(Table2[[#This Row],[Close Price]]-Table2[[#This Row],[50D EMA]])/Table2[[#This Row],[50D EMA]]</f>
        <v>0.12020934166202654</v>
      </c>
      <c r="U50" s="2">
        <f>(Table2[[#This Row],[Close Price]]-Table2[[#This Row],[200D EMA]])/Table2[[#This Row],[200D EMA]]</f>
        <v>0.37092737268827602</v>
      </c>
      <c r="V50">
        <v>1.8117879712920699</v>
      </c>
      <c r="W50">
        <v>2456.4</v>
      </c>
      <c r="X50">
        <v>2524</v>
      </c>
      <c r="Y50">
        <v>2325.1</v>
      </c>
      <c r="Z50">
        <v>2525</v>
      </c>
      <c r="AA50">
        <v>2090</v>
      </c>
      <c r="AB50">
        <v>2525</v>
      </c>
      <c r="AC50" s="2">
        <f>(Table2[[#This Row],[Close Price]]/Table2[[#This Row],[Day Low]])-1</f>
        <v>1.4594528578407484E-2</v>
      </c>
      <c r="AD50" s="2">
        <f>(Table2[[#This Row],[Day High]]/Table2[[#This Row],[Close Price]])-1</f>
        <v>1.2739492426522281E-2</v>
      </c>
      <c r="AE50" s="2">
        <f>(Table2[[#This Row],[Close Price]]/Table2[[#This Row],[Current Week Low]])-1</f>
        <v>7.1889381101888139E-2</v>
      </c>
      <c r="AF50" s="2">
        <f>(Table2[[#This Row],[Current Week High]]/Table2[[#This Row],[Close Price]])-1</f>
        <v>1.3140736282475585E-2</v>
      </c>
      <c r="AG50" s="2">
        <f>(Table2[[#This Row],[Close Price]]/Table2[[#This Row],[Current Month Low]])-1</f>
        <v>0.19246411483253589</v>
      </c>
      <c r="AH50" s="2">
        <f>(Table2[[#This Row],[Current Month High]]/Table2[[#This Row],[Close Price]])-1</f>
        <v>1.3140736282475585E-2</v>
      </c>
      <c r="AI50">
        <v>1.31407362824755</v>
      </c>
      <c r="AJ50">
        <v>151.62804785703401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0.09</v>
      </c>
      <c r="AM50" t="s">
        <v>10345</v>
      </c>
      <c r="AN50">
        <v>13.75</v>
      </c>
      <c r="AO50" t="s">
        <v>10345</v>
      </c>
      <c r="AP50">
        <v>0.12854390699929399</v>
      </c>
      <c r="AQ50">
        <f>(Table2[[#This Row],[Sharpe Ratio]]-AVERAGE(Table2[Sharpe Ratio]))/_xlfn.STDEV.P(Table2[Sharpe Ratio])</f>
        <v>0.7236346176383861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7.5500333611638251</v>
      </c>
      <c r="AS50">
        <f>_xlfn.RANK.AVG(Table2[[#This Row],[1Y Return vs Nifty Z-Score]],Table2[1Y Return vs Nifty Z-Score])</f>
        <v>67</v>
      </c>
      <c r="AT50">
        <f>_xlfn.RANK.AVG(Table2[[#This Row],[6M Return vs Nifty Z-Score]],Table2[6M Return vs Nifty Z-Score])</f>
        <v>48</v>
      </c>
      <c r="AU50">
        <f>_xlfn.RANK.AVG(Table2[[#This Row],[Sharpe Ratio Z-Score]],Table2[Sharpe Ratio Z-Score])</f>
        <v>169</v>
      </c>
      <c r="AV50">
        <f>(Table2[[#This Row],[Rank 1Y]]+Table2[[#This Row],[Rank 6M]]+Table2[[#This Row],[Rank Sharpe]])/3</f>
        <v>94.666666666666671</v>
      </c>
    </row>
    <row r="51" spans="1:48" x14ac:dyDescent="0.3">
      <c r="A51" t="s">
        <v>1004</v>
      </c>
      <c r="B51" t="s">
        <v>1005</v>
      </c>
      <c r="C51" t="s">
        <v>10311</v>
      </c>
      <c r="D51" t="s">
        <v>262</v>
      </c>
      <c r="E51">
        <v>14378.17718619</v>
      </c>
      <c r="F51">
        <v>1760.15</v>
      </c>
      <c r="G51">
        <v>72.064673815018196</v>
      </c>
      <c r="H51">
        <f>(Table2[[#This Row],[1Y Return vs Nifty]]-AVERAGE(Table2[1Y Return vs Nifty]))/_xlfn.STDEV.P(Table2[1Y Return vs Nifty])</f>
        <v>0.66981062670864555</v>
      </c>
      <c r="I51">
        <v>-21.279776998305</v>
      </c>
      <c r="J51">
        <f>(Table2[[#This Row],[1M Return vs Nifty]]-AVERAGE(Table2[1M Return vs Nifty]))/_xlfn.STDEV.P(Table2[1M Return vs Nifty])</f>
        <v>-2.063168385198916</v>
      </c>
      <c r="K51">
        <v>78.311997417949797</v>
      </c>
      <c r="L51">
        <f>(Table2[[#This Row],[6M Return vs Nifty]]-AVERAGE(Table2[6M Return vs Nifty]))/_xlfn.STDEV.P(Table2[6M Return vs Nifty])</f>
        <v>2.3925580030475557</v>
      </c>
      <c r="M51">
        <v>-7.9890549008282497</v>
      </c>
      <c r="N51">
        <f>(Table2[[#This Row],[1W Return vs Nifty]]-AVERAGE(Table2[1W Return vs Nifty]))/_xlfn.STDEV.P(Table2[1W Return vs Nifty])</f>
        <v>-1.9841416535883685</v>
      </c>
      <c r="O51">
        <v>1966.85</v>
      </c>
      <c r="P51">
        <v>2002.77141138819</v>
      </c>
      <c r="Q51">
        <v>1521.2000865625</v>
      </c>
      <c r="R51">
        <v>25.425715876485601</v>
      </c>
      <c r="S51" s="2">
        <f>(Table2[[#This Row],[Close Price]]-Table2[[#This Row],[20D EMA]])/Table2[[#This Row],[20D EMA]]</f>
        <v>-0.10509189821287837</v>
      </c>
      <c r="T51" s="2">
        <f>(Table2[[#This Row],[Close Price]]-Table2[[#This Row],[50D EMA]])/Table2[[#This Row],[50D EMA]]</f>
        <v>-0.12114283737454623</v>
      </c>
      <c r="U51" s="2">
        <f>(Table2[[#This Row],[Close Price]]-Table2[[#This Row],[200D EMA]])/Table2[[#This Row],[200D EMA]]</f>
        <v>0.15707987104935164</v>
      </c>
      <c r="V51">
        <v>0.63726955953576203</v>
      </c>
      <c r="W51">
        <v>1750</v>
      </c>
      <c r="X51">
        <v>1819.55</v>
      </c>
      <c r="Y51">
        <v>1750</v>
      </c>
      <c r="Z51">
        <v>1907</v>
      </c>
      <c r="AA51">
        <v>1750</v>
      </c>
      <c r="AB51">
        <v>2472</v>
      </c>
      <c r="AC51" s="2">
        <f>(Table2[[#This Row],[Close Price]]/Table2[[#This Row],[Day Low]])-1</f>
        <v>5.8000000000000274E-3</v>
      </c>
      <c r="AD51" s="2">
        <f>(Table2[[#This Row],[Day High]]/Table2[[#This Row],[Close Price]])-1</f>
        <v>3.3747123824674041E-2</v>
      </c>
      <c r="AE51" s="2">
        <f>(Table2[[#This Row],[Close Price]]/Table2[[#This Row],[Current Week Low]])-1</f>
        <v>5.8000000000000274E-3</v>
      </c>
      <c r="AF51" s="2">
        <f>(Table2[[#This Row],[Current Week High]]/Table2[[#This Row],[Close Price]])-1</f>
        <v>8.343038945544401E-2</v>
      </c>
      <c r="AG51" s="2">
        <f>(Table2[[#This Row],[Close Price]]/Table2[[#This Row],[Current Month Low]])-1</f>
        <v>5.8000000000000274E-3</v>
      </c>
      <c r="AH51" s="2">
        <f>(Table2[[#This Row],[Current Month High]]/Table2[[#This Row],[Close Price]])-1</f>
        <v>0.40442575916825274</v>
      </c>
      <c r="AI51">
        <v>52.487003948527096</v>
      </c>
      <c r="AJ51">
        <v>130.960503870883</v>
      </c>
      <c r="AK51" t="str">
        <f>IF(AND(Table2[[#This Row],[20D EMA]]&gt;Table2[[#This Row],[50D EMA]],Table2[[#This Row],[50D EMA]]&gt;Table2[[#This Row],[200D EMA]]),"Uptrend","Downtrend/NoTrend")</f>
        <v>Downtrend/NoTrend</v>
      </c>
      <c r="AL51">
        <v>-0.08</v>
      </c>
      <c r="AM51" t="s">
        <v>10344</v>
      </c>
      <c r="AN51">
        <v>-11.13</v>
      </c>
      <c r="AO51" t="s">
        <v>10344</v>
      </c>
      <c r="AP51">
        <v>0.14958054284910499</v>
      </c>
      <c r="AQ51">
        <f>(Table2[[#This Row],[Sharpe Ratio]]-AVERAGE(Table2[Sharpe Ratio]))/_xlfn.STDEV.P(Table2[Sharpe Ratio])</f>
        <v>0.96532236153641882</v>
      </c>
      <c r="AR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">
        <f>_xlfn.RANK.AVG(Table2[[#This Row],[1Y Return vs Nifty Z-Score]],Table2[1Y Return vs Nifty Z-Score])</f>
        <v>145</v>
      </c>
      <c r="AT51">
        <f>_xlfn.RANK.AVG(Table2[[#This Row],[6M Return vs Nifty Z-Score]],Table2[6M Return vs Nifty Z-Score])</f>
        <v>19</v>
      </c>
      <c r="AU51">
        <f>_xlfn.RANK.AVG(Table2[[#This Row],[Sharpe Ratio Z-Score]],Table2[Sharpe Ratio Z-Score])</f>
        <v>126</v>
      </c>
      <c r="AV51">
        <f>(Table2[[#This Row],[Rank 1Y]]+Table2[[#This Row],[Rank 6M]]+Table2[[#This Row],[Rank Sharpe]])/3</f>
        <v>96.666666666666671</v>
      </c>
    </row>
    <row r="52" spans="1:48" x14ac:dyDescent="0.3">
      <c r="A52" t="s">
        <v>1280</v>
      </c>
      <c r="B52" t="s">
        <v>1281</v>
      </c>
      <c r="C52" t="s">
        <v>10311</v>
      </c>
      <c r="D52" t="s">
        <v>262</v>
      </c>
      <c r="E52">
        <v>9092.5505252319999</v>
      </c>
      <c r="F52">
        <v>79.099999999999994</v>
      </c>
      <c r="G52">
        <v>71.292290013115405</v>
      </c>
      <c r="H52">
        <f>(Table2[[#This Row],[1Y Return vs Nifty]]-AVERAGE(Table2[1Y Return vs Nifty]))/_xlfn.STDEV.P(Table2[1Y Return vs Nifty])</f>
        <v>0.65768951499573414</v>
      </c>
      <c r="I52">
        <v>-12.928912167993101</v>
      </c>
      <c r="J52">
        <f>(Table2[[#This Row],[1M Return vs Nifty]]-AVERAGE(Table2[1M Return vs Nifty]))/_xlfn.STDEV.P(Table2[1M Return vs Nifty])</f>
        <v>-1.2721942795603505</v>
      </c>
      <c r="K52">
        <v>34.4168673122551</v>
      </c>
      <c r="L52">
        <f>(Table2[[#This Row],[6M Return vs Nifty]]-AVERAGE(Table2[6M Return vs Nifty]))/_xlfn.STDEV.P(Table2[6M Return vs Nifty])</f>
        <v>0.89037174669877206</v>
      </c>
      <c r="M52">
        <v>-4.7070314995634099</v>
      </c>
      <c r="N52">
        <f>(Table2[[#This Row],[1W Return vs Nifty]]-AVERAGE(Table2[1W Return vs Nifty]))/_xlfn.STDEV.P(Table2[1W Return vs Nifty])</f>
        <v>-1.2429043284525425</v>
      </c>
      <c r="O52">
        <v>80.23</v>
      </c>
      <c r="P52">
        <v>77.706252963797496</v>
      </c>
      <c r="Q52">
        <v>61.814189233191399</v>
      </c>
      <c r="R52">
        <v>45.104365078990398</v>
      </c>
      <c r="S52" s="2">
        <f>(Table2[[#This Row],[Close Price]]-Table2[[#This Row],[20D EMA]])/Table2[[#This Row],[20D EMA]]</f>
        <v>-1.4084507042253641E-2</v>
      </c>
      <c r="T52" s="2">
        <f>(Table2[[#This Row],[Close Price]]-Table2[[#This Row],[50D EMA]])/Table2[[#This Row],[50D EMA]]</f>
        <v>1.7936098872916056E-2</v>
      </c>
      <c r="U52" s="2">
        <f>(Table2[[#This Row],[Close Price]]-Table2[[#This Row],[200D EMA]])/Table2[[#This Row],[200D EMA]]</f>
        <v>0.27964147036853643</v>
      </c>
      <c r="V52">
        <v>0.430878850456822</v>
      </c>
      <c r="W52">
        <v>78.849999999999994</v>
      </c>
      <c r="X52">
        <v>80.88</v>
      </c>
      <c r="Y52">
        <v>78.849999999999994</v>
      </c>
      <c r="Z52">
        <v>81.77</v>
      </c>
      <c r="AA52">
        <v>74.59</v>
      </c>
      <c r="AB52">
        <v>87.75</v>
      </c>
      <c r="AC52" s="2">
        <f>(Table2[[#This Row],[Close Price]]/Table2[[#This Row],[Day Low]])-1</f>
        <v>3.1705770450221049E-3</v>
      </c>
      <c r="AD52" s="2">
        <f>(Table2[[#This Row],[Day High]]/Table2[[#This Row],[Close Price]])-1</f>
        <v>2.2503160556258006E-2</v>
      </c>
      <c r="AE52" s="2">
        <f>(Table2[[#This Row],[Close Price]]/Table2[[#This Row],[Current Week Low]])-1</f>
        <v>3.1705770450221049E-3</v>
      </c>
      <c r="AF52" s="2">
        <f>(Table2[[#This Row],[Current Week High]]/Table2[[#This Row],[Close Price]])-1</f>
        <v>3.3754740834386787E-2</v>
      </c>
      <c r="AG52" s="2">
        <f>(Table2[[#This Row],[Close Price]]/Table2[[#This Row],[Current Month Low]])-1</f>
        <v>6.0463869151360594E-2</v>
      </c>
      <c r="AH52" s="2">
        <f>(Table2[[#This Row],[Current Month High]]/Table2[[#This Row],[Close Price]])-1</f>
        <v>0.10935524652338824</v>
      </c>
      <c r="AI52">
        <v>18.078381795195899</v>
      </c>
      <c r="AJ52">
        <v>108.18258930160199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0.15</v>
      </c>
      <c r="AM52" t="s">
        <v>10345</v>
      </c>
      <c r="AN52">
        <v>0.39</v>
      </c>
      <c r="AO52" t="s">
        <v>10345</v>
      </c>
      <c r="AP52">
        <v>0.23201683664217099</v>
      </c>
      <c r="AQ52">
        <f>(Table2[[#This Row],[Sharpe Ratio]]-AVERAGE(Table2[Sharpe Ratio]))/_xlfn.STDEV.P(Table2[Sharpe Ratio])</f>
        <v>1.9124244554456278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0.945387109127241</v>
      </c>
      <c r="AS52">
        <f>_xlfn.RANK.AVG(Table2[[#This Row],[1Y Return vs Nifty Z-Score]],Table2[1Y Return vs Nifty Z-Score])</f>
        <v>147</v>
      </c>
      <c r="AT52">
        <f>_xlfn.RANK.AVG(Table2[[#This Row],[6M Return vs Nifty Z-Score]],Table2[6M Return vs Nifty Z-Score])</f>
        <v>122</v>
      </c>
      <c r="AU52">
        <f>_xlfn.RANK.AVG(Table2[[#This Row],[Sharpe Ratio Z-Score]],Table2[Sharpe Ratio Z-Score])</f>
        <v>21</v>
      </c>
      <c r="AV52">
        <f>(Table2[[#This Row],[Rank 1Y]]+Table2[[#This Row],[Rank 6M]]+Table2[[#This Row],[Rank Sharpe]])/3</f>
        <v>96.666666666666671</v>
      </c>
    </row>
    <row r="53" spans="1:48" x14ac:dyDescent="0.3">
      <c r="A53" t="s">
        <v>1021</v>
      </c>
      <c r="B53" t="s">
        <v>1022</v>
      </c>
      <c r="C53" t="s">
        <v>10311</v>
      </c>
      <c r="D53" t="s">
        <v>446</v>
      </c>
      <c r="E53">
        <v>13824.462008532901</v>
      </c>
      <c r="F53">
        <v>216.96</v>
      </c>
      <c r="G53">
        <v>186.73466102112999</v>
      </c>
      <c r="H53">
        <f>(Table2[[#This Row],[1Y Return vs Nifty]]-AVERAGE(Table2[1Y Return vs Nifty]))/_xlfn.STDEV.P(Table2[1Y Return vs Nifty])</f>
        <v>2.4693404998355399</v>
      </c>
      <c r="I53">
        <v>3.81990744528769</v>
      </c>
      <c r="J53">
        <f>(Table2[[#This Row],[1M Return vs Nifty]]-AVERAGE(Table2[1M Return vs Nifty]))/_xlfn.STDEV.P(Table2[1M Return vs Nifty])</f>
        <v>0.31421418031908455</v>
      </c>
      <c r="K53">
        <v>16.926328590140798</v>
      </c>
      <c r="L53">
        <f>(Table2[[#This Row],[6M Return vs Nifty]]-AVERAGE(Table2[6M Return vs Nifty]))/_xlfn.STDEV.P(Table2[6M Return vs Nifty])</f>
        <v>0.29180769594345435</v>
      </c>
      <c r="M53">
        <v>7.63038491840343</v>
      </c>
      <c r="N53">
        <f>(Table2[[#This Row],[1W Return vs Nifty]]-AVERAGE(Table2[1W Return vs Nifty]))/_xlfn.STDEV.P(Table2[1W Return vs Nifty])</f>
        <v>1.5434723747776184</v>
      </c>
      <c r="O53">
        <v>209.84</v>
      </c>
      <c r="P53">
        <v>199.632366646121</v>
      </c>
      <c r="Q53">
        <v>162.87814071771001</v>
      </c>
      <c r="R53">
        <v>71.8424123713109</v>
      </c>
      <c r="S53" s="2">
        <f>(Table2[[#This Row],[Close Price]]-Table2[[#This Row],[20D EMA]])/Table2[[#This Row],[20D EMA]]</f>
        <v>3.3930613800991251E-2</v>
      </c>
      <c r="T53" s="2">
        <f>(Table2[[#This Row],[Close Price]]-Table2[[#This Row],[50D EMA]])/Table2[[#This Row],[50D EMA]]</f>
        <v>8.6797715445586524E-2</v>
      </c>
      <c r="U53" s="2">
        <f>(Table2[[#This Row],[Close Price]]-Table2[[#This Row],[200D EMA]])/Table2[[#This Row],[200D EMA]]</f>
        <v>0.33203878091917333</v>
      </c>
      <c r="V53">
        <v>0.85415800120068097</v>
      </c>
      <c r="W53">
        <v>216</v>
      </c>
      <c r="X53">
        <v>226.8</v>
      </c>
      <c r="Y53">
        <v>214.65</v>
      </c>
      <c r="Z53">
        <v>226.8</v>
      </c>
      <c r="AA53">
        <v>193.66</v>
      </c>
      <c r="AB53">
        <v>226.8</v>
      </c>
      <c r="AC53" s="2">
        <f>(Table2[[#This Row],[Close Price]]/Table2[[#This Row],[Day Low]])-1</f>
        <v>4.4444444444444731E-3</v>
      </c>
      <c r="AD53" s="2">
        <f>(Table2[[#This Row],[Day High]]/Table2[[#This Row],[Close Price]])-1</f>
        <v>4.5353982300885054E-2</v>
      </c>
      <c r="AE53" s="2">
        <f>(Table2[[#This Row],[Close Price]]/Table2[[#This Row],[Current Week Low]])-1</f>
        <v>1.076170510132779E-2</v>
      </c>
      <c r="AF53" s="2">
        <f>(Table2[[#This Row],[Current Week High]]/Table2[[#This Row],[Close Price]])-1</f>
        <v>4.5353982300885054E-2</v>
      </c>
      <c r="AG53" s="2">
        <f>(Table2[[#This Row],[Close Price]]/Table2[[#This Row],[Current Month Low]])-1</f>
        <v>0.12031395228751429</v>
      </c>
      <c r="AH53" s="2">
        <f>(Table2[[#This Row],[Current Month High]]/Table2[[#This Row],[Close Price]])-1</f>
        <v>4.5353982300885054E-2</v>
      </c>
      <c r="AI53">
        <v>4.5353982300885001</v>
      </c>
      <c r="AJ53">
        <v>260.99833610648898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0.28000000000000003</v>
      </c>
      <c r="AM53" t="s">
        <v>10345</v>
      </c>
      <c r="AN53">
        <v>3.01</v>
      </c>
      <c r="AO53" t="s">
        <v>10345</v>
      </c>
      <c r="AP53">
        <v>0.202258339198717</v>
      </c>
      <c r="AQ53">
        <f>(Table2[[#This Row],[Sharpe Ratio]]-AVERAGE(Table2[Sharpe Ratio]))/_xlfn.STDEV.P(Table2[Sharpe Ratio])</f>
        <v>1.5705321414724129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6.1893668923481107</v>
      </c>
      <c r="AS53">
        <f>_xlfn.RANK.AVG(Table2[[#This Row],[1Y Return vs Nifty Z-Score]],Table2[1Y Return vs Nifty Z-Score])</f>
        <v>19</v>
      </c>
      <c r="AT53">
        <f>_xlfn.RANK.AVG(Table2[[#This Row],[6M Return vs Nifty Z-Score]],Table2[6M Return vs Nifty Z-Score])</f>
        <v>234</v>
      </c>
      <c r="AU53">
        <f>_xlfn.RANK.AVG(Table2[[#This Row],[Sharpe Ratio Z-Score]],Table2[Sharpe Ratio Z-Score])</f>
        <v>39</v>
      </c>
      <c r="AV53">
        <f>(Table2[[#This Row],[Rank 1Y]]+Table2[[#This Row],[Rank 6M]]+Table2[[#This Row],[Rank Sharpe]])/3</f>
        <v>97.333333333333329</v>
      </c>
    </row>
    <row r="54" spans="1:48" x14ac:dyDescent="0.3">
      <c r="A54" t="s">
        <v>364</v>
      </c>
      <c r="B54" t="s">
        <v>365</v>
      </c>
      <c r="C54" t="s">
        <v>10313</v>
      </c>
      <c r="D54" t="s">
        <v>139</v>
      </c>
      <c r="E54">
        <v>68399.024022019905</v>
      </c>
      <c r="F54">
        <v>1714.5</v>
      </c>
      <c r="G54">
        <v>170.972467970427</v>
      </c>
      <c r="H54">
        <f>(Table2[[#This Row],[1Y Return vs Nifty]]-AVERAGE(Table2[1Y Return vs Nifty]))/_xlfn.STDEV.P(Table2[1Y Return vs Nifty])</f>
        <v>2.2219825123461909</v>
      </c>
      <c r="I54">
        <v>-7.9046090641727398</v>
      </c>
      <c r="J54">
        <f>(Table2[[#This Row],[1M Return vs Nifty]]-AVERAGE(Table2[1M Return vs Nifty]))/_xlfn.STDEV.P(Table2[1M Return vs Nifty])</f>
        <v>-0.79630420892045128</v>
      </c>
      <c r="K54">
        <v>25.3702526228303</v>
      </c>
      <c r="L54">
        <f>(Table2[[#This Row],[6M Return vs Nifty]]-AVERAGE(Table2[6M Return vs Nifty]))/_xlfn.STDEV.P(Table2[6M Return vs Nifty])</f>
        <v>0.58077703265613378</v>
      </c>
      <c r="M54">
        <v>-4.2507618909284499</v>
      </c>
      <c r="N54">
        <f>(Table2[[#This Row],[1W Return vs Nifty]]-AVERAGE(Table2[1W Return vs Nifty]))/_xlfn.STDEV.P(Table2[1W Return vs Nifty])</f>
        <v>-1.1398569022474125</v>
      </c>
      <c r="O54">
        <v>1748.2</v>
      </c>
      <c r="P54">
        <v>1739.8087427154601</v>
      </c>
      <c r="Q54">
        <v>1415.9820252633001</v>
      </c>
      <c r="R54">
        <v>43.090520254765998</v>
      </c>
      <c r="S54" s="2">
        <f>(Table2[[#This Row],[Close Price]]-Table2[[#This Row],[20D EMA]])/Table2[[#This Row],[20D EMA]]</f>
        <v>-1.9276970598329737E-2</v>
      </c>
      <c r="T54" s="2">
        <f>(Table2[[#This Row],[Close Price]]-Table2[[#This Row],[50D EMA]])/Table2[[#This Row],[50D EMA]]</f>
        <v>-1.4546853394907468E-2</v>
      </c>
      <c r="U54" s="2">
        <f>(Table2[[#This Row],[Close Price]]-Table2[[#This Row],[200D EMA]])/Table2[[#This Row],[200D EMA]]</f>
        <v>0.21082045492857923</v>
      </c>
      <c r="V54">
        <v>0.88783213473457401</v>
      </c>
      <c r="W54">
        <v>1697</v>
      </c>
      <c r="X54">
        <v>1762.9</v>
      </c>
      <c r="Y54">
        <v>1655</v>
      </c>
      <c r="Z54">
        <v>1774</v>
      </c>
      <c r="AA54">
        <v>1592.35</v>
      </c>
      <c r="AB54">
        <v>1878.5</v>
      </c>
      <c r="AC54" s="2">
        <f>(Table2[[#This Row],[Close Price]]/Table2[[#This Row],[Day Low]])-1</f>
        <v>1.0312315851502607E-2</v>
      </c>
      <c r="AD54" s="2">
        <f>(Table2[[#This Row],[Day High]]/Table2[[#This Row],[Close Price]])-1</f>
        <v>2.8229804607757369E-2</v>
      </c>
      <c r="AE54" s="2">
        <f>(Table2[[#This Row],[Close Price]]/Table2[[#This Row],[Current Week Low]])-1</f>
        <v>3.595166163141994E-2</v>
      </c>
      <c r="AF54" s="2">
        <f>(Table2[[#This Row],[Current Week High]]/Table2[[#This Row],[Close Price]])-1</f>
        <v>3.4703995333916549E-2</v>
      </c>
      <c r="AG54" s="2">
        <f>(Table2[[#This Row],[Close Price]]/Table2[[#This Row],[Current Month Low]])-1</f>
        <v>7.6710522184193275E-2</v>
      </c>
      <c r="AH54" s="2">
        <f>(Table2[[#This Row],[Current Month High]]/Table2[[#This Row],[Close Price]])-1</f>
        <v>9.5654709827938111E-2</v>
      </c>
      <c r="AI54">
        <v>21.014873140857301</v>
      </c>
      <c r="AJ54">
        <v>202.22104706504399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</v>
      </c>
      <c r="AM54" t="s">
        <v>10346</v>
      </c>
      <c r="AN54">
        <v>-0.21</v>
      </c>
      <c r="AO54" t="s">
        <v>10344</v>
      </c>
      <c r="AP54">
        <v>0.15869250432720799</v>
      </c>
      <c r="AQ54">
        <f>(Table2[[#This Row],[Sharpe Ratio]]-AVERAGE(Table2[Sharpe Ratio]))/_xlfn.STDEV.P(Table2[Sharpe Ratio])</f>
        <v>1.0700087490297063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1.9366071828641671</v>
      </c>
      <c r="AS54">
        <f>_xlfn.RANK.AVG(Table2[[#This Row],[1Y Return vs Nifty Z-Score]],Table2[1Y Return vs Nifty Z-Score])</f>
        <v>24</v>
      </c>
      <c r="AT54">
        <f>_xlfn.RANK.AVG(Table2[[#This Row],[6M Return vs Nifty Z-Score]],Table2[6M Return vs Nifty Z-Score])</f>
        <v>173</v>
      </c>
      <c r="AU54">
        <f>_xlfn.RANK.AVG(Table2[[#This Row],[Sharpe Ratio Z-Score]],Table2[Sharpe Ratio Z-Score])</f>
        <v>103</v>
      </c>
      <c r="AV54">
        <f>(Table2[[#This Row],[Rank 1Y]]+Table2[[#This Row],[Rank 6M]]+Table2[[#This Row],[Rank Sharpe]])/3</f>
        <v>100</v>
      </c>
    </row>
    <row r="55" spans="1:48" x14ac:dyDescent="0.3">
      <c r="A55" t="s">
        <v>322</v>
      </c>
      <c r="B55" t="s">
        <v>323</v>
      </c>
      <c r="C55" t="s">
        <v>10306</v>
      </c>
      <c r="D55" t="s">
        <v>95</v>
      </c>
      <c r="E55">
        <v>81168.965565840001</v>
      </c>
      <c r="F55">
        <v>1673.55</v>
      </c>
      <c r="G55">
        <v>123.550589371321</v>
      </c>
      <c r="H55">
        <f>(Table2[[#This Row],[1Y Return vs Nifty]]-AVERAGE(Table2[1Y Return vs Nifty]))/_xlfn.STDEV.P(Table2[1Y Return vs Nifty])</f>
        <v>1.4777852794163542</v>
      </c>
      <c r="I55">
        <v>6.6531843818433396</v>
      </c>
      <c r="J55">
        <f>(Table2[[#This Row],[1M Return vs Nifty]]-AVERAGE(Table2[1M Return vs Nifty]))/_xlfn.STDEV.P(Table2[1M Return vs Nifty])</f>
        <v>0.58257545025413848</v>
      </c>
      <c r="K55">
        <v>35.603858034735502</v>
      </c>
      <c r="L55">
        <f>(Table2[[#This Row],[6M Return vs Nifty]]-AVERAGE(Table2[6M Return vs Nifty]))/_xlfn.STDEV.P(Table2[6M Return vs Nifty])</f>
        <v>0.93099313557334906</v>
      </c>
      <c r="M55">
        <v>-7.7163072312096403</v>
      </c>
      <c r="N55">
        <f>(Table2[[#This Row],[1W Return vs Nifty]]-AVERAGE(Table2[1W Return vs Nifty]))/_xlfn.STDEV.P(Table2[1W Return vs Nifty])</f>
        <v>-1.9225422289812144</v>
      </c>
      <c r="O55">
        <v>1687.52</v>
      </c>
      <c r="P55">
        <v>1624.2510406347899</v>
      </c>
      <c r="Q55">
        <v>1322.3658939975901</v>
      </c>
      <c r="R55">
        <v>48.694715129683097</v>
      </c>
      <c r="S55" s="2">
        <f>(Table2[[#This Row],[Close Price]]-Table2[[#This Row],[20D EMA]])/Table2[[#This Row],[20D EMA]]</f>
        <v>-8.2784204039063405E-3</v>
      </c>
      <c r="T55" s="2">
        <f>(Table2[[#This Row],[Close Price]]-Table2[[#This Row],[50D EMA]])/Table2[[#This Row],[50D EMA]]</f>
        <v>3.0351810238608834E-2</v>
      </c>
      <c r="U55" s="2">
        <f>(Table2[[#This Row],[Close Price]]-Table2[[#This Row],[200D EMA]])/Table2[[#This Row],[200D EMA]]</f>
        <v>0.26557256777151111</v>
      </c>
      <c r="V55">
        <v>0.58455946050607199</v>
      </c>
      <c r="W55">
        <v>1665.95</v>
      </c>
      <c r="X55">
        <v>1700</v>
      </c>
      <c r="Y55">
        <v>1620.05</v>
      </c>
      <c r="Z55">
        <v>1705.9</v>
      </c>
      <c r="AA55">
        <v>1620.05</v>
      </c>
      <c r="AB55">
        <v>1896</v>
      </c>
      <c r="AC55" s="2">
        <f>(Table2[[#This Row],[Close Price]]/Table2[[#This Row],[Day Low]])-1</f>
        <v>4.5619616435066401E-3</v>
      </c>
      <c r="AD55" s="2">
        <f>(Table2[[#This Row],[Day High]]/Table2[[#This Row],[Close Price]])-1</f>
        <v>1.5804726479639042E-2</v>
      </c>
      <c r="AE55" s="2">
        <f>(Table2[[#This Row],[Close Price]]/Table2[[#This Row],[Current Week Low]])-1</f>
        <v>3.302367210888546E-2</v>
      </c>
      <c r="AF55" s="2">
        <f>(Table2[[#This Row],[Current Week High]]/Table2[[#This Row],[Close Price]])-1</f>
        <v>1.9330166412715677E-2</v>
      </c>
      <c r="AG55" s="2">
        <f>(Table2[[#This Row],[Close Price]]/Table2[[#This Row],[Current Month Low]])-1</f>
        <v>3.302367210888546E-2</v>
      </c>
      <c r="AH55" s="2">
        <f>(Table2[[#This Row],[Current Month High]]/Table2[[#This Row],[Close Price]])-1</f>
        <v>0.13292103612082107</v>
      </c>
      <c r="AI55">
        <v>14.009142242538299</v>
      </c>
      <c r="AJ55">
        <v>156.36488970588201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0.04</v>
      </c>
      <c r="AM55" t="s">
        <v>10345</v>
      </c>
      <c r="AN55">
        <v>-6.58</v>
      </c>
      <c r="AO55" t="s">
        <v>10344</v>
      </c>
      <c r="AP55">
        <v>0.149058832235754</v>
      </c>
      <c r="AQ55">
        <f>(Table2[[#This Row],[Sharpe Ratio]]-AVERAGE(Table2[Sharpe Ratio]))/_xlfn.STDEV.P(Table2[Sharpe Ratio])</f>
        <v>0.95932848200127474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2.0281401182639023</v>
      </c>
      <c r="AS55">
        <f>_xlfn.RANK.AVG(Table2[[#This Row],[1Y Return vs Nifty Z-Score]],Table2[1Y Return vs Nifty Z-Score])</f>
        <v>58</v>
      </c>
      <c r="AT55">
        <f>_xlfn.RANK.AVG(Table2[[#This Row],[6M Return vs Nifty Z-Score]],Table2[6M Return vs Nifty Z-Score])</f>
        <v>115</v>
      </c>
      <c r="AU55">
        <f>_xlfn.RANK.AVG(Table2[[#This Row],[Sharpe Ratio Z-Score]],Table2[Sharpe Ratio Z-Score])</f>
        <v>128</v>
      </c>
      <c r="AV55">
        <f>(Table2[[#This Row],[Rank 1Y]]+Table2[[#This Row],[Rank 6M]]+Table2[[#This Row],[Rank Sharpe]])/3</f>
        <v>100.33333333333333</v>
      </c>
    </row>
    <row r="56" spans="1:48" x14ac:dyDescent="0.3">
      <c r="A56" t="s">
        <v>244</v>
      </c>
      <c r="B56" t="s">
        <v>245</v>
      </c>
      <c r="C56" t="s">
        <v>10311</v>
      </c>
      <c r="D56" t="s">
        <v>163</v>
      </c>
      <c r="E56">
        <v>111547.67448012</v>
      </c>
      <c r="F56">
        <v>711.8</v>
      </c>
      <c r="G56">
        <v>43.5918194091864</v>
      </c>
      <c r="H56">
        <f>(Table2[[#This Row],[1Y Return vs Nifty]]-AVERAGE(Table2[1Y Return vs Nifty]))/_xlfn.STDEV.P(Table2[1Y Return vs Nifty])</f>
        <v>0.22298270490561498</v>
      </c>
      <c r="I56">
        <v>-2.0739171654063302</v>
      </c>
      <c r="J56">
        <f>(Table2[[#This Row],[1M Return vs Nifty]]-AVERAGE(Table2[1M Return vs Nifty]))/_xlfn.STDEV.P(Table2[1M Return vs Nifty])</f>
        <v>-0.24403490465145403</v>
      </c>
      <c r="K56">
        <v>51.812352630427498</v>
      </c>
      <c r="L56">
        <f>(Table2[[#This Row],[6M Return vs Nifty]]-AVERAGE(Table2[6M Return vs Nifty]))/_xlfn.STDEV.P(Table2[6M Return vs Nifty])</f>
        <v>1.4856828644595441</v>
      </c>
      <c r="M56">
        <v>-2.16971855800278</v>
      </c>
      <c r="N56">
        <f>(Table2[[#This Row],[1W Return vs Nifty]]-AVERAGE(Table2[1W Return vs Nifty]))/_xlfn.STDEV.P(Table2[1W Return vs Nifty])</f>
        <v>-0.66985812253271138</v>
      </c>
      <c r="O56">
        <v>720.25</v>
      </c>
      <c r="P56">
        <v>701.62888237020002</v>
      </c>
      <c r="Q56">
        <v>580.70285107287395</v>
      </c>
      <c r="R56">
        <v>53.527059154989502</v>
      </c>
      <c r="S56" s="2">
        <f>(Table2[[#This Row],[Close Price]]-Table2[[#This Row],[20D EMA]])/Table2[[#This Row],[20D EMA]]</f>
        <v>-1.1732037486983749E-2</v>
      </c>
      <c r="T56" s="2">
        <f>(Table2[[#This Row],[Close Price]]-Table2[[#This Row],[50D EMA]])/Table2[[#This Row],[50D EMA]]</f>
        <v>1.4496435202953E-2</v>
      </c>
      <c r="U56" s="2">
        <f>(Table2[[#This Row],[Close Price]]-Table2[[#This Row],[200D EMA]])/Table2[[#This Row],[200D EMA]]</f>
        <v>0.22575599325010764</v>
      </c>
      <c r="V56">
        <v>0.58210855468639999</v>
      </c>
      <c r="W56">
        <v>707.1</v>
      </c>
      <c r="X56">
        <v>730.85</v>
      </c>
      <c r="Y56">
        <v>707.1</v>
      </c>
      <c r="Z56">
        <v>764.9</v>
      </c>
      <c r="AA56">
        <v>665.55</v>
      </c>
      <c r="AB56">
        <v>764.9</v>
      </c>
      <c r="AC56" s="2">
        <f>(Table2[[#This Row],[Close Price]]/Table2[[#This Row],[Day Low]])-1</f>
        <v>6.6468674869182287E-3</v>
      </c>
      <c r="AD56" s="2">
        <f>(Table2[[#This Row],[Day High]]/Table2[[#This Row],[Close Price]])-1</f>
        <v>2.676313571227884E-2</v>
      </c>
      <c r="AE56" s="2">
        <f>(Table2[[#This Row],[Close Price]]/Table2[[#This Row],[Current Week Low]])-1</f>
        <v>6.6468674869182287E-3</v>
      </c>
      <c r="AF56" s="2">
        <f>(Table2[[#This Row],[Current Week High]]/Table2[[#This Row],[Close Price]])-1</f>
        <v>7.4599606631076121E-2</v>
      </c>
      <c r="AG56" s="2">
        <f>(Table2[[#This Row],[Close Price]]/Table2[[#This Row],[Current Month Low]])-1</f>
        <v>6.9491398091803713E-2</v>
      </c>
      <c r="AH56" s="2">
        <f>(Table2[[#This Row],[Current Month High]]/Table2[[#This Row],[Close Price]])-1</f>
        <v>7.4599606631076121E-2</v>
      </c>
      <c r="AI56">
        <v>10.1081764540601</v>
      </c>
      <c r="AJ56">
        <v>98.162583518930902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</v>
      </c>
      <c r="AM56" t="s">
        <v>10346</v>
      </c>
      <c r="AN56">
        <v>-0.2</v>
      </c>
      <c r="AO56" t="s">
        <v>10344</v>
      </c>
      <c r="AP56">
        <v>0.237386410644639</v>
      </c>
      <c r="AQ56">
        <f>(Table2[[#This Row],[Sharpe Ratio]]-AVERAGE(Table2[Sharpe Ratio]))/_xlfn.STDEV.P(Table2[Sharpe Ratio])</f>
        <v>1.9741149384494339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2.7688874806304273</v>
      </c>
      <c r="AS56">
        <f>_xlfn.RANK.AVG(Table2[[#This Row],[1Y Return vs Nifty Z-Score]],Table2[1Y Return vs Nifty Z-Score])</f>
        <v>231</v>
      </c>
      <c r="AT56">
        <f>_xlfn.RANK.AVG(Table2[[#This Row],[6M Return vs Nifty Z-Score]],Table2[6M Return vs Nifty Z-Score])</f>
        <v>61</v>
      </c>
      <c r="AU56">
        <f>_xlfn.RANK.AVG(Table2[[#This Row],[Sharpe Ratio Z-Score]],Table2[Sharpe Ratio Z-Score])</f>
        <v>16</v>
      </c>
      <c r="AV56">
        <f>(Table2[[#This Row],[Rank 1Y]]+Table2[[#This Row],[Rank 6M]]+Table2[[#This Row],[Rank Sharpe]])/3</f>
        <v>102.66666666666667</v>
      </c>
    </row>
    <row r="57" spans="1:48" x14ac:dyDescent="0.3">
      <c r="A57" t="s">
        <v>1329</v>
      </c>
      <c r="B57" t="s">
        <v>1330</v>
      </c>
      <c r="C57" t="s">
        <v>10306</v>
      </c>
      <c r="D57" t="s">
        <v>60</v>
      </c>
      <c r="E57">
        <v>8565.3188467</v>
      </c>
      <c r="F57">
        <v>15.63</v>
      </c>
      <c r="G57">
        <v>160.235755113034</v>
      </c>
      <c r="H57">
        <f>(Table2[[#This Row],[1Y Return vs Nifty]]-AVERAGE(Table2[1Y Return vs Nifty]))/_xlfn.STDEV.P(Table2[1Y Return vs Nifty])</f>
        <v>2.0534899887415969</v>
      </c>
      <c r="I57">
        <v>-7.0522560268427297</v>
      </c>
      <c r="J57">
        <f>(Table2[[#This Row],[1M Return vs Nifty]]-AVERAGE(Table2[1M Return vs Nifty]))/_xlfn.STDEV.P(Table2[1M Return vs Nifty])</f>
        <v>-0.71557135129554361</v>
      </c>
      <c r="K57">
        <v>47.841178290386402</v>
      </c>
      <c r="L57">
        <f>(Table2[[#This Row],[6M Return vs Nifty]]-AVERAGE(Table2[6M Return vs Nifty]))/_xlfn.STDEV.P(Table2[6M Return vs Nifty])</f>
        <v>1.3497806926056153</v>
      </c>
      <c r="M57">
        <v>0.777862572833384</v>
      </c>
      <c r="N57">
        <f>(Table2[[#This Row],[1W Return vs Nifty]]-AVERAGE(Table2[1W Return vs Nifty]))/_xlfn.STDEV.P(Table2[1W Return vs Nifty])</f>
        <v>-4.1538036056062702E-3</v>
      </c>
      <c r="O57">
        <v>16.02</v>
      </c>
      <c r="P57">
        <v>15.9566879606604</v>
      </c>
      <c r="Q57">
        <v>12.6139996516817</v>
      </c>
      <c r="R57">
        <v>48.791239472997198</v>
      </c>
      <c r="S57" s="2">
        <f>(Table2[[#This Row],[Close Price]]-Table2[[#This Row],[20D EMA]])/Table2[[#This Row],[20D EMA]]</f>
        <v>-2.4344569288389437E-2</v>
      </c>
      <c r="T57" s="2">
        <f>(Table2[[#This Row],[Close Price]]-Table2[[#This Row],[50D EMA]])/Table2[[#This Row],[50D EMA]]</f>
        <v>-2.0473419137217893E-2</v>
      </c>
      <c r="U57" s="2">
        <f>(Table2[[#This Row],[Close Price]]-Table2[[#This Row],[200D EMA]])/Table2[[#This Row],[200D EMA]]</f>
        <v>0.23909944756627663</v>
      </c>
      <c r="V57">
        <v>0.66909678424937302</v>
      </c>
      <c r="W57">
        <v>15.56</v>
      </c>
      <c r="X57">
        <v>16</v>
      </c>
      <c r="Y57">
        <v>15.56</v>
      </c>
      <c r="Z57">
        <v>16.34</v>
      </c>
      <c r="AA57">
        <v>15</v>
      </c>
      <c r="AB57">
        <v>17.8</v>
      </c>
      <c r="AC57" s="2">
        <f>(Table2[[#This Row],[Close Price]]/Table2[[#This Row],[Day Low]])-1</f>
        <v>4.4987146529562594E-3</v>
      </c>
      <c r="AD57" s="2">
        <f>(Table2[[#This Row],[Day High]]/Table2[[#This Row],[Close Price]])-1</f>
        <v>2.3672424824056293E-2</v>
      </c>
      <c r="AE57" s="2">
        <f>(Table2[[#This Row],[Close Price]]/Table2[[#This Row],[Current Week Low]])-1</f>
        <v>4.4987146529562594E-3</v>
      </c>
      <c r="AF57" s="2">
        <f>(Table2[[#This Row],[Current Week High]]/Table2[[#This Row],[Close Price]])-1</f>
        <v>4.5425463851567427E-2</v>
      </c>
      <c r="AG57" s="2">
        <f>(Table2[[#This Row],[Close Price]]/Table2[[#This Row],[Current Month Low]])-1</f>
        <v>4.2000000000000037E-2</v>
      </c>
      <c r="AH57" s="2">
        <f>(Table2[[#This Row],[Current Month High]]/Table2[[#This Row],[Close Price]])-1</f>
        <v>0.13883557261676271</v>
      </c>
      <c r="AI57">
        <v>34.996801023672397</v>
      </c>
      <c r="AJ57">
        <v>189.444444444444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-0.19</v>
      </c>
      <c r="AM57" t="s">
        <v>10344</v>
      </c>
      <c r="AN57">
        <v>-1.88</v>
      </c>
      <c r="AO57" t="s">
        <v>10344</v>
      </c>
      <c r="AP57">
        <v>0.108782415946718</v>
      </c>
      <c r="AQ57">
        <f>(Table2[[#This Row],[Sharpe Ratio]]-AVERAGE(Table2[Sharpe Ratio]))/_xlfn.STDEV.P(Table2[Sharpe Ratio])</f>
        <v>0.49659688106031225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3.1801424075063749</v>
      </c>
      <c r="AS57">
        <f>_xlfn.RANK.AVG(Table2[[#This Row],[1Y Return vs Nifty Z-Score]],Table2[1Y Return vs Nifty Z-Score])</f>
        <v>29</v>
      </c>
      <c r="AT57">
        <f>_xlfn.RANK.AVG(Table2[[#This Row],[6M Return vs Nifty Z-Score]],Table2[6M Return vs Nifty Z-Score])</f>
        <v>68</v>
      </c>
      <c r="AU57">
        <f>_xlfn.RANK.AVG(Table2[[#This Row],[Sharpe Ratio Z-Score]],Table2[Sharpe Ratio Z-Score])</f>
        <v>215</v>
      </c>
      <c r="AV57">
        <f>(Table2[[#This Row],[Rank 1Y]]+Table2[[#This Row],[Rank 6M]]+Table2[[#This Row],[Rank Sharpe]])/3</f>
        <v>104</v>
      </c>
    </row>
    <row r="58" spans="1:48" x14ac:dyDescent="0.3">
      <c r="A58" t="s">
        <v>1039</v>
      </c>
      <c r="B58" t="s">
        <v>1040</v>
      </c>
      <c r="C58" t="s">
        <v>10313</v>
      </c>
      <c r="D58" t="s">
        <v>473</v>
      </c>
      <c r="E58">
        <v>13352.21360153</v>
      </c>
      <c r="F58">
        <v>1954.95</v>
      </c>
      <c r="G58">
        <v>37.890163225245601</v>
      </c>
      <c r="H58">
        <f>(Table2[[#This Row],[1Y Return vs Nifty]]-AVERAGE(Table2[1Y Return vs Nifty]))/_xlfn.STDEV.P(Table2[1Y Return vs Nifty])</f>
        <v>0.13350593003811684</v>
      </c>
      <c r="I58">
        <v>-4.83461741562994</v>
      </c>
      <c r="J58">
        <f>(Table2[[#This Row],[1M Return vs Nifty]]-AVERAGE(Table2[1M Return vs Nifty]))/_xlfn.STDEV.P(Table2[1M Return vs Nifty])</f>
        <v>-0.50552188303369494</v>
      </c>
      <c r="K58">
        <v>68.200979602870703</v>
      </c>
      <c r="L58">
        <f>(Table2[[#This Row],[6M Return vs Nifty]]-AVERAGE(Table2[6M Return vs Nifty]))/_xlfn.STDEV.P(Table2[6M Return vs Nifty])</f>
        <v>2.0465371127361029</v>
      </c>
      <c r="M58">
        <v>6.7265210633345998</v>
      </c>
      <c r="N58">
        <f>(Table2[[#This Row],[1W Return vs Nifty]]-AVERAGE(Table2[1W Return vs Nifty]))/_xlfn.STDEV.P(Table2[1W Return vs Nifty])</f>
        <v>1.3393368326727153</v>
      </c>
      <c r="O58">
        <v>1989.44</v>
      </c>
      <c r="P58">
        <v>1853.5781339059799</v>
      </c>
      <c r="Q58">
        <v>1449.0177146675201</v>
      </c>
      <c r="R58">
        <v>60.6996945456942</v>
      </c>
      <c r="S58" s="2">
        <f>(Table2[[#This Row],[Close Price]]-Table2[[#This Row],[20D EMA]])/Table2[[#This Row],[20D EMA]]</f>
        <v>-1.7336536914910734E-2</v>
      </c>
      <c r="T58" s="2">
        <f>(Table2[[#This Row],[Close Price]]-Table2[[#This Row],[50D EMA]])/Table2[[#This Row],[50D EMA]]</f>
        <v>5.468982625534255E-2</v>
      </c>
      <c r="U58" s="2">
        <f>(Table2[[#This Row],[Close Price]]-Table2[[#This Row],[200D EMA]])/Table2[[#This Row],[200D EMA]]</f>
        <v>0.34915534862771991</v>
      </c>
      <c r="V58">
        <v>0.610275379625977</v>
      </c>
      <c r="W58">
        <v>1947</v>
      </c>
      <c r="X58">
        <v>2029.9</v>
      </c>
      <c r="Y58">
        <v>1947</v>
      </c>
      <c r="Z58">
        <v>2079.6999999999998</v>
      </c>
      <c r="AA58">
        <v>1819.45</v>
      </c>
      <c r="AB58">
        <v>2150</v>
      </c>
      <c r="AC58" s="2">
        <f>(Table2[[#This Row],[Close Price]]/Table2[[#This Row],[Day Low]])-1</f>
        <v>4.0832049306624985E-3</v>
      </c>
      <c r="AD58" s="2">
        <f>(Table2[[#This Row],[Day High]]/Table2[[#This Row],[Close Price]])-1</f>
        <v>3.8338576434179927E-2</v>
      </c>
      <c r="AE58" s="2">
        <f>(Table2[[#This Row],[Close Price]]/Table2[[#This Row],[Current Week Low]])-1</f>
        <v>4.0832049306624985E-3</v>
      </c>
      <c r="AF58" s="2">
        <f>(Table2[[#This Row],[Current Week High]]/Table2[[#This Row],[Close Price]])-1</f>
        <v>6.3812373717997861E-2</v>
      </c>
      <c r="AG58" s="2">
        <f>(Table2[[#This Row],[Close Price]]/Table2[[#This Row],[Current Month Low]])-1</f>
        <v>7.447305504410684E-2</v>
      </c>
      <c r="AH58" s="2">
        <f>(Table2[[#This Row],[Current Month High]]/Table2[[#This Row],[Close Price]])-1</f>
        <v>9.9772372694953759E-2</v>
      </c>
      <c r="AI58">
        <v>21.742244047162298</v>
      </c>
      <c r="AJ58">
        <v>117.609245700095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-0.27</v>
      </c>
      <c r="AM58" t="s">
        <v>10344</v>
      </c>
      <c r="AN58">
        <v>1.85</v>
      </c>
      <c r="AO58" t="s">
        <v>10345</v>
      </c>
      <c r="AP58">
        <v>0.222211788193897</v>
      </c>
      <c r="AQ58">
        <f>(Table2[[#This Row],[Sharpe Ratio]]-AVERAGE(Table2[Sharpe Ratio]))/_xlfn.STDEV.P(Table2[Sharpe Ratio])</f>
        <v>1.7997752630941073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4.8136332555073471</v>
      </c>
      <c r="AS58">
        <f>_xlfn.RANK.AVG(Table2[[#This Row],[1Y Return vs Nifty Z-Score]],Table2[1Y Return vs Nifty Z-Score])</f>
        <v>256</v>
      </c>
      <c r="AT58">
        <f>_xlfn.RANK.AVG(Table2[[#This Row],[6M Return vs Nifty Z-Score]],Table2[6M Return vs Nifty Z-Score])</f>
        <v>30</v>
      </c>
      <c r="AU58">
        <f>_xlfn.RANK.AVG(Table2[[#This Row],[Sharpe Ratio Z-Score]],Table2[Sharpe Ratio Z-Score])</f>
        <v>27</v>
      </c>
      <c r="AV58">
        <f>(Table2[[#This Row],[Rank 1Y]]+Table2[[#This Row],[Rank 6M]]+Table2[[#This Row],[Rank Sharpe]])/3</f>
        <v>104.33333333333333</v>
      </c>
    </row>
    <row r="59" spans="1:48" x14ac:dyDescent="0.3">
      <c r="A59" t="s">
        <v>1548</v>
      </c>
      <c r="B59" t="s">
        <v>1549</v>
      </c>
      <c r="C59" t="s">
        <v>10313</v>
      </c>
      <c r="D59" t="s">
        <v>139</v>
      </c>
      <c r="E59">
        <v>6554.67979302</v>
      </c>
      <c r="F59">
        <v>221.68</v>
      </c>
      <c r="G59">
        <v>114.108142351758</v>
      </c>
      <c r="H59">
        <f>(Table2[[#This Row],[1Y Return vs Nifty]]-AVERAGE(Table2[1Y Return vs Nifty]))/_xlfn.STDEV.P(Table2[1Y Return vs Nifty])</f>
        <v>1.3296038249562638</v>
      </c>
      <c r="I59">
        <v>8.1134196644347494</v>
      </c>
      <c r="J59">
        <f>(Table2[[#This Row],[1M Return vs Nifty]]-AVERAGE(Table2[1M Return vs Nifty]))/_xlfn.STDEV.P(Table2[1M Return vs Nifty])</f>
        <v>0.72088547204699271</v>
      </c>
      <c r="K59">
        <v>27.430376207259801</v>
      </c>
      <c r="L59">
        <f>(Table2[[#This Row],[6M Return vs Nifty]]-AVERAGE(Table2[6M Return vs Nifty]))/_xlfn.STDEV.P(Table2[6M Return vs Nifty])</f>
        <v>0.65127891583675812</v>
      </c>
      <c r="M59">
        <v>-0.53668798024155395</v>
      </c>
      <c r="N59">
        <f>(Table2[[#This Row],[1W Return vs Nifty]]-AVERAGE(Table2[1W Return vs Nifty]))/_xlfn.STDEV.P(Table2[1W Return vs Nifty])</f>
        <v>-0.3010419779378099</v>
      </c>
      <c r="O59">
        <v>216.19</v>
      </c>
      <c r="P59">
        <v>206.26228136243401</v>
      </c>
      <c r="Q59">
        <v>164.774518114876</v>
      </c>
      <c r="R59">
        <v>61.508529546286397</v>
      </c>
      <c r="S59" s="2">
        <f>(Table2[[#This Row],[Close Price]]-Table2[[#This Row],[20D EMA]])/Table2[[#This Row],[20D EMA]]</f>
        <v>2.5394329062398857E-2</v>
      </c>
      <c r="T59" s="2">
        <f>(Table2[[#This Row],[Close Price]]-Table2[[#This Row],[50D EMA]])/Table2[[#This Row],[50D EMA]]</f>
        <v>7.4748124260657883E-2</v>
      </c>
      <c r="U59" s="2">
        <f>(Table2[[#This Row],[Close Price]]-Table2[[#This Row],[200D EMA]])/Table2[[#This Row],[200D EMA]]</f>
        <v>0.34535365380617383</v>
      </c>
      <c r="V59">
        <v>0.347739332034182</v>
      </c>
      <c r="W59">
        <v>217</v>
      </c>
      <c r="X59">
        <v>225</v>
      </c>
      <c r="Y59">
        <v>214.05</v>
      </c>
      <c r="Z59">
        <v>225</v>
      </c>
      <c r="AA59">
        <v>205.1</v>
      </c>
      <c r="AB59">
        <v>228.95</v>
      </c>
      <c r="AC59" s="2">
        <f>(Table2[[#This Row],[Close Price]]/Table2[[#This Row],[Day Low]])-1</f>
        <v>2.1566820276497811E-2</v>
      </c>
      <c r="AD59" s="2">
        <f>(Table2[[#This Row],[Day High]]/Table2[[#This Row],[Close Price]])-1</f>
        <v>1.4976542764344902E-2</v>
      </c>
      <c r="AE59" s="2">
        <f>(Table2[[#This Row],[Close Price]]/Table2[[#This Row],[Current Week Low]])-1</f>
        <v>3.564587713151135E-2</v>
      </c>
      <c r="AF59" s="2">
        <f>(Table2[[#This Row],[Current Week High]]/Table2[[#This Row],[Close Price]])-1</f>
        <v>1.4976542764344902E-2</v>
      </c>
      <c r="AG59" s="2">
        <f>(Table2[[#This Row],[Close Price]]/Table2[[#This Row],[Current Month Low]])-1</f>
        <v>8.0838615309605233E-2</v>
      </c>
      <c r="AH59" s="2">
        <f>(Table2[[#This Row],[Current Month High]]/Table2[[#This Row],[Close Price]])-1</f>
        <v>3.279501984843014E-2</v>
      </c>
      <c r="AI59">
        <v>7.7995308552868998</v>
      </c>
      <c r="AJ59">
        <v>166.442307692307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0.31</v>
      </c>
      <c r="AM59" t="s">
        <v>10345</v>
      </c>
      <c r="AN59">
        <v>-2.06</v>
      </c>
      <c r="AO59" t="s">
        <v>10344</v>
      </c>
      <c r="AP59">
        <v>0.170193673800869</v>
      </c>
      <c r="AQ59">
        <f>(Table2[[#This Row],[Sharpe Ratio]]-AVERAGE(Table2[Sharpe Ratio]))/_xlfn.STDEV.P(Table2[Sharpe Ratio])</f>
        <v>1.2021445012537497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3.6028707361559542</v>
      </c>
      <c r="AS59">
        <f>_xlfn.RANK.AVG(Table2[[#This Row],[1Y Return vs Nifty Z-Score]],Table2[1Y Return vs Nifty Z-Score])</f>
        <v>69</v>
      </c>
      <c r="AT59">
        <f>_xlfn.RANK.AVG(Table2[[#This Row],[6M Return vs Nifty Z-Score]],Table2[6M Return vs Nifty Z-Score])</f>
        <v>162</v>
      </c>
      <c r="AU59">
        <f>_xlfn.RANK.AVG(Table2[[#This Row],[Sharpe Ratio Z-Score]],Table2[Sharpe Ratio Z-Score])</f>
        <v>88</v>
      </c>
      <c r="AV59">
        <f>(Table2[[#This Row],[Rank 1Y]]+Table2[[#This Row],[Rank 6M]]+Table2[[#This Row],[Rank Sharpe]])/3</f>
        <v>106.33333333333333</v>
      </c>
    </row>
    <row r="60" spans="1:48" x14ac:dyDescent="0.3">
      <c r="A60" t="s">
        <v>1337</v>
      </c>
      <c r="B60" t="s">
        <v>1338</v>
      </c>
      <c r="C60" t="s">
        <v>10311</v>
      </c>
      <c r="D60" t="s">
        <v>933</v>
      </c>
      <c r="E60">
        <v>8508.0221668800004</v>
      </c>
      <c r="F60">
        <v>878.5</v>
      </c>
      <c r="G60">
        <v>98.417573294852701</v>
      </c>
      <c r="H60">
        <f>(Table2[[#This Row],[1Y Return vs Nifty]]-AVERAGE(Table2[1Y Return vs Nifty]))/_xlfn.STDEV.P(Table2[1Y Return vs Nifty])</f>
        <v>1.0833698413986494</v>
      </c>
      <c r="I60">
        <v>-1.08181027295234</v>
      </c>
      <c r="J60">
        <f>(Table2[[#This Row],[1M Return vs Nifty]]-AVERAGE(Table2[1M Return vs Nifty]))/_xlfn.STDEV.P(Table2[1M Return vs Nifty])</f>
        <v>-0.15006489341282855</v>
      </c>
      <c r="K60">
        <v>27.565814760384701</v>
      </c>
      <c r="L60">
        <f>(Table2[[#This Row],[6M Return vs Nifty]]-AVERAGE(Table2[6M Return vs Nifty]))/_xlfn.STDEV.P(Table2[6M Return vs Nifty])</f>
        <v>0.65591391595167048</v>
      </c>
      <c r="M60">
        <v>1.0621157968720101</v>
      </c>
      <c r="N60">
        <f>(Table2[[#This Row],[1W Return vs Nifty]]-AVERAGE(Table2[1W Return vs Nifty]))/_xlfn.STDEV.P(Table2[1W Return vs Nifty])</f>
        <v>6.0044123614055159E-2</v>
      </c>
      <c r="O60">
        <v>873.99</v>
      </c>
      <c r="P60">
        <v>869.60434119190597</v>
      </c>
      <c r="Q60">
        <v>722.12399506664804</v>
      </c>
      <c r="R60">
        <v>62.657703567029699</v>
      </c>
      <c r="S60" s="2">
        <f>(Table2[[#This Row],[Close Price]]-Table2[[#This Row],[20D EMA]])/Table2[[#This Row],[20D EMA]]</f>
        <v>5.1602421080332618E-3</v>
      </c>
      <c r="T60" s="2">
        <f>(Table2[[#This Row],[Close Price]]-Table2[[#This Row],[50D EMA]])/Table2[[#This Row],[50D EMA]]</f>
        <v>1.0229547377720503E-2</v>
      </c>
      <c r="U60" s="2">
        <f>(Table2[[#This Row],[Close Price]]-Table2[[#This Row],[200D EMA]])/Table2[[#This Row],[200D EMA]]</f>
        <v>0.21655007450475222</v>
      </c>
      <c r="V60">
        <v>0.59292888435599</v>
      </c>
      <c r="W60">
        <v>875.1</v>
      </c>
      <c r="X60">
        <v>904.65</v>
      </c>
      <c r="Y60">
        <v>860</v>
      </c>
      <c r="Z60">
        <v>910</v>
      </c>
      <c r="AA60">
        <v>806.5</v>
      </c>
      <c r="AB60">
        <v>910</v>
      </c>
      <c r="AC60" s="2">
        <f>(Table2[[#This Row],[Close Price]]/Table2[[#This Row],[Day Low]])-1</f>
        <v>3.8852702548279883E-3</v>
      </c>
      <c r="AD60" s="2">
        <f>(Table2[[#This Row],[Day High]]/Table2[[#This Row],[Close Price]])-1</f>
        <v>2.9766647694934534E-2</v>
      </c>
      <c r="AE60" s="2">
        <f>(Table2[[#This Row],[Close Price]]/Table2[[#This Row],[Current Week Low]])-1</f>
        <v>2.1511627906976694E-2</v>
      </c>
      <c r="AF60" s="2">
        <f>(Table2[[#This Row],[Current Week High]]/Table2[[#This Row],[Close Price]])-1</f>
        <v>3.5856573705179251E-2</v>
      </c>
      <c r="AG60" s="2">
        <f>(Table2[[#This Row],[Close Price]]/Table2[[#This Row],[Current Month Low]])-1</f>
        <v>8.9274643521388697E-2</v>
      </c>
      <c r="AH60" s="2">
        <f>(Table2[[#This Row],[Current Month High]]/Table2[[#This Row],[Close Price]])-1</f>
        <v>3.5856573705179251E-2</v>
      </c>
      <c r="AI60">
        <v>20.546385885031299</v>
      </c>
      <c r="AJ60">
        <v>130.57742782152201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</v>
      </c>
      <c r="AM60">
        <v>0</v>
      </c>
      <c r="AN60">
        <v>5.9</v>
      </c>
      <c r="AO60" t="s">
        <v>10345</v>
      </c>
      <c r="AP60">
        <v>0.178507597156048</v>
      </c>
      <c r="AQ60">
        <f>(Table2[[#This Row],[Sharpe Ratio]]-AVERAGE(Table2[Sharpe Ratio]))/_xlfn.STDEV.P(Table2[Sharpe Ratio])</f>
        <v>1.297662310897844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2.9469252984493903</v>
      </c>
      <c r="AS60">
        <f>_xlfn.RANK.AVG(Table2[[#This Row],[1Y Return vs Nifty Z-Score]],Table2[1Y Return vs Nifty Z-Score])</f>
        <v>90</v>
      </c>
      <c r="AT60">
        <f>_xlfn.RANK.AVG(Table2[[#This Row],[6M Return vs Nifty Z-Score]],Table2[6M Return vs Nifty Z-Score])</f>
        <v>161</v>
      </c>
      <c r="AU60">
        <f>_xlfn.RANK.AVG(Table2[[#This Row],[Sharpe Ratio Z-Score]],Table2[Sharpe Ratio Z-Score])</f>
        <v>74</v>
      </c>
      <c r="AV60">
        <f>(Table2[[#This Row],[Rank 1Y]]+Table2[[#This Row],[Rank 6M]]+Table2[[#This Row],[Rank Sharpe]])/3</f>
        <v>108.33333333333333</v>
      </c>
    </row>
    <row r="61" spans="1:48" x14ac:dyDescent="0.3">
      <c r="A61" t="s">
        <v>1171</v>
      </c>
      <c r="B61" t="s">
        <v>1172</v>
      </c>
      <c r="C61" t="s">
        <v>632</v>
      </c>
      <c r="D61" t="s">
        <v>473</v>
      </c>
      <c r="E61">
        <v>10494.083355029999</v>
      </c>
      <c r="F61">
        <v>399.05</v>
      </c>
      <c r="G61">
        <v>99.443107209530694</v>
      </c>
      <c r="H61">
        <f>(Table2[[#This Row],[1Y Return vs Nifty]]-AVERAGE(Table2[1Y Return vs Nifty]))/_xlfn.STDEV.P(Table2[1Y Return vs Nifty])</f>
        <v>1.0994636682170889</v>
      </c>
      <c r="I61">
        <v>1.0174801268309299</v>
      </c>
      <c r="J61">
        <f>(Table2[[#This Row],[1M Return vs Nifty]]-AVERAGE(Table2[1M Return vs Nifty]))/_xlfn.STDEV.P(Table2[1M Return vs Nifty])</f>
        <v>4.8774913024582173E-2</v>
      </c>
      <c r="K61">
        <v>28.900940208413399</v>
      </c>
      <c r="L61">
        <f>(Table2[[#This Row],[6M Return vs Nifty]]-AVERAGE(Table2[6M Return vs Nifty]))/_xlfn.STDEV.P(Table2[6M Return vs Nifty])</f>
        <v>0.70160479541144061</v>
      </c>
      <c r="M61">
        <v>-2.8670115109854399</v>
      </c>
      <c r="N61">
        <f>(Table2[[#This Row],[1W Return vs Nifty]]-AVERAGE(Table2[1W Return vs Nifty]))/_xlfn.STDEV.P(Table2[1W Return vs Nifty])</f>
        <v>-0.82734010852517526</v>
      </c>
      <c r="O61">
        <v>396.53</v>
      </c>
      <c r="P61">
        <v>384.03037189207498</v>
      </c>
      <c r="Q61">
        <v>316.67910129823503</v>
      </c>
      <c r="R61">
        <v>52.981570358455997</v>
      </c>
      <c r="S61" s="2">
        <f>(Table2[[#This Row],[Close Price]]-Table2[[#This Row],[20D EMA]])/Table2[[#This Row],[20D EMA]]</f>
        <v>6.3551307593373487E-3</v>
      </c>
      <c r="T61" s="2">
        <f>(Table2[[#This Row],[Close Price]]-Table2[[#This Row],[50D EMA]])/Table2[[#This Row],[50D EMA]]</f>
        <v>3.9110521477572179E-2</v>
      </c>
      <c r="U61" s="2">
        <f>(Table2[[#This Row],[Close Price]]-Table2[[#This Row],[200D EMA]])/Table2[[#This Row],[200D EMA]]</f>
        <v>0.26010841373517585</v>
      </c>
      <c r="V61">
        <v>0.53455385203135097</v>
      </c>
      <c r="W61">
        <v>396.35</v>
      </c>
      <c r="X61">
        <v>408.45</v>
      </c>
      <c r="Y61">
        <v>396.35</v>
      </c>
      <c r="Z61">
        <v>418.2</v>
      </c>
      <c r="AA61">
        <v>350</v>
      </c>
      <c r="AB61">
        <v>421.3</v>
      </c>
      <c r="AC61" s="2">
        <f>(Table2[[#This Row],[Close Price]]/Table2[[#This Row],[Day Low]])-1</f>
        <v>6.8121609688407414E-3</v>
      </c>
      <c r="AD61" s="2">
        <f>(Table2[[#This Row],[Day High]]/Table2[[#This Row],[Close Price]])-1</f>
        <v>2.3555945370254294E-2</v>
      </c>
      <c r="AE61" s="2">
        <f>(Table2[[#This Row],[Close Price]]/Table2[[#This Row],[Current Week Low]])-1</f>
        <v>6.8121609688407414E-3</v>
      </c>
      <c r="AF61" s="2">
        <f>(Table2[[#This Row],[Current Week High]]/Table2[[#This Row],[Close Price]])-1</f>
        <v>4.7988973812805424E-2</v>
      </c>
      <c r="AG61" s="2">
        <f>(Table2[[#This Row],[Close Price]]/Table2[[#This Row],[Current Month Low]])-1</f>
        <v>0.14014285714285712</v>
      </c>
      <c r="AH61" s="2">
        <f>(Table2[[#This Row],[Current Month High]]/Table2[[#This Row],[Close Price]])-1</f>
        <v>5.5757423881719115E-2</v>
      </c>
      <c r="AI61">
        <v>5.5757423881719097</v>
      </c>
      <c r="AJ61">
        <v>156.623794212218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</v>
      </c>
      <c r="AM61" t="s">
        <v>10346</v>
      </c>
      <c r="AN61">
        <v>5.17</v>
      </c>
      <c r="AO61" t="s">
        <v>10345</v>
      </c>
      <c r="AP61">
        <v>0.173373293473746</v>
      </c>
      <c r="AQ61">
        <f>(Table2[[#This Row],[Sharpe Ratio]]-AVERAGE(Table2[Sharpe Ratio]))/_xlfn.STDEV.P(Table2[Sharpe Ratio])</f>
        <v>1.2386748243851617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2.2611780925130978</v>
      </c>
      <c r="AS61">
        <f>_xlfn.RANK.AVG(Table2[[#This Row],[1Y Return vs Nifty Z-Score]],Table2[1Y Return vs Nifty Z-Score])</f>
        <v>89</v>
      </c>
      <c r="AT61">
        <f>_xlfn.RANK.AVG(Table2[[#This Row],[6M Return vs Nifty Z-Score]],Table2[6M Return vs Nifty Z-Score])</f>
        <v>155</v>
      </c>
      <c r="AU61">
        <f>_xlfn.RANK.AVG(Table2[[#This Row],[Sharpe Ratio Z-Score]],Table2[Sharpe Ratio Z-Score])</f>
        <v>85</v>
      </c>
      <c r="AV61">
        <f>(Table2[[#This Row],[Rank 1Y]]+Table2[[#This Row],[Rank 6M]]+Table2[[#This Row],[Rank Sharpe]])/3</f>
        <v>109.66666666666667</v>
      </c>
    </row>
    <row r="62" spans="1:48" x14ac:dyDescent="0.3">
      <c r="A62" t="s">
        <v>722</v>
      </c>
      <c r="B62" t="s">
        <v>723</v>
      </c>
      <c r="C62" t="s">
        <v>10311</v>
      </c>
      <c r="D62" t="s">
        <v>163</v>
      </c>
      <c r="E62">
        <v>23839.179090434998</v>
      </c>
      <c r="F62">
        <v>732.3</v>
      </c>
      <c r="G62">
        <v>64.196701705560002</v>
      </c>
      <c r="H62">
        <f>(Table2[[#This Row],[1Y Return vs Nifty]]-AVERAGE(Table2[1Y Return vs Nifty]))/_xlfn.STDEV.P(Table2[1Y Return vs Nifty])</f>
        <v>0.54633759599791565</v>
      </c>
      <c r="I62">
        <v>21.3156605899058</v>
      </c>
      <c r="J62">
        <f>(Table2[[#This Row],[1M Return vs Nifty]]-AVERAGE(Table2[1M Return vs Nifty]))/_xlfn.STDEV.P(Table2[1M Return vs Nifty])</f>
        <v>1.971370412306684</v>
      </c>
      <c r="K62">
        <v>42.984474054043098</v>
      </c>
      <c r="L62">
        <f>(Table2[[#This Row],[6M Return vs Nifty]]-AVERAGE(Table2[6M Return vs Nifty]))/_xlfn.STDEV.P(Table2[6M Return vs Nifty])</f>
        <v>1.1835737731268796</v>
      </c>
      <c r="M62">
        <v>-5.3110611344126202</v>
      </c>
      <c r="N62">
        <f>(Table2[[#This Row],[1W Return vs Nifty]]-AVERAGE(Table2[1W Return vs Nifty]))/_xlfn.STDEV.P(Table2[1W Return vs Nifty])</f>
        <v>-1.379323011715389</v>
      </c>
      <c r="O62">
        <v>716.72</v>
      </c>
      <c r="P62">
        <v>664.31522304388795</v>
      </c>
      <c r="Q62">
        <v>545.16328066759695</v>
      </c>
      <c r="R62">
        <v>57.445505671210697</v>
      </c>
      <c r="S62" s="2">
        <f>(Table2[[#This Row],[Close Price]]-Table2[[#This Row],[20D EMA]])/Table2[[#This Row],[20D EMA]]</f>
        <v>2.1737917178256398E-2</v>
      </c>
      <c r="T62" s="2">
        <f>(Table2[[#This Row],[Close Price]]-Table2[[#This Row],[50D EMA]])/Table2[[#This Row],[50D EMA]]</f>
        <v>0.10233812894518088</v>
      </c>
      <c r="U62" s="2">
        <f>(Table2[[#This Row],[Close Price]]-Table2[[#This Row],[200D EMA]])/Table2[[#This Row],[200D EMA]]</f>
        <v>0.34326728517599131</v>
      </c>
      <c r="V62">
        <v>1.52551266127816</v>
      </c>
      <c r="W62">
        <v>730</v>
      </c>
      <c r="X62">
        <v>761.8</v>
      </c>
      <c r="Y62">
        <v>718</v>
      </c>
      <c r="Z62">
        <v>761.9</v>
      </c>
      <c r="AA62">
        <v>580.4</v>
      </c>
      <c r="AB62">
        <v>843.95</v>
      </c>
      <c r="AC62" s="2">
        <f>(Table2[[#This Row],[Close Price]]/Table2[[#This Row],[Day Low]])-1</f>
        <v>3.1506849315068308E-3</v>
      </c>
      <c r="AD62" s="2">
        <f>(Table2[[#This Row],[Day High]]/Table2[[#This Row],[Close Price]])-1</f>
        <v>4.0284036597023176E-2</v>
      </c>
      <c r="AE62" s="2">
        <f>(Table2[[#This Row],[Close Price]]/Table2[[#This Row],[Current Week Low]])-1</f>
        <v>1.9916434540389938E-2</v>
      </c>
      <c r="AF62" s="2">
        <f>(Table2[[#This Row],[Current Week High]]/Table2[[#This Row],[Close Price]])-1</f>
        <v>4.0420592653284126E-2</v>
      </c>
      <c r="AG62" s="2">
        <f>(Table2[[#This Row],[Close Price]]/Table2[[#This Row],[Current Month Low]])-1</f>
        <v>0.26171605789110952</v>
      </c>
      <c r="AH62" s="2">
        <f>(Table2[[#This Row],[Current Month High]]/Table2[[#This Row],[Close Price]])-1</f>
        <v>0.15246483681551282</v>
      </c>
      <c r="AI62">
        <v>15.246483681551201</v>
      </c>
      <c r="AJ62">
        <v>134.711538461538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0.24</v>
      </c>
      <c r="AM62" t="s">
        <v>10345</v>
      </c>
      <c r="AN62">
        <v>5.26</v>
      </c>
      <c r="AO62" t="s">
        <v>10345</v>
      </c>
      <c r="AP62">
        <v>0.16612529332161299</v>
      </c>
      <c r="AQ62">
        <f>(Table2[[#This Row],[Sharpe Ratio]]-AVERAGE(Table2[Sharpe Ratio]))/_xlfn.STDEV.P(Table2[Sharpe Ratio])</f>
        <v>1.1554032967013586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3.4773620664174487</v>
      </c>
      <c r="AS62">
        <f>_xlfn.RANK.AVG(Table2[[#This Row],[1Y Return vs Nifty Z-Score]],Table2[1Y Return vs Nifty Z-Score])</f>
        <v>162</v>
      </c>
      <c r="AT62">
        <f>_xlfn.RANK.AVG(Table2[[#This Row],[6M Return vs Nifty Z-Score]],Table2[6M Return vs Nifty Z-Score])</f>
        <v>85</v>
      </c>
      <c r="AU62">
        <f>_xlfn.RANK.AVG(Table2[[#This Row],[Sharpe Ratio Z-Score]],Table2[Sharpe Ratio Z-Score])</f>
        <v>90</v>
      </c>
      <c r="AV62">
        <f>(Table2[[#This Row],[Rank 1Y]]+Table2[[#This Row],[Rank 6M]]+Table2[[#This Row],[Rank Sharpe]])/3</f>
        <v>112.33333333333333</v>
      </c>
    </row>
    <row r="63" spans="1:48" x14ac:dyDescent="0.3">
      <c r="A63" t="s">
        <v>567</v>
      </c>
      <c r="B63" t="s">
        <v>568</v>
      </c>
      <c r="C63" t="s">
        <v>10312</v>
      </c>
      <c r="D63" t="s">
        <v>335</v>
      </c>
      <c r="E63">
        <v>35505.56159184</v>
      </c>
      <c r="F63">
        <v>1746.65</v>
      </c>
      <c r="G63">
        <v>110.490225539444</v>
      </c>
      <c r="H63">
        <f>(Table2[[#This Row],[1Y Return vs Nifty]]-AVERAGE(Table2[1Y Return vs Nifty]))/_xlfn.STDEV.P(Table2[1Y Return vs Nifty])</f>
        <v>1.272827422160083</v>
      </c>
      <c r="I63">
        <v>-0.55917347706562504</v>
      </c>
      <c r="J63">
        <f>(Table2[[#This Row],[1M Return vs Nifty]]-AVERAGE(Table2[1M Return vs Nifty]))/_xlfn.STDEV.P(Table2[1M Return vs Nifty])</f>
        <v>-0.10056197597848419</v>
      </c>
      <c r="K63">
        <v>21.0618948562601</v>
      </c>
      <c r="L63">
        <f>(Table2[[#This Row],[6M Return vs Nifty]]-AVERAGE(Table2[6M Return vs Nifty]))/_xlfn.STDEV.P(Table2[6M Return vs Nifty])</f>
        <v>0.43333571493383688</v>
      </c>
      <c r="M63">
        <v>-0.41872270116305299</v>
      </c>
      <c r="N63">
        <f>(Table2[[#This Row],[1W Return vs Nifty]]-AVERAGE(Table2[1W Return vs Nifty]))/_xlfn.STDEV.P(Table2[1W Return vs Nifty])</f>
        <v>-0.27439979498160333</v>
      </c>
      <c r="O63">
        <v>1701.68</v>
      </c>
      <c r="P63">
        <v>1665.5530051584001</v>
      </c>
      <c r="Q63">
        <v>1391.3902840379701</v>
      </c>
      <c r="R63">
        <v>56.551819377549201</v>
      </c>
      <c r="S63" s="2">
        <f>(Table2[[#This Row],[Close Price]]-Table2[[#This Row],[20D EMA]])/Table2[[#This Row],[20D EMA]]</f>
        <v>2.6426825255042093E-2</v>
      </c>
      <c r="T63" s="2">
        <f>(Table2[[#This Row],[Close Price]]-Table2[[#This Row],[50D EMA]])/Table2[[#This Row],[50D EMA]]</f>
        <v>4.8690731901316696E-2</v>
      </c>
      <c r="U63" s="2">
        <f>(Table2[[#This Row],[Close Price]]-Table2[[#This Row],[200D EMA]])/Table2[[#This Row],[200D EMA]]</f>
        <v>0.2553271501444056</v>
      </c>
      <c r="V63">
        <v>0.89479402598100199</v>
      </c>
      <c r="W63">
        <v>1719.2</v>
      </c>
      <c r="X63">
        <v>1751.55</v>
      </c>
      <c r="Y63">
        <v>1671</v>
      </c>
      <c r="Z63">
        <v>1751.55</v>
      </c>
      <c r="AA63">
        <v>1539.1</v>
      </c>
      <c r="AB63">
        <v>1779</v>
      </c>
      <c r="AC63" s="2">
        <f>(Table2[[#This Row],[Close Price]]/Table2[[#This Row],[Day Low]])-1</f>
        <v>1.5966728711028333E-2</v>
      </c>
      <c r="AD63" s="2">
        <f>(Table2[[#This Row],[Day High]]/Table2[[#This Row],[Close Price]])-1</f>
        <v>2.8053702802506297E-3</v>
      </c>
      <c r="AE63" s="2">
        <f>(Table2[[#This Row],[Close Price]]/Table2[[#This Row],[Current Week Low]])-1</f>
        <v>4.5272292040694273E-2</v>
      </c>
      <c r="AF63" s="2">
        <f>(Table2[[#This Row],[Current Week High]]/Table2[[#This Row],[Close Price]])-1</f>
        <v>2.8053702802506297E-3</v>
      </c>
      <c r="AG63" s="2">
        <f>(Table2[[#This Row],[Close Price]]/Table2[[#This Row],[Current Month Low]])-1</f>
        <v>0.13485153661230598</v>
      </c>
      <c r="AH63" s="2">
        <f>(Table2[[#This Row],[Current Month High]]/Table2[[#This Row],[Close Price]])-1</f>
        <v>1.8521169095124801E-2</v>
      </c>
      <c r="AI63">
        <v>8.6537085277531105</v>
      </c>
      <c r="AJ63">
        <v>146.00704225352101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0.03</v>
      </c>
      <c r="AM63" t="s">
        <v>10345</v>
      </c>
      <c r="AN63">
        <v>8.84</v>
      </c>
      <c r="AO63" t="s">
        <v>10345</v>
      </c>
      <c r="AP63">
        <v>0.18728813654243701</v>
      </c>
      <c r="AQ63">
        <f>(Table2[[#This Row],[Sharpe Ratio]]-AVERAGE(Table2[Sharpe Ratio]))/_xlfn.STDEV.P(Table2[Sharpe Ratio])</f>
        <v>1.3985410240939582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2.7297423902277904</v>
      </c>
      <c r="AS63">
        <f>_xlfn.RANK.AVG(Table2[[#This Row],[1Y Return vs Nifty Z-Score]],Table2[1Y Return vs Nifty Z-Score])</f>
        <v>73</v>
      </c>
      <c r="AT63">
        <f>_xlfn.RANK.AVG(Table2[[#This Row],[6M Return vs Nifty Z-Score]],Table2[6M Return vs Nifty Z-Score])</f>
        <v>206</v>
      </c>
      <c r="AU63">
        <f>_xlfn.RANK.AVG(Table2[[#This Row],[Sharpe Ratio Z-Score]],Table2[Sharpe Ratio Z-Score])</f>
        <v>62</v>
      </c>
      <c r="AV63">
        <f>(Table2[[#This Row],[Rank 1Y]]+Table2[[#This Row],[Rank 6M]]+Table2[[#This Row],[Rank Sharpe]])/3</f>
        <v>113.66666666666667</v>
      </c>
    </row>
    <row r="64" spans="1:48" x14ac:dyDescent="0.3">
      <c r="A64" t="s">
        <v>260</v>
      </c>
      <c r="B64" t="s">
        <v>261</v>
      </c>
      <c r="C64" t="s">
        <v>10311</v>
      </c>
      <c r="D64" t="s">
        <v>262</v>
      </c>
      <c r="E64">
        <v>104465.592</v>
      </c>
      <c r="F64">
        <v>3737.05</v>
      </c>
      <c r="G64">
        <v>87.771700162222402</v>
      </c>
      <c r="H64">
        <f>(Table2[[#This Row],[1Y Return vs Nifty]]-AVERAGE(Table2[1Y Return vs Nifty]))/_xlfn.STDEV.P(Table2[1Y Return vs Nifty])</f>
        <v>0.91630287649829811</v>
      </c>
      <c r="I64">
        <v>0.150941634282131</v>
      </c>
      <c r="J64">
        <f>(Table2[[#This Row],[1M Return vs Nifty]]-AVERAGE(Table2[1M Return vs Nifty]))/_xlfn.STDEV.P(Table2[1M Return vs Nifty])</f>
        <v>-3.3301557265929933E-2</v>
      </c>
      <c r="K64">
        <v>23.537115706523</v>
      </c>
      <c r="L64">
        <f>(Table2[[#This Row],[6M Return vs Nifty]]-AVERAGE(Table2[6M Return vs Nifty]))/_xlfn.STDEV.P(Table2[6M Return vs Nifty])</f>
        <v>0.5180431240186204</v>
      </c>
      <c r="M64">
        <v>-2.9984453345148498</v>
      </c>
      <c r="N64">
        <f>(Table2[[#This Row],[1W Return vs Nifty]]-AVERAGE(Table2[1W Return vs Nifty]))/_xlfn.STDEV.P(Table2[1W Return vs Nifty])</f>
        <v>-0.85702413081086903</v>
      </c>
      <c r="O64">
        <v>3766.54</v>
      </c>
      <c r="P64">
        <v>3733.0622959177699</v>
      </c>
      <c r="Q64">
        <v>3103.8769895618402</v>
      </c>
      <c r="R64">
        <v>48.509626501462598</v>
      </c>
      <c r="S64" s="2">
        <f>(Table2[[#This Row],[Close Price]]-Table2[[#This Row],[20D EMA]])/Table2[[#This Row],[20D EMA]]</f>
        <v>-7.8294668316279091E-3</v>
      </c>
      <c r="T64" s="2">
        <f>(Table2[[#This Row],[Close Price]]-Table2[[#This Row],[50D EMA]])/Table2[[#This Row],[50D EMA]]</f>
        <v>1.068212573519321E-3</v>
      </c>
      <c r="U64" s="2">
        <f>(Table2[[#This Row],[Close Price]]-Table2[[#This Row],[200D EMA]])/Table2[[#This Row],[200D EMA]]</f>
        <v>0.2039942344904403</v>
      </c>
      <c r="V64">
        <v>0.52026123959109705</v>
      </c>
      <c r="W64">
        <v>3723.2</v>
      </c>
      <c r="X64">
        <v>3785</v>
      </c>
      <c r="Y64">
        <v>3723.2</v>
      </c>
      <c r="Z64">
        <v>3929</v>
      </c>
      <c r="AA64">
        <v>3359.05</v>
      </c>
      <c r="AB64">
        <v>3929</v>
      </c>
      <c r="AC64" s="2">
        <f>(Table2[[#This Row],[Close Price]]/Table2[[#This Row],[Day Low]])-1</f>
        <v>3.7199183498066724E-3</v>
      </c>
      <c r="AD64" s="2">
        <f>(Table2[[#This Row],[Day High]]/Table2[[#This Row],[Close Price]])-1</f>
        <v>1.2830976304839314E-2</v>
      </c>
      <c r="AE64" s="2">
        <f>(Table2[[#This Row],[Close Price]]/Table2[[#This Row],[Current Week Low]])-1</f>
        <v>3.7199183498066724E-3</v>
      </c>
      <c r="AF64" s="2">
        <f>(Table2[[#This Row],[Current Week High]]/Table2[[#This Row],[Close Price]])-1</f>
        <v>5.1364043831364281E-2</v>
      </c>
      <c r="AG64" s="2">
        <f>(Table2[[#This Row],[Close Price]]/Table2[[#This Row],[Current Month Low]])-1</f>
        <v>0.1125318170316012</v>
      </c>
      <c r="AH64" s="2">
        <f>(Table2[[#This Row],[Current Month High]]/Table2[[#This Row],[Close Price]])-1</f>
        <v>5.1364043831364281E-2</v>
      </c>
      <c r="AI64">
        <v>11.6361836207703</v>
      </c>
      <c r="AJ64">
        <v>126.035807173531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</v>
      </c>
      <c r="AM64" t="s">
        <v>10346</v>
      </c>
      <c r="AN64">
        <v>0.59</v>
      </c>
      <c r="AO64" t="s">
        <v>10345</v>
      </c>
      <c r="AP64">
        <v>0.192217769940841</v>
      </c>
      <c r="AQ64">
        <f>(Table2[[#This Row],[Sharpe Ratio]]-AVERAGE(Table2[Sharpe Ratio]))/_xlfn.STDEV.P(Table2[Sharpe Ratio])</f>
        <v>1.4551770747824222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1.9991973872225415</v>
      </c>
      <c r="AS64">
        <f>_xlfn.RANK.AVG(Table2[[#This Row],[1Y Return vs Nifty Z-Score]],Table2[1Y Return vs Nifty Z-Score])</f>
        <v>112</v>
      </c>
      <c r="AT64">
        <f>_xlfn.RANK.AVG(Table2[[#This Row],[6M Return vs Nifty Z-Score]],Table2[6M Return vs Nifty Z-Score])</f>
        <v>184</v>
      </c>
      <c r="AU64">
        <f>_xlfn.RANK.AVG(Table2[[#This Row],[Sharpe Ratio Z-Score]],Table2[Sharpe Ratio Z-Score])</f>
        <v>50</v>
      </c>
      <c r="AV64">
        <f>(Table2[[#This Row],[Rank 1Y]]+Table2[[#This Row],[Rank 6M]]+Table2[[#This Row],[Rank Sharpe]])/3</f>
        <v>115.33333333333333</v>
      </c>
    </row>
    <row r="65" spans="1:48" x14ac:dyDescent="0.3">
      <c r="A65" t="s">
        <v>598</v>
      </c>
      <c r="B65" t="s">
        <v>599</v>
      </c>
      <c r="C65" t="s">
        <v>10301</v>
      </c>
      <c r="D65" t="s">
        <v>552</v>
      </c>
      <c r="E65">
        <v>32075.23</v>
      </c>
      <c r="F65">
        <v>1493.25</v>
      </c>
      <c r="G65">
        <v>135.98588858874101</v>
      </c>
      <c r="H65">
        <f>(Table2[[#This Row],[1Y Return vs Nifty]]-AVERAGE(Table2[1Y Return vs Nifty]))/_xlfn.STDEV.P(Table2[1Y Return vs Nifty])</f>
        <v>1.6729339226511037</v>
      </c>
      <c r="I65">
        <v>23.764838292408498</v>
      </c>
      <c r="J65">
        <f>(Table2[[#This Row],[1M Return vs Nifty]]-AVERAGE(Table2[1M Return vs Nifty]))/_xlfn.STDEV.P(Table2[1M Return vs Nifty])</f>
        <v>2.203350714006123</v>
      </c>
      <c r="K65">
        <v>40.529059309773302</v>
      </c>
      <c r="L65">
        <f>(Table2[[#This Row],[6M Return vs Nifty]]-AVERAGE(Table2[6M Return vs Nifty]))/_xlfn.STDEV.P(Table2[6M Return vs Nifty])</f>
        <v>1.099544171811272</v>
      </c>
      <c r="M65">
        <v>4.5456041137170704</v>
      </c>
      <c r="N65">
        <f>(Table2[[#This Row],[1W Return vs Nifty]]-AVERAGE(Table2[1W Return vs Nifty]))/_xlfn.STDEV.P(Table2[1W Return vs Nifty])</f>
        <v>0.84678182972700855</v>
      </c>
      <c r="O65">
        <v>1377.23</v>
      </c>
      <c r="P65">
        <v>1255.6518117277501</v>
      </c>
      <c r="Q65">
        <v>1027.96344340003</v>
      </c>
      <c r="R65">
        <v>78.242743189996901</v>
      </c>
      <c r="S65" s="2">
        <f>(Table2[[#This Row],[Close Price]]-Table2[[#This Row],[20D EMA]])/Table2[[#This Row],[20D EMA]]</f>
        <v>8.4241557328841213E-2</v>
      </c>
      <c r="T65" s="2">
        <f>(Table2[[#This Row],[Close Price]]-Table2[[#This Row],[50D EMA]])/Table2[[#This Row],[50D EMA]]</f>
        <v>0.18922298845355853</v>
      </c>
      <c r="U65" s="2">
        <f>(Table2[[#This Row],[Close Price]]-Table2[[#This Row],[200D EMA]])/Table2[[#This Row],[200D EMA]]</f>
        <v>0.45262947781588053</v>
      </c>
      <c r="V65">
        <v>1.58542884799057</v>
      </c>
      <c r="W65">
        <v>1490</v>
      </c>
      <c r="X65">
        <v>1520</v>
      </c>
      <c r="Y65">
        <v>1490</v>
      </c>
      <c r="Z65">
        <v>1615</v>
      </c>
      <c r="AA65">
        <v>1139.5999999999999</v>
      </c>
      <c r="AB65">
        <v>1664.4</v>
      </c>
      <c r="AC65" s="2">
        <f>(Table2[[#This Row],[Close Price]]/Table2[[#This Row],[Day Low]])-1</f>
        <v>2.1812080536913747E-3</v>
      </c>
      <c r="AD65" s="2">
        <f>(Table2[[#This Row],[Day High]]/Table2[[#This Row],[Close Price]])-1</f>
        <v>1.7913946090741595E-2</v>
      </c>
      <c r="AE65" s="2">
        <f>(Table2[[#This Row],[Close Price]]/Table2[[#This Row],[Current Week Low]])-1</f>
        <v>2.1812080536913747E-3</v>
      </c>
      <c r="AF65" s="2">
        <f>(Table2[[#This Row],[Current Week High]]/Table2[[#This Row],[Close Price]])-1</f>
        <v>8.1533567721413069E-2</v>
      </c>
      <c r="AG65" s="2">
        <f>(Table2[[#This Row],[Close Price]]/Table2[[#This Row],[Current Month Low]])-1</f>
        <v>0.3103281853281854</v>
      </c>
      <c r="AH65" s="2">
        <f>(Table2[[#This Row],[Current Month High]]/Table2[[#This Row],[Close Price]])-1</f>
        <v>0.11461577096936226</v>
      </c>
      <c r="AI65">
        <v>11.4615770969362</v>
      </c>
      <c r="AJ65">
        <v>169.697927484535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0.35</v>
      </c>
      <c r="AM65" t="s">
        <v>10345</v>
      </c>
      <c r="AN65">
        <v>16.420000000000002</v>
      </c>
      <c r="AO65" t="s">
        <v>10345</v>
      </c>
      <c r="AP65">
        <v>0.11099771234815101</v>
      </c>
      <c r="AQ65">
        <f>(Table2[[#This Row],[Sharpe Ratio]]-AVERAGE(Table2[Sharpe Ratio]))/_xlfn.STDEV.P(Table2[Sharpe Ratio])</f>
        <v>0.52204819338754371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6.3446588315830512</v>
      </c>
      <c r="AS65">
        <f>_xlfn.RANK.AVG(Table2[[#This Row],[1Y Return vs Nifty Z-Score]],Table2[1Y Return vs Nifty Z-Score])</f>
        <v>48</v>
      </c>
      <c r="AT65">
        <f>_xlfn.RANK.AVG(Table2[[#This Row],[6M Return vs Nifty Z-Score]],Table2[6M Return vs Nifty Z-Score])</f>
        <v>91</v>
      </c>
      <c r="AU65">
        <f>_xlfn.RANK.AVG(Table2[[#This Row],[Sharpe Ratio Z-Score]],Table2[Sharpe Ratio Z-Score])</f>
        <v>208</v>
      </c>
      <c r="AV65">
        <f>(Table2[[#This Row],[Rank 1Y]]+Table2[[#This Row],[Rank 6M]]+Table2[[#This Row],[Rank Sharpe]])/3</f>
        <v>115.66666666666667</v>
      </c>
    </row>
    <row r="66" spans="1:48" x14ac:dyDescent="0.3">
      <c r="A66" t="s">
        <v>266</v>
      </c>
      <c r="B66" t="s">
        <v>267</v>
      </c>
      <c r="C66" t="s">
        <v>10311</v>
      </c>
      <c r="D66" t="s">
        <v>163</v>
      </c>
      <c r="E66">
        <v>103695.8467119</v>
      </c>
      <c r="F66">
        <v>294.60000000000002</v>
      </c>
      <c r="G66">
        <v>139.154057258173</v>
      </c>
      <c r="H66">
        <f>(Table2[[#This Row],[1Y Return vs Nifty]]-AVERAGE(Table2[1Y Return vs Nifty]))/_xlfn.STDEV.P(Table2[1Y Return vs Nifty])</f>
        <v>1.7226523738575208</v>
      </c>
      <c r="I66">
        <v>-9.5260921870736901</v>
      </c>
      <c r="J66">
        <f>(Table2[[#This Row],[1M Return vs Nifty]]-AVERAGE(Table2[1M Return vs Nifty]))/_xlfn.STDEV.P(Table2[1M Return vs Nifty])</f>
        <v>-0.94988724361276422</v>
      </c>
      <c r="K66">
        <v>16.9804105655443</v>
      </c>
      <c r="L66">
        <f>(Table2[[#This Row],[6M Return vs Nifty]]-AVERAGE(Table2[6M Return vs Nifty]))/_xlfn.STDEV.P(Table2[6M Return vs Nifty])</f>
        <v>0.29365849807051747</v>
      </c>
      <c r="M66">
        <v>-0.61586358345999503</v>
      </c>
      <c r="N66">
        <f>(Table2[[#This Row],[1W Return vs Nifty]]-AVERAGE(Table2[1W Return vs Nifty]))/_xlfn.STDEV.P(Table2[1W Return vs Nifty])</f>
        <v>-0.31892360313372875</v>
      </c>
      <c r="O66">
        <v>298.95999999999998</v>
      </c>
      <c r="P66">
        <v>299.41339432149903</v>
      </c>
      <c r="Q66">
        <v>250.145223778185</v>
      </c>
      <c r="R66">
        <v>49.318778261680102</v>
      </c>
      <c r="S66" s="2">
        <f>(Table2[[#This Row],[Close Price]]-Table2[[#This Row],[20D EMA]])/Table2[[#This Row],[20D EMA]]</f>
        <v>-1.458389082151444E-2</v>
      </c>
      <c r="T66" s="2">
        <f>(Table2[[#This Row],[Close Price]]-Table2[[#This Row],[50D EMA]])/Table2[[#This Row],[50D EMA]]</f>
        <v>-1.6076082141904979E-2</v>
      </c>
      <c r="U66" s="2">
        <f>(Table2[[#This Row],[Close Price]]-Table2[[#This Row],[200D EMA]])/Table2[[#This Row],[200D EMA]]</f>
        <v>0.1777158706065684</v>
      </c>
      <c r="V66">
        <v>0.37917020354355802</v>
      </c>
      <c r="W66">
        <v>293.95</v>
      </c>
      <c r="X66">
        <v>298.75</v>
      </c>
      <c r="Y66">
        <v>293.95</v>
      </c>
      <c r="Z66">
        <v>304</v>
      </c>
      <c r="AA66">
        <v>285</v>
      </c>
      <c r="AB66">
        <v>319.95</v>
      </c>
      <c r="AC66" s="2">
        <f>(Table2[[#This Row],[Close Price]]/Table2[[#This Row],[Day Low]])-1</f>
        <v>2.2112604184385543E-3</v>
      </c>
      <c r="AD66" s="2">
        <f>(Table2[[#This Row],[Day High]]/Table2[[#This Row],[Close Price]])-1</f>
        <v>1.4086897488119421E-2</v>
      </c>
      <c r="AE66" s="2">
        <f>(Table2[[#This Row],[Close Price]]/Table2[[#This Row],[Current Week Low]])-1</f>
        <v>2.2112604184385543E-3</v>
      </c>
      <c r="AF66" s="2">
        <f>(Table2[[#This Row],[Current Week High]]/Table2[[#This Row],[Close Price]])-1</f>
        <v>3.1907671418873074E-2</v>
      </c>
      <c r="AG66" s="2">
        <f>(Table2[[#This Row],[Close Price]]/Table2[[#This Row],[Current Month Low]])-1</f>
        <v>3.3684210526315761E-2</v>
      </c>
      <c r="AH66" s="2">
        <f>(Table2[[#This Row],[Current Month High]]/Table2[[#This Row],[Close Price]])-1</f>
        <v>8.6048879837067105E-2</v>
      </c>
      <c r="AI66">
        <v>13.832315003394401</v>
      </c>
      <c r="AJ66">
        <v>177.793493635077</v>
      </c>
      <c r="AK66" t="str">
        <f>IF(AND(Table2[[#This Row],[20D EMA]]&gt;Table2[[#This Row],[50D EMA]],Table2[[#This Row],[50D EMA]]&gt;Table2[[#This Row],[200D EMA]]),"Uptrend","Downtrend/NoTrend")</f>
        <v>Downtrend/NoTrend</v>
      </c>
      <c r="AL66">
        <v>-0.03</v>
      </c>
      <c r="AM66" t="s">
        <v>10344</v>
      </c>
      <c r="AN66">
        <v>-2.5099999999999998</v>
      </c>
      <c r="AO66" t="s">
        <v>10344</v>
      </c>
      <c r="AP66">
        <v>0.180615496591815</v>
      </c>
      <c r="AQ66">
        <f>(Table2[[#This Row],[Sharpe Ratio]]-AVERAGE(Table2[Sharpe Ratio]))/_xlfn.STDEV.P(Table2[Sharpe Ratio])</f>
        <v>1.3218797505413145</v>
      </c>
      <c r="AR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">
        <f>_xlfn.RANK.AVG(Table2[[#This Row],[1Y Return vs Nifty Z-Score]],Table2[1Y Return vs Nifty Z-Score])</f>
        <v>44</v>
      </c>
      <c r="AT66">
        <f>_xlfn.RANK.AVG(Table2[[#This Row],[6M Return vs Nifty Z-Score]],Table2[6M Return vs Nifty Z-Score])</f>
        <v>233</v>
      </c>
      <c r="AU66">
        <f>_xlfn.RANK.AVG(Table2[[#This Row],[Sharpe Ratio Z-Score]],Table2[Sharpe Ratio Z-Score])</f>
        <v>71</v>
      </c>
      <c r="AV66">
        <f>(Table2[[#This Row],[Rank 1Y]]+Table2[[#This Row],[Rank 6M]]+Table2[[#This Row],[Rank Sharpe]])/3</f>
        <v>116</v>
      </c>
    </row>
    <row r="67" spans="1:48" x14ac:dyDescent="0.3">
      <c r="A67" t="s">
        <v>672</v>
      </c>
      <c r="B67" t="s">
        <v>673</v>
      </c>
      <c r="C67" t="s">
        <v>10306</v>
      </c>
      <c r="D67" t="s">
        <v>60</v>
      </c>
      <c r="E67">
        <v>27626.213331629999</v>
      </c>
      <c r="F67">
        <v>204.11</v>
      </c>
      <c r="G67">
        <v>119.606555357383</v>
      </c>
      <c r="H67">
        <f>(Table2[[#This Row],[1Y Return vs Nifty]]-AVERAGE(Table2[1Y Return vs Nifty]))/_xlfn.STDEV.P(Table2[1Y Return vs Nifty])</f>
        <v>1.415891080231062</v>
      </c>
      <c r="I67">
        <v>23.1556375215782</v>
      </c>
      <c r="J67">
        <f>(Table2[[#This Row],[1M Return vs Nifty]]-AVERAGE(Table2[1M Return vs Nifty]))/_xlfn.STDEV.P(Table2[1M Return vs Nifty])</f>
        <v>2.1456486622242807</v>
      </c>
      <c r="K67">
        <v>43.852142534278698</v>
      </c>
      <c r="L67">
        <f>(Table2[[#This Row],[6M Return vs Nifty]]-AVERAGE(Table2[6M Return vs Nifty]))/_xlfn.STDEV.P(Table2[6M Return vs Nifty])</f>
        <v>1.2132672644763416</v>
      </c>
      <c r="M67">
        <v>15.6237735222838</v>
      </c>
      <c r="N67">
        <f>(Table2[[#This Row],[1W Return vs Nifty]]-AVERAGE(Table2[1W Return vs Nifty]))/_xlfn.STDEV.P(Table2[1W Return vs Nifty])</f>
        <v>3.3487605348888718</v>
      </c>
      <c r="O67">
        <v>183.66</v>
      </c>
      <c r="P67">
        <v>172.95674094496701</v>
      </c>
      <c r="Q67">
        <v>142.53257086728499</v>
      </c>
      <c r="R67">
        <v>82.102919716361498</v>
      </c>
      <c r="S67" s="2">
        <f>(Table2[[#This Row],[Close Price]]-Table2[[#This Row],[20D EMA]])/Table2[[#This Row],[20D EMA]]</f>
        <v>0.11134705433954055</v>
      </c>
      <c r="T67" s="2">
        <f>(Table2[[#This Row],[Close Price]]-Table2[[#This Row],[50D EMA]])/Table2[[#This Row],[50D EMA]]</f>
        <v>0.18012168178484375</v>
      </c>
      <c r="U67" s="2">
        <f>(Table2[[#This Row],[Close Price]]-Table2[[#This Row],[200D EMA]])/Table2[[#This Row],[200D EMA]]</f>
        <v>0.43202356316193186</v>
      </c>
      <c r="V67">
        <v>1.8179360329730601</v>
      </c>
      <c r="W67">
        <v>202.62</v>
      </c>
      <c r="X67">
        <v>209.3</v>
      </c>
      <c r="Y67">
        <v>187.71</v>
      </c>
      <c r="Z67">
        <v>210</v>
      </c>
      <c r="AA67">
        <v>166.75</v>
      </c>
      <c r="AB67">
        <v>210</v>
      </c>
      <c r="AC67" s="2">
        <f>(Table2[[#This Row],[Close Price]]/Table2[[#This Row],[Day Low]])-1</f>
        <v>7.3536669627876083E-3</v>
      </c>
      <c r="AD67" s="2">
        <f>(Table2[[#This Row],[Day High]]/Table2[[#This Row],[Close Price]])-1</f>
        <v>2.5427465582284148E-2</v>
      </c>
      <c r="AE67" s="2">
        <f>(Table2[[#This Row],[Close Price]]/Table2[[#This Row],[Current Week Low]])-1</f>
        <v>8.7368813595439798E-2</v>
      </c>
      <c r="AF67" s="2">
        <f>(Table2[[#This Row],[Current Week High]]/Table2[[#This Row],[Close Price]])-1</f>
        <v>2.8856988878545708E-2</v>
      </c>
      <c r="AG67" s="2">
        <f>(Table2[[#This Row],[Close Price]]/Table2[[#This Row],[Current Month Low]])-1</f>
        <v>0.224047976011994</v>
      </c>
      <c r="AH67" s="2">
        <f>(Table2[[#This Row],[Current Month High]]/Table2[[#This Row],[Close Price]])-1</f>
        <v>2.8856988878545708E-2</v>
      </c>
      <c r="AI67">
        <v>2.88569888785457</v>
      </c>
      <c r="AJ67">
        <v>152.92441140024701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0.28999999999999998</v>
      </c>
      <c r="AM67" t="s">
        <v>10345</v>
      </c>
      <c r="AN67">
        <v>16.14</v>
      </c>
      <c r="AO67" t="s">
        <v>10345</v>
      </c>
      <c r="AP67">
        <v>0.110993429350859</v>
      </c>
      <c r="AQ67">
        <f>(Table2[[#This Row],[Sharpe Ratio]]-AVERAGE(Table2[Sharpe Ratio]))/_xlfn.STDEV.P(Table2[Sharpe Ratio])</f>
        <v>0.52199898647252096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8.6455665282930774</v>
      </c>
      <c r="AS67">
        <f>_xlfn.RANK.AVG(Table2[[#This Row],[1Y Return vs Nifty Z-Score]],Table2[1Y Return vs Nifty Z-Score])</f>
        <v>62</v>
      </c>
      <c r="AT67">
        <f>_xlfn.RANK.AVG(Table2[[#This Row],[6M Return vs Nifty Z-Score]],Table2[6M Return vs Nifty Z-Score])</f>
        <v>82</v>
      </c>
      <c r="AU67">
        <f>_xlfn.RANK.AVG(Table2[[#This Row],[Sharpe Ratio Z-Score]],Table2[Sharpe Ratio Z-Score])</f>
        <v>209</v>
      </c>
      <c r="AV67">
        <f>(Table2[[#This Row],[Rank 1Y]]+Table2[[#This Row],[Rank 6M]]+Table2[[#This Row],[Rank Sharpe]])/3</f>
        <v>117.66666666666667</v>
      </c>
    </row>
    <row r="68" spans="1:48" x14ac:dyDescent="0.3">
      <c r="A68" t="s">
        <v>657</v>
      </c>
      <c r="B68" t="s">
        <v>658</v>
      </c>
      <c r="C68" t="s">
        <v>10307</v>
      </c>
      <c r="D68" t="s">
        <v>499</v>
      </c>
      <c r="E68">
        <v>28765.1813330599</v>
      </c>
      <c r="F68">
        <v>1535.6</v>
      </c>
      <c r="G68">
        <v>115.63727329122</v>
      </c>
      <c r="H68">
        <f>(Table2[[#This Row],[1Y Return vs Nifty]]-AVERAGE(Table2[1Y Return vs Nifty]))/_xlfn.STDEV.P(Table2[1Y Return vs Nifty])</f>
        <v>1.353600660331665</v>
      </c>
      <c r="I68">
        <v>-8.1393936404071106</v>
      </c>
      <c r="J68">
        <f>(Table2[[#This Row],[1M Return vs Nifty]]-AVERAGE(Table2[1M Return vs Nifty]))/_xlfn.STDEV.P(Table2[1M Return vs Nifty])</f>
        <v>-0.81854244699258827</v>
      </c>
      <c r="K68">
        <v>69.974891957750202</v>
      </c>
      <c r="L68">
        <f>(Table2[[#This Row],[6M Return vs Nifty]]-AVERAGE(Table2[6M Return vs Nifty]))/_xlfn.STDEV.P(Table2[6M Return vs Nifty])</f>
        <v>2.1072442288341957</v>
      </c>
      <c r="M68">
        <v>0.52991436645873402</v>
      </c>
      <c r="N68">
        <f>(Table2[[#This Row],[1W Return vs Nifty]]-AVERAGE(Table2[1W Return vs Nifty]))/_xlfn.STDEV.P(Table2[1W Return vs Nifty])</f>
        <v>-6.015232731952682E-2</v>
      </c>
      <c r="O68">
        <v>1551.85</v>
      </c>
      <c r="P68">
        <v>1509.0574398829301</v>
      </c>
      <c r="Q68">
        <v>1160.0334095661599</v>
      </c>
      <c r="R68">
        <v>56.127937457659201</v>
      </c>
      <c r="S68" s="2">
        <f>(Table2[[#This Row],[Close Price]]-Table2[[#This Row],[20D EMA]])/Table2[[#This Row],[20D EMA]]</f>
        <v>-1.0471372877533268E-2</v>
      </c>
      <c r="T68" s="2">
        <f>(Table2[[#This Row],[Close Price]]-Table2[[#This Row],[50D EMA]])/Table2[[#This Row],[50D EMA]]</f>
        <v>1.7588833543094901E-2</v>
      </c>
      <c r="U68" s="2">
        <f>(Table2[[#This Row],[Close Price]]-Table2[[#This Row],[200D EMA]])/Table2[[#This Row],[200D EMA]]</f>
        <v>0.32375497751767157</v>
      </c>
      <c r="V68">
        <v>0.18822647812679699</v>
      </c>
      <c r="W68">
        <v>1530</v>
      </c>
      <c r="X68">
        <v>1576.8</v>
      </c>
      <c r="Y68">
        <v>1508.25</v>
      </c>
      <c r="Z68">
        <v>1610</v>
      </c>
      <c r="AA68">
        <v>1458.55</v>
      </c>
      <c r="AB68">
        <v>1666</v>
      </c>
      <c r="AC68" s="2">
        <f>(Table2[[#This Row],[Close Price]]/Table2[[#This Row],[Day Low]])-1</f>
        <v>3.6601307189541021E-3</v>
      </c>
      <c r="AD68" s="2">
        <f>(Table2[[#This Row],[Day High]]/Table2[[#This Row],[Close Price]])-1</f>
        <v>2.6829903620734674E-2</v>
      </c>
      <c r="AE68" s="2">
        <f>(Table2[[#This Row],[Close Price]]/Table2[[#This Row],[Current Week Low]])-1</f>
        <v>1.8133598541355767E-2</v>
      </c>
      <c r="AF68" s="2">
        <f>(Table2[[#This Row],[Current Week High]]/Table2[[#This Row],[Close Price]])-1</f>
        <v>4.8450117218025612E-2</v>
      </c>
      <c r="AG68" s="2">
        <f>(Table2[[#This Row],[Close Price]]/Table2[[#This Row],[Current Month Low]])-1</f>
        <v>5.282643721504221E-2</v>
      </c>
      <c r="AH68" s="2">
        <f>(Table2[[#This Row],[Current Month High]]/Table2[[#This Row],[Close Price]])-1</f>
        <v>8.4917947382130876E-2</v>
      </c>
      <c r="AI68">
        <v>15.651862464183299</v>
      </c>
      <c r="AJ68">
        <v>156.36060100166901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0.06</v>
      </c>
      <c r="AM68" t="s">
        <v>10345</v>
      </c>
      <c r="AN68">
        <v>1.98</v>
      </c>
      <c r="AO68" t="s">
        <v>10345</v>
      </c>
      <c r="AP68">
        <v>9.0176460665631994E-2</v>
      </c>
      <c r="AQ68">
        <f>(Table2[[#This Row],[Sharpe Ratio]]-AVERAGE(Table2[Sharpe Ratio]))/_xlfn.STDEV.P(Table2[Sharpe Ratio])</f>
        <v>0.28283497601722207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2.8649850908709675</v>
      </c>
      <c r="AS68">
        <f>_xlfn.RANK.AVG(Table2[[#This Row],[1Y Return vs Nifty Z-Score]],Table2[1Y Return vs Nifty Z-Score])</f>
        <v>68</v>
      </c>
      <c r="AT68">
        <f>_xlfn.RANK.AVG(Table2[[#This Row],[6M Return vs Nifty Z-Score]],Table2[6M Return vs Nifty Z-Score])</f>
        <v>27</v>
      </c>
      <c r="AU68">
        <f>_xlfn.RANK.AVG(Table2[[#This Row],[Sharpe Ratio Z-Score]],Table2[Sharpe Ratio Z-Score])</f>
        <v>259</v>
      </c>
      <c r="AV68">
        <f>(Table2[[#This Row],[Rank 1Y]]+Table2[[#This Row],[Rank 6M]]+Table2[[#This Row],[Rank Sharpe]])/3</f>
        <v>118</v>
      </c>
    </row>
    <row r="69" spans="1:48" x14ac:dyDescent="0.3">
      <c r="A69" t="s">
        <v>1159</v>
      </c>
      <c r="B69" t="s">
        <v>1160</v>
      </c>
      <c r="C69" t="s">
        <v>10305</v>
      </c>
      <c r="D69" t="s">
        <v>51</v>
      </c>
      <c r="E69">
        <v>10665.661925856</v>
      </c>
      <c r="F69">
        <v>240.05</v>
      </c>
      <c r="G69">
        <v>86.985190778948706</v>
      </c>
      <c r="H69">
        <f>(Table2[[#This Row],[1Y Return vs Nifty]]-AVERAGE(Table2[1Y Return vs Nifty]))/_xlfn.STDEV.P(Table2[1Y Return vs Nifty])</f>
        <v>0.90396009034143188</v>
      </c>
      <c r="I69">
        <v>14.7234287067756</v>
      </c>
      <c r="J69">
        <f>(Table2[[#This Row],[1M Return vs Nifty]]-AVERAGE(Table2[1M Return vs Nifty]))/_xlfn.STDEV.P(Table2[1M Return vs Nifty])</f>
        <v>1.346969847350324</v>
      </c>
      <c r="K69">
        <v>43.075933694833502</v>
      </c>
      <c r="L69">
        <f>(Table2[[#This Row],[6M Return vs Nifty]]-AVERAGE(Table2[6M Return vs Nifty]))/_xlfn.STDEV.P(Table2[6M Return vs Nifty])</f>
        <v>1.186703719776431</v>
      </c>
      <c r="M69">
        <v>5.8427478473033299</v>
      </c>
      <c r="N69">
        <f>(Table2[[#This Row],[1W Return vs Nifty]]-AVERAGE(Table2[1W Return vs Nifty]))/_xlfn.STDEV.P(Table2[1W Return vs Nifty])</f>
        <v>1.1397387145041351</v>
      </c>
      <c r="O69">
        <v>215.18</v>
      </c>
      <c r="P69">
        <v>197.546682756769</v>
      </c>
      <c r="Q69">
        <v>163.741180507595</v>
      </c>
      <c r="R69">
        <v>74.302657430306198</v>
      </c>
      <c r="S69" s="2">
        <f>(Table2[[#This Row],[Close Price]]-Table2[[#This Row],[20D EMA]])/Table2[[#This Row],[20D EMA]]</f>
        <v>0.11557765591597734</v>
      </c>
      <c r="T69" s="2">
        <f>(Table2[[#This Row],[Close Price]]-Table2[[#This Row],[50D EMA]])/Table2[[#This Row],[50D EMA]]</f>
        <v>0.21515581355301</v>
      </c>
      <c r="U69" s="2">
        <f>(Table2[[#This Row],[Close Price]]-Table2[[#This Row],[200D EMA]])/Table2[[#This Row],[200D EMA]]</f>
        <v>0.46603315827972475</v>
      </c>
      <c r="V69">
        <v>2.0589916787375602</v>
      </c>
      <c r="W69">
        <v>235</v>
      </c>
      <c r="X69">
        <v>242</v>
      </c>
      <c r="Y69">
        <v>229.01</v>
      </c>
      <c r="Z69">
        <v>242</v>
      </c>
      <c r="AA69">
        <v>186.6</v>
      </c>
      <c r="AB69">
        <v>242</v>
      </c>
      <c r="AC69" s="2">
        <f>(Table2[[#This Row],[Close Price]]/Table2[[#This Row],[Day Low]])-1</f>
        <v>2.1489361702127674E-2</v>
      </c>
      <c r="AD69" s="2">
        <f>(Table2[[#This Row],[Day High]]/Table2[[#This Row],[Close Price]])-1</f>
        <v>8.1233076442406293E-3</v>
      </c>
      <c r="AE69" s="2">
        <f>(Table2[[#This Row],[Close Price]]/Table2[[#This Row],[Current Week Low]])-1</f>
        <v>4.820750185581435E-2</v>
      </c>
      <c r="AF69" s="2">
        <f>(Table2[[#This Row],[Current Week High]]/Table2[[#This Row],[Close Price]])-1</f>
        <v>8.1233076442406293E-3</v>
      </c>
      <c r="AG69" s="2">
        <f>(Table2[[#This Row],[Close Price]]/Table2[[#This Row],[Current Month Low]])-1</f>
        <v>0.28644158628081473</v>
      </c>
      <c r="AH69" s="2">
        <f>(Table2[[#This Row],[Current Month High]]/Table2[[#This Row],[Close Price]])-1</f>
        <v>8.1233076442406293E-3</v>
      </c>
      <c r="AI69">
        <v>0.81233076442406205</v>
      </c>
      <c r="AJ69">
        <v>146.33145202668001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0.31</v>
      </c>
      <c r="AM69" t="s">
        <v>10345</v>
      </c>
      <c r="AN69">
        <v>23.09</v>
      </c>
      <c r="AO69" t="s">
        <v>10345</v>
      </c>
      <c r="AP69">
        <v>0.13389557812012001</v>
      </c>
      <c r="AQ69">
        <f>(Table2[[#This Row],[Sharpe Ratio]]-AVERAGE(Table2[Sharpe Ratio]))/_xlfn.STDEV.P(Table2[Sharpe Ratio])</f>
        <v>0.78511941627781856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5.3624917882501411</v>
      </c>
      <c r="AS69">
        <f>_xlfn.RANK.AVG(Table2[[#This Row],[1Y Return vs Nifty Z-Score]],Table2[1Y Return vs Nifty Z-Score])</f>
        <v>115</v>
      </c>
      <c r="AT69">
        <f>_xlfn.RANK.AVG(Table2[[#This Row],[6M Return vs Nifty Z-Score]],Table2[6M Return vs Nifty Z-Score])</f>
        <v>84</v>
      </c>
      <c r="AU69">
        <f>_xlfn.RANK.AVG(Table2[[#This Row],[Sharpe Ratio Z-Score]],Table2[Sharpe Ratio Z-Score])</f>
        <v>156</v>
      </c>
      <c r="AV69">
        <f>(Table2[[#This Row],[Rank 1Y]]+Table2[[#This Row],[Rank 6M]]+Table2[[#This Row],[Rank Sharpe]])/3</f>
        <v>118.33333333333333</v>
      </c>
    </row>
    <row r="70" spans="1:48" x14ac:dyDescent="0.3">
      <c r="A70" t="s">
        <v>861</v>
      </c>
      <c r="B70" t="s">
        <v>862</v>
      </c>
      <c r="C70" t="s">
        <v>10307</v>
      </c>
      <c r="D70" t="s">
        <v>499</v>
      </c>
      <c r="E70">
        <v>18319.81398114</v>
      </c>
      <c r="F70">
        <v>648.20000000000005</v>
      </c>
      <c r="G70">
        <v>99.5653146389499</v>
      </c>
      <c r="H70">
        <f>(Table2[[#This Row],[1Y Return vs Nifty]]-AVERAGE(Table2[1Y Return vs Nifty]))/_xlfn.STDEV.P(Table2[1Y Return vs Nifty])</f>
        <v>1.1013814840755891</v>
      </c>
      <c r="I70">
        <v>3.36711676959444</v>
      </c>
      <c r="J70">
        <f>(Table2[[#This Row],[1M Return vs Nifty]]-AVERAGE(Table2[1M Return vs Nifty]))/_xlfn.STDEV.P(Table2[1M Return vs Nifty])</f>
        <v>0.27132692169073797</v>
      </c>
      <c r="K70">
        <v>14.4578644689039</v>
      </c>
      <c r="L70">
        <f>(Table2[[#This Row],[6M Return vs Nifty]]-AVERAGE(Table2[6M Return vs Nifty]))/_xlfn.STDEV.P(Table2[6M Return vs Nifty])</f>
        <v>0.20733151673442904</v>
      </c>
      <c r="M70">
        <v>-0.19207170919028599</v>
      </c>
      <c r="N70">
        <f>(Table2[[#This Row],[1W Return vs Nifty]]-AVERAGE(Table2[1W Return vs Nifty]))/_xlfn.STDEV.P(Table2[1W Return vs Nifty])</f>
        <v>-0.22321119743396547</v>
      </c>
      <c r="O70">
        <v>634.45000000000005</v>
      </c>
      <c r="P70">
        <v>597.66116457549799</v>
      </c>
      <c r="Q70">
        <v>486.939254030717</v>
      </c>
      <c r="R70">
        <v>61.541420477040496</v>
      </c>
      <c r="S70" s="2">
        <f>(Table2[[#This Row],[Close Price]]-Table2[[#This Row],[20D EMA]])/Table2[[#This Row],[20D EMA]]</f>
        <v>2.167231460319962E-2</v>
      </c>
      <c r="T70" s="2">
        <f>(Table2[[#This Row],[Close Price]]-Table2[[#This Row],[50D EMA]])/Table2[[#This Row],[50D EMA]]</f>
        <v>8.4561016207901643E-2</v>
      </c>
      <c r="U70" s="2">
        <f>(Table2[[#This Row],[Close Price]]-Table2[[#This Row],[200D EMA]])/Table2[[#This Row],[200D EMA]]</f>
        <v>0.331172203995512</v>
      </c>
      <c r="V70">
        <v>1.3093860102694499</v>
      </c>
      <c r="W70">
        <v>644.1</v>
      </c>
      <c r="X70">
        <v>664.85</v>
      </c>
      <c r="Y70">
        <v>644.1</v>
      </c>
      <c r="Z70">
        <v>724</v>
      </c>
      <c r="AA70">
        <v>561.45000000000005</v>
      </c>
      <c r="AB70">
        <v>724</v>
      </c>
      <c r="AC70" s="2">
        <f>(Table2[[#This Row],[Close Price]]/Table2[[#This Row],[Day Low]])-1</f>
        <v>6.3654712001242064E-3</v>
      </c>
      <c r="AD70" s="2">
        <f>(Table2[[#This Row],[Day High]]/Table2[[#This Row],[Close Price]])-1</f>
        <v>2.5686516507250845E-2</v>
      </c>
      <c r="AE70" s="2">
        <f>(Table2[[#This Row],[Close Price]]/Table2[[#This Row],[Current Week Low]])-1</f>
        <v>6.3654712001242064E-3</v>
      </c>
      <c r="AF70" s="2">
        <f>(Table2[[#This Row],[Current Week High]]/Table2[[#This Row],[Close Price]])-1</f>
        <v>0.11693921629126813</v>
      </c>
      <c r="AG70" s="2">
        <f>(Table2[[#This Row],[Close Price]]/Table2[[#This Row],[Current Month Low]])-1</f>
        <v>0.15451064208745202</v>
      </c>
      <c r="AH70" s="2">
        <f>(Table2[[#This Row],[Current Month High]]/Table2[[#This Row],[Close Price]])-1</f>
        <v>0.11693921629126813</v>
      </c>
      <c r="AI70">
        <v>11.6939216291268</v>
      </c>
      <c r="AJ70">
        <v>177.126977340743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0.32</v>
      </c>
      <c r="AM70" t="s">
        <v>10345</v>
      </c>
      <c r="AN70">
        <v>6.1</v>
      </c>
      <c r="AO70" t="s">
        <v>10345</v>
      </c>
      <c r="AP70">
        <v>0.24136701822960599</v>
      </c>
      <c r="AQ70">
        <f>(Table2[[#This Row],[Sharpe Ratio]]-AVERAGE(Table2[Sharpe Ratio]))/_xlfn.STDEV.P(Table2[Sharpe Ratio])</f>
        <v>2.0198477292541344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3.3766764543209247</v>
      </c>
      <c r="AS70">
        <f>_xlfn.RANK.AVG(Table2[[#This Row],[1Y Return vs Nifty Z-Score]],Table2[1Y Return vs Nifty Z-Score])</f>
        <v>88</v>
      </c>
      <c r="AT70">
        <f>_xlfn.RANK.AVG(Table2[[#This Row],[6M Return vs Nifty Z-Score]],Table2[6M Return vs Nifty Z-Score])</f>
        <v>258</v>
      </c>
      <c r="AU70">
        <f>_xlfn.RANK.AVG(Table2[[#This Row],[Sharpe Ratio Z-Score]],Table2[Sharpe Ratio Z-Score])</f>
        <v>12</v>
      </c>
      <c r="AV70">
        <f>(Table2[[#This Row],[Rank 1Y]]+Table2[[#This Row],[Rank 6M]]+Table2[[#This Row],[Rank Sharpe]])/3</f>
        <v>119.33333333333333</v>
      </c>
    </row>
    <row r="71" spans="1:48" x14ac:dyDescent="0.3">
      <c r="A71" t="s">
        <v>557</v>
      </c>
      <c r="B71" t="s">
        <v>558</v>
      </c>
      <c r="C71" t="s">
        <v>10311</v>
      </c>
      <c r="D71" t="s">
        <v>226</v>
      </c>
      <c r="E71">
        <v>36067.330880075002</v>
      </c>
      <c r="F71">
        <v>9009.6</v>
      </c>
      <c r="G71">
        <v>48.73380858558</v>
      </c>
      <c r="H71">
        <f>(Table2[[#This Row],[1Y Return vs Nifty]]-AVERAGE(Table2[1Y Return vs Nifty]))/_xlfn.STDEV.P(Table2[1Y Return vs Nifty])</f>
        <v>0.30367655824653744</v>
      </c>
      <c r="I71">
        <v>8.2329642348215</v>
      </c>
      <c r="J71">
        <f>(Table2[[#This Row],[1M Return vs Nifty]]-AVERAGE(Table2[1M Return vs Nifty]))/_xlfn.STDEV.P(Table2[1M Return vs Nifty])</f>
        <v>0.73220845015368952</v>
      </c>
      <c r="K71">
        <v>30.475872796476899</v>
      </c>
      <c r="L71">
        <f>(Table2[[#This Row],[6M Return vs Nifty]]-AVERAGE(Table2[6M Return vs Nifty]))/_xlfn.STDEV.P(Table2[6M Return vs Nifty])</f>
        <v>0.75550239368186645</v>
      </c>
      <c r="M71">
        <v>7.4340338184225496</v>
      </c>
      <c r="N71">
        <f>(Table2[[#This Row],[1W Return vs Nifty]]-AVERAGE(Table2[1W Return vs Nifty]))/_xlfn.STDEV.P(Table2[1W Return vs Nifty])</f>
        <v>1.4991269371182723</v>
      </c>
      <c r="O71">
        <v>8605.74</v>
      </c>
      <c r="P71">
        <v>8428.1639250493208</v>
      </c>
      <c r="Q71">
        <v>7101.84984235093</v>
      </c>
      <c r="R71">
        <v>71.298575532352501</v>
      </c>
      <c r="S71" s="2">
        <f>(Table2[[#This Row],[Close Price]]-Table2[[#This Row],[20D EMA]])/Table2[[#This Row],[20D EMA]]</f>
        <v>4.6929142642004124E-2</v>
      </c>
      <c r="T71" s="2">
        <f>(Table2[[#This Row],[Close Price]]-Table2[[#This Row],[50D EMA]])/Table2[[#This Row],[50D EMA]]</f>
        <v>6.8987276484098164E-2</v>
      </c>
      <c r="U71" s="2">
        <f>(Table2[[#This Row],[Close Price]]-Table2[[#This Row],[200D EMA]])/Table2[[#This Row],[200D EMA]]</f>
        <v>0.26862721685165153</v>
      </c>
      <c r="V71">
        <v>0.72426752544142403</v>
      </c>
      <c r="W71">
        <v>8916.7000000000007</v>
      </c>
      <c r="X71">
        <v>9186.85</v>
      </c>
      <c r="Y71">
        <v>8770</v>
      </c>
      <c r="Z71">
        <v>9186.85</v>
      </c>
      <c r="AA71">
        <v>8081</v>
      </c>
      <c r="AB71">
        <v>9329.9500000000007</v>
      </c>
      <c r="AC71" s="2">
        <f>(Table2[[#This Row],[Close Price]]/Table2[[#This Row],[Day Low]])-1</f>
        <v>1.0418652640550752E-2</v>
      </c>
      <c r="AD71" s="2">
        <f>(Table2[[#This Row],[Day High]]/Table2[[#This Row],[Close Price]])-1</f>
        <v>1.9673459421061912E-2</v>
      </c>
      <c r="AE71" s="2">
        <f>(Table2[[#This Row],[Close Price]]/Table2[[#This Row],[Current Week Low]])-1</f>
        <v>2.7320410490307978E-2</v>
      </c>
      <c r="AF71" s="2">
        <f>(Table2[[#This Row],[Current Week High]]/Table2[[#This Row],[Close Price]])-1</f>
        <v>1.9673459421061912E-2</v>
      </c>
      <c r="AG71" s="2">
        <f>(Table2[[#This Row],[Close Price]]/Table2[[#This Row],[Current Month Low]])-1</f>
        <v>0.11491152085137979</v>
      </c>
      <c r="AH71" s="2">
        <f>(Table2[[#This Row],[Current Month High]]/Table2[[#This Row],[Close Price]])-1</f>
        <v>3.5556517492452588E-2</v>
      </c>
      <c r="AI71">
        <v>7.2178565086130098</v>
      </c>
      <c r="AJ71">
        <v>98.2026772848767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0.05</v>
      </c>
      <c r="AM71" t="s">
        <v>10345</v>
      </c>
      <c r="AN71">
        <v>8.84</v>
      </c>
      <c r="AO71" t="s">
        <v>10345</v>
      </c>
      <c r="AP71">
        <v>0.28156423557314098</v>
      </c>
      <c r="AQ71">
        <f>(Table2[[#This Row],[Sharpe Ratio]]-AVERAGE(Table2[Sharpe Ratio]))/_xlfn.STDEV.P(Table2[Sharpe Ratio])</f>
        <v>2.4816694216624824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5.7721837608628475</v>
      </c>
      <c r="AS71">
        <f>_xlfn.RANK.AVG(Table2[[#This Row],[1Y Return vs Nifty Z-Score]],Table2[1Y Return vs Nifty Z-Score])</f>
        <v>213</v>
      </c>
      <c r="AT71">
        <f>_xlfn.RANK.AVG(Table2[[#This Row],[6M Return vs Nifty Z-Score]],Table2[6M Return vs Nifty Z-Score])</f>
        <v>144</v>
      </c>
      <c r="AU71">
        <f>_xlfn.RANK.AVG(Table2[[#This Row],[Sharpe Ratio Z-Score]],Table2[Sharpe Ratio Z-Score])</f>
        <v>3</v>
      </c>
      <c r="AV71">
        <f>(Table2[[#This Row],[Rank 1Y]]+Table2[[#This Row],[Rank 6M]]+Table2[[#This Row],[Rank Sharpe]])/3</f>
        <v>120</v>
      </c>
    </row>
    <row r="72" spans="1:48" x14ac:dyDescent="0.3">
      <c r="A72" t="s">
        <v>758</v>
      </c>
      <c r="B72" t="s">
        <v>759</v>
      </c>
      <c r="C72" t="s">
        <v>10311</v>
      </c>
      <c r="D72" t="s">
        <v>446</v>
      </c>
      <c r="E72">
        <v>22128.084600974998</v>
      </c>
      <c r="F72">
        <v>684.9</v>
      </c>
      <c r="G72">
        <v>90.744447965577905</v>
      </c>
      <c r="H72">
        <f>(Table2[[#This Row],[1Y Return vs Nifty]]-AVERAGE(Table2[1Y Return vs Nifty]))/_xlfn.STDEV.P(Table2[1Y Return vs Nifty])</f>
        <v>0.96295456459690332</v>
      </c>
      <c r="I72">
        <v>18.582977447990402</v>
      </c>
      <c r="J72">
        <f>(Table2[[#This Row],[1M Return vs Nifty]]-AVERAGE(Table2[1M Return vs Nifty]))/_xlfn.STDEV.P(Table2[1M Return vs Nifty])</f>
        <v>1.7125371479572971</v>
      </c>
      <c r="K72">
        <v>25.990924311094801</v>
      </c>
      <c r="L72">
        <f>(Table2[[#This Row],[6M Return vs Nifty]]-AVERAGE(Table2[6M Return vs Nifty]))/_xlfn.STDEV.P(Table2[6M Return vs Nifty])</f>
        <v>0.60201775976118388</v>
      </c>
      <c r="M72">
        <v>6.3018197906589899</v>
      </c>
      <c r="N72">
        <f>(Table2[[#This Row],[1W Return vs Nifty]]-AVERAGE(Table2[1W Return vs Nifty]))/_xlfn.STDEV.P(Table2[1W Return vs Nifty])</f>
        <v>1.2434190414654591</v>
      </c>
      <c r="O72">
        <v>649.72</v>
      </c>
      <c r="P72">
        <v>609.65141998848696</v>
      </c>
      <c r="Q72">
        <v>511.72587652124997</v>
      </c>
      <c r="R72">
        <v>72.338837603167093</v>
      </c>
      <c r="S72" s="2">
        <f>(Table2[[#This Row],[Close Price]]-Table2[[#This Row],[20D EMA]])/Table2[[#This Row],[20D EMA]]</f>
        <v>5.4146401526811473E-2</v>
      </c>
      <c r="T72" s="2">
        <f>(Table2[[#This Row],[Close Price]]-Table2[[#This Row],[50D EMA]])/Table2[[#This Row],[50D EMA]]</f>
        <v>0.12342886040179166</v>
      </c>
      <c r="U72" s="2">
        <f>(Table2[[#This Row],[Close Price]]-Table2[[#This Row],[200D EMA]])/Table2[[#This Row],[200D EMA]]</f>
        <v>0.3384118947746016</v>
      </c>
      <c r="V72">
        <v>1.05927752187347</v>
      </c>
      <c r="W72">
        <v>681.05</v>
      </c>
      <c r="X72">
        <v>696.9</v>
      </c>
      <c r="Y72">
        <v>680.15</v>
      </c>
      <c r="Z72">
        <v>708</v>
      </c>
      <c r="AA72">
        <v>597.5</v>
      </c>
      <c r="AB72">
        <v>710</v>
      </c>
      <c r="AC72" s="2">
        <f>(Table2[[#This Row],[Close Price]]/Table2[[#This Row],[Day Low]])-1</f>
        <v>5.6530357536157538E-3</v>
      </c>
      <c r="AD72" s="2">
        <f>(Table2[[#This Row],[Day High]]/Table2[[#This Row],[Close Price]])-1</f>
        <v>1.7520805957073948E-2</v>
      </c>
      <c r="AE72" s="2">
        <f>(Table2[[#This Row],[Close Price]]/Table2[[#This Row],[Current Week Low]])-1</f>
        <v>6.9837535837682374E-3</v>
      </c>
      <c r="AF72" s="2">
        <f>(Table2[[#This Row],[Current Week High]]/Table2[[#This Row],[Close Price]])-1</f>
        <v>3.3727551467367611E-2</v>
      </c>
      <c r="AG72" s="2">
        <f>(Table2[[#This Row],[Close Price]]/Table2[[#This Row],[Current Month Low]])-1</f>
        <v>0.14627615062761512</v>
      </c>
      <c r="AH72" s="2">
        <f>(Table2[[#This Row],[Current Month High]]/Table2[[#This Row],[Close Price]])-1</f>
        <v>3.6647685793546492E-2</v>
      </c>
      <c r="AI72">
        <v>3.6647685793546398</v>
      </c>
      <c r="AJ72">
        <v>122.695496667208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0.28999999999999998</v>
      </c>
      <c r="AM72" t="s">
        <v>10345</v>
      </c>
      <c r="AN72">
        <v>4.8499999999999996</v>
      </c>
      <c r="AO72" t="s">
        <v>10345</v>
      </c>
      <c r="AP72">
        <v>0.17083663025457499</v>
      </c>
      <c r="AQ72">
        <f>(Table2[[#This Row],[Sharpe Ratio]]-AVERAGE(Table2[Sharpe Ratio]))/_xlfn.STDEV.P(Table2[Sharpe Ratio])</f>
        <v>1.2095313617684398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5.7304598755492826</v>
      </c>
      <c r="AS72">
        <f>_xlfn.RANK.AVG(Table2[[#This Row],[1Y Return vs Nifty Z-Score]],Table2[1Y Return vs Nifty Z-Score])</f>
        <v>107</v>
      </c>
      <c r="AT72">
        <f>_xlfn.RANK.AVG(Table2[[#This Row],[6M Return vs Nifty Z-Score]],Table2[6M Return vs Nifty Z-Score])</f>
        <v>169</v>
      </c>
      <c r="AU72">
        <f>_xlfn.RANK.AVG(Table2[[#This Row],[Sharpe Ratio Z-Score]],Table2[Sharpe Ratio Z-Score])</f>
        <v>87</v>
      </c>
      <c r="AV72">
        <f>(Table2[[#This Row],[Rank 1Y]]+Table2[[#This Row],[Rank 6M]]+Table2[[#This Row],[Rank Sharpe]])/3</f>
        <v>121</v>
      </c>
    </row>
    <row r="73" spans="1:48" x14ac:dyDescent="0.3">
      <c r="A73" t="s">
        <v>73</v>
      </c>
      <c r="B73" t="s">
        <v>74</v>
      </c>
      <c r="C73" t="s">
        <v>10307</v>
      </c>
      <c r="D73" t="s">
        <v>63</v>
      </c>
      <c r="E73">
        <v>333203.34457343997</v>
      </c>
      <c r="F73">
        <v>2798</v>
      </c>
      <c r="G73">
        <v>50.839272944243099</v>
      </c>
      <c r="H73">
        <f>(Table2[[#This Row],[1Y Return vs Nifty]]-AVERAGE(Table2[1Y Return vs Nifty]))/_xlfn.STDEV.P(Table2[1Y Return vs Nifty])</f>
        <v>0.3367178631470778</v>
      </c>
      <c r="I73">
        <v>-5.2203212302898603</v>
      </c>
      <c r="J73">
        <f>(Table2[[#This Row],[1M Return vs Nifty]]-AVERAGE(Table2[1M Return vs Nifty]))/_xlfn.STDEV.P(Table2[1M Return vs Nifty])</f>
        <v>-0.5420548333377917</v>
      </c>
      <c r="K73">
        <v>33.0076488043346</v>
      </c>
      <c r="L73">
        <f>(Table2[[#This Row],[6M Return vs Nifty]]-AVERAGE(Table2[6M Return vs Nifty]))/_xlfn.STDEV.P(Table2[6M Return vs Nifty])</f>
        <v>0.8421452425354804</v>
      </c>
      <c r="M73">
        <v>-0.993216368547437</v>
      </c>
      <c r="N73">
        <f>(Table2[[#This Row],[1W Return vs Nifty]]-AVERAGE(Table2[1W Return vs Nifty]))/_xlfn.STDEV.P(Table2[1W Return vs Nifty])</f>
        <v>-0.40414784892764194</v>
      </c>
      <c r="O73">
        <v>2771.53</v>
      </c>
      <c r="P73">
        <v>2735.7921759065198</v>
      </c>
      <c r="Q73">
        <v>2271.29395380182</v>
      </c>
      <c r="R73">
        <v>53.398648200846097</v>
      </c>
      <c r="S73" s="2">
        <f>(Table2[[#This Row],[Close Price]]-Table2[[#This Row],[20D EMA]])/Table2[[#This Row],[20D EMA]]</f>
        <v>9.5506813925881357E-3</v>
      </c>
      <c r="T73" s="2">
        <f>(Table2[[#This Row],[Close Price]]-Table2[[#This Row],[50D EMA]])/Table2[[#This Row],[50D EMA]]</f>
        <v>2.2738505008286058E-2</v>
      </c>
      <c r="U73" s="2">
        <f>(Table2[[#This Row],[Close Price]]-Table2[[#This Row],[200D EMA]])/Table2[[#This Row],[200D EMA]]</f>
        <v>0.23189690850739497</v>
      </c>
      <c r="V73">
        <v>0.72252652832323105</v>
      </c>
      <c r="W73">
        <v>2780.8</v>
      </c>
      <c r="X73">
        <v>2827</v>
      </c>
      <c r="Y73">
        <v>2753.1</v>
      </c>
      <c r="Z73">
        <v>2827</v>
      </c>
      <c r="AA73">
        <v>2625.7</v>
      </c>
      <c r="AB73">
        <v>2926.5</v>
      </c>
      <c r="AC73" s="2">
        <f>(Table2[[#This Row],[Close Price]]/Table2[[#This Row],[Day Low]])-1</f>
        <v>6.1852704257767677E-3</v>
      </c>
      <c r="AD73" s="2">
        <f>(Table2[[#This Row],[Day High]]/Table2[[#This Row],[Close Price]])-1</f>
        <v>1.0364546104360217E-2</v>
      </c>
      <c r="AE73" s="2">
        <f>(Table2[[#This Row],[Close Price]]/Table2[[#This Row],[Current Week Low]])-1</f>
        <v>1.6308888162435142E-2</v>
      </c>
      <c r="AF73" s="2">
        <f>(Table2[[#This Row],[Current Week High]]/Table2[[#This Row],[Close Price]])-1</f>
        <v>1.0364546104360217E-2</v>
      </c>
      <c r="AG73" s="2">
        <f>(Table2[[#This Row],[Close Price]]/Table2[[#This Row],[Current Month Low]])-1</f>
        <v>6.5620596412385268E-2</v>
      </c>
      <c r="AH73" s="2">
        <f>(Table2[[#This Row],[Current Month High]]/Table2[[#This Row],[Close Price]])-1</f>
        <v>4.5925661186561939E-2</v>
      </c>
      <c r="AI73">
        <v>7.7019299499642502</v>
      </c>
      <c r="AJ73">
        <v>92.965517241379303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-0.05</v>
      </c>
      <c r="AM73" t="s">
        <v>10344</v>
      </c>
      <c r="AN73">
        <v>1.78</v>
      </c>
      <c r="AO73" t="s">
        <v>10345</v>
      </c>
      <c r="AP73">
        <v>0.20303116710201299</v>
      </c>
      <c r="AQ73">
        <f>(Table2[[#This Row],[Sharpe Ratio]]-AVERAGE(Table2[Sharpe Ratio]))/_xlfn.STDEV.P(Table2[Sharpe Ratio])</f>
        <v>1.5794110817032829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1.8120715051204073</v>
      </c>
      <c r="AS73">
        <f>_xlfn.RANK.AVG(Table2[[#This Row],[1Y Return vs Nifty Z-Score]],Table2[1Y Return vs Nifty Z-Score])</f>
        <v>202</v>
      </c>
      <c r="AT73">
        <f>_xlfn.RANK.AVG(Table2[[#This Row],[6M Return vs Nifty Z-Score]],Table2[6M Return vs Nifty Z-Score])</f>
        <v>126</v>
      </c>
      <c r="AU73">
        <f>_xlfn.RANK.AVG(Table2[[#This Row],[Sharpe Ratio Z-Score]],Table2[Sharpe Ratio Z-Score])</f>
        <v>37</v>
      </c>
      <c r="AV73">
        <f>(Table2[[#This Row],[Rank 1Y]]+Table2[[#This Row],[Rank 6M]]+Table2[[#This Row],[Rank Sharpe]])/3</f>
        <v>121.66666666666667</v>
      </c>
    </row>
    <row r="74" spans="1:48" x14ac:dyDescent="0.3">
      <c r="A74" t="s">
        <v>526</v>
      </c>
      <c r="B74" t="s">
        <v>527</v>
      </c>
      <c r="C74" t="s">
        <v>10301</v>
      </c>
      <c r="D74" t="s">
        <v>528</v>
      </c>
      <c r="E74">
        <v>40057.527584925003</v>
      </c>
      <c r="F74">
        <v>1097.45</v>
      </c>
      <c r="G74">
        <v>87.2946949864522</v>
      </c>
      <c r="H74">
        <f>(Table2[[#This Row],[1Y Return vs Nifty]]-AVERAGE(Table2[1Y Return vs Nifty]))/_xlfn.STDEV.P(Table2[1Y Return vs Nifty])</f>
        <v>0.90881717701974374</v>
      </c>
      <c r="I74">
        <v>7.6997314114443602</v>
      </c>
      <c r="J74">
        <f>(Table2[[#This Row],[1M Return vs Nifty]]-AVERAGE(Table2[1M Return vs Nifty]))/_xlfn.STDEV.P(Table2[1M Return vs Nifty])</f>
        <v>0.68170190213282933</v>
      </c>
      <c r="K74">
        <v>39.083211508007999</v>
      </c>
      <c r="L74">
        <f>(Table2[[#This Row],[6M Return vs Nifty]]-AVERAGE(Table2[6M Return vs Nifty]))/_xlfn.STDEV.P(Table2[6M Return vs Nifty])</f>
        <v>1.0500641340176906</v>
      </c>
      <c r="M74">
        <v>-1.11179636751635</v>
      </c>
      <c r="N74">
        <f>(Table2[[#This Row],[1W Return vs Nifty]]-AVERAGE(Table2[1W Return vs Nifty]))/_xlfn.STDEV.P(Table2[1W Return vs Nifty])</f>
        <v>-0.43092886493637989</v>
      </c>
      <c r="O74">
        <v>1063.6199999999999</v>
      </c>
      <c r="P74">
        <v>997.54010920040002</v>
      </c>
      <c r="Q74">
        <v>800.713714342804</v>
      </c>
      <c r="R74">
        <v>63.943064471234301</v>
      </c>
      <c r="S74" s="2">
        <f>(Table2[[#This Row],[Close Price]]-Table2[[#This Row],[20D EMA]])/Table2[[#This Row],[20D EMA]]</f>
        <v>3.1806472236325149E-2</v>
      </c>
      <c r="T74" s="2">
        <f>(Table2[[#This Row],[Close Price]]-Table2[[#This Row],[50D EMA]])/Table2[[#This Row],[50D EMA]]</f>
        <v>0.10015626427260652</v>
      </c>
      <c r="U74" s="2">
        <f>(Table2[[#This Row],[Close Price]]-Table2[[#This Row],[200D EMA]])/Table2[[#This Row],[200D EMA]]</f>
        <v>0.37058973805731071</v>
      </c>
      <c r="V74">
        <v>0.91122845293080701</v>
      </c>
      <c r="W74">
        <v>1094.0999999999999</v>
      </c>
      <c r="X74">
        <v>1134.9000000000001</v>
      </c>
      <c r="Y74">
        <v>1084.95</v>
      </c>
      <c r="Z74">
        <v>1134.9000000000001</v>
      </c>
      <c r="AA74">
        <v>982.4</v>
      </c>
      <c r="AB74">
        <v>1215</v>
      </c>
      <c r="AC74" s="2">
        <f>(Table2[[#This Row],[Close Price]]/Table2[[#This Row],[Day Low]])-1</f>
        <v>3.0618773421078327E-3</v>
      </c>
      <c r="AD74" s="2">
        <f>(Table2[[#This Row],[Day High]]/Table2[[#This Row],[Close Price]])-1</f>
        <v>3.4124561483438898E-2</v>
      </c>
      <c r="AE74" s="2">
        <f>(Table2[[#This Row],[Close Price]]/Table2[[#This Row],[Current Week Low]])-1</f>
        <v>1.1521268261210249E-2</v>
      </c>
      <c r="AF74" s="2">
        <f>(Table2[[#This Row],[Current Week High]]/Table2[[#This Row],[Close Price]])-1</f>
        <v>3.4124561483438898E-2</v>
      </c>
      <c r="AG74" s="2">
        <f>(Table2[[#This Row],[Close Price]]/Table2[[#This Row],[Current Month Low]])-1</f>
        <v>0.1171111563517917</v>
      </c>
      <c r="AH74" s="2">
        <f>(Table2[[#This Row],[Current Month High]]/Table2[[#This Row],[Close Price]])-1</f>
        <v>0.10711194131851109</v>
      </c>
      <c r="AI74">
        <v>10.7111941318511</v>
      </c>
      <c r="AJ74">
        <v>131.042105263157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0.28999999999999998</v>
      </c>
      <c r="AM74" t="s">
        <v>10345</v>
      </c>
      <c r="AN74">
        <v>6.2</v>
      </c>
      <c r="AO74" t="s">
        <v>10345</v>
      </c>
      <c r="AP74">
        <v>0.136901841380344</v>
      </c>
      <c r="AQ74">
        <f>(Table2[[#This Row],[Sharpe Ratio]]-AVERAGE(Table2[Sharpe Ratio]))/_xlfn.STDEV.P(Table2[Sharpe Ratio])</f>
        <v>0.81965806542849107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3.0293124136623746</v>
      </c>
      <c r="AS74">
        <f>_xlfn.RANK.AVG(Table2[[#This Row],[1Y Return vs Nifty Z-Score]],Table2[1Y Return vs Nifty Z-Score])</f>
        <v>113</v>
      </c>
      <c r="AT74">
        <f>_xlfn.RANK.AVG(Table2[[#This Row],[6M Return vs Nifty Z-Score]],Table2[6M Return vs Nifty Z-Score])</f>
        <v>103</v>
      </c>
      <c r="AU74">
        <f>_xlfn.RANK.AVG(Table2[[#This Row],[Sharpe Ratio Z-Score]],Table2[Sharpe Ratio Z-Score])</f>
        <v>149</v>
      </c>
      <c r="AV74">
        <f>(Table2[[#This Row],[Rank 1Y]]+Table2[[#This Row],[Rank 6M]]+Table2[[#This Row],[Rank Sharpe]])/3</f>
        <v>121.66666666666667</v>
      </c>
    </row>
    <row r="75" spans="1:48" x14ac:dyDescent="0.3">
      <c r="A75" t="s">
        <v>1080</v>
      </c>
      <c r="B75" t="s">
        <v>1081</v>
      </c>
      <c r="C75" t="s">
        <v>10305</v>
      </c>
      <c r="D75" t="s">
        <v>51</v>
      </c>
      <c r="E75">
        <v>12128.828635530001</v>
      </c>
      <c r="F75">
        <v>1305.75</v>
      </c>
      <c r="G75">
        <v>168.21612937136399</v>
      </c>
      <c r="H75">
        <f>(Table2[[#This Row],[1Y Return vs Nifty]]-AVERAGE(Table2[1Y Return vs Nifty]))/_xlfn.STDEV.P(Table2[1Y Return vs Nifty])</f>
        <v>2.1787269598662631</v>
      </c>
      <c r="I75">
        <v>27.196263888964499</v>
      </c>
      <c r="J75">
        <f>(Table2[[#This Row],[1M Return vs Nifty]]-AVERAGE(Table2[1M Return vs Nifty]))/_xlfn.STDEV.P(Table2[1M Return vs Nifty])</f>
        <v>2.5283672060045679</v>
      </c>
      <c r="K75">
        <v>52.730614082699503</v>
      </c>
      <c r="L75">
        <f>(Table2[[#This Row],[6M Return vs Nifty]]-AVERAGE(Table2[6M Return vs Nifty]))/_xlfn.STDEV.P(Table2[6M Return vs Nifty])</f>
        <v>1.5171077566973945</v>
      </c>
      <c r="M75">
        <v>1.7832862788288799</v>
      </c>
      <c r="N75">
        <f>(Table2[[#This Row],[1W Return vs Nifty]]-AVERAGE(Table2[1W Return vs Nifty]))/_xlfn.STDEV.P(Table2[1W Return vs Nifty])</f>
        <v>0.22291879379666699</v>
      </c>
      <c r="O75">
        <v>1214.08</v>
      </c>
      <c r="P75">
        <v>1092.6895772156399</v>
      </c>
      <c r="Q75">
        <v>849.34597858529605</v>
      </c>
      <c r="R75">
        <v>75.424425975668896</v>
      </c>
      <c r="S75" s="2">
        <f>(Table2[[#This Row],[Close Price]]-Table2[[#This Row],[20D EMA]])/Table2[[#This Row],[20D EMA]]</f>
        <v>7.5505732735898848E-2</v>
      </c>
      <c r="T75" s="2">
        <f>(Table2[[#This Row],[Close Price]]-Table2[[#This Row],[50D EMA]])/Table2[[#This Row],[50D EMA]]</f>
        <v>0.1949871466032233</v>
      </c>
      <c r="U75" s="2">
        <f>(Table2[[#This Row],[Close Price]]-Table2[[#This Row],[200D EMA]])/Table2[[#This Row],[200D EMA]]</f>
        <v>0.53735937170728509</v>
      </c>
      <c r="V75">
        <v>1.1303211776918101</v>
      </c>
      <c r="W75">
        <v>1290.45</v>
      </c>
      <c r="X75">
        <v>1324.95</v>
      </c>
      <c r="Y75">
        <v>1290.45</v>
      </c>
      <c r="Z75">
        <v>1345</v>
      </c>
      <c r="AA75">
        <v>1025.55</v>
      </c>
      <c r="AB75">
        <v>1347.55</v>
      </c>
      <c r="AC75" s="2">
        <f>(Table2[[#This Row],[Close Price]]/Table2[[#This Row],[Day Low]])-1</f>
        <v>1.1856329187492687E-2</v>
      </c>
      <c r="AD75" s="2">
        <f>(Table2[[#This Row],[Day High]]/Table2[[#This Row],[Close Price]])-1</f>
        <v>1.4704192992533116E-2</v>
      </c>
      <c r="AE75" s="2">
        <f>(Table2[[#This Row],[Close Price]]/Table2[[#This Row],[Current Week Low]])-1</f>
        <v>1.1856329187492687E-2</v>
      </c>
      <c r="AF75" s="2">
        <f>(Table2[[#This Row],[Current Week High]]/Table2[[#This Row],[Close Price]])-1</f>
        <v>3.0059352862339628E-2</v>
      </c>
      <c r="AG75" s="2">
        <f>(Table2[[#This Row],[Close Price]]/Table2[[#This Row],[Current Month Low]])-1</f>
        <v>0.27321924820827848</v>
      </c>
      <c r="AH75" s="2">
        <f>(Table2[[#This Row],[Current Month High]]/Table2[[#This Row],[Close Price]])-1</f>
        <v>3.2012253494160481E-2</v>
      </c>
      <c r="AI75">
        <v>3.2012253494160401</v>
      </c>
      <c r="AJ75">
        <v>201.07216970255899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0.26</v>
      </c>
      <c r="AM75" t="s">
        <v>10345</v>
      </c>
      <c r="AN75">
        <v>14.27</v>
      </c>
      <c r="AO75" t="s">
        <v>10345</v>
      </c>
      <c r="AP75">
        <v>8.2344530251464002E-2</v>
      </c>
      <c r="AQ75">
        <f>(Table2[[#This Row],[Sharpe Ratio]]-AVERAGE(Table2[Sharpe Ratio]))/_xlfn.STDEV.P(Table2[Sharpe Ratio])</f>
        <v>0.19285473365904793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6.6399754500239396</v>
      </c>
      <c r="AS75">
        <f>_xlfn.RANK.AVG(Table2[[#This Row],[1Y Return vs Nifty Z-Score]],Table2[1Y Return vs Nifty Z-Score])</f>
        <v>27</v>
      </c>
      <c r="AT75">
        <f>_xlfn.RANK.AVG(Table2[[#This Row],[6M Return vs Nifty Z-Score]],Table2[6M Return vs Nifty Z-Score])</f>
        <v>58</v>
      </c>
      <c r="AU75">
        <f>_xlfn.RANK.AVG(Table2[[#This Row],[Sharpe Ratio Z-Score]],Table2[Sharpe Ratio Z-Score])</f>
        <v>294</v>
      </c>
      <c r="AV75">
        <f>(Table2[[#This Row],[Rank 1Y]]+Table2[[#This Row],[Rank 6M]]+Table2[[#This Row],[Rank Sharpe]])/3</f>
        <v>126.33333333333333</v>
      </c>
    </row>
    <row r="76" spans="1:48" x14ac:dyDescent="0.3">
      <c r="A76" t="s">
        <v>381</v>
      </c>
      <c r="B76" t="s">
        <v>382</v>
      </c>
      <c r="C76" t="s">
        <v>10307</v>
      </c>
      <c r="D76" t="s">
        <v>193</v>
      </c>
      <c r="E76">
        <v>64056.589367424996</v>
      </c>
      <c r="F76">
        <v>1128.1500000000001</v>
      </c>
      <c r="G76">
        <v>53.234196841895297</v>
      </c>
      <c r="H76">
        <f>(Table2[[#This Row],[1Y Return vs Nifty]]-AVERAGE(Table2[1Y Return vs Nifty]))/_xlfn.STDEV.P(Table2[1Y Return vs Nifty])</f>
        <v>0.37430169133696117</v>
      </c>
      <c r="I76">
        <v>5.1796354464156096</v>
      </c>
      <c r="J76">
        <f>(Table2[[#This Row],[1M Return vs Nifty]]-AVERAGE(Table2[1M Return vs Nifty]))/_xlfn.STDEV.P(Table2[1M Return vs Nifty])</f>
        <v>0.44300439084913584</v>
      </c>
      <c r="K76">
        <v>57.8725712978191</v>
      </c>
      <c r="L76">
        <f>(Table2[[#This Row],[6M Return vs Nifty]]-AVERAGE(Table2[6M Return vs Nifty]))/_xlfn.STDEV.P(Table2[6M Return vs Nifty])</f>
        <v>1.6930766498453849</v>
      </c>
      <c r="M76">
        <v>-3.9570145853859202</v>
      </c>
      <c r="N76">
        <f>(Table2[[#This Row],[1W Return vs Nifty]]-AVERAGE(Table2[1W Return vs Nifty]))/_xlfn.STDEV.P(Table2[1W Return vs Nifty])</f>
        <v>-1.0735147588786942</v>
      </c>
      <c r="O76">
        <v>1092.01</v>
      </c>
      <c r="P76">
        <v>1037.0189120228799</v>
      </c>
      <c r="Q76">
        <v>838.34473459069898</v>
      </c>
      <c r="R76">
        <v>55.234925707086397</v>
      </c>
      <c r="S76" s="2">
        <f>(Table2[[#This Row],[Close Price]]-Table2[[#This Row],[20D EMA]])/Table2[[#This Row],[20D EMA]]</f>
        <v>3.3094935028067603E-2</v>
      </c>
      <c r="T76" s="2">
        <f>(Table2[[#This Row],[Close Price]]-Table2[[#This Row],[50D EMA]])/Table2[[#This Row],[50D EMA]]</f>
        <v>8.787794216727797E-2</v>
      </c>
      <c r="U76" s="2">
        <f>(Table2[[#This Row],[Close Price]]-Table2[[#This Row],[200D EMA]])/Table2[[#This Row],[200D EMA]]</f>
        <v>0.3456874641799848</v>
      </c>
      <c r="V76">
        <v>0.70049577831606002</v>
      </c>
      <c r="W76">
        <v>1092.7</v>
      </c>
      <c r="X76">
        <v>1140</v>
      </c>
      <c r="Y76">
        <v>1078.7</v>
      </c>
      <c r="Z76">
        <v>1140</v>
      </c>
      <c r="AA76">
        <v>900</v>
      </c>
      <c r="AB76">
        <v>1192</v>
      </c>
      <c r="AC76" s="2">
        <f>(Table2[[#This Row],[Close Price]]/Table2[[#This Row],[Day Low]])-1</f>
        <v>3.2442573441932909E-2</v>
      </c>
      <c r="AD76" s="2">
        <f>(Table2[[#This Row],[Day High]]/Table2[[#This Row],[Close Price]])-1</f>
        <v>1.0503922350751038E-2</v>
      </c>
      <c r="AE76" s="2">
        <f>(Table2[[#This Row],[Close Price]]/Table2[[#This Row],[Current Week Low]])-1</f>
        <v>4.5842217484008518E-2</v>
      </c>
      <c r="AF76" s="2">
        <f>(Table2[[#This Row],[Current Week High]]/Table2[[#This Row],[Close Price]])-1</f>
        <v>1.0503922350751038E-2</v>
      </c>
      <c r="AG76" s="2">
        <f>(Table2[[#This Row],[Close Price]]/Table2[[#This Row],[Current Month Low]])-1</f>
        <v>0.25350000000000006</v>
      </c>
      <c r="AH76" s="2">
        <f>(Table2[[#This Row],[Current Month High]]/Table2[[#This Row],[Close Price]])-1</f>
        <v>5.6597083721136254E-2</v>
      </c>
      <c r="AI76">
        <v>7.0159110047422502</v>
      </c>
      <c r="AJ76">
        <v>105.64163324826799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0.13</v>
      </c>
      <c r="AM76" t="s">
        <v>10345</v>
      </c>
      <c r="AN76">
        <v>12.12</v>
      </c>
      <c r="AO76" t="s">
        <v>10345</v>
      </c>
      <c r="AP76">
        <v>0.13811767494909399</v>
      </c>
      <c r="AQ76">
        <f>(Table2[[#This Row],[Sharpe Ratio]]-AVERAGE(Table2[Sharpe Ratio]))/_xlfn.STDEV.P(Table2[Sharpe Ratio])</f>
        <v>0.8336266521495147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2.2704946253023026</v>
      </c>
      <c r="AS76">
        <f>_xlfn.RANK.AVG(Table2[[#This Row],[1Y Return vs Nifty Z-Score]],Table2[1Y Return vs Nifty Z-Score])</f>
        <v>190</v>
      </c>
      <c r="AT76">
        <f>_xlfn.RANK.AVG(Table2[[#This Row],[6M Return vs Nifty Z-Score]],Table2[6M Return vs Nifty Z-Score])</f>
        <v>46</v>
      </c>
      <c r="AU76">
        <f>_xlfn.RANK.AVG(Table2[[#This Row],[Sharpe Ratio Z-Score]],Table2[Sharpe Ratio Z-Score])</f>
        <v>146</v>
      </c>
      <c r="AV76">
        <f>(Table2[[#This Row],[Rank 1Y]]+Table2[[#This Row],[Rank 6M]]+Table2[[#This Row],[Rank Sharpe]])/3</f>
        <v>127.33333333333333</v>
      </c>
    </row>
    <row r="77" spans="1:48" x14ac:dyDescent="0.3">
      <c r="A77" t="s">
        <v>849</v>
      </c>
      <c r="B77" t="s">
        <v>850</v>
      </c>
      <c r="C77" t="s">
        <v>10311</v>
      </c>
      <c r="D77" t="s">
        <v>127</v>
      </c>
      <c r="E77">
        <v>18813.413206329999</v>
      </c>
      <c r="F77">
        <v>712.2</v>
      </c>
      <c r="G77">
        <v>94.828741963378903</v>
      </c>
      <c r="H77">
        <f>(Table2[[#This Row],[1Y Return vs Nifty]]-AVERAGE(Table2[1Y Return vs Nifty]))/_xlfn.STDEV.P(Table2[1Y Return vs Nifty])</f>
        <v>1.0270498805444404</v>
      </c>
      <c r="I77">
        <v>8.8191453664999795</v>
      </c>
      <c r="J77">
        <f>(Table2[[#This Row],[1M Return vs Nifty]]-AVERAGE(Table2[1M Return vs Nifty]))/_xlfn.STDEV.P(Table2[1M Return vs Nifty])</f>
        <v>0.78773013632547606</v>
      </c>
      <c r="K77">
        <v>20.631017555880199</v>
      </c>
      <c r="L77">
        <f>(Table2[[#This Row],[6M Return vs Nifty]]-AVERAGE(Table2[6M Return vs Nifty]))/_xlfn.STDEV.P(Table2[6M Return vs Nifty])</f>
        <v>0.41859016213003319</v>
      </c>
      <c r="M77">
        <v>3.1510019479939498E-2</v>
      </c>
      <c r="N77">
        <f>(Table2[[#This Row],[1W Return vs Nifty]]-AVERAGE(Table2[1W Return vs Nifty]))/_xlfn.STDEV.P(Table2[1W Return vs Nifty])</f>
        <v>-0.17271578583973574</v>
      </c>
      <c r="O77">
        <v>689.92</v>
      </c>
      <c r="P77">
        <v>650.197495458866</v>
      </c>
      <c r="Q77">
        <v>556.42745572142496</v>
      </c>
      <c r="R77">
        <v>62.265935198851899</v>
      </c>
      <c r="S77" s="2">
        <f>(Table2[[#This Row],[Close Price]]-Table2[[#This Row],[20D EMA]])/Table2[[#This Row],[20D EMA]]</f>
        <v>3.2293599257885101E-2</v>
      </c>
      <c r="T77" s="2">
        <f>(Table2[[#This Row],[Close Price]]-Table2[[#This Row],[50D EMA]])/Table2[[#This Row],[50D EMA]]</f>
        <v>9.5359494575377929E-2</v>
      </c>
      <c r="U77" s="2">
        <f>(Table2[[#This Row],[Close Price]]-Table2[[#This Row],[200D EMA]])/Table2[[#This Row],[200D EMA]]</f>
        <v>0.27995121857639338</v>
      </c>
      <c r="V77">
        <v>0.84469460614092295</v>
      </c>
      <c r="W77">
        <v>705.05</v>
      </c>
      <c r="X77">
        <v>725</v>
      </c>
      <c r="Y77">
        <v>705.05</v>
      </c>
      <c r="Z77">
        <v>750</v>
      </c>
      <c r="AA77">
        <v>600.6</v>
      </c>
      <c r="AB77">
        <v>750</v>
      </c>
      <c r="AC77" s="2">
        <f>(Table2[[#This Row],[Close Price]]/Table2[[#This Row],[Day Low]])-1</f>
        <v>1.0141124742926166E-2</v>
      </c>
      <c r="AD77" s="2">
        <f>(Table2[[#This Row],[Day High]]/Table2[[#This Row],[Close Price]])-1</f>
        <v>1.7972479640550265E-2</v>
      </c>
      <c r="AE77" s="2">
        <f>(Table2[[#This Row],[Close Price]]/Table2[[#This Row],[Current Week Low]])-1</f>
        <v>1.0141124742926166E-2</v>
      </c>
      <c r="AF77" s="2">
        <f>(Table2[[#This Row],[Current Week High]]/Table2[[#This Row],[Close Price]])-1</f>
        <v>5.3074978938500328E-2</v>
      </c>
      <c r="AG77" s="2">
        <f>(Table2[[#This Row],[Close Price]]/Table2[[#This Row],[Current Month Low]])-1</f>
        <v>0.18581418581418574</v>
      </c>
      <c r="AH77" s="2">
        <f>(Table2[[#This Row],[Current Month High]]/Table2[[#This Row],[Close Price]])-1</f>
        <v>5.3074978938500328E-2</v>
      </c>
      <c r="AI77">
        <v>5.3074978938500301</v>
      </c>
      <c r="AJ77">
        <v>126.16703715465199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0.39</v>
      </c>
      <c r="AM77" t="s">
        <v>10345</v>
      </c>
      <c r="AN77">
        <v>8.27</v>
      </c>
      <c r="AO77" t="s">
        <v>10345</v>
      </c>
      <c r="AP77">
        <v>0.17746573898624199</v>
      </c>
      <c r="AQ77">
        <f>(Table2[[#This Row],[Sharpe Ratio]]-AVERAGE(Table2[Sharpe Ratio]))/_xlfn.STDEV.P(Table2[Sharpe Ratio])</f>
        <v>1.2856925096273424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3.3463469027875563</v>
      </c>
      <c r="AS77">
        <f>_xlfn.RANK.AVG(Table2[[#This Row],[1Y Return vs Nifty Z-Score]],Table2[1Y Return vs Nifty Z-Score])</f>
        <v>95</v>
      </c>
      <c r="AT77">
        <f>_xlfn.RANK.AVG(Table2[[#This Row],[6M Return vs Nifty Z-Score]],Table2[6M Return vs Nifty Z-Score])</f>
        <v>210</v>
      </c>
      <c r="AU77">
        <f>_xlfn.RANK.AVG(Table2[[#This Row],[Sharpe Ratio Z-Score]],Table2[Sharpe Ratio Z-Score])</f>
        <v>81</v>
      </c>
      <c r="AV77">
        <f>(Table2[[#This Row],[Rank 1Y]]+Table2[[#This Row],[Rank 6M]]+Table2[[#This Row],[Rank Sharpe]])/3</f>
        <v>128.66666666666666</v>
      </c>
    </row>
    <row r="78" spans="1:48" x14ac:dyDescent="0.3">
      <c r="A78" t="s">
        <v>197</v>
      </c>
      <c r="B78" t="s">
        <v>198</v>
      </c>
      <c r="C78" t="s">
        <v>10307</v>
      </c>
      <c r="D78" t="s">
        <v>104</v>
      </c>
      <c r="E78">
        <v>130226.128818539</v>
      </c>
      <c r="F78">
        <v>2737.25</v>
      </c>
      <c r="G78">
        <v>73.393064729488103</v>
      </c>
      <c r="H78">
        <f>(Table2[[#This Row],[1Y Return vs Nifty]]-AVERAGE(Table2[1Y Return vs Nifty]))/_xlfn.STDEV.P(Table2[1Y Return vs Nifty])</f>
        <v>0.69065722477691094</v>
      </c>
      <c r="I78">
        <v>7.5195008631957698</v>
      </c>
      <c r="J78">
        <f>(Table2[[#This Row],[1M Return vs Nifty]]-AVERAGE(Table2[1M Return vs Nifty]))/_xlfn.STDEV.P(Table2[1M Return vs Nifty])</f>
        <v>0.6646308921708165</v>
      </c>
      <c r="K78">
        <v>16.556661589444101</v>
      </c>
      <c r="L78">
        <f>(Table2[[#This Row],[6M Return vs Nifty]]-AVERAGE(Table2[6M Return vs Nifty]))/_xlfn.STDEV.P(Table2[6M Return vs Nifty])</f>
        <v>0.27915689193546683</v>
      </c>
      <c r="M78">
        <v>2.96058217293819</v>
      </c>
      <c r="N78">
        <f>(Table2[[#This Row],[1W Return vs Nifty]]-AVERAGE(Table2[1W Return vs Nifty]))/_xlfn.STDEV.P(Table2[1W Return vs Nifty])</f>
        <v>0.4888083237453773</v>
      </c>
      <c r="O78">
        <v>2631.35</v>
      </c>
      <c r="P78">
        <v>2512.3376668518399</v>
      </c>
      <c r="Q78">
        <v>2156.0118854883199</v>
      </c>
      <c r="R78">
        <v>70.242372233411601</v>
      </c>
      <c r="S78" s="2">
        <f>(Table2[[#This Row],[Close Price]]-Table2[[#This Row],[20D EMA]])/Table2[[#This Row],[20D EMA]]</f>
        <v>4.0245501358618235E-2</v>
      </c>
      <c r="T78" s="2">
        <f>(Table2[[#This Row],[Close Price]]-Table2[[#This Row],[50D EMA]])/Table2[[#This Row],[50D EMA]]</f>
        <v>8.952313063474196E-2</v>
      </c>
      <c r="U78" s="2">
        <f>(Table2[[#This Row],[Close Price]]-Table2[[#This Row],[200D EMA]])/Table2[[#This Row],[200D EMA]]</f>
        <v>0.26958947602463434</v>
      </c>
      <c r="V78">
        <v>0.97406637144781705</v>
      </c>
      <c r="W78">
        <v>2721.95</v>
      </c>
      <c r="X78">
        <v>2762.2</v>
      </c>
      <c r="Y78">
        <v>2721.95</v>
      </c>
      <c r="Z78">
        <v>2789</v>
      </c>
      <c r="AA78">
        <v>2427</v>
      </c>
      <c r="AB78">
        <v>2818</v>
      </c>
      <c r="AC78" s="2">
        <f>(Table2[[#This Row],[Close Price]]/Table2[[#This Row],[Day Low]])-1</f>
        <v>5.6209702602914025E-3</v>
      </c>
      <c r="AD78" s="2">
        <f>(Table2[[#This Row],[Day High]]/Table2[[#This Row],[Close Price]])-1</f>
        <v>9.1149876701068777E-3</v>
      </c>
      <c r="AE78" s="2">
        <f>(Table2[[#This Row],[Close Price]]/Table2[[#This Row],[Current Week Low]])-1</f>
        <v>5.6209702602914025E-3</v>
      </c>
      <c r="AF78" s="2">
        <f>(Table2[[#This Row],[Current Week High]]/Table2[[#This Row],[Close Price]])-1</f>
        <v>1.8905836149420097E-2</v>
      </c>
      <c r="AG78" s="2">
        <f>(Table2[[#This Row],[Close Price]]/Table2[[#This Row],[Current Month Low]])-1</f>
        <v>0.12783271528636186</v>
      </c>
      <c r="AH78" s="2">
        <f>(Table2[[#This Row],[Current Month High]]/Table2[[#This Row],[Close Price]])-1</f>
        <v>2.9500410996438076E-2</v>
      </c>
      <c r="AI78">
        <v>2.9500410996438</v>
      </c>
      <c r="AJ78">
        <v>104.891650136606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</v>
      </c>
      <c r="AM78" t="s">
        <v>10345</v>
      </c>
      <c r="AN78">
        <v>6.04</v>
      </c>
      <c r="AO78" t="s">
        <v>10345</v>
      </c>
      <c r="AP78">
        <v>0.26253911168730998</v>
      </c>
      <c r="AQ78">
        <f>(Table2[[#This Row],[Sharpe Ratio]]-AVERAGE(Table2[Sharpe Ratio]))/_xlfn.STDEV.P(Table2[Sharpe Ratio])</f>
        <v>2.2630917316660861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4.3863450642946571</v>
      </c>
      <c r="AS78">
        <f>_xlfn.RANK.AVG(Table2[[#This Row],[1Y Return vs Nifty Z-Score]],Table2[1Y Return vs Nifty Z-Score])</f>
        <v>142</v>
      </c>
      <c r="AT78">
        <f>_xlfn.RANK.AVG(Table2[[#This Row],[6M Return vs Nifty Z-Score]],Table2[6M Return vs Nifty Z-Score])</f>
        <v>238</v>
      </c>
      <c r="AU78">
        <f>_xlfn.RANK.AVG(Table2[[#This Row],[Sharpe Ratio Z-Score]],Table2[Sharpe Ratio Z-Score])</f>
        <v>7</v>
      </c>
      <c r="AV78">
        <f>(Table2[[#This Row],[Rank 1Y]]+Table2[[#This Row],[Rank 6M]]+Table2[[#This Row],[Rank Sharpe]])/3</f>
        <v>129</v>
      </c>
    </row>
    <row r="79" spans="1:48" x14ac:dyDescent="0.3">
      <c r="A79" t="s">
        <v>161</v>
      </c>
      <c r="B79" t="s">
        <v>162</v>
      </c>
      <c r="C79" t="s">
        <v>10311</v>
      </c>
      <c r="D79" t="s">
        <v>163</v>
      </c>
      <c r="E79">
        <v>167554.892570625</v>
      </c>
      <c r="F79">
        <v>7938.4</v>
      </c>
      <c r="G79">
        <v>56.4039969460121</v>
      </c>
      <c r="H79">
        <f>(Table2[[#This Row],[1Y Return vs Nifty]]-AVERAGE(Table2[1Y Return vs Nifty]))/_xlfn.STDEV.P(Table2[1Y Return vs Nifty])</f>
        <v>0.4240457448437091</v>
      </c>
      <c r="I79">
        <v>-0.55733228357404796</v>
      </c>
      <c r="J79">
        <f>(Table2[[#This Row],[1M Return vs Nifty]]-AVERAGE(Table2[1M Return vs Nifty]))/_xlfn.STDEV.P(Table2[1M Return vs Nifty])</f>
        <v>-0.10038758249889851</v>
      </c>
      <c r="K79">
        <v>32.105180936895501</v>
      </c>
      <c r="L79">
        <f>(Table2[[#This Row],[6M Return vs Nifty]]-AVERAGE(Table2[6M Return vs Nifty]))/_xlfn.STDEV.P(Table2[6M Return vs Nifty])</f>
        <v>0.81126084091737172</v>
      </c>
      <c r="M79">
        <v>-9.1140315792687498E-2</v>
      </c>
      <c r="N79">
        <f>(Table2[[#This Row],[1W Return vs Nifty]]-AVERAGE(Table2[1W Return vs Nifty]))/_xlfn.STDEV.P(Table2[1W Return vs Nifty])</f>
        <v>-0.20041607780275397</v>
      </c>
      <c r="O79">
        <v>7847.11</v>
      </c>
      <c r="P79">
        <v>7874.8716301631703</v>
      </c>
      <c r="Q79">
        <v>6665.0609159640699</v>
      </c>
      <c r="R79">
        <v>56.3488697252468</v>
      </c>
      <c r="S79" s="2">
        <f>(Table2[[#This Row],[Close Price]]-Table2[[#This Row],[20D EMA]])/Table2[[#This Row],[20D EMA]]</f>
        <v>1.1633582299725628E-2</v>
      </c>
      <c r="T79" s="2">
        <f>(Table2[[#This Row],[Close Price]]-Table2[[#This Row],[50D EMA]])/Table2[[#This Row],[50D EMA]]</f>
        <v>8.0672260857556407E-3</v>
      </c>
      <c r="U79" s="2">
        <f>(Table2[[#This Row],[Close Price]]-Table2[[#This Row],[200D EMA]])/Table2[[#This Row],[200D EMA]]</f>
        <v>0.19104687865433367</v>
      </c>
      <c r="V79">
        <v>0.61314130827406998</v>
      </c>
      <c r="W79">
        <v>7845.05</v>
      </c>
      <c r="X79">
        <v>7955.95</v>
      </c>
      <c r="Y79">
        <v>7700</v>
      </c>
      <c r="Z79">
        <v>8024.25</v>
      </c>
      <c r="AA79">
        <v>7236.8</v>
      </c>
      <c r="AB79">
        <v>8263.75</v>
      </c>
      <c r="AC79" s="2">
        <f>(Table2[[#This Row],[Close Price]]/Table2[[#This Row],[Day Low]])-1</f>
        <v>1.189922307697211E-2</v>
      </c>
      <c r="AD79" s="2">
        <f>(Table2[[#This Row],[Day High]]/Table2[[#This Row],[Close Price]])-1</f>
        <v>2.2107729517282237E-3</v>
      </c>
      <c r="AE79" s="2">
        <f>(Table2[[#This Row],[Close Price]]/Table2[[#This Row],[Current Week Low]])-1</f>
        <v>3.0961038961038856E-2</v>
      </c>
      <c r="AF79" s="2">
        <f>(Table2[[#This Row],[Current Week High]]/Table2[[#This Row],[Close Price]])-1</f>
        <v>1.081452181799869E-2</v>
      </c>
      <c r="AG79" s="2">
        <f>(Table2[[#This Row],[Close Price]]/Table2[[#This Row],[Current Month Low]])-1</f>
        <v>9.6948927702851906E-2</v>
      </c>
      <c r="AH79" s="2">
        <f>(Table2[[#This Row],[Current Month High]]/Table2[[#This Row],[Close Price]])-1</f>
        <v>4.0984329335886471E-2</v>
      </c>
      <c r="AI79">
        <v>15.261891565050901</v>
      </c>
      <c r="AJ79">
        <v>106.192207792207</v>
      </c>
      <c r="AK79" t="str">
        <f>IF(AND(Table2[[#This Row],[20D EMA]]&gt;Table2[[#This Row],[50D EMA]],Table2[[#This Row],[50D EMA]]&gt;Table2[[#This Row],[200D EMA]]),"Uptrend","Downtrend/NoTrend")</f>
        <v>Downtrend/NoTrend</v>
      </c>
      <c r="AL79">
        <v>-0.08</v>
      </c>
      <c r="AM79" t="s">
        <v>10344</v>
      </c>
      <c r="AN79">
        <v>-0.42</v>
      </c>
      <c r="AO79" t="s">
        <v>10344</v>
      </c>
      <c r="AP79">
        <v>0.17820931155469399</v>
      </c>
      <c r="AQ79">
        <f>(Table2[[#This Row],[Sharpe Ratio]]-AVERAGE(Table2[Sharpe Ratio]))/_xlfn.STDEV.P(Table2[Sharpe Ratio])</f>
        <v>1.2942353383275522</v>
      </c>
      <c r="AR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9">
        <f>_xlfn.RANK.AVG(Table2[[#This Row],[1Y Return vs Nifty Z-Score]],Table2[1Y Return vs Nifty Z-Score])</f>
        <v>182</v>
      </c>
      <c r="AT79">
        <f>_xlfn.RANK.AVG(Table2[[#This Row],[6M Return vs Nifty Z-Score]],Table2[6M Return vs Nifty Z-Score])</f>
        <v>132</v>
      </c>
      <c r="AU79">
        <f>_xlfn.RANK.AVG(Table2[[#This Row],[Sharpe Ratio Z-Score]],Table2[Sharpe Ratio Z-Score])</f>
        <v>78</v>
      </c>
      <c r="AV79">
        <f>(Table2[[#This Row],[Rank 1Y]]+Table2[[#This Row],[Rank 6M]]+Table2[[#This Row],[Rank Sharpe]])/3</f>
        <v>130.66666666666666</v>
      </c>
    </row>
    <row r="80" spans="1:48" x14ac:dyDescent="0.3">
      <c r="A80" t="s">
        <v>832</v>
      </c>
      <c r="B80" t="s">
        <v>833</v>
      </c>
      <c r="C80" t="s">
        <v>10311</v>
      </c>
      <c r="D80" t="s">
        <v>163</v>
      </c>
      <c r="E80">
        <v>19532.408619149999</v>
      </c>
      <c r="F80">
        <v>798.4</v>
      </c>
      <c r="G80">
        <v>102.497573294852</v>
      </c>
      <c r="H80">
        <f>(Table2[[#This Row],[1Y Return vs Nifty]]-AVERAGE(Table2[1Y Return vs Nifty]))/_xlfn.STDEV.P(Table2[1Y Return vs Nifty])</f>
        <v>1.1473977711232735</v>
      </c>
      <c r="I80">
        <v>-0.61805347984455095</v>
      </c>
      <c r="J80">
        <f>(Table2[[#This Row],[1M Return vs Nifty]]-AVERAGE(Table2[1M Return vs Nifty]))/_xlfn.STDEV.P(Table2[1M Return vs Nifty])</f>
        <v>-0.10613895015833302</v>
      </c>
      <c r="K80">
        <v>15.4616187511487</v>
      </c>
      <c r="L80">
        <f>(Table2[[#This Row],[6M Return vs Nifty]]-AVERAGE(Table2[6M Return vs Nifty]))/_xlfn.STDEV.P(Table2[6M Return vs Nifty])</f>
        <v>0.24168215845501848</v>
      </c>
      <c r="M80">
        <v>0.92239893085246405</v>
      </c>
      <c r="N80">
        <f>(Table2[[#This Row],[1W Return vs Nifty]]-AVERAGE(Table2[1W Return vs Nifty]))/_xlfn.STDEV.P(Table2[1W Return vs Nifty])</f>
        <v>2.8489395514073548E-2</v>
      </c>
      <c r="O80">
        <v>807.67</v>
      </c>
      <c r="P80">
        <v>809.16605223199394</v>
      </c>
      <c r="Q80">
        <v>670.87532974718397</v>
      </c>
      <c r="R80">
        <v>55.015402488847599</v>
      </c>
      <c r="S80" s="2">
        <f>(Table2[[#This Row],[Close Price]]-Table2[[#This Row],[20D EMA]])/Table2[[#This Row],[20D EMA]]</f>
        <v>-1.1477459853653079E-2</v>
      </c>
      <c r="T80" s="2">
        <f>(Table2[[#This Row],[Close Price]]-Table2[[#This Row],[50D EMA]])/Table2[[#This Row],[50D EMA]]</f>
        <v>-1.3305120997472667E-2</v>
      </c>
      <c r="U80" s="2">
        <f>(Table2[[#This Row],[Close Price]]-Table2[[#This Row],[200D EMA]])/Table2[[#This Row],[200D EMA]]</f>
        <v>0.1900869872512275</v>
      </c>
      <c r="V80">
        <v>0.56536176903231705</v>
      </c>
      <c r="W80">
        <v>793.95</v>
      </c>
      <c r="X80">
        <v>830</v>
      </c>
      <c r="Y80">
        <v>793.95</v>
      </c>
      <c r="Z80">
        <v>840.85</v>
      </c>
      <c r="AA80">
        <v>745</v>
      </c>
      <c r="AB80">
        <v>853</v>
      </c>
      <c r="AC80" s="2">
        <f>(Table2[[#This Row],[Close Price]]/Table2[[#This Row],[Day Low]])-1</f>
        <v>5.6048869576168503E-3</v>
      </c>
      <c r="AD80" s="2">
        <f>(Table2[[#This Row],[Day High]]/Table2[[#This Row],[Close Price]])-1</f>
        <v>3.9579158316633389E-2</v>
      </c>
      <c r="AE80" s="2">
        <f>(Table2[[#This Row],[Close Price]]/Table2[[#This Row],[Current Week Low]])-1</f>
        <v>5.6048869576168503E-3</v>
      </c>
      <c r="AF80" s="2">
        <f>(Table2[[#This Row],[Current Week High]]/Table2[[#This Row],[Close Price]])-1</f>
        <v>5.3168837675350744E-2</v>
      </c>
      <c r="AG80" s="2">
        <f>(Table2[[#This Row],[Close Price]]/Table2[[#This Row],[Current Month Low]])-1</f>
        <v>7.1677852348993154E-2</v>
      </c>
      <c r="AH80" s="2">
        <f>(Table2[[#This Row],[Current Month High]]/Table2[[#This Row],[Close Price]])-1</f>
        <v>6.8386773547094215E-2</v>
      </c>
      <c r="AI80">
        <v>22.745490981963901</v>
      </c>
      <c r="AJ80">
        <v>166.13333333333301</v>
      </c>
      <c r="AK80" t="str">
        <f>IF(AND(Table2[[#This Row],[20D EMA]]&gt;Table2[[#This Row],[50D EMA]],Table2[[#This Row],[50D EMA]]&gt;Table2[[#This Row],[200D EMA]]),"Uptrend","Downtrend/NoTrend")</f>
        <v>Downtrend/NoTrend</v>
      </c>
      <c r="AL80">
        <v>0</v>
      </c>
      <c r="AM80" t="s">
        <v>10346</v>
      </c>
      <c r="AN80">
        <v>-4.22</v>
      </c>
      <c r="AO80" t="s">
        <v>10344</v>
      </c>
      <c r="AP80">
        <v>0.182874543595199</v>
      </c>
      <c r="AQ80">
        <f>(Table2[[#This Row],[Sharpe Ratio]]-AVERAGE(Table2[Sharpe Ratio]))/_xlfn.STDEV.P(Table2[Sharpe Ratio])</f>
        <v>1.347833709030946</v>
      </c>
      <c r="AR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0">
        <f>_xlfn.RANK.AVG(Table2[[#This Row],[1Y Return vs Nifty Z-Score]],Table2[1Y Return vs Nifty Z-Score])</f>
        <v>83</v>
      </c>
      <c r="AT80">
        <f>_xlfn.RANK.AVG(Table2[[#This Row],[6M Return vs Nifty Z-Score]],Table2[6M Return vs Nifty Z-Score])</f>
        <v>248</v>
      </c>
      <c r="AU80">
        <f>_xlfn.RANK.AVG(Table2[[#This Row],[Sharpe Ratio Z-Score]],Table2[Sharpe Ratio Z-Score])</f>
        <v>66</v>
      </c>
      <c r="AV80">
        <f>(Table2[[#This Row],[Rank 1Y]]+Table2[[#This Row],[Rank 6M]]+Table2[[#This Row],[Rank Sharpe]])/3</f>
        <v>132.33333333333334</v>
      </c>
    </row>
    <row r="81" spans="1:48" x14ac:dyDescent="0.3">
      <c r="A81" t="s">
        <v>708</v>
      </c>
      <c r="B81" t="s">
        <v>709</v>
      </c>
      <c r="C81" t="s">
        <v>10301</v>
      </c>
      <c r="D81" t="s">
        <v>552</v>
      </c>
      <c r="E81">
        <v>24715.60876581</v>
      </c>
      <c r="F81">
        <v>4978.7</v>
      </c>
      <c r="G81">
        <v>180.589825677802</v>
      </c>
      <c r="H81">
        <f>(Table2[[#This Row],[1Y Return vs Nifty]]-AVERAGE(Table2[1Y Return vs Nifty]))/_xlfn.STDEV.P(Table2[1Y Return vs Nifty])</f>
        <v>2.3729088612247411</v>
      </c>
      <c r="I81">
        <v>14.324224051759799</v>
      </c>
      <c r="J81">
        <f>(Table2[[#This Row],[1M Return vs Nifty]]-AVERAGE(Table2[1M Return vs Nifty]))/_xlfn.STDEV.P(Table2[1M Return vs Nifty])</f>
        <v>1.3091581294762984</v>
      </c>
      <c r="K81">
        <v>21.900462709403499</v>
      </c>
      <c r="L81">
        <f>(Table2[[#This Row],[6M Return vs Nifty]]-AVERAGE(Table2[6M Return vs Nifty]))/_xlfn.STDEV.P(Table2[6M Return vs Nifty])</f>
        <v>0.46203331990675151</v>
      </c>
      <c r="M81">
        <v>0.61926815088296705</v>
      </c>
      <c r="N81">
        <f>(Table2[[#This Row],[1W Return vs Nifty]]-AVERAGE(Table2[1W Return vs Nifty]))/_xlfn.STDEV.P(Table2[1W Return vs Nifty])</f>
        <v>-3.9971983653525896E-2</v>
      </c>
      <c r="O81">
        <v>4580.82</v>
      </c>
      <c r="P81">
        <v>4274.6006253077303</v>
      </c>
      <c r="Q81">
        <v>3577.9263738270301</v>
      </c>
      <c r="R81">
        <v>76.5316208831034</v>
      </c>
      <c r="S81" s="2">
        <f>(Table2[[#This Row],[Close Price]]-Table2[[#This Row],[20D EMA]])/Table2[[#This Row],[20D EMA]]</f>
        <v>8.685781148353354E-2</v>
      </c>
      <c r="T81" s="2">
        <f>(Table2[[#This Row],[Close Price]]-Table2[[#This Row],[50D EMA]])/Table2[[#This Row],[50D EMA]]</f>
        <v>0.16471699613845939</v>
      </c>
      <c r="U81" s="2">
        <f>(Table2[[#This Row],[Close Price]]-Table2[[#This Row],[200D EMA]])/Table2[[#This Row],[200D EMA]]</f>
        <v>0.39150431837273131</v>
      </c>
      <c r="V81">
        <v>0.85160909121891404</v>
      </c>
      <c r="W81">
        <v>4863.05</v>
      </c>
      <c r="X81">
        <v>5010</v>
      </c>
      <c r="Y81">
        <v>4836.5</v>
      </c>
      <c r="Z81">
        <v>5010</v>
      </c>
      <c r="AA81">
        <v>4130.05</v>
      </c>
      <c r="AB81">
        <v>5010</v>
      </c>
      <c r="AC81" s="2">
        <f>(Table2[[#This Row],[Close Price]]/Table2[[#This Row],[Day Low]])-1</f>
        <v>2.3781371772858551E-2</v>
      </c>
      <c r="AD81" s="2">
        <f>(Table2[[#This Row],[Day High]]/Table2[[#This Row],[Close Price]])-1</f>
        <v>6.28678168999941E-3</v>
      </c>
      <c r="AE81" s="2">
        <f>(Table2[[#This Row],[Close Price]]/Table2[[#This Row],[Current Week Low]])-1</f>
        <v>2.9401426651504137E-2</v>
      </c>
      <c r="AF81" s="2">
        <f>(Table2[[#This Row],[Current Week High]]/Table2[[#This Row],[Close Price]])-1</f>
        <v>6.28678168999941E-3</v>
      </c>
      <c r="AG81" s="2">
        <f>(Table2[[#This Row],[Close Price]]/Table2[[#This Row],[Current Month Low]])-1</f>
        <v>0.20548177382840382</v>
      </c>
      <c r="AH81" s="2">
        <f>(Table2[[#This Row],[Current Month High]]/Table2[[#This Row],[Close Price]])-1</f>
        <v>6.28678168999941E-3</v>
      </c>
      <c r="AI81">
        <v>0.628678168999941</v>
      </c>
      <c r="AJ81">
        <v>215.24726144494301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0.28999999999999998</v>
      </c>
      <c r="AM81" t="s">
        <v>10345</v>
      </c>
      <c r="AN81">
        <v>13.72</v>
      </c>
      <c r="AO81" t="s">
        <v>10345</v>
      </c>
      <c r="AP81">
        <v>0.12596083984082401</v>
      </c>
      <c r="AQ81">
        <f>(Table2[[#This Row],[Sharpe Ratio]]-AVERAGE(Table2[Sharpe Ratio]))/_xlfn.STDEV.P(Table2[Sharpe Ratio])</f>
        <v>0.69395802493959091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4.7980863518938559</v>
      </c>
      <c r="AS81">
        <f>_xlfn.RANK.AVG(Table2[[#This Row],[1Y Return vs Nifty Z-Score]],Table2[1Y Return vs Nifty Z-Score])</f>
        <v>22</v>
      </c>
      <c r="AT81">
        <f>_xlfn.RANK.AVG(Table2[[#This Row],[6M Return vs Nifty Z-Score]],Table2[6M Return vs Nifty Z-Score])</f>
        <v>201</v>
      </c>
      <c r="AU81">
        <f>_xlfn.RANK.AVG(Table2[[#This Row],[Sharpe Ratio Z-Score]],Table2[Sharpe Ratio Z-Score])</f>
        <v>176</v>
      </c>
      <c r="AV81">
        <f>(Table2[[#This Row],[Rank 1Y]]+Table2[[#This Row],[Rank 6M]]+Table2[[#This Row],[Rank Sharpe]])/3</f>
        <v>133</v>
      </c>
    </row>
    <row r="82" spans="1:48" x14ac:dyDescent="0.3">
      <c r="A82" t="s">
        <v>122</v>
      </c>
      <c r="B82" t="s">
        <v>123</v>
      </c>
      <c r="C82" t="s">
        <v>10301</v>
      </c>
      <c r="D82" t="s">
        <v>124</v>
      </c>
      <c r="E82">
        <v>236343.93101</v>
      </c>
      <c r="F82">
        <v>180.96</v>
      </c>
      <c r="G82">
        <v>241.81686394260299</v>
      </c>
      <c r="H82">
        <f>(Table2[[#This Row],[1Y Return vs Nifty]]-AVERAGE(Table2[1Y Return vs Nifty]))/_xlfn.STDEV.P(Table2[1Y Return vs Nifty])</f>
        <v>3.3337521218292068</v>
      </c>
      <c r="I82">
        <v>-3.6916272355873998</v>
      </c>
      <c r="J82">
        <f>(Table2[[#This Row],[1M Return vs Nifty]]-AVERAGE(Table2[1M Return vs Nifty]))/_xlfn.STDEV.P(Table2[1M Return vs Nifty])</f>
        <v>-0.39726056474110266</v>
      </c>
      <c r="K82">
        <v>8.64024466365432</v>
      </c>
      <c r="L82">
        <f>(Table2[[#This Row],[6M Return vs Nifty]]-AVERAGE(Table2[6M Return vs Nifty]))/_xlfn.STDEV.P(Table2[6M Return vs Nifty])</f>
        <v>8.2399889256382503E-3</v>
      </c>
      <c r="M82">
        <v>-0.25209052864627901</v>
      </c>
      <c r="N82">
        <f>(Table2[[#This Row],[1W Return vs Nifty]]-AVERAGE(Table2[1W Return vs Nifty]))/_xlfn.STDEV.P(Table2[1W Return vs Nifty])</f>
        <v>-0.23676630772788515</v>
      </c>
      <c r="O82">
        <v>183.1</v>
      </c>
      <c r="P82">
        <v>182.64068701199301</v>
      </c>
      <c r="Q82">
        <v>148.68647693646699</v>
      </c>
      <c r="R82">
        <v>44.539552692418198</v>
      </c>
      <c r="S82" s="2">
        <f>(Table2[[#This Row],[Close Price]]-Table2[[#This Row],[20D EMA]])/Table2[[#This Row],[20D EMA]]</f>
        <v>-1.1687602403058365E-2</v>
      </c>
      <c r="T82" s="2">
        <f>(Table2[[#This Row],[Close Price]]-Table2[[#This Row],[50D EMA]])/Table2[[#This Row],[50D EMA]]</f>
        <v>-9.2021500766838425E-3</v>
      </c>
      <c r="U82" s="2">
        <f>(Table2[[#This Row],[Close Price]]-Table2[[#This Row],[200D EMA]])/Table2[[#This Row],[200D EMA]]</f>
        <v>0.21705755444944291</v>
      </c>
      <c r="V82">
        <v>0.26716268881133998</v>
      </c>
      <c r="W82">
        <v>180.5</v>
      </c>
      <c r="X82">
        <v>183</v>
      </c>
      <c r="Y82">
        <v>180.25</v>
      </c>
      <c r="Z82">
        <v>184.2</v>
      </c>
      <c r="AA82">
        <v>175.13</v>
      </c>
      <c r="AB82">
        <v>195.65</v>
      </c>
      <c r="AC82" s="2">
        <f>(Table2[[#This Row],[Close Price]]/Table2[[#This Row],[Day Low]])-1</f>
        <v>2.5484764542935689E-3</v>
      </c>
      <c r="AD82" s="2">
        <f>(Table2[[#This Row],[Day High]]/Table2[[#This Row],[Close Price]])-1</f>
        <v>1.1273209549071517E-2</v>
      </c>
      <c r="AE82" s="2">
        <f>(Table2[[#This Row],[Close Price]]/Table2[[#This Row],[Current Week Low]])-1</f>
        <v>3.9389736477115633E-3</v>
      </c>
      <c r="AF82" s="2">
        <f>(Table2[[#This Row],[Current Week High]]/Table2[[#This Row],[Close Price]])-1</f>
        <v>1.7904509283819481E-2</v>
      </c>
      <c r="AG82" s="2">
        <f>(Table2[[#This Row],[Close Price]]/Table2[[#This Row],[Current Month Low]])-1</f>
        <v>3.3289556329583858E-2</v>
      </c>
      <c r="AH82" s="2">
        <f>(Table2[[#This Row],[Current Month High]]/Table2[[#This Row],[Close Price]])-1</f>
        <v>8.117816091954011E-2</v>
      </c>
      <c r="AI82">
        <v>26.547303271441098</v>
      </c>
      <c r="AJ82">
        <v>273.11340206185503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-0.02</v>
      </c>
      <c r="AM82" t="s">
        <v>10344</v>
      </c>
      <c r="AN82">
        <v>0.65</v>
      </c>
      <c r="AO82" t="s">
        <v>10345</v>
      </c>
      <c r="AP82">
        <v>0.17758394610217701</v>
      </c>
      <c r="AQ82">
        <f>(Table2[[#This Row],[Sharpe Ratio]]-AVERAGE(Table2[Sharpe Ratio]))/_xlfn.STDEV.P(Table2[Sharpe Ratio])</f>
        <v>1.2870505790148146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3.9950158173006711</v>
      </c>
      <c r="AS82">
        <f>_xlfn.RANK.AVG(Table2[[#This Row],[1Y Return vs Nifty Z-Score]],Table2[1Y Return vs Nifty Z-Score])</f>
        <v>11</v>
      </c>
      <c r="AT82">
        <f>_xlfn.RANK.AVG(Table2[[#This Row],[6M Return vs Nifty Z-Score]],Table2[6M Return vs Nifty Z-Score])</f>
        <v>309</v>
      </c>
      <c r="AU82">
        <f>_xlfn.RANK.AVG(Table2[[#This Row],[Sharpe Ratio Z-Score]],Table2[Sharpe Ratio Z-Score])</f>
        <v>80</v>
      </c>
      <c r="AV82">
        <f>(Table2[[#This Row],[Rank 1Y]]+Table2[[#This Row],[Rank 6M]]+Table2[[#This Row],[Rank Sharpe]])/3</f>
        <v>133.33333333333334</v>
      </c>
    </row>
    <row r="83" spans="1:48" x14ac:dyDescent="0.3">
      <c r="A83" t="s">
        <v>726</v>
      </c>
      <c r="B83" t="s">
        <v>727</v>
      </c>
      <c r="C83" t="s">
        <v>10311</v>
      </c>
      <c r="D83" t="s">
        <v>728</v>
      </c>
      <c r="E83">
        <v>23718.828487874998</v>
      </c>
      <c r="F83">
        <v>562.65</v>
      </c>
      <c r="G83">
        <v>25.470959968876699</v>
      </c>
      <c r="H83">
        <f>(Table2[[#This Row],[1Y Return vs Nifty]]-AVERAGE(Table2[1Y Return vs Nifty]))/_xlfn.STDEV.P(Table2[1Y Return vs Nifty])</f>
        <v>-6.139011734785061E-2</v>
      </c>
      <c r="I83">
        <v>-11.895771106256101</v>
      </c>
      <c r="J83">
        <f>(Table2[[#This Row],[1M Return vs Nifty]]-AVERAGE(Table2[1M Return vs Nifty]))/_xlfn.STDEV.P(Table2[1M Return vs Nifty])</f>
        <v>-1.1743376091542292</v>
      </c>
      <c r="K83">
        <v>44.164571901491598</v>
      </c>
      <c r="L83">
        <f>(Table2[[#This Row],[6M Return vs Nifty]]-AVERAGE(Table2[6M Return vs Nifty]))/_xlfn.STDEV.P(Table2[6M Return vs Nifty])</f>
        <v>1.2239592729150197</v>
      </c>
      <c r="M83">
        <v>2.3331518877073698</v>
      </c>
      <c r="N83">
        <f>(Table2[[#This Row],[1W Return vs Nifty]]-AVERAGE(Table2[1W Return vs Nifty]))/_xlfn.STDEV.P(Table2[1W Return vs Nifty])</f>
        <v>0.34710465820951636</v>
      </c>
      <c r="O83">
        <v>570.04</v>
      </c>
      <c r="P83">
        <v>586.85795848921703</v>
      </c>
      <c r="Q83">
        <v>474.99172070173</v>
      </c>
      <c r="R83">
        <v>48.277686273919599</v>
      </c>
      <c r="S83" s="2">
        <f>(Table2[[#This Row],[Close Price]]-Table2[[#This Row],[20D EMA]])/Table2[[#This Row],[20D EMA]]</f>
        <v>-1.2964002526138493E-2</v>
      </c>
      <c r="T83" s="2">
        <f>(Table2[[#This Row],[Close Price]]-Table2[[#This Row],[50D EMA]])/Table2[[#This Row],[50D EMA]]</f>
        <v>-4.1250115362731078E-2</v>
      </c>
      <c r="U83" s="2">
        <f>(Table2[[#This Row],[Close Price]]-Table2[[#This Row],[200D EMA]])/Table2[[#This Row],[200D EMA]]</f>
        <v>0.18454696256340603</v>
      </c>
      <c r="V83">
        <v>0.379574484776318</v>
      </c>
      <c r="W83">
        <v>558.20000000000005</v>
      </c>
      <c r="X83">
        <v>568</v>
      </c>
      <c r="Y83">
        <v>540.79999999999995</v>
      </c>
      <c r="Z83">
        <v>568</v>
      </c>
      <c r="AA83">
        <v>528.75</v>
      </c>
      <c r="AB83">
        <v>617.6</v>
      </c>
      <c r="AC83" s="2">
        <f>(Table2[[#This Row],[Close Price]]/Table2[[#This Row],[Day Low]])-1</f>
        <v>7.9720530275886325E-3</v>
      </c>
      <c r="AD83" s="2">
        <f>(Table2[[#This Row],[Day High]]/Table2[[#This Row],[Close Price]])-1</f>
        <v>9.5085754909802755E-3</v>
      </c>
      <c r="AE83" s="2">
        <f>(Table2[[#This Row],[Close Price]]/Table2[[#This Row],[Current Week Low]])-1</f>
        <v>4.0403106508875686E-2</v>
      </c>
      <c r="AF83" s="2">
        <f>(Table2[[#This Row],[Current Week High]]/Table2[[#This Row],[Close Price]])-1</f>
        <v>9.5085754909802755E-3</v>
      </c>
      <c r="AG83" s="2">
        <f>(Table2[[#This Row],[Close Price]]/Table2[[#This Row],[Current Month Low]])-1</f>
        <v>6.4113475177304924E-2</v>
      </c>
      <c r="AH83" s="2">
        <f>(Table2[[#This Row],[Current Month High]]/Table2[[#This Row],[Close Price]])-1</f>
        <v>9.7662845463432069E-2</v>
      </c>
      <c r="AI83">
        <v>32.9600995290144</v>
      </c>
      <c r="AJ83">
        <v>110.888305847076</v>
      </c>
      <c r="AK83" t="str">
        <f>IF(AND(Table2[[#This Row],[20D EMA]]&gt;Table2[[#This Row],[50D EMA]],Table2[[#This Row],[50D EMA]]&gt;Table2[[#This Row],[200D EMA]]),"Uptrend","Downtrend/NoTrend")</f>
        <v>Downtrend/NoTrend</v>
      </c>
      <c r="AL83">
        <v>-0.08</v>
      </c>
      <c r="AM83" t="s">
        <v>10344</v>
      </c>
      <c r="AN83">
        <v>1.28</v>
      </c>
      <c r="AO83" t="s">
        <v>10345</v>
      </c>
      <c r="AP83">
        <v>0.25437041151850398</v>
      </c>
      <c r="AQ83">
        <f>(Table2[[#This Row],[Sharpe Ratio]]-AVERAGE(Table2[Sharpe Ratio]))/_xlfn.STDEV.P(Table2[Sharpe Ratio])</f>
        <v>2.16924237626186</v>
      </c>
      <c r="AR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3">
        <f>_xlfn.RANK.AVG(Table2[[#This Row],[1Y Return vs Nifty Z-Score]],Table2[1Y Return vs Nifty Z-Score])</f>
        <v>316</v>
      </c>
      <c r="AT83">
        <f>_xlfn.RANK.AVG(Table2[[#This Row],[6M Return vs Nifty Z-Score]],Table2[6M Return vs Nifty Z-Score])</f>
        <v>80</v>
      </c>
      <c r="AU83">
        <f>_xlfn.RANK.AVG(Table2[[#This Row],[Sharpe Ratio Z-Score]],Table2[Sharpe Ratio Z-Score])</f>
        <v>8</v>
      </c>
      <c r="AV83">
        <f>(Table2[[#This Row],[Rank 1Y]]+Table2[[#This Row],[Rank 6M]]+Table2[[#This Row],[Rank Sharpe]])/3</f>
        <v>134.66666666666666</v>
      </c>
    </row>
    <row r="84" spans="1:48" x14ac:dyDescent="0.3">
      <c r="A84" t="s">
        <v>1076</v>
      </c>
      <c r="B84" t="s">
        <v>1077</v>
      </c>
      <c r="C84" t="s">
        <v>10308</v>
      </c>
      <c r="D84" t="s">
        <v>127</v>
      </c>
      <c r="E84">
        <v>12315.7253865</v>
      </c>
      <c r="F84">
        <v>348.4</v>
      </c>
      <c r="G84">
        <v>36.101025286802603</v>
      </c>
      <c r="H84">
        <f>(Table2[[#This Row],[1Y Return vs Nifty]]-AVERAGE(Table2[1Y Return vs Nifty]))/_xlfn.STDEV.P(Table2[1Y Return vs Nifty])</f>
        <v>0.105428773618924</v>
      </c>
      <c r="I84">
        <v>24.712629524201098</v>
      </c>
      <c r="J84">
        <f>(Table2[[#This Row],[1M Return vs Nifty]]-AVERAGE(Table2[1M Return vs Nifty]))/_xlfn.STDEV.P(Table2[1M Return vs Nifty])</f>
        <v>2.293123250998705</v>
      </c>
      <c r="K84">
        <v>53.816349284832903</v>
      </c>
      <c r="L84">
        <f>(Table2[[#This Row],[6M Return vs Nifty]]-AVERAGE(Table2[6M Return vs Nifty]))/_xlfn.STDEV.P(Table2[6M Return vs Nifty])</f>
        <v>1.5542639627446633</v>
      </c>
      <c r="M84">
        <v>5.61108238387245</v>
      </c>
      <c r="N84">
        <f>(Table2[[#This Row],[1W Return vs Nifty]]-AVERAGE(Table2[1W Return vs Nifty]))/_xlfn.STDEV.P(Table2[1W Return vs Nifty])</f>
        <v>1.0874176102811492</v>
      </c>
      <c r="O84">
        <v>317.10000000000002</v>
      </c>
      <c r="P84">
        <v>287.10906624734099</v>
      </c>
      <c r="Q84">
        <v>243.17794850207801</v>
      </c>
      <c r="R84">
        <v>80.896856886378501</v>
      </c>
      <c r="S84" s="2">
        <f>(Table2[[#This Row],[Close Price]]-Table2[[#This Row],[20D EMA]])/Table2[[#This Row],[20D EMA]]</f>
        <v>9.8707032481866769E-2</v>
      </c>
      <c r="T84" s="2">
        <f>(Table2[[#This Row],[Close Price]]-Table2[[#This Row],[50D EMA]])/Table2[[#This Row],[50D EMA]]</f>
        <v>0.21347613488407777</v>
      </c>
      <c r="U84" s="2">
        <f>(Table2[[#This Row],[Close Price]]-Table2[[#This Row],[200D EMA]])/Table2[[#This Row],[200D EMA]]</f>
        <v>0.43269569525553764</v>
      </c>
      <c r="V84">
        <v>2.3723198226530999</v>
      </c>
      <c r="W84">
        <v>345.6</v>
      </c>
      <c r="X84">
        <v>355.9</v>
      </c>
      <c r="Y84">
        <v>342.1</v>
      </c>
      <c r="Z84">
        <v>368.9</v>
      </c>
      <c r="AA84">
        <v>245</v>
      </c>
      <c r="AB84">
        <v>368.9</v>
      </c>
      <c r="AC84" s="2">
        <f>(Table2[[#This Row],[Close Price]]/Table2[[#This Row],[Day Low]])-1</f>
        <v>8.101851851851638E-3</v>
      </c>
      <c r="AD84" s="2">
        <f>(Table2[[#This Row],[Day High]]/Table2[[#This Row],[Close Price]])-1</f>
        <v>2.1526980482204472E-2</v>
      </c>
      <c r="AE84" s="2">
        <f>(Table2[[#This Row],[Close Price]]/Table2[[#This Row],[Current Week Low]])-1</f>
        <v>1.8415667933352697E-2</v>
      </c>
      <c r="AF84" s="2">
        <f>(Table2[[#This Row],[Current Week High]]/Table2[[#This Row],[Close Price]])-1</f>
        <v>5.8840413318025364E-2</v>
      </c>
      <c r="AG84" s="2">
        <f>(Table2[[#This Row],[Close Price]]/Table2[[#This Row],[Current Month Low]])-1</f>
        <v>0.42204081632653057</v>
      </c>
      <c r="AH84" s="2">
        <f>(Table2[[#This Row],[Current Month High]]/Table2[[#This Row],[Close Price]])-1</f>
        <v>5.8840413318025364E-2</v>
      </c>
      <c r="AI84">
        <v>5.8840413318025302</v>
      </c>
      <c r="AJ84">
        <v>93.287101248266296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0.65</v>
      </c>
      <c r="AM84" t="s">
        <v>10345</v>
      </c>
      <c r="AN84">
        <v>25.62</v>
      </c>
      <c r="AO84" t="s">
        <v>10345</v>
      </c>
      <c r="AP84">
        <v>0.163829784470787</v>
      </c>
      <c r="AQ84">
        <f>(Table2[[#This Row],[Sharpe Ratio]]-AVERAGE(Table2[Sharpe Ratio]))/_xlfn.STDEV.P(Table2[Sharpe Ratio])</f>
        <v>1.1290304317996216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6.1692640294430632</v>
      </c>
      <c r="AS84">
        <f>_xlfn.RANK.AVG(Table2[[#This Row],[1Y Return vs Nifty Z-Score]],Table2[1Y Return vs Nifty Z-Score])</f>
        <v>262</v>
      </c>
      <c r="AT84">
        <f>_xlfn.RANK.AVG(Table2[[#This Row],[6M Return vs Nifty Z-Score]],Table2[6M Return vs Nifty Z-Score])</f>
        <v>55</v>
      </c>
      <c r="AU84">
        <f>_xlfn.RANK.AVG(Table2[[#This Row],[Sharpe Ratio Z-Score]],Table2[Sharpe Ratio Z-Score])</f>
        <v>92</v>
      </c>
      <c r="AV84">
        <f>(Table2[[#This Row],[Rank 1Y]]+Table2[[#This Row],[Rank 6M]]+Table2[[#This Row],[Rank Sharpe]])/3</f>
        <v>136.33333333333334</v>
      </c>
    </row>
    <row r="85" spans="1:48" x14ac:dyDescent="0.3">
      <c r="A85" t="s">
        <v>1685</v>
      </c>
      <c r="B85" t="s">
        <v>1686</v>
      </c>
      <c r="C85" t="s">
        <v>10302</v>
      </c>
      <c r="D85" t="s">
        <v>938</v>
      </c>
      <c r="E85">
        <v>5117.5178695550003</v>
      </c>
      <c r="F85">
        <v>593.5</v>
      </c>
      <c r="G85">
        <v>79.288238381791103</v>
      </c>
      <c r="H85">
        <f>(Table2[[#This Row],[1Y Return vs Nifty]]-AVERAGE(Table2[1Y Return vs Nifty]))/_xlfn.STDEV.P(Table2[1Y Return vs Nifty])</f>
        <v>0.78317089250342486</v>
      </c>
      <c r="I85">
        <v>30.1674156166854</v>
      </c>
      <c r="J85">
        <f>(Table2[[#This Row],[1M Return vs Nifty]]-AVERAGE(Table2[1M Return vs Nifty]))/_xlfn.STDEV.P(Table2[1M Return vs Nifty])</f>
        <v>2.809787649072947</v>
      </c>
      <c r="K85">
        <v>85.603042075795102</v>
      </c>
      <c r="L85">
        <f>(Table2[[#This Row],[6M Return vs Nifty]]-AVERAGE(Table2[6M Return vs Nifty]))/_xlfn.STDEV.P(Table2[6M Return vs Nifty])</f>
        <v>2.642073314952726</v>
      </c>
      <c r="M85">
        <v>3.4494539679943501</v>
      </c>
      <c r="N85">
        <f>(Table2[[#This Row],[1W Return vs Nifty]]-AVERAGE(Table2[1W Return vs Nifty]))/_xlfn.STDEV.P(Table2[1W Return vs Nifty])</f>
        <v>0.59921887766224646</v>
      </c>
      <c r="O85">
        <v>526.28</v>
      </c>
      <c r="P85">
        <v>449.90976322831102</v>
      </c>
      <c r="Q85">
        <v>344.19568539929202</v>
      </c>
      <c r="R85">
        <v>77.150380454161507</v>
      </c>
      <c r="S85" s="2">
        <f>(Table2[[#This Row],[Close Price]]-Table2[[#This Row],[20D EMA]])/Table2[[#This Row],[20D EMA]]</f>
        <v>0.12772668541460824</v>
      </c>
      <c r="T85" s="2">
        <f>(Table2[[#This Row],[Close Price]]-Table2[[#This Row],[50D EMA]])/Table2[[#This Row],[50D EMA]]</f>
        <v>0.31915341365646854</v>
      </c>
      <c r="U85" s="2">
        <f>(Table2[[#This Row],[Close Price]]-Table2[[#This Row],[200D EMA]])/Table2[[#This Row],[200D EMA]]</f>
        <v>0.72430981902488656</v>
      </c>
      <c r="V85">
        <v>1.29639761132938</v>
      </c>
      <c r="W85">
        <v>591</v>
      </c>
      <c r="X85">
        <v>612.5</v>
      </c>
      <c r="Y85">
        <v>581.9</v>
      </c>
      <c r="Z85">
        <v>613.79999999999995</v>
      </c>
      <c r="AA85">
        <v>440.1</v>
      </c>
      <c r="AB85">
        <v>613.79999999999995</v>
      </c>
      <c r="AC85" s="2">
        <f>(Table2[[#This Row],[Close Price]]/Table2[[#This Row],[Day Low]])-1</f>
        <v>4.230118443316444E-3</v>
      </c>
      <c r="AD85" s="2">
        <f>(Table2[[#This Row],[Day High]]/Table2[[#This Row],[Close Price]])-1</f>
        <v>3.2013479359730423E-2</v>
      </c>
      <c r="AE85" s="2">
        <f>(Table2[[#This Row],[Close Price]]/Table2[[#This Row],[Current Week Low]])-1</f>
        <v>1.9934696683278963E-2</v>
      </c>
      <c r="AF85" s="2">
        <f>(Table2[[#This Row],[Current Week High]]/Table2[[#This Row],[Close Price]])-1</f>
        <v>3.4203875315922394E-2</v>
      </c>
      <c r="AG85" s="2">
        <f>(Table2[[#This Row],[Close Price]]/Table2[[#This Row],[Current Month Low]])-1</f>
        <v>0.34855714610315824</v>
      </c>
      <c r="AH85" s="2">
        <f>(Table2[[#This Row],[Current Month High]]/Table2[[#This Row],[Close Price]])-1</f>
        <v>3.4203875315922394E-2</v>
      </c>
      <c r="AI85">
        <v>3.4203875315922301</v>
      </c>
      <c r="AJ85">
        <v>175.02316960148201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1.1100000000000001</v>
      </c>
      <c r="AM85" t="s">
        <v>10345</v>
      </c>
      <c r="AN85">
        <v>12.41</v>
      </c>
      <c r="AO85" t="s">
        <v>10345</v>
      </c>
      <c r="AP85">
        <v>8.9218937192776002E-2</v>
      </c>
      <c r="AQ85">
        <f>(Table2[[#This Row],[Sharpe Ratio]]-AVERAGE(Table2[Sharpe Ratio]))/_xlfn.STDEV.P(Table2[Sharpe Ratio])</f>
        <v>0.27183408739909004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7.1060848215904349</v>
      </c>
      <c r="AS85">
        <f>_xlfn.RANK.AVG(Table2[[#This Row],[1Y Return vs Nifty Z-Score]],Table2[1Y Return vs Nifty Z-Score])</f>
        <v>127</v>
      </c>
      <c r="AT85">
        <f>_xlfn.RANK.AVG(Table2[[#This Row],[6M Return vs Nifty Z-Score]],Table2[6M Return vs Nifty Z-Score])</f>
        <v>16</v>
      </c>
      <c r="AU85">
        <f>_xlfn.RANK.AVG(Table2[[#This Row],[Sharpe Ratio Z-Score]],Table2[Sharpe Ratio Z-Score])</f>
        <v>266</v>
      </c>
      <c r="AV85">
        <f>(Table2[[#This Row],[Rank 1Y]]+Table2[[#This Row],[Rank 6M]]+Table2[[#This Row],[Rank Sharpe]])/3</f>
        <v>136.33333333333334</v>
      </c>
    </row>
    <row r="86" spans="1:48" x14ac:dyDescent="0.3">
      <c r="A86" t="s">
        <v>376</v>
      </c>
      <c r="B86" t="s">
        <v>377</v>
      </c>
      <c r="C86" t="s">
        <v>10313</v>
      </c>
      <c r="D86" t="s">
        <v>139</v>
      </c>
      <c r="E86">
        <v>65344.290640824998</v>
      </c>
      <c r="F86">
        <v>3678.15</v>
      </c>
      <c r="G86">
        <v>77.001171943660097</v>
      </c>
      <c r="H86">
        <f>(Table2[[#This Row],[1Y Return vs Nifty]]-AVERAGE(Table2[1Y Return vs Nifty]))/_xlfn.STDEV.P(Table2[1Y Return vs Nifty])</f>
        <v>0.74727968437199754</v>
      </c>
      <c r="I86">
        <v>-1.3752274788349701</v>
      </c>
      <c r="J86">
        <f>(Table2[[#This Row],[1M Return vs Nifty]]-AVERAGE(Table2[1M Return vs Nifty]))/_xlfn.STDEV.P(Table2[1M Return vs Nifty])</f>
        <v>-0.17785667506873062</v>
      </c>
      <c r="K86">
        <v>17.982605255891201</v>
      </c>
      <c r="L86">
        <f>(Table2[[#This Row],[6M Return vs Nifty]]-AVERAGE(Table2[6M Return vs Nifty]))/_xlfn.STDEV.P(Table2[6M Return vs Nifty])</f>
        <v>0.32795576718442143</v>
      </c>
      <c r="M86">
        <v>2.06656458163895</v>
      </c>
      <c r="N86">
        <f>(Table2[[#This Row],[1W Return vs Nifty]]-AVERAGE(Table2[1W Return vs Nifty]))/_xlfn.STDEV.P(Table2[1W Return vs Nifty])</f>
        <v>0.286896537332265</v>
      </c>
      <c r="O86">
        <v>3551.14</v>
      </c>
      <c r="P86">
        <v>3521.4879759098199</v>
      </c>
      <c r="Q86">
        <v>2983.4235470134199</v>
      </c>
      <c r="R86">
        <v>61.120962617264901</v>
      </c>
      <c r="S86" s="2">
        <f>(Table2[[#This Row],[Close Price]]-Table2[[#This Row],[20D EMA]])/Table2[[#This Row],[20D EMA]]</f>
        <v>3.5765979375637184E-2</v>
      </c>
      <c r="T86" s="2">
        <f>(Table2[[#This Row],[Close Price]]-Table2[[#This Row],[50D EMA]])/Table2[[#This Row],[50D EMA]]</f>
        <v>4.4487451089394864E-2</v>
      </c>
      <c r="U86" s="2">
        <f>(Table2[[#This Row],[Close Price]]-Table2[[#This Row],[200D EMA]])/Table2[[#This Row],[200D EMA]]</f>
        <v>0.23286216054775113</v>
      </c>
      <c r="V86">
        <v>0.38534609508753997</v>
      </c>
      <c r="W86">
        <v>3590</v>
      </c>
      <c r="X86">
        <v>3711.2</v>
      </c>
      <c r="Y86">
        <v>3527.35</v>
      </c>
      <c r="Z86">
        <v>3711.2</v>
      </c>
      <c r="AA86">
        <v>3117</v>
      </c>
      <c r="AB86">
        <v>3737.45</v>
      </c>
      <c r="AC86" s="2">
        <f>(Table2[[#This Row],[Close Price]]/Table2[[#This Row],[Day Low]])-1</f>
        <v>2.4554317548746596E-2</v>
      </c>
      <c r="AD86" s="2">
        <f>(Table2[[#This Row],[Day High]]/Table2[[#This Row],[Close Price]])-1</f>
        <v>8.9854954256893826E-3</v>
      </c>
      <c r="AE86" s="2">
        <f>(Table2[[#This Row],[Close Price]]/Table2[[#This Row],[Current Week Low]])-1</f>
        <v>4.2751640750138264E-2</v>
      </c>
      <c r="AF86" s="2">
        <f>(Table2[[#This Row],[Current Week High]]/Table2[[#This Row],[Close Price]])-1</f>
        <v>8.9854954256893826E-3</v>
      </c>
      <c r="AG86" s="2">
        <f>(Table2[[#This Row],[Close Price]]/Table2[[#This Row],[Current Month Low]])-1</f>
        <v>0.18002887391722822</v>
      </c>
      <c r="AH86" s="2">
        <f>(Table2[[#This Row],[Current Month High]]/Table2[[#This Row],[Close Price]])-1</f>
        <v>1.6122235362886261E-2</v>
      </c>
      <c r="AI86">
        <v>12.475021410219799</v>
      </c>
      <c r="AJ86">
        <v>112.84974393102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0.18</v>
      </c>
      <c r="AM86" t="s">
        <v>10345</v>
      </c>
      <c r="AN86">
        <v>9.3699999999999992</v>
      </c>
      <c r="AO86" t="s">
        <v>10345</v>
      </c>
      <c r="AP86">
        <v>0.19196819434821</v>
      </c>
      <c r="AQ86">
        <f>(Table2[[#This Row],[Sharpe Ratio]]-AVERAGE(Table2[Sharpe Ratio]))/_xlfn.STDEV.P(Table2[Sharpe Ratio])</f>
        <v>1.4523097264884437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2.6365850403083972</v>
      </c>
      <c r="AS86">
        <f>_xlfn.RANK.AVG(Table2[[#This Row],[1Y Return vs Nifty Z-Score]],Table2[1Y Return vs Nifty Z-Score])</f>
        <v>135</v>
      </c>
      <c r="AT86">
        <f>_xlfn.RANK.AVG(Table2[[#This Row],[6M Return vs Nifty Z-Score]],Table2[6M Return vs Nifty Z-Score])</f>
        <v>224</v>
      </c>
      <c r="AU86">
        <f>_xlfn.RANK.AVG(Table2[[#This Row],[Sharpe Ratio Z-Score]],Table2[Sharpe Ratio Z-Score])</f>
        <v>51</v>
      </c>
      <c r="AV86">
        <f>(Table2[[#This Row],[Rank 1Y]]+Table2[[#This Row],[Rank 6M]]+Table2[[#This Row],[Rank Sharpe]])/3</f>
        <v>136.66666666666666</v>
      </c>
    </row>
    <row r="87" spans="1:48" x14ac:dyDescent="0.3">
      <c r="A87" t="s">
        <v>626</v>
      </c>
      <c r="B87" t="s">
        <v>627</v>
      </c>
      <c r="C87" t="s">
        <v>10314</v>
      </c>
      <c r="D87" t="s">
        <v>172</v>
      </c>
      <c r="E87">
        <v>30383.705713399999</v>
      </c>
      <c r="F87">
        <v>6789.7</v>
      </c>
      <c r="G87">
        <v>139.91978585598901</v>
      </c>
      <c r="H87">
        <f>(Table2[[#This Row],[1Y Return vs Nifty]]-AVERAGE(Table2[1Y Return vs Nifty]))/_xlfn.STDEV.P(Table2[1Y Return vs Nifty])</f>
        <v>1.7346690446538706</v>
      </c>
      <c r="I87">
        <v>18.549660321566702</v>
      </c>
      <c r="J87">
        <f>(Table2[[#This Row],[1M Return vs Nifty]]-AVERAGE(Table2[1M Return vs Nifty]))/_xlfn.STDEV.P(Table2[1M Return vs Nifty])</f>
        <v>1.7093814287819875</v>
      </c>
      <c r="K87">
        <v>91.2784076529733</v>
      </c>
      <c r="L87">
        <f>(Table2[[#This Row],[6M Return vs Nifty]]-AVERAGE(Table2[6M Return vs Nifty]))/_xlfn.STDEV.P(Table2[6M Return vs Nifty])</f>
        <v>2.8362965955140025</v>
      </c>
      <c r="M87">
        <v>6.6022957437660397</v>
      </c>
      <c r="N87">
        <f>(Table2[[#This Row],[1W Return vs Nifty]]-AVERAGE(Table2[1W Return vs Nifty]))/_xlfn.STDEV.P(Table2[1W Return vs Nifty])</f>
        <v>1.3112808341823767</v>
      </c>
      <c r="O87">
        <v>6565.18</v>
      </c>
      <c r="P87">
        <v>5982.8904618873903</v>
      </c>
      <c r="Q87">
        <v>4445.6267845185002</v>
      </c>
      <c r="R87">
        <v>63.766032195167</v>
      </c>
      <c r="S87" s="2">
        <f>(Table2[[#This Row],[Close Price]]-Table2[[#This Row],[20D EMA]])/Table2[[#This Row],[20D EMA]]</f>
        <v>3.419860536954044E-2</v>
      </c>
      <c r="T87" s="2">
        <f>(Table2[[#This Row],[Close Price]]-Table2[[#This Row],[50D EMA]])/Table2[[#This Row],[50D EMA]]</f>
        <v>0.13485280120908141</v>
      </c>
      <c r="U87" s="2">
        <f>(Table2[[#This Row],[Close Price]]-Table2[[#This Row],[200D EMA]])/Table2[[#This Row],[200D EMA]]</f>
        <v>0.52727620403145981</v>
      </c>
      <c r="V87">
        <v>0.65731415249217096</v>
      </c>
      <c r="W87">
        <v>6755.55</v>
      </c>
      <c r="X87">
        <v>7226.65</v>
      </c>
      <c r="Y87">
        <v>6575</v>
      </c>
      <c r="Z87">
        <v>7226.65</v>
      </c>
      <c r="AA87">
        <v>5670</v>
      </c>
      <c r="AB87">
        <v>7949.9</v>
      </c>
      <c r="AC87" s="2">
        <f>(Table2[[#This Row],[Close Price]]/Table2[[#This Row],[Day Low]])-1</f>
        <v>5.0551028413674537E-3</v>
      </c>
      <c r="AD87" s="2">
        <f>(Table2[[#This Row],[Day High]]/Table2[[#This Row],[Close Price]])-1</f>
        <v>6.4354831583133265E-2</v>
      </c>
      <c r="AE87" s="2">
        <f>(Table2[[#This Row],[Close Price]]/Table2[[#This Row],[Current Week Low]])-1</f>
        <v>3.2653992395437204E-2</v>
      </c>
      <c r="AF87" s="2">
        <f>(Table2[[#This Row],[Current Week High]]/Table2[[#This Row],[Close Price]])-1</f>
        <v>6.4354831583133265E-2</v>
      </c>
      <c r="AG87" s="2">
        <f>(Table2[[#This Row],[Close Price]]/Table2[[#This Row],[Current Month Low]])-1</f>
        <v>0.19747795414462077</v>
      </c>
      <c r="AH87" s="2">
        <f>(Table2[[#This Row],[Current Month High]]/Table2[[#This Row],[Close Price]])-1</f>
        <v>0.17087647466014699</v>
      </c>
      <c r="AI87">
        <v>17.087647466014701</v>
      </c>
      <c r="AJ87">
        <v>179.411522633744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0.5</v>
      </c>
      <c r="AM87" t="s">
        <v>10345</v>
      </c>
      <c r="AN87">
        <v>-7.33</v>
      </c>
      <c r="AO87" t="s">
        <v>10344</v>
      </c>
      <c r="AP87">
        <v>6.4485001033958003E-2</v>
      </c>
      <c r="AQ87">
        <f>(Table2[[#This Row],[Sharpe Ratio]]-AVERAGE(Table2[Sharpe Ratio]))/_xlfn.STDEV.P(Table2[Sharpe Ratio])</f>
        <v>-1.2331559172027728E-2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7.579296343960209</v>
      </c>
      <c r="AS87">
        <f>_xlfn.RANK.AVG(Table2[[#This Row],[1Y Return vs Nifty Z-Score]],Table2[1Y Return vs Nifty Z-Score])</f>
        <v>42</v>
      </c>
      <c r="AT87">
        <f>_xlfn.RANK.AVG(Table2[[#This Row],[6M Return vs Nifty Z-Score]],Table2[6M Return vs Nifty Z-Score])</f>
        <v>12</v>
      </c>
      <c r="AU87">
        <f>_xlfn.RANK.AVG(Table2[[#This Row],[Sharpe Ratio Z-Score]],Table2[Sharpe Ratio Z-Score])</f>
        <v>357</v>
      </c>
      <c r="AV87">
        <f>(Table2[[#This Row],[Rank 1Y]]+Table2[[#This Row],[Rank 6M]]+Table2[[#This Row],[Rank Sharpe]])/3</f>
        <v>137</v>
      </c>
    </row>
    <row r="88" spans="1:48" x14ac:dyDescent="0.3">
      <c r="A88" t="s">
        <v>111</v>
      </c>
      <c r="B88" t="s">
        <v>112</v>
      </c>
      <c r="C88" t="s">
        <v>10311</v>
      </c>
      <c r="D88" t="s">
        <v>113</v>
      </c>
      <c r="E88">
        <v>249599.34492567499</v>
      </c>
      <c r="F88">
        <v>6951.45</v>
      </c>
      <c r="G88">
        <v>50.933701564815102</v>
      </c>
      <c r="H88">
        <f>(Table2[[#This Row],[1Y Return vs Nifty]]-AVERAGE(Table2[1Y Return vs Nifty]))/_xlfn.STDEV.P(Table2[1Y Return vs Nifty])</f>
        <v>0.33819974282403331</v>
      </c>
      <c r="I88">
        <v>-0.27509647635682499</v>
      </c>
      <c r="J88">
        <f>(Table2[[#This Row],[1M Return vs Nifty]]-AVERAGE(Table2[1M Return vs Nifty]))/_xlfn.STDEV.P(Table2[1M Return vs Nifty])</f>
        <v>-7.3654876398507291E-2</v>
      </c>
      <c r="K88">
        <v>37.7567708305506</v>
      </c>
      <c r="L88">
        <f>(Table2[[#This Row],[6M Return vs Nifty]]-AVERAGE(Table2[6M Return vs Nifty]))/_xlfn.STDEV.P(Table2[6M Return vs Nifty])</f>
        <v>1.0046704661839103</v>
      </c>
      <c r="M88">
        <v>-1.9829551757117001</v>
      </c>
      <c r="N88">
        <f>(Table2[[#This Row],[1W Return vs Nifty]]-AVERAGE(Table2[1W Return vs Nifty]))/_xlfn.STDEV.P(Table2[1W Return vs Nifty])</f>
        <v>-0.62767804853646614</v>
      </c>
      <c r="O88">
        <v>7026</v>
      </c>
      <c r="P88">
        <v>7028.89020822365</v>
      </c>
      <c r="Q88">
        <v>5869.9267715211299</v>
      </c>
      <c r="R88">
        <v>48.129609341485001</v>
      </c>
      <c r="S88" s="2">
        <f>(Table2[[#This Row],[Close Price]]-Table2[[#This Row],[20D EMA]])/Table2[[#This Row],[20D EMA]]</f>
        <v>-1.0610589239965867E-2</v>
      </c>
      <c r="T88" s="2">
        <f>(Table2[[#This Row],[Close Price]]-Table2[[#This Row],[50D EMA]])/Table2[[#This Row],[50D EMA]]</f>
        <v>-1.1017416111158888E-2</v>
      </c>
      <c r="U88" s="2">
        <f>(Table2[[#This Row],[Close Price]]-Table2[[#This Row],[200D EMA]])/Table2[[#This Row],[200D EMA]]</f>
        <v>0.18424816366126565</v>
      </c>
      <c r="V88">
        <v>0.48389447121187501</v>
      </c>
      <c r="W88">
        <v>6940.25</v>
      </c>
      <c r="X88">
        <v>7035</v>
      </c>
      <c r="Y88">
        <v>6940.25</v>
      </c>
      <c r="Z88">
        <v>7098.6</v>
      </c>
      <c r="AA88">
        <v>6565.7</v>
      </c>
      <c r="AB88">
        <v>7256.75</v>
      </c>
      <c r="AC88" s="2">
        <f>(Table2[[#This Row],[Close Price]]/Table2[[#This Row],[Day Low]])-1</f>
        <v>1.6137747199307384E-3</v>
      </c>
      <c r="AD88" s="2">
        <f>(Table2[[#This Row],[Day High]]/Table2[[#This Row],[Close Price]])-1</f>
        <v>1.2019075156981751E-2</v>
      </c>
      <c r="AE88" s="2">
        <f>(Table2[[#This Row],[Close Price]]/Table2[[#This Row],[Current Week Low]])-1</f>
        <v>1.6137747199307384E-3</v>
      </c>
      <c r="AF88" s="2">
        <f>(Table2[[#This Row],[Current Week High]]/Table2[[#This Row],[Close Price]])-1</f>
        <v>2.1168245473965897E-2</v>
      </c>
      <c r="AG88" s="2">
        <f>(Table2[[#This Row],[Close Price]]/Table2[[#This Row],[Current Month Low]])-1</f>
        <v>5.8752303638606618E-2</v>
      </c>
      <c r="AH88" s="2">
        <f>(Table2[[#This Row],[Current Month High]]/Table2[[#This Row],[Close Price]])-1</f>
        <v>4.3918894619108251E-2</v>
      </c>
      <c r="AI88">
        <v>14.6336375864028</v>
      </c>
      <c r="AJ88">
        <v>114.154343807763</v>
      </c>
      <c r="AK88" t="str">
        <f>IF(AND(Table2[[#This Row],[20D EMA]]&gt;Table2[[#This Row],[50D EMA]],Table2[[#This Row],[50D EMA]]&gt;Table2[[#This Row],[200D EMA]]),"Uptrend","Downtrend/NoTrend")</f>
        <v>Downtrend/NoTrend</v>
      </c>
      <c r="AL88">
        <v>-0.05</v>
      </c>
      <c r="AM88" t="s">
        <v>10344</v>
      </c>
      <c r="AN88">
        <v>0.9</v>
      </c>
      <c r="AO88" t="s">
        <v>10345</v>
      </c>
      <c r="AP88">
        <v>0.15735337911507599</v>
      </c>
      <c r="AQ88">
        <f>(Table2[[#This Row],[Sharpe Ratio]]-AVERAGE(Table2[Sharpe Ratio]))/_xlfn.STDEV.P(Table2[Sharpe Ratio])</f>
        <v>1.0546236773087418</v>
      </c>
      <c r="AR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8">
        <f>_xlfn.RANK.AVG(Table2[[#This Row],[1Y Return vs Nifty Z-Score]],Table2[1Y Return vs Nifty Z-Score])</f>
        <v>201</v>
      </c>
      <c r="AT88">
        <f>_xlfn.RANK.AVG(Table2[[#This Row],[6M Return vs Nifty Z-Score]],Table2[6M Return vs Nifty Z-Score])</f>
        <v>108</v>
      </c>
      <c r="AU88">
        <f>_xlfn.RANK.AVG(Table2[[#This Row],[Sharpe Ratio Z-Score]],Table2[Sharpe Ratio Z-Score])</f>
        <v>107</v>
      </c>
      <c r="AV88">
        <f>(Table2[[#This Row],[Rank 1Y]]+Table2[[#This Row],[Rank 6M]]+Table2[[#This Row],[Rank Sharpe]])/3</f>
        <v>138.66666666666666</v>
      </c>
    </row>
    <row r="89" spans="1:48" x14ac:dyDescent="0.3">
      <c r="A89" t="s">
        <v>684</v>
      </c>
      <c r="B89" t="s">
        <v>685</v>
      </c>
      <c r="C89" t="s">
        <v>10299</v>
      </c>
      <c r="D89" t="s">
        <v>431</v>
      </c>
      <c r="E89">
        <v>26625.105</v>
      </c>
      <c r="F89">
        <v>759.05</v>
      </c>
      <c r="G89">
        <v>75.412130298870395</v>
      </c>
      <c r="H89">
        <f>(Table2[[#This Row],[1Y Return vs Nifty]]-AVERAGE(Table2[1Y Return vs Nifty]))/_xlfn.STDEV.P(Table2[1Y Return vs Nifty])</f>
        <v>0.72234266310677364</v>
      </c>
      <c r="I89">
        <v>-16.1121246943902</v>
      </c>
      <c r="J89">
        <f>(Table2[[#This Row],[1M Return vs Nifty]]-AVERAGE(Table2[1M Return vs Nifty]))/_xlfn.STDEV.P(Table2[1M Return vs Nifty])</f>
        <v>-1.5737006183990772</v>
      </c>
      <c r="K89">
        <v>57.022210003502103</v>
      </c>
      <c r="L89">
        <f>(Table2[[#This Row],[6M Return vs Nifty]]-AVERAGE(Table2[6M Return vs Nifty]))/_xlfn.STDEV.P(Table2[6M Return vs Nifty])</f>
        <v>1.6639754478173212</v>
      </c>
      <c r="M89">
        <v>-9.0764451752212096</v>
      </c>
      <c r="N89">
        <f>(Table2[[#This Row],[1W Return vs Nifty]]-AVERAGE(Table2[1W Return vs Nifty]))/_xlfn.STDEV.P(Table2[1W Return vs Nifty])</f>
        <v>-2.2297262091583026</v>
      </c>
      <c r="O89">
        <v>783.91</v>
      </c>
      <c r="P89">
        <v>782.81955559802896</v>
      </c>
      <c r="Q89">
        <v>610.79998916632599</v>
      </c>
      <c r="R89">
        <v>39.1918429046817</v>
      </c>
      <c r="S89" s="2">
        <f>(Table2[[#This Row],[Close Price]]-Table2[[#This Row],[20D EMA]])/Table2[[#This Row],[20D EMA]]</f>
        <v>-3.1712824176244742E-2</v>
      </c>
      <c r="T89" s="2">
        <f>(Table2[[#This Row],[Close Price]]-Table2[[#This Row],[50D EMA]])/Table2[[#This Row],[50D EMA]]</f>
        <v>-3.0364028885137433E-2</v>
      </c>
      <c r="U89" s="2">
        <f>(Table2[[#This Row],[Close Price]]-Table2[[#This Row],[200D EMA]])/Table2[[#This Row],[200D EMA]]</f>
        <v>0.24271449486438063</v>
      </c>
      <c r="V89">
        <v>0.63304982809371102</v>
      </c>
      <c r="W89">
        <v>753</v>
      </c>
      <c r="X89">
        <v>783.4</v>
      </c>
      <c r="Y89">
        <v>752.25</v>
      </c>
      <c r="Z89">
        <v>803</v>
      </c>
      <c r="AA89">
        <v>712</v>
      </c>
      <c r="AB89">
        <v>840.25</v>
      </c>
      <c r="AC89" s="2">
        <f>(Table2[[#This Row],[Close Price]]/Table2[[#This Row],[Day Low]])-1</f>
        <v>8.0345285524567878E-3</v>
      </c>
      <c r="AD89" s="2">
        <f>(Table2[[#This Row],[Day High]]/Table2[[#This Row],[Close Price]])-1</f>
        <v>3.207957315064891E-2</v>
      </c>
      <c r="AE89" s="2">
        <f>(Table2[[#This Row],[Close Price]]/Table2[[#This Row],[Current Week Low]])-1</f>
        <v>9.0395480225988756E-3</v>
      </c>
      <c r="AF89" s="2">
        <f>(Table2[[#This Row],[Current Week High]]/Table2[[#This Row],[Close Price]])-1</f>
        <v>5.7901324023450496E-2</v>
      </c>
      <c r="AG89" s="2">
        <f>(Table2[[#This Row],[Close Price]]/Table2[[#This Row],[Current Month Low]])-1</f>
        <v>6.6081460674157322E-2</v>
      </c>
      <c r="AH89" s="2">
        <f>(Table2[[#This Row],[Current Month High]]/Table2[[#This Row],[Close Price]])-1</f>
        <v>0.10697582504446346</v>
      </c>
      <c r="AI89">
        <v>27.791318094987101</v>
      </c>
      <c r="AJ89">
        <v>171.08928571428501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-0.09</v>
      </c>
      <c r="AM89" t="s">
        <v>10344</v>
      </c>
      <c r="AN89">
        <v>1.04</v>
      </c>
      <c r="AO89" t="s">
        <v>10345</v>
      </c>
      <c r="AP89">
        <v>0.10548961897343</v>
      </c>
      <c r="AQ89">
        <f>(Table2[[#This Row],[Sharpe Ratio]]-AVERAGE(Table2[Sharpe Ratio]))/_xlfn.STDEV.P(Table2[Sharpe Ratio])</f>
        <v>0.45876627557424549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-0.95834244105903932</v>
      </c>
      <c r="AS89">
        <f>_xlfn.RANK.AVG(Table2[[#This Row],[1Y Return vs Nifty Z-Score]],Table2[1Y Return vs Nifty Z-Score])</f>
        <v>138</v>
      </c>
      <c r="AT89">
        <f>_xlfn.RANK.AVG(Table2[[#This Row],[6M Return vs Nifty Z-Score]],Table2[6M Return vs Nifty Z-Score])</f>
        <v>50</v>
      </c>
      <c r="AU89">
        <f>_xlfn.RANK.AVG(Table2[[#This Row],[Sharpe Ratio Z-Score]],Table2[Sharpe Ratio Z-Score])</f>
        <v>230</v>
      </c>
      <c r="AV89">
        <f>(Table2[[#This Row],[Rank 1Y]]+Table2[[#This Row],[Rank 6M]]+Table2[[#This Row],[Rank Sharpe]])/3</f>
        <v>139.33333333333334</v>
      </c>
    </row>
    <row r="90" spans="1:48" x14ac:dyDescent="0.3">
      <c r="A90" t="s">
        <v>1025</v>
      </c>
      <c r="B90" t="s">
        <v>1026</v>
      </c>
      <c r="C90" t="s">
        <v>10314</v>
      </c>
      <c r="D90" t="s">
        <v>385</v>
      </c>
      <c r="E90">
        <v>13573.090944</v>
      </c>
      <c r="F90">
        <v>1069.75</v>
      </c>
      <c r="G90">
        <v>63.383719363282701</v>
      </c>
      <c r="H90">
        <f>(Table2[[#This Row],[1Y Return vs Nifty]]-AVERAGE(Table2[1Y Return vs Nifty]))/_xlfn.STDEV.P(Table2[1Y Return vs Nifty])</f>
        <v>0.53357936651784188</v>
      </c>
      <c r="I90">
        <v>22.5260279436948</v>
      </c>
      <c r="J90">
        <f>(Table2[[#This Row],[1M Return vs Nifty]]-AVERAGE(Table2[1M Return vs Nifty]))/_xlfn.STDEV.P(Table2[1M Return vs Nifty])</f>
        <v>2.0860135366549932</v>
      </c>
      <c r="K90">
        <v>93.590712975229707</v>
      </c>
      <c r="L90">
        <f>(Table2[[#This Row],[6M Return vs Nifty]]-AVERAGE(Table2[6M Return vs Nifty]))/_xlfn.STDEV.P(Table2[6M Return vs Nifty])</f>
        <v>2.9154286829964149</v>
      </c>
      <c r="M90">
        <v>9.88369800664886</v>
      </c>
      <c r="N90">
        <f>(Table2[[#This Row],[1W Return vs Nifty]]-AVERAGE(Table2[1W Return vs Nifty]))/_xlfn.STDEV.P(Table2[1W Return vs Nifty])</f>
        <v>2.0523778766643224</v>
      </c>
      <c r="O90">
        <v>990.08</v>
      </c>
      <c r="P90">
        <v>874.04881488928504</v>
      </c>
      <c r="Q90">
        <v>694.39906854481899</v>
      </c>
      <c r="R90">
        <v>73.166155170356305</v>
      </c>
      <c r="S90" s="2">
        <f>(Table2[[#This Row],[Close Price]]-Table2[[#This Row],[20D EMA]])/Table2[[#This Row],[20D EMA]]</f>
        <v>8.0468244990303764E-2</v>
      </c>
      <c r="T90" s="2">
        <f>(Table2[[#This Row],[Close Price]]-Table2[[#This Row],[50D EMA]])/Table2[[#This Row],[50D EMA]]</f>
        <v>0.2239018940097805</v>
      </c>
      <c r="U90" s="2">
        <f>(Table2[[#This Row],[Close Price]]-Table2[[#This Row],[200D EMA]])/Table2[[#This Row],[200D EMA]]</f>
        <v>0.54054066092249453</v>
      </c>
      <c r="V90">
        <v>0.68629195283465405</v>
      </c>
      <c r="W90">
        <v>1062.05</v>
      </c>
      <c r="X90">
        <v>1089</v>
      </c>
      <c r="Y90">
        <v>1062.05</v>
      </c>
      <c r="Z90">
        <v>1124</v>
      </c>
      <c r="AA90">
        <v>908.35</v>
      </c>
      <c r="AB90">
        <v>1124</v>
      </c>
      <c r="AC90" s="2">
        <f>(Table2[[#This Row],[Close Price]]/Table2[[#This Row],[Day Low]])-1</f>
        <v>7.2501294665976435E-3</v>
      </c>
      <c r="AD90" s="2">
        <f>(Table2[[#This Row],[Day High]]/Table2[[#This Row],[Close Price]])-1</f>
        <v>1.799485861182526E-2</v>
      </c>
      <c r="AE90" s="2">
        <f>(Table2[[#This Row],[Close Price]]/Table2[[#This Row],[Current Week Low]])-1</f>
        <v>7.2501294665976435E-3</v>
      </c>
      <c r="AF90" s="2">
        <f>(Table2[[#This Row],[Current Week High]]/Table2[[#This Row],[Close Price]])-1</f>
        <v>5.0712783360598257E-2</v>
      </c>
      <c r="AG90" s="2">
        <f>(Table2[[#This Row],[Close Price]]/Table2[[#This Row],[Current Month Low]])-1</f>
        <v>0.17768481312269491</v>
      </c>
      <c r="AH90" s="2">
        <f>(Table2[[#This Row],[Current Month High]]/Table2[[#This Row],[Close Price]])-1</f>
        <v>5.0712783360598257E-2</v>
      </c>
      <c r="AI90">
        <v>5.0712783360598204</v>
      </c>
      <c r="AJ90">
        <v>137.722222222222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0.76</v>
      </c>
      <c r="AM90" t="s">
        <v>10345</v>
      </c>
      <c r="AN90">
        <v>7.53</v>
      </c>
      <c r="AO90" t="s">
        <v>10345</v>
      </c>
      <c r="AP90">
        <v>9.3783135642522997E-2</v>
      </c>
      <c r="AQ90">
        <f>(Table2[[#This Row],[Sharpe Ratio]]-AVERAGE(Table2[Sharpe Ratio]))/_xlfn.STDEV.P(Table2[Sharpe Ratio])</f>
        <v>0.32427169357803431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7.9116711564116065</v>
      </c>
      <c r="AS90">
        <f>_xlfn.RANK.AVG(Table2[[#This Row],[1Y Return vs Nifty Z-Score]],Table2[1Y Return vs Nifty Z-Score])</f>
        <v>163</v>
      </c>
      <c r="AT90">
        <f>_xlfn.RANK.AVG(Table2[[#This Row],[6M Return vs Nifty Z-Score]],Table2[6M Return vs Nifty Z-Score])</f>
        <v>9</v>
      </c>
      <c r="AU90">
        <f>_xlfn.RANK.AVG(Table2[[#This Row],[Sharpe Ratio Z-Score]],Table2[Sharpe Ratio Z-Score])</f>
        <v>248</v>
      </c>
      <c r="AV90">
        <f>(Table2[[#This Row],[Rank 1Y]]+Table2[[#This Row],[Rank 6M]]+Table2[[#This Row],[Rank Sharpe]])/3</f>
        <v>140</v>
      </c>
    </row>
    <row r="91" spans="1:48" x14ac:dyDescent="0.3">
      <c r="A91" t="s">
        <v>766</v>
      </c>
      <c r="B91" t="s">
        <v>767</v>
      </c>
      <c r="C91" t="s">
        <v>10304</v>
      </c>
      <c r="D91" t="s">
        <v>212</v>
      </c>
      <c r="E91">
        <v>21652.447600079999</v>
      </c>
      <c r="F91">
        <v>1337.6</v>
      </c>
      <c r="G91">
        <v>80.732253657373093</v>
      </c>
      <c r="H91">
        <f>(Table2[[#This Row],[1Y Return vs Nifty]]-AVERAGE(Table2[1Y Return vs Nifty]))/_xlfn.STDEV.P(Table2[1Y Return vs Nifty])</f>
        <v>0.80583199754907764</v>
      </c>
      <c r="I91">
        <v>-4.9353837974932002</v>
      </c>
      <c r="J91">
        <f>(Table2[[#This Row],[1M Return vs Nifty]]-AVERAGE(Table2[1M Return vs Nifty]))/_xlfn.STDEV.P(Table2[1M Return vs Nifty])</f>
        <v>-0.51506623567168985</v>
      </c>
      <c r="K91">
        <v>22.209031229061999</v>
      </c>
      <c r="L91">
        <f>(Table2[[#This Row],[6M Return vs Nifty]]-AVERAGE(Table2[6M Return vs Nifty]))/_xlfn.STDEV.P(Table2[6M Return vs Nifty])</f>
        <v>0.47259320179471409</v>
      </c>
      <c r="M91">
        <v>8.0389613647111098</v>
      </c>
      <c r="N91">
        <f>(Table2[[#This Row],[1W Return vs Nifty]]-AVERAGE(Table2[1W Return vs Nifty]))/_xlfn.STDEV.P(Table2[1W Return vs Nifty])</f>
        <v>1.6357484115840262</v>
      </c>
      <c r="O91">
        <v>1279.06</v>
      </c>
      <c r="P91">
        <v>1261.86773883705</v>
      </c>
      <c r="Q91">
        <v>1062.8632433566299</v>
      </c>
      <c r="R91">
        <v>71.730828859745998</v>
      </c>
      <c r="S91" s="2">
        <f>(Table2[[#This Row],[Close Price]]-Table2[[#This Row],[20D EMA]])/Table2[[#This Row],[20D EMA]]</f>
        <v>4.5767985864619304E-2</v>
      </c>
      <c r="T91" s="2">
        <f>(Table2[[#This Row],[Close Price]]-Table2[[#This Row],[50D EMA]])/Table2[[#This Row],[50D EMA]]</f>
        <v>6.0016005506841448E-2</v>
      </c>
      <c r="U91" s="2">
        <f>(Table2[[#This Row],[Close Price]]-Table2[[#This Row],[200D EMA]])/Table2[[#This Row],[200D EMA]]</f>
        <v>0.25848740029406175</v>
      </c>
      <c r="V91">
        <v>0.50365563413544701</v>
      </c>
      <c r="W91">
        <v>1320</v>
      </c>
      <c r="X91">
        <v>1354</v>
      </c>
      <c r="Y91">
        <v>1275.55</v>
      </c>
      <c r="Z91">
        <v>1354</v>
      </c>
      <c r="AA91">
        <v>1189</v>
      </c>
      <c r="AB91">
        <v>1374.3</v>
      </c>
      <c r="AC91" s="2">
        <f>(Table2[[#This Row],[Close Price]]/Table2[[#This Row],[Day Low]])-1</f>
        <v>1.3333333333333197E-2</v>
      </c>
      <c r="AD91" s="2">
        <f>(Table2[[#This Row],[Day High]]/Table2[[#This Row],[Close Price]])-1</f>
        <v>1.2260765550239361E-2</v>
      </c>
      <c r="AE91" s="2">
        <f>(Table2[[#This Row],[Close Price]]/Table2[[#This Row],[Current Week Low]])-1</f>
        <v>4.8645682254713662E-2</v>
      </c>
      <c r="AF91" s="2">
        <f>(Table2[[#This Row],[Current Week High]]/Table2[[#This Row],[Close Price]])-1</f>
        <v>1.2260765550239361E-2</v>
      </c>
      <c r="AG91" s="2">
        <f>(Table2[[#This Row],[Close Price]]/Table2[[#This Row],[Current Month Low]])-1</f>
        <v>0.12497897392767032</v>
      </c>
      <c r="AH91" s="2">
        <f>(Table2[[#This Row],[Current Month High]]/Table2[[#This Row],[Close Price]])-1</f>
        <v>2.7437200956937913E-2</v>
      </c>
      <c r="AI91">
        <v>6.7471590909090802</v>
      </c>
      <c r="AJ91">
        <v>122.469854469854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-0.01</v>
      </c>
      <c r="AM91" t="s">
        <v>10344</v>
      </c>
      <c r="AN91">
        <v>7.79</v>
      </c>
      <c r="AO91" t="s">
        <v>10345</v>
      </c>
      <c r="AP91">
        <v>0.15853850798826899</v>
      </c>
      <c r="AQ91">
        <f>(Table2[[#This Row],[Sharpe Ratio]]-AVERAGE(Table2[Sharpe Ratio]))/_xlfn.STDEV.P(Table2[Sharpe Ratio])</f>
        <v>1.0682395009430614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3.4673468761991897</v>
      </c>
      <c r="AS91">
        <f>_xlfn.RANK.AVG(Table2[[#This Row],[1Y Return vs Nifty Z-Score]],Table2[1Y Return vs Nifty Z-Score])</f>
        <v>125</v>
      </c>
      <c r="AT91">
        <f>_xlfn.RANK.AVG(Table2[[#This Row],[6M Return vs Nifty Z-Score]],Table2[6M Return vs Nifty Z-Score])</f>
        <v>193</v>
      </c>
      <c r="AU91">
        <f>_xlfn.RANK.AVG(Table2[[#This Row],[Sharpe Ratio Z-Score]],Table2[Sharpe Ratio Z-Score])</f>
        <v>104</v>
      </c>
      <c r="AV91">
        <f>(Table2[[#This Row],[Rank 1Y]]+Table2[[#This Row],[Rank 6M]]+Table2[[#This Row],[Rank Sharpe]])/3</f>
        <v>140.66666666666666</v>
      </c>
    </row>
    <row r="92" spans="1:48" x14ac:dyDescent="0.3">
      <c r="A92" t="s">
        <v>512</v>
      </c>
      <c r="B92" t="s">
        <v>513</v>
      </c>
      <c r="C92" t="s">
        <v>10311</v>
      </c>
      <c r="D92" t="s">
        <v>514</v>
      </c>
      <c r="E92">
        <v>41025.562543559899</v>
      </c>
      <c r="F92">
        <v>4544.1499999999996</v>
      </c>
      <c r="G92">
        <v>44.511388394593098</v>
      </c>
      <c r="H92">
        <f>(Table2[[#This Row],[1Y Return vs Nifty]]-AVERAGE(Table2[1Y Return vs Nifty]))/_xlfn.STDEV.P(Table2[1Y Return vs Nifty])</f>
        <v>0.23741361136997136</v>
      </c>
      <c r="I92">
        <v>2.2594232728263099</v>
      </c>
      <c r="J92">
        <f>(Table2[[#This Row],[1M Return vs Nifty]]-AVERAGE(Table2[1M Return vs Nifty]))/_xlfn.STDEV.P(Table2[1M Return vs Nifty])</f>
        <v>0.16640882150217304</v>
      </c>
      <c r="K92">
        <v>24.9200165607085</v>
      </c>
      <c r="L92">
        <f>(Table2[[#This Row],[6M Return vs Nifty]]-AVERAGE(Table2[6M Return vs Nifty]))/_xlfn.STDEV.P(Table2[6M Return vs Nifty])</f>
        <v>0.56536898117061796</v>
      </c>
      <c r="M92">
        <v>-4.8630885045892898</v>
      </c>
      <c r="N92">
        <f>(Table2[[#This Row],[1W Return vs Nifty]]-AVERAGE(Table2[1W Return vs Nifty]))/_xlfn.STDEV.P(Table2[1W Return vs Nifty])</f>
        <v>-1.2781494388102297</v>
      </c>
      <c r="O92">
        <v>4445.33</v>
      </c>
      <c r="P92">
        <v>4358.90037244216</v>
      </c>
      <c r="Q92">
        <v>3742.36844722048</v>
      </c>
      <c r="R92">
        <v>58.1043554612557</v>
      </c>
      <c r="S92" s="2">
        <f>(Table2[[#This Row],[Close Price]]-Table2[[#This Row],[20D EMA]])/Table2[[#This Row],[20D EMA]]</f>
        <v>2.2230070658421246E-2</v>
      </c>
      <c r="T92" s="2">
        <f>(Table2[[#This Row],[Close Price]]-Table2[[#This Row],[50D EMA]])/Table2[[#This Row],[50D EMA]]</f>
        <v>4.2499165323673108E-2</v>
      </c>
      <c r="U92" s="2">
        <f>(Table2[[#This Row],[Close Price]]-Table2[[#This Row],[200D EMA]])/Table2[[#This Row],[200D EMA]]</f>
        <v>0.2142444187650781</v>
      </c>
      <c r="V92">
        <v>1.0243091549204499</v>
      </c>
      <c r="W92">
        <v>4505.55</v>
      </c>
      <c r="X92">
        <v>4594.95</v>
      </c>
      <c r="Y92">
        <v>4505.55</v>
      </c>
      <c r="Z92">
        <v>4693</v>
      </c>
      <c r="AA92">
        <v>3950.05</v>
      </c>
      <c r="AB92">
        <v>4779.8999999999996</v>
      </c>
      <c r="AC92" s="2">
        <f>(Table2[[#This Row],[Close Price]]/Table2[[#This Row],[Day Low]])-1</f>
        <v>8.5672115501991275E-3</v>
      </c>
      <c r="AD92" s="2">
        <f>(Table2[[#This Row],[Day High]]/Table2[[#This Row],[Close Price]])-1</f>
        <v>1.1179208432820165E-2</v>
      </c>
      <c r="AE92" s="2">
        <f>(Table2[[#This Row],[Close Price]]/Table2[[#This Row],[Current Week Low]])-1</f>
        <v>8.5672115501991275E-3</v>
      </c>
      <c r="AF92" s="2">
        <f>(Table2[[#This Row],[Current Week High]]/Table2[[#This Row],[Close Price]])-1</f>
        <v>3.2756401087111975E-2</v>
      </c>
      <c r="AG92" s="2">
        <f>(Table2[[#This Row],[Close Price]]/Table2[[#This Row],[Current Month Low]])-1</f>
        <v>0.15040315945367766</v>
      </c>
      <c r="AH92" s="2">
        <f>(Table2[[#This Row],[Current Month High]]/Table2[[#This Row],[Close Price]])-1</f>
        <v>5.1879889528294587E-2</v>
      </c>
      <c r="AI92">
        <v>10.905229800952799</v>
      </c>
      <c r="AJ92">
        <v>95.775709792770598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</v>
      </c>
      <c r="AM92" t="s">
        <v>10346</v>
      </c>
      <c r="AN92">
        <v>7.57</v>
      </c>
      <c r="AO92" t="s">
        <v>10345</v>
      </c>
      <c r="AP92">
        <v>0.23333114887249801</v>
      </c>
      <c r="AQ92">
        <f>(Table2[[#This Row],[Sharpe Ratio]]-AVERAGE(Table2[Sharpe Ratio]))/_xlfn.STDEV.P(Table2[Sharpe Ratio])</f>
        <v>1.9275244533727289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1.6185664286052617</v>
      </c>
      <c r="AS92">
        <f>_xlfn.RANK.AVG(Table2[[#This Row],[1Y Return vs Nifty Z-Score]],Table2[1Y Return vs Nifty Z-Score])</f>
        <v>229</v>
      </c>
      <c r="AT92">
        <f>_xlfn.RANK.AVG(Table2[[#This Row],[6M Return vs Nifty Z-Score]],Table2[6M Return vs Nifty Z-Score])</f>
        <v>178</v>
      </c>
      <c r="AU92">
        <f>_xlfn.RANK.AVG(Table2[[#This Row],[Sharpe Ratio Z-Score]],Table2[Sharpe Ratio Z-Score])</f>
        <v>19</v>
      </c>
      <c r="AV92">
        <f>(Table2[[#This Row],[Rank 1Y]]+Table2[[#This Row],[Rank 6M]]+Table2[[#This Row],[Rank Sharpe]])/3</f>
        <v>142</v>
      </c>
    </row>
    <row r="93" spans="1:48" x14ac:dyDescent="0.3">
      <c r="A93" t="s">
        <v>1140</v>
      </c>
      <c r="B93" t="s">
        <v>1141</v>
      </c>
      <c r="C93" t="s">
        <v>10309</v>
      </c>
      <c r="D93" t="s">
        <v>848</v>
      </c>
      <c r="E93">
        <v>10868.95536507</v>
      </c>
      <c r="F93">
        <v>232</v>
      </c>
      <c r="G93">
        <v>72.502538024978705</v>
      </c>
      <c r="H93">
        <f>(Table2[[#This Row],[1Y Return vs Nifty]]-AVERAGE(Table2[1Y Return vs Nifty]))/_xlfn.STDEV.P(Table2[1Y Return vs Nifty])</f>
        <v>0.67668208231263682</v>
      </c>
      <c r="I93">
        <v>-9.1976696388036991</v>
      </c>
      <c r="J93">
        <f>(Table2[[#This Row],[1M Return vs Nifty]]-AVERAGE(Table2[1M Return vs Nifty]))/_xlfn.STDEV.P(Table2[1M Return vs Nifty])</f>
        <v>-0.91877983897049642</v>
      </c>
      <c r="K93">
        <v>29.436622808931499</v>
      </c>
      <c r="L93">
        <f>(Table2[[#This Row],[6M Return vs Nifty]]-AVERAGE(Table2[6M Return vs Nifty]))/_xlfn.STDEV.P(Table2[6M Return vs Nifty])</f>
        <v>0.71993701218186246</v>
      </c>
      <c r="M93">
        <v>7.2116603544204203</v>
      </c>
      <c r="N93">
        <f>(Table2[[#This Row],[1W Return vs Nifty]]-AVERAGE(Table2[1W Return vs Nifty]))/_xlfn.STDEV.P(Table2[1W Return vs Nifty])</f>
        <v>1.4489044092793171</v>
      </c>
      <c r="O93">
        <v>221.23</v>
      </c>
      <c r="P93">
        <v>224.27386456167801</v>
      </c>
      <c r="Q93">
        <v>190.35194276498501</v>
      </c>
      <c r="R93">
        <v>66.627698735722902</v>
      </c>
      <c r="S93" s="2">
        <f>(Table2[[#This Row],[Close Price]]-Table2[[#This Row],[20D EMA]])/Table2[[#This Row],[20D EMA]]</f>
        <v>4.868236676761746E-2</v>
      </c>
      <c r="T93" s="2">
        <f>(Table2[[#This Row],[Close Price]]-Table2[[#This Row],[50D EMA]])/Table2[[#This Row],[50D EMA]]</f>
        <v>3.4449557702240466E-2</v>
      </c>
      <c r="U93" s="2">
        <f>(Table2[[#This Row],[Close Price]]-Table2[[#This Row],[200D EMA]])/Table2[[#This Row],[200D EMA]]</f>
        <v>0.21879502058161338</v>
      </c>
      <c r="V93">
        <v>1.1454662077056601</v>
      </c>
      <c r="W93">
        <v>230.65</v>
      </c>
      <c r="X93">
        <v>239.7</v>
      </c>
      <c r="Y93">
        <v>214.25</v>
      </c>
      <c r="Z93">
        <v>239.7</v>
      </c>
      <c r="AA93">
        <v>190.15</v>
      </c>
      <c r="AB93">
        <v>249.05</v>
      </c>
      <c r="AC93" s="2">
        <f>(Table2[[#This Row],[Close Price]]/Table2[[#This Row],[Day Low]])-1</f>
        <v>5.853024062432155E-3</v>
      </c>
      <c r="AD93" s="2">
        <f>(Table2[[#This Row],[Day High]]/Table2[[#This Row],[Close Price]])-1</f>
        <v>3.318965517241379E-2</v>
      </c>
      <c r="AE93" s="2">
        <f>(Table2[[#This Row],[Close Price]]/Table2[[#This Row],[Current Week Low]])-1</f>
        <v>8.2847141190198315E-2</v>
      </c>
      <c r="AF93" s="2">
        <f>(Table2[[#This Row],[Current Week High]]/Table2[[#This Row],[Close Price]])-1</f>
        <v>3.318965517241379E-2</v>
      </c>
      <c r="AG93" s="2">
        <f>(Table2[[#This Row],[Close Price]]/Table2[[#This Row],[Current Month Low]])-1</f>
        <v>0.22008940310281355</v>
      </c>
      <c r="AH93" s="2">
        <f>(Table2[[#This Row],[Current Month High]]/Table2[[#This Row],[Close Price]])-1</f>
        <v>7.3491379310344884E-2</v>
      </c>
      <c r="AI93">
        <v>13.793103448275801</v>
      </c>
      <c r="AJ93">
        <v>110.526315789473</v>
      </c>
      <c r="AK93" t="str">
        <f>IF(AND(Table2[[#This Row],[20D EMA]]&gt;Table2[[#This Row],[50D EMA]],Table2[[#This Row],[50D EMA]]&gt;Table2[[#This Row],[200D EMA]]),"Uptrend","Downtrend/NoTrend")</f>
        <v>Downtrend/NoTrend</v>
      </c>
      <c r="AL93">
        <v>-0.02</v>
      </c>
      <c r="AM93" t="s">
        <v>10344</v>
      </c>
      <c r="AN93">
        <v>9.8699999999999992</v>
      </c>
      <c r="AO93" t="s">
        <v>10345</v>
      </c>
      <c r="AP93">
        <v>0.14758020000939001</v>
      </c>
      <c r="AQ93">
        <f>(Table2[[#This Row],[Sharpe Ratio]]-AVERAGE(Table2[Sharpe Ratio]))/_xlfn.STDEV.P(Table2[Sharpe Ratio])</f>
        <v>0.94234062855378309</v>
      </c>
      <c r="AR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3">
        <f>_xlfn.RANK.AVG(Table2[[#This Row],[1Y Return vs Nifty Z-Score]],Table2[1Y Return vs Nifty Z-Score])</f>
        <v>144</v>
      </c>
      <c r="AT93">
        <f>_xlfn.RANK.AVG(Table2[[#This Row],[6M Return vs Nifty Z-Score]],Table2[6M Return vs Nifty Z-Score])</f>
        <v>152</v>
      </c>
      <c r="AU93">
        <f>_xlfn.RANK.AVG(Table2[[#This Row],[Sharpe Ratio Z-Score]],Table2[Sharpe Ratio Z-Score])</f>
        <v>132</v>
      </c>
      <c r="AV93">
        <f>(Table2[[#This Row],[Rank 1Y]]+Table2[[#This Row],[Rank 6M]]+Table2[[#This Row],[Rank Sharpe]])/3</f>
        <v>142.66666666666666</v>
      </c>
    </row>
    <row r="94" spans="1:48" x14ac:dyDescent="0.3">
      <c r="A94" t="s">
        <v>1381</v>
      </c>
      <c r="B94" t="s">
        <v>1382</v>
      </c>
      <c r="C94" t="s">
        <v>10314</v>
      </c>
      <c r="D94" t="s">
        <v>306</v>
      </c>
      <c r="E94">
        <v>8213.6352334399999</v>
      </c>
      <c r="F94">
        <v>1920.85</v>
      </c>
      <c r="G94">
        <v>87.121658122123804</v>
      </c>
      <c r="H94">
        <f>(Table2[[#This Row],[1Y Return vs Nifty]]-AVERAGE(Table2[1Y Return vs Nifty]))/_xlfn.STDEV.P(Table2[1Y Return vs Nifty])</f>
        <v>0.90610168873812857</v>
      </c>
      <c r="I94">
        <v>15.3723768665969</v>
      </c>
      <c r="J94">
        <f>(Table2[[#This Row],[1M Return vs Nifty]]-AVERAGE(Table2[1M Return vs Nifty]))/_xlfn.STDEV.P(Table2[1M Return vs Nifty])</f>
        <v>1.4084366775230828</v>
      </c>
      <c r="K94">
        <v>46.163500153068497</v>
      </c>
      <c r="L94">
        <f>(Table2[[#This Row],[6M Return vs Nifty]]-AVERAGE(Table2[6M Return vs Nifty]))/_xlfn.STDEV.P(Table2[6M Return vs Nifty])</f>
        <v>1.2923669194971303</v>
      </c>
      <c r="M94">
        <v>2.9578227671175799</v>
      </c>
      <c r="N94">
        <f>(Table2[[#This Row],[1W Return vs Nifty]]-AVERAGE(Table2[1W Return vs Nifty]))/_xlfn.STDEV.P(Table2[1W Return vs Nifty])</f>
        <v>0.4881851183810752</v>
      </c>
      <c r="O94">
        <v>1852.47</v>
      </c>
      <c r="P94">
        <v>1682.68971386824</v>
      </c>
      <c r="Q94">
        <v>1342.66965701308</v>
      </c>
      <c r="R94">
        <v>62.265781710724397</v>
      </c>
      <c r="S94" s="2">
        <f>(Table2[[#This Row],[Close Price]]-Table2[[#This Row],[20D EMA]])/Table2[[#This Row],[20D EMA]]</f>
        <v>3.6912878481162925E-2</v>
      </c>
      <c r="T94" s="2">
        <f>(Table2[[#This Row],[Close Price]]-Table2[[#This Row],[50D EMA]])/Table2[[#This Row],[50D EMA]]</f>
        <v>0.14153547393135643</v>
      </c>
      <c r="U94" s="2">
        <f>(Table2[[#This Row],[Close Price]]-Table2[[#This Row],[200D EMA]])/Table2[[#This Row],[200D EMA]]</f>
        <v>0.43061995180046536</v>
      </c>
      <c r="V94">
        <v>0.836814204549994</v>
      </c>
      <c r="W94">
        <v>1910</v>
      </c>
      <c r="X94">
        <v>1984</v>
      </c>
      <c r="Y94">
        <v>1890.4</v>
      </c>
      <c r="Z94">
        <v>1988</v>
      </c>
      <c r="AA94">
        <v>1692.4</v>
      </c>
      <c r="AB94">
        <v>2026</v>
      </c>
      <c r="AC94" s="2">
        <f>(Table2[[#This Row],[Close Price]]/Table2[[#This Row],[Day Low]])-1</f>
        <v>5.6806282722512424E-3</v>
      </c>
      <c r="AD94" s="2">
        <f>(Table2[[#This Row],[Day High]]/Table2[[#This Row],[Close Price]])-1</f>
        <v>3.287607048962693E-2</v>
      </c>
      <c r="AE94" s="2">
        <f>(Table2[[#This Row],[Close Price]]/Table2[[#This Row],[Current Week Low]])-1</f>
        <v>1.61077020736351E-2</v>
      </c>
      <c r="AF94" s="2">
        <f>(Table2[[#This Row],[Current Week High]]/Table2[[#This Row],[Close Price]])-1</f>
        <v>3.4958481922065854E-2</v>
      </c>
      <c r="AG94" s="2">
        <f>(Table2[[#This Row],[Close Price]]/Table2[[#This Row],[Current Month Low]])-1</f>
        <v>0.13498581895532968</v>
      </c>
      <c r="AH94" s="2">
        <f>(Table2[[#This Row],[Current Month High]]/Table2[[#This Row],[Close Price]])-1</f>
        <v>5.474139053023408E-2</v>
      </c>
      <c r="AI94">
        <v>5.4741390530234</v>
      </c>
      <c r="AJ94">
        <v>120.255704621029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0.37</v>
      </c>
      <c r="AM94" t="s">
        <v>10345</v>
      </c>
      <c r="AN94">
        <v>-0.73</v>
      </c>
      <c r="AO94" t="s">
        <v>10344</v>
      </c>
      <c r="AP94">
        <v>9.9178000691559007E-2</v>
      </c>
      <c r="AQ94">
        <f>(Table2[[#This Row],[Sharpe Ratio]]-AVERAGE(Table2[Sharpe Ratio]))/_xlfn.STDEV.P(Table2[Sharpe Ratio])</f>
        <v>0.38625274281255711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4.481343146951974</v>
      </c>
      <c r="AS94">
        <f>_xlfn.RANK.AVG(Table2[[#This Row],[1Y Return vs Nifty Z-Score]],Table2[1Y Return vs Nifty Z-Score])</f>
        <v>114</v>
      </c>
      <c r="AT94">
        <f>_xlfn.RANK.AVG(Table2[[#This Row],[6M Return vs Nifty Z-Score]],Table2[6M Return vs Nifty Z-Score])</f>
        <v>74</v>
      </c>
      <c r="AU94">
        <f>_xlfn.RANK.AVG(Table2[[#This Row],[Sharpe Ratio Z-Score]],Table2[Sharpe Ratio Z-Score])</f>
        <v>241</v>
      </c>
      <c r="AV94">
        <f>(Table2[[#This Row],[Rank 1Y]]+Table2[[#This Row],[Rank 6M]]+Table2[[#This Row],[Rank Sharpe]])/3</f>
        <v>143</v>
      </c>
    </row>
    <row r="95" spans="1:48" x14ac:dyDescent="0.3">
      <c r="A95" t="s">
        <v>497</v>
      </c>
      <c r="B95" t="s">
        <v>498</v>
      </c>
      <c r="C95" t="s">
        <v>10307</v>
      </c>
      <c r="D95" t="s">
        <v>499</v>
      </c>
      <c r="E95">
        <v>42389.5</v>
      </c>
      <c r="F95">
        <v>491.7</v>
      </c>
      <c r="G95">
        <v>58.554406970560301</v>
      </c>
      <c r="H95">
        <f>(Table2[[#This Row],[1Y Return vs Nifty]]-AVERAGE(Table2[1Y Return vs Nifty]))/_xlfn.STDEV.P(Table2[1Y Return vs Nifty])</f>
        <v>0.45779238747383727</v>
      </c>
      <c r="I95">
        <v>-11.430892603884001</v>
      </c>
      <c r="J95">
        <f>(Table2[[#This Row],[1M Return vs Nifty]]-AVERAGE(Table2[1M Return vs Nifty]))/_xlfn.STDEV.P(Table2[1M Return vs Nifty])</f>
        <v>-1.1303054202592937</v>
      </c>
      <c r="K95">
        <v>40.446299696142397</v>
      </c>
      <c r="L95">
        <f>(Table2[[#This Row],[6M Return vs Nifty]]-AVERAGE(Table2[6M Return vs Nifty]))/_xlfn.STDEV.P(Table2[6M Return vs Nifty])</f>
        <v>1.0967119589011443</v>
      </c>
      <c r="M95">
        <v>-1.1490953971714899</v>
      </c>
      <c r="N95">
        <f>(Table2[[#This Row],[1W Return vs Nifty]]-AVERAGE(Table2[1W Return vs Nifty]))/_xlfn.STDEV.P(Table2[1W Return vs Nifty])</f>
        <v>-0.43935276373036247</v>
      </c>
      <c r="O95">
        <v>505.02</v>
      </c>
      <c r="P95">
        <v>511.73621659480898</v>
      </c>
      <c r="Q95">
        <v>424.933423163653</v>
      </c>
      <c r="R95">
        <v>45.253442760237597</v>
      </c>
      <c r="S95" s="2">
        <f>(Table2[[#This Row],[Close Price]]-Table2[[#This Row],[20D EMA]])/Table2[[#This Row],[20D EMA]]</f>
        <v>-2.6375193061660911E-2</v>
      </c>
      <c r="T95" s="2">
        <f>(Table2[[#This Row],[Close Price]]-Table2[[#This Row],[50D EMA]])/Table2[[#This Row],[50D EMA]]</f>
        <v>-3.915340744912256E-2</v>
      </c>
      <c r="U95" s="2">
        <f>(Table2[[#This Row],[Close Price]]-Table2[[#This Row],[200D EMA]])/Table2[[#This Row],[200D EMA]]</f>
        <v>0.15712244129742986</v>
      </c>
      <c r="V95">
        <v>0.41054477326473099</v>
      </c>
      <c r="W95">
        <v>490.15</v>
      </c>
      <c r="X95">
        <v>500.75</v>
      </c>
      <c r="Y95">
        <v>490.15</v>
      </c>
      <c r="Z95">
        <v>505.45</v>
      </c>
      <c r="AA95">
        <v>479.8</v>
      </c>
      <c r="AB95">
        <v>528.35</v>
      </c>
      <c r="AC95" s="2">
        <f>(Table2[[#This Row],[Close Price]]/Table2[[#This Row],[Day Low]])-1</f>
        <v>3.1622972559421925E-3</v>
      </c>
      <c r="AD95" s="2">
        <f>(Table2[[#This Row],[Day High]]/Table2[[#This Row],[Close Price]])-1</f>
        <v>1.8405531828350696E-2</v>
      </c>
      <c r="AE95" s="2">
        <f>(Table2[[#This Row],[Close Price]]/Table2[[#This Row],[Current Week Low]])-1</f>
        <v>3.1622972559421925E-3</v>
      </c>
      <c r="AF95" s="2">
        <f>(Table2[[#This Row],[Current Week High]]/Table2[[#This Row],[Close Price]])-1</f>
        <v>2.7964205816554788E-2</v>
      </c>
      <c r="AG95" s="2">
        <f>(Table2[[#This Row],[Close Price]]/Table2[[#This Row],[Current Month Low]])-1</f>
        <v>2.4802000833680671E-2</v>
      </c>
      <c r="AH95" s="2">
        <f>(Table2[[#This Row],[Current Month High]]/Table2[[#This Row],[Close Price]])-1</f>
        <v>7.4537319503762633E-2</v>
      </c>
      <c r="AI95">
        <v>26.1643278421801</v>
      </c>
      <c r="AJ95">
        <v>103.43400910219199</v>
      </c>
      <c r="AK95" t="str">
        <f>IF(AND(Table2[[#This Row],[20D EMA]]&gt;Table2[[#This Row],[50D EMA]],Table2[[#This Row],[50D EMA]]&gt;Table2[[#This Row],[200D EMA]]),"Uptrend","Downtrend/NoTrend")</f>
        <v>Downtrend/NoTrend</v>
      </c>
      <c r="AL95">
        <v>-0.1</v>
      </c>
      <c r="AM95" t="s">
        <v>10344</v>
      </c>
      <c r="AN95">
        <v>-0.3</v>
      </c>
      <c r="AO95" t="s">
        <v>10344</v>
      </c>
      <c r="AP95">
        <v>0.12996367944609499</v>
      </c>
      <c r="AQ95">
        <f>(Table2[[#This Row],[Sharpe Ratio]]-AVERAGE(Table2[Sharpe Ratio]))/_xlfn.STDEV.P(Table2[Sharpe Ratio])</f>
        <v>0.73994623713713803</v>
      </c>
      <c r="AR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5">
        <f>_xlfn.RANK.AVG(Table2[[#This Row],[1Y Return vs Nifty Z-Score]],Table2[1Y Return vs Nifty Z-Score])</f>
        <v>173</v>
      </c>
      <c r="AT95">
        <f>_xlfn.RANK.AVG(Table2[[#This Row],[6M Return vs Nifty Z-Score]],Table2[6M Return vs Nifty Z-Score])</f>
        <v>93</v>
      </c>
      <c r="AU95">
        <f>_xlfn.RANK.AVG(Table2[[#This Row],[Sharpe Ratio Z-Score]],Table2[Sharpe Ratio Z-Score])</f>
        <v>165</v>
      </c>
      <c r="AV95">
        <f>(Table2[[#This Row],[Rank 1Y]]+Table2[[#This Row],[Rank 6M]]+Table2[[#This Row],[Rank Sharpe]])/3</f>
        <v>143.66666666666666</v>
      </c>
    </row>
    <row r="96" spans="1:48" x14ac:dyDescent="0.3">
      <c r="A96" t="s">
        <v>1000</v>
      </c>
      <c r="B96" t="s">
        <v>1001</v>
      </c>
      <c r="C96" t="s">
        <v>10300</v>
      </c>
      <c r="D96" t="s">
        <v>300</v>
      </c>
      <c r="E96">
        <v>14450.900372284999</v>
      </c>
      <c r="F96">
        <v>1063.5999999999999</v>
      </c>
      <c r="G96">
        <v>120.17113285948</v>
      </c>
      <c r="H96">
        <f>(Table2[[#This Row],[1Y Return vs Nifty]]-AVERAGE(Table2[1Y Return vs Nifty]))/_xlfn.STDEV.P(Table2[1Y Return vs Nifty])</f>
        <v>1.4247510627380169</v>
      </c>
      <c r="I96">
        <v>-4.9428266197207602</v>
      </c>
      <c r="J96">
        <f>(Table2[[#This Row],[1M Return vs Nifty]]-AVERAGE(Table2[1M Return vs Nifty]))/_xlfn.STDEV.P(Table2[1M Return vs Nifty])</f>
        <v>-0.51577120213618133</v>
      </c>
      <c r="K96">
        <v>20.684358394328498</v>
      </c>
      <c r="L96">
        <f>(Table2[[#This Row],[6M Return vs Nifty]]-AVERAGE(Table2[6M Return vs Nifty]))/_xlfn.STDEV.P(Table2[6M Return vs Nifty])</f>
        <v>0.42041560094810287</v>
      </c>
      <c r="M96">
        <v>-8.7409126633616001</v>
      </c>
      <c r="N96">
        <f>(Table2[[#This Row],[1W Return vs Nifty]]-AVERAGE(Table2[1W Return vs Nifty]))/_xlfn.STDEV.P(Table2[1W Return vs Nifty])</f>
        <v>-2.1539469744669613</v>
      </c>
      <c r="O96">
        <v>1048.08</v>
      </c>
      <c r="P96">
        <v>1013.6332670893</v>
      </c>
      <c r="Q96">
        <v>843.34656798015897</v>
      </c>
      <c r="R96">
        <v>42.784277830326097</v>
      </c>
      <c r="S96" s="2">
        <f>(Table2[[#This Row],[Close Price]]-Table2[[#This Row],[20D EMA]])/Table2[[#This Row],[20D EMA]]</f>
        <v>1.4808029921380032E-2</v>
      </c>
      <c r="T96" s="2">
        <f>(Table2[[#This Row],[Close Price]]-Table2[[#This Row],[50D EMA]])/Table2[[#This Row],[50D EMA]]</f>
        <v>4.9294685299923036E-2</v>
      </c>
      <c r="U96" s="2">
        <f>(Table2[[#This Row],[Close Price]]-Table2[[#This Row],[200D EMA]])/Table2[[#This Row],[200D EMA]]</f>
        <v>0.26116597894902771</v>
      </c>
      <c r="V96">
        <v>0.70781918896458296</v>
      </c>
      <c r="W96">
        <v>1034.5999999999999</v>
      </c>
      <c r="X96">
        <v>1076</v>
      </c>
      <c r="Y96">
        <v>1013.1</v>
      </c>
      <c r="Z96">
        <v>1090.1500000000001</v>
      </c>
      <c r="AA96">
        <v>940.05</v>
      </c>
      <c r="AB96">
        <v>1130</v>
      </c>
      <c r="AC96" s="2">
        <f>(Table2[[#This Row],[Close Price]]/Table2[[#This Row],[Day Low]])-1</f>
        <v>2.8030156582254051E-2</v>
      </c>
      <c r="AD96" s="2">
        <f>(Table2[[#This Row],[Day High]]/Table2[[#This Row],[Close Price]])-1</f>
        <v>1.1658518239940019E-2</v>
      </c>
      <c r="AE96" s="2">
        <f>(Table2[[#This Row],[Close Price]]/Table2[[#This Row],[Current Week Low]])-1</f>
        <v>4.9847004244398363E-2</v>
      </c>
      <c r="AF96" s="2">
        <f>(Table2[[#This Row],[Current Week High]]/Table2[[#This Row],[Close Price]])-1</f>
        <v>2.4962391876645507E-2</v>
      </c>
      <c r="AG96" s="2">
        <f>(Table2[[#This Row],[Close Price]]/Table2[[#This Row],[Current Month Low]])-1</f>
        <v>0.13142917929897346</v>
      </c>
      <c r="AH96" s="2">
        <f>(Table2[[#This Row],[Current Month High]]/Table2[[#This Row],[Close Price]])-1</f>
        <v>6.2429484768710131E-2</v>
      </c>
      <c r="AI96">
        <v>8.7767957878901903</v>
      </c>
      <c r="AJ96">
        <v>163.90422430370299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-7.0000000000000007E-2</v>
      </c>
      <c r="AM96" t="s">
        <v>10344</v>
      </c>
      <c r="AN96">
        <v>3.19</v>
      </c>
      <c r="AO96" t="s">
        <v>10345</v>
      </c>
      <c r="AP96">
        <v>0.13092605298808399</v>
      </c>
      <c r="AQ96">
        <f>(Table2[[#This Row],[Sharpe Ratio]]-AVERAGE(Table2[Sharpe Ratio]))/_xlfn.STDEV.P(Table2[Sharpe Ratio])</f>
        <v>0.75100284770030323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-7.3548665216719655E-2</v>
      </c>
      <c r="AS96">
        <f>_xlfn.RANK.AVG(Table2[[#This Row],[1Y Return vs Nifty Z-Score]],Table2[1Y Return vs Nifty Z-Score])</f>
        <v>61</v>
      </c>
      <c r="AT96">
        <f>_xlfn.RANK.AVG(Table2[[#This Row],[6M Return vs Nifty Z-Score]],Table2[6M Return vs Nifty Z-Score])</f>
        <v>209</v>
      </c>
      <c r="AU96">
        <f>_xlfn.RANK.AVG(Table2[[#This Row],[Sharpe Ratio Z-Score]],Table2[Sharpe Ratio Z-Score])</f>
        <v>162</v>
      </c>
      <c r="AV96">
        <f>(Table2[[#This Row],[Rank 1Y]]+Table2[[#This Row],[Rank 6M]]+Table2[[#This Row],[Rank Sharpe]])/3</f>
        <v>144</v>
      </c>
    </row>
    <row r="97" spans="1:48" x14ac:dyDescent="0.3">
      <c r="A97" t="s">
        <v>102</v>
      </c>
      <c r="B97" t="s">
        <v>103</v>
      </c>
      <c r="C97" t="s">
        <v>10307</v>
      </c>
      <c r="D97" t="s">
        <v>104</v>
      </c>
      <c r="E97">
        <v>293265.16961727903</v>
      </c>
      <c r="F97">
        <v>10656.75</v>
      </c>
      <c r="G97">
        <v>101.88157237004199</v>
      </c>
      <c r="H97">
        <f>(Table2[[#This Row],[1Y Return vs Nifty]]-AVERAGE(Table2[1Y Return vs Nifty]))/_xlfn.STDEV.P(Table2[1Y Return vs Nifty])</f>
        <v>1.1377307946713016</v>
      </c>
      <c r="I97">
        <v>8.9454423848060092</v>
      </c>
      <c r="J97">
        <f>(Table2[[#This Row],[1M Return vs Nifty]]-AVERAGE(Table2[1M Return vs Nifty]))/_xlfn.STDEV.P(Table2[1M Return vs Nifty])</f>
        <v>0.79969269027998646</v>
      </c>
      <c r="K97">
        <v>16.012765722997599</v>
      </c>
      <c r="L97">
        <f>(Table2[[#This Row],[6M Return vs Nifty]]-AVERAGE(Table2[6M Return vs Nifty]))/_xlfn.STDEV.P(Table2[6M Return vs Nifty])</f>
        <v>0.26054359944735889</v>
      </c>
      <c r="M97">
        <v>6.2425466885022098</v>
      </c>
      <c r="N97">
        <f>(Table2[[#This Row],[1W Return vs Nifty]]-AVERAGE(Table2[1W Return vs Nifty]))/_xlfn.STDEV.P(Table2[1W Return vs Nifty])</f>
        <v>1.2300323496831085</v>
      </c>
      <c r="O97">
        <v>9966.7199999999993</v>
      </c>
      <c r="P97">
        <v>9688.0638193863997</v>
      </c>
      <c r="Q97">
        <v>8377.6078893326703</v>
      </c>
      <c r="R97">
        <v>84.112988549109801</v>
      </c>
      <c r="S97" s="2">
        <f>(Table2[[#This Row],[Close Price]]-Table2[[#This Row],[20D EMA]])/Table2[[#This Row],[20D EMA]]</f>
        <v>6.9233408784434666E-2</v>
      </c>
      <c r="T97" s="2">
        <f>(Table2[[#This Row],[Close Price]]-Table2[[#This Row],[50D EMA]])/Table2[[#This Row],[50D EMA]]</f>
        <v>9.9987592843391565E-2</v>
      </c>
      <c r="U97" s="2">
        <f>(Table2[[#This Row],[Close Price]]-Table2[[#This Row],[200D EMA]])/Table2[[#This Row],[200D EMA]]</f>
        <v>0.27205165731967407</v>
      </c>
      <c r="V97">
        <v>0.97655710845553201</v>
      </c>
      <c r="W97">
        <v>10461.299999999999</v>
      </c>
      <c r="X97">
        <v>10715</v>
      </c>
      <c r="Y97">
        <v>10339.65</v>
      </c>
      <c r="Z97">
        <v>10715</v>
      </c>
      <c r="AA97">
        <v>9369.2999999999993</v>
      </c>
      <c r="AB97">
        <v>10715</v>
      </c>
      <c r="AC97" s="2">
        <f>(Table2[[#This Row],[Close Price]]/Table2[[#This Row],[Day Low]])-1</f>
        <v>1.8683146454073762E-2</v>
      </c>
      <c r="AD97" s="2">
        <f>(Table2[[#This Row],[Day High]]/Table2[[#This Row],[Close Price]])-1</f>
        <v>5.4660191897153432E-3</v>
      </c>
      <c r="AE97" s="2">
        <f>(Table2[[#This Row],[Close Price]]/Table2[[#This Row],[Current Week Low]])-1</f>
        <v>3.0668349508929271E-2</v>
      </c>
      <c r="AF97" s="2">
        <f>(Table2[[#This Row],[Current Week High]]/Table2[[#This Row],[Close Price]])-1</f>
        <v>5.4660191897153432E-3</v>
      </c>
      <c r="AG97" s="2">
        <f>(Table2[[#This Row],[Close Price]]/Table2[[#This Row],[Current Month Low]])-1</f>
        <v>0.13741154622010199</v>
      </c>
      <c r="AH97" s="2">
        <f>(Table2[[#This Row],[Current Month High]]/Table2[[#This Row],[Close Price]])-1</f>
        <v>5.4660191897153432E-3</v>
      </c>
      <c r="AI97">
        <v>0.54660191897153398</v>
      </c>
      <c r="AJ97">
        <v>132.37570867858699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0.06</v>
      </c>
      <c r="AM97" t="s">
        <v>10345</v>
      </c>
      <c r="AN97">
        <v>9.1199999999999992</v>
      </c>
      <c r="AO97" t="s">
        <v>10345</v>
      </c>
      <c r="AP97">
        <v>0.15749846445174001</v>
      </c>
      <c r="AQ97">
        <f>(Table2[[#This Row],[Sharpe Ratio]]-AVERAGE(Table2[Sharpe Ratio]))/_xlfn.STDEV.P(Table2[Sharpe Ratio])</f>
        <v>1.0562905478074927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4.4842899818892477</v>
      </c>
      <c r="AS97">
        <f>_xlfn.RANK.AVG(Table2[[#This Row],[1Y Return vs Nifty Z-Score]],Table2[1Y Return vs Nifty Z-Score])</f>
        <v>84</v>
      </c>
      <c r="AT97">
        <f>_xlfn.RANK.AVG(Table2[[#This Row],[6M Return vs Nifty Z-Score]],Table2[6M Return vs Nifty Z-Score])</f>
        <v>244</v>
      </c>
      <c r="AU97">
        <f>_xlfn.RANK.AVG(Table2[[#This Row],[Sharpe Ratio Z-Score]],Table2[Sharpe Ratio Z-Score])</f>
        <v>106</v>
      </c>
      <c r="AV97">
        <f>(Table2[[#This Row],[Rank 1Y]]+Table2[[#This Row],[Rank 6M]]+Table2[[#This Row],[Rank Sharpe]])/3</f>
        <v>144.66666666666666</v>
      </c>
    </row>
    <row r="98" spans="1:48" x14ac:dyDescent="0.3">
      <c r="A98" t="s">
        <v>227</v>
      </c>
      <c r="B98" t="s">
        <v>228</v>
      </c>
      <c r="C98" t="s">
        <v>10302</v>
      </c>
      <c r="D98" t="s">
        <v>229</v>
      </c>
      <c r="E98">
        <v>117983.99176271399</v>
      </c>
      <c r="F98">
        <v>444.45</v>
      </c>
      <c r="G98">
        <v>127.738651984413</v>
      </c>
      <c r="H98">
        <f>(Table2[[#This Row],[1Y Return vs Nifty]]-AVERAGE(Table2[1Y Return vs Nifty]))/_xlfn.STDEV.P(Table2[1Y Return vs Nifty])</f>
        <v>1.5435090486990566</v>
      </c>
      <c r="I98">
        <v>-3.3368099374938498</v>
      </c>
      <c r="J98">
        <f>(Table2[[#This Row],[1M Return vs Nifty]]-AVERAGE(Table2[1M Return vs Nifty]))/_xlfn.STDEV.P(Table2[1M Return vs Nifty])</f>
        <v>-0.3636531120128616</v>
      </c>
      <c r="K98">
        <v>67.5399549079293</v>
      </c>
      <c r="L98">
        <f>(Table2[[#This Row],[6M Return vs Nifty]]-AVERAGE(Table2[6M Return vs Nifty]))/_xlfn.STDEV.P(Table2[6M Return vs Nifty])</f>
        <v>2.0239154184967392</v>
      </c>
      <c r="M98">
        <v>0.88772057987070097</v>
      </c>
      <c r="N98">
        <f>(Table2[[#This Row],[1W Return vs Nifty]]-AVERAGE(Table2[1W Return vs Nifty]))/_xlfn.STDEV.P(Table2[1W Return vs Nifty])</f>
        <v>2.0657370881970939E-2</v>
      </c>
      <c r="O98">
        <v>424.6</v>
      </c>
      <c r="P98">
        <v>404.06555294194499</v>
      </c>
      <c r="Q98">
        <v>317.75174893666099</v>
      </c>
      <c r="R98">
        <v>68.489103300275204</v>
      </c>
      <c r="S98" s="2">
        <f>(Table2[[#This Row],[Close Price]]-Table2[[#This Row],[20D EMA]])/Table2[[#This Row],[20D EMA]]</f>
        <v>4.6749882242110137E-2</v>
      </c>
      <c r="T98" s="2">
        <f>(Table2[[#This Row],[Close Price]]-Table2[[#This Row],[50D EMA]])/Table2[[#This Row],[50D EMA]]</f>
        <v>9.9945285521177124E-2</v>
      </c>
      <c r="U98" s="2">
        <f>(Table2[[#This Row],[Close Price]]-Table2[[#This Row],[200D EMA]])/Table2[[#This Row],[200D EMA]]</f>
        <v>0.39873344989391196</v>
      </c>
      <c r="V98">
        <v>0.24023161127180401</v>
      </c>
      <c r="W98">
        <v>440.75</v>
      </c>
      <c r="X98">
        <v>448.6</v>
      </c>
      <c r="Y98">
        <v>428.55</v>
      </c>
      <c r="Z98">
        <v>448.6</v>
      </c>
      <c r="AA98">
        <v>400.65</v>
      </c>
      <c r="AB98">
        <v>448.6</v>
      </c>
      <c r="AC98" s="2">
        <f>(Table2[[#This Row],[Close Price]]/Table2[[#This Row],[Day Low]])-1</f>
        <v>8.394781622234726E-3</v>
      </c>
      <c r="AD98" s="2">
        <f>(Table2[[#This Row],[Day High]]/Table2[[#This Row],[Close Price]])-1</f>
        <v>9.3373832827090553E-3</v>
      </c>
      <c r="AE98" s="2">
        <f>(Table2[[#This Row],[Close Price]]/Table2[[#This Row],[Current Week Low]])-1</f>
        <v>3.7101855092754654E-2</v>
      </c>
      <c r="AF98" s="2">
        <f>(Table2[[#This Row],[Current Week High]]/Table2[[#This Row],[Close Price]])-1</f>
        <v>9.3373832827090553E-3</v>
      </c>
      <c r="AG98" s="2">
        <f>(Table2[[#This Row],[Close Price]]/Table2[[#This Row],[Current Month Low]])-1</f>
        <v>0.10932235117933353</v>
      </c>
      <c r="AH98" s="2">
        <f>(Table2[[#This Row],[Current Month High]]/Table2[[#This Row],[Close Price]])-1</f>
        <v>9.3373832827090553E-3</v>
      </c>
      <c r="AI98">
        <v>1.99122510968612</v>
      </c>
      <c r="AJ98">
        <v>167.177637511271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0.17</v>
      </c>
      <c r="AM98" t="s">
        <v>10345</v>
      </c>
      <c r="AN98">
        <v>7.11</v>
      </c>
      <c r="AO98" t="s">
        <v>10345</v>
      </c>
      <c r="AP98">
        <v>6.7222198177447998E-2</v>
      </c>
      <c r="AQ98">
        <f>(Table2[[#This Row],[Sharpe Ratio]]-AVERAGE(Table2[Sharpe Ratio]))/_xlfn.STDEV.P(Table2[Sharpe Ratio])</f>
        <v>1.9115817059480331E-2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3.243544543124385</v>
      </c>
      <c r="AS98">
        <f>_xlfn.RANK.AVG(Table2[[#This Row],[1Y Return vs Nifty Z-Score]],Table2[1Y Return vs Nifty Z-Score])</f>
        <v>55</v>
      </c>
      <c r="AT98">
        <f>_xlfn.RANK.AVG(Table2[[#This Row],[6M Return vs Nifty Z-Score]],Table2[6M Return vs Nifty Z-Score])</f>
        <v>31</v>
      </c>
      <c r="AU98">
        <f>_xlfn.RANK.AVG(Table2[[#This Row],[Sharpe Ratio Z-Score]],Table2[Sharpe Ratio Z-Score])</f>
        <v>352</v>
      </c>
      <c r="AV98">
        <f>(Table2[[#This Row],[Rank 1Y]]+Table2[[#This Row],[Rank 6M]]+Table2[[#This Row],[Rank Sharpe]])/3</f>
        <v>146</v>
      </c>
    </row>
    <row r="99" spans="1:48" x14ac:dyDescent="0.3">
      <c r="A99" t="s">
        <v>1367</v>
      </c>
      <c r="B99" t="s">
        <v>1368</v>
      </c>
      <c r="C99" t="s">
        <v>10314</v>
      </c>
      <c r="D99" t="s">
        <v>385</v>
      </c>
      <c r="E99">
        <v>8295.7107512399998</v>
      </c>
      <c r="F99">
        <v>1763.6</v>
      </c>
      <c r="G99">
        <v>96.425315200247496</v>
      </c>
      <c r="H99">
        <f>(Table2[[#This Row],[1Y Return vs Nifty]]-AVERAGE(Table2[1Y Return vs Nifty]))/_xlfn.STDEV.P(Table2[1Y Return vs Nifty])</f>
        <v>1.0521050959881795</v>
      </c>
      <c r="I99">
        <v>6.3497587600434597</v>
      </c>
      <c r="J99">
        <f>(Table2[[#This Row],[1M Return vs Nifty]]-AVERAGE(Table2[1M Return vs Nifty]))/_xlfn.STDEV.P(Table2[1M Return vs Nifty])</f>
        <v>0.55383569518591735</v>
      </c>
      <c r="K99">
        <v>41.495473962081199</v>
      </c>
      <c r="L99">
        <f>(Table2[[#This Row],[6M Return vs Nifty]]-AVERAGE(Table2[6M Return vs Nifty]))/_xlfn.STDEV.P(Table2[6M Return vs Nifty])</f>
        <v>1.1326169706647071</v>
      </c>
      <c r="M99">
        <v>-0.64213477049298595</v>
      </c>
      <c r="N99">
        <f>(Table2[[#This Row],[1W Return vs Nifty]]-AVERAGE(Table2[1W Return vs Nifty]))/_xlfn.STDEV.P(Table2[1W Return vs Nifty])</f>
        <v>-0.3248568894098024</v>
      </c>
      <c r="O99">
        <v>1778.85</v>
      </c>
      <c r="P99">
        <v>1696.64681652835</v>
      </c>
      <c r="Q99">
        <v>1348.78431976194</v>
      </c>
      <c r="R99">
        <v>60.420333503453797</v>
      </c>
      <c r="S99" s="2">
        <f>(Table2[[#This Row],[Close Price]]-Table2[[#This Row],[20D EMA]])/Table2[[#This Row],[20D EMA]]</f>
        <v>-8.5729544368552714E-3</v>
      </c>
      <c r="T99" s="2">
        <f>(Table2[[#This Row],[Close Price]]-Table2[[#This Row],[50D EMA]])/Table2[[#This Row],[50D EMA]]</f>
        <v>3.9462062946399423E-2</v>
      </c>
      <c r="U99" s="2">
        <f>(Table2[[#This Row],[Close Price]]-Table2[[#This Row],[200D EMA]])/Table2[[#This Row],[200D EMA]]</f>
        <v>0.30754782225765703</v>
      </c>
      <c r="V99">
        <v>0.48591441367106802</v>
      </c>
      <c r="W99">
        <v>1740.85</v>
      </c>
      <c r="X99">
        <v>1850.95</v>
      </c>
      <c r="Y99">
        <v>1740.85</v>
      </c>
      <c r="Z99">
        <v>1869.45</v>
      </c>
      <c r="AA99">
        <v>1711.15</v>
      </c>
      <c r="AB99">
        <v>1925.8</v>
      </c>
      <c r="AC99" s="2">
        <f>(Table2[[#This Row],[Close Price]]/Table2[[#This Row],[Day Low]])-1</f>
        <v>1.3068328690007736E-2</v>
      </c>
      <c r="AD99" s="2">
        <f>(Table2[[#This Row],[Day High]]/Table2[[#This Row],[Close Price]])-1</f>
        <v>4.9529371739623684E-2</v>
      </c>
      <c r="AE99" s="2">
        <f>(Table2[[#This Row],[Close Price]]/Table2[[#This Row],[Current Week Low]])-1</f>
        <v>1.3068328690007736E-2</v>
      </c>
      <c r="AF99" s="2">
        <f>(Table2[[#This Row],[Current Week High]]/Table2[[#This Row],[Close Price]])-1</f>
        <v>6.0019278748015603E-2</v>
      </c>
      <c r="AG99" s="2">
        <f>(Table2[[#This Row],[Close Price]]/Table2[[#This Row],[Current Month Low]])-1</f>
        <v>3.0651900768488893E-2</v>
      </c>
      <c r="AH99" s="2">
        <f>(Table2[[#This Row],[Current Month High]]/Table2[[#This Row],[Close Price]])-1</f>
        <v>9.1970968473576775E-2</v>
      </c>
      <c r="AI99">
        <v>9.1970968473576704</v>
      </c>
      <c r="AJ99">
        <v>130.65655244572301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0.23</v>
      </c>
      <c r="AM99" t="s">
        <v>10345</v>
      </c>
      <c r="AN99">
        <v>-4.5</v>
      </c>
      <c r="AO99" t="s">
        <v>10344</v>
      </c>
      <c r="AP99">
        <v>8.9619490996614995E-2</v>
      </c>
      <c r="AQ99">
        <f>(Table2[[#This Row],[Sharpe Ratio]]-AVERAGE(Table2[Sharpe Ratio]))/_xlfn.STDEV.P(Table2[Sharpe Ratio])</f>
        <v>0.2764360088208791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2.6901368812498809</v>
      </c>
      <c r="AS99">
        <f>_xlfn.RANK.AVG(Table2[[#This Row],[1Y Return vs Nifty Z-Score]],Table2[1Y Return vs Nifty Z-Score])</f>
        <v>92</v>
      </c>
      <c r="AT99">
        <f>_xlfn.RANK.AVG(Table2[[#This Row],[6M Return vs Nifty Z-Score]],Table2[6M Return vs Nifty Z-Score])</f>
        <v>87</v>
      </c>
      <c r="AU99">
        <f>_xlfn.RANK.AVG(Table2[[#This Row],[Sharpe Ratio Z-Score]],Table2[Sharpe Ratio Z-Score])</f>
        <v>262</v>
      </c>
      <c r="AV99">
        <f>(Table2[[#This Row],[Rank 1Y]]+Table2[[#This Row],[Rank 6M]]+Table2[[#This Row],[Rank Sharpe]])/3</f>
        <v>147</v>
      </c>
    </row>
    <row r="100" spans="1:48" x14ac:dyDescent="0.3">
      <c r="A100" t="s">
        <v>550</v>
      </c>
      <c r="B100" t="s">
        <v>551</v>
      </c>
      <c r="C100" t="s">
        <v>10301</v>
      </c>
      <c r="D100" t="s">
        <v>552</v>
      </c>
      <c r="E100">
        <v>36555.001338975002</v>
      </c>
      <c r="F100">
        <v>2780.65</v>
      </c>
      <c r="G100">
        <v>176.67723626798201</v>
      </c>
      <c r="H100">
        <f>(Table2[[#This Row],[1Y Return vs Nifty]]-AVERAGE(Table2[1Y Return vs Nifty]))/_xlfn.STDEV.P(Table2[1Y Return vs Nifty])</f>
        <v>2.3115081259861858</v>
      </c>
      <c r="I100">
        <v>8.4615700571105705</v>
      </c>
      <c r="J100">
        <f>(Table2[[#This Row],[1M Return vs Nifty]]-AVERAGE(Table2[1M Return vs Nifty]))/_xlfn.STDEV.P(Table2[1M Return vs Nifty])</f>
        <v>0.75386145131023119</v>
      </c>
      <c r="K100">
        <v>4.8407342635887396</v>
      </c>
      <c r="L100">
        <f>(Table2[[#This Row],[6M Return vs Nifty]]-AVERAGE(Table2[6M Return vs Nifty]))/_xlfn.STDEV.P(Table2[6M Return vs Nifty])</f>
        <v>-0.12178747175370294</v>
      </c>
      <c r="M100">
        <v>-1.82866209619193</v>
      </c>
      <c r="N100">
        <f>(Table2[[#This Row],[1W Return vs Nifty]]-AVERAGE(Table2[1W Return vs Nifty]))/_xlfn.STDEV.P(Table2[1W Return vs Nifty])</f>
        <v>-0.59283131663744049</v>
      </c>
      <c r="O100">
        <v>2627.06</v>
      </c>
      <c r="P100">
        <v>2569.8766944963199</v>
      </c>
      <c r="Q100">
        <v>2318.1968324131599</v>
      </c>
      <c r="R100">
        <v>60.2216350931512</v>
      </c>
      <c r="S100" s="2">
        <f>(Table2[[#This Row],[Close Price]]-Table2[[#This Row],[20D EMA]])/Table2[[#This Row],[20D EMA]]</f>
        <v>5.8464595403226474E-2</v>
      </c>
      <c r="T100" s="2">
        <f>(Table2[[#This Row],[Close Price]]-Table2[[#This Row],[50D EMA]])/Table2[[#This Row],[50D EMA]]</f>
        <v>8.2016894411733793E-2</v>
      </c>
      <c r="U100" s="2">
        <f>(Table2[[#This Row],[Close Price]]-Table2[[#This Row],[200D EMA]])/Table2[[#This Row],[200D EMA]]</f>
        <v>0.19948830967275674</v>
      </c>
      <c r="V100">
        <v>0.919638688363001</v>
      </c>
      <c r="W100">
        <v>2741.5</v>
      </c>
      <c r="X100">
        <v>2835.4</v>
      </c>
      <c r="Y100">
        <v>2681</v>
      </c>
      <c r="Z100">
        <v>2835.4</v>
      </c>
      <c r="AA100">
        <v>2306.1</v>
      </c>
      <c r="AB100">
        <v>2835.4</v>
      </c>
      <c r="AC100" s="2">
        <f>(Table2[[#This Row],[Close Price]]/Table2[[#This Row],[Day Low]])-1</f>
        <v>1.428050337406539E-2</v>
      </c>
      <c r="AD100" s="2">
        <f>(Table2[[#This Row],[Day High]]/Table2[[#This Row],[Close Price]])-1</f>
        <v>1.9689640911297657E-2</v>
      </c>
      <c r="AE100" s="2">
        <f>(Table2[[#This Row],[Close Price]]/Table2[[#This Row],[Current Week Low]])-1</f>
        <v>3.7168966803431625E-2</v>
      </c>
      <c r="AF100" s="2">
        <f>(Table2[[#This Row],[Current Week High]]/Table2[[#This Row],[Close Price]])-1</f>
        <v>1.9689640911297657E-2</v>
      </c>
      <c r="AG100" s="2">
        <f>(Table2[[#This Row],[Close Price]]/Table2[[#This Row],[Current Month Low]])-1</f>
        <v>0.20578032175534466</v>
      </c>
      <c r="AH100" s="2">
        <f>(Table2[[#This Row],[Current Month High]]/Table2[[#This Row],[Close Price]])-1</f>
        <v>1.9689640911297657E-2</v>
      </c>
      <c r="AI100">
        <v>17.407800334454102</v>
      </c>
      <c r="AJ100">
        <v>211.38297872340399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-0.02</v>
      </c>
      <c r="AM100" t="s">
        <v>10344</v>
      </c>
      <c r="AN100">
        <v>4.91</v>
      </c>
      <c r="AO100" t="s">
        <v>10345</v>
      </c>
      <c r="AP100">
        <v>0.181996269319779</v>
      </c>
      <c r="AQ100">
        <f>(Table2[[#This Row],[Sharpe Ratio]]-AVERAGE(Table2[Sharpe Ratio]))/_xlfn.STDEV.P(Table2[Sharpe Ratio])</f>
        <v>1.3377433062847366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3.6884940951900105</v>
      </c>
      <c r="AS100">
        <f>_xlfn.RANK.AVG(Table2[[#This Row],[1Y Return vs Nifty Z-Score]],Table2[1Y Return vs Nifty Z-Score])</f>
        <v>23</v>
      </c>
      <c r="AT100">
        <f>_xlfn.RANK.AVG(Table2[[#This Row],[6M Return vs Nifty Z-Score]],Table2[6M Return vs Nifty Z-Score])</f>
        <v>354</v>
      </c>
      <c r="AU100">
        <f>_xlfn.RANK.AVG(Table2[[#This Row],[Sharpe Ratio Z-Score]],Table2[Sharpe Ratio Z-Score])</f>
        <v>67</v>
      </c>
      <c r="AV100">
        <f>(Table2[[#This Row],[Rank 1Y]]+Table2[[#This Row],[Rank 6M]]+Table2[[#This Row],[Rank Sharpe]])/3</f>
        <v>148</v>
      </c>
    </row>
    <row r="101" spans="1:48" x14ac:dyDescent="0.3">
      <c r="A101" t="s">
        <v>798</v>
      </c>
      <c r="B101" t="s">
        <v>799</v>
      </c>
      <c r="C101" t="s">
        <v>10304</v>
      </c>
      <c r="D101" t="s">
        <v>46</v>
      </c>
      <c r="E101">
        <v>20533.722660539999</v>
      </c>
      <c r="F101">
        <v>323.45</v>
      </c>
      <c r="G101">
        <v>83.804589711912001</v>
      </c>
      <c r="H101">
        <f>(Table2[[#This Row],[1Y Return vs Nifty]]-AVERAGE(Table2[1Y Return vs Nifty]))/_xlfn.STDEV.P(Table2[1Y Return vs Nifty])</f>
        <v>0.85404653602713643</v>
      </c>
      <c r="I101">
        <v>-4.7976420778553699</v>
      </c>
      <c r="J101">
        <f>(Table2[[#This Row],[1M Return vs Nifty]]-AVERAGE(Table2[1M Return vs Nifty]))/_xlfn.STDEV.P(Table2[1M Return vs Nifty])</f>
        <v>-0.50201966675775123</v>
      </c>
      <c r="K101">
        <v>16.1380738642263</v>
      </c>
      <c r="L101">
        <f>(Table2[[#This Row],[6M Return vs Nifty]]-AVERAGE(Table2[6M Return vs Nifty]))/_xlfn.STDEV.P(Table2[6M Return vs Nifty])</f>
        <v>0.26483191496457259</v>
      </c>
      <c r="M101">
        <v>1.38444063727198</v>
      </c>
      <c r="N101">
        <f>(Table2[[#This Row],[1W Return vs Nifty]]-AVERAGE(Table2[1W Return vs Nifty]))/_xlfn.STDEV.P(Table2[1W Return vs Nifty])</f>
        <v>0.13284043653212577</v>
      </c>
      <c r="O101">
        <v>323.45</v>
      </c>
      <c r="P101">
        <v>319.10521882484198</v>
      </c>
      <c r="Q101">
        <v>260.22759002542898</v>
      </c>
      <c r="R101">
        <v>56.225039356177497</v>
      </c>
      <c r="S101" s="2">
        <f>(Table2[[#This Row],[Close Price]]-Table2[[#This Row],[20D EMA]])/Table2[[#This Row],[20D EMA]]</f>
        <v>0</v>
      </c>
      <c r="T101" s="2">
        <f>(Table2[[#This Row],[Close Price]]-Table2[[#This Row],[50D EMA]])/Table2[[#This Row],[50D EMA]]</f>
        <v>1.3615512748924582E-2</v>
      </c>
      <c r="U101" s="2">
        <f>(Table2[[#This Row],[Close Price]]-Table2[[#This Row],[200D EMA]])/Table2[[#This Row],[200D EMA]]</f>
        <v>0.24295044952148628</v>
      </c>
      <c r="V101">
        <v>0.50933684610052699</v>
      </c>
      <c r="W101">
        <v>322.75</v>
      </c>
      <c r="X101">
        <v>328.1</v>
      </c>
      <c r="Y101">
        <v>320.2</v>
      </c>
      <c r="Z101">
        <v>328.1</v>
      </c>
      <c r="AA101">
        <v>308.5</v>
      </c>
      <c r="AB101">
        <v>362.6</v>
      </c>
      <c r="AC101" s="2">
        <f>(Table2[[#This Row],[Close Price]]/Table2[[#This Row],[Day Low]])-1</f>
        <v>2.1688613477923724E-3</v>
      </c>
      <c r="AD101" s="2">
        <f>(Table2[[#This Row],[Day High]]/Table2[[#This Row],[Close Price]])-1</f>
        <v>1.4376255990106834E-2</v>
      </c>
      <c r="AE101" s="2">
        <f>(Table2[[#This Row],[Close Price]]/Table2[[#This Row],[Current Week Low]])-1</f>
        <v>1.0149906308557055E-2</v>
      </c>
      <c r="AF101" s="2">
        <f>(Table2[[#This Row],[Current Week High]]/Table2[[#This Row],[Close Price]])-1</f>
        <v>1.4376255990106834E-2</v>
      </c>
      <c r="AG101" s="2">
        <f>(Table2[[#This Row],[Close Price]]/Table2[[#This Row],[Current Month Low]])-1</f>
        <v>4.8460291734197636E-2</v>
      </c>
      <c r="AH101" s="2">
        <f>(Table2[[#This Row],[Current Month High]]/Table2[[#This Row],[Close Price]])-1</f>
        <v>0.12103880043283355</v>
      </c>
      <c r="AI101">
        <v>12.691296954706999</v>
      </c>
      <c r="AJ101">
        <v>136.872940314902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-7.0000000000000007E-2</v>
      </c>
      <c r="AM101" t="s">
        <v>10344</v>
      </c>
      <c r="AN101">
        <v>-0.17</v>
      </c>
      <c r="AO101" t="s">
        <v>10344</v>
      </c>
      <c r="AP101">
        <v>0.16528214838202401</v>
      </c>
      <c r="AQ101">
        <f>(Table2[[#This Row],[Sharpe Ratio]]-AVERAGE(Table2[Sharpe Ratio]))/_xlfn.STDEV.P(Table2[Sharpe Ratio])</f>
        <v>1.1457164912785165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1.8954157120446002</v>
      </c>
      <c r="AS101">
        <f>_xlfn.RANK.AVG(Table2[[#This Row],[1Y Return vs Nifty Z-Score]],Table2[1Y Return vs Nifty Z-Score])</f>
        <v>117</v>
      </c>
      <c r="AT101">
        <f>_xlfn.RANK.AVG(Table2[[#This Row],[6M Return vs Nifty Z-Score]],Table2[6M Return vs Nifty Z-Score])</f>
        <v>242</v>
      </c>
      <c r="AU101">
        <f>_xlfn.RANK.AVG(Table2[[#This Row],[Sharpe Ratio Z-Score]],Table2[Sharpe Ratio Z-Score])</f>
        <v>91</v>
      </c>
      <c r="AV101">
        <f>(Table2[[#This Row],[Rank 1Y]]+Table2[[#This Row],[Rank 6M]]+Table2[[#This Row],[Rank Sharpe]])/3</f>
        <v>150</v>
      </c>
    </row>
    <row r="102" spans="1:48" x14ac:dyDescent="0.3">
      <c r="A102" t="s">
        <v>383</v>
      </c>
      <c r="B102" t="s">
        <v>384</v>
      </c>
      <c r="C102" t="s">
        <v>10314</v>
      </c>
      <c r="D102" t="s">
        <v>385</v>
      </c>
      <c r="E102">
        <v>63723.647999519897</v>
      </c>
      <c r="F102">
        <v>979.3</v>
      </c>
      <c r="G102">
        <v>83.057661013284402</v>
      </c>
      <c r="H102">
        <f>(Table2[[#This Row],[1Y Return vs Nifty]]-AVERAGE(Table2[1Y Return vs Nifty]))/_xlfn.STDEV.P(Table2[1Y Return vs Nifty])</f>
        <v>0.84232489430531265</v>
      </c>
      <c r="I102">
        <v>-4.5298479538938397</v>
      </c>
      <c r="J102">
        <f>(Table2[[#This Row],[1M Return vs Nifty]]-AVERAGE(Table2[1M Return vs Nifty]))/_xlfn.STDEV.P(Table2[1M Return vs Nifty])</f>
        <v>-0.47665484263475999</v>
      </c>
      <c r="K102">
        <v>18.111818057846701</v>
      </c>
      <c r="L102">
        <f>(Table2[[#This Row],[6M Return vs Nifty]]-AVERAGE(Table2[6M Return vs Nifty]))/_xlfn.STDEV.P(Table2[6M Return vs Nifty])</f>
        <v>0.33237770863383725</v>
      </c>
      <c r="M102">
        <v>3.7943340341585499</v>
      </c>
      <c r="N102">
        <f>(Table2[[#This Row],[1W Return vs Nifty]]-AVERAGE(Table2[1W Return vs Nifty]))/_xlfn.STDEV.P(Table2[1W Return vs Nifty])</f>
        <v>0.67710923567666503</v>
      </c>
      <c r="O102">
        <v>976.51</v>
      </c>
      <c r="P102">
        <v>954.39300549510097</v>
      </c>
      <c r="Q102">
        <v>795.73456736418302</v>
      </c>
      <c r="R102">
        <v>54.239346008215399</v>
      </c>
      <c r="S102" s="2">
        <f>(Table2[[#This Row],[Close Price]]-Table2[[#This Row],[20D EMA]])/Table2[[#This Row],[20D EMA]]</f>
        <v>2.8571135984270142E-3</v>
      </c>
      <c r="T102" s="2">
        <f>(Table2[[#This Row],[Close Price]]-Table2[[#This Row],[50D EMA]])/Table2[[#This Row],[50D EMA]]</f>
        <v>2.6097209809263257E-2</v>
      </c>
      <c r="U102" s="2">
        <f>(Table2[[#This Row],[Close Price]]-Table2[[#This Row],[200D EMA]])/Table2[[#This Row],[200D EMA]]</f>
        <v>0.2306867643614692</v>
      </c>
      <c r="V102">
        <v>0.56394084080210705</v>
      </c>
      <c r="W102">
        <v>976.1</v>
      </c>
      <c r="X102">
        <v>991.8</v>
      </c>
      <c r="Y102">
        <v>959.05</v>
      </c>
      <c r="Z102">
        <v>1023</v>
      </c>
      <c r="AA102">
        <v>916.6</v>
      </c>
      <c r="AB102">
        <v>1064.1500000000001</v>
      </c>
      <c r="AC102" s="2">
        <f>(Table2[[#This Row],[Close Price]]/Table2[[#This Row],[Day Low]])-1</f>
        <v>3.278352627804404E-3</v>
      </c>
      <c r="AD102" s="2">
        <f>(Table2[[#This Row],[Day High]]/Table2[[#This Row],[Close Price]])-1</f>
        <v>1.2764219340345218E-2</v>
      </c>
      <c r="AE102" s="2">
        <f>(Table2[[#This Row],[Close Price]]/Table2[[#This Row],[Current Week Low]])-1</f>
        <v>2.1114644700484853E-2</v>
      </c>
      <c r="AF102" s="2">
        <f>(Table2[[#This Row],[Current Week High]]/Table2[[#This Row],[Close Price]])-1</f>
        <v>4.4623710813846751E-2</v>
      </c>
      <c r="AG102" s="2">
        <f>(Table2[[#This Row],[Close Price]]/Table2[[#This Row],[Current Month Low]])-1</f>
        <v>6.8404974907265936E-2</v>
      </c>
      <c r="AH102" s="2">
        <f>(Table2[[#This Row],[Current Month High]]/Table2[[#This Row],[Close Price]])-1</f>
        <v>8.6643520882262903E-2</v>
      </c>
      <c r="AI102">
        <v>21.2090268559175</v>
      </c>
      <c r="AJ102">
        <v>122.618776994771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0.34</v>
      </c>
      <c r="AM102" t="s">
        <v>10345</v>
      </c>
      <c r="AN102">
        <v>-0.27</v>
      </c>
      <c r="AO102" t="s">
        <v>10344</v>
      </c>
      <c r="AP102">
        <v>0.15035395541093999</v>
      </c>
      <c r="AQ102">
        <f>(Table2[[#This Row],[Sharpe Ratio]]-AVERAGE(Table2[Sharpe Ratio]))/_xlfn.STDEV.P(Table2[Sharpe Ratio])</f>
        <v>0.97420801884906261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2.3493650148301173</v>
      </c>
      <c r="AS102">
        <f>_xlfn.RANK.AVG(Table2[[#This Row],[1Y Return vs Nifty Z-Score]],Table2[1Y Return vs Nifty Z-Score])</f>
        <v>120</v>
      </c>
      <c r="AT102">
        <f>_xlfn.RANK.AVG(Table2[[#This Row],[6M Return vs Nifty Z-Score]],Table2[6M Return vs Nifty Z-Score])</f>
        <v>221</v>
      </c>
      <c r="AU102">
        <f>_xlfn.RANK.AVG(Table2[[#This Row],[Sharpe Ratio Z-Score]],Table2[Sharpe Ratio Z-Score])</f>
        <v>122</v>
      </c>
      <c r="AV102">
        <f>(Table2[[#This Row],[Rank 1Y]]+Table2[[#This Row],[Rank 6M]]+Table2[[#This Row],[Rank Sharpe]])/3</f>
        <v>154.33333333333334</v>
      </c>
    </row>
    <row r="103" spans="1:48" x14ac:dyDescent="0.3">
      <c r="A103" t="s">
        <v>1680</v>
      </c>
      <c r="B103" t="s">
        <v>1681</v>
      </c>
      <c r="C103" t="s">
        <v>10303</v>
      </c>
      <c r="D103" t="s">
        <v>121</v>
      </c>
      <c r="E103">
        <v>5171.5210800000004</v>
      </c>
      <c r="F103">
        <v>555.85</v>
      </c>
      <c r="G103">
        <v>91.778202303150096</v>
      </c>
      <c r="H103">
        <f>(Table2[[#This Row],[1Y Return vs Nifty]]-AVERAGE(Table2[1Y Return vs Nifty]))/_xlfn.STDEV.P(Table2[1Y Return vs Nifty])</f>
        <v>0.97917739549852312</v>
      </c>
      <c r="I103">
        <v>-3.4371981495087498</v>
      </c>
      <c r="J103">
        <f>(Table2[[#This Row],[1M Return vs Nifty]]-AVERAGE(Table2[1M Return vs Nifty]))/_xlfn.STDEV.P(Table2[1M Return vs Nifty])</f>
        <v>-0.3731616452999672</v>
      </c>
      <c r="K103">
        <v>53.095491403372201</v>
      </c>
      <c r="L103">
        <f>(Table2[[#This Row],[6M Return vs Nifty]]-AVERAGE(Table2[6M Return vs Nifty]))/_xlfn.STDEV.P(Table2[6M Return vs Nifty])</f>
        <v>1.5295946474993602</v>
      </c>
      <c r="M103">
        <v>0.73461580020775097</v>
      </c>
      <c r="N103">
        <f>(Table2[[#This Row],[1W Return vs Nifty]]-AVERAGE(Table2[1W Return vs Nifty]))/_xlfn.STDEV.P(Table2[1W Return vs Nifty])</f>
        <v>-1.3920986267810192E-2</v>
      </c>
      <c r="O103">
        <v>551.41</v>
      </c>
      <c r="P103">
        <v>536.80912686752401</v>
      </c>
      <c r="Q103">
        <v>414.55379300534099</v>
      </c>
      <c r="R103">
        <v>58.152721487274697</v>
      </c>
      <c r="S103" s="2">
        <f>(Table2[[#This Row],[Close Price]]-Table2[[#This Row],[20D EMA]])/Table2[[#This Row],[20D EMA]]</f>
        <v>8.052084655700939E-3</v>
      </c>
      <c r="T103" s="2">
        <f>(Table2[[#This Row],[Close Price]]-Table2[[#This Row],[50D EMA]])/Table2[[#This Row],[50D EMA]]</f>
        <v>3.547047205323503E-2</v>
      </c>
      <c r="U103" s="2">
        <f>(Table2[[#This Row],[Close Price]]-Table2[[#This Row],[200D EMA]])/Table2[[#This Row],[200D EMA]]</f>
        <v>0.34083925748289706</v>
      </c>
      <c r="V103">
        <v>0.14451424249187</v>
      </c>
      <c r="W103">
        <v>552.29999999999995</v>
      </c>
      <c r="X103">
        <v>569.5</v>
      </c>
      <c r="Y103">
        <v>538.6</v>
      </c>
      <c r="Z103">
        <v>569.5</v>
      </c>
      <c r="AA103">
        <v>526.4</v>
      </c>
      <c r="AB103">
        <v>584</v>
      </c>
      <c r="AC103" s="2">
        <f>(Table2[[#This Row],[Close Price]]/Table2[[#This Row],[Day Low]])-1</f>
        <v>6.4276661234836663E-3</v>
      </c>
      <c r="AD103" s="2">
        <f>(Table2[[#This Row],[Day High]]/Table2[[#This Row],[Close Price]])-1</f>
        <v>2.4556984798056902E-2</v>
      </c>
      <c r="AE103" s="2">
        <f>(Table2[[#This Row],[Close Price]]/Table2[[#This Row],[Current Week Low]])-1</f>
        <v>3.2027478648347651E-2</v>
      </c>
      <c r="AF103" s="2">
        <f>(Table2[[#This Row],[Current Week High]]/Table2[[#This Row],[Close Price]])-1</f>
        <v>2.4556984798056902E-2</v>
      </c>
      <c r="AG103" s="2">
        <f>(Table2[[#This Row],[Close Price]]/Table2[[#This Row],[Current Month Low]])-1</f>
        <v>5.594604863221897E-2</v>
      </c>
      <c r="AH103" s="2">
        <f>(Table2[[#This Row],[Current Month High]]/Table2[[#This Row],[Close Price]])-1</f>
        <v>5.0643159125663306E-2</v>
      </c>
      <c r="AI103">
        <v>30.853647566789601</v>
      </c>
      <c r="AJ103">
        <v>165.57572861920599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-0.22</v>
      </c>
      <c r="AM103" t="s">
        <v>10344</v>
      </c>
      <c r="AN103">
        <v>1.1599999999999999</v>
      </c>
      <c r="AO103" t="s">
        <v>10345</v>
      </c>
      <c r="AP103">
        <v>8.0629324694167004E-2</v>
      </c>
      <c r="AQ103">
        <f>(Table2[[#This Row],[Sharpe Ratio]]-AVERAGE(Table2[Sharpe Ratio]))/_xlfn.STDEV.P(Table2[Sharpe Ratio])</f>
        <v>0.17314891356385417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2.2948383249939601</v>
      </c>
      <c r="AS103">
        <f>_xlfn.RANK.AVG(Table2[[#This Row],[1Y Return vs Nifty Z-Score]],Table2[1Y Return vs Nifty Z-Score])</f>
        <v>105</v>
      </c>
      <c r="AT103">
        <f>_xlfn.RANK.AVG(Table2[[#This Row],[6M Return vs Nifty Z-Score]],Table2[6M Return vs Nifty Z-Score])</f>
        <v>57</v>
      </c>
      <c r="AU103">
        <f>_xlfn.RANK.AVG(Table2[[#This Row],[Sharpe Ratio Z-Score]],Table2[Sharpe Ratio Z-Score])</f>
        <v>301</v>
      </c>
      <c r="AV103">
        <f>(Table2[[#This Row],[Rank 1Y]]+Table2[[#This Row],[Rank 6M]]+Table2[[#This Row],[Rank Sharpe]])/3</f>
        <v>154.33333333333334</v>
      </c>
    </row>
    <row r="104" spans="1:48" x14ac:dyDescent="0.3">
      <c r="A104" t="s">
        <v>298</v>
      </c>
      <c r="B104" t="s">
        <v>299</v>
      </c>
      <c r="C104" t="s">
        <v>10300</v>
      </c>
      <c r="D104" t="s">
        <v>300</v>
      </c>
      <c r="E104">
        <v>94972.941684880003</v>
      </c>
      <c r="F104">
        <v>11020.5</v>
      </c>
      <c r="G104">
        <v>145.63809417740799</v>
      </c>
      <c r="H104">
        <f>(Table2[[#This Row],[1Y Return vs Nifty]]-AVERAGE(Table2[1Y Return vs Nifty]))/_xlfn.STDEV.P(Table2[1Y Return vs Nifty])</f>
        <v>1.8244071435135791</v>
      </c>
      <c r="I104">
        <v>-3.1070354386074301</v>
      </c>
      <c r="J104">
        <f>(Table2[[#This Row],[1M Return vs Nifty]]-AVERAGE(Table2[1M Return vs Nifty]))/_xlfn.STDEV.P(Table2[1M Return vs Nifty])</f>
        <v>-0.341889416581517</v>
      </c>
      <c r="K104">
        <v>29.943331235008198</v>
      </c>
      <c r="L104">
        <f>(Table2[[#This Row],[6M Return vs Nifty]]-AVERAGE(Table2[6M Return vs Nifty]))/_xlfn.STDEV.P(Table2[6M Return vs Nifty])</f>
        <v>0.73727767005884626</v>
      </c>
      <c r="M104">
        <v>-2.10453518209802</v>
      </c>
      <c r="N104">
        <f>(Table2[[#This Row],[1W Return vs Nifty]]-AVERAGE(Table2[1W Return vs Nifty]))/_xlfn.STDEV.P(Table2[1W Return vs Nifty])</f>
        <v>-0.65513660921859329</v>
      </c>
      <c r="O104">
        <v>10810.95</v>
      </c>
      <c r="P104">
        <v>10317.8705227138</v>
      </c>
      <c r="Q104">
        <v>8067.4176256083301</v>
      </c>
      <c r="R104">
        <v>55.572373118839501</v>
      </c>
      <c r="S104" s="2">
        <f>(Table2[[#This Row],[Close Price]]-Table2[[#This Row],[20D EMA]])/Table2[[#This Row],[20D EMA]]</f>
        <v>1.9383125442259862E-2</v>
      </c>
      <c r="T104" s="2">
        <f>(Table2[[#This Row],[Close Price]]-Table2[[#This Row],[50D EMA]])/Table2[[#This Row],[50D EMA]]</f>
        <v>6.8098303398887297E-2</v>
      </c>
      <c r="U104" s="2">
        <f>(Table2[[#This Row],[Close Price]]-Table2[[#This Row],[200D EMA]])/Table2[[#This Row],[200D EMA]]</f>
        <v>0.36605051472948757</v>
      </c>
      <c r="V104">
        <v>0.78202054229717899</v>
      </c>
      <c r="W104">
        <v>10894.95</v>
      </c>
      <c r="X104">
        <v>11142.75</v>
      </c>
      <c r="Y104">
        <v>10833.75</v>
      </c>
      <c r="Z104">
        <v>11187.15</v>
      </c>
      <c r="AA104">
        <v>9605.0499999999993</v>
      </c>
      <c r="AB104">
        <v>11307</v>
      </c>
      <c r="AC104" s="2">
        <f>(Table2[[#This Row],[Close Price]]/Table2[[#This Row],[Day Low]])-1</f>
        <v>1.1523687580025532E-2</v>
      </c>
      <c r="AD104" s="2">
        <f>(Table2[[#This Row],[Day High]]/Table2[[#This Row],[Close Price]])-1</f>
        <v>1.1092963114196275E-2</v>
      </c>
      <c r="AE104" s="2">
        <f>(Table2[[#This Row],[Close Price]]/Table2[[#This Row],[Current Week Low]])-1</f>
        <v>1.723779854620977E-2</v>
      </c>
      <c r="AF104" s="2">
        <f>(Table2[[#This Row],[Current Week High]]/Table2[[#This Row],[Close Price]])-1</f>
        <v>1.5121818429290723E-2</v>
      </c>
      <c r="AG104" s="2">
        <f>(Table2[[#This Row],[Close Price]]/Table2[[#This Row],[Current Month Low]])-1</f>
        <v>0.14736518810417443</v>
      </c>
      <c r="AH104" s="2">
        <f>(Table2[[#This Row],[Current Month High]]/Table2[[#This Row],[Close Price]])-1</f>
        <v>2.5997005580508992E-2</v>
      </c>
      <c r="AI104">
        <v>3.8392087473345198</v>
      </c>
      <c r="AJ104">
        <v>184.855769230769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0.09</v>
      </c>
      <c r="AM104" t="s">
        <v>10345</v>
      </c>
      <c r="AN104">
        <v>4.32</v>
      </c>
      <c r="AO104" t="s">
        <v>10345</v>
      </c>
      <c r="AP104">
        <v>8.6453778033973E-2</v>
      </c>
      <c r="AQ104">
        <f>(Table2[[#This Row],[Sharpe Ratio]]-AVERAGE(Table2[Sharpe Ratio]))/_xlfn.STDEV.P(Table2[Sharpe Ratio])</f>
        <v>0.24006545845188676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1.8047242462242019</v>
      </c>
      <c r="AS104">
        <f>_xlfn.RANK.AVG(Table2[[#This Row],[1Y Return vs Nifty Z-Score]],Table2[1Y Return vs Nifty Z-Score])</f>
        <v>40</v>
      </c>
      <c r="AT104">
        <f>_xlfn.RANK.AVG(Table2[[#This Row],[6M Return vs Nifty Z-Score]],Table2[6M Return vs Nifty Z-Score])</f>
        <v>147</v>
      </c>
      <c r="AU104">
        <f>_xlfn.RANK.AVG(Table2[[#This Row],[Sharpe Ratio Z-Score]],Table2[Sharpe Ratio Z-Score])</f>
        <v>278</v>
      </c>
      <c r="AV104">
        <f>(Table2[[#This Row],[Rank 1Y]]+Table2[[#This Row],[Rank 6M]]+Table2[[#This Row],[Rank Sharpe]])/3</f>
        <v>155</v>
      </c>
    </row>
    <row r="105" spans="1:48" x14ac:dyDescent="0.3">
      <c r="A105" t="s">
        <v>1500</v>
      </c>
      <c r="B105" t="s">
        <v>1501</v>
      </c>
      <c r="C105" t="s">
        <v>10311</v>
      </c>
      <c r="D105" t="s">
        <v>163</v>
      </c>
      <c r="E105">
        <v>6923.0205773300004</v>
      </c>
      <c r="F105">
        <v>426.4</v>
      </c>
      <c r="G105">
        <v>33.858164936518698</v>
      </c>
      <c r="H105">
        <f>(Table2[[#This Row],[1Y Return vs Nifty]]-AVERAGE(Table2[1Y Return vs Nifty]))/_xlfn.STDEV.P(Table2[1Y Return vs Nifty])</f>
        <v>7.0231296930162154E-2</v>
      </c>
      <c r="I105">
        <v>10.226971453623101</v>
      </c>
      <c r="J105">
        <f>(Table2[[#This Row],[1M Return vs Nifty]]-AVERAGE(Table2[1M Return vs Nifty]))/_xlfn.STDEV.P(Table2[1M Return vs Nifty])</f>
        <v>0.92107608345599168</v>
      </c>
      <c r="K105">
        <v>31.054425038592701</v>
      </c>
      <c r="L105">
        <f>(Table2[[#This Row],[6M Return vs Nifty]]-AVERAGE(Table2[6M Return vs Nifty]))/_xlfn.STDEV.P(Table2[6M Return vs Nifty])</f>
        <v>0.77530170227472062</v>
      </c>
      <c r="M105">
        <v>3.37584184278092</v>
      </c>
      <c r="N105">
        <f>(Table2[[#This Row],[1W Return vs Nifty]]-AVERAGE(Table2[1W Return vs Nifty]))/_xlfn.STDEV.P(Table2[1W Return vs Nifty])</f>
        <v>0.58259375098894539</v>
      </c>
      <c r="O105">
        <v>416.71</v>
      </c>
      <c r="P105">
        <v>395.40563466780998</v>
      </c>
      <c r="Q105">
        <v>329.01050042287397</v>
      </c>
      <c r="R105">
        <v>68.701485660895599</v>
      </c>
      <c r="S105" s="2">
        <f>(Table2[[#This Row],[Close Price]]-Table2[[#This Row],[20D EMA]])/Table2[[#This Row],[20D EMA]]</f>
        <v>2.3253581627510733E-2</v>
      </c>
      <c r="T105" s="2">
        <f>(Table2[[#This Row],[Close Price]]-Table2[[#This Row],[50D EMA]])/Table2[[#This Row],[50D EMA]]</f>
        <v>7.8386251015945013E-2</v>
      </c>
      <c r="U105" s="2">
        <f>(Table2[[#This Row],[Close Price]]-Table2[[#This Row],[200D EMA]])/Table2[[#This Row],[200D EMA]]</f>
        <v>0.29600726861894144</v>
      </c>
      <c r="V105">
        <v>0.90446330554479404</v>
      </c>
      <c r="W105">
        <v>425.2</v>
      </c>
      <c r="X105">
        <v>445.5</v>
      </c>
      <c r="Y105">
        <v>416</v>
      </c>
      <c r="Z105">
        <v>451</v>
      </c>
      <c r="AA105">
        <v>383</v>
      </c>
      <c r="AB105">
        <v>451</v>
      </c>
      <c r="AC105" s="2">
        <f>(Table2[[#This Row],[Close Price]]/Table2[[#This Row],[Day Low]])-1</f>
        <v>2.8222013170271509E-3</v>
      </c>
      <c r="AD105" s="2">
        <f>(Table2[[#This Row],[Day High]]/Table2[[#This Row],[Close Price]])-1</f>
        <v>4.4793621013133222E-2</v>
      </c>
      <c r="AE105" s="2">
        <f>(Table2[[#This Row],[Close Price]]/Table2[[#This Row],[Current Week Low]])-1</f>
        <v>2.4999999999999911E-2</v>
      </c>
      <c r="AF105" s="2">
        <f>(Table2[[#This Row],[Current Week High]]/Table2[[#This Row],[Close Price]])-1</f>
        <v>5.7692307692307709E-2</v>
      </c>
      <c r="AG105" s="2">
        <f>(Table2[[#This Row],[Close Price]]/Table2[[#This Row],[Current Month Low]])-1</f>
        <v>0.11331592689295023</v>
      </c>
      <c r="AH105" s="2">
        <f>(Table2[[#This Row],[Current Month High]]/Table2[[#This Row],[Close Price]])-1</f>
        <v>5.7692307692307709E-2</v>
      </c>
      <c r="AI105">
        <v>5.7692307692307701</v>
      </c>
      <c r="AJ105">
        <v>88.630833886308295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0.2</v>
      </c>
      <c r="AM105" t="s">
        <v>10345</v>
      </c>
      <c r="AN105">
        <v>4.03</v>
      </c>
      <c r="AO105" t="s">
        <v>10345</v>
      </c>
      <c r="AP105">
        <v>0.19162292540743101</v>
      </c>
      <c r="AQ105">
        <f>(Table2[[#This Row],[Sharpe Ratio]]-AVERAGE(Table2[Sharpe Ratio]))/_xlfn.STDEV.P(Table2[Sharpe Ratio])</f>
        <v>1.4483429671676709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3.7975458008174905</v>
      </c>
      <c r="AS105">
        <f>_xlfn.RANK.AVG(Table2[[#This Row],[1Y Return vs Nifty Z-Score]],Table2[1Y Return vs Nifty Z-Score])</f>
        <v>274</v>
      </c>
      <c r="AT105">
        <f>_xlfn.RANK.AVG(Table2[[#This Row],[6M Return vs Nifty Z-Score]],Table2[6M Return vs Nifty Z-Score])</f>
        <v>139</v>
      </c>
      <c r="AU105">
        <f>_xlfn.RANK.AVG(Table2[[#This Row],[Sharpe Ratio Z-Score]],Table2[Sharpe Ratio Z-Score])</f>
        <v>52</v>
      </c>
      <c r="AV105">
        <f>(Table2[[#This Row],[Rank 1Y]]+Table2[[#This Row],[Rank 6M]]+Table2[[#This Row],[Rank Sharpe]])/3</f>
        <v>155</v>
      </c>
    </row>
    <row r="106" spans="1:48" x14ac:dyDescent="0.3">
      <c r="A106" t="s">
        <v>149</v>
      </c>
      <c r="B106" t="s">
        <v>150</v>
      </c>
      <c r="C106" t="s">
        <v>10310</v>
      </c>
      <c r="D106" t="s">
        <v>151</v>
      </c>
      <c r="E106">
        <v>183335.20243860001</v>
      </c>
      <c r="F106">
        <v>4859.8500000000004</v>
      </c>
      <c r="G106">
        <v>65.988277619227503</v>
      </c>
      <c r="H106">
        <f>(Table2[[#This Row],[1Y Return vs Nifty]]-AVERAGE(Table2[1Y Return vs Nifty]))/_xlfn.STDEV.P(Table2[1Y Return vs Nifty])</f>
        <v>0.57445301185493802</v>
      </c>
      <c r="I106">
        <v>5.9127409955882797</v>
      </c>
      <c r="J106">
        <f>(Table2[[#This Row],[1M Return vs Nifty]]-AVERAGE(Table2[1M Return vs Nifty]))/_xlfn.STDEV.P(Table2[1M Return vs Nifty])</f>
        <v>0.51244240929133644</v>
      </c>
      <c r="K106">
        <v>41.342690891026798</v>
      </c>
      <c r="L106">
        <f>(Table2[[#This Row],[6M Return vs Nifty]]-AVERAGE(Table2[6M Return vs Nifty]))/_xlfn.STDEV.P(Table2[6M Return vs Nifty])</f>
        <v>1.1273884036462691</v>
      </c>
      <c r="M106">
        <v>9.3005476317721794</v>
      </c>
      <c r="N106">
        <f>(Table2[[#This Row],[1W Return vs Nifty]]-AVERAGE(Table2[1W Return vs Nifty]))/_xlfn.STDEV.P(Table2[1W Return vs Nifty])</f>
        <v>1.9206747255353689</v>
      </c>
      <c r="O106">
        <v>4463.3900000000003</v>
      </c>
      <c r="P106">
        <v>4344.2490027275599</v>
      </c>
      <c r="Q106">
        <v>3711.7524844937898</v>
      </c>
      <c r="R106">
        <v>82.689824176676396</v>
      </c>
      <c r="S106" s="2">
        <f>(Table2[[#This Row],[Close Price]]-Table2[[#This Row],[20D EMA]])/Table2[[#This Row],[20D EMA]]</f>
        <v>8.8824861820275616E-2</v>
      </c>
      <c r="T106" s="2">
        <f>(Table2[[#This Row],[Close Price]]-Table2[[#This Row],[50D EMA]])/Table2[[#This Row],[50D EMA]]</f>
        <v>0.11868587572874338</v>
      </c>
      <c r="U106" s="2">
        <f>(Table2[[#This Row],[Close Price]]-Table2[[#This Row],[200D EMA]])/Table2[[#This Row],[200D EMA]]</f>
        <v>0.30931413673258135</v>
      </c>
      <c r="V106">
        <v>1.12699299955621</v>
      </c>
      <c r="W106">
        <v>4730</v>
      </c>
      <c r="X106">
        <v>4943.8</v>
      </c>
      <c r="Y106">
        <v>4602.2</v>
      </c>
      <c r="Z106">
        <v>4943.8</v>
      </c>
      <c r="AA106">
        <v>4162.95</v>
      </c>
      <c r="AB106">
        <v>4943.8</v>
      </c>
      <c r="AC106" s="2">
        <f>(Table2[[#This Row],[Close Price]]/Table2[[#This Row],[Day Low]])-1</f>
        <v>2.74524312896407E-2</v>
      </c>
      <c r="AD106" s="2">
        <f>(Table2[[#This Row],[Day High]]/Table2[[#This Row],[Close Price]])-1</f>
        <v>1.7274195705628825E-2</v>
      </c>
      <c r="AE106" s="2">
        <f>(Table2[[#This Row],[Close Price]]/Table2[[#This Row],[Current Week Low]])-1</f>
        <v>5.5984094563469755E-2</v>
      </c>
      <c r="AF106" s="2">
        <f>(Table2[[#This Row],[Current Week High]]/Table2[[#This Row],[Close Price]])-1</f>
        <v>1.7274195705628825E-2</v>
      </c>
      <c r="AG106" s="2">
        <f>(Table2[[#This Row],[Close Price]]/Table2[[#This Row],[Current Month Low]])-1</f>
        <v>0.16740532555039112</v>
      </c>
      <c r="AH106" s="2">
        <f>(Table2[[#This Row],[Current Month High]]/Table2[[#This Row],[Close Price]])-1</f>
        <v>1.7274195705628825E-2</v>
      </c>
      <c r="AI106">
        <v>1.7274195705628801</v>
      </c>
      <c r="AJ106">
        <v>108.277798015728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0.04</v>
      </c>
      <c r="AM106" t="s">
        <v>10345</v>
      </c>
      <c r="AN106">
        <v>13.28</v>
      </c>
      <c r="AO106" t="s">
        <v>10345</v>
      </c>
      <c r="AP106">
        <v>0.107728161679637</v>
      </c>
      <c r="AQ106">
        <f>(Table2[[#This Row],[Sharpe Ratio]]-AVERAGE(Table2[Sharpe Ratio]))/_xlfn.STDEV.P(Table2[Sharpe Ratio])</f>
        <v>0.4844846623041954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4.6194432126321079</v>
      </c>
      <c r="AS106">
        <f>_xlfn.RANK.AVG(Table2[[#This Row],[1Y Return vs Nifty Z-Score]],Table2[1Y Return vs Nifty Z-Score])</f>
        <v>157</v>
      </c>
      <c r="AT106">
        <f>_xlfn.RANK.AVG(Table2[[#This Row],[6M Return vs Nifty Z-Score]],Table2[6M Return vs Nifty Z-Score])</f>
        <v>88</v>
      </c>
      <c r="AU106">
        <f>_xlfn.RANK.AVG(Table2[[#This Row],[Sharpe Ratio Z-Score]],Table2[Sharpe Ratio Z-Score])</f>
        <v>221</v>
      </c>
      <c r="AV106">
        <f>(Table2[[#This Row],[Rank 1Y]]+Table2[[#This Row],[Rank 6M]]+Table2[[#This Row],[Rank Sharpe]])/3</f>
        <v>155.33333333333334</v>
      </c>
    </row>
    <row r="107" spans="1:48" x14ac:dyDescent="0.3">
      <c r="A107" t="s">
        <v>884</v>
      </c>
      <c r="B107" t="s">
        <v>885</v>
      </c>
      <c r="C107" t="s">
        <v>10303</v>
      </c>
      <c r="D107" t="s">
        <v>223</v>
      </c>
      <c r="E107">
        <v>17671.129112999999</v>
      </c>
      <c r="F107">
        <v>2574.9</v>
      </c>
      <c r="G107">
        <v>131.54080889829899</v>
      </c>
      <c r="H107">
        <f>(Table2[[#This Row],[1Y Return vs Nifty]]-AVERAGE(Table2[1Y Return vs Nifty]))/_xlfn.STDEV.P(Table2[1Y Return vs Nifty])</f>
        <v>1.6031767535236467</v>
      </c>
      <c r="I107">
        <v>9.7176384293459197</v>
      </c>
      <c r="J107">
        <f>(Table2[[#This Row],[1M Return vs Nifty]]-AVERAGE(Table2[1M Return vs Nifty]))/_xlfn.STDEV.P(Table2[1M Return vs Nifty])</f>
        <v>0.87283326770743619</v>
      </c>
      <c r="K107">
        <v>40.0578951158029</v>
      </c>
      <c r="L107">
        <f>(Table2[[#This Row],[6M Return vs Nifty]]-AVERAGE(Table2[6M Return vs Nifty]))/_xlfn.STDEV.P(Table2[6M Return vs Nifty])</f>
        <v>1.0834199144059118</v>
      </c>
      <c r="M107">
        <v>-0.23468786439533701</v>
      </c>
      <c r="N107">
        <f>(Table2[[#This Row],[1W Return vs Nifty]]-AVERAGE(Table2[1W Return vs Nifty]))/_xlfn.STDEV.P(Table2[1W Return vs Nifty])</f>
        <v>-0.23283595662355305</v>
      </c>
      <c r="O107">
        <v>2389.37</v>
      </c>
      <c r="P107">
        <v>2193.77330692334</v>
      </c>
      <c r="Q107">
        <v>1761.75381829041</v>
      </c>
      <c r="R107">
        <v>70.815380266921196</v>
      </c>
      <c r="S107" s="2">
        <f>(Table2[[#This Row],[Close Price]]-Table2[[#This Row],[20D EMA]])/Table2[[#This Row],[20D EMA]]</f>
        <v>7.764808296747687E-2</v>
      </c>
      <c r="T107" s="2">
        <f>(Table2[[#This Row],[Close Price]]-Table2[[#This Row],[50D EMA]])/Table2[[#This Row],[50D EMA]]</f>
        <v>0.17373111974416888</v>
      </c>
      <c r="U107" s="2">
        <f>(Table2[[#This Row],[Close Price]]-Table2[[#This Row],[200D EMA]])/Table2[[#This Row],[200D EMA]]</f>
        <v>0.46155494216476844</v>
      </c>
      <c r="V107">
        <v>0.58863942143305503</v>
      </c>
      <c r="W107">
        <v>2536.75</v>
      </c>
      <c r="X107">
        <v>2622</v>
      </c>
      <c r="Y107">
        <v>2510</v>
      </c>
      <c r="Z107">
        <v>2622</v>
      </c>
      <c r="AA107">
        <v>2070</v>
      </c>
      <c r="AB107">
        <v>2622</v>
      </c>
      <c r="AC107" s="2">
        <f>(Table2[[#This Row],[Close Price]]/Table2[[#This Row],[Day Low]])-1</f>
        <v>1.5038927761900078E-2</v>
      </c>
      <c r="AD107" s="2">
        <f>(Table2[[#This Row],[Day High]]/Table2[[#This Row],[Close Price]])-1</f>
        <v>1.8291972503786447E-2</v>
      </c>
      <c r="AE107" s="2">
        <f>(Table2[[#This Row],[Close Price]]/Table2[[#This Row],[Current Week Low]])-1</f>
        <v>2.5856573705179242E-2</v>
      </c>
      <c r="AF107" s="2">
        <f>(Table2[[#This Row],[Current Week High]]/Table2[[#This Row],[Close Price]])-1</f>
        <v>1.8291972503786447E-2</v>
      </c>
      <c r="AG107" s="2">
        <f>(Table2[[#This Row],[Close Price]]/Table2[[#This Row],[Current Month Low]])-1</f>
        <v>0.24391304347826082</v>
      </c>
      <c r="AH107" s="2">
        <f>(Table2[[#This Row],[Current Month High]]/Table2[[#This Row],[Close Price]])-1</f>
        <v>1.8291972503786447E-2</v>
      </c>
      <c r="AI107">
        <v>1.82919725037864</v>
      </c>
      <c r="AJ107">
        <v>165.43992577702099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0.49</v>
      </c>
      <c r="AM107" t="s">
        <v>10345</v>
      </c>
      <c r="AN107">
        <v>8.9499999999999993</v>
      </c>
      <c r="AO107" t="s">
        <v>10345</v>
      </c>
      <c r="AP107">
        <v>7.2917305862624002E-2</v>
      </c>
      <c r="AQ107">
        <f>(Table2[[#This Row],[Sharpe Ratio]]-AVERAGE(Table2[Sharpe Ratio]))/_xlfn.STDEV.P(Table2[Sharpe Ratio])</f>
        <v>8.4546323035506105E-2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3.4111403020489477</v>
      </c>
      <c r="AS107">
        <f>_xlfn.RANK.AVG(Table2[[#This Row],[1Y Return vs Nifty Z-Score]],Table2[1Y Return vs Nifty Z-Score])</f>
        <v>52</v>
      </c>
      <c r="AT107">
        <f>_xlfn.RANK.AVG(Table2[[#This Row],[6M Return vs Nifty Z-Score]],Table2[6M Return vs Nifty Z-Score])</f>
        <v>96</v>
      </c>
      <c r="AU107">
        <f>_xlfn.RANK.AVG(Table2[[#This Row],[Sharpe Ratio Z-Score]],Table2[Sharpe Ratio Z-Score])</f>
        <v>330</v>
      </c>
      <c r="AV107">
        <f>(Table2[[#This Row],[Rank 1Y]]+Table2[[#This Row],[Rank 6M]]+Table2[[#This Row],[Rank Sharpe]])/3</f>
        <v>159.33333333333334</v>
      </c>
    </row>
    <row r="108" spans="1:48" x14ac:dyDescent="0.3">
      <c r="A108" t="s">
        <v>1017</v>
      </c>
      <c r="B108" t="s">
        <v>1018</v>
      </c>
      <c r="C108" t="s">
        <v>10307</v>
      </c>
      <c r="D108" t="s">
        <v>193</v>
      </c>
      <c r="E108">
        <v>13881.573748999999</v>
      </c>
      <c r="F108">
        <v>584.15</v>
      </c>
      <c r="G108">
        <v>50.334413969208299</v>
      </c>
      <c r="H108">
        <f>(Table2[[#This Row],[1Y Return vs Nifty]]-AVERAGE(Table2[1Y Return vs Nifty]))/_xlfn.STDEV.P(Table2[1Y Return vs Nifty])</f>
        <v>0.32879505065335735</v>
      </c>
      <c r="I108">
        <v>20.0630277211752</v>
      </c>
      <c r="J108">
        <f>(Table2[[#This Row],[1M Return vs Nifty]]-AVERAGE(Table2[1M Return vs Nifty]))/_xlfn.STDEV.P(Table2[1M Return vs Nifty])</f>
        <v>1.8527239986512671</v>
      </c>
      <c r="K108">
        <v>23.9365537757932</v>
      </c>
      <c r="L108">
        <f>(Table2[[#This Row],[6M Return vs Nifty]]-AVERAGE(Table2[6M Return vs Nifty]))/_xlfn.STDEV.P(Table2[6M Return vs Nifty])</f>
        <v>0.53171275836018361</v>
      </c>
      <c r="M108">
        <v>10.985597092319001</v>
      </c>
      <c r="N108">
        <f>(Table2[[#This Row],[1W Return vs Nifty]]-AVERAGE(Table2[1W Return vs Nifty]))/_xlfn.STDEV.P(Table2[1W Return vs Nifty])</f>
        <v>2.3012392133985387</v>
      </c>
      <c r="O108">
        <v>543.57000000000005</v>
      </c>
      <c r="P108">
        <v>508.18925214253801</v>
      </c>
      <c r="Q108">
        <v>432.44881596277799</v>
      </c>
      <c r="R108">
        <v>65.286532587081894</v>
      </c>
      <c r="S108" s="2">
        <f>(Table2[[#This Row],[Close Price]]-Table2[[#This Row],[20D EMA]])/Table2[[#This Row],[20D EMA]]</f>
        <v>7.4654598303806177E-2</v>
      </c>
      <c r="T108" s="2">
        <f>(Table2[[#This Row],[Close Price]]-Table2[[#This Row],[50D EMA]])/Table2[[#This Row],[50D EMA]]</f>
        <v>0.14947334587894104</v>
      </c>
      <c r="U108" s="2">
        <f>(Table2[[#This Row],[Close Price]]-Table2[[#This Row],[200D EMA]])/Table2[[#This Row],[200D EMA]]</f>
        <v>0.35079569751967898</v>
      </c>
      <c r="V108">
        <v>2.8192357685380101</v>
      </c>
      <c r="W108">
        <v>580.54999999999995</v>
      </c>
      <c r="X108">
        <v>598</v>
      </c>
      <c r="Y108">
        <v>580.54999999999995</v>
      </c>
      <c r="Z108">
        <v>652</v>
      </c>
      <c r="AA108">
        <v>488.45</v>
      </c>
      <c r="AB108">
        <v>652</v>
      </c>
      <c r="AC108" s="2">
        <f>(Table2[[#This Row],[Close Price]]/Table2[[#This Row],[Day Low]])-1</f>
        <v>6.2010162776677813E-3</v>
      </c>
      <c r="AD108" s="2">
        <f>(Table2[[#This Row],[Day High]]/Table2[[#This Row],[Close Price]])-1</f>
        <v>2.3709663613797893E-2</v>
      </c>
      <c r="AE108" s="2">
        <f>(Table2[[#This Row],[Close Price]]/Table2[[#This Row],[Current Week Low]])-1</f>
        <v>6.2010162776677813E-3</v>
      </c>
      <c r="AF108" s="2">
        <f>(Table2[[#This Row],[Current Week High]]/Table2[[#This Row],[Close Price]])-1</f>
        <v>0.11615167337156551</v>
      </c>
      <c r="AG108" s="2">
        <f>(Table2[[#This Row],[Close Price]]/Table2[[#This Row],[Current Month Low]])-1</f>
        <v>0.19592588801310273</v>
      </c>
      <c r="AH108" s="2">
        <f>(Table2[[#This Row],[Current Month High]]/Table2[[#This Row],[Close Price]])-1</f>
        <v>0.11615167337156551</v>
      </c>
      <c r="AI108">
        <v>11.6151673371565</v>
      </c>
      <c r="AJ108">
        <v>89.045307443365701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0.24</v>
      </c>
      <c r="AM108" t="s">
        <v>10345</v>
      </c>
      <c r="AN108">
        <v>14.4</v>
      </c>
      <c r="AO108" t="s">
        <v>10345</v>
      </c>
      <c r="AP108">
        <v>0.16170586932491601</v>
      </c>
      <c r="AQ108">
        <f>(Table2[[#This Row],[Sharpe Ratio]]-AVERAGE(Table2[Sharpe Ratio]))/_xlfn.STDEV.P(Table2[Sharpe Ratio])</f>
        <v>1.1046289893113241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6.1191000103746713</v>
      </c>
      <c r="AS108">
        <f>_xlfn.RANK.AVG(Table2[[#This Row],[1Y Return vs Nifty Z-Score]],Table2[1Y Return vs Nifty Z-Score])</f>
        <v>204</v>
      </c>
      <c r="AT108">
        <f>_xlfn.RANK.AVG(Table2[[#This Row],[6M Return vs Nifty Z-Score]],Table2[6M Return vs Nifty Z-Score])</f>
        <v>182</v>
      </c>
      <c r="AU108">
        <f>_xlfn.RANK.AVG(Table2[[#This Row],[Sharpe Ratio Z-Score]],Table2[Sharpe Ratio Z-Score])</f>
        <v>96</v>
      </c>
      <c r="AV108">
        <f>(Table2[[#This Row],[Rank 1Y]]+Table2[[#This Row],[Rank 6M]]+Table2[[#This Row],[Rank Sharpe]])/3</f>
        <v>160.66666666666666</v>
      </c>
    </row>
    <row r="109" spans="1:48" x14ac:dyDescent="0.3">
      <c r="A109" t="s">
        <v>1714</v>
      </c>
      <c r="B109" t="s">
        <v>1715</v>
      </c>
      <c r="C109" t="s">
        <v>10312</v>
      </c>
      <c r="D109" t="s">
        <v>879</v>
      </c>
      <c r="E109">
        <v>4905.9456522749997</v>
      </c>
      <c r="F109">
        <v>387.65</v>
      </c>
      <c r="G109">
        <v>103.128515701799</v>
      </c>
      <c r="H109">
        <f>(Table2[[#This Row],[1Y Return vs Nifty]]-AVERAGE(Table2[1Y Return vs Nifty]))/_xlfn.STDEV.P(Table2[1Y Return vs Nifty])</f>
        <v>1.1572992260478556</v>
      </c>
      <c r="I109">
        <v>20.362746671484299</v>
      </c>
      <c r="J109">
        <f>(Table2[[#This Row],[1M Return vs Nifty]]-AVERAGE(Table2[1M Return vs Nifty]))/_xlfn.STDEV.P(Table2[1M Return vs Nifty])</f>
        <v>1.8811126665893656</v>
      </c>
      <c r="K109">
        <v>32.653788523988403</v>
      </c>
      <c r="L109">
        <f>(Table2[[#This Row],[6M Return vs Nifty]]-AVERAGE(Table2[6M Return vs Nifty]))/_xlfn.STDEV.P(Table2[6M Return vs Nifty])</f>
        <v>0.83003537867304655</v>
      </c>
      <c r="M109">
        <v>4.8069478375856196</v>
      </c>
      <c r="N109">
        <f>(Table2[[#This Row],[1W Return vs Nifty]]-AVERAGE(Table2[1W Return vs Nifty]))/_xlfn.STDEV.P(Table2[1W Return vs Nifty])</f>
        <v>0.90580569980261594</v>
      </c>
      <c r="O109">
        <v>375.23</v>
      </c>
      <c r="P109">
        <v>345.24700353268503</v>
      </c>
      <c r="Q109">
        <v>275.43853849557399</v>
      </c>
      <c r="R109">
        <v>65.145588060404194</v>
      </c>
      <c r="S109" s="2">
        <f>(Table2[[#This Row],[Close Price]]-Table2[[#This Row],[20D EMA]])/Table2[[#This Row],[20D EMA]]</f>
        <v>3.3099698851371047E-2</v>
      </c>
      <c r="T109" s="2">
        <f>(Table2[[#This Row],[Close Price]]-Table2[[#This Row],[50D EMA]])/Table2[[#This Row],[50D EMA]]</f>
        <v>0.12281930337825683</v>
      </c>
      <c r="U109" s="2">
        <f>(Table2[[#This Row],[Close Price]]-Table2[[#This Row],[200D EMA]])/Table2[[#This Row],[200D EMA]]</f>
        <v>0.40739201608212533</v>
      </c>
      <c r="V109">
        <v>1.0359369187265799</v>
      </c>
      <c r="W109">
        <v>386.2</v>
      </c>
      <c r="X109">
        <v>407</v>
      </c>
      <c r="Y109">
        <v>386.2</v>
      </c>
      <c r="Z109">
        <v>408.3</v>
      </c>
      <c r="AA109">
        <v>340.35</v>
      </c>
      <c r="AB109">
        <v>411.95</v>
      </c>
      <c r="AC109" s="2">
        <f>(Table2[[#This Row],[Close Price]]/Table2[[#This Row],[Day Low]])-1</f>
        <v>3.7545313309166328E-3</v>
      </c>
      <c r="AD109" s="2">
        <f>(Table2[[#This Row],[Day High]]/Table2[[#This Row],[Close Price]])-1</f>
        <v>4.991616148587652E-2</v>
      </c>
      <c r="AE109" s="2">
        <f>(Table2[[#This Row],[Close Price]]/Table2[[#This Row],[Current Week Low]])-1</f>
        <v>3.7545313309166328E-3</v>
      </c>
      <c r="AF109" s="2">
        <f>(Table2[[#This Row],[Current Week High]]/Table2[[#This Row],[Close Price]])-1</f>
        <v>5.3269702050819046E-2</v>
      </c>
      <c r="AG109" s="2">
        <f>(Table2[[#This Row],[Close Price]]/Table2[[#This Row],[Current Month Low]])-1</f>
        <v>0.13897458498604354</v>
      </c>
      <c r="AH109" s="2">
        <f>(Table2[[#This Row],[Current Month High]]/Table2[[#This Row],[Close Price]])-1</f>
        <v>6.2685412098542503E-2</v>
      </c>
      <c r="AI109">
        <v>6.2685412098542503</v>
      </c>
      <c r="AJ109">
        <v>160.42996305004999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0.27</v>
      </c>
      <c r="AM109" t="s">
        <v>10345</v>
      </c>
      <c r="AN109">
        <v>2.93</v>
      </c>
      <c r="AO109" t="s">
        <v>10345</v>
      </c>
      <c r="AP109">
        <v>8.6528268366872996E-2</v>
      </c>
      <c r="AQ109">
        <f>(Table2[[#This Row],[Sharpe Ratio]]-AVERAGE(Table2[Sharpe Ratio]))/_xlfn.STDEV.P(Table2[Sharpe Ratio])</f>
        <v>0.24092127021900328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5.0151742413318869</v>
      </c>
      <c r="AS109">
        <f>_xlfn.RANK.AVG(Table2[[#This Row],[1Y Return vs Nifty Z-Score]],Table2[1Y Return vs Nifty Z-Score])</f>
        <v>81</v>
      </c>
      <c r="AT109">
        <f>_xlfn.RANK.AVG(Table2[[#This Row],[6M Return vs Nifty Z-Score]],Table2[6M Return vs Nifty Z-Score])</f>
        <v>129</v>
      </c>
      <c r="AU109">
        <f>_xlfn.RANK.AVG(Table2[[#This Row],[Sharpe Ratio Z-Score]],Table2[Sharpe Ratio Z-Score])</f>
        <v>277</v>
      </c>
      <c r="AV109">
        <f>(Table2[[#This Row],[Rank 1Y]]+Table2[[#This Row],[Rank 6M]]+Table2[[#This Row],[Rank Sharpe]])/3</f>
        <v>162.33333333333334</v>
      </c>
    </row>
    <row r="110" spans="1:48" x14ac:dyDescent="0.3">
      <c r="A110" t="s">
        <v>1163</v>
      </c>
      <c r="B110" t="s">
        <v>1164</v>
      </c>
      <c r="C110" t="s">
        <v>10304</v>
      </c>
      <c r="D110" t="s">
        <v>46</v>
      </c>
      <c r="E110">
        <v>10643.466620339999</v>
      </c>
      <c r="F110">
        <v>6767.8</v>
      </c>
      <c r="G110">
        <v>39.434985093784</v>
      </c>
      <c r="H110">
        <f>(Table2[[#This Row],[1Y Return vs Nifty]]-AVERAGE(Table2[1Y Return vs Nifty]))/_xlfn.STDEV.P(Table2[1Y Return vs Nifty])</f>
        <v>0.15774900504690509</v>
      </c>
      <c r="I110">
        <v>5.5740679199171304</v>
      </c>
      <c r="J110">
        <f>(Table2[[#This Row],[1M Return vs Nifty]]-AVERAGE(Table2[1M Return vs Nifty]))/_xlfn.STDEV.P(Table2[1M Return vs Nifty])</f>
        <v>0.48036409901136462</v>
      </c>
      <c r="K110">
        <v>19.4938581125128</v>
      </c>
      <c r="L110">
        <f>(Table2[[#This Row],[6M Return vs Nifty]]-AVERAGE(Table2[6M Return vs Nifty]))/_xlfn.STDEV.P(Table2[6M Return vs Nifty])</f>
        <v>0.37967410736517615</v>
      </c>
      <c r="M110">
        <v>3.9820088392427402</v>
      </c>
      <c r="N110">
        <f>(Table2[[#This Row],[1W Return vs Nifty]]-AVERAGE(Table2[1W Return vs Nifty]))/_xlfn.STDEV.P(Table2[1W Return vs Nifty])</f>
        <v>0.71949515238352979</v>
      </c>
      <c r="O110">
        <v>6237.32</v>
      </c>
      <c r="P110">
        <v>5839.3309038581701</v>
      </c>
      <c r="Q110">
        <v>5019.8286326009802</v>
      </c>
      <c r="R110">
        <v>67.269682760279295</v>
      </c>
      <c r="S110" s="2">
        <f>(Table2[[#This Row],[Close Price]]-Table2[[#This Row],[20D EMA]])/Table2[[#This Row],[20D EMA]]</f>
        <v>8.5049348117460788E-2</v>
      </c>
      <c r="T110" s="2">
        <f>(Table2[[#This Row],[Close Price]]-Table2[[#This Row],[50D EMA]])/Table2[[#This Row],[50D EMA]]</f>
        <v>0.15900265140452491</v>
      </c>
      <c r="U110" s="2">
        <f>(Table2[[#This Row],[Close Price]]-Table2[[#This Row],[200D EMA]])/Table2[[#This Row],[200D EMA]]</f>
        <v>0.34821335454499847</v>
      </c>
      <c r="V110">
        <v>2.18264189145654</v>
      </c>
      <c r="W110">
        <v>6690</v>
      </c>
      <c r="X110">
        <v>7140</v>
      </c>
      <c r="Y110">
        <v>6690</v>
      </c>
      <c r="Z110">
        <v>7270</v>
      </c>
      <c r="AA110">
        <v>5360</v>
      </c>
      <c r="AB110">
        <v>7450</v>
      </c>
      <c r="AC110" s="2">
        <f>(Table2[[#This Row],[Close Price]]/Table2[[#This Row],[Day Low]])-1</f>
        <v>1.162929745889385E-2</v>
      </c>
      <c r="AD110" s="2">
        <f>(Table2[[#This Row],[Day High]]/Table2[[#This Row],[Close Price]])-1</f>
        <v>5.4995715003398393E-2</v>
      </c>
      <c r="AE110" s="2">
        <f>(Table2[[#This Row],[Close Price]]/Table2[[#This Row],[Current Week Low]])-1</f>
        <v>1.162929745889385E-2</v>
      </c>
      <c r="AF110" s="2">
        <f>(Table2[[#This Row],[Current Week High]]/Table2[[#This Row],[Close Price]])-1</f>
        <v>7.4204320458642448E-2</v>
      </c>
      <c r="AG110" s="2">
        <f>(Table2[[#This Row],[Close Price]]/Table2[[#This Row],[Current Month Low]])-1</f>
        <v>0.2626492537313434</v>
      </c>
      <c r="AH110" s="2">
        <f>(Table2[[#This Row],[Current Month High]]/Table2[[#This Row],[Close Price]])-1</f>
        <v>0.10080085108898018</v>
      </c>
      <c r="AI110">
        <v>10.080085108898</v>
      </c>
      <c r="AJ110">
        <v>101.126316884351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0.26</v>
      </c>
      <c r="AM110" t="s">
        <v>10345</v>
      </c>
      <c r="AN110">
        <v>20.69</v>
      </c>
      <c r="AO110" t="s">
        <v>10345</v>
      </c>
      <c r="AP110">
        <v>0.22939577591339799</v>
      </c>
      <c r="AQ110">
        <f>(Table2[[#This Row],[Sharpe Ratio]]-AVERAGE(Table2[Sharpe Ratio]))/_xlfn.STDEV.P(Table2[Sharpe Ratio])</f>
        <v>1.8823113585284432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3.6195937223354191</v>
      </c>
      <c r="AS110">
        <f>_xlfn.RANK.AVG(Table2[[#This Row],[1Y Return vs Nifty Z-Score]],Table2[1Y Return vs Nifty Z-Score])</f>
        <v>250</v>
      </c>
      <c r="AT110">
        <f>_xlfn.RANK.AVG(Table2[[#This Row],[6M Return vs Nifty Z-Score]],Table2[6M Return vs Nifty Z-Score])</f>
        <v>216</v>
      </c>
      <c r="AU110">
        <f>_xlfn.RANK.AVG(Table2[[#This Row],[Sharpe Ratio Z-Score]],Table2[Sharpe Ratio Z-Score])</f>
        <v>22</v>
      </c>
      <c r="AV110">
        <f>(Table2[[#This Row],[Rank 1Y]]+Table2[[#This Row],[Rank 6M]]+Table2[[#This Row],[Rank Sharpe]])/3</f>
        <v>162.66666666666666</v>
      </c>
    </row>
    <row r="111" spans="1:48" x14ac:dyDescent="0.3">
      <c r="A111" t="s">
        <v>537</v>
      </c>
      <c r="B111" t="s">
        <v>538</v>
      </c>
      <c r="C111" t="s">
        <v>10306</v>
      </c>
      <c r="D111" t="s">
        <v>156</v>
      </c>
      <c r="E111">
        <v>38763.426404594997</v>
      </c>
      <c r="F111">
        <v>276.3</v>
      </c>
      <c r="G111">
        <v>83.4301995574789</v>
      </c>
      <c r="H111">
        <f>(Table2[[#This Row],[1Y Return vs Nifty]]-AVERAGE(Table2[1Y Return vs Nifty]))/_xlfn.STDEV.P(Table2[1Y Return vs Nifty])</f>
        <v>0.84817118639536238</v>
      </c>
      <c r="I111">
        <v>-4.5091406042456699</v>
      </c>
      <c r="J111">
        <f>(Table2[[#This Row],[1M Return vs Nifty]]-AVERAGE(Table2[1M Return vs Nifty]))/_xlfn.STDEV.P(Table2[1M Return vs Nifty])</f>
        <v>-0.47469349160095403</v>
      </c>
      <c r="K111">
        <v>10.1358148329236</v>
      </c>
      <c r="L111">
        <f>(Table2[[#This Row],[6M Return vs Nifty]]-AVERAGE(Table2[6M Return vs Nifty]))/_xlfn.STDEV.P(Table2[6M Return vs Nifty])</f>
        <v>5.9421633638204498E-2</v>
      </c>
      <c r="M111">
        <v>1.6933740281851599</v>
      </c>
      <c r="N111">
        <f>(Table2[[#This Row],[1W Return vs Nifty]]-AVERAGE(Table2[1W Return vs Nifty]))/_xlfn.STDEV.P(Table2[1W Return vs Nifty])</f>
        <v>0.20261232183842057</v>
      </c>
      <c r="O111">
        <v>271.14999999999998</v>
      </c>
      <c r="P111">
        <v>264.147577181847</v>
      </c>
      <c r="Q111">
        <v>226.74109935004401</v>
      </c>
      <c r="R111">
        <v>63.974352225729902</v>
      </c>
      <c r="S111" s="2">
        <f>(Table2[[#This Row],[Close Price]]-Table2[[#This Row],[20D EMA]])/Table2[[#This Row],[20D EMA]]</f>
        <v>1.8993177208187478E-2</v>
      </c>
      <c r="T111" s="2">
        <f>(Table2[[#This Row],[Close Price]]-Table2[[#This Row],[50D EMA]])/Table2[[#This Row],[50D EMA]]</f>
        <v>4.6006186949755466E-2</v>
      </c>
      <c r="U111" s="2">
        <f>(Table2[[#This Row],[Close Price]]-Table2[[#This Row],[200D EMA]])/Table2[[#This Row],[200D EMA]]</f>
        <v>0.21857043470291521</v>
      </c>
      <c r="V111">
        <v>0.34863610775354598</v>
      </c>
      <c r="W111">
        <v>275.35000000000002</v>
      </c>
      <c r="X111">
        <v>282.3</v>
      </c>
      <c r="Y111">
        <v>272</v>
      </c>
      <c r="Z111">
        <v>285</v>
      </c>
      <c r="AA111">
        <v>253.3</v>
      </c>
      <c r="AB111">
        <v>293.5</v>
      </c>
      <c r="AC111" s="2">
        <f>(Table2[[#This Row],[Close Price]]/Table2[[#This Row],[Day Low]])-1</f>
        <v>3.4501543490104147E-3</v>
      </c>
      <c r="AD111" s="2">
        <f>(Table2[[#This Row],[Day High]]/Table2[[#This Row],[Close Price]])-1</f>
        <v>2.1715526601520097E-2</v>
      </c>
      <c r="AE111" s="2">
        <f>(Table2[[#This Row],[Close Price]]/Table2[[#This Row],[Current Week Low]])-1</f>
        <v>1.580882352941182E-2</v>
      </c>
      <c r="AF111" s="2">
        <f>(Table2[[#This Row],[Current Week High]]/Table2[[#This Row],[Close Price]])-1</f>
        <v>3.148751357220414E-2</v>
      </c>
      <c r="AG111" s="2">
        <f>(Table2[[#This Row],[Close Price]]/Table2[[#This Row],[Current Month Low]])-1</f>
        <v>9.0801421239636859E-2</v>
      </c>
      <c r="AH111" s="2">
        <f>(Table2[[#This Row],[Current Month High]]/Table2[[#This Row],[Close Price]])-1</f>
        <v>6.2251176257690943E-2</v>
      </c>
      <c r="AI111">
        <v>12.848353239232701</v>
      </c>
      <c r="AJ111">
        <v>136.558219178082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0.16</v>
      </c>
      <c r="AM111" t="s">
        <v>10345</v>
      </c>
      <c r="AN111">
        <v>4.24</v>
      </c>
      <c r="AO111" t="s">
        <v>10345</v>
      </c>
      <c r="AP111">
        <v>0.17840810557424999</v>
      </c>
      <c r="AQ111">
        <f>(Table2[[#This Row],[Sharpe Ratio]]-AVERAGE(Table2[Sharpe Ratio]))/_xlfn.STDEV.P(Table2[Sharpe Ratio])</f>
        <v>1.2965192623556112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1.9320309126266446</v>
      </c>
      <c r="AS111">
        <f>_xlfn.RANK.AVG(Table2[[#This Row],[1Y Return vs Nifty Z-Score]],Table2[1Y Return vs Nifty Z-Score])</f>
        <v>119</v>
      </c>
      <c r="AT111">
        <f>_xlfn.RANK.AVG(Table2[[#This Row],[6M Return vs Nifty Z-Score]],Table2[6M Return vs Nifty Z-Score])</f>
        <v>294</v>
      </c>
      <c r="AU111">
        <f>_xlfn.RANK.AVG(Table2[[#This Row],[Sharpe Ratio Z-Score]],Table2[Sharpe Ratio Z-Score])</f>
        <v>76</v>
      </c>
      <c r="AV111">
        <f>(Table2[[#This Row],[Rank 1Y]]+Table2[[#This Row],[Rank 6M]]+Table2[[#This Row],[Rank Sharpe]])/3</f>
        <v>163</v>
      </c>
    </row>
    <row r="112" spans="1:48" x14ac:dyDescent="0.3">
      <c r="A112" t="s">
        <v>1204</v>
      </c>
      <c r="B112" t="s">
        <v>1205</v>
      </c>
      <c r="C112" t="s">
        <v>10301</v>
      </c>
      <c r="D112" t="s">
        <v>412</v>
      </c>
      <c r="E112">
        <v>9983.2310070719996</v>
      </c>
      <c r="F112">
        <v>115.11</v>
      </c>
      <c r="G112">
        <v>77.641160518439904</v>
      </c>
      <c r="H112">
        <f>(Table2[[#This Row],[1Y Return vs Nifty]]-AVERAGE(Table2[1Y Return vs Nifty]))/_xlfn.STDEV.P(Table2[1Y Return vs Nifty])</f>
        <v>0.75732310189419627</v>
      </c>
      <c r="I112">
        <v>67.366638803816798</v>
      </c>
      <c r="J112">
        <f>(Table2[[#This Row],[1M Return vs Nifty]]-AVERAGE(Table2[1M Return vs Nifty]))/_xlfn.STDEV.P(Table2[1M Return vs Nifty])</f>
        <v>6.3332098201622262</v>
      </c>
      <c r="K112">
        <v>36.342854608582002</v>
      </c>
      <c r="L112">
        <f>(Table2[[#This Row],[6M Return vs Nifty]]-AVERAGE(Table2[6M Return vs Nifty]))/_xlfn.STDEV.P(Table2[6M Return vs Nifty])</f>
        <v>0.95628319608912893</v>
      </c>
      <c r="M112">
        <v>16.127800507179099</v>
      </c>
      <c r="N112">
        <f>(Table2[[#This Row],[1W Return vs Nifty]]-AVERAGE(Table2[1W Return vs Nifty]))/_xlfn.STDEV.P(Table2[1W Return vs Nifty])</f>
        <v>3.4625938530596336</v>
      </c>
      <c r="O112">
        <v>90.45</v>
      </c>
      <c r="P112">
        <v>79.559655965931697</v>
      </c>
      <c r="Q112">
        <v>70.816645246137895</v>
      </c>
      <c r="R112">
        <v>85.9755894417153</v>
      </c>
      <c r="S112" s="2">
        <f>(Table2[[#This Row],[Close Price]]-Table2[[#This Row],[20D EMA]])/Table2[[#This Row],[20D EMA]]</f>
        <v>0.27263681592039796</v>
      </c>
      <c r="T112" s="2">
        <f>(Table2[[#This Row],[Close Price]]-Table2[[#This Row],[50D EMA]])/Table2[[#This Row],[50D EMA]]</f>
        <v>0.4468388356190397</v>
      </c>
      <c r="U112" s="2">
        <f>(Table2[[#This Row],[Close Price]]-Table2[[#This Row],[200D EMA]])/Table2[[#This Row],[200D EMA]]</f>
        <v>0.62546530691917679</v>
      </c>
      <c r="V112">
        <v>2.3445547930110702</v>
      </c>
      <c r="W112">
        <v>110.13</v>
      </c>
      <c r="X112">
        <v>116</v>
      </c>
      <c r="Y112">
        <v>104.61</v>
      </c>
      <c r="Z112">
        <v>116</v>
      </c>
      <c r="AA112">
        <v>62.02</v>
      </c>
      <c r="AB112">
        <v>116</v>
      </c>
      <c r="AC112" s="2">
        <f>(Table2[[#This Row],[Close Price]]/Table2[[#This Row],[Day Low]])-1</f>
        <v>4.5219286298011419E-2</v>
      </c>
      <c r="AD112" s="2">
        <f>(Table2[[#This Row],[Day High]]/Table2[[#This Row],[Close Price]])-1</f>
        <v>7.7317348623056059E-3</v>
      </c>
      <c r="AE112" s="2">
        <f>(Table2[[#This Row],[Close Price]]/Table2[[#This Row],[Current Week Low]])-1</f>
        <v>0.10037281330656733</v>
      </c>
      <c r="AF112" s="2">
        <f>(Table2[[#This Row],[Current Week High]]/Table2[[#This Row],[Close Price]])-1</f>
        <v>7.7317348623056059E-3</v>
      </c>
      <c r="AG112" s="2">
        <f>(Table2[[#This Row],[Close Price]]/Table2[[#This Row],[Current Month Low]])-1</f>
        <v>0.85601418897129955</v>
      </c>
      <c r="AH112" s="2">
        <f>(Table2[[#This Row],[Current Month High]]/Table2[[#This Row],[Close Price]])-1</f>
        <v>7.7317348623056059E-3</v>
      </c>
      <c r="AI112">
        <v>0.77317348623056004</v>
      </c>
      <c r="AJ112">
        <v>127.265547877591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0.56999999999999995</v>
      </c>
      <c r="AM112" t="s">
        <v>10345</v>
      </c>
      <c r="AN112">
        <v>41.4</v>
      </c>
      <c r="AO112" t="s">
        <v>10345</v>
      </c>
      <c r="AP112">
        <v>9.4276695363474994E-2</v>
      </c>
      <c r="AQ112">
        <f>(Table2[[#This Row],[Sharpe Ratio]]-AVERAGE(Table2[Sharpe Ratio]))/_xlfn.STDEV.P(Table2[Sharpe Ratio])</f>
        <v>0.32994215040808406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11.83935212161327</v>
      </c>
      <c r="AS112">
        <f>_xlfn.RANK.AVG(Table2[[#This Row],[1Y Return vs Nifty Z-Score]],Table2[1Y Return vs Nifty Z-Score])</f>
        <v>134</v>
      </c>
      <c r="AT112">
        <f>_xlfn.RANK.AVG(Table2[[#This Row],[6M Return vs Nifty Z-Score]],Table2[6M Return vs Nifty Z-Score])</f>
        <v>112</v>
      </c>
      <c r="AU112">
        <f>_xlfn.RANK.AVG(Table2[[#This Row],[Sharpe Ratio Z-Score]],Table2[Sharpe Ratio Z-Score])</f>
        <v>246</v>
      </c>
      <c r="AV112">
        <f>(Table2[[#This Row],[Rank 1Y]]+Table2[[#This Row],[Rank 6M]]+Table2[[#This Row],[Rank Sharpe]])/3</f>
        <v>164</v>
      </c>
    </row>
    <row r="113" spans="1:48" x14ac:dyDescent="0.3">
      <c r="A113" t="s">
        <v>206</v>
      </c>
      <c r="B113" t="s">
        <v>207</v>
      </c>
      <c r="C113" t="s">
        <v>10306</v>
      </c>
      <c r="D113" t="s">
        <v>60</v>
      </c>
      <c r="E113">
        <v>127884.19907528</v>
      </c>
      <c r="F113">
        <v>736.6</v>
      </c>
      <c r="G113">
        <v>82.359585206627003</v>
      </c>
      <c r="H113">
        <f>(Table2[[#This Row],[1Y Return vs Nifty]]-AVERAGE(Table2[1Y Return vs Nifty]))/_xlfn.STDEV.P(Table2[1Y Return vs Nifty])</f>
        <v>0.83136990688101653</v>
      </c>
      <c r="I113">
        <v>3.5246702720163001</v>
      </c>
      <c r="J113">
        <f>(Table2[[#This Row],[1M Return vs Nifty]]-AVERAGE(Table2[1M Return vs Nifty]))/_xlfn.STDEV.P(Table2[1M Return vs Nifty])</f>
        <v>0.2862500156697001</v>
      </c>
      <c r="K113">
        <v>30.986529572657499</v>
      </c>
      <c r="L113">
        <f>(Table2[[#This Row],[6M Return vs Nifty]]-AVERAGE(Table2[6M Return vs Nifty]))/_xlfn.STDEV.P(Table2[6M Return vs Nifty])</f>
        <v>0.772978172635996</v>
      </c>
      <c r="M113">
        <v>2.5599182785412302</v>
      </c>
      <c r="N113">
        <f>(Table2[[#This Row],[1W Return vs Nifty]]-AVERAGE(Table2[1W Return vs Nifty]))/_xlfn.STDEV.P(Table2[1W Return vs Nifty])</f>
        <v>0.39831931832059836</v>
      </c>
      <c r="O113">
        <v>704.55</v>
      </c>
      <c r="P113">
        <v>691.17618269441095</v>
      </c>
      <c r="Q113">
        <v>579.08941762053496</v>
      </c>
      <c r="R113">
        <v>66.535617173030104</v>
      </c>
      <c r="S113" s="2">
        <f>(Table2[[#This Row],[Close Price]]-Table2[[#This Row],[20D EMA]])/Table2[[#This Row],[20D EMA]]</f>
        <v>4.5490029096586573E-2</v>
      </c>
      <c r="T113" s="2">
        <f>(Table2[[#This Row],[Close Price]]-Table2[[#This Row],[50D EMA]])/Table2[[#This Row],[50D EMA]]</f>
        <v>6.5719592837405763E-2</v>
      </c>
      <c r="U113" s="2">
        <f>(Table2[[#This Row],[Close Price]]-Table2[[#This Row],[200D EMA]])/Table2[[#This Row],[200D EMA]]</f>
        <v>0.27199699664116195</v>
      </c>
      <c r="V113">
        <v>0.51245824910716398</v>
      </c>
      <c r="W113">
        <v>723.3</v>
      </c>
      <c r="X113">
        <v>740</v>
      </c>
      <c r="Y113">
        <v>701.95</v>
      </c>
      <c r="Z113">
        <v>740</v>
      </c>
      <c r="AA113">
        <v>642.04999999999995</v>
      </c>
      <c r="AB113">
        <v>748</v>
      </c>
      <c r="AC113" s="2">
        <f>(Table2[[#This Row],[Close Price]]/Table2[[#This Row],[Day Low]])-1</f>
        <v>1.8387944144891533E-2</v>
      </c>
      <c r="AD113" s="2">
        <f>(Table2[[#This Row],[Day High]]/Table2[[#This Row],[Close Price]])-1</f>
        <v>4.6158023350528765E-3</v>
      </c>
      <c r="AE113" s="2">
        <f>(Table2[[#This Row],[Close Price]]/Table2[[#This Row],[Current Week Low]])-1</f>
        <v>4.9362490205855147E-2</v>
      </c>
      <c r="AF113" s="2">
        <f>(Table2[[#This Row],[Current Week High]]/Table2[[#This Row],[Close Price]])-1</f>
        <v>4.6158023350528765E-3</v>
      </c>
      <c r="AG113" s="2">
        <f>(Table2[[#This Row],[Close Price]]/Table2[[#This Row],[Current Month Low]])-1</f>
        <v>0.14726267424655415</v>
      </c>
      <c r="AH113" s="2">
        <f>(Table2[[#This Row],[Current Month High]]/Table2[[#This Row],[Close Price]])-1</f>
        <v>1.5476513711648154E-2</v>
      </c>
      <c r="AI113">
        <v>2.0906869399945598</v>
      </c>
      <c r="AJ113">
        <v>115.317158725518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0.09</v>
      </c>
      <c r="AM113" t="s">
        <v>10345</v>
      </c>
      <c r="AN113">
        <v>4.78</v>
      </c>
      <c r="AO113" t="s">
        <v>10345</v>
      </c>
      <c r="AP113">
        <v>0.105428046106483</v>
      </c>
      <c r="AQ113">
        <f>(Table2[[#This Row],[Sharpe Ratio]]-AVERAGE(Table2[Sharpe Ratio]))/_xlfn.STDEV.P(Table2[Sharpe Ratio])</f>
        <v>0.45805887124381939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2.7469762847511303</v>
      </c>
      <c r="AS113">
        <f>_xlfn.RANK.AVG(Table2[[#This Row],[1Y Return vs Nifty Z-Score]],Table2[1Y Return vs Nifty Z-Score])</f>
        <v>122</v>
      </c>
      <c r="AT113">
        <f>_xlfn.RANK.AVG(Table2[[#This Row],[6M Return vs Nifty Z-Score]],Table2[6M Return vs Nifty Z-Score])</f>
        <v>140</v>
      </c>
      <c r="AU113">
        <f>_xlfn.RANK.AVG(Table2[[#This Row],[Sharpe Ratio Z-Score]],Table2[Sharpe Ratio Z-Score])</f>
        <v>231</v>
      </c>
      <c r="AV113">
        <f>(Table2[[#This Row],[Rank 1Y]]+Table2[[#This Row],[Rank 6M]]+Table2[[#This Row],[Rank Sharpe]])/3</f>
        <v>164.33333333333334</v>
      </c>
    </row>
    <row r="114" spans="1:48" x14ac:dyDescent="0.3">
      <c r="A114" t="s">
        <v>915</v>
      </c>
      <c r="B114" t="s">
        <v>916</v>
      </c>
      <c r="C114" t="s">
        <v>10305</v>
      </c>
      <c r="D114" t="s">
        <v>51</v>
      </c>
      <c r="E114">
        <v>16339.2869891399</v>
      </c>
      <c r="F114">
        <v>706.45</v>
      </c>
      <c r="G114">
        <v>106.546174915677</v>
      </c>
      <c r="H114">
        <f>(Table2[[#This Row],[1Y Return vs Nifty]]-AVERAGE(Table2[1Y Return vs Nifty]))/_xlfn.STDEV.P(Table2[1Y Return vs Nifty])</f>
        <v>1.2109329623147507</v>
      </c>
      <c r="I114">
        <v>18.654356405364101</v>
      </c>
      <c r="J114">
        <f>(Table2[[#This Row],[1M Return vs Nifty]]-AVERAGE(Table2[1M Return vs Nifty]))/_xlfn.STDEV.P(Table2[1M Return vs Nifty])</f>
        <v>1.719297993464596</v>
      </c>
      <c r="K114">
        <v>39.448353329809699</v>
      </c>
      <c r="L114">
        <f>(Table2[[#This Row],[6M Return vs Nifty]]-AVERAGE(Table2[6M Return vs Nifty]))/_xlfn.STDEV.P(Table2[6M Return vs Nifty])</f>
        <v>1.0625600766201597</v>
      </c>
      <c r="M114">
        <v>-1.4053622200093501</v>
      </c>
      <c r="N114">
        <f>(Table2[[#This Row],[1W Return vs Nifty]]-AVERAGE(Table2[1W Return vs Nifty]))/_xlfn.STDEV.P(Table2[1W Return vs Nifty])</f>
        <v>-0.49723002755736218</v>
      </c>
      <c r="O114">
        <v>656</v>
      </c>
      <c r="P114">
        <v>591.83477484227797</v>
      </c>
      <c r="Q114">
        <v>473.39555423121197</v>
      </c>
      <c r="R114">
        <v>57.8651555774183</v>
      </c>
      <c r="S114" s="2">
        <f>(Table2[[#This Row],[Close Price]]-Table2[[#This Row],[20D EMA]])/Table2[[#This Row],[20D EMA]]</f>
        <v>7.6905487804878117E-2</v>
      </c>
      <c r="T114" s="2">
        <f>(Table2[[#This Row],[Close Price]]-Table2[[#This Row],[50D EMA]])/Table2[[#This Row],[50D EMA]]</f>
        <v>0.19366084932786631</v>
      </c>
      <c r="U114" s="2">
        <f>(Table2[[#This Row],[Close Price]]-Table2[[#This Row],[200D EMA]])/Table2[[#This Row],[200D EMA]]</f>
        <v>0.49230383277947204</v>
      </c>
      <c r="V114">
        <v>0.79690000345247103</v>
      </c>
      <c r="W114">
        <v>673</v>
      </c>
      <c r="X114">
        <v>712</v>
      </c>
      <c r="Y114">
        <v>663</v>
      </c>
      <c r="Z114">
        <v>712</v>
      </c>
      <c r="AA114">
        <v>622.1</v>
      </c>
      <c r="AB114">
        <v>712</v>
      </c>
      <c r="AC114" s="2">
        <f>(Table2[[#This Row],[Close Price]]/Table2[[#This Row],[Day Low]])-1</f>
        <v>4.9702823179792022E-2</v>
      </c>
      <c r="AD114" s="2">
        <f>(Table2[[#This Row],[Day High]]/Table2[[#This Row],[Close Price]])-1</f>
        <v>7.8561823200509195E-3</v>
      </c>
      <c r="AE114" s="2">
        <f>(Table2[[#This Row],[Close Price]]/Table2[[#This Row],[Current Week Low]])-1</f>
        <v>6.5535444947209642E-2</v>
      </c>
      <c r="AF114" s="2">
        <f>(Table2[[#This Row],[Current Week High]]/Table2[[#This Row],[Close Price]])-1</f>
        <v>7.8561823200509195E-3</v>
      </c>
      <c r="AG114" s="2">
        <f>(Table2[[#This Row],[Close Price]]/Table2[[#This Row],[Current Month Low]])-1</f>
        <v>0.13558913357981028</v>
      </c>
      <c r="AH114" s="2">
        <f>(Table2[[#This Row],[Current Month High]]/Table2[[#This Row],[Close Price]])-1</f>
        <v>7.8561823200509195E-3</v>
      </c>
      <c r="AI114">
        <v>0.78561823200509195</v>
      </c>
      <c r="AJ114">
        <v>140.12576478585899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0.26</v>
      </c>
      <c r="AM114" t="s">
        <v>10345</v>
      </c>
      <c r="AN114">
        <v>7.24</v>
      </c>
      <c r="AO114" t="s">
        <v>10345</v>
      </c>
      <c r="AP114">
        <v>7.4895943875339002E-2</v>
      </c>
      <c r="AQ114">
        <f>(Table2[[#This Row],[Sharpe Ratio]]-AVERAGE(Table2[Sharpe Ratio]))/_xlfn.STDEV.P(Table2[Sharpe Ratio])</f>
        <v>0.10727869149489891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3.602839696337043</v>
      </c>
      <c r="AS114">
        <f>_xlfn.RANK.AVG(Table2[[#This Row],[1Y Return vs Nifty Z-Score]],Table2[1Y Return vs Nifty Z-Score])</f>
        <v>77</v>
      </c>
      <c r="AT114">
        <f>_xlfn.RANK.AVG(Table2[[#This Row],[6M Return vs Nifty Z-Score]],Table2[6M Return vs Nifty Z-Score])</f>
        <v>99</v>
      </c>
      <c r="AU114">
        <f>_xlfn.RANK.AVG(Table2[[#This Row],[Sharpe Ratio Z-Score]],Table2[Sharpe Ratio Z-Score])</f>
        <v>322</v>
      </c>
      <c r="AV114">
        <f>(Table2[[#This Row],[Rank 1Y]]+Table2[[#This Row],[Rank 6M]]+Table2[[#This Row],[Rank Sharpe]])/3</f>
        <v>166</v>
      </c>
    </row>
    <row r="115" spans="1:48" x14ac:dyDescent="0.3">
      <c r="A115" t="s">
        <v>131</v>
      </c>
      <c r="B115" t="s">
        <v>132</v>
      </c>
      <c r="C115" t="s">
        <v>10309</v>
      </c>
      <c r="D115" t="s">
        <v>133</v>
      </c>
      <c r="E115">
        <v>222823.64732282999</v>
      </c>
      <c r="F115">
        <v>253.04</v>
      </c>
      <c r="G115">
        <v>147.49617741947699</v>
      </c>
      <c r="H115">
        <f>(Table2[[#This Row],[1Y Return vs Nifty]]-AVERAGE(Table2[1Y Return vs Nifty]))/_xlfn.STDEV.P(Table2[1Y Return vs Nifty])</f>
        <v>1.8535662668581174</v>
      </c>
      <c r="I115">
        <v>12.175563406816099</v>
      </c>
      <c r="J115">
        <f>(Table2[[#This Row],[1M Return vs Nifty]]-AVERAGE(Table2[1M Return vs Nifty]))/_xlfn.STDEV.P(Table2[1M Return vs Nifty])</f>
        <v>1.1056420905402868</v>
      </c>
      <c r="K115">
        <v>44.6673714878157</v>
      </c>
      <c r="L115">
        <f>(Table2[[#This Row],[6M Return vs Nifty]]-AVERAGE(Table2[6M Return vs Nifty]))/_xlfn.STDEV.P(Table2[6M Return vs Nifty])</f>
        <v>1.2411661618445033</v>
      </c>
      <c r="M115">
        <v>-3.7260971558958702</v>
      </c>
      <c r="N115">
        <f>(Table2[[#This Row],[1W Return vs Nifty]]-AVERAGE(Table2[1W Return vs Nifty]))/_xlfn.STDEV.P(Table2[1W Return vs Nifty])</f>
        <v>-1.0213625963753794</v>
      </c>
      <c r="O115">
        <v>253.03</v>
      </c>
      <c r="P115">
        <v>234.12586150216899</v>
      </c>
      <c r="Q115">
        <v>181.104754765943</v>
      </c>
      <c r="R115">
        <v>48.069603349186103</v>
      </c>
      <c r="S115" s="2">
        <f>(Table2[[#This Row],[Close Price]]-Table2[[#This Row],[20D EMA]])/Table2[[#This Row],[20D EMA]]</f>
        <v>3.9521005414341796E-5</v>
      </c>
      <c r="T115" s="2">
        <f>(Table2[[#This Row],[Close Price]]-Table2[[#This Row],[50D EMA]])/Table2[[#This Row],[50D EMA]]</f>
        <v>8.0786199254010135E-2</v>
      </c>
      <c r="U115" s="2">
        <f>(Table2[[#This Row],[Close Price]]-Table2[[#This Row],[200D EMA]])/Table2[[#This Row],[200D EMA]]</f>
        <v>0.3972024109859788</v>
      </c>
      <c r="V115">
        <v>1.0426970156906299</v>
      </c>
      <c r="W115">
        <v>252.15</v>
      </c>
      <c r="X115">
        <v>257.74</v>
      </c>
      <c r="Y115">
        <v>252.15</v>
      </c>
      <c r="Z115">
        <v>264.42</v>
      </c>
      <c r="AA115">
        <v>228</v>
      </c>
      <c r="AB115">
        <v>280.89999999999998</v>
      </c>
      <c r="AC115" s="2">
        <f>(Table2[[#This Row],[Close Price]]/Table2[[#This Row],[Day Low]])-1</f>
        <v>3.5296450525479361E-3</v>
      </c>
      <c r="AD115" s="2">
        <f>(Table2[[#This Row],[Day High]]/Table2[[#This Row],[Close Price]])-1</f>
        <v>1.8574138476130431E-2</v>
      </c>
      <c r="AE115" s="2">
        <f>(Table2[[#This Row],[Close Price]]/Table2[[#This Row],[Current Week Low]])-1</f>
        <v>3.5296450525479361E-3</v>
      </c>
      <c r="AF115" s="2">
        <f>(Table2[[#This Row],[Current Week High]]/Table2[[#This Row],[Close Price]])-1</f>
        <v>4.4973126778375061E-2</v>
      </c>
      <c r="AG115" s="2">
        <f>(Table2[[#This Row],[Close Price]]/Table2[[#This Row],[Current Month Low]])-1</f>
        <v>0.10982456140350871</v>
      </c>
      <c r="AH115" s="2">
        <f>(Table2[[#This Row],[Current Month High]]/Table2[[#This Row],[Close Price]])-1</f>
        <v>0.11010116977552942</v>
      </c>
      <c r="AI115">
        <v>11.010116977552901</v>
      </c>
      <c r="AJ115">
        <v>175.79291553133501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0.14000000000000001</v>
      </c>
      <c r="AM115" t="s">
        <v>10345</v>
      </c>
      <c r="AN115">
        <v>-5.26</v>
      </c>
      <c r="AO115" t="s">
        <v>10344</v>
      </c>
      <c r="AP115">
        <v>5.3038529042617001E-2</v>
      </c>
      <c r="AQ115">
        <f>(Table2[[#This Row],[Sharpe Ratio]]-AVERAGE(Table2[Sharpe Ratio]))/_xlfn.STDEV.P(Table2[Sharpe Ratio])</f>
        <v>-0.14383889765191518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3.0351730252156131</v>
      </c>
      <c r="AS115">
        <f>_xlfn.RANK.AVG(Table2[[#This Row],[1Y Return vs Nifty Z-Score]],Table2[1Y Return vs Nifty Z-Score])</f>
        <v>38</v>
      </c>
      <c r="AT115">
        <f>_xlfn.RANK.AVG(Table2[[#This Row],[6M Return vs Nifty Z-Score]],Table2[6M Return vs Nifty Z-Score])</f>
        <v>77</v>
      </c>
      <c r="AU115">
        <f>_xlfn.RANK.AVG(Table2[[#This Row],[Sharpe Ratio Z-Score]],Table2[Sharpe Ratio Z-Score])</f>
        <v>389</v>
      </c>
      <c r="AV115">
        <f>(Table2[[#This Row],[Rank 1Y]]+Table2[[#This Row],[Rank 6M]]+Table2[[#This Row],[Rank Sharpe]])/3</f>
        <v>168</v>
      </c>
    </row>
    <row r="116" spans="1:48" x14ac:dyDescent="0.3">
      <c r="A116" t="s">
        <v>1561</v>
      </c>
      <c r="B116" t="s">
        <v>1562</v>
      </c>
      <c r="C116" t="s">
        <v>10304</v>
      </c>
      <c r="D116" t="s">
        <v>46</v>
      </c>
      <c r="E116">
        <v>6441.0261982499997</v>
      </c>
      <c r="F116">
        <v>834.75</v>
      </c>
      <c r="G116">
        <v>78.714776092055502</v>
      </c>
      <c r="H116">
        <f>(Table2[[#This Row],[1Y Return vs Nifty]]-AVERAGE(Table2[1Y Return vs Nifty]))/_xlfn.STDEV.P(Table2[1Y Return vs Nifty])</f>
        <v>0.77417147995761126</v>
      </c>
      <c r="I116">
        <v>-1.4306919806635101</v>
      </c>
      <c r="J116">
        <f>(Table2[[#This Row],[1M Return vs Nifty]]-AVERAGE(Table2[1M Return vs Nifty]))/_xlfn.STDEV.P(Table2[1M Return vs Nifty])</f>
        <v>-0.18311014110128759</v>
      </c>
      <c r="K116">
        <v>12.4934267828442</v>
      </c>
      <c r="L116">
        <f>(Table2[[#This Row],[6M Return vs Nifty]]-AVERAGE(Table2[6M Return vs Nifty]))/_xlfn.STDEV.P(Table2[6M Return vs Nifty])</f>
        <v>0.14010421187516747</v>
      </c>
      <c r="M116">
        <v>-2.7741523775007502</v>
      </c>
      <c r="N116">
        <f>(Table2[[#This Row],[1W Return vs Nifty]]-AVERAGE(Table2[1W Return vs Nifty]))/_xlfn.STDEV.P(Table2[1W Return vs Nifty])</f>
        <v>-0.80636808995513831</v>
      </c>
      <c r="O116">
        <v>844.83</v>
      </c>
      <c r="P116">
        <v>825.42384080675697</v>
      </c>
      <c r="Q116">
        <v>678.99438674079897</v>
      </c>
      <c r="R116">
        <v>52.277071917537697</v>
      </c>
      <c r="S116" s="2">
        <f>(Table2[[#This Row],[Close Price]]-Table2[[#This Row],[20D EMA]])/Table2[[#This Row],[20D EMA]]</f>
        <v>-1.19313944817301E-2</v>
      </c>
      <c r="T116" s="2">
        <f>(Table2[[#This Row],[Close Price]]-Table2[[#This Row],[50D EMA]])/Table2[[#This Row],[50D EMA]]</f>
        <v>1.1298630754507624E-2</v>
      </c>
      <c r="U116" s="2">
        <f>(Table2[[#This Row],[Close Price]]-Table2[[#This Row],[200D EMA]])/Table2[[#This Row],[200D EMA]]</f>
        <v>0.22939160661818486</v>
      </c>
      <c r="V116">
        <v>0.42857572864481802</v>
      </c>
      <c r="W116">
        <v>830.1</v>
      </c>
      <c r="X116">
        <v>856.4</v>
      </c>
      <c r="Y116">
        <v>830.1</v>
      </c>
      <c r="Z116">
        <v>890</v>
      </c>
      <c r="AA116">
        <v>763.75</v>
      </c>
      <c r="AB116">
        <v>903.95</v>
      </c>
      <c r="AC116" s="2">
        <f>(Table2[[#This Row],[Close Price]]/Table2[[#This Row],[Day Low]])-1</f>
        <v>5.6017347307553145E-3</v>
      </c>
      <c r="AD116" s="2">
        <f>(Table2[[#This Row],[Day High]]/Table2[[#This Row],[Close Price]])-1</f>
        <v>2.5935908954776821E-2</v>
      </c>
      <c r="AE116" s="2">
        <f>(Table2[[#This Row],[Close Price]]/Table2[[#This Row],[Current Week Low]])-1</f>
        <v>5.6017347307553145E-3</v>
      </c>
      <c r="AF116" s="2">
        <f>(Table2[[#This Row],[Current Week High]]/Table2[[#This Row],[Close Price]])-1</f>
        <v>6.6187481281820837E-2</v>
      </c>
      <c r="AG116" s="2">
        <f>(Table2[[#This Row],[Close Price]]/Table2[[#This Row],[Current Month Low]])-1</f>
        <v>9.2962356792144041E-2</v>
      </c>
      <c r="AH116" s="2">
        <f>(Table2[[#This Row],[Current Month High]]/Table2[[#This Row],[Close Price]])-1</f>
        <v>8.2899071578316885E-2</v>
      </c>
      <c r="AI116">
        <v>12.2252171308774</v>
      </c>
      <c r="AJ116">
        <v>117.3828125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-0.02</v>
      </c>
      <c r="AM116" t="s">
        <v>10344</v>
      </c>
      <c r="AN116">
        <v>0.65</v>
      </c>
      <c r="AO116" t="s">
        <v>10345</v>
      </c>
      <c r="AP116">
        <v>0.15943381255539599</v>
      </c>
      <c r="AQ116">
        <f>(Table2[[#This Row],[Sharpe Ratio]]-AVERAGE(Table2[Sharpe Ratio]))/_xlfn.STDEV.P(Table2[Sharpe Ratio])</f>
        <v>1.0785255629577002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1.0033230237340529</v>
      </c>
      <c r="AS116">
        <f>_xlfn.RANK.AVG(Table2[[#This Row],[1Y Return vs Nifty Z-Score]],Table2[1Y Return vs Nifty Z-Score])</f>
        <v>128</v>
      </c>
      <c r="AT116">
        <f>_xlfn.RANK.AVG(Table2[[#This Row],[6M Return vs Nifty Z-Score]],Table2[6M Return vs Nifty Z-Score])</f>
        <v>275</v>
      </c>
      <c r="AU116">
        <f>_xlfn.RANK.AVG(Table2[[#This Row],[Sharpe Ratio Z-Score]],Table2[Sharpe Ratio Z-Score])</f>
        <v>101</v>
      </c>
      <c r="AV116">
        <f>(Table2[[#This Row],[Rank 1Y]]+Table2[[#This Row],[Rank 6M]]+Table2[[#This Row],[Rank Sharpe]])/3</f>
        <v>168</v>
      </c>
    </row>
    <row r="117" spans="1:48" x14ac:dyDescent="0.3">
      <c r="A117" t="s">
        <v>678</v>
      </c>
      <c r="B117" t="s">
        <v>679</v>
      </c>
      <c r="C117" t="s">
        <v>10305</v>
      </c>
      <c r="D117" t="s">
        <v>51</v>
      </c>
      <c r="E117">
        <v>27130.260185700001</v>
      </c>
      <c r="F117">
        <v>1060.95</v>
      </c>
      <c r="G117">
        <v>76.225464849953198</v>
      </c>
      <c r="H117">
        <f>(Table2[[#This Row],[1Y Return vs Nifty]]-AVERAGE(Table2[1Y Return vs Nifty]))/_xlfn.STDEV.P(Table2[1Y Return vs Nifty])</f>
        <v>0.73510641984190772</v>
      </c>
      <c r="I117">
        <v>12.7193968253021</v>
      </c>
      <c r="J117">
        <f>(Table2[[#This Row],[1M Return vs Nifty]]-AVERAGE(Table2[1M Return vs Nifty]))/_xlfn.STDEV.P(Table2[1M Return vs Nifty])</f>
        <v>1.1571527017816452</v>
      </c>
      <c r="K117">
        <v>50.974974123054501</v>
      </c>
      <c r="L117">
        <f>(Table2[[#This Row],[6M Return vs Nifty]]-AVERAGE(Table2[6M Return vs Nifty]))/_xlfn.STDEV.P(Table2[6M Return vs Nifty])</f>
        <v>1.4570259614703356</v>
      </c>
      <c r="M117">
        <v>7.6109296654851404</v>
      </c>
      <c r="N117">
        <f>(Table2[[#This Row],[1W Return vs Nifty]]-AVERAGE(Table2[1W Return vs Nifty]))/_xlfn.STDEV.P(Table2[1W Return vs Nifty])</f>
        <v>1.5390784513133808</v>
      </c>
      <c r="O117">
        <v>1003.38</v>
      </c>
      <c r="P117">
        <v>911.75116704591198</v>
      </c>
      <c r="Q117">
        <v>736.52916933064296</v>
      </c>
      <c r="R117">
        <v>68.094221158515893</v>
      </c>
      <c r="S117" s="2">
        <f>(Table2[[#This Row],[Close Price]]-Table2[[#This Row],[20D EMA]])/Table2[[#This Row],[20D EMA]]</f>
        <v>5.7376068887161444E-2</v>
      </c>
      <c r="T117" s="2">
        <f>(Table2[[#This Row],[Close Price]]-Table2[[#This Row],[50D EMA]])/Table2[[#This Row],[50D EMA]]</f>
        <v>0.16363985958745147</v>
      </c>
      <c r="U117" s="2">
        <f>(Table2[[#This Row],[Close Price]]-Table2[[#This Row],[200D EMA]])/Table2[[#This Row],[200D EMA]]</f>
        <v>0.44047248117028476</v>
      </c>
      <c r="V117">
        <v>0.515942060448499</v>
      </c>
      <c r="W117">
        <v>1048.25</v>
      </c>
      <c r="X117">
        <v>1065.55</v>
      </c>
      <c r="Y117">
        <v>1048.25</v>
      </c>
      <c r="Z117">
        <v>1115</v>
      </c>
      <c r="AA117">
        <v>915.75</v>
      </c>
      <c r="AB117">
        <v>1115</v>
      </c>
      <c r="AC117" s="2">
        <f>(Table2[[#This Row],[Close Price]]/Table2[[#This Row],[Day Low]])-1</f>
        <v>1.211543047937047E-2</v>
      </c>
      <c r="AD117" s="2">
        <f>(Table2[[#This Row],[Day High]]/Table2[[#This Row],[Close Price]])-1</f>
        <v>4.3357368396248486E-3</v>
      </c>
      <c r="AE117" s="2">
        <f>(Table2[[#This Row],[Close Price]]/Table2[[#This Row],[Current Week Low]])-1</f>
        <v>1.211543047937047E-2</v>
      </c>
      <c r="AF117" s="2">
        <f>(Table2[[#This Row],[Current Week High]]/Table2[[#This Row],[Close Price]])-1</f>
        <v>5.0944907865592137E-2</v>
      </c>
      <c r="AG117" s="2">
        <f>(Table2[[#This Row],[Close Price]]/Table2[[#This Row],[Current Month Low]])-1</f>
        <v>0.15855855855855872</v>
      </c>
      <c r="AH117" s="2">
        <f>(Table2[[#This Row],[Current Month High]]/Table2[[#This Row],[Close Price]])-1</f>
        <v>5.0944907865592137E-2</v>
      </c>
      <c r="AI117">
        <v>5.0944907865592102</v>
      </c>
      <c r="AJ117">
        <v>110.089108910891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0.39</v>
      </c>
      <c r="AM117" t="s">
        <v>10345</v>
      </c>
      <c r="AN117">
        <v>9.09</v>
      </c>
      <c r="AO117" t="s">
        <v>10345</v>
      </c>
      <c r="AP117">
        <v>7.9432805687970995E-2</v>
      </c>
      <c r="AQ117">
        <f>(Table2[[#This Row],[Sharpe Ratio]]-AVERAGE(Table2[Sharpe Ratio]))/_xlfn.STDEV.P(Table2[Sharpe Ratio])</f>
        <v>0.15940222986389233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5.047765764271162</v>
      </c>
      <c r="AS117">
        <f>_xlfn.RANK.AVG(Table2[[#This Row],[1Y Return vs Nifty Z-Score]],Table2[1Y Return vs Nifty Z-Score])</f>
        <v>136</v>
      </c>
      <c r="AT117">
        <f>_xlfn.RANK.AVG(Table2[[#This Row],[6M Return vs Nifty Z-Score]],Table2[6M Return vs Nifty Z-Score])</f>
        <v>66</v>
      </c>
      <c r="AU117">
        <f>_xlfn.RANK.AVG(Table2[[#This Row],[Sharpe Ratio Z-Score]],Table2[Sharpe Ratio Z-Score])</f>
        <v>305</v>
      </c>
      <c r="AV117">
        <f>(Table2[[#This Row],[Rank 1Y]]+Table2[[#This Row],[Rank 6M]]+Table2[[#This Row],[Rank Sharpe]])/3</f>
        <v>169</v>
      </c>
    </row>
    <row r="118" spans="1:48" x14ac:dyDescent="0.3">
      <c r="A118" t="s">
        <v>75</v>
      </c>
      <c r="B118" t="s">
        <v>76</v>
      </c>
      <c r="C118" t="s">
        <v>10299</v>
      </c>
      <c r="D118" t="s">
        <v>77</v>
      </c>
      <c r="E118">
        <v>327487.38329678</v>
      </c>
      <c r="F118">
        <v>526.35</v>
      </c>
      <c r="G118">
        <v>99.632137767207496</v>
      </c>
      <c r="H118">
        <f>(Table2[[#This Row],[1Y Return vs Nifty]]-AVERAGE(Table2[1Y Return vs Nifty]))/_xlfn.STDEV.P(Table2[1Y Return vs Nifty])</f>
        <v>1.1024301474481522</v>
      </c>
      <c r="I118">
        <v>2.5194864750028101</v>
      </c>
      <c r="J118">
        <f>(Table2[[#This Row],[1M Return vs Nifty]]-AVERAGE(Table2[1M Return vs Nifty]))/_xlfn.STDEV.P(Table2[1M Return vs Nifty])</f>
        <v>0.19104139105405929</v>
      </c>
      <c r="K118">
        <v>7.0952051111967798</v>
      </c>
      <c r="L118">
        <f>(Table2[[#This Row],[6M Return vs Nifty]]-AVERAGE(Table2[6M Return vs Nifty]))/_xlfn.STDEV.P(Table2[6M Return vs Nifty])</f>
        <v>-4.46346050356606E-2</v>
      </c>
      <c r="M118">
        <v>-6.7075978129902403E-3</v>
      </c>
      <c r="N118">
        <f>(Table2[[#This Row],[1W Return vs Nifty]]-AVERAGE(Table2[1W Return vs Nifty]))/_xlfn.STDEV.P(Table2[1W Return vs Nifty])</f>
        <v>-0.18134714550778641</v>
      </c>
      <c r="O118">
        <v>522.46</v>
      </c>
      <c r="P118">
        <v>507.09426701942698</v>
      </c>
      <c r="Q118">
        <v>439.33317921337499</v>
      </c>
      <c r="R118">
        <v>55.952900037139798</v>
      </c>
      <c r="S118" s="2">
        <f>(Table2[[#This Row],[Close Price]]-Table2[[#This Row],[20D EMA]])/Table2[[#This Row],[20D EMA]]</f>
        <v>7.4455460705125489E-3</v>
      </c>
      <c r="T118" s="2">
        <f>(Table2[[#This Row],[Close Price]]-Table2[[#This Row],[50D EMA]])/Table2[[#This Row],[50D EMA]]</f>
        <v>3.797268916833435E-2</v>
      </c>
      <c r="U118" s="2">
        <f>(Table2[[#This Row],[Close Price]]-Table2[[#This Row],[200D EMA]])/Table2[[#This Row],[200D EMA]]</f>
        <v>0.19806567066577682</v>
      </c>
      <c r="V118">
        <v>0.80917284227242803</v>
      </c>
      <c r="W118">
        <v>525.45000000000005</v>
      </c>
      <c r="X118">
        <v>535.54999999999995</v>
      </c>
      <c r="Y118">
        <v>525.45000000000005</v>
      </c>
      <c r="Z118">
        <v>543.54999999999995</v>
      </c>
      <c r="AA118">
        <v>497.55</v>
      </c>
      <c r="AB118">
        <v>543.54999999999995</v>
      </c>
      <c r="AC118" s="2">
        <f>(Table2[[#This Row],[Close Price]]/Table2[[#This Row],[Day Low]])-1</f>
        <v>1.7128175849272509E-3</v>
      </c>
      <c r="AD118" s="2">
        <f>(Table2[[#This Row],[Day High]]/Table2[[#This Row],[Close Price]])-1</f>
        <v>1.7478863873848116E-2</v>
      </c>
      <c r="AE118" s="2">
        <f>(Table2[[#This Row],[Close Price]]/Table2[[#This Row],[Current Week Low]])-1</f>
        <v>1.7128175849272509E-3</v>
      </c>
      <c r="AF118" s="2">
        <f>(Table2[[#This Row],[Current Week High]]/Table2[[#This Row],[Close Price]])-1</f>
        <v>3.2677875938063927E-2</v>
      </c>
      <c r="AG118" s="2">
        <f>(Table2[[#This Row],[Close Price]]/Table2[[#This Row],[Current Month Low]])-1</f>
        <v>5.7883629785951074E-2</v>
      </c>
      <c r="AH118" s="2">
        <f>(Table2[[#This Row],[Current Month High]]/Table2[[#This Row],[Close Price]])-1</f>
        <v>3.2677875938063927E-2</v>
      </c>
      <c r="AI118">
        <v>3.2677875938063901</v>
      </c>
      <c r="AJ118">
        <v>131.362637362637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0.15</v>
      </c>
      <c r="AM118" t="s">
        <v>10345</v>
      </c>
      <c r="AN118">
        <v>-0.65</v>
      </c>
      <c r="AO118" t="s">
        <v>10344</v>
      </c>
      <c r="AP118">
        <v>0.16162594606022501</v>
      </c>
      <c r="AQ118">
        <f>(Table2[[#This Row],[Sharpe Ratio]]-AVERAGE(Table2[Sharpe Ratio]))/_xlfn.STDEV.P(Table2[Sharpe Ratio])</f>
        <v>1.103710759150093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2.1712005471088571</v>
      </c>
      <c r="AS118">
        <f>_xlfn.RANK.AVG(Table2[[#This Row],[1Y Return vs Nifty Z-Score]],Table2[1Y Return vs Nifty Z-Score])</f>
        <v>87</v>
      </c>
      <c r="AT118">
        <f>_xlfn.RANK.AVG(Table2[[#This Row],[6M Return vs Nifty Z-Score]],Table2[6M Return vs Nifty Z-Score])</f>
        <v>327</v>
      </c>
      <c r="AU118">
        <f>_xlfn.RANK.AVG(Table2[[#This Row],[Sharpe Ratio Z-Score]],Table2[Sharpe Ratio Z-Score])</f>
        <v>97</v>
      </c>
      <c r="AV118">
        <f>(Table2[[#This Row],[Rank 1Y]]+Table2[[#This Row],[Rank 6M]]+Table2[[#This Row],[Rank Sharpe]])/3</f>
        <v>170.33333333333334</v>
      </c>
    </row>
    <row r="119" spans="1:48" x14ac:dyDescent="0.3">
      <c r="A119" t="s">
        <v>706</v>
      </c>
      <c r="B119" t="s">
        <v>707</v>
      </c>
      <c r="C119" t="s">
        <v>10304</v>
      </c>
      <c r="D119" t="s">
        <v>46</v>
      </c>
      <c r="E119">
        <v>24768.481222850001</v>
      </c>
      <c r="F119">
        <v>264.45</v>
      </c>
      <c r="G119">
        <v>111.85293190609001</v>
      </c>
      <c r="H119">
        <f>(Table2[[#This Row],[1Y Return vs Nifty]]-AVERAGE(Table2[1Y Return vs Nifty]))/_xlfn.STDEV.P(Table2[1Y Return vs Nifty])</f>
        <v>1.2942125367382507</v>
      </c>
      <c r="I119">
        <v>-6.8054157297308402</v>
      </c>
      <c r="J119">
        <f>(Table2[[#This Row],[1M Return vs Nifty]]-AVERAGE(Table2[1M Return vs Nifty]))/_xlfn.STDEV.P(Table2[1M Return vs Nifty])</f>
        <v>-0.69219122394215393</v>
      </c>
      <c r="K119">
        <v>4.1944140242946801</v>
      </c>
      <c r="L119">
        <f>(Table2[[#This Row],[6M Return vs Nifty]]-AVERAGE(Table2[6M Return vs Nifty]))/_xlfn.STDEV.P(Table2[6M Return vs Nifty])</f>
        <v>-0.14390594772882337</v>
      </c>
      <c r="M119">
        <v>-1.8740872964447299</v>
      </c>
      <c r="N119">
        <f>(Table2[[#This Row],[1W Return vs Nifty]]-AVERAGE(Table2[1W Return vs Nifty]))/_xlfn.STDEV.P(Table2[1W Return vs Nifty])</f>
        <v>-0.6030904920949246</v>
      </c>
      <c r="O119">
        <v>271.16000000000003</v>
      </c>
      <c r="P119">
        <v>275.10149912092902</v>
      </c>
      <c r="Q119">
        <v>232.58340679723301</v>
      </c>
      <c r="R119">
        <v>37.965241279185001</v>
      </c>
      <c r="S119" s="2">
        <f>(Table2[[#This Row],[Close Price]]-Table2[[#This Row],[20D EMA]])/Table2[[#This Row],[20D EMA]]</f>
        <v>-2.47455376899249E-2</v>
      </c>
      <c r="T119" s="2">
        <f>(Table2[[#This Row],[Close Price]]-Table2[[#This Row],[50D EMA]])/Table2[[#This Row],[50D EMA]]</f>
        <v>-3.8718433578025867E-2</v>
      </c>
      <c r="U119" s="2">
        <f>(Table2[[#This Row],[Close Price]]-Table2[[#This Row],[200D EMA]])/Table2[[#This Row],[200D EMA]]</f>
        <v>0.13701146458203006</v>
      </c>
      <c r="V119">
        <v>0.243320798625908</v>
      </c>
      <c r="W119">
        <v>263.14999999999998</v>
      </c>
      <c r="X119">
        <v>266.45</v>
      </c>
      <c r="Y119">
        <v>262.05</v>
      </c>
      <c r="Z119">
        <v>267.85000000000002</v>
      </c>
      <c r="AA119">
        <v>259.14999999999998</v>
      </c>
      <c r="AB119">
        <v>291</v>
      </c>
      <c r="AC119" s="2">
        <f>(Table2[[#This Row],[Close Price]]/Table2[[#This Row],[Day Low]])-1</f>
        <v>4.9401482044462153E-3</v>
      </c>
      <c r="AD119" s="2">
        <f>(Table2[[#This Row],[Day High]]/Table2[[#This Row],[Close Price]])-1</f>
        <v>7.562866326337625E-3</v>
      </c>
      <c r="AE119" s="2">
        <f>(Table2[[#This Row],[Close Price]]/Table2[[#This Row],[Current Week Low]])-1</f>
        <v>9.1585575271893038E-3</v>
      </c>
      <c r="AF119" s="2">
        <f>(Table2[[#This Row],[Current Week High]]/Table2[[#This Row],[Close Price]])-1</f>
        <v>1.2856872754774207E-2</v>
      </c>
      <c r="AG119" s="2">
        <f>(Table2[[#This Row],[Close Price]]/Table2[[#This Row],[Current Month Low]])-1</f>
        <v>2.0451475979162748E-2</v>
      </c>
      <c r="AH119" s="2">
        <f>(Table2[[#This Row],[Current Month High]]/Table2[[#This Row],[Close Price]])-1</f>
        <v>0.10039705048213277</v>
      </c>
      <c r="AI119">
        <v>32.955190017016399</v>
      </c>
      <c r="AJ119">
        <v>145.88563458856299</v>
      </c>
      <c r="AK119" t="str">
        <f>IF(AND(Table2[[#This Row],[20D EMA]]&gt;Table2[[#This Row],[50D EMA]],Table2[[#This Row],[50D EMA]]&gt;Table2[[#This Row],[200D EMA]]),"Uptrend","Downtrend/NoTrend")</f>
        <v>Downtrend/NoTrend</v>
      </c>
      <c r="AL119">
        <v>-0.01</v>
      </c>
      <c r="AM119" t="s">
        <v>10344</v>
      </c>
      <c r="AN119">
        <v>-0.06</v>
      </c>
      <c r="AO119" t="s">
        <v>10344</v>
      </c>
      <c r="AP119">
        <v>0.17760807805397</v>
      </c>
      <c r="AQ119">
        <f>(Table2[[#This Row],[Sharpe Ratio]]-AVERAGE(Table2[Sharpe Ratio]))/_xlfn.STDEV.P(Table2[Sharpe Ratio])</f>
        <v>1.2873278285249712</v>
      </c>
      <c r="AR1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9">
        <f>_xlfn.RANK.AVG(Table2[[#This Row],[1Y Return vs Nifty Z-Score]],Table2[1Y Return vs Nifty Z-Score])</f>
        <v>72</v>
      </c>
      <c r="AT119">
        <f>_xlfn.RANK.AVG(Table2[[#This Row],[6M Return vs Nifty Z-Score]],Table2[6M Return vs Nifty Z-Score])</f>
        <v>361</v>
      </c>
      <c r="AU119">
        <f>_xlfn.RANK.AVG(Table2[[#This Row],[Sharpe Ratio Z-Score]],Table2[Sharpe Ratio Z-Score])</f>
        <v>79</v>
      </c>
      <c r="AV119">
        <f>(Table2[[#This Row],[Rank 1Y]]+Table2[[#This Row],[Rank 6M]]+Table2[[#This Row],[Rank Sharpe]])/3</f>
        <v>170.66666666666666</v>
      </c>
    </row>
    <row r="120" spans="1:48" x14ac:dyDescent="0.3">
      <c r="A120" t="s">
        <v>1200</v>
      </c>
      <c r="B120" t="s">
        <v>1201</v>
      </c>
      <c r="C120" t="s">
        <v>10304</v>
      </c>
      <c r="D120" t="s">
        <v>46</v>
      </c>
      <c r="E120">
        <v>10036.025238445</v>
      </c>
      <c r="F120">
        <v>1522.5</v>
      </c>
      <c r="G120">
        <v>36.9936959673609</v>
      </c>
      <c r="H120">
        <f>(Table2[[#This Row],[1Y Return vs Nifty]]-AVERAGE(Table2[1Y Return vs Nifty]))/_xlfn.STDEV.P(Table2[1Y Return vs Nifty])</f>
        <v>0.11943756175667615</v>
      </c>
      <c r="I120">
        <v>-9.1028414576777603</v>
      </c>
      <c r="J120">
        <f>(Table2[[#This Row],[1M Return vs Nifty]]-AVERAGE(Table2[1M Return vs Nifty]))/_xlfn.STDEV.P(Table2[1M Return vs Nifty])</f>
        <v>-0.90979793861891101</v>
      </c>
      <c r="K120">
        <v>57.595704225757999</v>
      </c>
      <c r="L120">
        <f>(Table2[[#This Row],[6M Return vs Nifty]]-AVERAGE(Table2[6M Return vs Nifty]))/_xlfn.STDEV.P(Table2[6M Return vs Nifty])</f>
        <v>1.6836016600348009</v>
      </c>
      <c r="M120">
        <v>-5.8451346909504904</v>
      </c>
      <c r="N120">
        <f>(Table2[[#This Row],[1W Return vs Nifty]]-AVERAGE(Table2[1W Return vs Nifty]))/_xlfn.STDEV.P(Table2[1W Return vs Nifty])</f>
        <v>-1.499942277964784</v>
      </c>
      <c r="O120">
        <v>1585.48</v>
      </c>
      <c r="P120">
        <v>1585.7331058493301</v>
      </c>
      <c r="Q120">
        <v>1293.5732361499199</v>
      </c>
      <c r="R120">
        <v>38.351409725777501</v>
      </c>
      <c r="S120" s="2">
        <f>(Table2[[#This Row],[Close Price]]-Table2[[#This Row],[20D EMA]])/Table2[[#This Row],[20D EMA]]</f>
        <v>-3.972298609884705E-2</v>
      </c>
      <c r="T120" s="2">
        <f>(Table2[[#This Row],[Close Price]]-Table2[[#This Row],[50D EMA]])/Table2[[#This Row],[50D EMA]]</f>
        <v>-3.9876260144964273E-2</v>
      </c>
      <c r="U120" s="2">
        <f>(Table2[[#This Row],[Close Price]]-Table2[[#This Row],[200D EMA]])/Table2[[#This Row],[200D EMA]]</f>
        <v>0.17697240283931506</v>
      </c>
      <c r="V120">
        <v>0.67537641604555199</v>
      </c>
      <c r="W120">
        <v>1520</v>
      </c>
      <c r="X120">
        <v>1552.1</v>
      </c>
      <c r="Y120">
        <v>1520</v>
      </c>
      <c r="Z120">
        <v>1596.75</v>
      </c>
      <c r="AA120">
        <v>1445.6</v>
      </c>
      <c r="AB120">
        <v>1665.2</v>
      </c>
      <c r="AC120" s="2">
        <f>(Table2[[#This Row],[Close Price]]/Table2[[#This Row],[Day Low]])-1</f>
        <v>1.6447368421053099E-3</v>
      </c>
      <c r="AD120" s="2">
        <f>(Table2[[#This Row],[Day High]]/Table2[[#This Row],[Close Price]])-1</f>
        <v>1.9441707717569701E-2</v>
      </c>
      <c r="AE120" s="2">
        <f>(Table2[[#This Row],[Close Price]]/Table2[[#This Row],[Current Week Low]])-1</f>
        <v>1.6447368421053099E-3</v>
      </c>
      <c r="AF120" s="2">
        <f>(Table2[[#This Row],[Current Week High]]/Table2[[#This Row],[Close Price]])-1</f>
        <v>4.8768472906403959E-2</v>
      </c>
      <c r="AG120" s="2">
        <f>(Table2[[#This Row],[Close Price]]/Table2[[#This Row],[Current Month Low]])-1</f>
        <v>5.3195904814610007E-2</v>
      </c>
      <c r="AH120" s="2">
        <f>(Table2[[#This Row],[Current Month High]]/Table2[[#This Row],[Close Price]])-1</f>
        <v>9.3727422003284211E-2</v>
      </c>
      <c r="AI120">
        <v>23.4745484400656</v>
      </c>
      <c r="AJ120">
        <v>89.106943236864893</v>
      </c>
      <c r="AK120" t="str">
        <f>IF(AND(Table2[[#This Row],[20D EMA]]&gt;Table2[[#This Row],[50D EMA]],Table2[[#This Row],[50D EMA]]&gt;Table2[[#This Row],[200D EMA]]),"Uptrend","Downtrend/NoTrend")</f>
        <v>Downtrend/NoTrend</v>
      </c>
      <c r="AL120">
        <v>-7.0000000000000007E-2</v>
      </c>
      <c r="AM120" t="s">
        <v>10344</v>
      </c>
      <c r="AN120">
        <v>-5.62</v>
      </c>
      <c r="AO120" t="s">
        <v>10344</v>
      </c>
      <c r="AP120">
        <v>0.112279618520473</v>
      </c>
      <c r="AQ120">
        <f>(Table2[[#This Row],[Sharpe Ratio]]-AVERAGE(Table2[Sharpe Ratio]))/_xlfn.STDEV.P(Table2[Sharpe Ratio])</f>
        <v>0.53677588144990318</v>
      </c>
      <c r="AR1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0">
        <f>_xlfn.RANK.AVG(Table2[[#This Row],[1Y Return vs Nifty Z-Score]],Table2[1Y Return vs Nifty Z-Score])</f>
        <v>257</v>
      </c>
      <c r="AT120">
        <f>_xlfn.RANK.AVG(Table2[[#This Row],[6M Return vs Nifty Z-Score]],Table2[6M Return vs Nifty Z-Score])</f>
        <v>49</v>
      </c>
      <c r="AU120">
        <f>_xlfn.RANK.AVG(Table2[[#This Row],[Sharpe Ratio Z-Score]],Table2[Sharpe Ratio Z-Score])</f>
        <v>207</v>
      </c>
      <c r="AV120">
        <f>(Table2[[#This Row],[Rank 1Y]]+Table2[[#This Row],[Rank 6M]]+Table2[[#This Row],[Rank Sharpe]])/3</f>
        <v>171</v>
      </c>
    </row>
    <row r="121" spans="1:48" x14ac:dyDescent="0.3">
      <c r="A121" t="s">
        <v>25</v>
      </c>
      <c r="B121" t="s">
        <v>26</v>
      </c>
      <c r="C121" t="s">
        <v>10302</v>
      </c>
      <c r="D121" t="s">
        <v>27</v>
      </c>
      <c r="E121">
        <v>910479.93540092499</v>
      </c>
      <c r="F121">
        <v>1556.35</v>
      </c>
      <c r="G121">
        <v>49.054621086493398</v>
      </c>
      <c r="H121">
        <f>(Table2[[#This Row],[1Y Return vs Nifty]]-AVERAGE(Table2[1Y Return vs Nifty]))/_xlfn.STDEV.P(Table2[1Y Return vs Nifty])</f>
        <v>0.30871110733067164</v>
      </c>
      <c r="I121">
        <v>-0.71133880154116802</v>
      </c>
      <c r="J121">
        <f>(Table2[[#This Row],[1M Return vs Nifty]]-AVERAGE(Table2[1M Return vs Nifty]))/_xlfn.STDEV.P(Table2[1M Return vs Nifty])</f>
        <v>-0.11497471452495993</v>
      </c>
      <c r="K121">
        <v>23.7548798838084</v>
      </c>
      <c r="L121">
        <f>(Table2[[#This Row],[6M Return vs Nifty]]-AVERAGE(Table2[6M Return vs Nifty]))/_xlfn.STDEV.P(Table2[6M Return vs Nifty])</f>
        <v>0.52549548498566967</v>
      </c>
      <c r="M121">
        <v>3.6324997769479102</v>
      </c>
      <c r="N121">
        <f>(Table2[[#This Row],[1W Return vs Nifty]]-AVERAGE(Table2[1W Return vs Nifty]))/_xlfn.STDEV.P(Table2[1W Return vs Nifty])</f>
        <v>0.64055934639679935</v>
      </c>
      <c r="O121">
        <v>1485.65</v>
      </c>
      <c r="P121">
        <v>1451.95826148631</v>
      </c>
      <c r="Q121">
        <v>1265.9783267462101</v>
      </c>
      <c r="R121">
        <v>71.623945769626701</v>
      </c>
      <c r="S121" s="2">
        <f>(Table2[[#This Row],[Close Price]]-Table2[[#This Row],[20D EMA]])/Table2[[#This Row],[20D EMA]]</f>
        <v>4.7588597583549164E-2</v>
      </c>
      <c r="T121" s="2">
        <f>(Table2[[#This Row],[Close Price]]-Table2[[#This Row],[50D EMA]])/Table2[[#This Row],[50D EMA]]</f>
        <v>7.1897203440840218E-2</v>
      </c>
      <c r="U121" s="2">
        <f>(Table2[[#This Row],[Close Price]]-Table2[[#This Row],[200D EMA]])/Table2[[#This Row],[200D EMA]]</f>
        <v>0.22936543787451463</v>
      </c>
      <c r="V121">
        <v>0.80035396005725701</v>
      </c>
      <c r="W121">
        <v>1521.65</v>
      </c>
      <c r="X121">
        <v>1564.5</v>
      </c>
      <c r="Y121">
        <v>1502</v>
      </c>
      <c r="Z121">
        <v>1564.5</v>
      </c>
      <c r="AA121">
        <v>1422.6</v>
      </c>
      <c r="AB121">
        <v>1564.5</v>
      </c>
      <c r="AC121" s="2">
        <f>(Table2[[#This Row],[Close Price]]/Table2[[#This Row],[Day Low]])-1</f>
        <v>2.280419281700774E-2</v>
      </c>
      <c r="AD121" s="2">
        <f>(Table2[[#This Row],[Day High]]/Table2[[#This Row],[Close Price]])-1</f>
        <v>5.2366113020849703E-3</v>
      </c>
      <c r="AE121" s="2">
        <f>(Table2[[#This Row],[Close Price]]/Table2[[#This Row],[Current Week Low]])-1</f>
        <v>3.6185086551264956E-2</v>
      </c>
      <c r="AF121" s="2">
        <f>(Table2[[#This Row],[Current Week High]]/Table2[[#This Row],[Close Price]])-1</f>
        <v>5.2366113020849703E-3</v>
      </c>
      <c r="AG121" s="2">
        <f>(Table2[[#This Row],[Close Price]]/Table2[[#This Row],[Current Month Low]])-1</f>
        <v>9.4017995220019746E-2</v>
      </c>
      <c r="AH121" s="2">
        <f>(Table2[[#This Row],[Current Month High]]/Table2[[#This Row],[Close Price]])-1</f>
        <v>5.2366113020849703E-3</v>
      </c>
      <c r="AI121">
        <v>0.52366113020849703</v>
      </c>
      <c r="AJ121">
        <v>83.737677823032797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</v>
      </c>
      <c r="AM121" t="s">
        <v>10346</v>
      </c>
      <c r="AN121">
        <v>6.3</v>
      </c>
      <c r="AO121" t="s">
        <v>10345</v>
      </c>
      <c r="AP121">
        <v>0.15094300767439001</v>
      </c>
      <c r="AQ121">
        <f>(Table2[[#This Row],[Sharpe Ratio]]-AVERAGE(Table2[Sharpe Ratio]))/_xlfn.STDEV.P(Table2[Sharpe Ratio])</f>
        <v>0.98097557967046378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2.3407668038586444</v>
      </c>
      <c r="AS121">
        <f>_xlfn.RANK.AVG(Table2[[#This Row],[1Y Return vs Nifty Z-Score]],Table2[1Y Return vs Nifty Z-Score])</f>
        <v>211</v>
      </c>
      <c r="AT121">
        <f>_xlfn.RANK.AVG(Table2[[#This Row],[6M Return vs Nifty Z-Score]],Table2[6M Return vs Nifty Z-Score])</f>
        <v>183</v>
      </c>
      <c r="AU121">
        <f>_xlfn.RANK.AVG(Table2[[#This Row],[Sharpe Ratio Z-Score]],Table2[Sharpe Ratio Z-Score])</f>
        <v>120</v>
      </c>
      <c r="AV121">
        <f>(Table2[[#This Row],[Rank 1Y]]+Table2[[#This Row],[Rank 6M]]+Table2[[#This Row],[Rank Sharpe]])/3</f>
        <v>171.33333333333334</v>
      </c>
    </row>
    <row r="122" spans="1:48" x14ac:dyDescent="0.3">
      <c r="A122" t="s">
        <v>1416</v>
      </c>
      <c r="B122" t="s">
        <v>1417</v>
      </c>
      <c r="C122" t="s">
        <v>10311</v>
      </c>
      <c r="D122" t="s">
        <v>728</v>
      </c>
      <c r="E122">
        <v>7898.6872233000004</v>
      </c>
      <c r="F122">
        <v>251.6</v>
      </c>
      <c r="G122">
        <v>39.891857607977101</v>
      </c>
      <c r="H122">
        <f>(Table2[[#This Row],[1Y Return vs Nifty]]-AVERAGE(Table2[1Y Return vs Nifty]))/_xlfn.STDEV.P(Table2[1Y Return vs Nifty])</f>
        <v>0.16491876025079558</v>
      </c>
      <c r="I122">
        <v>-12.554748908105299</v>
      </c>
      <c r="J122">
        <f>(Table2[[#This Row],[1M Return vs Nifty]]-AVERAGE(Table2[1M Return vs Nifty]))/_xlfn.STDEV.P(Table2[1M Return vs Nifty])</f>
        <v>-1.236754423226152</v>
      </c>
      <c r="K122">
        <v>21.359611553686399</v>
      </c>
      <c r="L122">
        <f>(Table2[[#This Row],[6M Return vs Nifty]]-AVERAGE(Table2[6M Return vs Nifty]))/_xlfn.STDEV.P(Table2[6M Return vs Nifty])</f>
        <v>0.44352422400266667</v>
      </c>
      <c r="M122">
        <v>-2.6046394973335598</v>
      </c>
      <c r="N122">
        <f>(Table2[[#This Row],[1W Return vs Nifty]]-AVERAGE(Table2[1W Return vs Nifty]))/_xlfn.STDEV.P(Table2[1W Return vs Nifty])</f>
        <v>-0.76808400160196733</v>
      </c>
      <c r="O122">
        <v>251.31</v>
      </c>
      <c r="P122">
        <v>245.44312815664199</v>
      </c>
      <c r="Q122">
        <v>197.95376518134299</v>
      </c>
      <c r="R122">
        <v>42.300309443342201</v>
      </c>
      <c r="S122" s="2">
        <f>(Table2[[#This Row],[Close Price]]-Table2[[#This Row],[20D EMA]])/Table2[[#This Row],[20D EMA]]</f>
        <v>1.1539532847876807E-3</v>
      </c>
      <c r="T122" s="2">
        <f>(Table2[[#This Row],[Close Price]]-Table2[[#This Row],[50D EMA]])/Table2[[#This Row],[50D EMA]]</f>
        <v>2.5084718768042608E-2</v>
      </c>
      <c r="U122" s="2">
        <f>(Table2[[#This Row],[Close Price]]-Table2[[#This Row],[200D EMA]])/Table2[[#This Row],[200D EMA]]</f>
        <v>0.2710038617831409</v>
      </c>
      <c r="V122">
        <v>0.393348885387303</v>
      </c>
      <c r="W122">
        <v>244.7</v>
      </c>
      <c r="X122">
        <v>254.65</v>
      </c>
      <c r="Y122">
        <v>244.7</v>
      </c>
      <c r="Z122">
        <v>254.65</v>
      </c>
      <c r="AA122">
        <v>237</v>
      </c>
      <c r="AB122">
        <v>272.45</v>
      </c>
      <c r="AC122" s="2">
        <f>(Table2[[#This Row],[Close Price]]/Table2[[#This Row],[Day Low]])-1</f>
        <v>2.8197793216183209E-2</v>
      </c>
      <c r="AD122" s="2">
        <f>(Table2[[#This Row],[Day High]]/Table2[[#This Row],[Close Price]])-1</f>
        <v>1.2122416534181335E-2</v>
      </c>
      <c r="AE122" s="2">
        <f>(Table2[[#This Row],[Close Price]]/Table2[[#This Row],[Current Week Low]])-1</f>
        <v>2.8197793216183209E-2</v>
      </c>
      <c r="AF122" s="2">
        <f>(Table2[[#This Row],[Current Week High]]/Table2[[#This Row],[Close Price]])-1</f>
        <v>1.2122416534181335E-2</v>
      </c>
      <c r="AG122" s="2">
        <f>(Table2[[#This Row],[Close Price]]/Table2[[#This Row],[Current Month Low]])-1</f>
        <v>6.1603375527426119E-2</v>
      </c>
      <c r="AH122" s="2">
        <f>(Table2[[#This Row],[Current Month High]]/Table2[[#This Row],[Close Price]])-1</f>
        <v>8.2869634340222653E-2</v>
      </c>
      <c r="AI122">
        <v>17.841812400635899</v>
      </c>
      <c r="AJ122">
        <v>127.28093947606099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0.32</v>
      </c>
      <c r="AM122" t="s">
        <v>10345</v>
      </c>
      <c r="AN122">
        <v>2.99</v>
      </c>
      <c r="AO122" t="s">
        <v>10345</v>
      </c>
      <c r="AP122">
        <v>0.186822517879663</v>
      </c>
      <c r="AQ122">
        <f>(Table2[[#This Row],[Sharpe Ratio]]-AVERAGE(Table2[Sharpe Ratio]))/_xlfn.STDEV.P(Table2[Sharpe Ratio])</f>
        <v>1.3931915792052365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-3.2038613694206353E-3</v>
      </c>
      <c r="AS122">
        <f>_xlfn.RANK.AVG(Table2[[#This Row],[1Y Return vs Nifty Z-Score]],Table2[1Y Return vs Nifty Z-Score])</f>
        <v>249</v>
      </c>
      <c r="AT122">
        <f>_xlfn.RANK.AVG(Table2[[#This Row],[6M Return vs Nifty Z-Score]],Table2[6M Return vs Nifty Z-Score])</f>
        <v>205</v>
      </c>
      <c r="AU122">
        <f>_xlfn.RANK.AVG(Table2[[#This Row],[Sharpe Ratio Z-Score]],Table2[Sharpe Ratio Z-Score])</f>
        <v>63</v>
      </c>
      <c r="AV122">
        <f>(Table2[[#This Row],[Rank 1Y]]+Table2[[#This Row],[Rank 6M]]+Table2[[#This Row],[Rank Sharpe]])/3</f>
        <v>172.33333333333334</v>
      </c>
    </row>
    <row r="123" spans="1:48" x14ac:dyDescent="0.3">
      <c r="A123" t="s">
        <v>1148</v>
      </c>
      <c r="B123" t="s">
        <v>1149</v>
      </c>
      <c r="C123" t="s">
        <v>10304</v>
      </c>
      <c r="D123" t="s">
        <v>953</v>
      </c>
      <c r="E123">
        <v>10830.1615279</v>
      </c>
      <c r="F123">
        <v>1447.8</v>
      </c>
      <c r="G123">
        <v>78.103666096523398</v>
      </c>
      <c r="H123">
        <f>(Table2[[#This Row],[1Y Return vs Nifty]]-AVERAGE(Table2[1Y Return vs Nifty]))/_xlfn.STDEV.P(Table2[1Y Return vs Nifty])</f>
        <v>0.76458125744585848</v>
      </c>
      <c r="I123">
        <v>3.3597334743822</v>
      </c>
      <c r="J123">
        <f>(Table2[[#This Row],[1M Return vs Nifty]]-AVERAGE(Table2[1M Return vs Nifty]))/_xlfn.STDEV.P(Table2[1M Return vs Nifty])</f>
        <v>0.27062759348391929</v>
      </c>
      <c r="K123">
        <v>58.075656203796399</v>
      </c>
      <c r="L123">
        <f>(Table2[[#This Row],[6M Return vs Nifty]]-AVERAGE(Table2[6M Return vs Nifty]))/_xlfn.STDEV.P(Table2[6M Return vs Nifty])</f>
        <v>1.7000266544107296</v>
      </c>
      <c r="M123">
        <v>-0.941791422950219</v>
      </c>
      <c r="N123">
        <f>(Table2[[#This Row],[1W Return vs Nifty]]-AVERAGE(Table2[1W Return vs Nifty]))/_xlfn.STDEV.P(Table2[1W Return vs Nifty])</f>
        <v>-0.39253364498715598</v>
      </c>
      <c r="O123">
        <v>1434.98</v>
      </c>
      <c r="P123">
        <v>1368.49403770153</v>
      </c>
      <c r="Q123">
        <v>1106.2197496009801</v>
      </c>
      <c r="R123">
        <v>56.4840511310015</v>
      </c>
      <c r="S123" s="2">
        <f>(Table2[[#This Row],[Close Price]]-Table2[[#This Row],[20D EMA]])/Table2[[#This Row],[20D EMA]]</f>
        <v>8.9339224240058655E-3</v>
      </c>
      <c r="T123" s="2">
        <f>(Table2[[#This Row],[Close Price]]-Table2[[#This Row],[50D EMA]])/Table2[[#This Row],[50D EMA]]</f>
        <v>5.7951266219375838E-2</v>
      </c>
      <c r="U123" s="2">
        <f>(Table2[[#This Row],[Close Price]]-Table2[[#This Row],[200D EMA]])/Table2[[#This Row],[200D EMA]]</f>
        <v>0.30878155133483182</v>
      </c>
      <c r="V123">
        <v>0.63473707551253</v>
      </c>
      <c r="W123">
        <v>1437.4</v>
      </c>
      <c r="X123">
        <v>1486.25</v>
      </c>
      <c r="Y123">
        <v>1410.1</v>
      </c>
      <c r="Z123">
        <v>1539.55</v>
      </c>
      <c r="AA123">
        <v>1268.0999999999999</v>
      </c>
      <c r="AB123">
        <v>1591.25</v>
      </c>
      <c r="AC123" s="2">
        <f>(Table2[[#This Row],[Close Price]]/Table2[[#This Row],[Day Low]])-1</f>
        <v>7.2352859329343211E-3</v>
      </c>
      <c r="AD123" s="2">
        <f>(Table2[[#This Row],[Day High]]/Table2[[#This Row],[Close Price]])-1</f>
        <v>2.6557535571211544E-2</v>
      </c>
      <c r="AE123" s="2">
        <f>(Table2[[#This Row],[Close Price]]/Table2[[#This Row],[Current Week Low]])-1</f>
        <v>2.6735692504077813E-2</v>
      </c>
      <c r="AF123" s="2">
        <f>(Table2[[#This Row],[Current Week High]]/Table2[[#This Row],[Close Price]])-1</f>
        <v>6.3372012708937664E-2</v>
      </c>
      <c r="AG123" s="2">
        <f>(Table2[[#This Row],[Close Price]]/Table2[[#This Row],[Current Month Low]])-1</f>
        <v>0.14170806718713047</v>
      </c>
      <c r="AH123" s="2">
        <f>(Table2[[#This Row],[Current Month High]]/Table2[[#This Row],[Close Price]])-1</f>
        <v>9.9081364829396446E-2</v>
      </c>
      <c r="AI123">
        <v>9.9081364829396392</v>
      </c>
      <c r="AJ123">
        <v>120.701219512195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0.18</v>
      </c>
      <c r="AM123" t="s">
        <v>10345</v>
      </c>
      <c r="AN123">
        <v>6.85</v>
      </c>
      <c r="AO123" t="s">
        <v>10345</v>
      </c>
      <c r="AP123">
        <v>7.0046357293231998E-2</v>
      </c>
      <c r="AQ123">
        <f>(Table2[[#This Row],[Sharpe Ratio]]-AVERAGE(Table2[Sharpe Ratio]))/_xlfn.STDEV.P(Table2[Sharpe Ratio])</f>
        <v>5.1562290439349699E-2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2.3942641507927012</v>
      </c>
      <c r="AS123">
        <f>_xlfn.RANK.AVG(Table2[[#This Row],[1Y Return vs Nifty Z-Score]],Table2[1Y Return vs Nifty Z-Score])</f>
        <v>131</v>
      </c>
      <c r="AT123">
        <f>_xlfn.RANK.AVG(Table2[[#This Row],[6M Return vs Nifty Z-Score]],Table2[6M Return vs Nifty Z-Score])</f>
        <v>45</v>
      </c>
      <c r="AU123">
        <f>_xlfn.RANK.AVG(Table2[[#This Row],[Sharpe Ratio Z-Score]],Table2[Sharpe Ratio Z-Score])</f>
        <v>345</v>
      </c>
      <c r="AV123">
        <f>(Table2[[#This Row],[Rank 1Y]]+Table2[[#This Row],[Rank 6M]]+Table2[[#This Row],[Rank Sharpe]])/3</f>
        <v>173.66666666666666</v>
      </c>
    </row>
    <row r="124" spans="1:48" x14ac:dyDescent="0.3">
      <c r="A124" t="s">
        <v>620</v>
      </c>
      <c r="B124" t="s">
        <v>621</v>
      </c>
      <c r="C124" t="s">
        <v>10301</v>
      </c>
      <c r="D124" t="s">
        <v>412</v>
      </c>
      <c r="E124">
        <v>31174.814241240001</v>
      </c>
      <c r="F124">
        <v>1639.95</v>
      </c>
      <c r="G124">
        <v>46.281055955715999</v>
      </c>
      <c r="H124">
        <f>(Table2[[#This Row],[1Y Return vs Nifty]]-AVERAGE(Table2[1Y Return vs Nifty]))/_xlfn.STDEV.P(Table2[1Y Return vs Nifty])</f>
        <v>0.26518521682083984</v>
      </c>
      <c r="I124">
        <v>6.0820808157412198</v>
      </c>
      <c r="J124">
        <f>(Table2[[#This Row],[1M Return vs Nifty]]-AVERAGE(Table2[1M Return vs Nifty]))/_xlfn.STDEV.P(Table2[1M Return vs Nifty])</f>
        <v>0.52848187532463653</v>
      </c>
      <c r="K124">
        <v>41.163209036987602</v>
      </c>
      <c r="L124">
        <f>(Table2[[#This Row],[6M Return vs Nifty]]-AVERAGE(Table2[6M Return vs Nifty]))/_xlfn.STDEV.P(Table2[6M Return vs Nifty])</f>
        <v>1.1212461465495827</v>
      </c>
      <c r="M124">
        <v>2.29695969570228</v>
      </c>
      <c r="N124">
        <f>(Table2[[#This Row],[1W Return vs Nifty]]-AVERAGE(Table2[1W Return vs Nifty]))/_xlfn.STDEV.P(Table2[1W Return vs Nifty])</f>
        <v>0.33893073611550684</v>
      </c>
      <c r="O124">
        <v>1585.42</v>
      </c>
      <c r="P124">
        <v>1482.76884323842</v>
      </c>
      <c r="Q124">
        <v>1229.5611523811001</v>
      </c>
      <c r="R124">
        <v>65.658481929453103</v>
      </c>
      <c r="S124" s="2">
        <f>(Table2[[#This Row],[Close Price]]-Table2[[#This Row],[20D EMA]])/Table2[[#This Row],[20D EMA]]</f>
        <v>3.4394671443529139E-2</v>
      </c>
      <c r="T124" s="2">
        <f>(Table2[[#This Row],[Close Price]]-Table2[[#This Row],[50D EMA]])/Table2[[#This Row],[50D EMA]]</f>
        <v>0.10600516559161763</v>
      </c>
      <c r="U124" s="2">
        <f>(Table2[[#This Row],[Close Price]]-Table2[[#This Row],[200D EMA]])/Table2[[#This Row],[200D EMA]]</f>
        <v>0.33376855378373299</v>
      </c>
      <c r="V124">
        <v>1.1707454241269299</v>
      </c>
      <c r="W124">
        <v>1625.65</v>
      </c>
      <c r="X124">
        <v>1693.95</v>
      </c>
      <c r="Y124">
        <v>1625.65</v>
      </c>
      <c r="Z124">
        <v>1759.35</v>
      </c>
      <c r="AA124">
        <v>1429.3</v>
      </c>
      <c r="AB124">
        <v>1759.35</v>
      </c>
      <c r="AC124" s="2">
        <f>(Table2[[#This Row],[Close Price]]/Table2[[#This Row],[Day Low]])-1</f>
        <v>8.7964814074370512E-3</v>
      </c>
      <c r="AD124" s="2">
        <f>(Table2[[#This Row],[Day High]]/Table2[[#This Row],[Close Price]])-1</f>
        <v>3.2927833165645293E-2</v>
      </c>
      <c r="AE124" s="2">
        <f>(Table2[[#This Row],[Close Price]]/Table2[[#This Row],[Current Week Low]])-1</f>
        <v>8.7964814074370512E-3</v>
      </c>
      <c r="AF124" s="2">
        <f>(Table2[[#This Row],[Current Week High]]/Table2[[#This Row],[Close Price]])-1</f>
        <v>7.2807097777371155E-2</v>
      </c>
      <c r="AG124" s="2">
        <f>(Table2[[#This Row],[Close Price]]/Table2[[#This Row],[Current Month Low]])-1</f>
        <v>0.14737983628349549</v>
      </c>
      <c r="AH124" s="2">
        <f>(Table2[[#This Row],[Current Month High]]/Table2[[#This Row],[Close Price]])-1</f>
        <v>7.2807097777371155E-2</v>
      </c>
      <c r="AI124">
        <v>7.2807097777371101</v>
      </c>
      <c r="AJ124">
        <v>76.785425537648905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0.28999999999999998</v>
      </c>
      <c r="AM124" t="s">
        <v>10345</v>
      </c>
      <c r="AN124">
        <v>6.31</v>
      </c>
      <c r="AO124" t="s">
        <v>10345</v>
      </c>
      <c r="AP124">
        <v>0.11066779681929099</v>
      </c>
      <c r="AQ124">
        <f>(Table2[[#This Row],[Sharpe Ratio]]-AVERAGE(Table2[Sharpe Ratio]))/_xlfn.STDEV.P(Table2[Sharpe Ratio])</f>
        <v>0.51825782783592345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2.772101802646489</v>
      </c>
      <c r="AS124">
        <f>_xlfn.RANK.AVG(Table2[[#This Row],[1Y Return vs Nifty Z-Score]],Table2[1Y Return vs Nifty Z-Score])</f>
        <v>223</v>
      </c>
      <c r="AT124">
        <f>_xlfn.RANK.AVG(Table2[[#This Row],[6M Return vs Nifty Z-Score]],Table2[6M Return vs Nifty Z-Score])</f>
        <v>89</v>
      </c>
      <c r="AU124">
        <f>_xlfn.RANK.AVG(Table2[[#This Row],[Sharpe Ratio Z-Score]],Table2[Sharpe Ratio Z-Score])</f>
        <v>210</v>
      </c>
      <c r="AV124">
        <f>(Table2[[#This Row],[Rank 1Y]]+Table2[[#This Row],[Rank 6M]]+Table2[[#This Row],[Rank Sharpe]])/3</f>
        <v>174</v>
      </c>
    </row>
    <row r="125" spans="1:48" x14ac:dyDescent="0.3">
      <c r="A125" t="s">
        <v>1088</v>
      </c>
      <c r="B125" t="s">
        <v>1089</v>
      </c>
      <c r="C125" t="s">
        <v>10306</v>
      </c>
      <c r="D125" t="s">
        <v>101</v>
      </c>
      <c r="E125">
        <v>11918.444592399999</v>
      </c>
      <c r="F125">
        <v>893.75</v>
      </c>
      <c r="G125">
        <v>154.7788942407</v>
      </c>
      <c r="H125">
        <f>(Table2[[#This Row],[1Y Return vs Nifty]]-AVERAGE(Table2[1Y Return vs Nifty]))/_xlfn.STDEV.P(Table2[1Y Return vs Nifty])</f>
        <v>1.9678548160820597</v>
      </c>
      <c r="I125">
        <v>-6.1938250632163996</v>
      </c>
      <c r="J125">
        <f>(Table2[[#This Row],[1M Return vs Nifty]]-AVERAGE(Table2[1M Return vs Nifty]))/_xlfn.STDEV.P(Table2[1M Return vs Nifty])</f>
        <v>-0.63426280691075454</v>
      </c>
      <c r="K125">
        <v>-6.2715820548783103</v>
      </c>
      <c r="L125">
        <f>(Table2[[#This Row],[6M Return vs Nifty]]-AVERAGE(Table2[6M Return vs Nifty]))/_xlfn.STDEV.P(Table2[6M Return vs Nifty])</f>
        <v>-0.50207496172370969</v>
      </c>
      <c r="M125">
        <v>-5.5601229660937896</v>
      </c>
      <c r="N125">
        <f>(Table2[[#This Row],[1W Return vs Nifty]]-AVERAGE(Table2[1W Return vs Nifty]))/_xlfn.STDEV.P(Table2[1W Return vs Nifty])</f>
        <v>-1.4355730451056543</v>
      </c>
      <c r="O125">
        <v>956.76</v>
      </c>
      <c r="P125">
        <v>948.44358687520003</v>
      </c>
      <c r="Q125">
        <v>770.80986643081599</v>
      </c>
      <c r="R125">
        <v>31.2299171111619</v>
      </c>
      <c r="S125" s="2">
        <f>(Table2[[#This Row],[Close Price]]-Table2[[#This Row],[20D EMA]])/Table2[[#This Row],[20D EMA]]</f>
        <v>-6.5857686358125334E-2</v>
      </c>
      <c r="T125" s="2">
        <f>(Table2[[#This Row],[Close Price]]-Table2[[#This Row],[50D EMA]])/Table2[[#This Row],[50D EMA]]</f>
        <v>-5.7666673729532873E-2</v>
      </c>
      <c r="U125" s="2">
        <f>(Table2[[#This Row],[Close Price]]-Table2[[#This Row],[200D EMA]])/Table2[[#This Row],[200D EMA]]</f>
        <v>0.15949475859520346</v>
      </c>
      <c r="V125">
        <v>0.85785634835753599</v>
      </c>
      <c r="W125">
        <v>890</v>
      </c>
      <c r="X125">
        <v>916.2</v>
      </c>
      <c r="Y125">
        <v>890</v>
      </c>
      <c r="Z125">
        <v>938.85</v>
      </c>
      <c r="AA125">
        <v>890</v>
      </c>
      <c r="AB125">
        <v>1118</v>
      </c>
      <c r="AC125" s="2">
        <f>(Table2[[#This Row],[Close Price]]/Table2[[#This Row],[Day Low]])-1</f>
        <v>4.2134831460673983E-3</v>
      </c>
      <c r="AD125" s="2">
        <f>(Table2[[#This Row],[Day High]]/Table2[[#This Row],[Close Price]])-1</f>
        <v>2.5118881118881164E-2</v>
      </c>
      <c r="AE125" s="2">
        <f>(Table2[[#This Row],[Close Price]]/Table2[[#This Row],[Current Week Low]])-1</f>
        <v>4.2134831460673983E-3</v>
      </c>
      <c r="AF125" s="2">
        <f>(Table2[[#This Row],[Current Week High]]/Table2[[#This Row],[Close Price]])-1</f>
        <v>5.0461538461538558E-2</v>
      </c>
      <c r="AG125" s="2">
        <f>(Table2[[#This Row],[Close Price]]/Table2[[#This Row],[Current Month Low]])-1</f>
        <v>4.2134831460673983E-3</v>
      </c>
      <c r="AH125" s="2">
        <f>(Table2[[#This Row],[Current Month High]]/Table2[[#This Row],[Close Price]])-1</f>
        <v>0.25090909090909097</v>
      </c>
      <c r="AI125">
        <v>25.090909090909001</v>
      </c>
      <c r="AJ125">
        <v>250.03263707571799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-0.09</v>
      </c>
      <c r="AM125" t="s">
        <v>10344</v>
      </c>
      <c r="AN125">
        <v>-16.07</v>
      </c>
      <c r="AO125" t="s">
        <v>10344</v>
      </c>
      <c r="AP125">
        <v>0.303592688927316</v>
      </c>
      <c r="AQ125">
        <f>(Table2[[#This Row],[Sharpe Ratio]]-AVERAGE(Table2[Sharpe Ratio]))/_xlfn.STDEV.P(Table2[Sharpe Ratio])</f>
        <v>2.7347520547766289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2.1306960571185698</v>
      </c>
      <c r="AS125">
        <f>_xlfn.RANK.AVG(Table2[[#This Row],[1Y Return vs Nifty Z-Score]],Table2[1Y Return vs Nifty Z-Score])</f>
        <v>32</v>
      </c>
      <c r="AT125">
        <f>_xlfn.RANK.AVG(Table2[[#This Row],[6M Return vs Nifty Z-Score]],Table2[6M Return vs Nifty Z-Score])</f>
        <v>493</v>
      </c>
      <c r="AU125">
        <f>_xlfn.RANK.AVG(Table2[[#This Row],[Sharpe Ratio Z-Score]],Table2[Sharpe Ratio Z-Score])</f>
        <v>2</v>
      </c>
      <c r="AV125">
        <f>(Table2[[#This Row],[Rank 1Y]]+Table2[[#This Row],[Rank 6M]]+Table2[[#This Row],[Rank Sharpe]])/3</f>
        <v>175.66666666666666</v>
      </c>
    </row>
    <row r="126" spans="1:48" x14ac:dyDescent="0.3">
      <c r="A126" t="s">
        <v>1510</v>
      </c>
      <c r="B126" t="s">
        <v>1511</v>
      </c>
      <c r="C126" t="s">
        <v>10299</v>
      </c>
      <c r="D126" t="s">
        <v>306</v>
      </c>
      <c r="E126">
        <v>6857.3607872000002</v>
      </c>
      <c r="F126">
        <v>1398.2</v>
      </c>
      <c r="G126">
        <v>118.16553612198901</v>
      </c>
      <c r="H126">
        <f>(Table2[[#This Row],[1Y Return vs Nifty]]-AVERAGE(Table2[1Y Return vs Nifty]))/_xlfn.STDEV.P(Table2[1Y Return vs Nifty])</f>
        <v>1.3932769924036958</v>
      </c>
      <c r="I126">
        <v>11.379057298294001</v>
      </c>
      <c r="J126">
        <f>(Table2[[#This Row],[1M Return vs Nifty]]-AVERAGE(Table2[1M Return vs Nifty]))/_xlfn.STDEV.P(Table2[1M Return vs Nifty])</f>
        <v>1.0301989215241754</v>
      </c>
      <c r="K126">
        <v>22.1291488953363</v>
      </c>
      <c r="L126">
        <f>(Table2[[#This Row],[6M Return vs Nifty]]-AVERAGE(Table2[6M Return vs Nifty]))/_xlfn.STDEV.P(Table2[6M Return vs Nifty])</f>
        <v>0.46985945562380926</v>
      </c>
      <c r="M126">
        <v>1.56542487550725</v>
      </c>
      <c r="N126">
        <f>(Table2[[#This Row],[1W Return vs Nifty]]-AVERAGE(Table2[1W Return vs Nifty]))/_xlfn.STDEV.P(Table2[1W Return vs Nifty])</f>
        <v>0.17371530433153159</v>
      </c>
      <c r="O126">
        <v>1315.55</v>
      </c>
      <c r="P126">
        <v>1225.9858853288199</v>
      </c>
      <c r="Q126">
        <v>983.57183397932999</v>
      </c>
      <c r="R126">
        <v>71.220402915445206</v>
      </c>
      <c r="S126" s="2">
        <f>(Table2[[#This Row],[Close Price]]-Table2[[#This Row],[20D EMA]])/Table2[[#This Row],[20D EMA]]</f>
        <v>6.2825434229029753E-2</v>
      </c>
      <c r="T126" s="2">
        <f>(Table2[[#This Row],[Close Price]]-Table2[[#This Row],[50D EMA]])/Table2[[#This Row],[50D EMA]]</f>
        <v>0.14046989996543952</v>
      </c>
      <c r="U126" s="2">
        <f>(Table2[[#This Row],[Close Price]]-Table2[[#This Row],[200D EMA]])/Table2[[#This Row],[200D EMA]]</f>
        <v>0.42155351718762574</v>
      </c>
      <c r="V126">
        <v>0.78813885808941198</v>
      </c>
      <c r="W126">
        <v>1390.05</v>
      </c>
      <c r="X126">
        <v>1426.7</v>
      </c>
      <c r="Y126">
        <v>1380.5</v>
      </c>
      <c r="Z126">
        <v>1432.95</v>
      </c>
      <c r="AA126">
        <v>1065.45</v>
      </c>
      <c r="AB126">
        <v>1437.95</v>
      </c>
      <c r="AC126" s="2">
        <f>(Table2[[#This Row],[Close Price]]/Table2[[#This Row],[Day Low]])-1</f>
        <v>5.8630984496961247E-3</v>
      </c>
      <c r="AD126" s="2">
        <f>(Table2[[#This Row],[Day High]]/Table2[[#This Row],[Close Price]])-1</f>
        <v>2.0383350021456081E-2</v>
      </c>
      <c r="AE126" s="2">
        <f>(Table2[[#This Row],[Close Price]]/Table2[[#This Row],[Current Week Low]])-1</f>
        <v>1.2821441506700504E-2</v>
      </c>
      <c r="AF126" s="2">
        <f>(Table2[[#This Row],[Current Week High]]/Table2[[#This Row],[Close Price]])-1</f>
        <v>2.4853382920898337E-2</v>
      </c>
      <c r="AG126" s="2">
        <f>(Table2[[#This Row],[Close Price]]/Table2[[#This Row],[Current Month Low]])-1</f>
        <v>0.31230935285560091</v>
      </c>
      <c r="AH126" s="2">
        <f>(Table2[[#This Row],[Current Month High]]/Table2[[#This Row],[Close Price]])-1</f>
        <v>2.8429409240452008E-2</v>
      </c>
      <c r="AI126">
        <v>2.8429409240451999</v>
      </c>
      <c r="AJ126">
        <v>167.828752035245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0.4</v>
      </c>
      <c r="AM126" t="s">
        <v>10345</v>
      </c>
      <c r="AN126">
        <v>13.12</v>
      </c>
      <c r="AO126" t="s">
        <v>10345</v>
      </c>
      <c r="AP126">
        <v>8.8578849191396997E-2</v>
      </c>
      <c r="AQ126">
        <f>(Table2[[#This Row],[Sharpe Ratio]]-AVERAGE(Table2[Sharpe Ratio]))/_xlfn.STDEV.P(Table2[Sharpe Ratio])</f>
        <v>0.26448018223792413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3.3315308561211361</v>
      </c>
      <c r="AS126">
        <f>_xlfn.RANK.AVG(Table2[[#This Row],[1Y Return vs Nifty Z-Score]],Table2[1Y Return vs Nifty Z-Score])</f>
        <v>64</v>
      </c>
      <c r="AT126">
        <f>_xlfn.RANK.AVG(Table2[[#This Row],[6M Return vs Nifty Z-Score]],Table2[6M Return vs Nifty Z-Score])</f>
        <v>197</v>
      </c>
      <c r="AU126">
        <f>_xlfn.RANK.AVG(Table2[[#This Row],[Sharpe Ratio Z-Score]],Table2[Sharpe Ratio Z-Score])</f>
        <v>268</v>
      </c>
      <c r="AV126">
        <f>(Table2[[#This Row],[Rank 1Y]]+Table2[[#This Row],[Rank 6M]]+Table2[[#This Row],[Rank Sharpe]])/3</f>
        <v>176.33333333333334</v>
      </c>
    </row>
    <row r="127" spans="1:48" x14ac:dyDescent="0.3">
      <c r="A127" t="s">
        <v>1435</v>
      </c>
      <c r="B127" t="s">
        <v>1436</v>
      </c>
      <c r="C127" t="s">
        <v>10307</v>
      </c>
      <c r="D127" t="s">
        <v>193</v>
      </c>
      <c r="E127">
        <v>7740.9719266000002</v>
      </c>
      <c r="F127">
        <v>515.1</v>
      </c>
      <c r="G127">
        <v>29.3891615706276</v>
      </c>
      <c r="H127">
        <f>(Table2[[#This Row],[1Y Return vs Nifty]]-AVERAGE(Table2[1Y Return vs Nifty]))/_xlfn.STDEV.P(Table2[1Y Return vs Nifty])</f>
        <v>9.8690692310982107E-5</v>
      </c>
      <c r="I127">
        <v>6.3893419499275899</v>
      </c>
      <c r="J127">
        <f>(Table2[[#This Row],[1M Return vs Nifty]]-AVERAGE(Table2[1M Return vs Nifty]))/_xlfn.STDEV.P(Table2[1M Return vs Nifty])</f>
        <v>0.55758492102696744</v>
      </c>
      <c r="K127">
        <v>34.874291250349003</v>
      </c>
      <c r="L127">
        <f>(Table2[[#This Row],[6M Return vs Nifty]]-AVERAGE(Table2[6M Return vs Nifty]))/_xlfn.STDEV.P(Table2[6M Return vs Nifty])</f>
        <v>0.90602578284070967</v>
      </c>
      <c r="M127">
        <v>-0.372428599286724</v>
      </c>
      <c r="N127">
        <f>(Table2[[#This Row],[1W Return vs Nifty]]-AVERAGE(Table2[1W Return vs Nifty]))/_xlfn.STDEV.P(Table2[1W Return vs Nifty])</f>
        <v>-0.26394438012040788</v>
      </c>
      <c r="O127">
        <v>512.89</v>
      </c>
      <c r="P127">
        <v>484.262914051324</v>
      </c>
      <c r="Q127">
        <v>401.30184315044897</v>
      </c>
      <c r="R127">
        <v>68.188108666529303</v>
      </c>
      <c r="S127" s="2">
        <f>(Table2[[#This Row],[Close Price]]-Table2[[#This Row],[20D EMA]])/Table2[[#This Row],[20D EMA]]</f>
        <v>4.308916141862849E-3</v>
      </c>
      <c r="T127" s="2">
        <f>(Table2[[#This Row],[Close Price]]-Table2[[#This Row],[50D EMA]])/Table2[[#This Row],[50D EMA]]</f>
        <v>6.3678396701275758E-2</v>
      </c>
      <c r="U127" s="2">
        <f>(Table2[[#This Row],[Close Price]]-Table2[[#This Row],[200D EMA]])/Table2[[#This Row],[200D EMA]]</f>
        <v>0.2835724749135724</v>
      </c>
      <c r="V127">
        <v>1.3572050756720999</v>
      </c>
      <c r="W127">
        <v>511.35</v>
      </c>
      <c r="X127">
        <v>543.4</v>
      </c>
      <c r="Y127">
        <v>511.35</v>
      </c>
      <c r="Z127">
        <v>544</v>
      </c>
      <c r="AA127">
        <v>459.15</v>
      </c>
      <c r="AB127">
        <v>547</v>
      </c>
      <c r="AC127" s="2">
        <f>(Table2[[#This Row],[Close Price]]/Table2[[#This Row],[Day Low]])-1</f>
        <v>7.3335288941038801E-3</v>
      </c>
      <c r="AD127" s="2">
        <f>(Table2[[#This Row],[Day High]]/Table2[[#This Row],[Close Price]])-1</f>
        <v>5.4940788196466528E-2</v>
      </c>
      <c r="AE127" s="2">
        <f>(Table2[[#This Row],[Close Price]]/Table2[[#This Row],[Current Week Low]])-1</f>
        <v>7.3335288941038801E-3</v>
      </c>
      <c r="AF127" s="2">
        <f>(Table2[[#This Row],[Current Week High]]/Table2[[#This Row],[Close Price]])-1</f>
        <v>5.6105610561056007E-2</v>
      </c>
      <c r="AG127" s="2">
        <f>(Table2[[#This Row],[Close Price]]/Table2[[#This Row],[Current Month Low]])-1</f>
        <v>0.12185560274420126</v>
      </c>
      <c r="AH127" s="2">
        <f>(Table2[[#This Row],[Current Month High]]/Table2[[#This Row],[Close Price]])-1</f>
        <v>6.1929722384002961E-2</v>
      </c>
      <c r="AI127">
        <v>6.1929722384002899</v>
      </c>
      <c r="AJ127">
        <v>89.688823421101006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0.3</v>
      </c>
      <c r="AM127" t="s">
        <v>10345</v>
      </c>
      <c r="AN127">
        <v>2.29</v>
      </c>
      <c r="AO127" t="s">
        <v>10345</v>
      </c>
      <c r="AP127">
        <v>0.15564867095461299</v>
      </c>
      <c r="AQ127">
        <f>(Table2[[#This Row],[Sharpe Ratio]]-AVERAGE(Table2[Sharpe Ratio]))/_xlfn.STDEV.P(Table2[Sharpe Ratio])</f>
        <v>1.035038460725237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2.2348034751648171</v>
      </c>
      <c r="AS127">
        <f>_xlfn.RANK.AVG(Table2[[#This Row],[1Y Return vs Nifty Z-Score]],Table2[1Y Return vs Nifty Z-Score])</f>
        <v>298</v>
      </c>
      <c r="AT127">
        <f>_xlfn.RANK.AVG(Table2[[#This Row],[6M Return vs Nifty Z-Score]],Table2[6M Return vs Nifty Z-Score])</f>
        <v>120</v>
      </c>
      <c r="AU127">
        <f>_xlfn.RANK.AVG(Table2[[#This Row],[Sharpe Ratio Z-Score]],Table2[Sharpe Ratio Z-Score])</f>
        <v>112</v>
      </c>
      <c r="AV127">
        <f>(Table2[[#This Row],[Rank 1Y]]+Table2[[#This Row],[Rank 6M]]+Table2[[#This Row],[Rank Sharpe]])/3</f>
        <v>176.66666666666666</v>
      </c>
    </row>
    <row r="128" spans="1:48" x14ac:dyDescent="0.3">
      <c r="A128" t="s">
        <v>58</v>
      </c>
      <c r="B128" t="s">
        <v>59</v>
      </c>
      <c r="C128" t="s">
        <v>10306</v>
      </c>
      <c r="D128" t="s">
        <v>60</v>
      </c>
      <c r="E128">
        <v>397223.92817930999</v>
      </c>
      <c r="F128">
        <v>409.05</v>
      </c>
      <c r="G128">
        <v>57.272792150071503</v>
      </c>
      <c r="H128">
        <f>(Table2[[#This Row],[1Y Return vs Nifty]]-AVERAGE(Table2[1Y Return vs Nifty]))/_xlfn.STDEV.P(Table2[1Y Return vs Nifty])</f>
        <v>0.43767985226297762</v>
      </c>
      <c r="I128">
        <v>0.73651767437780002</v>
      </c>
      <c r="J128">
        <f>(Table2[[#This Row],[1M Return vs Nifty]]-AVERAGE(Table2[1M Return vs Nifty]))/_xlfn.STDEV.P(Table2[1M Return vs Nifty])</f>
        <v>2.2162816066615708E-2</v>
      </c>
      <c r="K128">
        <v>8.5995391005606994</v>
      </c>
      <c r="L128">
        <f>(Table2[[#This Row],[6M Return vs Nifty]]-AVERAGE(Table2[6M Return vs Nifty]))/_xlfn.STDEV.P(Table2[6M Return vs Nifty])</f>
        <v>6.846956548494384E-3</v>
      </c>
      <c r="M128">
        <v>-0.27731974975552598</v>
      </c>
      <c r="N128">
        <f>(Table2[[#This Row],[1W Return vs Nifty]]-AVERAGE(Table2[1W Return vs Nifty]))/_xlfn.STDEV.P(Table2[1W Return vs Nifty])</f>
        <v>-0.24246426843196528</v>
      </c>
      <c r="O128">
        <v>404.01</v>
      </c>
      <c r="P128">
        <v>392.14859683605198</v>
      </c>
      <c r="Q128">
        <v>340.93824251730001</v>
      </c>
      <c r="R128">
        <v>56.173563747582101</v>
      </c>
      <c r="S128" s="2">
        <f>(Table2[[#This Row],[Close Price]]-Table2[[#This Row],[20D EMA]])/Table2[[#This Row],[20D EMA]]</f>
        <v>1.2474938739140171E-2</v>
      </c>
      <c r="T128" s="2">
        <f>(Table2[[#This Row],[Close Price]]-Table2[[#This Row],[50D EMA]])/Table2[[#This Row],[50D EMA]]</f>
        <v>4.3099486521978064E-2</v>
      </c>
      <c r="U128" s="2">
        <f>(Table2[[#This Row],[Close Price]]-Table2[[#This Row],[200D EMA]])/Table2[[#This Row],[200D EMA]]</f>
        <v>0.1997774053734786</v>
      </c>
      <c r="V128">
        <v>0.56204660279172902</v>
      </c>
      <c r="W128">
        <v>407.35</v>
      </c>
      <c r="X128">
        <v>414.4</v>
      </c>
      <c r="Y128">
        <v>401.95</v>
      </c>
      <c r="Z128">
        <v>416.2</v>
      </c>
      <c r="AA128">
        <v>393.3</v>
      </c>
      <c r="AB128">
        <v>426.3</v>
      </c>
      <c r="AC128" s="2">
        <f>(Table2[[#This Row],[Close Price]]/Table2[[#This Row],[Day Low]])-1</f>
        <v>4.1733153307965676E-3</v>
      </c>
      <c r="AD128" s="2">
        <f>(Table2[[#This Row],[Day High]]/Table2[[#This Row],[Close Price]])-1</f>
        <v>1.3079085686346303E-2</v>
      </c>
      <c r="AE128" s="2">
        <f>(Table2[[#This Row],[Close Price]]/Table2[[#This Row],[Current Week Low]])-1</f>
        <v>1.7663888543351325E-2</v>
      </c>
      <c r="AF128" s="2">
        <f>(Table2[[#This Row],[Current Week High]]/Table2[[#This Row],[Close Price]])-1</f>
        <v>1.7479525730350831E-2</v>
      </c>
      <c r="AG128" s="2">
        <f>(Table2[[#This Row],[Close Price]]/Table2[[#This Row],[Current Month Low]])-1</f>
        <v>4.0045766590389054E-2</v>
      </c>
      <c r="AH128" s="2">
        <f>(Table2[[#This Row],[Current Month High]]/Table2[[#This Row],[Close Price]])-1</f>
        <v>4.2170883755042077E-2</v>
      </c>
      <c r="AI128">
        <v>4.2170883755041997</v>
      </c>
      <c r="AJ128">
        <v>89.243580846634202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0.05</v>
      </c>
      <c r="AM128" t="s">
        <v>10345</v>
      </c>
      <c r="AN128">
        <v>-0.39</v>
      </c>
      <c r="AO128" t="s">
        <v>10344</v>
      </c>
      <c r="AP128">
        <v>0.196001126450455</v>
      </c>
      <c r="AQ128">
        <f>(Table2[[#This Row],[Sharpe Ratio]]-AVERAGE(Table2[Sharpe Ratio]))/_xlfn.STDEV.P(Table2[Sharpe Ratio])</f>
        <v>1.4986436682861908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1.7228690247323131</v>
      </c>
      <c r="AS128">
        <f>_xlfn.RANK.AVG(Table2[[#This Row],[1Y Return vs Nifty Z-Score]],Table2[1Y Return vs Nifty Z-Score])</f>
        <v>177</v>
      </c>
      <c r="AT128">
        <f>_xlfn.RANK.AVG(Table2[[#This Row],[6M Return vs Nifty Z-Score]],Table2[6M Return vs Nifty Z-Score])</f>
        <v>310</v>
      </c>
      <c r="AU128">
        <f>_xlfn.RANK.AVG(Table2[[#This Row],[Sharpe Ratio Z-Score]],Table2[Sharpe Ratio Z-Score])</f>
        <v>47</v>
      </c>
      <c r="AV128">
        <f>(Table2[[#This Row],[Rank 1Y]]+Table2[[#This Row],[Rank 6M]]+Table2[[#This Row],[Rank Sharpe]])/3</f>
        <v>178</v>
      </c>
    </row>
    <row r="129" spans="1:48" x14ac:dyDescent="0.3">
      <c r="A129" t="s">
        <v>746</v>
      </c>
      <c r="B129" t="s">
        <v>747</v>
      </c>
      <c r="C129" t="s">
        <v>10302</v>
      </c>
      <c r="D129" t="s">
        <v>650</v>
      </c>
      <c r="E129">
        <v>22820.562491174998</v>
      </c>
      <c r="F129">
        <v>1312.85</v>
      </c>
      <c r="G129">
        <v>26.657773461658302</v>
      </c>
      <c r="H129">
        <f>(Table2[[#This Row],[1Y Return vs Nifty]]-AVERAGE(Table2[1Y Return vs Nifty]))/_xlfn.STDEV.P(Table2[1Y Return vs Nifty])</f>
        <v>-4.2765310751755228E-2</v>
      </c>
      <c r="I129">
        <v>1.29904321705745</v>
      </c>
      <c r="J129">
        <f>(Table2[[#This Row],[1M Return vs Nifty]]-AVERAGE(Table2[1M Return vs Nifty]))/_xlfn.STDEV.P(Table2[1M Return vs Nifty])</f>
        <v>7.5443900967527289E-2</v>
      </c>
      <c r="K129">
        <v>60.8372826990026</v>
      </c>
      <c r="L129">
        <f>(Table2[[#This Row],[6M Return vs Nifty]]-AVERAGE(Table2[6M Return vs Nifty]))/_xlfn.STDEV.P(Table2[6M Return vs Nifty])</f>
        <v>1.7945354838931422</v>
      </c>
      <c r="M129">
        <v>3.9696424431753798</v>
      </c>
      <c r="N129">
        <f>(Table2[[#This Row],[1W Return vs Nifty]]-AVERAGE(Table2[1W Return vs Nifty]))/_xlfn.STDEV.P(Table2[1W Return vs Nifty])</f>
        <v>0.71670223069412087</v>
      </c>
      <c r="O129">
        <v>1273.72</v>
      </c>
      <c r="P129">
        <v>1268.53592784184</v>
      </c>
      <c r="Q129">
        <v>1062.88109553702</v>
      </c>
      <c r="R129">
        <v>65.601287460387297</v>
      </c>
      <c r="S129" s="2">
        <f>(Table2[[#This Row],[Close Price]]-Table2[[#This Row],[20D EMA]])/Table2[[#This Row],[20D EMA]]</f>
        <v>3.0721037590679175E-2</v>
      </c>
      <c r="T129" s="2">
        <f>(Table2[[#This Row],[Close Price]]-Table2[[#This Row],[50D EMA]])/Table2[[#This Row],[50D EMA]]</f>
        <v>3.4933241688748548E-2</v>
      </c>
      <c r="U129" s="2">
        <f>(Table2[[#This Row],[Close Price]]-Table2[[#This Row],[200D EMA]])/Table2[[#This Row],[200D EMA]]</f>
        <v>0.23518049715305483</v>
      </c>
      <c r="V129">
        <v>0.51883092337311498</v>
      </c>
      <c r="W129">
        <v>1296.1500000000001</v>
      </c>
      <c r="X129">
        <v>1350</v>
      </c>
      <c r="Y129">
        <v>1243.45</v>
      </c>
      <c r="Z129">
        <v>1350</v>
      </c>
      <c r="AA129">
        <v>1106</v>
      </c>
      <c r="AB129">
        <v>1350</v>
      </c>
      <c r="AC129" s="2">
        <f>(Table2[[#This Row],[Close Price]]/Table2[[#This Row],[Day Low]])-1</f>
        <v>1.2884311229410139E-2</v>
      </c>
      <c r="AD129" s="2">
        <f>(Table2[[#This Row],[Day High]]/Table2[[#This Row],[Close Price]])-1</f>
        <v>2.8297215980500612E-2</v>
      </c>
      <c r="AE129" s="2">
        <f>(Table2[[#This Row],[Close Price]]/Table2[[#This Row],[Current Week Low]])-1</f>
        <v>5.5812457276126715E-2</v>
      </c>
      <c r="AF129" s="2">
        <f>(Table2[[#This Row],[Current Week High]]/Table2[[#This Row],[Close Price]])-1</f>
        <v>2.8297215980500612E-2</v>
      </c>
      <c r="AG129" s="2">
        <f>(Table2[[#This Row],[Close Price]]/Table2[[#This Row],[Current Month Low]])-1</f>
        <v>0.18702531645569609</v>
      </c>
      <c r="AH129" s="2">
        <f>(Table2[[#This Row],[Current Month High]]/Table2[[#This Row],[Close Price]])-1</f>
        <v>2.8297215980500612E-2</v>
      </c>
      <c r="AI129">
        <v>13.874395399321999</v>
      </c>
      <c r="AJ129">
        <v>101.589251439539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-0.06</v>
      </c>
      <c r="AM129" t="s">
        <v>10344</v>
      </c>
      <c r="AN129">
        <v>8.9600000000000009</v>
      </c>
      <c r="AO129" t="s">
        <v>10345</v>
      </c>
      <c r="AP129">
        <v>0.121526797325298</v>
      </c>
      <c r="AQ129">
        <f>(Table2[[#This Row],[Sharpe Ratio]]-AVERAGE(Table2[Sharpe Ratio]))/_xlfn.STDEV.P(Table2[Sharpe Ratio])</f>
        <v>0.64301576689146922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3.1869320716945042</v>
      </c>
      <c r="AS129">
        <f>_xlfn.RANK.AVG(Table2[[#This Row],[1Y Return vs Nifty Z-Score]],Table2[1Y Return vs Nifty Z-Score])</f>
        <v>308</v>
      </c>
      <c r="AT129">
        <f>_xlfn.RANK.AVG(Table2[[#This Row],[6M Return vs Nifty Z-Score]],Table2[6M Return vs Nifty Z-Score])</f>
        <v>41</v>
      </c>
      <c r="AU129">
        <f>_xlfn.RANK.AVG(Table2[[#This Row],[Sharpe Ratio Z-Score]],Table2[Sharpe Ratio Z-Score])</f>
        <v>185</v>
      </c>
      <c r="AV129">
        <f>(Table2[[#This Row],[Rank 1Y]]+Table2[[#This Row],[Rank 6M]]+Table2[[#This Row],[Rank Sharpe]])/3</f>
        <v>178</v>
      </c>
    </row>
    <row r="130" spans="1:48" x14ac:dyDescent="0.3">
      <c r="A130" t="s">
        <v>1113</v>
      </c>
      <c r="B130" t="s">
        <v>1114</v>
      </c>
      <c r="C130" t="s">
        <v>10311</v>
      </c>
      <c r="D130" t="s">
        <v>262</v>
      </c>
      <c r="E130">
        <v>11278.763926379999</v>
      </c>
      <c r="F130">
        <v>1672.75</v>
      </c>
      <c r="G130">
        <v>52.194854427730398</v>
      </c>
      <c r="H130">
        <f>(Table2[[#This Row],[1Y Return vs Nifty]]-AVERAGE(Table2[1Y Return vs Nifty]))/_xlfn.STDEV.P(Table2[1Y Return vs Nifty])</f>
        <v>0.35799116607863207</v>
      </c>
      <c r="I130">
        <v>-7.3605871156637601</v>
      </c>
      <c r="J130">
        <f>(Table2[[#This Row],[1M Return vs Nifty]]-AVERAGE(Table2[1M Return vs Nifty]))/_xlfn.STDEV.P(Table2[1M Return vs Nifty])</f>
        <v>-0.74477574056257367</v>
      </c>
      <c r="K130">
        <v>28.952413495005501</v>
      </c>
      <c r="L130">
        <f>(Table2[[#This Row],[6M Return vs Nifty]]-AVERAGE(Table2[6M Return vs Nifty]))/_xlfn.STDEV.P(Table2[6M Return vs Nifty])</f>
        <v>0.70336632256722231</v>
      </c>
      <c r="M130">
        <v>-3.7138569663146099</v>
      </c>
      <c r="N130">
        <f>(Table2[[#This Row],[1W Return vs Nifty]]-AVERAGE(Table2[1W Return vs Nifty]))/_xlfn.STDEV.P(Table2[1W Return vs Nifty])</f>
        <v>-1.018598178126298</v>
      </c>
      <c r="O130">
        <v>1727.95</v>
      </c>
      <c r="P130">
        <v>1705.9525652539101</v>
      </c>
      <c r="Q130">
        <v>1425.37527535099</v>
      </c>
      <c r="R130">
        <v>40.130857780263398</v>
      </c>
      <c r="S130" s="2">
        <f>(Table2[[#This Row],[Close Price]]-Table2[[#This Row],[20D EMA]])/Table2[[#This Row],[20D EMA]]</f>
        <v>-3.1945368789606209E-2</v>
      </c>
      <c r="T130" s="2">
        <f>(Table2[[#This Row],[Close Price]]-Table2[[#This Row],[50D EMA]])/Table2[[#This Row],[50D EMA]]</f>
        <v>-1.9462771667961506E-2</v>
      </c>
      <c r="U130" s="2">
        <f>(Table2[[#This Row],[Close Price]]-Table2[[#This Row],[200D EMA]])/Table2[[#This Row],[200D EMA]]</f>
        <v>0.173550593255587</v>
      </c>
      <c r="V130">
        <v>0.39234631280619903</v>
      </c>
      <c r="W130">
        <v>1671</v>
      </c>
      <c r="X130">
        <v>1709.95</v>
      </c>
      <c r="Y130">
        <v>1667.65</v>
      </c>
      <c r="Z130">
        <v>1735.2</v>
      </c>
      <c r="AA130">
        <v>1665</v>
      </c>
      <c r="AB130">
        <v>1970.2</v>
      </c>
      <c r="AC130" s="2">
        <f>(Table2[[#This Row],[Close Price]]/Table2[[#This Row],[Day Low]])-1</f>
        <v>1.0472770795930675E-3</v>
      </c>
      <c r="AD130" s="2">
        <f>(Table2[[#This Row],[Day High]]/Table2[[#This Row],[Close Price]])-1</f>
        <v>2.2238828276789802E-2</v>
      </c>
      <c r="AE130" s="2">
        <f>(Table2[[#This Row],[Close Price]]/Table2[[#This Row],[Current Week Low]])-1</f>
        <v>3.0581956645578945E-3</v>
      </c>
      <c r="AF130" s="2">
        <f>(Table2[[#This Row],[Current Week High]]/Table2[[#This Row],[Close Price]])-1</f>
        <v>3.7333731878643084E-2</v>
      </c>
      <c r="AG130" s="2">
        <f>(Table2[[#This Row],[Close Price]]/Table2[[#This Row],[Current Month Low]])-1</f>
        <v>4.6546546546546441E-3</v>
      </c>
      <c r="AH130" s="2">
        <f>(Table2[[#This Row],[Current Month High]]/Table2[[#This Row],[Close Price]])-1</f>
        <v>0.17782095351965332</v>
      </c>
      <c r="AI130">
        <v>17.7820953519653</v>
      </c>
      <c r="AJ130">
        <v>98.734703576095995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-0.02</v>
      </c>
      <c r="AM130" t="s">
        <v>10344</v>
      </c>
      <c r="AN130">
        <v>-6.21</v>
      </c>
      <c r="AO130" t="s">
        <v>10344</v>
      </c>
      <c r="AP130">
        <v>0.121854604040085</v>
      </c>
      <c r="AQ130">
        <f>(Table2[[#This Row],[Sharpe Ratio]]-AVERAGE(Table2[Sharpe Ratio]))/_xlfn.STDEV.P(Table2[Sharpe Ratio])</f>
        <v>0.64678190449527284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-5.5234525547744551E-2</v>
      </c>
      <c r="AS130">
        <f>_xlfn.RANK.AVG(Table2[[#This Row],[1Y Return vs Nifty Z-Score]],Table2[1Y Return vs Nifty Z-Score])</f>
        <v>198</v>
      </c>
      <c r="AT130">
        <f>_xlfn.RANK.AVG(Table2[[#This Row],[6M Return vs Nifty Z-Score]],Table2[6M Return vs Nifty Z-Score])</f>
        <v>154</v>
      </c>
      <c r="AU130">
        <f>_xlfn.RANK.AVG(Table2[[#This Row],[Sharpe Ratio Z-Score]],Table2[Sharpe Ratio Z-Score])</f>
        <v>184</v>
      </c>
      <c r="AV130">
        <f>(Table2[[#This Row],[Rank 1Y]]+Table2[[#This Row],[Rank 6M]]+Table2[[#This Row],[Rank Sharpe]])/3</f>
        <v>178.66666666666666</v>
      </c>
    </row>
    <row r="131" spans="1:48" x14ac:dyDescent="0.3">
      <c r="A131" t="s">
        <v>851</v>
      </c>
      <c r="B131" t="s">
        <v>852</v>
      </c>
      <c r="C131" t="s">
        <v>10310</v>
      </c>
      <c r="D131" t="s">
        <v>431</v>
      </c>
      <c r="E131">
        <v>18689.64904651</v>
      </c>
      <c r="F131">
        <v>1308.9000000000001</v>
      </c>
      <c r="G131">
        <v>42.052504916132399</v>
      </c>
      <c r="H131">
        <f>(Table2[[#This Row],[1Y Return vs Nifty]]-AVERAGE(Table2[1Y Return vs Nifty]))/_xlfn.STDEV.P(Table2[1Y Return vs Nifty])</f>
        <v>0.1988260578013567</v>
      </c>
      <c r="I131">
        <v>-4.2632393131461903</v>
      </c>
      <c r="J131">
        <f>(Table2[[#This Row],[1M Return vs Nifty]]-AVERAGE(Table2[1M Return vs Nifty]))/_xlfn.STDEV.P(Table2[1M Return vs Nifty])</f>
        <v>-0.45140230466941855</v>
      </c>
      <c r="K131">
        <v>23.116682856458699</v>
      </c>
      <c r="L131">
        <f>(Table2[[#This Row],[6M Return vs Nifty]]-AVERAGE(Table2[6M Return vs Nifty]))/_xlfn.STDEV.P(Table2[6M Return vs Nifty])</f>
        <v>0.5036550028861988</v>
      </c>
      <c r="M131">
        <v>-4.6404708947389404</v>
      </c>
      <c r="N131">
        <f>(Table2[[#This Row],[1W Return vs Nifty]]-AVERAGE(Table2[1W Return vs Nifty]))/_xlfn.STDEV.P(Table2[1W Return vs Nifty])</f>
        <v>-1.2278717712012752</v>
      </c>
      <c r="O131">
        <v>1336.15</v>
      </c>
      <c r="P131">
        <v>1293.8848197127299</v>
      </c>
      <c r="Q131">
        <v>1088.7619814600801</v>
      </c>
      <c r="R131">
        <v>41.562829461733799</v>
      </c>
      <c r="S131" s="2">
        <f>(Table2[[#This Row],[Close Price]]-Table2[[#This Row],[20D EMA]])/Table2[[#This Row],[20D EMA]]</f>
        <v>-2.0394416794521572E-2</v>
      </c>
      <c r="T131" s="2">
        <f>(Table2[[#This Row],[Close Price]]-Table2[[#This Row],[50D EMA]])/Table2[[#This Row],[50D EMA]]</f>
        <v>1.1604727143026404E-2</v>
      </c>
      <c r="U131" s="2">
        <f>(Table2[[#This Row],[Close Price]]-Table2[[#This Row],[200D EMA]])/Table2[[#This Row],[200D EMA]]</f>
        <v>0.20219113294597668</v>
      </c>
      <c r="V131">
        <v>0.43394395934846702</v>
      </c>
      <c r="W131">
        <v>1296.8499999999999</v>
      </c>
      <c r="X131">
        <v>1317.5</v>
      </c>
      <c r="Y131">
        <v>1272</v>
      </c>
      <c r="Z131">
        <v>1331.45</v>
      </c>
      <c r="AA131">
        <v>1252.1500000000001</v>
      </c>
      <c r="AB131">
        <v>1420</v>
      </c>
      <c r="AC131" s="2">
        <f>(Table2[[#This Row],[Close Price]]/Table2[[#This Row],[Day Low]])-1</f>
        <v>9.2917453830436703E-3</v>
      </c>
      <c r="AD131" s="2">
        <f>(Table2[[#This Row],[Day High]]/Table2[[#This Row],[Close Price]])-1</f>
        <v>6.5704026281609984E-3</v>
      </c>
      <c r="AE131" s="2">
        <f>(Table2[[#This Row],[Close Price]]/Table2[[#This Row],[Current Week Low]])-1</f>
        <v>2.9009433962264186E-2</v>
      </c>
      <c r="AF131" s="2">
        <f>(Table2[[#This Row],[Current Week High]]/Table2[[#This Row],[Close Price]])-1</f>
        <v>1.7228206891282793E-2</v>
      </c>
      <c r="AG131" s="2">
        <f>(Table2[[#This Row],[Close Price]]/Table2[[#This Row],[Current Month Low]])-1</f>
        <v>4.5322046080741085E-2</v>
      </c>
      <c r="AH131" s="2">
        <f>(Table2[[#This Row],[Current Month High]]/Table2[[#This Row],[Close Price]])-1</f>
        <v>8.4880433952173595E-2</v>
      </c>
      <c r="AI131">
        <v>17.938727175490801</v>
      </c>
      <c r="AJ131">
        <v>79.917525773195806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0.06</v>
      </c>
      <c r="AM131" t="s">
        <v>10345</v>
      </c>
      <c r="AN131">
        <v>-1.79</v>
      </c>
      <c r="AO131" t="s">
        <v>10344</v>
      </c>
      <c r="AP131">
        <v>0.15729432984859301</v>
      </c>
      <c r="AQ131">
        <f>(Table2[[#This Row],[Sharpe Ratio]]-AVERAGE(Table2[Sharpe Ratio]))/_xlfn.STDEV.P(Table2[Sharpe Ratio])</f>
        <v>1.053945266364283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7.715225118114466E-2</v>
      </c>
      <c r="AS131">
        <f>_xlfn.RANK.AVG(Table2[[#This Row],[1Y Return vs Nifty Z-Score]],Table2[1Y Return vs Nifty Z-Score])</f>
        <v>240</v>
      </c>
      <c r="AT131">
        <f>_xlfn.RANK.AVG(Table2[[#This Row],[6M Return vs Nifty Z-Score]],Table2[6M Return vs Nifty Z-Score])</f>
        <v>189</v>
      </c>
      <c r="AU131">
        <f>_xlfn.RANK.AVG(Table2[[#This Row],[Sharpe Ratio Z-Score]],Table2[Sharpe Ratio Z-Score])</f>
        <v>108</v>
      </c>
      <c r="AV131">
        <f>(Table2[[#This Row],[Rank 1Y]]+Table2[[#This Row],[Rank 6M]]+Table2[[#This Row],[Rank Sharpe]])/3</f>
        <v>179</v>
      </c>
    </row>
    <row r="132" spans="1:48" x14ac:dyDescent="0.3">
      <c r="A132" t="s">
        <v>1494</v>
      </c>
      <c r="B132" t="s">
        <v>1495</v>
      </c>
      <c r="C132" t="s">
        <v>10314</v>
      </c>
      <c r="D132" t="s">
        <v>385</v>
      </c>
      <c r="E132">
        <v>6934.8162623999997</v>
      </c>
      <c r="F132">
        <v>140.66999999999999</v>
      </c>
      <c r="G132">
        <v>78.020097801365296</v>
      </c>
      <c r="H132">
        <f>(Table2[[#This Row],[1Y Return vs Nifty]]-AVERAGE(Table2[1Y Return vs Nifty]))/_xlfn.STDEV.P(Table2[1Y Return vs Nifty])</f>
        <v>0.76326981015919415</v>
      </c>
      <c r="I132">
        <v>-5.1358599391153898</v>
      </c>
      <c r="J132">
        <f>(Table2[[#This Row],[1M Return vs Nifty]]-AVERAGE(Table2[1M Return vs Nifty]))/_xlfn.STDEV.P(Table2[1M Return vs Nifty])</f>
        <v>-0.53405486020862414</v>
      </c>
      <c r="K132">
        <v>31.568796668471801</v>
      </c>
      <c r="L132">
        <f>(Table2[[#This Row],[6M Return vs Nifty]]-AVERAGE(Table2[6M Return vs Nifty]))/_xlfn.STDEV.P(Table2[6M Return vs Nifty])</f>
        <v>0.79290461155416858</v>
      </c>
      <c r="M132">
        <v>4.8676788218406104</v>
      </c>
      <c r="N132">
        <f>(Table2[[#This Row],[1W Return vs Nifty]]-AVERAGE(Table2[1W Return vs Nifty]))/_xlfn.STDEV.P(Table2[1W Return vs Nifty])</f>
        <v>0.91952165085424065</v>
      </c>
      <c r="O132">
        <v>138.79</v>
      </c>
      <c r="P132">
        <v>135.01244219155799</v>
      </c>
      <c r="Q132">
        <v>111.34851652688199</v>
      </c>
      <c r="R132">
        <v>58.4232736267695</v>
      </c>
      <c r="S132" s="2">
        <f>(Table2[[#This Row],[Close Price]]-Table2[[#This Row],[20D EMA]])/Table2[[#This Row],[20D EMA]]</f>
        <v>1.3545644498883173E-2</v>
      </c>
      <c r="T132" s="2">
        <f>(Table2[[#This Row],[Close Price]]-Table2[[#This Row],[50D EMA]])/Table2[[#This Row],[50D EMA]]</f>
        <v>4.1903973564265666E-2</v>
      </c>
      <c r="U132" s="2">
        <f>(Table2[[#This Row],[Close Price]]-Table2[[#This Row],[200D EMA]])/Table2[[#This Row],[200D EMA]]</f>
        <v>0.26333070603629588</v>
      </c>
      <c r="V132">
        <v>0.27770780732630801</v>
      </c>
      <c r="W132">
        <v>140</v>
      </c>
      <c r="X132">
        <v>143.25</v>
      </c>
      <c r="Y132">
        <v>138.84</v>
      </c>
      <c r="Z132">
        <v>145.81</v>
      </c>
      <c r="AA132">
        <v>128.61000000000001</v>
      </c>
      <c r="AB132">
        <v>149.35</v>
      </c>
      <c r="AC132" s="2">
        <f>(Table2[[#This Row],[Close Price]]/Table2[[#This Row],[Day Low]])-1</f>
        <v>4.785714285714171E-3</v>
      </c>
      <c r="AD132" s="2">
        <f>(Table2[[#This Row],[Day High]]/Table2[[#This Row],[Close Price]])-1</f>
        <v>1.8340797611431148E-2</v>
      </c>
      <c r="AE132" s="2">
        <f>(Table2[[#This Row],[Close Price]]/Table2[[#This Row],[Current Week Low]])-1</f>
        <v>1.3180639585133935E-2</v>
      </c>
      <c r="AF132" s="2">
        <f>(Table2[[#This Row],[Current Week High]]/Table2[[#This Row],[Close Price]])-1</f>
        <v>3.6539418497192111E-2</v>
      </c>
      <c r="AG132" s="2">
        <f>(Table2[[#This Row],[Close Price]]/Table2[[#This Row],[Current Month Low]])-1</f>
        <v>9.3771868439467942E-2</v>
      </c>
      <c r="AH132" s="2">
        <f>(Table2[[#This Row],[Current Month High]]/Table2[[#This Row],[Close Price]])-1</f>
        <v>6.1704698940783453E-2</v>
      </c>
      <c r="AI132">
        <v>20.8146726380891</v>
      </c>
      <c r="AJ132">
        <v>116.24903920061401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0.3</v>
      </c>
      <c r="AM132" t="s">
        <v>10345</v>
      </c>
      <c r="AN132">
        <v>2.9</v>
      </c>
      <c r="AO132" t="s">
        <v>10345</v>
      </c>
      <c r="AP132">
        <v>8.7496172076390002E-2</v>
      </c>
      <c r="AQ132">
        <f>(Table2[[#This Row],[Sharpe Ratio]]-AVERAGE(Table2[Sharpe Ratio]))/_xlfn.STDEV.P(Table2[Sharpe Ratio])</f>
        <v>0.2520414163076567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2.193682628666636</v>
      </c>
      <c r="AS132">
        <f>_xlfn.RANK.AVG(Table2[[#This Row],[1Y Return vs Nifty Z-Score]],Table2[1Y Return vs Nifty Z-Score])</f>
        <v>132</v>
      </c>
      <c r="AT132">
        <f>_xlfn.RANK.AVG(Table2[[#This Row],[6M Return vs Nifty Z-Score]],Table2[6M Return vs Nifty Z-Score])</f>
        <v>135</v>
      </c>
      <c r="AU132">
        <f>_xlfn.RANK.AVG(Table2[[#This Row],[Sharpe Ratio Z-Score]],Table2[Sharpe Ratio Z-Score])</f>
        <v>271</v>
      </c>
      <c r="AV132">
        <f>(Table2[[#This Row],[Rank 1Y]]+Table2[[#This Row],[Rank 6M]]+Table2[[#This Row],[Rank Sharpe]])/3</f>
        <v>179.33333333333334</v>
      </c>
    </row>
    <row r="133" spans="1:48" x14ac:dyDescent="0.3">
      <c r="A133" t="s">
        <v>1431</v>
      </c>
      <c r="B133" t="s">
        <v>1432</v>
      </c>
      <c r="C133" t="s">
        <v>10312</v>
      </c>
      <c r="D133" t="s">
        <v>92</v>
      </c>
      <c r="E133">
        <v>7756.9955711949997</v>
      </c>
      <c r="F133">
        <v>3179.9</v>
      </c>
      <c r="G133">
        <v>68.385057206753302</v>
      </c>
      <c r="H133">
        <f>(Table2[[#This Row],[1Y Return vs Nifty]]-AVERAGE(Table2[1Y Return vs Nifty]))/_xlfn.STDEV.P(Table2[1Y Return vs Nifty])</f>
        <v>0.61206596160874727</v>
      </c>
      <c r="I133">
        <v>-5.3625977973112802</v>
      </c>
      <c r="J133">
        <f>(Table2[[#This Row],[1M Return vs Nifty]]-AVERAGE(Table2[1M Return vs Nifty]))/_xlfn.STDEV.P(Table2[1M Return vs Nifty])</f>
        <v>-0.55553093223770522</v>
      </c>
      <c r="K133">
        <v>5.6876393951417796</v>
      </c>
      <c r="L133">
        <f>(Table2[[#This Row],[6M Return vs Nifty]]-AVERAGE(Table2[6M Return vs Nifty]))/_xlfn.STDEV.P(Table2[6M Return vs Nifty])</f>
        <v>-9.2804547087871142E-2</v>
      </c>
      <c r="M133">
        <v>-5.7251074624451004</v>
      </c>
      <c r="N133">
        <f>(Table2[[#This Row],[1W Return vs Nifty]]-AVERAGE(Table2[1W Return vs Nifty]))/_xlfn.STDEV.P(Table2[1W Return vs Nifty])</f>
        <v>-1.472834408542977</v>
      </c>
      <c r="O133">
        <v>3142.04</v>
      </c>
      <c r="P133">
        <v>2989.0734914363702</v>
      </c>
      <c r="Q133">
        <v>2504.7151725337399</v>
      </c>
      <c r="R133">
        <v>50.572962496566099</v>
      </c>
      <c r="S133" s="2">
        <f>(Table2[[#This Row],[Close Price]]-Table2[[#This Row],[20D EMA]])/Table2[[#This Row],[20D EMA]]</f>
        <v>1.2049496505455096E-2</v>
      </c>
      <c r="T133" s="2">
        <f>(Table2[[#This Row],[Close Price]]-Table2[[#This Row],[50D EMA]])/Table2[[#This Row],[50D EMA]]</f>
        <v>6.3841357233384743E-2</v>
      </c>
      <c r="U133" s="2">
        <f>(Table2[[#This Row],[Close Price]]-Table2[[#This Row],[200D EMA]])/Table2[[#This Row],[200D EMA]]</f>
        <v>0.26956551182753902</v>
      </c>
      <c r="V133">
        <v>2.3123119832971102</v>
      </c>
      <c r="W133">
        <v>3118.05</v>
      </c>
      <c r="X133">
        <v>3210</v>
      </c>
      <c r="Y133">
        <v>2960.95</v>
      </c>
      <c r="Z133">
        <v>3210</v>
      </c>
      <c r="AA133">
        <v>2900.05</v>
      </c>
      <c r="AB133">
        <v>3485</v>
      </c>
      <c r="AC133" s="2">
        <f>(Table2[[#This Row],[Close Price]]/Table2[[#This Row],[Day Low]])-1</f>
        <v>1.9836115520918574E-2</v>
      </c>
      <c r="AD133" s="2">
        <f>(Table2[[#This Row],[Day High]]/Table2[[#This Row],[Close Price]])-1</f>
        <v>9.4657064687568848E-3</v>
      </c>
      <c r="AE133" s="2">
        <f>(Table2[[#This Row],[Close Price]]/Table2[[#This Row],[Current Week Low]])-1</f>
        <v>7.394586196997599E-2</v>
      </c>
      <c r="AF133" s="2">
        <f>(Table2[[#This Row],[Current Week High]]/Table2[[#This Row],[Close Price]])-1</f>
        <v>9.4657064687568848E-3</v>
      </c>
      <c r="AG133" s="2">
        <f>(Table2[[#This Row],[Close Price]]/Table2[[#This Row],[Current Month Low]])-1</f>
        <v>9.6498336235582016E-2</v>
      </c>
      <c r="AH133" s="2">
        <f>(Table2[[#This Row],[Current Month High]]/Table2[[#This Row],[Close Price]])-1</f>
        <v>9.5946413409226716E-2</v>
      </c>
      <c r="AI133">
        <v>9.5946413409226707</v>
      </c>
      <c r="AJ133">
        <v>105.0159569324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0.15</v>
      </c>
      <c r="AM133" t="s">
        <v>10345</v>
      </c>
      <c r="AN133">
        <v>1.64</v>
      </c>
      <c r="AO133" t="s">
        <v>10345</v>
      </c>
      <c r="AP133">
        <v>0.18767270602324099</v>
      </c>
      <c r="AQ133">
        <f>(Table2[[#This Row],[Sharpe Ratio]]-AVERAGE(Table2[Sharpe Ratio]))/_xlfn.STDEV.P(Table2[Sharpe Ratio])</f>
        <v>1.4029593032737246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-0.10614462298608141</v>
      </c>
      <c r="AS133">
        <f>_xlfn.RANK.AVG(Table2[[#This Row],[1Y Return vs Nifty Z-Score]],Table2[1Y Return vs Nifty Z-Score])</f>
        <v>153</v>
      </c>
      <c r="AT133">
        <f>_xlfn.RANK.AVG(Table2[[#This Row],[6M Return vs Nifty Z-Score]],Table2[6M Return vs Nifty Z-Score])</f>
        <v>340</v>
      </c>
      <c r="AU133">
        <f>_xlfn.RANK.AVG(Table2[[#This Row],[Sharpe Ratio Z-Score]],Table2[Sharpe Ratio Z-Score])</f>
        <v>61</v>
      </c>
      <c r="AV133">
        <f>(Table2[[#This Row],[Rank 1Y]]+Table2[[#This Row],[Rank 6M]]+Table2[[#This Row],[Rank Sharpe]])/3</f>
        <v>184.66666666666666</v>
      </c>
    </row>
    <row r="134" spans="1:48" x14ac:dyDescent="0.3">
      <c r="A134" t="s">
        <v>1552</v>
      </c>
      <c r="B134" t="s">
        <v>1553</v>
      </c>
      <c r="C134" t="s">
        <v>6698</v>
      </c>
      <c r="D134" t="s">
        <v>407</v>
      </c>
      <c r="E134">
        <v>6515.8596677619998</v>
      </c>
      <c r="F134">
        <v>207.03</v>
      </c>
      <c r="G134">
        <v>113.228712859513</v>
      </c>
      <c r="H134">
        <f>(Table2[[#This Row],[1Y Return vs Nifty]]-AVERAGE(Table2[1Y Return vs Nifty]))/_xlfn.STDEV.P(Table2[1Y Return vs Nifty])</f>
        <v>1.3158028323760591</v>
      </c>
      <c r="I134">
        <v>-4.8717574256079397</v>
      </c>
      <c r="J134">
        <f>(Table2[[#This Row],[1M Return vs Nifty]]-AVERAGE(Table2[1M Return vs Nifty]))/_xlfn.STDEV.P(Table2[1M Return vs Nifty])</f>
        <v>-0.50903969667008919</v>
      </c>
      <c r="K134">
        <v>10.589133843167399</v>
      </c>
      <c r="L134">
        <f>(Table2[[#This Row],[6M Return vs Nifty]]-AVERAGE(Table2[6M Return vs Nifty]))/_xlfn.STDEV.P(Table2[6M Return vs Nifty])</f>
        <v>7.493519027399001E-2</v>
      </c>
      <c r="M134">
        <v>-0.30253187297638501</v>
      </c>
      <c r="N134">
        <f>(Table2[[#This Row],[1W Return vs Nifty]]-AVERAGE(Table2[1W Return vs Nifty]))/_xlfn.STDEV.P(Table2[1W Return vs Nifty])</f>
        <v>-0.24815836761785845</v>
      </c>
      <c r="O134">
        <v>208.85</v>
      </c>
      <c r="P134">
        <v>205.52137750015001</v>
      </c>
      <c r="Q134">
        <v>173.352289465713</v>
      </c>
      <c r="R134">
        <v>53.334527753115303</v>
      </c>
      <c r="S134" s="2">
        <f>(Table2[[#This Row],[Close Price]]-Table2[[#This Row],[20D EMA]])/Table2[[#This Row],[20D EMA]]</f>
        <v>-8.7143883169738725E-3</v>
      </c>
      <c r="T134" s="2">
        <f>(Table2[[#This Row],[Close Price]]-Table2[[#This Row],[50D EMA]])/Table2[[#This Row],[50D EMA]]</f>
        <v>7.3404651048959149E-3</v>
      </c>
      <c r="U134" s="2">
        <f>(Table2[[#This Row],[Close Price]]-Table2[[#This Row],[200D EMA]])/Table2[[#This Row],[200D EMA]]</f>
        <v>0.19427323768312876</v>
      </c>
      <c r="V134">
        <v>0.954134690305113</v>
      </c>
      <c r="W134">
        <v>206.03</v>
      </c>
      <c r="X134">
        <v>210.22</v>
      </c>
      <c r="Y134">
        <v>206.03</v>
      </c>
      <c r="Z134">
        <v>213.99</v>
      </c>
      <c r="AA134">
        <v>200.29</v>
      </c>
      <c r="AB134">
        <v>219.3</v>
      </c>
      <c r="AC134" s="2">
        <f>(Table2[[#This Row],[Close Price]]/Table2[[#This Row],[Day Low]])-1</f>
        <v>4.8536620880454961E-3</v>
      </c>
      <c r="AD134" s="2">
        <f>(Table2[[#This Row],[Day High]]/Table2[[#This Row],[Close Price]])-1</f>
        <v>1.540839491861079E-2</v>
      </c>
      <c r="AE134" s="2">
        <f>(Table2[[#This Row],[Close Price]]/Table2[[#This Row],[Current Week Low]])-1</f>
        <v>4.8536620880454961E-3</v>
      </c>
      <c r="AF134" s="2">
        <f>(Table2[[#This Row],[Current Week High]]/Table2[[#This Row],[Close Price]])-1</f>
        <v>3.3618316186059927E-2</v>
      </c>
      <c r="AG134" s="2">
        <f>(Table2[[#This Row],[Close Price]]/Table2[[#This Row],[Current Month Low]])-1</f>
        <v>3.3651205751660029E-2</v>
      </c>
      <c r="AH134" s="2">
        <f>(Table2[[#This Row],[Current Month High]]/Table2[[#This Row],[Close Price]])-1</f>
        <v>5.9266772931459322E-2</v>
      </c>
      <c r="AI134">
        <v>7.2984591605081297</v>
      </c>
      <c r="AJ134">
        <v>190.36465638148599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0.03</v>
      </c>
      <c r="AM134" t="s">
        <v>10345</v>
      </c>
      <c r="AN134">
        <v>0.1</v>
      </c>
      <c r="AO134" t="s">
        <v>10345</v>
      </c>
      <c r="AP134">
        <v>0.118416366950609</v>
      </c>
      <c r="AQ134">
        <f>(Table2[[#This Row],[Sharpe Ratio]]-AVERAGE(Table2[Sharpe Ratio]))/_xlfn.STDEV.P(Table2[Sharpe Ratio])</f>
        <v>0.6072803524850231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1.2408203108471245</v>
      </c>
      <c r="AS134">
        <f>_xlfn.RANK.AVG(Table2[[#This Row],[1Y Return vs Nifty Z-Score]],Table2[1Y Return vs Nifty Z-Score])</f>
        <v>71</v>
      </c>
      <c r="AT134">
        <f>_xlfn.RANK.AVG(Table2[[#This Row],[6M Return vs Nifty Z-Score]],Table2[6M Return vs Nifty Z-Score])</f>
        <v>289</v>
      </c>
      <c r="AU134">
        <f>_xlfn.RANK.AVG(Table2[[#This Row],[Sharpe Ratio Z-Score]],Table2[Sharpe Ratio Z-Score])</f>
        <v>194</v>
      </c>
      <c r="AV134">
        <f>(Table2[[#This Row],[Rank 1Y]]+Table2[[#This Row],[Rank 6M]]+Table2[[#This Row],[Rank Sharpe]])/3</f>
        <v>184.66666666666666</v>
      </c>
    </row>
    <row r="135" spans="1:48" x14ac:dyDescent="0.3">
      <c r="A135" t="s">
        <v>863</v>
      </c>
      <c r="B135" t="s">
        <v>864</v>
      </c>
      <c r="C135" t="s">
        <v>10301</v>
      </c>
      <c r="D135" t="s">
        <v>24</v>
      </c>
      <c r="E135">
        <v>18183.974658276002</v>
      </c>
      <c r="F135">
        <v>222.92</v>
      </c>
      <c r="G135">
        <v>55.7705033444119</v>
      </c>
      <c r="H135">
        <f>(Table2[[#This Row],[1Y Return vs Nifty]]-AVERAGE(Table2[1Y Return vs Nifty]))/_xlfn.STDEV.P(Table2[1Y Return vs Nifty])</f>
        <v>0.41410425371521314</v>
      </c>
      <c r="I135">
        <v>-1.9917103434256</v>
      </c>
      <c r="J135">
        <f>(Table2[[#This Row],[1M Return vs Nifty]]-AVERAGE(Table2[1M Return vs Nifty]))/_xlfn.STDEV.P(Table2[1M Return vs Nifty])</f>
        <v>-0.23624846949595071</v>
      </c>
      <c r="K135">
        <v>5.8184595398201102</v>
      </c>
      <c r="L135">
        <f>(Table2[[#This Row],[6M Return vs Nifty]]-AVERAGE(Table2[6M Return vs Nifty]))/_xlfn.STDEV.P(Table2[6M Return vs Nifty])</f>
        <v>-8.8327598895300383E-2</v>
      </c>
      <c r="M135">
        <v>1.10527355688786</v>
      </c>
      <c r="N135">
        <f>(Table2[[#This Row],[1W Return vs Nifty]]-AVERAGE(Table2[1W Return vs Nifty]))/_xlfn.STDEV.P(Table2[1W Return vs Nifty])</f>
        <v>6.9791202986089498E-2</v>
      </c>
      <c r="O135">
        <v>219.46</v>
      </c>
      <c r="P135">
        <v>213.10956521301401</v>
      </c>
      <c r="Q135">
        <v>187.301884710861</v>
      </c>
      <c r="R135">
        <v>62.884871440077298</v>
      </c>
      <c r="S135" s="2">
        <f>(Table2[[#This Row],[Close Price]]-Table2[[#This Row],[20D EMA]])/Table2[[#This Row],[20D EMA]]</f>
        <v>1.5765971019775719E-2</v>
      </c>
      <c r="T135" s="2">
        <f>(Table2[[#This Row],[Close Price]]-Table2[[#This Row],[50D EMA]])/Table2[[#This Row],[50D EMA]]</f>
        <v>4.6034699461659279E-2</v>
      </c>
      <c r="U135" s="2">
        <f>(Table2[[#This Row],[Close Price]]-Table2[[#This Row],[200D EMA]])/Table2[[#This Row],[200D EMA]]</f>
        <v>0.19016421187711419</v>
      </c>
      <c r="V135">
        <v>0.55543191609153197</v>
      </c>
      <c r="W135">
        <v>222.22</v>
      </c>
      <c r="X135">
        <v>228.4</v>
      </c>
      <c r="Y135">
        <v>222</v>
      </c>
      <c r="Z135">
        <v>231.5</v>
      </c>
      <c r="AA135">
        <v>205.56</v>
      </c>
      <c r="AB135">
        <v>231.5</v>
      </c>
      <c r="AC135" s="2">
        <f>(Table2[[#This Row],[Close Price]]/Table2[[#This Row],[Day Low]])-1</f>
        <v>3.1500315003150092E-3</v>
      </c>
      <c r="AD135" s="2">
        <f>(Table2[[#This Row],[Day High]]/Table2[[#This Row],[Close Price]])-1</f>
        <v>2.4582809976673392E-2</v>
      </c>
      <c r="AE135" s="2">
        <f>(Table2[[#This Row],[Close Price]]/Table2[[#This Row],[Current Week Low]])-1</f>
        <v>4.1441441441441018E-3</v>
      </c>
      <c r="AF135" s="2">
        <f>(Table2[[#This Row],[Current Week High]]/Table2[[#This Row],[Close Price]])-1</f>
        <v>3.8489144087565208E-2</v>
      </c>
      <c r="AG135" s="2">
        <f>(Table2[[#This Row],[Close Price]]/Table2[[#This Row],[Current Month Low]])-1</f>
        <v>8.4452228059933798E-2</v>
      </c>
      <c r="AH135" s="2">
        <f>(Table2[[#This Row],[Current Month High]]/Table2[[#This Row],[Close Price]])-1</f>
        <v>3.8489144087565208E-2</v>
      </c>
      <c r="AI135">
        <v>4.4096536874214998</v>
      </c>
      <c r="AJ135">
        <v>87.801179443976395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0.09</v>
      </c>
      <c r="AM135" t="s">
        <v>10345</v>
      </c>
      <c r="AN135">
        <v>3.72</v>
      </c>
      <c r="AO135" t="s">
        <v>10345</v>
      </c>
      <c r="AP135">
        <v>0.20159576391703499</v>
      </c>
      <c r="AQ135">
        <f>(Table2[[#This Row],[Sharpe Ratio]]-AVERAGE(Table2[Sharpe Ratio]))/_xlfn.STDEV.P(Table2[Sharpe Ratio])</f>
        <v>1.5629198822625465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1.722239270572598</v>
      </c>
      <c r="AS135">
        <f>_xlfn.RANK.AVG(Table2[[#This Row],[1Y Return vs Nifty Z-Score]],Table2[1Y Return vs Nifty Z-Score])</f>
        <v>184</v>
      </c>
      <c r="AT135">
        <f>_xlfn.RANK.AVG(Table2[[#This Row],[6M Return vs Nifty Z-Score]],Table2[6M Return vs Nifty Z-Score])</f>
        <v>338</v>
      </c>
      <c r="AU135">
        <f>_xlfn.RANK.AVG(Table2[[#This Row],[Sharpe Ratio Z-Score]],Table2[Sharpe Ratio Z-Score])</f>
        <v>40</v>
      </c>
      <c r="AV135">
        <f>(Table2[[#This Row],[Rank 1Y]]+Table2[[#This Row],[Rank 6M]]+Table2[[#This Row],[Rank Sharpe]])/3</f>
        <v>187.33333333333334</v>
      </c>
    </row>
    <row r="136" spans="1:48" x14ac:dyDescent="0.3">
      <c r="A136" t="s">
        <v>451</v>
      </c>
      <c r="B136" t="s">
        <v>452</v>
      </c>
      <c r="C136" t="s">
        <v>10314</v>
      </c>
      <c r="D136" t="s">
        <v>385</v>
      </c>
      <c r="E136">
        <v>51319.670896540003</v>
      </c>
      <c r="F136">
        <v>1735.95</v>
      </c>
      <c r="G136">
        <v>29.468006076160499</v>
      </c>
      <c r="H136">
        <f>(Table2[[#This Row],[1Y Return vs Nifty]]-AVERAGE(Table2[1Y Return vs Nifty]))/_xlfn.STDEV.P(Table2[1Y Return vs Nifty])</f>
        <v>1.336006981387961E-3</v>
      </c>
      <c r="I136">
        <v>5.7248140597714503</v>
      </c>
      <c r="J136">
        <f>(Table2[[#This Row],[1M Return vs Nifty]]-AVERAGE(Table2[1M Return vs Nifty]))/_xlfn.STDEV.P(Table2[1M Return vs Nifty])</f>
        <v>0.49464241575730616</v>
      </c>
      <c r="K136">
        <v>51.468946712885398</v>
      </c>
      <c r="L136">
        <f>(Table2[[#This Row],[6M Return vs Nifty]]-AVERAGE(Table2[6M Return vs Nifty]))/_xlfn.STDEV.P(Table2[6M Return vs Nifty])</f>
        <v>1.4739307714952801</v>
      </c>
      <c r="M136">
        <v>-1.3023520097275501</v>
      </c>
      <c r="N136">
        <f>(Table2[[#This Row],[1W Return vs Nifty]]-AVERAGE(Table2[1W Return vs Nifty]))/_xlfn.STDEV.P(Table2[1W Return vs Nifty])</f>
        <v>-0.473965411984684</v>
      </c>
      <c r="O136">
        <v>1708.88</v>
      </c>
      <c r="P136">
        <v>1618.1517279315799</v>
      </c>
      <c r="Q136">
        <v>1347.5206041522499</v>
      </c>
      <c r="R136">
        <v>56.645337622050398</v>
      </c>
      <c r="S136" s="2">
        <f>(Table2[[#This Row],[Close Price]]-Table2[[#This Row],[20D EMA]])/Table2[[#This Row],[20D EMA]]</f>
        <v>1.5840784607462161E-2</v>
      </c>
      <c r="T136" s="2">
        <f>(Table2[[#This Row],[Close Price]]-Table2[[#This Row],[50D EMA]])/Table2[[#This Row],[50D EMA]]</f>
        <v>7.2798038672799284E-2</v>
      </c>
      <c r="U136" s="2">
        <f>(Table2[[#This Row],[Close Price]]-Table2[[#This Row],[200D EMA]])/Table2[[#This Row],[200D EMA]]</f>
        <v>0.28825488430443574</v>
      </c>
      <c r="V136">
        <v>0.67143368195646702</v>
      </c>
      <c r="W136">
        <v>1726</v>
      </c>
      <c r="X136">
        <v>1754.75</v>
      </c>
      <c r="Y136">
        <v>1726</v>
      </c>
      <c r="Z136">
        <v>1768.5</v>
      </c>
      <c r="AA136">
        <v>1585.55</v>
      </c>
      <c r="AB136">
        <v>1789</v>
      </c>
      <c r="AC136" s="2">
        <f>(Table2[[#This Row],[Close Price]]/Table2[[#This Row],[Day Low]])-1</f>
        <v>5.7647740440325279E-3</v>
      </c>
      <c r="AD136" s="2">
        <f>(Table2[[#This Row],[Day High]]/Table2[[#This Row],[Close Price]])-1</f>
        <v>1.082980500590458E-2</v>
      </c>
      <c r="AE136" s="2">
        <f>(Table2[[#This Row],[Close Price]]/Table2[[#This Row],[Current Week Low]])-1</f>
        <v>5.7647740440325279E-3</v>
      </c>
      <c r="AF136" s="2">
        <f>(Table2[[#This Row],[Current Week High]]/Table2[[#This Row],[Close Price]])-1</f>
        <v>1.8750540050116671E-2</v>
      </c>
      <c r="AG136" s="2">
        <f>(Table2[[#This Row],[Close Price]]/Table2[[#This Row],[Current Month Low]])-1</f>
        <v>9.485667434013445E-2</v>
      </c>
      <c r="AH136" s="2">
        <f>(Table2[[#This Row],[Current Month High]]/Table2[[#This Row],[Close Price]])-1</f>
        <v>3.0559635934214624E-2</v>
      </c>
      <c r="AI136">
        <v>3.0559635934214602</v>
      </c>
      <c r="AJ136">
        <v>70.349835631225105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0.19</v>
      </c>
      <c r="AM136" t="s">
        <v>10345</v>
      </c>
      <c r="AN136">
        <v>2.4900000000000002</v>
      </c>
      <c r="AO136" t="s">
        <v>10345</v>
      </c>
      <c r="AP136">
        <v>0.112698708908368</v>
      </c>
      <c r="AQ136">
        <f>(Table2[[#This Row],[Sharpe Ratio]]-AVERAGE(Table2[Sharpe Ratio]))/_xlfn.STDEV.P(Table2[Sharpe Ratio])</f>
        <v>0.54159076777787107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2.0375345500271611</v>
      </c>
      <c r="AS136">
        <f>_xlfn.RANK.AVG(Table2[[#This Row],[1Y Return vs Nifty Z-Score]],Table2[1Y Return vs Nifty Z-Score])</f>
        <v>296</v>
      </c>
      <c r="AT136">
        <f>_xlfn.RANK.AVG(Table2[[#This Row],[6M Return vs Nifty Z-Score]],Table2[6M Return vs Nifty Z-Score])</f>
        <v>62</v>
      </c>
      <c r="AU136">
        <f>_xlfn.RANK.AVG(Table2[[#This Row],[Sharpe Ratio Z-Score]],Table2[Sharpe Ratio Z-Score])</f>
        <v>205</v>
      </c>
      <c r="AV136">
        <f>(Table2[[#This Row],[Rank 1Y]]+Table2[[#This Row],[Rank 6M]]+Table2[[#This Row],[Rank Sharpe]])/3</f>
        <v>187.66666666666666</v>
      </c>
    </row>
    <row r="137" spans="1:48" x14ac:dyDescent="0.3">
      <c r="A137" t="s">
        <v>1540</v>
      </c>
      <c r="B137" t="s">
        <v>1541</v>
      </c>
      <c r="C137" t="s">
        <v>10304</v>
      </c>
      <c r="D137" t="s">
        <v>46</v>
      </c>
      <c r="E137">
        <v>6577.34497431</v>
      </c>
      <c r="F137">
        <v>233.25</v>
      </c>
      <c r="G137">
        <v>103.020186250759</v>
      </c>
      <c r="H137">
        <f>(Table2[[#This Row],[1Y Return vs Nifty]]-AVERAGE(Table2[1Y Return vs Nifty]))/_xlfn.STDEV.P(Table2[1Y Return vs Nifty])</f>
        <v>1.1555991989698413</v>
      </c>
      <c r="I137">
        <v>-12.007968256737501</v>
      </c>
      <c r="J137">
        <f>(Table2[[#This Row],[1M Return vs Nifty]]-AVERAGE(Table2[1M Return vs Nifty]))/_xlfn.STDEV.P(Table2[1M Return vs Nifty])</f>
        <v>-1.1849646570780676</v>
      </c>
      <c r="K137">
        <v>18.100157529750501</v>
      </c>
      <c r="L137">
        <f>(Table2[[#This Row],[6M Return vs Nifty]]-AVERAGE(Table2[6M Return vs Nifty]))/_xlfn.STDEV.P(Table2[6M Return vs Nifty])</f>
        <v>0.33197866015156358</v>
      </c>
      <c r="M137">
        <v>-1.8594093175656901</v>
      </c>
      <c r="N137">
        <f>(Table2[[#This Row],[1W Return vs Nifty]]-AVERAGE(Table2[1W Return vs Nifty]))/_xlfn.STDEV.P(Table2[1W Return vs Nifty])</f>
        <v>-0.59977550482258923</v>
      </c>
      <c r="O137">
        <v>236.73</v>
      </c>
      <c r="P137">
        <v>230.98333049868501</v>
      </c>
      <c r="Q137">
        <v>188.126052766307</v>
      </c>
      <c r="R137">
        <v>44.187918922377598</v>
      </c>
      <c r="S137" s="2">
        <f>(Table2[[#This Row],[Close Price]]-Table2[[#This Row],[20D EMA]])/Table2[[#This Row],[20D EMA]]</f>
        <v>-1.4700291471296371E-2</v>
      </c>
      <c r="T137" s="2">
        <f>(Table2[[#This Row],[Close Price]]-Table2[[#This Row],[50D EMA]])/Table2[[#This Row],[50D EMA]]</f>
        <v>9.8131302220871627E-3</v>
      </c>
      <c r="U137" s="2">
        <f>(Table2[[#This Row],[Close Price]]-Table2[[#This Row],[200D EMA]])/Table2[[#This Row],[200D EMA]]</f>
        <v>0.2398601712530834</v>
      </c>
      <c r="V137">
        <v>0.45823739899408999</v>
      </c>
      <c r="W137">
        <v>232.1</v>
      </c>
      <c r="X137">
        <v>238.35</v>
      </c>
      <c r="Y137">
        <v>232.1</v>
      </c>
      <c r="Z137">
        <v>245</v>
      </c>
      <c r="AA137">
        <v>228.15</v>
      </c>
      <c r="AB137">
        <v>259.85000000000002</v>
      </c>
      <c r="AC137" s="2">
        <f>(Table2[[#This Row],[Close Price]]/Table2[[#This Row],[Day Low]])-1</f>
        <v>4.9547608789315412E-3</v>
      </c>
      <c r="AD137" s="2">
        <f>(Table2[[#This Row],[Day High]]/Table2[[#This Row],[Close Price]])-1</f>
        <v>2.1864951768488794E-2</v>
      </c>
      <c r="AE137" s="2">
        <f>(Table2[[#This Row],[Close Price]]/Table2[[#This Row],[Current Week Low]])-1</f>
        <v>4.9547608789315412E-3</v>
      </c>
      <c r="AF137" s="2">
        <f>(Table2[[#This Row],[Current Week High]]/Table2[[#This Row],[Close Price]])-1</f>
        <v>5.0375133976420239E-2</v>
      </c>
      <c r="AG137" s="2">
        <f>(Table2[[#This Row],[Close Price]]/Table2[[#This Row],[Current Month Low]])-1</f>
        <v>2.2353714661407009E-2</v>
      </c>
      <c r="AH137" s="2">
        <f>(Table2[[#This Row],[Current Month High]]/Table2[[#This Row],[Close Price]])-1</f>
        <v>0.11404072883172578</v>
      </c>
      <c r="AI137">
        <v>16.5702036441586</v>
      </c>
      <c r="AJ137">
        <v>134.422110552763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0.05</v>
      </c>
      <c r="AM137" t="s">
        <v>10345</v>
      </c>
      <c r="AN137">
        <v>-2.59</v>
      </c>
      <c r="AO137" t="s">
        <v>10344</v>
      </c>
      <c r="AP137">
        <v>8.9553861870267995E-2</v>
      </c>
      <c r="AQ137">
        <f>(Table2[[#This Row],[Sharpe Ratio]]-AVERAGE(Table2[Sharpe Ratio]))/_xlfn.STDEV.P(Table2[Sharpe Ratio])</f>
        <v>0.27568200254373249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-2.1480300235519501E-2</v>
      </c>
      <c r="AS137">
        <f>_xlfn.RANK.AVG(Table2[[#This Row],[1Y Return vs Nifty Z-Score]],Table2[1Y Return vs Nifty Z-Score])</f>
        <v>82</v>
      </c>
      <c r="AT137">
        <f>_xlfn.RANK.AVG(Table2[[#This Row],[6M Return vs Nifty Z-Score]],Table2[6M Return vs Nifty Z-Score])</f>
        <v>222</v>
      </c>
      <c r="AU137">
        <f>_xlfn.RANK.AVG(Table2[[#This Row],[Sharpe Ratio Z-Score]],Table2[Sharpe Ratio Z-Score])</f>
        <v>263</v>
      </c>
      <c r="AV137">
        <f>(Table2[[#This Row],[Rank 1Y]]+Table2[[#This Row],[Rank 6M]]+Table2[[#This Row],[Rank Sharpe]])/3</f>
        <v>189</v>
      </c>
    </row>
    <row r="138" spans="1:48" x14ac:dyDescent="0.3">
      <c r="A138" t="s">
        <v>288</v>
      </c>
      <c r="B138" t="s">
        <v>289</v>
      </c>
      <c r="C138" t="s">
        <v>10303</v>
      </c>
      <c r="D138" t="s">
        <v>186</v>
      </c>
      <c r="E138">
        <v>96293.793861359998</v>
      </c>
      <c r="F138">
        <v>3594.6</v>
      </c>
      <c r="G138">
        <v>55.926425636848897</v>
      </c>
      <c r="H138">
        <f>(Table2[[#This Row],[1Y Return vs Nifty]]-AVERAGE(Table2[1Y Return vs Nifty]))/_xlfn.STDEV.P(Table2[1Y Return vs Nifty])</f>
        <v>0.41655116096586509</v>
      </c>
      <c r="I138">
        <v>8.2022396711514691</v>
      </c>
      <c r="J138">
        <f>(Table2[[#This Row],[1M Return vs Nifty]]-AVERAGE(Table2[1M Return vs Nifty]))/_xlfn.STDEV.P(Table2[1M Return vs Nifty])</f>
        <v>0.72929829237196786</v>
      </c>
      <c r="K138">
        <v>29.854962493934401</v>
      </c>
      <c r="L138">
        <f>(Table2[[#This Row],[6M Return vs Nifty]]-AVERAGE(Table2[6M Return vs Nifty]))/_xlfn.STDEV.P(Table2[6M Return vs Nifty])</f>
        <v>0.73425350068032358</v>
      </c>
      <c r="M138">
        <v>-1.6155486118842299</v>
      </c>
      <c r="N138">
        <f>(Table2[[#This Row],[1W Return vs Nifty]]-AVERAGE(Table2[1W Return vs Nifty]))/_xlfn.STDEV.P(Table2[1W Return vs Nifty])</f>
        <v>-0.5447001336002516</v>
      </c>
      <c r="O138">
        <v>3467.31</v>
      </c>
      <c r="P138">
        <v>3260.1651349895701</v>
      </c>
      <c r="Q138">
        <v>2761.3527718187202</v>
      </c>
      <c r="R138">
        <v>57.609285595505199</v>
      </c>
      <c r="S138" s="2">
        <f>(Table2[[#This Row],[Close Price]]-Table2[[#This Row],[20D EMA]])/Table2[[#This Row],[20D EMA]]</f>
        <v>3.6711456431642961E-2</v>
      </c>
      <c r="T138" s="2">
        <f>(Table2[[#This Row],[Close Price]]-Table2[[#This Row],[50D EMA]])/Table2[[#This Row],[50D EMA]]</f>
        <v>0.10258218561419581</v>
      </c>
      <c r="U138" s="2">
        <f>(Table2[[#This Row],[Close Price]]-Table2[[#This Row],[200D EMA]])/Table2[[#This Row],[200D EMA]]</f>
        <v>0.30175326987738516</v>
      </c>
      <c r="V138">
        <v>0.88075895977713603</v>
      </c>
      <c r="W138">
        <v>3523</v>
      </c>
      <c r="X138">
        <v>3605.9</v>
      </c>
      <c r="Y138">
        <v>3512.05</v>
      </c>
      <c r="Z138">
        <v>3620.7</v>
      </c>
      <c r="AA138">
        <v>3302</v>
      </c>
      <c r="AB138">
        <v>3623.9</v>
      </c>
      <c r="AC138" s="2">
        <f>(Table2[[#This Row],[Close Price]]/Table2[[#This Row],[Day Low]])-1</f>
        <v>2.0323587851263092E-2</v>
      </c>
      <c r="AD138" s="2">
        <f>(Table2[[#This Row],[Day High]]/Table2[[#This Row],[Close Price]])-1</f>
        <v>3.1436042953318921E-3</v>
      </c>
      <c r="AE138" s="2">
        <f>(Table2[[#This Row],[Close Price]]/Table2[[#This Row],[Current Week Low]])-1</f>
        <v>2.3504790649335749E-2</v>
      </c>
      <c r="AF138" s="2">
        <f>(Table2[[#This Row],[Current Week High]]/Table2[[#This Row],[Close Price]])-1</f>
        <v>7.2608913370055816E-3</v>
      </c>
      <c r="AG138" s="2">
        <f>(Table2[[#This Row],[Close Price]]/Table2[[#This Row],[Current Month Low]])-1</f>
        <v>8.8612961841308291E-2</v>
      </c>
      <c r="AH138" s="2">
        <f>(Table2[[#This Row],[Current Month High]]/Table2[[#This Row],[Close Price]])-1</f>
        <v>8.1511155622322473E-3</v>
      </c>
      <c r="AI138">
        <v>0.81511155622322395</v>
      </c>
      <c r="AJ138">
        <v>87.8056426332288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0.12</v>
      </c>
      <c r="AM138" t="s">
        <v>10345</v>
      </c>
      <c r="AN138">
        <v>4.12</v>
      </c>
      <c r="AO138" t="s">
        <v>10345</v>
      </c>
      <c r="AP138">
        <v>9.4010741427958996E-2</v>
      </c>
      <c r="AQ138">
        <f>(Table2[[#This Row],[Sharpe Ratio]]-AVERAGE(Table2[Sharpe Ratio]))/_xlfn.STDEV.P(Table2[Sharpe Ratio])</f>
        <v>0.32688663301858467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1.6622894534364896</v>
      </c>
      <c r="AS138">
        <f>_xlfn.RANK.AVG(Table2[[#This Row],[1Y Return vs Nifty Z-Score]],Table2[1Y Return vs Nifty Z-Score])</f>
        <v>183</v>
      </c>
      <c r="AT138">
        <f>_xlfn.RANK.AVG(Table2[[#This Row],[6M Return vs Nifty Z-Score]],Table2[6M Return vs Nifty Z-Score])</f>
        <v>149</v>
      </c>
      <c r="AU138">
        <f>_xlfn.RANK.AVG(Table2[[#This Row],[Sharpe Ratio Z-Score]],Table2[Sharpe Ratio Z-Score])</f>
        <v>247</v>
      </c>
      <c r="AV138">
        <f>(Table2[[#This Row],[Rank 1Y]]+Table2[[#This Row],[Rank 6M]]+Table2[[#This Row],[Rank Sharpe]])/3</f>
        <v>193</v>
      </c>
    </row>
    <row r="139" spans="1:48" x14ac:dyDescent="0.3">
      <c r="A139" t="s">
        <v>1369</v>
      </c>
      <c r="B139" t="s">
        <v>1370</v>
      </c>
      <c r="C139" t="s">
        <v>10308</v>
      </c>
      <c r="D139" t="s">
        <v>1371</v>
      </c>
      <c r="E139">
        <v>8285.9177919199992</v>
      </c>
      <c r="F139">
        <v>406.6</v>
      </c>
      <c r="G139">
        <v>50.107464911751599</v>
      </c>
      <c r="H139">
        <f>(Table2[[#This Row],[1Y Return vs Nifty]]-AVERAGE(Table2[1Y Return vs Nifty]))/_xlfn.STDEV.P(Table2[1Y Return vs Nifty])</f>
        <v>0.32523351185386967</v>
      </c>
      <c r="I139">
        <v>-19.133338384507201</v>
      </c>
      <c r="J139">
        <f>(Table2[[#This Row],[1M Return vs Nifty]]-AVERAGE(Table2[1M Return vs Nifty]))/_xlfn.STDEV.P(Table2[1M Return vs Nifty])</f>
        <v>-1.8598628117816314</v>
      </c>
      <c r="K139">
        <v>39.422115315886103</v>
      </c>
      <c r="L139">
        <f>(Table2[[#This Row],[6M Return vs Nifty]]-AVERAGE(Table2[6M Return vs Nifty]))/_xlfn.STDEV.P(Table2[6M Return vs Nifty])</f>
        <v>1.0616621550553982</v>
      </c>
      <c r="M139">
        <v>-1.2126899664166899</v>
      </c>
      <c r="N139">
        <f>(Table2[[#This Row],[1W Return vs Nifty]]-AVERAGE(Table2[1W Return vs Nifty]))/_xlfn.STDEV.P(Table2[1W Return vs Nifty])</f>
        <v>-0.45371544876859549</v>
      </c>
      <c r="O139">
        <v>428.76</v>
      </c>
      <c r="P139">
        <v>453.688543602945</v>
      </c>
      <c r="Q139">
        <v>388.45476673097397</v>
      </c>
      <c r="R139">
        <v>33.4923639189375</v>
      </c>
      <c r="S139" s="2">
        <f>(Table2[[#This Row],[Close Price]]-Table2[[#This Row],[20D EMA]])/Table2[[#This Row],[20D EMA]]</f>
        <v>-5.1683925739341281E-2</v>
      </c>
      <c r="T139" s="2">
        <f>(Table2[[#This Row],[Close Price]]-Table2[[#This Row],[50D EMA]])/Table2[[#This Row],[50D EMA]]</f>
        <v>-0.10379046212847619</v>
      </c>
      <c r="U139" s="2">
        <f>(Table2[[#This Row],[Close Price]]-Table2[[#This Row],[200D EMA]])/Table2[[#This Row],[200D EMA]]</f>
        <v>4.6711315764578092E-2</v>
      </c>
      <c r="V139">
        <v>0.57565513356460096</v>
      </c>
      <c r="W139">
        <v>405.3</v>
      </c>
      <c r="X139">
        <v>413.8</v>
      </c>
      <c r="Y139">
        <v>403.4</v>
      </c>
      <c r="Z139">
        <v>419.4</v>
      </c>
      <c r="AA139">
        <v>393.5</v>
      </c>
      <c r="AB139">
        <v>506</v>
      </c>
      <c r="AC139" s="2">
        <f>(Table2[[#This Row],[Close Price]]/Table2[[#This Row],[Day Low]])-1</f>
        <v>3.2075006168270637E-3</v>
      </c>
      <c r="AD139" s="2">
        <f>(Table2[[#This Row],[Day High]]/Table2[[#This Row],[Close Price]])-1</f>
        <v>1.7707820954254716E-2</v>
      </c>
      <c r="AE139" s="2">
        <f>(Table2[[#This Row],[Close Price]]/Table2[[#This Row],[Current Week Low]])-1</f>
        <v>7.9325731284085599E-3</v>
      </c>
      <c r="AF139" s="2">
        <f>(Table2[[#This Row],[Current Week High]]/Table2[[#This Row],[Close Price]])-1</f>
        <v>3.1480570585341816E-2</v>
      </c>
      <c r="AG139" s="2">
        <f>(Table2[[#This Row],[Close Price]]/Table2[[#This Row],[Current Month Low]])-1</f>
        <v>3.3290978398983428E-2</v>
      </c>
      <c r="AH139" s="2">
        <f>(Table2[[#This Row],[Current Month High]]/Table2[[#This Row],[Close Price]])-1</f>
        <v>0.2444663059517953</v>
      </c>
      <c r="AI139">
        <v>44.613871126414097</v>
      </c>
      <c r="AJ139">
        <v>96.377686549142695</v>
      </c>
      <c r="AK139" t="str">
        <f>IF(AND(Table2[[#This Row],[20D EMA]]&gt;Table2[[#This Row],[50D EMA]],Table2[[#This Row],[50D EMA]]&gt;Table2[[#This Row],[200D EMA]]),"Uptrend","Downtrend/NoTrend")</f>
        <v>Downtrend/NoTrend</v>
      </c>
      <c r="AL139">
        <v>-0.14000000000000001</v>
      </c>
      <c r="AM139" t="s">
        <v>10344</v>
      </c>
      <c r="AN139">
        <v>-7.9</v>
      </c>
      <c r="AO139" t="s">
        <v>10344</v>
      </c>
      <c r="AP139">
        <v>8.6878249401256005E-2</v>
      </c>
      <c r="AQ139">
        <f>(Table2[[#This Row],[Sharpe Ratio]]-AVERAGE(Table2[Sharpe Ratio]))/_xlfn.STDEV.P(Table2[Sharpe Ratio])</f>
        <v>0.24494216629815888</v>
      </c>
      <c r="AR1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9">
        <f>_xlfn.RANK.AVG(Table2[[#This Row],[1Y Return vs Nifty Z-Score]],Table2[1Y Return vs Nifty Z-Score])</f>
        <v>205</v>
      </c>
      <c r="AT139">
        <f>_xlfn.RANK.AVG(Table2[[#This Row],[6M Return vs Nifty Z-Score]],Table2[6M Return vs Nifty Z-Score])</f>
        <v>100</v>
      </c>
      <c r="AU139">
        <f>_xlfn.RANK.AVG(Table2[[#This Row],[Sharpe Ratio Z-Score]],Table2[Sharpe Ratio Z-Score])</f>
        <v>274</v>
      </c>
      <c r="AV139">
        <f>(Table2[[#This Row],[Rank 1Y]]+Table2[[#This Row],[Rank 6M]]+Table2[[#This Row],[Rank Sharpe]])/3</f>
        <v>193</v>
      </c>
    </row>
    <row r="140" spans="1:48" x14ac:dyDescent="0.3">
      <c r="A140" t="s">
        <v>609</v>
      </c>
      <c r="B140" t="s">
        <v>610</v>
      </c>
      <c r="C140" t="s">
        <v>10308</v>
      </c>
      <c r="D140" t="s">
        <v>611</v>
      </c>
      <c r="E140">
        <v>31887.6170595</v>
      </c>
      <c r="F140">
        <v>328.65</v>
      </c>
      <c r="G140">
        <v>92.446708459890402</v>
      </c>
      <c r="H140">
        <f>(Table2[[#This Row],[1Y Return vs Nifty]]-AVERAGE(Table2[1Y Return vs Nifty]))/_xlfn.STDEV.P(Table2[1Y Return vs Nifty])</f>
        <v>0.98966834285740901</v>
      </c>
      <c r="I140">
        <v>2.8191831148516702</v>
      </c>
      <c r="J140">
        <f>(Table2[[#This Row],[1M Return vs Nifty]]-AVERAGE(Table2[1M Return vs Nifty]))/_xlfn.STDEV.P(Table2[1M Return vs Nifty])</f>
        <v>0.21942794579829189</v>
      </c>
      <c r="K140">
        <v>15.2875055936069</v>
      </c>
      <c r="L140">
        <f>(Table2[[#This Row],[6M Return vs Nifty]]-AVERAGE(Table2[6M Return vs Nifty]))/_xlfn.STDEV.P(Table2[6M Return vs Nifty])</f>
        <v>0.2357236297599446</v>
      </c>
      <c r="M140">
        <v>2.9486821907376699</v>
      </c>
      <c r="N140">
        <f>(Table2[[#This Row],[1W Return vs Nifty]]-AVERAGE(Table2[1W Return vs Nifty]))/_xlfn.STDEV.P(Table2[1W Return vs Nifty])</f>
        <v>0.48612074053921306</v>
      </c>
      <c r="O140">
        <v>317.2</v>
      </c>
      <c r="P140">
        <v>320.801054773788</v>
      </c>
      <c r="Q140">
        <v>287.43128476934402</v>
      </c>
      <c r="R140">
        <v>66.142443731206399</v>
      </c>
      <c r="S140" s="2">
        <f>(Table2[[#This Row],[Close Price]]-Table2[[#This Row],[20D EMA]])/Table2[[#This Row],[20D EMA]]</f>
        <v>3.6097099621689749E-2</v>
      </c>
      <c r="T140" s="2">
        <f>(Table2[[#This Row],[Close Price]]-Table2[[#This Row],[50D EMA]])/Table2[[#This Row],[50D EMA]]</f>
        <v>2.4466706419486818E-2</v>
      </c>
      <c r="U140" s="2">
        <f>(Table2[[#This Row],[Close Price]]-Table2[[#This Row],[200D EMA]])/Table2[[#This Row],[200D EMA]]</f>
        <v>0.14340371913145392</v>
      </c>
      <c r="V140">
        <v>1.24368125106434</v>
      </c>
      <c r="W140">
        <v>326.10000000000002</v>
      </c>
      <c r="X140">
        <v>332.45</v>
      </c>
      <c r="Y140">
        <v>318</v>
      </c>
      <c r="Z140">
        <v>336.8</v>
      </c>
      <c r="AA140">
        <v>282.10000000000002</v>
      </c>
      <c r="AB140">
        <v>336.8</v>
      </c>
      <c r="AC140" s="2">
        <f>(Table2[[#This Row],[Close Price]]/Table2[[#This Row],[Day Low]])-1</f>
        <v>7.8196872125113615E-3</v>
      </c>
      <c r="AD140" s="2">
        <f>(Table2[[#This Row],[Day High]]/Table2[[#This Row],[Close Price]])-1</f>
        <v>1.1562452457021255E-2</v>
      </c>
      <c r="AE140" s="2">
        <f>(Table2[[#This Row],[Close Price]]/Table2[[#This Row],[Current Week Low]])-1</f>
        <v>3.3490566037735814E-2</v>
      </c>
      <c r="AF140" s="2">
        <f>(Table2[[#This Row],[Current Week High]]/Table2[[#This Row],[Close Price]])-1</f>
        <v>2.479841776966385E-2</v>
      </c>
      <c r="AG140" s="2">
        <f>(Table2[[#This Row],[Close Price]]/Table2[[#This Row],[Current Month Low]])-1</f>
        <v>0.16501240694789066</v>
      </c>
      <c r="AH140" s="2">
        <f>(Table2[[#This Row],[Current Month High]]/Table2[[#This Row],[Close Price]])-1</f>
        <v>2.479841776966385E-2</v>
      </c>
      <c r="AI140">
        <v>26.517571884984001</v>
      </c>
      <c r="AJ140">
        <v>142.27792112053001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0.01</v>
      </c>
      <c r="AM140" t="s">
        <v>10345</v>
      </c>
      <c r="AN140">
        <v>8.41</v>
      </c>
      <c r="AO140" t="s">
        <v>10345</v>
      </c>
      <c r="AP140">
        <v>0.106477513168623</v>
      </c>
      <c r="AQ140">
        <f>(Table2[[#This Row],[Sharpe Ratio]]-AVERAGE(Table2[Sharpe Ratio]))/_xlfn.STDEV.P(Table2[Sharpe Ratio])</f>
        <v>0.47011609029513418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103</v>
      </c>
      <c r="AT140">
        <f>_xlfn.RANK.AVG(Table2[[#This Row],[6M Return vs Nifty Z-Score]],Table2[6M Return vs Nifty Z-Score])</f>
        <v>251</v>
      </c>
      <c r="AU140">
        <f>_xlfn.RANK.AVG(Table2[[#This Row],[Sharpe Ratio Z-Score]],Table2[Sharpe Ratio Z-Score])</f>
        <v>228</v>
      </c>
      <c r="AV140">
        <f>(Table2[[#This Row],[Rank 1Y]]+Table2[[#This Row],[Rank 6M]]+Table2[[#This Row],[Rank Sharpe]])/3</f>
        <v>194</v>
      </c>
    </row>
    <row r="141" spans="1:48" x14ac:dyDescent="0.3">
      <c r="A141" t="s">
        <v>277</v>
      </c>
      <c r="B141" t="s">
        <v>278</v>
      </c>
      <c r="C141" t="s">
        <v>10305</v>
      </c>
      <c r="D141" t="s">
        <v>51</v>
      </c>
      <c r="E141">
        <v>99026.212894694996</v>
      </c>
      <c r="F141">
        <v>2200.75</v>
      </c>
      <c r="G141">
        <v>68.859401322420794</v>
      </c>
      <c r="H141">
        <f>(Table2[[#This Row],[1Y Return vs Nifty]]-AVERAGE(Table2[1Y Return vs Nifty]))/_xlfn.STDEV.P(Table2[1Y Return vs Nifty])</f>
        <v>0.61950990075170131</v>
      </c>
      <c r="I141">
        <v>16.252046276602901</v>
      </c>
      <c r="J141">
        <f>(Table2[[#This Row],[1M Return vs Nifty]]-AVERAGE(Table2[1M Return vs Nifty]))/_xlfn.STDEV.P(Table2[1M Return vs Nifty])</f>
        <v>1.4917568771641436</v>
      </c>
      <c r="K141">
        <v>22.0278019936672</v>
      </c>
      <c r="L141">
        <f>(Table2[[#This Row],[6M Return vs Nifty]]-AVERAGE(Table2[6M Return vs Nifty]))/_xlfn.STDEV.P(Table2[6M Return vs Nifty])</f>
        <v>0.46639114553008654</v>
      </c>
      <c r="M141">
        <v>2.9321459982753399</v>
      </c>
      <c r="N141">
        <f>(Table2[[#This Row],[1W Return vs Nifty]]-AVERAGE(Table2[1W Return vs Nifty]))/_xlfn.STDEV.P(Table2[1W Return vs Nifty])</f>
        <v>0.48238608006604733</v>
      </c>
      <c r="O141">
        <v>2054.5500000000002</v>
      </c>
      <c r="P141">
        <v>1912.33426126781</v>
      </c>
      <c r="Q141">
        <v>1600.65942014241</v>
      </c>
      <c r="R141">
        <v>77.573165449050606</v>
      </c>
      <c r="S141" s="2">
        <f>(Table2[[#This Row],[Close Price]]-Table2[[#This Row],[20D EMA]])/Table2[[#This Row],[20D EMA]]</f>
        <v>7.1159134603684407E-2</v>
      </c>
      <c r="T141" s="2">
        <f>(Table2[[#This Row],[Close Price]]-Table2[[#This Row],[50D EMA]])/Table2[[#This Row],[50D EMA]]</f>
        <v>0.15081868508750168</v>
      </c>
      <c r="U141" s="2">
        <f>(Table2[[#This Row],[Close Price]]-Table2[[#This Row],[200D EMA]])/Table2[[#This Row],[200D EMA]]</f>
        <v>0.37490210116290712</v>
      </c>
      <c r="V141">
        <v>0.80944874766528796</v>
      </c>
      <c r="W141">
        <v>2166.4</v>
      </c>
      <c r="X141">
        <v>2228.15</v>
      </c>
      <c r="Y141">
        <v>2092.1</v>
      </c>
      <c r="Z141">
        <v>2228.15</v>
      </c>
      <c r="AA141">
        <v>1900.05</v>
      </c>
      <c r="AB141">
        <v>2228.15</v>
      </c>
      <c r="AC141" s="2">
        <f>(Table2[[#This Row],[Close Price]]/Table2[[#This Row],[Day Low]])-1</f>
        <v>1.5855797636632252E-2</v>
      </c>
      <c r="AD141" s="2">
        <f>(Table2[[#This Row],[Day High]]/Table2[[#This Row],[Close Price]])-1</f>
        <v>1.2450301033738453E-2</v>
      </c>
      <c r="AE141" s="2">
        <f>(Table2[[#This Row],[Close Price]]/Table2[[#This Row],[Current Week Low]])-1</f>
        <v>5.1933463983557138E-2</v>
      </c>
      <c r="AF141" s="2">
        <f>(Table2[[#This Row],[Current Week High]]/Table2[[#This Row],[Close Price]])-1</f>
        <v>1.2450301033738453E-2</v>
      </c>
      <c r="AG141" s="2">
        <f>(Table2[[#This Row],[Close Price]]/Table2[[#This Row],[Current Month Low]])-1</f>
        <v>0.15825899318438985</v>
      </c>
      <c r="AH141" s="2">
        <f>(Table2[[#This Row],[Current Month High]]/Table2[[#This Row],[Close Price]])-1</f>
        <v>1.2450301033738453E-2</v>
      </c>
      <c r="AI141">
        <v>1.24503010337384</v>
      </c>
      <c r="AJ141">
        <v>104.673331783306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0.15</v>
      </c>
      <c r="AM141" t="s">
        <v>10345</v>
      </c>
      <c r="AN141">
        <v>4.13</v>
      </c>
      <c r="AO141" t="s">
        <v>10345</v>
      </c>
      <c r="AP141">
        <v>9.8733021462424006E-2</v>
      </c>
      <c r="AQ141">
        <f>(Table2[[#This Row],[Sharpe Ratio]]-AVERAGE(Table2[Sharpe Ratio]))/_xlfn.STDEV.P(Table2[Sharpe Ratio])</f>
        <v>0.38114042225241918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3.4411844257643978</v>
      </c>
      <c r="AS141">
        <f>_xlfn.RANK.AVG(Table2[[#This Row],[1Y Return vs Nifty Z-Score]],Table2[1Y Return vs Nifty Z-Score])</f>
        <v>150</v>
      </c>
      <c r="AT141">
        <f>_xlfn.RANK.AVG(Table2[[#This Row],[6M Return vs Nifty Z-Score]],Table2[6M Return vs Nifty Z-Score])</f>
        <v>199</v>
      </c>
      <c r="AU141">
        <f>_xlfn.RANK.AVG(Table2[[#This Row],[Sharpe Ratio Z-Score]],Table2[Sharpe Ratio Z-Score])</f>
        <v>243</v>
      </c>
      <c r="AV141">
        <f>(Table2[[#This Row],[Rank 1Y]]+Table2[[#This Row],[Rank 6M]]+Table2[[#This Row],[Rank Sharpe]])/3</f>
        <v>197.33333333333334</v>
      </c>
    </row>
    <row r="142" spans="1:48" x14ac:dyDescent="0.3">
      <c r="A142" t="s">
        <v>309</v>
      </c>
      <c r="B142" t="s">
        <v>310</v>
      </c>
      <c r="C142" t="s">
        <v>10305</v>
      </c>
      <c r="D142" t="s">
        <v>51</v>
      </c>
      <c r="E142">
        <v>90137.507881484999</v>
      </c>
      <c r="F142">
        <v>1564.2</v>
      </c>
      <c r="G142">
        <v>58.932298933530298</v>
      </c>
      <c r="H142">
        <f>(Table2[[#This Row],[1Y Return vs Nifty]]-AVERAGE(Table2[1Y Return vs Nifty]))/_xlfn.STDEV.P(Table2[1Y Return vs Nifty])</f>
        <v>0.46372269140730477</v>
      </c>
      <c r="I142">
        <v>10.3751106187402</v>
      </c>
      <c r="J142">
        <f>(Table2[[#This Row],[1M Return vs Nifty]]-AVERAGE(Table2[1M Return vs Nifty]))/_xlfn.STDEV.P(Table2[1M Return vs Nifty])</f>
        <v>0.93510747373945347</v>
      </c>
      <c r="K142">
        <v>37.950434668460801</v>
      </c>
      <c r="L142">
        <f>(Table2[[#This Row],[6M Return vs Nifty]]-AVERAGE(Table2[6M Return vs Nifty]))/_xlfn.STDEV.P(Table2[6M Return vs Nifty])</f>
        <v>1.0112980614310361</v>
      </c>
      <c r="M142">
        <v>-0.22876765887520101</v>
      </c>
      <c r="N142">
        <f>(Table2[[#This Row],[1W Return vs Nifty]]-AVERAGE(Table2[1W Return vs Nifty]))/_xlfn.STDEV.P(Table2[1W Return vs Nifty])</f>
        <v>-0.23149889202422419</v>
      </c>
      <c r="O142">
        <v>1491.11</v>
      </c>
      <c r="P142">
        <v>1399.2906034458099</v>
      </c>
      <c r="Q142">
        <v>1172.59822889836</v>
      </c>
      <c r="R142">
        <v>71.824967098222004</v>
      </c>
      <c r="S142" s="2">
        <f>(Table2[[#This Row],[Close Price]]-Table2[[#This Row],[20D EMA]])/Table2[[#This Row],[20D EMA]]</f>
        <v>4.9017175124571731E-2</v>
      </c>
      <c r="T142" s="2">
        <f>(Table2[[#This Row],[Close Price]]-Table2[[#This Row],[50D EMA]])/Table2[[#This Row],[50D EMA]]</f>
        <v>0.11785214318462088</v>
      </c>
      <c r="U142" s="2">
        <f>(Table2[[#This Row],[Close Price]]-Table2[[#This Row],[200D EMA]])/Table2[[#This Row],[200D EMA]]</f>
        <v>0.33396073902443507</v>
      </c>
      <c r="V142">
        <v>0.94457758451520701</v>
      </c>
      <c r="W142">
        <v>1544.95</v>
      </c>
      <c r="X142">
        <v>1578.35</v>
      </c>
      <c r="Y142">
        <v>1531.1</v>
      </c>
      <c r="Z142">
        <v>1578.35</v>
      </c>
      <c r="AA142">
        <v>1395</v>
      </c>
      <c r="AB142">
        <v>1578.35</v>
      </c>
      <c r="AC142" s="2">
        <f>(Table2[[#This Row],[Close Price]]/Table2[[#This Row],[Day Low]])-1</f>
        <v>1.2459950160199407E-2</v>
      </c>
      <c r="AD142" s="2">
        <f>(Table2[[#This Row],[Day High]]/Table2[[#This Row],[Close Price]])-1</f>
        <v>9.0461577803349069E-3</v>
      </c>
      <c r="AE142" s="2">
        <f>(Table2[[#This Row],[Close Price]]/Table2[[#This Row],[Current Week Low]])-1</f>
        <v>2.1618444255763869E-2</v>
      </c>
      <c r="AF142" s="2">
        <f>(Table2[[#This Row],[Current Week High]]/Table2[[#This Row],[Close Price]])-1</f>
        <v>9.0461577803349069E-3</v>
      </c>
      <c r="AG142" s="2">
        <f>(Table2[[#This Row],[Close Price]]/Table2[[#This Row],[Current Month Low]])-1</f>
        <v>0.1212903225806452</v>
      </c>
      <c r="AH142" s="2">
        <f>(Table2[[#This Row],[Current Month High]]/Table2[[#This Row],[Close Price]])-1</f>
        <v>9.0461577803349069E-3</v>
      </c>
      <c r="AI142">
        <v>0.90461577803349003</v>
      </c>
      <c r="AJ142">
        <v>91.738171120372598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0.05</v>
      </c>
      <c r="AM142" t="s">
        <v>10345</v>
      </c>
      <c r="AN142">
        <v>7.9</v>
      </c>
      <c r="AO142" t="s">
        <v>10345</v>
      </c>
      <c r="AP142">
        <v>7.7089413937016002E-2</v>
      </c>
      <c r="AQ142">
        <f>(Table2[[#This Row],[Sharpe Ratio]]-AVERAGE(Table2[Sharpe Ratio]))/_xlfn.STDEV.P(Table2[Sharpe Ratio])</f>
        <v>0.13247924325134128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2.3111085778049119</v>
      </c>
      <c r="AS142">
        <f>_xlfn.RANK.AVG(Table2[[#This Row],[1Y Return vs Nifty Z-Score]],Table2[1Y Return vs Nifty Z-Score])</f>
        <v>172</v>
      </c>
      <c r="AT142">
        <f>_xlfn.RANK.AVG(Table2[[#This Row],[6M Return vs Nifty Z-Score]],Table2[6M Return vs Nifty Z-Score])</f>
        <v>107</v>
      </c>
      <c r="AU142">
        <f>_xlfn.RANK.AVG(Table2[[#This Row],[Sharpe Ratio Z-Score]],Table2[Sharpe Ratio Z-Score])</f>
        <v>314</v>
      </c>
      <c r="AV142">
        <f>(Table2[[#This Row],[Rank 1Y]]+Table2[[#This Row],[Rank 6M]]+Table2[[#This Row],[Rank Sharpe]])/3</f>
        <v>197.66666666666666</v>
      </c>
    </row>
    <row r="143" spans="1:48" x14ac:dyDescent="0.3">
      <c r="A143" t="s">
        <v>1699</v>
      </c>
      <c r="B143" t="s">
        <v>1700</v>
      </c>
      <c r="C143" t="s">
        <v>10311</v>
      </c>
      <c r="D143" t="s">
        <v>89</v>
      </c>
      <c r="E143">
        <v>4984.4027961049997</v>
      </c>
      <c r="F143">
        <v>1250.75</v>
      </c>
      <c r="G143">
        <v>41.489263704805502</v>
      </c>
      <c r="H143">
        <f>(Table2[[#This Row],[1Y Return vs Nifty]]-AVERAGE(Table2[1Y Return vs Nifty]))/_xlfn.STDEV.P(Table2[1Y Return vs Nifty])</f>
        <v>0.18998704586585255</v>
      </c>
      <c r="I143">
        <v>-3.3147167363173602</v>
      </c>
      <c r="J143">
        <f>(Table2[[#This Row],[1M Return vs Nifty]]-AVERAGE(Table2[1M Return vs Nifty]))/_xlfn.STDEV.P(Table2[1M Return vs Nifty])</f>
        <v>-0.36156049641000387</v>
      </c>
      <c r="K143">
        <v>58.902632285994599</v>
      </c>
      <c r="L143">
        <f>(Table2[[#This Row],[6M Return vs Nifty]]-AVERAGE(Table2[6M Return vs Nifty]))/_xlfn.STDEV.P(Table2[6M Return vs Nifty])</f>
        <v>1.7283275639197353</v>
      </c>
      <c r="M143">
        <v>1.8464252335753899</v>
      </c>
      <c r="N143">
        <f>(Table2[[#This Row],[1W Return vs Nifty]]-AVERAGE(Table2[1W Return vs Nifty]))/_xlfn.STDEV.P(Table2[1W Return vs Nifty])</f>
        <v>0.23717857936374692</v>
      </c>
      <c r="O143">
        <v>1261.1199999999999</v>
      </c>
      <c r="P143">
        <v>1232.87811251325</v>
      </c>
      <c r="Q143">
        <v>968.34582186181501</v>
      </c>
      <c r="R143">
        <v>56.128019187459003</v>
      </c>
      <c r="S143" s="2">
        <f>(Table2[[#This Row],[Close Price]]-Table2[[#This Row],[20D EMA]])/Table2[[#This Row],[20D EMA]]</f>
        <v>-8.2228495305759104E-3</v>
      </c>
      <c r="T143" s="2">
        <f>(Table2[[#This Row],[Close Price]]-Table2[[#This Row],[50D EMA]])/Table2[[#This Row],[50D EMA]]</f>
        <v>1.4496070053768522E-2</v>
      </c>
      <c r="U143" s="2">
        <f>(Table2[[#This Row],[Close Price]]-Table2[[#This Row],[200D EMA]])/Table2[[#This Row],[200D EMA]]</f>
        <v>0.29163566544358432</v>
      </c>
      <c r="V143">
        <v>6.8806547956059894E-2</v>
      </c>
      <c r="W143">
        <v>1241</v>
      </c>
      <c r="X143">
        <v>1289.95</v>
      </c>
      <c r="Y143">
        <v>1241</v>
      </c>
      <c r="Z143">
        <v>1302</v>
      </c>
      <c r="AA143">
        <v>1132.2</v>
      </c>
      <c r="AB143">
        <v>1317</v>
      </c>
      <c r="AC143" s="2">
        <f>(Table2[[#This Row],[Close Price]]/Table2[[#This Row],[Day Low]])-1</f>
        <v>7.8565672844479462E-3</v>
      </c>
      <c r="AD143" s="2">
        <f>(Table2[[#This Row],[Day High]]/Table2[[#This Row],[Close Price]])-1</f>
        <v>3.1341195282830414E-2</v>
      </c>
      <c r="AE143" s="2">
        <f>(Table2[[#This Row],[Close Price]]/Table2[[#This Row],[Current Week Low]])-1</f>
        <v>7.8565672844479462E-3</v>
      </c>
      <c r="AF143" s="2">
        <f>(Table2[[#This Row],[Current Week High]]/Table2[[#This Row],[Close Price]])-1</f>
        <v>4.0975414751149408E-2</v>
      </c>
      <c r="AG143" s="2">
        <f>(Table2[[#This Row],[Close Price]]/Table2[[#This Row],[Current Month Low]])-1</f>
        <v>0.10470764882529582</v>
      </c>
      <c r="AH143" s="2">
        <f>(Table2[[#This Row],[Current Month High]]/Table2[[#This Row],[Close Price]])-1</f>
        <v>5.2968219068558975E-2</v>
      </c>
      <c r="AI143">
        <v>27.339596242254601</v>
      </c>
      <c r="AJ143">
        <v>105.04098360655701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</v>
      </c>
      <c r="AM143">
        <v>0</v>
      </c>
      <c r="AN143">
        <v>2.4</v>
      </c>
      <c r="AO143" t="s">
        <v>10345</v>
      </c>
      <c r="AP143">
        <v>7.9519333866395994E-2</v>
      </c>
      <c r="AQ143">
        <f>(Table2[[#This Row],[Sharpe Ratio]]-AVERAGE(Table2[Sharpe Ratio]))/_xlfn.STDEV.P(Table2[Sharpe Ratio])</f>
        <v>0.16039634319914467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1.9543290359384755</v>
      </c>
      <c r="AS143">
        <f>_xlfn.RANK.AVG(Table2[[#This Row],[1Y Return vs Nifty Z-Score]],Table2[1Y Return vs Nifty Z-Score])</f>
        <v>245</v>
      </c>
      <c r="AT143">
        <f>_xlfn.RANK.AVG(Table2[[#This Row],[6M Return vs Nifty Z-Score]],Table2[6M Return vs Nifty Z-Score])</f>
        <v>44</v>
      </c>
      <c r="AU143">
        <f>_xlfn.RANK.AVG(Table2[[#This Row],[Sharpe Ratio Z-Score]],Table2[Sharpe Ratio Z-Score])</f>
        <v>304</v>
      </c>
      <c r="AV143">
        <f>(Table2[[#This Row],[Rank 1Y]]+Table2[[#This Row],[Rank 6M]]+Table2[[#This Row],[Rank Sharpe]])/3</f>
        <v>197.66666666666666</v>
      </c>
    </row>
    <row r="144" spans="1:48" x14ac:dyDescent="0.3">
      <c r="A144" t="s">
        <v>176</v>
      </c>
      <c r="B144" t="s">
        <v>177</v>
      </c>
      <c r="C144" t="s">
        <v>10299</v>
      </c>
      <c r="D144" t="s">
        <v>178</v>
      </c>
      <c r="E144">
        <v>155513.78371623601</v>
      </c>
      <c r="F144">
        <v>235.47</v>
      </c>
      <c r="G144">
        <v>70.891911908944195</v>
      </c>
      <c r="H144">
        <f>(Table2[[#This Row],[1Y Return vs Nifty]]-AVERAGE(Table2[1Y Return vs Nifty]))/_xlfn.STDEV.P(Table2[1Y Return vs Nifty])</f>
        <v>0.65140633334937215</v>
      </c>
      <c r="I144">
        <v>0.73088180084612397</v>
      </c>
      <c r="J144">
        <f>(Table2[[#This Row],[1M Return vs Nifty]]-AVERAGE(Table2[1M Return vs Nifty]))/_xlfn.STDEV.P(Table2[1M Return vs Nifty])</f>
        <v>2.1628999495902152E-2</v>
      </c>
      <c r="K144">
        <v>17.163038606351801</v>
      </c>
      <c r="L144">
        <f>(Table2[[#This Row],[6M Return vs Nifty]]-AVERAGE(Table2[6M Return vs Nifty]))/_xlfn.STDEV.P(Table2[6M Return vs Nifty])</f>
        <v>0.29990842448067617</v>
      </c>
      <c r="M144">
        <v>-1.2952609715193499</v>
      </c>
      <c r="N144">
        <f>(Table2[[#This Row],[1W Return vs Nifty]]-AVERAGE(Table2[1W Return vs Nifty]))/_xlfn.STDEV.P(Table2[1W Return vs Nifty])</f>
        <v>-0.47236391755540708</v>
      </c>
      <c r="O144">
        <v>232.37</v>
      </c>
      <c r="P144">
        <v>226.22649371502399</v>
      </c>
      <c r="Q144">
        <v>192.170740193993</v>
      </c>
      <c r="R144">
        <v>57.581929623985303</v>
      </c>
      <c r="S144" s="2">
        <f>(Table2[[#This Row],[Close Price]]-Table2[[#This Row],[20D EMA]])/Table2[[#This Row],[20D EMA]]</f>
        <v>1.3340792701295323E-2</v>
      </c>
      <c r="T144" s="2">
        <f>(Table2[[#This Row],[Close Price]]-Table2[[#This Row],[50D EMA]])/Table2[[#This Row],[50D EMA]]</f>
        <v>4.085952150511598E-2</v>
      </c>
      <c r="U144" s="2">
        <f>(Table2[[#This Row],[Close Price]]-Table2[[#This Row],[200D EMA]])/Table2[[#This Row],[200D EMA]]</f>
        <v>0.22531661043870235</v>
      </c>
      <c r="V144">
        <v>0.495361311509872</v>
      </c>
      <c r="W144">
        <v>234.16</v>
      </c>
      <c r="X144">
        <v>238</v>
      </c>
      <c r="Y144">
        <v>229.85</v>
      </c>
      <c r="Z144">
        <v>238</v>
      </c>
      <c r="AA144">
        <v>221</v>
      </c>
      <c r="AB144">
        <v>243.95</v>
      </c>
      <c r="AC144" s="2">
        <f>(Table2[[#This Row],[Close Price]]/Table2[[#This Row],[Day Low]])-1</f>
        <v>5.5944653228561236E-3</v>
      </c>
      <c r="AD144" s="2">
        <f>(Table2[[#This Row],[Day High]]/Table2[[#This Row],[Close Price]])-1</f>
        <v>1.0744468509788829E-2</v>
      </c>
      <c r="AE144" s="2">
        <f>(Table2[[#This Row],[Close Price]]/Table2[[#This Row],[Current Week Low]])-1</f>
        <v>2.4450728736132188E-2</v>
      </c>
      <c r="AF144" s="2">
        <f>(Table2[[#This Row],[Current Week High]]/Table2[[#This Row],[Close Price]])-1</f>
        <v>1.0744468509788829E-2</v>
      </c>
      <c r="AG144" s="2">
        <f>(Table2[[#This Row],[Close Price]]/Table2[[#This Row],[Current Month Low]])-1</f>
        <v>6.5475113122172024E-2</v>
      </c>
      <c r="AH144" s="2">
        <f>(Table2[[#This Row],[Current Month High]]/Table2[[#This Row],[Close Price]])-1</f>
        <v>3.6013080222533578E-2</v>
      </c>
      <c r="AI144">
        <v>4.59931201426933</v>
      </c>
      <c r="AJ144">
        <v>105.202614379084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0.03</v>
      </c>
      <c r="AM144" t="s">
        <v>10345</v>
      </c>
      <c r="AN144">
        <v>3.56</v>
      </c>
      <c r="AO144" t="s">
        <v>10345</v>
      </c>
      <c r="AP144">
        <v>0.10804754676131299</v>
      </c>
      <c r="AQ144">
        <f>(Table2[[#This Row],[Sharpe Ratio]]-AVERAGE(Table2[Sharpe Ratio]))/_xlfn.STDEV.P(Table2[Sharpe Ratio])</f>
        <v>0.48815404463205714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0.98873388440260057</v>
      </c>
      <c r="AS144">
        <f>_xlfn.RANK.AVG(Table2[[#This Row],[1Y Return vs Nifty Z-Score]],Table2[1Y Return vs Nifty Z-Score])</f>
        <v>148</v>
      </c>
      <c r="AT144">
        <f>_xlfn.RANK.AVG(Table2[[#This Row],[6M Return vs Nifty Z-Score]],Table2[6M Return vs Nifty Z-Score])</f>
        <v>230</v>
      </c>
      <c r="AU144">
        <f>_xlfn.RANK.AVG(Table2[[#This Row],[Sharpe Ratio Z-Score]],Table2[Sharpe Ratio Z-Score])</f>
        <v>218</v>
      </c>
      <c r="AV144">
        <f>(Table2[[#This Row],[Rank 1Y]]+Table2[[#This Row],[Rank 6M]]+Table2[[#This Row],[Rank Sharpe]])/3</f>
        <v>198.66666666666666</v>
      </c>
    </row>
    <row r="145" spans="1:48" x14ac:dyDescent="0.3">
      <c r="A145" t="s">
        <v>191</v>
      </c>
      <c r="B145" t="s">
        <v>192</v>
      </c>
      <c r="C145" t="s">
        <v>10307</v>
      </c>
      <c r="D145" t="s">
        <v>193</v>
      </c>
      <c r="E145">
        <v>135467.43952770601</v>
      </c>
      <c r="F145">
        <v>196.97</v>
      </c>
      <c r="G145">
        <v>75.519757197453401</v>
      </c>
      <c r="H145">
        <f>(Table2[[#This Row],[1Y Return vs Nifty]]-AVERAGE(Table2[1Y Return vs Nifty]))/_xlfn.STDEV.P(Table2[1Y Return vs Nifty])</f>
        <v>0.72403166494475235</v>
      </c>
      <c r="I145">
        <v>0.32909483274374302</v>
      </c>
      <c r="J145">
        <f>(Table2[[#This Row],[1M Return vs Nifty]]-AVERAGE(Table2[1M Return vs Nifty]))/_xlfn.STDEV.P(Table2[1M Return vs Nifty])</f>
        <v>-1.6427308947560212E-2</v>
      </c>
      <c r="K145">
        <v>52.021570464388702</v>
      </c>
      <c r="L145">
        <f>(Table2[[#This Row],[6M Return vs Nifty]]-AVERAGE(Table2[6M Return vs Nifty]))/_xlfn.STDEV.P(Table2[6M Return vs Nifty])</f>
        <v>1.4928427510802882</v>
      </c>
      <c r="M145">
        <v>3.99371956819353</v>
      </c>
      <c r="N145">
        <f>(Table2[[#This Row],[1W Return vs Nifty]]-AVERAGE(Table2[1W Return vs Nifty]))/_xlfn.STDEV.P(Table2[1W Return vs Nifty])</f>
        <v>0.72213999318494793</v>
      </c>
      <c r="O145">
        <v>191.84</v>
      </c>
      <c r="P145">
        <v>185.02486252252501</v>
      </c>
      <c r="Q145">
        <v>145.98193398340501</v>
      </c>
      <c r="R145">
        <v>73.073206069068902</v>
      </c>
      <c r="S145" s="2">
        <f>(Table2[[#This Row],[Close Price]]-Table2[[#This Row],[20D EMA]])/Table2[[#This Row],[20D EMA]]</f>
        <v>2.6741034195162612E-2</v>
      </c>
      <c r="T145" s="2">
        <f>(Table2[[#This Row],[Close Price]]-Table2[[#This Row],[50D EMA]])/Table2[[#This Row],[50D EMA]]</f>
        <v>6.4559634389787915E-2</v>
      </c>
      <c r="U145" s="2">
        <f>(Table2[[#This Row],[Close Price]]-Table2[[#This Row],[200D EMA]])/Table2[[#This Row],[200D EMA]]</f>
        <v>0.34927654830488286</v>
      </c>
      <c r="V145">
        <v>0.65844449995807597</v>
      </c>
      <c r="W145">
        <v>196.59</v>
      </c>
      <c r="X145">
        <v>200.3</v>
      </c>
      <c r="Y145">
        <v>196.59</v>
      </c>
      <c r="Z145">
        <v>200.83</v>
      </c>
      <c r="AA145">
        <v>170.31</v>
      </c>
      <c r="AB145">
        <v>200.83</v>
      </c>
      <c r="AC145" s="2">
        <f>(Table2[[#This Row],[Close Price]]/Table2[[#This Row],[Day Low]])-1</f>
        <v>1.9329569154076243E-3</v>
      </c>
      <c r="AD145" s="2">
        <f>(Table2[[#This Row],[Day High]]/Table2[[#This Row],[Close Price]])-1</f>
        <v>1.6906127836726403E-2</v>
      </c>
      <c r="AE145" s="2">
        <f>(Table2[[#This Row],[Close Price]]/Table2[[#This Row],[Current Week Low]])-1</f>
        <v>1.9329569154076243E-3</v>
      </c>
      <c r="AF145" s="2">
        <f>(Table2[[#This Row],[Current Week High]]/Table2[[#This Row],[Close Price]])-1</f>
        <v>1.9596892927857157E-2</v>
      </c>
      <c r="AG145" s="2">
        <f>(Table2[[#This Row],[Close Price]]/Table2[[#This Row],[Current Month Low]])-1</f>
        <v>0.15653807762315775</v>
      </c>
      <c r="AH145" s="2">
        <f>(Table2[[#This Row],[Current Month High]]/Table2[[#This Row],[Close Price]])-1</f>
        <v>1.9596892927857157E-2</v>
      </c>
      <c r="AI145">
        <v>6.04660608214449</v>
      </c>
      <c r="AJ145">
        <v>126.92396313364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0.22</v>
      </c>
      <c r="AM145" t="s">
        <v>10345</v>
      </c>
      <c r="AN145">
        <v>4.92</v>
      </c>
      <c r="AO145" t="s">
        <v>10345</v>
      </c>
      <c r="AP145">
        <v>4.8414988491309E-2</v>
      </c>
      <c r="AQ145">
        <f>(Table2[[#This Row],[Sharpe Ratio]]-AVERAGE(Table2[Sharpe Ratio]))/_xlfn.STDEV.P(Table2[Sharpe Ratio])</f>
        <v>-0.19695827912738703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2.7256288211350412</v>
      </c>
      <c r="AS145">
        <f>_xlfn.RANK.AVG(Table2[[#This Row],[1Y Return vs Nifty Z-Score]],Table2[1Y Return vs Nifty Z-Score])</f>
        <v>137</v>
      </c>
      <c r="AT145">
        <f>_xlfn.RANK.AVG(Table2[[#This Row],[6M Return vs Nifty Z-Score]],Table2[6M Return vs Nifty Z-Score])</f>
        <v>60</v>
      </c>
      <c r="AU145">
        <f>_xlfn.RANK.AVG(Table2[[#This Row],[Sharpe Ratio Z-Score]],Table2[Sharpe Ratio Z-Score])</f>
        <v>399</v>
      </c>
      <c r="AV145">
        <f>(Table2[[#This Row],[Rank 1Y]]+Table2[[#This Row],[Rank 6M]]+Table2[[#This Row],[Rank Sharpe]])/3</f>
        <v>198.66666666666666</v>
      </c>
    </row>
    <row r="146" spans="1:48" x14ac:dyDescent="0.3">
      <c r="A146" t="s">
        <v>1383</v>
      </c>
      <c r="B146" t="s">
        <v>1384</v>
      </c>
      <c r="C146" t="s">
        <v>10312</v>
      </c>
      <c r="D146" t="s">
        <v>193</v>
      </c>
      <c r="E146">
        <v>8211.7417913399895</v>
      </c>
      <c r="F146">
        <v>2057.9</v>
      </c>
      <c r="G146">
        <v>92.507181369987507</v>
      </c>
      <c r="H146">
        <f>(Table2[[#This Row],[1Y Return vs Nifty]]-AVERAGE(Table2[1Y Return vs Nifty]))/_xlfn.STDEV.P(Table2[1Y Return vs Nifty])</f>
        <v>0.99061735149415941</v>
      </c>
      <c r="I146">
        <v>4.8082549232938403</v>
      </c>
      <c r="J146">
        <f>(Table2[[#This Row],[1M Return vs Nifty]]-AVERAGE(Table2[1M Return vs Nifty]))/_xlfn.STDEV.P(Table2[1M Return vs Nifty])</f>
        <v>0.40782810873981895</v>
      </c>
      <c r="K146">
        <v>32.274286790888297</v>
      </c>
      <c r="L146">
        <f>(Table2[[#This Row],[6M Return vs Nifty]]-AVERAGE(Table2[6M Return vs Nifty]))/_xlfn.STDEV.P(Table2[6M Return vs Nifty])</f>
        <v>0.81704800885888207</v>
      </c>
      <c r="M146">
        <v>-2.7556144253908301</v>
      </c>
      <c r="N146">
        <f>(Table2[[#This Row],[1W Return vs Nifty]]-AVERAGE(Table2[1W Return vs Nifty]))/_xlfn.STDEV.P(Table2[1W Return vs Nifty])</f>
        <v>-0.80218133673754766</v>
      </c>
      <c r="O146">
        <v>1979.23</v>
      </c>
      <c r="P146">
        <v>1824.7343007816301</v>
      </c>
      <c r="Q146">
        <v>1459.2573067875801</v>
      </c>
      <c r="R146">
        <v>53.531141587502198</v>
      </c>
      <c r="S146" s="2">
        <f>(Table2[[#This Row],[Close Price]]-Table2[[#This Row],[20D EMA]])/Table2[[#This Row],[20D EMA]]</f>
        <v>3.9747780702596498E-2</v>
      </c>
      <c r="T146" s="2">
        <f>(Table2[[#This Row],[Close Price]]-Table2[[#This Row],[50D EMA]])/Table2[[#This Row],[50D EMA]]</f>
        <v>0.12778063037368939</v>
      </c>
      <c r="U146" s="2">
        <f>(Table2[[#This Row],[Close Price]]-Table2[[#This Row],[200D EMA]])/Table2[[#This Row],[200D EMA]]</f>
        <v>0.41023792749085253</v>
      </c>
      <c r="V146">
        <v>0.46030935924400301</v>
      </c>
      <c r="W146">
        <v>1990.6</v>
      </c>
      <c r="X146">
        <v>2090</v>
      </c>
      <c r="Y146">
        <v>1990.6</v>
      </c>
      <c r="Z146">
        <v>2149.3000000000002</v>
      </c>
      <c r="AA146">
        <v>1865.35</v>
      </c>
      <c r="AB146">
        <v>2172</v>
      </c>
      <c r="AC146" s="2">
        <f>(Table2[[#This Row],[Close Price]]/Table2[[#This Row],[Day Low]])-1</f>
        <v>3.3808901838641603E-2</v>
      </c>
      <c r="AD146" s="2">
        <f>(Table2[[#This Row],[Day High]]/Table2[[#This Row],[Close Price]])-1</f>
        <v>1.5598425579474107E-2</v>
      </c>
      <c r="AE146" s="2">
        <f>(Table2[[#This Row],[Close Price]]/Table2[[#This Row],[Current Week Low]])-1</f>
        <v>3.3808901838641603E-2</v>
      </c>
      <c r="AF146" s="2">
        <f>(Table2[[#This Row],[Current Week High]]/Table2[[#This Row],[Close Price]])-1</f>
        <v>4.4414208659312893E-2</v>
      </c>
      <c r="AG146" s="2">
        <f>(Table2[[#This Row],[Close Price]]/Table2[[#This Row],[Current Month Low]])-1</f>
        <v>0.10322459592033684</v>
      </c>
      <c r="AH146" s="2">
        <f>(Table2[[#This Row],[Current Month High]]/Table2[[#This Row],[Close Price]])-1</f>
        <v>5.5444870984984629E-2</v>
      </c>
      <c r="AI146">
        <v>5.5444870984984602</v>
      </c>
      <c r="AJ146">
        <v>142.10588235294099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0.31</v>
      </c>
      <c r="AM146" t="s">
        <v>10345</v>
      </c>
      <c r="AN146">
        <v>-3.24</v>
      </c>
      <c r="AO146" t="s">
        <v>10344</v>
      </c>
      <c r="AP146">
        <v>6.0654111593961002E-2</v>
      </c>
      <c r="AQ146">
        <f>(Table2[[#This Row],[Sharpe Ratio]]-AVERAGE(Table2[Sharpe Ratio]))/_xlfn.STDEV.P(Table2[Sharpe Ratio])</f>
        <v>-5.6344253620222585E-2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1.3569678787350905</v>
      </c>
      <c r="AS146">
        <f>_xlfn.RANK.AVG(Table2[[#This Row],[1Y Return vs Nifty Z-Score]],Table2[1Y Return vs Nifty Z-Score])</f>
        <v>102</v>
      </c>
      <c r="AT146">
        <f>_xlfn.RANK.AVG(Table2[[#This Row],[6M Return vs Nifty Z-Score]],Table2[6M Return vs Nifty Z-Score])</f>
        <v>131</v>
      </c>
      <c r="AU146">
        <f>_xlfn.RANK.AVG(Table2[[#This Row],[Sharpe Ratio Z-Score]],Table2[Sharpe Ratio Z-Score])</f>
        <v>364</v>
      </c>
      <c r="AV146">
        <f>(Table2[[#This Row],[Rank 1Y]]+Table2[[#This Row],[Rank 6M]]+Table2[[#This Row],[Rank Sharpe]])/3</f>
        <v>199</v>
      </c>
    </row>
    <row r="147" spans="1:48" x14ac:dyDescent="0.3">
      <c r="A147" t="s">
        <v>1274</v>
      </c>
      <c r="B147" t="s">
        <v>1275</v>
      </c>
      <c r="C147" t="s">
        <v>10303</v>
      </c>
      <c r="D147" t="s">
        <v>121</v>
      </c>
      <c r="E147">
        <v>9214.3454768399897</v>
      </c>
      <c r="F147">
        <v>1559.35</v>
      </c>
      <c r="G147">
        <v>16.276494986600401</v>
      </c>
      <c r="H147">
        <f>(Table2[[#This Row],[1Y Return vs Nifty]]-AVERAGE(Table2[1Y Return vs Nifty]))/_xlfn.STDEV.P(Table2[1Y Return vs Nifty])</f>
        <v>-0.20567995993138122</v>
      </c>
      <c r="I147">
        <v>9.6115549944273102</v>
      </c>
      <c r="J147">
        <f>(Table2[[#This Row],[1M Return vs Nifty]]-AVERAGE(Table2[1M Return vs Nifty]))/_xlfn.STDEV.P(Table2[1M Return vs Nifty])</f>
        <v>0.86278529641789481</v>
      </c>
      <c r="K147">
        <v>29.564673302886099</v>
      </c>
      <c r="L147">
        <f>(Table2[[#This Row],[6M Return vs Nifty]]-AVERAGE(Table2[6M Return vs Nifty]))/_xlfn.STDEV.P(Table2[6M Return vs Nifty])</f>
        <v>0.72431917693850167</v>
      </c>
      <c r="M147">
        <v>6.12189300121483</v>
      </c>
      <c r="N147">
        <f>(Table2[[#This Row],[1W Return vs Nifty]]-AVERAGE(Table2[1W Return vs Nifty]))/_xlfn.STDEV.P(Table2[1W Return vs Nifty])</f>
        <v>1.2027829960075054</v>
      </c>
      <c r="O147">
        <v>1475.33</v>
      </c>
      <c r="P147">
        <v>1420.17328880785</v>
      </c>
      <c r="Q147">
        <v>1237.19292041937</v>
      </c>
      <c r="R147">
        <v>69.281680991440396</v>
      </c>
      <c r="S147" s="2">
        <f>(Table2[[#This Row],[Close Price]]-Table2[[#This Row],[20D EMA]])/Table2[[#This Row],[20D EMA]]</f>
        <v>5.6949970515071197E-2</v>
      </c>
      <c r="T147" s="2">
        <f>(Table2[[#This Row],[Close Price]]-Table2[[#This Row],[50D EMA]])/Table2[[#This Row],[50D EMA]]</f>
        <v>9.7999809100043273E-2</v>
      </c>
      <c r="U147" s="2">
        <f>(Table2[[#This Row],[Close Price]]-Table2[[#This Row],[200D EMA]])/Table2[[#This Row],[200D EMA]]</f>
        <v>0.2603935685886633</v>
      </c>
      <c r="V147">
        <v>1.10974754813454</v>
      </c>
      <c r="W147">
        <v>1551.1</v>
      </c>
      <c r="X147">
        <v>1602.4</v>
      </c>
      <c r="Y147">
        <v>1511.4</v>
      </c>
      <c r="Z147">
        <v>1632</v>
      </c>
      <c r="AA147">
        <v>1314.2</v>
      </c>
      <c r="AB147">
        <v>1632</v>
      </c>
      <c r="AC147" s="2">
        <f>(Table2[[#This Row],[Close Price]]/Table2[[#This Row],[Day Low]])-1</f>
        <v>5.3188060086390987E-3</v>
      </c>
      <c r="AD147" s="2">
        <f>(Table2[[#This Row],[Day High]]/Table2[[#This Row],[Close Price]])-1</f>
        <v>2.7607657036585964E-2</v>
      </c>
      <c r="AE147" s="2">
        <f>(Table2[[#This Row],[Close Price]]/Table2[[#This Row],[Current Week Low]])-1</f>
        <v>3.1725552467910534E-2</v>
      </c>
      <c r="AF147" s="2">
        <f>(Table2[[#This Row],[Current Week High]]/Table2[[#This Row],[Close Price]])-1</f>
        <v>4.6589925289383549E-2</v>
      </c>
      <c r="AG147" s="2">
        <f>(Table2[[#This Row],[Close Price]]/Table2[[#This Row],[Current Month Low]])-1</f>
        <v>0.18653933952214263</v>
      </c>
      <c r="AH147" s="2">
        <f>(Table2[[#This Row],[Current Month High]]/Table2[[#This Row],[Close Price]])-1</f>
        <v>4.6589925289383549E-2</v>
      </c>
      <c r="AI147">
        <v>4.6589925289383496</v>
      </c>
      <c r="AJ147">
        <v>69.863834422657902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-0.02</v>
      </c>
      <c r="AM147" t="s">
        <v>10344</v>
      </c>
      <c r="AN147">
        <v>10.25</v>
      </c>
      <c r="AO147" t="s">
        <v>10345</v>
      </c>
      <c r="AP147">
        <v>0.16009790815167901</v>
      </c>
      <c r="AQ147">
        <f>(Table2[[#This Row],[Sharpe Ratio]]-AVERAGE(Table2[Sharpe Ratio]))/_xlfn.STDEV.P(Table2[Sharpe Ratio])</f>
        <v>1.0861552889055259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3.6703627983380467</v>
      </c>
      <c r="AS147">
        <f>_xlfn.RANK.AVG(Table2[[#This Row],[1Y Return vs Nifty Z-Score]],Table2[1Y Return vs Nifty Z-Score])</f>
        <v>353</v>
      </c>
      <c r="AT147">
        <f>_xlfn.RANK.AVG(Table2[[#This Row],[6M Return vs Nifty Z-Score]],Table2[6M Return vs Nifty Z-Score])</f>
        <v>151</v>
      </c>
      <c r="AU147">
        <f>_xlfn.RANK.AVG(Table2[[#This Row],[Sharpe Ratio Z-Score]],Table2[Sharpe Ratio Z-Score])</f>
        <v>99</v>
      </c>
      <c r="AV147">
        <f>(Table2[[#This Row],[Rank 1Y]]+Table2[[#This Row],[Rank 6M]]+Table2[[#This Row],[Rank Sharpe]])/3</f>
        <v>201</v>
      </c>
    </row>
    <row r="148" spans="1:48" x14ac:dyDescent="0.3">
      <c r="A148" t="s">
        <v>1629</v>
      </c>
      <c r="B148" t="s">
        <v>1630</v>
      </c>
      <c r="C148" t="s">
        <v>10311</v>
      </c>
      <c r="D148" t="s">
        <v>1374</v>
      </c>
      <c r="E148">
        <v>5546.5642396599997</v>
      </c>
      <c r="F148">
        <v>768.15</v>
      </c>
      <c r="G148">
        <v>73.127989661370407</v>
      </c>
      <c r="H148">
        <f>(Table2[[#This Row],[1Y Return vs Nifty]]-AVERAGE(Table2[1Y Return vs Nifty]))/_xlfn.STDEV.P(Table2[1Y Return vs Nifty])</f>
        <v>0.68649736991583432</v>
      </c>
      <c r="I148">
        <v>32.7300590560872</v>
      </c>
      <c r="J148">
        <f>(Table2[[#This Row],[1M Return vs Nifty]]-AVERAGE(Table2[1M Return vs Nifty]))/_xlfn.STDEV.P(Table2[1M Return vs Nifty])</f>
        <v>3.0525151561921908</v>
      </c>
      <c r="K148">
        <v>64.9490818529476</v>
      </c>
      <c r="L148">
        <f>(Table2[[#This Row],[6M Return vs Nifty]]-AVERAGE(Table2[6M Return vs Nifty]))/_xlfn.STDEV.P(Table2[6M Return vs Nifty])</f>
        <v>1.9352501409188747</v>
      </c>
      <c r="M148">
        <v>0.46817882217540202</v>
      </c>
      <c r="N148">
        <f>(Table2[[#This Row],[1W Return vs Nifty]]-AVERAGE(Table2[1W Return vs Nifty]))/_xlfn.STDEV.P(Table2[1W Return vs Nifty])</f>
        <v>-7.4095155908971339E-2</v>
      </c>
      <c r="O148">
        <v>687.86</v>
      </c>
      <c r="P148">
        <v>606.43822808021901</v>
      </c>
      <c r="Q148">
        <v>506.16781231925501</v>
      </c>
      <c r="R148">
        <v>62.645102960939802</v>
      </c>
      <c r="S148" s="2">
        <f>(Table2[[#This Row],[Close Price]]-Table2[[#This Row],[20D EMA]])/Table2[[#This Row],[20D EMA]]</f>
        <v>0.11672433343994412</v>
      </c>
      <c r="T148" s="2">
        <f>(Table2[[#This Row],[Close Price]]-Table2[[#This Row],[50D EMA]])/Table2[[#This Row],[50D EMA]]</f>
        <v>0.26665827520752849</v>
      </c>
      <c r="U148" s="2">
        <f>(Table2[[#This Row],[Close Price]]-Table2[[#This Row],[200D EMA]])/Table2[[#This Row],[200D EMA]]</f>
        <v>0.51757970638303852</v>
      </c>
      <c r="V148">
        <v>3.30306033587568</v>
      </c>
      <c r="W148">
        <v>765</v>
      </c>
      <c r="X148">
        <v>784.7</v>
      </c>
      <c r="Y148">
        <v>760.05</v>
      </c>
      <c r="Z148">
        <v>849.9</v>
      </c>
      <c r="AA148">
        <v>538.75</v>
      </c>
      <c r="AB148">
        <v>859.8</v>
      </c>
      <c r="AC148" s="2">
        <f>(Table2[[#This Row],[Close Price]]/Table2[[#This Row],[Day Low]])-1</f>
        <v>4.1176470588235592E-3</v>
      </c>
      <c r="AD148" s="2">
        <f>(Table2[[#This Row],[Day High]]/Table2[[#This Row],[Close Price]])-1</f>
        <v>2.1545271105903874E-2</v>
      </c>
      <c r="AE148" s="2">
        <f>(Table2[[#This Row],[Close Price]]/Table2[[#This Row],[Current Week Low]])-1</f>
        <v>1.0657193605683846E-2</v>
      </c>
      <c r="AF148" s="2">
        <f>(Table2[[#This Row],[Current Week High]]/Table2[[#This Row],[Close Price]])-1</f>
        <v>0.10642452645967593</v>
      </c>
      <c r="AG148" s="2">
        <f>(Table2[[#This Row],[Close Price]]/Table2[[#This Row],[Current Month Low]])-1</f>
        <v>0.42580046403712291</v>
      </c>
      <c r="AH148" s="2">
        <f>(Table2[[#This Row],[Current Month High]]/Table2[[#This Row],[Close Price]])-1</f>
        <v>0.11931263425112282</v>
      </c>
      <c r="AI148">
        <v>11.931263425112199</v>
      </c>
      <c r="AJ148">
        <v>104.894638570285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0.69</v>
      </c>
      <c r="AM148" t="s">
        <v>10345</v>
      </c>
      <c r="AN148">
        <v>29.13</v>
      </c>
      <c r="AO148" t="s">
        <v>10345</v>
      </c>
      <c r="AP148">
        <v>3.9633246273499997E-2</v>
      </c>
      <c r="AQ148">
        <f>(Table2[[#This Row],[Sharpe Ratio]]-AVERAGE(Table2[Sharpe Ratio]))/_xlfn.STDEV.P(Table2[Sharpe Ratio])</f>
        <v>-0.29785081152987353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5.3023166995880544</v>
      </c>
      <c r="AS148">
        <f>_xlfn.RANK.AVG(Table2[[#This Row],[1Y Return vs Nifty Z-Score]],Table2[1Y Return vs Nifty Z-Score])</f>
        <v>143</v>
      </c>
      <c r="AT148">
        <f>_xlfn.RANK.AVG(Table2[[#This Row],[6M Return vs Nifty Z-Score]],Table2[6M Return vs Nifty Z-Score])</f>
        <v>37</v>
      </c>
      <c r="AU148">
        <f>_xlfn.RANK.AVG(Table2[[#This Row],[Sharpe Ratio Z-Score]],Table2[Sharpe Ratio Z-Score])</f>
        <v>428</v>
      </c>
      <c r="AV148">
        <f>(Table2[[#This Row],[Rank 1Y]]+Table2[[#This Row],[Rank 6M]]+Table2[[#This Row],[Rank Sharpe]])/3</f>
        <v>202.66666666666666</v>
      </c>
    </row>
    <row r="149" spans="1:48" x14ac:dyDescent="0.3">
      <c r="A149" t="s">
        <v>1776</v>
      </c>
      <c r="B149" t="s">
        <v>1777</v>
      </c>
      <c r="C149" t="s">
        <v>10299</v>
      </c>
      <c r="D149" t="s">
        <v>306</v>
      </c>
      <c r="E149">
        <v>4503.8078486000004</v>
      </c>
      <c r="F149">
        <v>2620.8000000000002</v>
      </c>
      <c r="G149">
        <v>96.420272244302296</v>
      </c>
      <c r="H149">
        <f>(Table2[[#This Row],[1Y Return vs Nifty]]-AVERAGE(Table2[1Y Return vs Nifty]))/_xlfn.STDEV.P(Table2[1Y Return vs Nifty])</f>
        <v>1.0520259562752228</v>
      </c>
      <c r="I149">
        <v>-1.5652232137415699E-2</v>
      </c>
      <c r="J149">
        <f>(Table2[[#This Row],[1M Return vs Nifty]]-AVERAGE(Table2[1M Return vs Nifty]))/_xlfn.STDEV.P(Table2[1M Return vs Nifty])</f>
        <v>-4.9080933075938117E-2</v>
      </c>
      <c r="K149">
        <v>47.565205263376498</v>
      </c>
      <c r="L149">
        <f>(Table2[[#This Row],[6M Return vs Nifty]]-AVERAGE(Table2[6M Return vs Nifty]))/_xlfn.STDEV.P(Table2[6M Return vs Nifty])</f>
        <v>1.340336298949667</v>
      </c>
      <c r="M149">
        <v>6.1524276411936398</v>
      </c>
      <c r="N149">
        <f>(Table2[[#This Row],[1W Return vs Nifty]]-AVERAGE(Table2[1W Return vs Nifty]))/_xlfn.STDEV.P(Table2[1W Return vs Nifty])</f>
        <v>1.2096791731807564</v>
      </c>
      <c r="O149">
        <v>2512.4699999999998</v>
      </c>
      <c r="P149">
        <v>2364.8437062360899</v>
      </c>
      <c r="Q149">
        <v>1862.23416597966</v>
      </c>
      <c r="R149">
        <v>70.289210253485805</v>
      </c>
      <c r="S149" s="2">
        <f>(Table2[[#This Row],[Close Price]]-Table2[[#This Row],[20D EMA]])/Table2[[#This Row],[20D EMA]]</f>
        <v>4.3116932739495552E-2</v>
      </c>
      <c r="T149" s="2">
        <f>(Table2[[#This Row],[Close Price]]-Table2[[#This Row],[50D EMA]])/Table2[[#This Row],[50D EMA]]</f>
        <v>0.10823391545451981</v>
      </c>
      <c r="U149" s="2">
        <f>(Table2[[#This Row],[Close Price]]-Table2[[#This Row],[200D EMA]])/Table2[[#This Row],[200D EMA]]</f>
        <v>0.40734180903682632</v>
      </c>
      <c r="V149">
        <v>0.58016116769946702</v>
      </c>
      <c r="W149">
        <v>2613.1</v>
      </c>
      <c r="X149">
        <v>2800</v>
      </c>
      <c r="Y149">
        <v>2610</v>
      </c>
      <c r="Z149">
        <v>2800</v>
      </c>
      <c r="AA149">
        <v>2332</v>
      </c>
      <c r="AB149">
        <v>2800</v>
      </c>
      <c r="AC149" s="2">
        <f>(Table2[[#This Row],[Close Price]]/Table2[[#This Row],[Day Low]])-1</f>
        <v>2.9466916688991596E-3</v>
      </c>
      <c r="AD149" s="2">
        <f>(Table2[[#This Row],[Day High]]/Table2[[#This Row],[Close Price]])-1</f>
        <v>6.8376068376068355E-2</v>
      </c>
      <c r="AE149" s="2">
        <f>(Table2[[#This Row],[Close Price]]/Table2[[#This Row],[Current Week Low]])-1</f>
        <v>4.1379310344829001E-3</v>
      </c>
      <c r="AF149" s="2">
        <f>(Table2[[#This Row],[Current Week High]]/Table2[[#This Row],[Close Price]])-1</f>
        <v>6.8376068376068355E-2</v>
      </c>
      <c r="AG149" s="2">
        <f>(Table2[[#This Row],[Close Price]]/Table2[[#This Row],[Current Month Low]])-1</f>
        <v>0.12384219554030884</v>
      </c>
      <c r="AH149" s="2">
        <f>(Table2[[#This Row],[Current Month High]]/Table2[[#This Row],[Close Price]])-1</f>
        <v>6.8376068376068355E-2</v>
      </c>
      <c r="AI149">
        <v>6.8376068376068302</v>
      </c>
      <c r="AJ149">
        <v>136.48093841642199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0.39</v>
      </c>
      <c r="AM149" t="s">
        <v>10345</v>
      </c>
      <c r="AN149">
        <v>9.07</v>
      </c>
      <c r="AO149" t="s">
        <v>10345</v>
      </c>
      <c r="AP149">
        <v>3.0547108386529E-2</v>
      </c>
      <c r="AQ149">
        <f>(Table2[[#This Row],[Sharpe Ratio]]-AVERAGE(Table2[Sharpe Ratio]))/_xlfn.STDEV.P(Table2[Sharpe Ratio])</f>
        <v>-0.40224051444276532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3.1507199808869428</v>
      </c>
      <c r="AS149">
        <f>_xlfn.RANK.AVG(Table2[[#This Row],[1Y Return vs Nifty Z-Score]],Table2[1Y Return vs Nifty Z-Score])</f>
        <v>93</v>
      </c>
      <c r="AT149">
        <f>_xlfn.RANK.AVG(Table2[[#This Row],[6M Return vs Nifty Z-Score]],Table2[6M Return vs Nifty Z-Score])</f>
        <v>69</v>
      </c>
      <c r="AU149">
        <f>_xlfn.RANK.AVG(Table2[[#This Row],[Sharpe Ratio Z-Score]],Table2[Sharpe Ratio Z-Score])</f>
        <v>448</v>
      </c>
      <c r="AV149">
        <f>(Table2[[#This Row],[Rank 1Y]]+Table2[[#This Row],[Rank 6M]]+Table2[[#This Row],[Rank Sharpe]])/3</f>
        <v>203.33333333333334</v>
      </c>
    </row>
    <row r="150" spans="1:48" x14ac:dyDescent="0.3">
      <c r="A150" t="s">
        <v>954</v>
      </c>
      <c r="B150" t="s">
        <v>955</v>
      </c>
      <c r="C150" t="s">
        <v>10301</v>
      </c>
      <c r="D150" t="s">
        <v>248</v>
      </c>
      <c r="E150">
        <v>15506.801570104901</v>
      </c>
      <c r="F150">
        <v>3729</v>
      </c>
      <c r="G150">
        <v>134.61009045511099</v>
      </c>
      <c r="H150">
        <f>(Table2[[#This Row],[1Y Return vs Nifty]]-AVERAGE(Table2[1Y Return vs Nifty]))/_xlfn.STDEV.P(Table2[1Y Return vs Nifty])</f>
        <v>1.6513433574022442</v>
      </c>
      <c r="I150">
        <v>7.9542507775282295E-2</v>
      </c>
      <c r="J150">
        <f>(Table2[[#This Row],[1M Return vs Nifty]]-AVERAGE(Table2[1M Return vs Nifty]))/_xlfn.STDEV.P(Table2[1M Return vs Nifty])</f>
        <v>-4.0064313145672777E-2</v>
      </c>
      <c r="K150">
        <v>-12.410626658721901</v>
      </c>
      <c r="L150">
        <f>(Table2[[#This Row],[6M Return vs Nifty]]-AVERAGE(Table2[6M Return vs Nifty]))/_xlfn.STDEV.P(Table2[6M Return vs Nifty])</f>
        <v>-0.71216634108174925</v>
      </c>
      <c r="M150">
        <v>0.64975800335981004</v>
      </c>
      <c r="N150">
        <f>(Table2[[#This Row],[1W Return vs Nifty]]-AVERAGE(Table2[1W Return vs Nifty]))/_xlfn.STDEV.P(Table2[1W Return vs Nifty])</f>
        <v>-3.3085921633062766E-2</v>
      </c>
      <c r="O150">
        <v>3687.47</v>
      </c>
      <c r="P150">
        <v>3760.8436212595002</v>
      </c>
      <c r="Q150">
        <v>3341.88812674151</v>
      </c>
      <c r="R150">
        <v>58.742161905376399</v>
      </c>
      <c r="S150" s="2">
        <f>(Table2[[#This Row],[Close Price]]-Table2[[#This Row],[20D EMA]])/Table2[[#This Row],[20D EMA]]</f>
        <v>1.1262464508185884E-2</v>
      </c>
      <c r="T150" s="2">
        <f>(Table2[[#This Row],[Close Price]]-Table2[[#This Row],[50D EMA]])/Table2[[#This Row],[50D EMA]]</f>
        <v>-8.4671484555999231E-3</v>
      </c>
      <c r="U150" s="2">
        <f>(Table2[[#This Row],[Close Price]]-Table2[[#This Row],[200D EMA]])/Table2[[#This Row],[200D EMA]]</f>
        <v>0.1158362753560938</v>
      </c>
      <c r="V150">
        <v>1.17938007402725</v>
      </c>
      <c r="W150">
        <v>3713.35</v>
      </c>
      <c r="X150">
        <v>3806.55</v>
      </c>
      <c r="Y150">
        <v>3466.35</v>
      </c>
      <c r="Z150">
        <v>3806.55</v>
      </c>
      <c r="AA150">
        <v>3466.35</v>
      </c>
      <c r="AB150">
        <v>3898</v>
      </c>
      <c r="AC150" s="2">
        <f>(Table2[[#This Row],[Close Price]]/Table2[[#This Row],[Day Low]])-1</f>
        <v>4.2145232741326311E-3</v>
      </c>
      <c r="AD150" s="2">
        <f>(Table2[[#This Row],[Day High]]/Table2[[#This Row],[Close Price]])-1</f>
        <v>2.0796460176991216E-2</v>
      </c>
      <c r="AE150" s="2">
        <f>(Table2[[#This Row],[Close Price]]/Table2[[#This Row],[Current Week Low]])-1</f>
        <v>7.5771344497814752E-2</v>
      </c>
      <c r="AF150" s="2">
        <f>(Table2[[#This Row],[Current Week High]]/Table2[[#This Row],[Close Price]])-1</f>
        <v>2.0796460176991216E-2</v>
      </c>
      <c r="AG150" s="2">
        <f>(Table2[[#This Row],[Close Price]]/Table2[[#This Row],[Current Month Low]])-1</f>
        <v>7.5771344497814752E-2</v>
      </c>
      <c r="AH150" s="2">
        <f>(Table2[[#This Row],[Current Month High]]/Table2[[#This Row],[Close Price]])-1</f>
        <v>4.5320461249664712E-2</v>
      </c>
      <c r="AI150">
        <v>15.3110753553231</v>
      </c>
      <c r="AJ150">
        <v>176.01776461879999</v>
      </c>
      <c r="AK150" t="str">
        <f>IF(AND(Table2[[#This Row],[20D EMA]]&gt;Table2[[#This Row],[50D EMA]],Table2[[#This Row],[50D EMA]]&gt;Table2[[#This Row],[200D EMA]]),"Uptrend","Downtrend/NoTrend")</f>
        <v>Downtrend/NoTrend</v>
      </c>
      <c r="AL150">
        <v>-0.1</v>
      </c>
      <c r="AM150" t="s">
        <v>10344</v>
      </c>
      <c r="AN150">
        <v>2.89</v>
      </c>
      <c r="AO150" t="s">
        <v>10345</v>
      </c>
      <c r="AP150">
        <v>0.26541094622856598</v>
      </c>
      <c r="AQ150">
        <f>(Table2[[#This Row],[Sharpe Ratio]]-AVERAGE(Table2[Sharpe Ratio]))/_xlfn.STDEV.P(Table2[Sharpe Ratio])</f>
        <v>2.2960859431017915</v>
      </c>
      <c r="AR1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0">
        <f>_xlfn.RANK.AVG(Table2[[#This Row],[1Y Return vs Nifty Z-Score]],Table2[1Y Return vs Nifty Z-Score])</f>
        <v>49</v>
      </c>
      <c r="AT150">
        <f>_xlfn.RANK.AVG(Table2[[#This Row],[6M Return vs Nifty Z-Score]],Table2[6M Return vs Nifty Z-Score])</f>
        <v>559</v>
      </c>
      <c r="AU150">
        <f>_xlfn.RANK.AVG(Table2[[#This Row],[Sharpe Ratio Z-Score]],Table2[Sharpe Ratio Z-Score])</f>
        <v>5</v>
      </c>
      <c r="AV150">
        <f>(Table2[[#This Row],[Rank 1Y]]+Table2[[#This Row],[Rank 6M]]+Table2[[#This Row],[Rank Sharpe]])/3</f>
        <v>204.33333333333334</v>
      </c>
    </row>
    <row r="151" spans="1:48" x14ac:dyDescent="0.3">
      <c r="A151" t="s">
        <v>1402</v>
      </c>
      <c r="B151" t="s">
        <v>1403</v>
      </c>
      <c r="C151" t="s">
        <v>10304</v>
      </c>
      <c r="D151" t="s">
        <v>46</v>
      </c>
      <c r="E151">
        <v>8019.7508628160003</v>
      </c>
      <c r="F151">
        <v>48.19</v>
      </c>
      <c r="G151">
        <v>47.933597081280297</v>
      </c>
      <c r="H151">
        <f>(Table2[[#This Row],[1Y Return vs Nifty]]-AVERAGE(Table2[1Y Return vs Nifty]))/_xlfn.STDEV.P(Table2[1Y Return vs Nifty])</f>
        <v>0.29111874305973695</v>
      </c>
      <c r="I151">
        <v>-15.853523639854</v>
      </c>
      <c r="J151">
        <f>(Table2[[#This Row],[1M Return vs Nifty]]-AVERAGE(Table2[1M Return vs Nifty]))/_xlfn.STDEV.P(Table2[1M Return vs Nifty])</f>
        <v>-1.5492065400029691</v>
      </c>
      <c r="K151">
        <v>15.2413938900664</v>
      </c>
      <c r="L151">
        <f>(Table2[[#This Row],[6M Return vs Nifty]]-AVERAGE(Table2[6M Return vs Nifty]))/_xlfn.STDEV.P(Table2[6M Return vs Nifty])</f>
        <v>0.23414558756828055</v>
      </c>
      <c r="M151">
        <v>-4.2444082683488302</v>
      </c>
      <c r="N151">
        <f>(Table2[[#This Row],[1W Return vs Nifty]]-AVERAGE(Table2[1W Return vs Nifty]))/_xlfn.STDEV.P(Table2[1W Return vs Nifty])</f>
        <v>-1.1384219514167682</v>
      </c>
      <c r="O151">
        <v>48.63</v>
      </c>
      <c r="P151">
        <v>47.7799228336211</v>
      </c>
      <c r="Q151">
        <v>39.438050497019503</v>
      </c>
      <c r="R151">
        <v>44.971359612437901</v>
      </c>
      <c r="S151" s="2">
        <f>(Table2[[#This Row],[Close Price]]-Table2[[#This Row],[20D EMA]])/Table2[[#This Row],[20D EMA]]</f>
        <v>-9.0479128110221019E-3</v>
      </c>
      <c r="T151" s="2">
        <f>(Table2[[#This Row],[Close Price]]-Table2[[#This Row],[50D EMA]])/Table2[[#This Row],[50D EMA]]</f>
        <v>8.5826251291126043E-3</v>
      </c>
      <c r="U151" s="2">
        <f>(Table2[[#This Row],[Close Price]]-Table2[[#This Row],[200D EMA]])/Table2[[#This Row],[200D EMA]]</f>
        <v>0.22191638259710417</v>
      </c>
      <c r="V151">
        <v>0.42344559216987598</v>
      </c>
      <c r="W151">
        <v>47.82</v>
      </c>
      <c r="X151">
        <v>49.25</v>
      </c>
      <c r="Y151">
        <v>47.25</v>
      </c>
      <c r="Z151">
        <v>49.25</v>
      </c>
      <c r="AA151">
        <v>45.55</v>
      </c>
      <c r="AB151">
        <v>56.04</v>
      </c>
      <c r="AC151" s="2">
        <f>(Table2[[#This Row],[Close Price]]/Table2[[#This Row],[Day Low]])-1</f>
        <v>7.7373483897951179E-3</v>
      </c>
      <c r="AD151" s="2">
        <f>(Table2[[#This Row],[Day High]]/Table2[[#This Row],[Close Price]])-1</f>
        <v>2.1996264785225206E-2</v>
      </c>
      <c r="AE151" s="2">
        <f>(Table2[[#This Row],[Close Price]]/Table2[[#This Row],[Current Week Low]])-1</f>
        <v>1.9894179894179853E-2</v>
      </c>
      <c r="AF151" s="2">
        <f>(Table2[[#This Row],[Current Week High]]/Table2[[#This Row],[Close Price]])-1</f>
        <v>2.1996264785225206E-2</v>
      </c>
      <c r="AG151" s="2">
        <f>(Table2[[#This Row],[Close Price]]/Table2[[#This Row],[Current Month Low]])-1</f>
        <v>5.7958287596048264E-2</v>
      </c>
      <c r="AH151" s="2">
        <f>(Table2[[#This Row],[Current Month High]]/Table2[[#This Row],[Close Price]])-1</f>
        <v>0.16289686656982783</v>
      </c>
      <c r="AI151">
        <v>19.319360863249599</v>
      </c>
      <c r="AJ151">
        <v>114.987753130747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0.18</v>
      </c>
      <c r="AM151" t="s">
        <v>10345</v>
      </c>
      <c r="AN151">
        <v>0.84</v>
      </c>
      <c r="AO151" t="s">
        <v>10345</v>
      </c>
      <c r="AP151">
        <v>0.13795694962091501</v>
      </c>
      <c r="AQ151">
        <f>(Table2[[#This Row],[Sharpe Ratio]]-AVERAGE(Table2[Sharpe Ratio]))/_xlfn.STDEV.P(Table2[Sharpe Ratio])</f>
        <v>0.83178009539813191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-1.3305840653935879</v>
      </c>
      <c r="AS151">
        <f>_xlfn.RANK.AVG(Table2[[#This Row],[1Y Return vs Nifty Z-Score]],Table2[1Y Return vs Nifty Z-Score])</f>
        <v>216</v>
      </c>
      <c r="AT151">
        <f>_xlfn.RANK.AVG(Table2[[#This Row],[6M Return vs Nifty Z-Score]],Table2[6M Return vs Nifty Z-Score])</f>
        <v>252</v>
      </c>
      <c r="AU151">
        <f>_xlfn.RANK.AVG(Table2[[#This Row],[Sharpe Ratio Z-Score]],Table2[Sharpe Ratio Z-Score])</f>
        <v>147</v>
      </c>
      <c r="AV151">
        <f>(Table2[[#This Row],[Rank 1Y]]+Table2[[#This Row],[Rank 6M]]+Table2[[#This Row],[Rank Sharpe]])/3</f>
        <v>205</v>
      </c>
    </row>
    <row r="152" spans="1:48" x14ac:dyDescent="0.3">
      <c r="A152" t="s">
        <v>447</v>
      </c>
      <c r="B152" t="s">
        <v>448</v>
      </c>
      <c r="C152" t="s">
        <v>10306</v>
      </c>
      <c r="D152" t="s">
        <v>101</v>
      </c>
      <c r="E152">
        <v>52152.311767425002</v>
      </c>
      <c r="F152">
        <v>132.31</v>
      </c>
      <c r="G152">
        <v>87.850886691981898</v>
      </c>
      <c r="H152">
        <f>(Table2[[#This Row],[1Y Return vs Nifty]]-AVERAGE(Table2[1Y Return vs Nifty]))/_xlfn.STDEV.P(Table2[1Y Return vs Nifty])</f>
        <v>0.91754556021461642</v>
      </c>
      <c r="I152">
        <v>-12.0709139182648</v>
      </c>
      <c r="J152">
        <f>(Table2[[#This Row],[1M Return vs Nifty]]-AVERAGE(Table2[1M Return vs Nifty]))/_xlfn.STDEV.P(Table2[1M Return vs Nifty])</f>
        <v>-1.1909267208094385</v>
      </c>
      <c r="K152">
        <v>-1.8578990912856199</v>
      </c>
      <c r="L152">
        <f>(Table2[[#This Row],[6M Return vs Nifty]]-AVERAGE(Table2[6M Return vs Nifty]))/_xlfn.STDEV.P(Table2[6M Return vs Nifty])</f>
        <v>-0.35102918803936317</v>
      </c>
      <c r="M152">
        <v>-4.8956879282489698</v>
      </c>
      <c r="N152">
        <f>(Table2[[#This Row],[1W Return vs Nifty]]-AVERAGE(Table2[1W Return vs Nifty]))/_xlfn.STDEV.P(Table2[1W Return vs Nifty])</f>
        <v>-1.2855119425587278</v>
      </c>
      <c r="O152">
        <v>137.96</v>
      </c>
      <c r="P152">
        <v>138.69273662670599</v>
      </c>
      <c r="Q152">
        <v>119.657993767547</v>
      </c>
      <c r="R152">
        <v>30.2950280566731</v>
      </c>
      <c r="S152" s="2">
        <f>(Table2[[#This Row],[Close Price]]-Table2[[#This Row],[20D EMA]])/Table2[[#This Row],[20D EMA]]</f>
        <v>-4.0953899681067017E-2</v>
      </c>
      <c r="T152" s="2">
        <f>(Table2[[#This Row],[Close Price]]-Table2[[#This Row],[50D EMA]])/Table2[[#This Row],[50D EMA]]</f>
        <v>-4.6020698574037386E-2</v>
      </c>
      <c r="U152" s="2">
        <f>(Table2[[#This Row],[Close Price]]-Table2[[#This Row],[200D EMA]])/Table2[[#This Row],[200D EMA]]</f>
        <v>0.10573473475605283</v>
      </c>
      <c r="V152">
        <v>0.74673952557535705</v>
      </c>
      <c r="W152">
        <v>132</v>
      </c>
      <c r="X152">
        <v>133.35</v>
      </c>
      <c r="Y152">
        <v>132</v>
      </c>
      <c r="Z152">
        <v>135.26</v>
      </c>
      <c r="AA152">
        <v>131.9</v>
      </c>
      <c r="AB152">
        <v>150</v>
      </c>
      <c r="AC152" s="2">
        <f>(Table2[[#This Row],[Close Price]]/Table2[[#This Row],[Day Low]])-1</f>
        <v>2.348484848484933E-3</v>
      </c>
      <c r="AD152" s="2">
        <f>(Table2[[#This Row],[Day High]]/Table2[[#This Row],[Close Price]])-1</f>
        <v>7.8603280175344459E-3</v>
      </c>
      <c r="AE152" s="2">
        <f>(Table2[[#This Row],[Close Price]]/Table2[[#This Row],[Current Week Low]])-1</f>
        <v>2.348484848484933E-3</v>
      </c>
      <c r="AF152" s="2">
        <f>(Table2[[#This Row],[Current Week High]]/Table2[[#This Row],[Close Price]])-1</f>
        <v>2.2296122742045066E-2</v>
      </c>
      <c r="AG152" s="2">
        <f>(Table2[[#This Row],[Close Price]]/Table2[[#This Row],[Current Month Low]])-1</f>
        <v>3.1084154662623931E-3</v>
      </c>
      <c r="AH152" s="2">
        <f>(Table2[[#This Row],[Current Month High]]/Table2[[#This Row],[Close Price]])-1</f>
        <v>0.13370115637517954</v>
      </c>
      <c r="AI152">
        <v>28.864031441312001</v>
      </c>
      <c r="AJ152">
        <v>133.763250883392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-0.08</v>
      </c>
      <c r="AM152" t="s">
        <v>10344</v>
      </c>
      <c r="AN152">
        <v>-5.03</v>
      </c>
      <c r="AO152" t="s">
        <v>10344</v>
      </c>
      <c r="AP152">
        <v>0.18196153029576601</v>
      </c>
      <c r="AQ152">
        <f>(Table2[[#This Row],[Sharpe Ratio]]-AVERAGE(Table2[Sharpe Ratio]))/_xlfn.STDEV.P(Table2[Sharpe Ratio])</f>
        <v>1.3373441932136703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111</v>
      </c>
      <c r="AT152">
        <f>_xlfn.RANK.AVG(Table2[[#This Row],[6M Return vs Nifty Z-Score]],Table2[6M Return vs Nifty Z-Score])</f>
        <v>438</v>
      </c>
      <c r="AU152">
        <f>_xlfn.RANK.AVG(Table2[[#This Row],[Sharpe Ratio Z-Score]],Table2[Sharpe Ratio Z-Score])</f>
        <v>68</v>
      </c>
      <c r="AV152">
        <f>(Table2[[#This Row],[Rank 1Y]]+Table2[[#This Row],[Rank 6M]]+Table2[[#This Row],[Rank Sharpe]])/3</f>
        <v>205.66666666666666</v>
      </c>
    </row>
    <row r="153" spans="1:48" x14ac:dyDescent="0.3">
      <c r="A153" t="s">
        <v>1282</v>
      </c>
      <c r="B153" t="s">
        <v>1283</v>
      </c>
      <c r="C153" t="s">
        <v>10310</v>
      </c>
      <c r="D153" t="s">
        <v>300</v>
      </c>
      <c r="E153">
        <v>9031.6795275899894</v>
      </c>
      <c r="F153">
        <v>558.65</v>
      </c>
      <c r="G153">
        <v>27.137875601729899</v>
      </c>
      <c r="H153">
        <f>(Table2[[#This Row],[1Y Return vs Nifty]]-AVERAGE(Table2[1Y Return vs Nifty]))/_xlfn.STDEV.P(Table2[1Y Return vs Nifty])</f>
        <v>-3.5231010240688768E-2</v>
      </c>
      <c r="I153">
        <v>-2.2707210227922499</v>
      </c>
      <c r="J153">
        <f>(Table2[[#This Row],[1M Return vs Nifty]]-AVERAGE(Table2[1M Return vs Nifty]))/_xlfn.STDEV.P(Table2[1M Return vs Nifty])</f>
        <v>-0.26267569913743466</v>
      </c>
      <c r="K153">
        <v>32.924122124801499</v>
      </c>
      <c r="L153">
        <f>(Table2[[#This Row],[6M Return vs Nifty]]-AVERAGE(Table2[6M Return vs Nifty]))/_xlfn.STDEV.P(Table2[6M Return vs Nifty])</f>
        <v>0.8392867789717332</v>
      </c>
      <c r="M153">
        <v>-4.7018092987136697</v>
      </c>
      <c r="N153">
        <f>(Table2[[#This Row],[1W Return vs Nifty]]-AVERAGE(Table2[1W Return vs Nifty]))/_xlfn.STDEV.P(Table2[1W Return vs Nifty])</f>
        <v>-1.2417249065789229</v>
      </c>
      <c r="O153">
        <v>556.49</v>
      </c>
      <c r="P153">
        <v>530.50186550571402</v>
      </c>
      <c r="Q153">
        <v>447.470764016982</v>
      </c>
      <c r="R153">
        <v>42.687319736893301</v>
      </c>
      <c r="S153" s="2">
        <f>(Table2[[#This Row],[Close Price]]-Table2[[#This Row],[20D EMA]])/Table2[[#This Row],[20D EMA]]</f>
        <v>3.8814713651637374E-3</v>
      </c>
      <c r="T153" s="2">
        <f>(Table2[[#This Row],[Close Price]]-Table2[[#This Row],[50D EMA]])/Table2[[#This Row],[50D EMA]]</f>
        <v>5.3059444885180655E-2</v>
      </c>
      <c r="U153" s="2">
        <f>(Table2[[#This Row],[Close Price]]-Table2[[#This Row],[200D EMA]])/Table2[[#This Row],[200D EMA]]</f>
        <v>0.24846145250910426</v>
      </c>
      <c r="V153">
        <v>0.77448613618602902</v>
      </c>
      <c r="W153">
        <v>549.20000000000005</v>
      </c>
      <c r="X153">
        <v>562.9</v>
      </c>
      <c r="Y153">
        <v>549.20000000000005</v>
      </c>
      <c r="Z153">
        <v>576.35</v>
      </c>
      <c r="AA153">
        <v>530.95000000000005</v>
      </c>
      <c r="AB153">
        <v>601.9</v>
      </c>
      <c r="AC153" s="2">
        <f>(Table2[[#This Row],[Close Price]]/Table2[[#This Row],[Day Low]])-1</f>
        <v>1.7206846321922598E-2</v>
      </c>
      <c r="AD153" s="2">
        <f>(Table2[[#This Row],[Day High]]/Table2[[#This Row],[Close Price]])-1</f>
        <v>7.6076255258212822E-3</v>
      </c>
      <c r="AE153" s="2">
        <f>(Table2[[#This Row],[Close Price]]/Table2[[#This Row],[Current Week Low]])-1</f>
        <v>1.7206846321922598E-2</v>
      </c>
      <c r="AF153" s="2">
        <f>(Table2[[#This Row],[Current Week High]]/Table2[[#This Row],[Close Price]])-1</f>
        <v>3.1683522778126028E-2</v>
      </c>
      <c r="AG153" s="2">
        <f>(Table2[[#This Row],[Close Price]]/Table2[[#This Row],[Current Month Low]])-1</f>
        <v>5.2170637536490982E-2</v>
      </c>
      <c r="AH153" s="2">
        <f>(Table2[[#This Row],[Current Month High]]/Table2[[#This Row],[Close Price]])-1</f>
        <v>7.7418777409827166E-2</v>
      </c>
      <c r="AI153">
        <v>7.7418777409827104</v>
      </c>
      <c r="AJ153">
        <v>63.682976853208302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</v>
      </c>
      <c r="AM153" t="s">
        <v>10346</v>
      </c>
      <c r="AN153">
        <v>3.04</v>
      </c>
      <c r="AO153" t="s">
        <v>10345</v>
      </c>
      <c r="AP153">
        <v>0.1223238462856</v>
      </c>
      <c r="AQ153">
        <f>(Table2[[#This Row],[Sharpe Ratio]]-AVERAGE(Table2[Sharpe Ratio]))/_xlfn.STDEV.P(Table2[Sharpe Ratio])</f>
        <v>0.65217298035311666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-4.8171856632196475E-2</v>
      </c>
      <c r="AS153">
        <f>_xlfn.RANK.AVG(Table2[[#This Row],[1Y Return vs Nifty Z-Score]],Table2[1Y Return vs Nifty Z-Score])</f>
        <v>307</v>
      </c>
      <c r="AT153">
        <f>_xlfn.RANK.AVG(Table2[[#This Row],[6M Return vs Nifty Z-Score]],Table2[6M Return vs Nifty Z-Score])</f>
        <v>128</v>
      </c>
      <c r="AU153">
        <f>_xlfn.RANK.AVG(Table2[[#This Row],[Sharpe Ratio Z-Score]],Table2[Sharpe Ratio Z-Score])</f>
        <v>182</v>
      </c>
      <c r="AV153">
        <f>(Table2[[#This Row],[Rank 1Y]]+Table2[[#This Row],[Rank 6M]]+Table2[[#This Row],[Rank Sharpe]])/3</f>
        <v>205.66666666666666</v>
      </c>
    </row>
    <row r="154" spans="1:48" x14ac:dyDescent="0.3">
      <c r="A154" t="s">
        <v>413</v>
      </c>
      <c r="B154" t="s">
        <v>414</v>
      </c>
      <c r="C154" t="s">
        <v>10312</v>
      </c>
      <c r="D154" t="s">
        <v>335</v>
      </c>
      <c r="E154">
        <v>57681.4823005</v>
      </c>
      <c r="F154">
        <v>1771.75</v>
      </c>
      <c r="G154">
        <v>80.913137432207805</v>
      </c>
      <c r="H154">
        <f>(Table2[[#This Row],[1Y Return vs Nifty]]-AVERAGE(Table2[1Y Return vs Nifty]))/_xlfn.STDEV.P(Table2[1Y Return vs Nifty])</f>
        <v>0.80867062833913728</v>
      </c>
      <c r="I154">
        <v>15.3408812280592</v>
      </c>
      <c r="J154">
        <f>(Table2[[#This Row],[1M Return vs Nifty]]-AVERAGE(Table2[1M Return vs Nifty]))/_xlfn.STDEV.P(Table2[1M Return vs Nifty])</f>
        <v>1.4054534853591469</v>
      </c>
      <c r="K154">
        <v>45.395968709757597</v>
      </c>
      <c r="L154">
        <f>(Table2[[#This Row],[6M Return vs Nifty]]-AVERAGE(Table2[6M Return vs Nifty]))/_xlfn.STDEV.P(Table2[6M Return vs Nifty])</f>
        <v>1.2661003340540311</v>
      </c>
      <c r="M154">
        <v>4.1932559494730599</v>
      </c>
      <c r="N154">
        <f>(Table2[[#This Row],[1W Return vs Nifty]]-AVERAGE(Table2[1W Return vs Nifty]))/_xlfn.STDEV.P(Table2[1W Return vs Nifty])</f>
        <v>0.7672048191913442</v>
      </c>
      <c r="O154">
        <v>1615.05</v>
      </c>
      <c r="P154">
        <v>1530.6778377993901</v>
      </c>
      <c r="Q154">
        <v>1276.96518778579</v>
      </c>
      <c r="R154">
        <v>82.682871083427202</v>
      </c>
      <c r="S154" s="2">
        <f>(Table2[[#This Row],[Close Price]]-Table2[[#This Row],[20D EMA]])/Table2[[#This Row],[20D EMA]]</f>
        <v>9.7024859911457886E-2</v>
      </c>
      <c r="T154" s="2">
        <f>(Table2[[#This Row],[Close Price]]-Table2[[#This Row],[50D EMA]])/Table2[[#This Row],[50D EMA]]</f>
        <v>0.15749373006353326</v>
      </c>
      <c r="U154" s="2">
        <f>(Table2[[#This Row],[Close Price]]-Table2[[#This Row],[200D EMA]])/Table2[[#This Row],[200D EMA]]</f>
        <v>0.38746930374206079</v>
      </c>
      <c r="V154">
        <v>1.5403375496797</v>
      </c>
      <c r="W154">
        <v>1723.15</v>
      </c>
      <c r="X154">
        <v>1779.45</v>
      </c>
      <c r="Y154">
        <v>1684.25</v>
      </c>
      <c r="Z154">
        <v>1779.45</v>
      </c>
      <c r="AA154">
        <v>1418.55</v>
      </c>
      <c r="AB154">
        <v>1779.45</v>
      </c>
      <c r="AC154" s="2">
        <f>(Table2[[#This Row],[Close Price]]/Table2[[#This Row],[Day Low]])-1</f>
        <v>2.8204160984243831E-2</v>
      </c>
      <c r="AD154" s="2">
        <f>(Table2[[#This Row],[Day High]]/Table2[[#This Row],[Close Price]])-1</f>
        <v>4.3459856074503644E-3</v>
      </c>
      <c r="AE154" s="2">
        <f>(Table2[[#This Row],[Close Price]]/Table2[[#This Row],[Current Week Low]])-1</f>
        <v>5.1951907377170814E-2</v>
      </c>
      <c r="AF154" s="2">
        <f>(Table2[[#This Row],[Current Week High]]/Table2[[#This Row],[Close Price]])-1</f>
        <v>4.3459856074503644E-3</v>
      </c>
      <c r="AG154" s="2">
        <f>(Table2[[#This Row],[Close Price]]/Table2[[#This Row],[Current Month Low]])-1</f>
        <v>0.2489866412886399</v>
      </c>
      <c r="AH154" s="2">
        <f>(Table2[[#This Row],[Current Month High]]/Table2[[#This Row],[Close Price]])-1</f>
        <v>4.3459856074503644E-3</v>
      </c>
      <c r="AI154">
        <v>0.434598560745036</v>
      </c>
      <c r="AJ154">
        <v>119.629354158919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0.13</v>
      </c>
      <c r="AM154" t="s">
        <v>10345</v>
      </c>
      <c r="AN154">
        <v>24</v>
      </c>
      <c r="AO154" t="s">
        <v>10345</v>
      </c>
      <c r="AP154">
        <v>4.3010447390235997E-2</v>
      </c>
      <c r="AQ154">
        <f>(Table2[[#This Row],[Sharpe Ratio]]-AVERAGE(Table2[Sharpe Ratio]))/_xlfn.STDEV.P(Table2[Sharpe Ratio])</f>
        <v>-0.25905049552777026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3.9883787714158889</v>
      </c>
      <c r="AS154">
        <f>_xlfn.RANK.AVG(Table2[[#This Row],[1Y Return vs Nifty Z-Score]],Table2[1Y Return vs Nifty Z-Score])</f>
        <v>124</v>
      </c>
      <c r="AT154">
        <f>_xlfn.RANK.AVG(Table2[[#This Row],[6M Return vs Nifty Z-Score]],Table2[6M Return vs Nifty Z-Score])</f>
        <v>76</v>
      </c>
      <c r="AU154">
        <f>_xlfn.RANK.AVG(Table2[[#This Row],[Sharpe Ratio Z-Score]],Table2[Sharpe Ratio Z-Score])</f>
        <v>418</v>
      </c>
      <c r="AV154">
        <f>(Table2[[#This Row],[Rank 1Y]]+Table2[[#This Row],[Rank 6M]]+Table2[[#This Row],[Rank Sharpe]])/3</f>
        <v>206</v>
      </c>
    </row>
    <row r="155" spans="1:48" x14ac:dyDescent="0.3">
      <c r="A155" t="s">
        <v>967</v>
      </c>
      <c r="B155" t="s">
        <v>968</v>
      </c>
      <c r="C155" t="s">
        <v>10310</v>
      </c>
      <c r="D155" t="s">
        <v>72</v>
      </c>
      <c r="E155">
        <v>15229.5</v>
      </c>
      <c r="F155">
        <v>102.46</v>
      </c>
      <c r="G155">
        <v>109.348940643956</v>
      </c>
      <c r="H155">
        <f>(Table2[[#This Row],[1Y Return vs Nifty]]-AVERAGE(Table2[1Y Return vs Nifty]))/_xlfn.STDEV.P(Table2[1Y Return vs Nifty])</f>
        <v>1.2549171013061386</v>
      </c>
      <c r="I155">
        <v>-6.9708649798579003</v>
      </c>
      <c r="J155">
        <f>(Table2[[#This Row],[1M Return vs Nifty]]-AVERAGE(Table2[1M Return vs Nifty]))/_xlfn.STDEV.P(Table2[1M Return vs Nifty])</f>
        <v>-0.70786218441235649</v>
      </c>
      <c r="K155">
        <v>18.078717986191101</v>
      </c>
      <c r="L155">
        <f>(Table2[[#This Row],[6M Return vs Nifty]]-AVERAGE(Table2[6M Return vs Nifty]))/_xlfn.STDEV.P(Table2[6M Return vs Nifty])</f>
        <v>0.33124495261727055</v>
      </c>
      <c r="M155">
        <v>-3.0045255829200199</v>
      </c>
      <c r="N155">
        <f>(Table2[[#This Row],[1W Return vs Nifty]]-AVERAGE(Table2[1W Return vs Nifty]))/_xlfn.STDEV.P(Table2[1W Return vs Nifty])</f>
        <v>-0.8583973407222526</v>
      </c>
      <c r="O155">
        <v>101.43</v>
      </c>
      <c r="P155">
        <v>95.098583983384898</v>
      </c>
      <c r="Q155">
        <v>77.189033673585897</v>
      </c>
      <c r="R155">
        <v>47.309914223651397</v>
      </c>
      <c r="S155" s="2">
        <f>(Table2[[#This Row],[Close Price]]-Table2[[#This Row],[20D EMA]])/Table2[[#This Row],[20D EMA]]</f>
        <v>1.0154786552301951E-2</v>
      </c>
      <c r="T155" s="2">
        <f>(Table2[[#This Row],[Close Price]]-Table2[[#This Row],[50D EMA]])/Table2[[#This Row],[50D EMA]]</f>
        <v>7.7408261072543852E-2</v>
      </c>
      <c r="U155" s="2">
        <f>(Table2[[#This Row],[Close Price]]-Table2[[#This Row],[200D EMA]])/Table2[[#This Row],[200D EMA]]</f>
        <v>0.32739062951971931</v>
      </c>
      <c r="V155">
        <v>0.48374975252663499</v>
      </c>
      <c r="W155">
        <v>101.5</v>
      </c>
      <c r="X155">
        <v>105.24</v>
      </c>
      <c r="Y155">
        <v>100.31</v>
      </c>
      <c r="Z155">
        <v>105.24</v>
      </c>
      <c r="AA155">
        <v>95.6</v>
      </c>
      <c r="AB155">
        <v>112.48</v>
      </c>
      <c r="AC155" s="2">
        <f>(Table2[[#This Row],[Close Price]]/Table2[[#This Row],[Day Low]])-1</f>
        <v>9.4581280788177402E-3</v>
      </c>
      <c r="AD155" s="2">
        <f>(Table2[[#This Row],[Day High]]/Table2[[#This Row],[Close Price]])-1</f>
        <v>2.7132539527620514E-2</v>
      </c>
      <c r="AE155" s="2">
        <f>(Table2[[#This Row],[Close Price]]/Table2[[#This Row],[Current Week Low]])-1</f>
        <v>2.1433555976472896E-2</v>
      </c>
      <c r="AF155" s="2">
        <f>(Table2[[#This Row],[Current Week High]]/Table2[[#This Row],[Close Price]])-1</f>
        <v>2.7132539527620514E-2</v>
      </c>
      <c r="AG155" s="2">
        <f>(Table2[[#This Row],[Close Price]]/Table2[[#This Row],[Current Month Low]])-1</f>
        <v>7.1757322175732163E-2</v>
      </c>
      <c r="AH155" s="2">
        <f>(Table2[[#This Row],[Current Month High]]/Table2[[#This Row],[Close Price]])-1</f>
        <v>9.7794261175092823E-2</v>
      </c>
      <c r="AI155">
        <v>28.635565098575</v>
      </c>
      <c r="AJ155">
        <v>146.89156626505999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0.34</v>
      </c>
      <c r="AM155" t="s">
        <v>10345</v>
      </c>
      <c r="AN155">
        <v>2.0699999999999998</v>
      </c>
      <c r="AO155" t="s">
        <v>10345</v>
      </c>
      <c r="AP155">
        <v>7.5109905090466E-2</v>
      </c>
      <c r="AQ155">
        <f>(Table2[[#This Row],[Sharpe Ratio]]-AVERAGE(Table2[Sharpe Ratio]))/_xlfn.STDEV.P(Table2[Sharpe Ratio])</f>
        <v>0.10973686987165635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0.12963939866045637</v>
      </c>
      <c r="AS155">
        <f>_xlfn.RANK.AVG(Table2[[#This Row],[1Y Return vs Nifty Z-Score]],Table2[1Y Return vs Nifty Z-Score])</f>
        <v>76</v>
      </c>
      <c r="AT155">
        <f>_xlfn.RANK.AVG(Table2[[#This Row],[6M Return vs Nifty Z-Score]],Table2[6M Return vs Nifty Z-Score])</f>
        <v>223</v>
      </c>
      <c r="AU155">
        <f>_xlfn.RANK.AVG(Table2[[#This Row],[Sharpe Ratio Z-Score]],Table2[Sharpe Ratio Z-Score])</f>
        <v>319</v>
      </c>
      <c r="AV155">
        <f>(Table2[[#This Row],[Rank 1Y]]+Table2[[#This Row],[Rank 6M]]+Table2[[#This Row],[Rank Sharpe]])/3</f>
        <v>206</v>
      </c>
    </row>
    <row r="156" spans="1:48" x14ac:dyDescent="0.3">
      <c r="A156" t="s">
        <v>985</v>
      </c>
      <c r="B156" t="s">
        <v>986</v>
      </c>
      <c r="C156" t="s">
        <v>10299</v>
      </c>
      <c r="D156" t="s">
        <v>18</v>
      </c>
      <c r="E156">
        <v>14667.7729</v>
      </c>
      <c r="F156">
        <v>970.1</v>
      </c>
      <c r="G156">
        <v>121.42684781111799</v>
      </c>
      <c r="H156">
        <f>(Table2[[#This Row],[1Y Return vs Nifty]]-AVERAGE(Table2[1Y Return vs Nifty]))/_xlfn.STDEV.P(Table2[1Y Return vs Nifty])</f>
        <v>1.4444571481982256</v>
      </c>
      <c r="I156">
        <v>-4.05085670568696</v>
      </c>
      <c r="J156">
        <f>(Table2[[#This Row],[1M Return vs Nifty]]-AVERAGE(Table2[1M Return vs Nifty]))/_xlfn.STDEV.P(Table2[1M Return vs Nifty])</f>
        <v>-0.43128592793458198</v>
      </c>
      <c r="K156">
        <v>-8.1116689307937602</v>
      </c>
      <c r="L156">
        <f>(Table2[[#This Row],[6M Return vs Nifty]]-AVERAGE(Table2[6M Return vs Nifty]))/_xlfn.STDEV.P(Table2[6M Return vs Nifty])</f>
        <v>-0.56504671300527964</v>
      </c>
      <c r="M156">
        <v>-1.10860420269805</v>
      </c>
      <c r="N156">
        <f>(Table2[[#This Row],[1W Return vs Nifty]]-AVERAGE(Table2[1W Return vs Nifty]))/_xlfn.STDEV.P(Table2[1W Return vs Nifty])</f>
        <v>-0.43020792196248225</v>
      </c>
      <c r="O156">
        <v>980.72</v>
      </c>
      <c r="P156">
        <v>979.93749658775903</v>
      </c>
      <c r="Q156">
        <v>859.34863961843496</v>
      </c>
      <c r="R156">
        <v>51.294393552084898</v>
      </c>
      <c r="S156" s="2">
        <f>(Table2[[#This Row],[Close Price]]-Table2[[#This Row],[20D EMA]])/Table2[[#This Row],[20D EMA]]</f>
        <v>-1.0828778856350441E-2</v>
      </c>
      <c r="T156" s="2">
        <f>(Table2[[#This Row],[Close Price]]-Table2[[#This Row],[50D EMA]])/Table2[[#This Row],[50D EMA]]</f>
        <v>-1.0038902095301137E-2</v>
      </c>
      <c r="U156" s="2">
        <f>(Table2[[#This Row],[Close Price]]-Table2[[#This Row],[200D EMA]])/Table2[[#This Row],[200D EMA]]</f>
        <v>0.12887826346096329</v>
      </c>
      <c r="V156">
        <v>0.78199893408876398</v>
      </c>
      <c r="W156">
        <v>968.1</v>
      </c>
      <c r="X156">
        <v>993.7</v>
      </c>
      <c r="Y156">
        <v>968.1</v>
      </c>
      <c r="Z156">
        <v>1027</v>
      </c>
      <c r="AA156">
        <v>886.65</v>
      </c>
      <c r="AB156">
        <v>1039</v>
      </c>
      <c r="AC156" s="2">
        <f>(Table2[[#This Row],[Close Price]]/Table2[[#This Row],[Day Low]])-1</f>
        <v>2.0659022828219964E-3</v>
      </c>
      <c r="AD156" s="2">
        <f>(Table2[[#This Row],[Day High]]/Table2[[#This Row],[Close Price]])-1</f>
        <v>2.4327388928976346E-2</v>
      </c>
      <c r="AE156" s="2">
        <f>(Table2[[#This Row],[Close Price]]/Table2[[#This Row],[Current Week Low]])-1</f>
        <v>2.0659022828219964E-3</v>
      </c>
      <c r="AF156" s="2">
        <f>(Table2[[#This Row],[Current Week High]]/Table2[[#This Row],[Close Price]])-1</f>
        <v>5.8653747036387927E-2</v>
      </c>
      <c r="AG156" s="2">
        <f>(Table2[[#This Row],[Close Price]]/Table2[[#This Row],[Current Month Low]])-1</f>
        <v>9.4118310494558211E-2</v>
      </c>
      <c r="AH156" s="2">
        <f>(Table2[[#This Row],[Current Month High]]/Table2[[#This Row],[Close Price]])-1</f>
        <v>7.1023605813833601E-2</v>
      </c>
      <c r="AI156">
        <v>31.429749510359699</v>
      </c>
      <c r="AJ156">
        <v>152.89363920750699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-0.06</v>
      </c>
      <c r="AM156" t="s">
        <v>10344</v>
      </c>
      <c r="AN156">
        <v>6.36</v>
      </c>
      <c r="AO156" t="s">
        <v>10345</v>
      </c>
      <c r="AP156">
        <v>0.19661526873382701</v>
      </c>
      <c r="AQ156">
        <f>(Table2[[#This Row],[Sharpe Ratio]]-AVERAGE(Table2[Sharpe Ratio]))/_xlfn.STDEV.P(Table2[Sharpe Ratio])</f>
        <v>1.5056994857638653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1.5236160710597466</v>
      </c>
      <c r="AS156">
        <f>_xlfn.RANK.AVG(Table2[[#This Row],[1Y Return vs Nifty Z-Score]],Table2[1Y Return vs Nifty Z-Score])</f>
        <v>60</v>
      </c>
      <c r="AT156">
        <f>_xlfn.RANK.AVG(Table2[[#This Row],[6M Return vs Nifty Z-Score]],Table2[6M Return vs Nifty Z-Score])</f>
        <v>515</v>
      </c>
      <c r="AU156">
        <f>_xlfn.RANK.AVG(Table2[[#This Row],[Sharpe Ratio Z-Score]],Table2[Sharpe Ratio Z-Score])</f>
        <v>45</v>
      </c>
      <c r="AV156">
        <f>(Table2[[#This Row],[Rank 1Y]]+Table2[[#This Row],[Rank 6M]]+Table2[[#This Row],[Rank Sharpe]])/3</f>
        <v>206.66666666666666</v>
      </c>
    </row>
    <row r="157" spans="1:48" x14ac:dyDescent="0.3">
      <c r="A157" t="s">
        <v>109</v>
      </c>
      <c r="B157" t="s">
        <v>110</v>
      </c>
      <c r="C157" t="s">
        <v>10306</v>
      </c>
      <c r="D157" t="s">
        <v>60</v>
      </c>
      <c r="E157">
        <v>252282.37613081001</v>
      </c>
      <c r="F157">
        <v>641.54999999999995</v>
      </c>
      <c r="G157">
        <v>69.598713472263796</v>
      </c>
      <c r="H157">
        <f>(Table2[[#This Row],[1Y Return vs Nifty]]-AVERAGE(Table2[1Y Return vs Nifty]))/_xlfn.STDEV.P(Table2[1Y Return vs Nifty])</f>
        <v>0.63111201505922987</v>
      </c>
      <c r="I157">
        <v>-9.9022110297061801</v>
      </c>
      <c r="J157">
        <f>(Table2[[#This Row],[1M Return vs Nifty]]-AVERAGE(Table2[1M Return vs Nifty]))/_xlfn.STDEV.P(Table2[1M Return vs Nifty])</f>
        <v>-0.98551232810523282</v>
      </c>
      <c r="K157">
        <v>2.60261571826612</v>
      </c>
      <c r="L157">
        <f>(Table2[[#This Row],[6M Return vs Nifty]]-AVERAGE(Table2[6M Return vs Nifty]))/_xlfn.STDEV.P(Table2[6M Return vs Nifty])</f>
        <v>-0.19838072733279496</v>
      </c>
      <c r="M157">
        <v>-7.1389266253821297</v>
      </c>
      <c r="N157">
        <f>(Table2[[#This Row],[1W Return vs Nifty]]-AVERAGE(Table2[1W Return vs Nifty]))/_xlfn.STDEV.P(Table2[1W Return vs Nifty])</f>
        <v>-1.7921421667257318</v>
      </c>
      <c r="O157">
        <v>683.78</v>
      </c>
      <c r="P157">
        <v>692.12171338240501</v>
      </c>
      <c r="Q157">
        <v>598.53433439466096</v>
      </c>
      <c r="R157">
        <v>23.3001145992964</v>
      </c>
      <c r="S157" s="2">
        <f>(Table2[[#This Row],[Close Price]]-Table2[[#This Row],[20D EMA]])/Table2[[#This Row],[20D EMA]]</f>
        <v>-6.1759630290444324E-2</v>
      </c>
      <c r="T157" s="2">
        <f>(Table2[[#This Row],[Close Price]]-Table2[[#This Row],[50D EMA]])/Table2[[#This Row],[50D EMA]]</f>
        <v>-7.3067659061381893E-2</v>
      </c>
      <c r="U157" s="2">
        <f>(Table2[[#This Row],[Close Price]]-Table2[[#This Row],[200D EMA]])/Table2[[#This Row],[200D EMA]]</f>
        <v>7.1868334251607643E-2</v>
      </c>
      <c r="V157">
        <v>0.879926156188374</v>
      </c>
      <c r="W157">
        <v>638.15</v>
      </c>
      <c r="X157">
        <v>658.85</v>
      </c>
      <c r="Y157">
        <v>638.15</v>
      </c>
      <c r="Z157">
        <v>679</v>
      </c>
      <c r="AA157">
        <v>620</v>
      </c>
      <c r="AB157">
        <v>752.9</v>
      </c>
      <c r="AC157" s="2">
        <f>(Table2[[#This Row],[Close Price]]/Table2[[#This Row],[Day Low]])-1</f>
        <v>5.3279009637232644E-3</v>
      </c>
      <c r="AD157" s="2">
        <f>(Table2[[#This Row],[Day High]]/Table2[[#This Row],[Close Price]])-1</f>
        <v>2.6965941859558917E-2</v>
      </c>
      <c r="AE157" s="2">
        <f>(Table2[[#This Row],[Close Price]]/Table2[[#This Row],[Current Week Low]])-1</f>
        <v>5.3279009637232644E-3</v>
      </c>
      <c r="AF157" s="2">
        <f>(Table2[[#This Row],[Current Week High]]/Table2[[#This Row],[Close Price]])-1</f>
        <v>5.8374249863611727E-2</v>
      </c>
      <c r="AG157" s="2">
        <f>(Table2[[#This Row],[Close Price]]/Table2[[#This Row],[Current Month Low]])-1</f>
        <v>3.475806451612895E-2</v>
      </c>
      <c r="AH157" s="2">
        <f>(Table2[[#This Row],[Current Month High]]/Table2[[#This Row],[Close Price]])-1</f>
        <v>0.17356402462785447</v>
      </c>
      <c r="AI157">
        <v>39.638375808588499</v>
      </c>
      <c r="AJ157">
        <v>121.721099015033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-0.22</v>
      </c>
      <c r="AM157" t="s">
        <v>10344</v>
      </c>
      <c r="AN157">
        <v>-7.74</v>
      </c>
      <c r="AO157" t="s">
        <v>10344</v>
      </c>
      <c r="AP157">
        <v>0.16839338247211</v>
      </c>
      <c r="AQ157">
        <f>(Table2[[#This Row],[Sharpe Ratio]]-AVERAGE(Table2[Sharpe Ratio]))/_xlfn.STDEV.P(Table2[Sharpe Ratio])</f>
        <v>1.1814611394884291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149</v>
      </c>
      <c r="AT157">
        <f>_xlfn.RANK.AVG(Table2[[#This Row],[6M Return vs Nifty Z-Score]],Table2[6M Return vs Nifty Z-Score])</f>
        <v>383</v>
      </c>
      <c r="AU157">
        <f>_xlfn.RANK.AVG(Table2[[#This Row],[Sharpe Ratio Z-Score]],Table2[Sharpe Ratio Z-Score])</f>
        <v>89</v>
      </c>
      <c r="AV157">
        <f>(Table2[[#This Row],[Rank 1Y]]+Table2[[#This Row],[Rank 6M]]+Table2[[#This Row],[Rank Sharpe]])/3</f>
        <v>207</v>
      </c>
    </row>
    <row r="158" spans="1:48" x14ac:dyDescent="0.3">
      <c r="A158" t="s">
        <v>781</v>
      </c>
      <c r="B158" t="s">
        <v>782</v>
      </c>
      <c r="C158" t="s">
        <v>10302</v>
      </c>
      <c r="D158" t="s">
        <v>650</v>
      </c>
      <c r="E158">
        <v>21341.309148623899</v>
      </c>
      <c r="F158">
        <v>146.36000000000001</v>
      </c>
      <c r="G158">
        <v>75.078302348863701</v>
      </c>
      <c r="H158">
        <f>(Table2[[#This Row],[1Y Return vs Nifty]]-AVERAGE(Table2[1Y Return vs Nifty]))/_xlfn.STDEV.P(Table2[1Y Return vs Nifty])</f>
        <v>0.71710386101776691</v>
      </c>
      <c r="I158">
        <v>18.0731055932151</v>
      </c>
      <c r="J158">
        <f>(Table2[[#This Row],[1M Return vs Nifty]]-AVERAGE(Table2[1M Return vs Nifty]))/_xlfn.STDEV.P(Table2[1M Return vs Nifty])</f>
        <v>1.6642432954622486</v>
      </c>
      <c r="K158">
        <v>25.462156692792</v>
      </c>
      <c r="L158">
        <f>(Table2[[#This Row],[6M Return vs Nifty]]-AVERAGE(Table2[6M Return vs Nifty]))/_xlfn.STDEV.P(Table2[6M Return vs Nifty])</f>
        <v>0.58392218863281176</v>
      </c>
      <c r="M158">
        <v>5.3271599754901899</v>
      </c>
      <c r="N158">
        <f>(Table2[[#This Row],[1W Return vs Nifty]]-AVERAGE(Table2[1W Return vs Nifty]))/_xlfn.STDEV.P(Table2[1W Return vs Nifty])</f>
        <v>1.0232943970053747</v>
      </c>
      <c r="O158">
        <v>138.52000000000001</v>
      </c>
      <c r="P158">
        <v>128.29908585610499</v>
      </c>
      <c r="Q158">
        <v>105.031221502595</v>
      </c>
      <c r="R158">
        <v>65.534893506661405</v>
      </c>
      <c r="S158" s="2">
        <f>(Table2[[#This Row],[Close Price]]-Table2[[#This Row],[20D EMA]])/Table2[[#This Row],[20D EMA]]</f>
        <v>5.659832515160268E-2</v>
      </c>
      <c r="T158" s="2">
        <f>(Table2[[#This Row],[Close Price]]-Table2[[#This Row],[50D EMA]])/Table2[[#This Row],[50D EMA]]</f>
        <v>0.14077196281937193</v>
      </c>
      <c r="U158" s="2">
        <f>(Table2[[#This Row],[Close Price]]-Table2[[#This Row],[200D EMA]])/Table2[[#This Row],[200D EMA]]</f>
        <v>0.39349041081450148</v>
      </c>
      <c r="V158">
        <v>0.95497587331971001</v>
      </c>
      <c r="W158">
        <v>145.21</v>
      </c>
      <c r="X158">
        <v>149.25</v>
      </c>
      <c r="Y158">
        <v>145.21</v>
      </c>
      <c r="Z158">
        <v>151.88999999999999</v>
      </c>
      <c r="AA158">
        <v>122.27</v>
      </c>
      <c r="AB158">
        <v>151.88999999999999</v>
      </c>
      <c r="AC158" s="2">
        <f>(Table2[[#This Row],[Close Price]]/Table2[[#This Row],[Day Low]])-1</f>
        <v>7.919564768266607E-3</v>
      </c>
      <c r="AD158" s="2">
        <f>(Table2[[#This Row],[Day High]]/Table2[[#This Row],[Close Price]])-1</f>
        <v>1.9745832194588697E-2</v>
      </c>
      <c r="AE158" s="2">
        <f>(Table2[[#This Row],[Close Price]]/Table2[[#This Row],[Current Week Low]])-1</f>
        <v>7.919564768266607E-3</v>
      </c>
      <c r="AF158" s="2">
        <f>(Table2[[#This Row],[Current Week High]]/Table2[[#This Row],[Close Price]])-1</f>
        <v>3.7783547417326924E-2</v>
      </c>
      <c r="AG158" s="2">
        <f>(Table2[[#This Row],[Close Price]]/Table2[[#This Row],[Current Month Low]])-1</f>
        <v>0.19702298192524759</v>
      </c>
      <c r="AH158" s="2">
        <f>(Table2[[#This Row],[Current Month High]]/Table2[[#This Row],[Close Price]])-1</f>
        <v>3.7783547417326924E-2</v>
      </c>
      <c r="AI158">
        <v>3.7783547417326901</v>
      </c>
      <c r="AJ158">
        <v>137.98373983739799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0.37</v>
      </c>
      <c r="AM158" t="s">
        <v>10345</v>
      </c>
      <c r="AN158">
        <v>10.45</v>
      </c>
      <c r="AO158" t="s">
        <v>10345</v>
      </c>
      <c r="AP158">
        <v>7.7379378575491001E-2</v>
      </c>
      <c r="AQ158">
        <f>(Table2[[#This Row],[Sharpe Ratio]]-AVERAGE(Table2[Sharpe Ratio]))/_xlfn.STDEV.P(Table2[Sharpe Ratio])</f>
        <v>0.13581061713562423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4.1243743592538262</v>
      </c>
      <c r="AS158">
        <f>_xlfn.RANK.AVG(Table2[[#This Row],[1Y Return vs Nifty Z-Score]],Table2[1Y Return vs Nifty Z-Score])</f>
        <v>139</v>
      </c>
      <c r="AT158">
        <f>_xlfn.RANK.AVG(Table2[[#This Row],[6M Return vs Nifty Z-Score]],Table2[6M Return vs Nifty Z-Score])</f>
        <v>172</v>
      </c>
      <c r="AU158">
        <f>_xlfn.RANK.AVG(Table2[[#This Row],[Sharpe Ratio Z-Score]],Table2[Sharpe Ratio Z-Score])</f>
        <v>311</v>
      </c>
      <c r="AV158">
        <f>(Table2[[#This Row],[Rank 1Y]]+Table2[[#This Row],[Rank 6M]]+Table2[[#This Row],[Rank Sharpe]])/3</f>
        <v>207.33333333333334</v>
      </c>
    </row>
    <row r="159" spans="1:48" x14ac:dyDescent="0.3">
      <c r="A159" t="s">
        <v>1645</v>
      </c>
      <c r="B159" t="s">
        <v>1646</v>
      </c>
      <c r="C159" t="s">
        <v>10303</v>
      </c>
      <c r="D159" t="s">
        <v>1647</v>
      </c>
      <c r="E159">
        <v>5370.6840099000001</v>
      </c>
      <c r="F159">
        <v>1058.2</v>
      </c>
      <c r="G159">
        <v>64.793578242286202</v>
      </c>
      <c r="H159">
        <f>(Table2[[#This Row],[1Y Return vs Nifty]]-AVERAGE(Table2[1Y Return vs Nifty]))/_xlfn.STDEV.P(Table2[1Y Return vs Nifty])</f>
        <v>0.55570445113217759</v>
      </c>
      <c r="I159">
        <v>-2.5745873854438401</v>
      </c>
      <c r="J159">
        <f>(Table2[[#This Row],[1M Return vs Nifty]]-AVERAGE(Table2[1M Return vs Nifty]))/_xlfn.STDEV.P(Table2[1M Return vs Nifty])</f>
        <v>-0.2914572001335427</v>
      </c>
      <c r="K159">
        <v>47.293973336906298</v>
      </c>
      <c r="L159">
        <f>(Table2[[#This Row],[6M Return vs Nifty]]-AVERAGE(Table2[6M Return vs Nifty]))/_xlfn.STDEV.P(Table2[6M Return vs Nifty])</f>
        <v>1.3310541560047555</v>
      </c>
      <c r="M159">
        <v>-6.94624522240722</v>
      </c>
      <c r="N159">
        <f>(Table2[[#This Row],[1W Return vs Nifty]]-AVERAGE(Table2[1W Return vs Nifty]))/_xlfn.STDEV.P(Table2[1W Return vs Nifty])</f>
        <v>-1.7486255215703381</v>
      </c>
      <c r="O159">
        <v>1073.42</v>
      </c>
      <c r="P159">
        <v>1023.6013547877</v>
      </c>
      <c r="Q159">
        <v>831.93359795912897</v>
      </c>
      <c r="R159">
        <v>41.047162796972202</v>
      </c>
      <c r="S159" s="2">
        <f>(Table2[[#This Row],[Close Price]]-Table2[[#This Row],[20D EMA]])/Table2[[#This Row],[20D EMA]]</f>
        <v>-1.4178979337072186E-2</v>
      </c>
      <c r="T159" s="2">
        <f>(Table2[[#This Row],[Close Price]]-Table2[[#This Row],[50D EMA]])/Table2[[#This Row],[50D EMA]]</f>
        <v>3.3800898221237718E-2</v>
      </c>
      <c r="U159" s="2">
        <f>(Table2[[#This Row],[Close Price]]-Table2[[#This Row],[200D EMA]])/Table2[[#This Row],[200D EMA]]</f>
        <v>0.27197651663058214</v>
      </c>
      <c r="V159">
        <v>0.68006245165551904</v>
      </c>
      <c r="W159">
        <v>1040</v>
      </c>
      <c r="X159">
        <v>1078</v>
      </c>
      <c r="Y159">
        <v>1040</v>
      </c>
      <c r="Z159">
        <v>1110</v>
      </c>
      <c r="AA159">
        <v>1010</v>
      </c>
      <c r="AB159">
        <v>1180</v>
      </c>
      <c r="AC159" s="2">
        <f>(Table2[[#This Row],[Close Price]]/Table2[[#This Row],[Day Low]])-1</f>
        <v>1.7500000000000071E-2</v>
      </c>
      <c r="AD159" s="2">
        <f>(Table2[[#This Row],[Day High]]/Table2[[#This Row],[Close Price]])-1</f>
        <v>1.8711018711018657E-2</v>
      </c>
      <c r="AE159" s="2">
        <f>(Table2[[#This Row],[Close Price]]/Table2[[#This Row],[Current Week Low]])-1</f>
        <v>1.7500000000000071E-2</v>
      </c>
      <c r="AF159" s="2">
        <f>(Table2[[#This Row],[Current Week High]]/Table2[[#This Row],[Close Price]])-1</f>
        <v>4.8951048951048959E-2</v>
      </c>
      <c r="AG159" s="2">
        <f>(Table2[[#This Row],[Close Price]]/Table2[[#This Row],[Current Month Low]])-1</f>
        <v>4.7722772277227765E-2</v>
      </c>
      <c r="AH159" s="2">
        <f>(Table2[[#This Row],[Current Month High]]/Table2[[#This Row],[Close Price]])-1</f>
        <v>0.11510111510111498</v>
      </c>
      <c r="AI159">
        <v>11.5101115101114</v>
      </c>
      <c r="AJ159">
        <v>97.794392523364493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0.03</v>
      </c>
      <c r="AM159" t="s">
        <v>10345</v>
      </c>
      <c r="AN159">
        <v>-3.59</v>
      </c>
      <c r="AO159" t="s">
        <v>10344</v>
      </c>
      <c r="AP159">
        <v>5.1834717751677001E-2</v>
      </c>
      <c r="AQ159">
        <f>(Table2[[#This Row],[Sharpe Ratio]]-AVERAGE(Table2[Sharpe Ratio]))/_xlfn.STDEV.P(Table2[Sharpe Ratio])</f>
        <v>-0.1576693616606783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-0.31099347622762608</v>
      </c>
      <c r="AS159">
        <f>_xlfn.RANK.AVG(Table2[[#This Row],[1Y Return vs Nifty Z-Score]],Table2[1Y Return vs Nifty Z-Score])</f>
        <v>160</v>
      </c>
      <c r="AT159">
        <f>_xlfn.RANK.AVG(Table2[[#This Row],[6M Return vs Nifty Z-Score]],Table2[6M Return vs Nifty Z-Score])</f>
        <v>71</v>
      </c>
      <c r="AU159">
        <f>_xlfn.RANK.AVG(Table2[[#This Row],[Sharpe Ratio Z-Score]],Table2[Sharpe Ratio Z-Score])</f>
        <v>391</v>
      </c>
      <c r="AV159">
        <f>(Table2[[#This Row],[Rank 1Y]]+Table2[[#This Row],[Rank 6M]]+Table2[[#This Row],[Rank Sharpe]])/3</f>
        <v>207.33333333333334</v>
      </c>
    </row>
    <row r="160" spans="1:48" x14ac:dyDescent="0.3">
      <c r="A160" t="s">
        <v>1019</v>
      </c>
      <c r="B160" t="s">
        <v>1020</v>
      </c>
      <c r="C160" t="s">
        <v>10311</v>
      </c>
      <c r="D160" t="s">
        <v>163</v>
      </c>
      <c r="E160">
        <v>13845.475681</v>
      </c>
      <c r="F160">
        <v>615.85</v>
      </c>
      <c r="G160">
        <v>15.680639094849401</v>
      </c>
      <c r="H160">
        <f>(Table2[[#This Row],[1Y Return vs Nifty]]-AVERAGE(Table2[1Y Return vs Nifty]))/_xlfn.STDEV.P(Table2[1Y Return vs Nifty])</f>
        <v>-0.21503079796153876</v>
      </c>
      <c r="I160">
        <v>-3.1719057869843201</v>
      </c>
      <c r="J160">
        <f>(Table2[[#This Row],[1M Return vs Nifty]]-AVERAGE(Table2[1M Return vs Nifty]))/_xlfn.STDEV.P(Table2[1M Return vs Nifty])</f>
        <v>-0.34803378208527003</v>
      </c>
      <c r="K160">
        <v>17.071669867109801</v>
      </c>
      <c r="L160">
        <f>(Table2[[#This Row],[6M Return vs Nifty]]-AVERAGE(Table2[6M Return vs Nifty]))/_xlfn.STDEV.P(Table2[6M Return vs Nifty])</f>
        <v>0.29678158867864624</v>
      </c>
      <c r="M160">
        <v>0.50837612347526295</v>
      </c>
      <c r="N160">
        <f>(Table2[[#This Row],[1W Return vs Nifty]]-AVERAGE(Table2[1W Return vs Nifty]))/_xlfn.STDEV.P(Table2[1W Return vs Nifty])</f>
        <v>-6.5016689228415372E-2</v>
      </c>
      <c r="O160">
        <v>610.17999999999995</v>
      </c>
      <c r="P160">
        <v>609.96705141023801</v>
      </c>
      <c r="Q160">
        <v>535.03321208087505</v>
      </c>
      <c r="R160">
        <v>60.825956168167401</v>
      </c>
      <c r="S160" s="2">
        <f>(Table2[[#This Row],[Close Price]]-Table2[[#This Row],[20D EMA]])/Table2[[#This Row],[20D EMA]]</f>
        <v>9.2923399652562744E-3</v>
      </c>
      <c r="T160" s="2">
        <f>(Table2[[#This Row],[Close Price]]-Table2[[#This Row],[50D EMA]])/Table2[[#This Row],[50D EMA]]</f>
        <v>9.6446989655600054E-3</v>
      </c>
      <c r="U160" s="2">
        <f>(Table2[[#This Row],[Close Price]]-Table2[[#This Row],[200D EMA]])/Table2[[#This Row],[200D EMA]]</f>
        <v>0.15105003968783307</v>
      </c>
      <c r="V160">
        <v>0.23904986137394499</v>
      </c>
      <c r="W160">
        <v>610.95000000000005</v>
      </c>
      <c r="X160">
        <v>621.1</v>
      </c>
      <c r="Y160">
        <v>606.75</v>
      </c>
      <c r="Z160">
        <v>621.1</v>
      </c>
      <c r="AA160">
        <v>562</v>
      </c>
      <c r="AB160">
        <v>642</v>
      </c>
      <c r="AC160" s="2">
        <f>(Table2[[#This Row],[Close Price]]/Table2[[#This Row],[Day Low]])-1</f>
        <v>8.0202962599229544E-3</v>
      </c>
      <c r="AD160" s="2">
        <f>(Table2[[#This Row],[Day High]]/Table2[[#This Row],[Close Price]])-1</f>
        <v>8.5248031176423655E-3</v>
      </c>
      <c r="AE160" s="2">
        <f>(Table2[[#This Row],[Close Price]]/Table2[[#This Row],[Current Week Low]])-1</f>
        <v>1.4997939843428121E-2</v>
      </c>
      <c r="AF160" s="2">
        <f>(Table2[[#This Row],[Current Week High]]/Table2[[#This Row],[Close Price]])-1</f>
        <v>8.5248031176423655E-3</v>
      </c>
      <c r="AG160" s="2">
        <f>(Table2[[#This Row],[Close Price]]/Table2[[#This Row],[Current Month Low]])-1</f>
        <v>9.581850533807823E-2</v>
      </c>
      <c r="AH160" s="2">
        <f>(Table2[[#This Row],[Current Month High]]/Table2[[#This Row],[Close Price]])-1</f>
        <v>4.2461638385970613E-2</v>
      </c>
      <c r="AI160">
        <v>16.383859706097201</v>
      </c>
      <c r="AJ160">
        <v>77.952755905511793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0.05</v>
      </c>
      <c r="AM160" t="s">
        <v>10345</v>
      </c>
      <c r="AN160">
        <v>5.82</v>
      </c>
      <c r="AO160" t="s">
        <v>10345</v>
      </c>
      <c r="AP160">
        <v>0.19714173091578899</v>
      </c>
      <c r="AQ160">
        <f>(Table2[[#This Row],[Sharpe Ratio]]-AVERAGE(Table2[Sharpe Ratio]))/_xlfn.STDEV.P(Table2[Sharpe Ratio])</f>
        <v>1.5117479555816837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1.1804482749851057</v>
      </c>
      <c r="AS160">
        <f>_xlfn.RANK.AVG(Table2[[#This Row],[1Y Return vs Nifty Z-Score]],Table2[1Y Return vs Nifty Z-Score])</f>
        <v>356</v>
      </c>
      <c r="AT160">
        <f>_xlfn.RANK.AVG(Table2[[#This Row],[6M Return vs Nifty Z-Score]],Table2[6M Return vs Nifty Z-Score])</f>
        <v>232</v>
      </c>
      <c r="AU160">
        <f>_xlfn.RANK.AVG(Table2[[#This Row],[Sharpe Ratio Z-Score]],Table2[Sharpe Ratio Z-Score])</f>
        <v>43</v>
      </c>
      <c r="AV160">
        <f>(Table2[[#This Row],[Rank 1Y]]+Table2[[#This Row],[Rank 6M]]+Table2[[#This Row],[Rank Sharpe]])/3</f>
        <v>210.33333333333334</v>
      </c>
    </row>
    <row r="161" spans="1:48" x14ac:dyDescent="0.3">
      <c r="A161" t="s">
        <v>1498</v>
      </c>
      <c r="B161" t="s">
        <v>1499</v>
      </c>
      <c r="C161" t="s">
        <v>10314</v>
      </c>
      <c r="D161" t="s">
        <v>172</v>
      </c>
      <c r="E161">
        <v>6926.5324987499998</v>
      </c>
      <c r="F161">
        <v>1013.2</v>
      </c>
      <c r="G161">
        <v>74.057923690785401</v>
      </c>
      <c r="H161">
        <f>(Table2[[#This Row],[1Y Return vs Nifty]]-AVERAGE(Table2[1Y Return vs Nifty]))/_xlfn.STDEV.P(Table2[1Y Return vs Nifty])</f>
        <v>0.70109093625993479</v>
      </c>
      <c r="I161">
        <v>8.0809825021526596</v>
      </c>
      <c r="J161">
        <f>(Table2[[#This Row],[1M Return vs Nifty]]-AVERAGE(Table2[1M Return vs Nifty]))/_xlfn.STDEV.P(Table2[1M Return vs Nifty])</f>
        <v>0.71781310098760254</v>
      </c>
      <c r="K161">
        <v>57.819657124242497</v>
      </c>
      <c r="L161">
        <f>(Table2[[#This Row],[6M Return vs Nifty]]-AVERAGE(Table2[6M Return vs Nifty]))/_xlfn.STDEV.P(Table2[6M Return vs Nifty])</f>
        <v>1.6912658124217017</v>
      </c>
      <c r="M161">
        <v>0.126047827521482</v>
      </c>
      <c r="N161">
        <f>(Table2[[#This Row],[1W Return vs Nifty]]-AVERAGE(Table2[1W Return vs Nifty]))/_xlfn.STDEV.P(Table2[1W Return vs Nifty])</f>
        <v>-0.15136464253895626</v>
      </c>
      <c r="O161">
        <v>981.13</v>
      </c>
      <c r="P161">
        <v>926.223611225691</v>
      </c>
      <c r="Q161">
        <v>736.35803705592002</v>
      </c>
      <c r="R161">
        <v>54.836813301207798</v>
      </c>
      <c r="S161" s="2">
        <f>(Table2[[#This Row],[Close Price]]-Table2[[#This Row],[20D EMA]])/Table2[[#This Row],[20D EMA]]</f>
        <v>3.2686799914384487E-2</v>
      </c>
      <c r="T161" s="2">
        <f>(Table2[[#This Row],[Close Price]]-Table2[[#This Row],[50D EMA]])/Table2[[#This Row],[50D EMA]]</f>
        <v>9.3904309629087704E-2</v>
      </c>
      <c r="U161" s="2">
        <f>(Table2[[#This Row],[Close Price]]-Table2[[#This Row],[200D EMA]])/Table2[[#This Row],[200D EMA]]</f>
        <v>0.37596108008943518</v>
      </c>
      <c r="V161">
        <v>0.63896435992799505</v>
      </c>
      <c r="W161">
        <v>995.05</v>
      </c>
      <c r="X161">
        <v>1017.35</v>
      </c>
      <c r="Y161">
        <v>985.75</v>
      </c>
      <c r="Z161">
        <v>1028.6500000000001</v>
      </c>
      <c r="AA161">
        <v>873.75</v>
      </c>
      <c r="AB161">
        <v>1082</v>
      </c>
      <c r="AC161" s="2">
        <f>(Table2[[#This Row],[Close Price]]/Table2[[#This Row],[Day Low]])-1</f>
        <v>1.8240289432691847E-2</v>
      </c>
      <c r="AD161" s="2">
        <f>(Table2[[#This Row],[Day High]]/Table2[[#This Row],[Close Price]])-1</f>
        <v>4.095933675483554E-3</v>
      </c>
      <c r="AE161" s="2">
        <f>(Table2[[#This Row],[Close Price]]/Table2[[#This Row],[Current Week Low]])-1</f>
        <v>2.7846817144306479E-2</v>
      </c>
      <c r="AF161" s="2">
        <f>(Table2[[#This Row],[Current Week High]]/Table2[[#This Row],[Close Price]])-1</f>
        <v>1.5248716936439033E-2</v>
      </c>
      <c r="AG161" s="2">
        <f>(Table2[[#This Row],[Close Price]]/Table2[[#This Row],[Current Month Low]])-1</f>
        <v>0.15959942775393432</v>
      </c>
      <c r="AH161" s="2">
        <f>(Table2[[#This Row],[Current Month High]]/Table2[[#This Row],[Close Price]])-1</f>
        <v>6.7903671535728405E-2</v>
      </c>
      <c r="AI161">
        <v>6.7903671535728396</v>
      </c>
      <c r="AJ161">
        <v>131.800503317318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0.22</v>
      </c>
      <c r="AM161" t="s">
        <v>10345</v>
      </c>
      <c r="AN161">
        <v>4.3099999999999996</v>
      </c>
      <c r="AO161" t="s">
        <v>10345</v>
      </c>
      <c r="AP161">
        <v>3.1050867232010001E-2</v>
      </c>
      <c r="AQ161">
        <f>(Table2[[#This Row],[Sharpe Ratio]]-AVERAGE(Table2[Sharpe Ratio]))/_xlfn.STDEV.P(Table2[Sharpe Ratio])</f>
        <v>-0.39645288092083619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2.5623523262094468</v>
      </c>
      <c r="AS161">
        <f>_xlfn.RANK.AVG(Table2[[#This Row],[1Y Return vs Nifty Z-Score]],Table2[1Y Return vs Nifty Z-Score])</f>
        <v>141</v>
      </c>
      <c r="AT161">
        <f>_xlfn.RANK.AVG(Table2[[#This Row],[6M Return vs Nifty Z-Score]],Table2[6M Return vs Nifty Z-Score])</f>
        <v>47</v>
      </c>
      <c r="AU161">
        <f>_xlfn.RANK.AVG(Table2[[#This Row],[Sharpe Ratio Z-Score]],Table2[Sharpe Ratio Z-Score])</f>
        <v>443</v>
      </c>
      <c r="AV161">
        <f>(Table2[[#This Row],[Rank 1Y]]+Table2[[#This Row],[Rank 6M]]+Table2[[#This Row],[Rank Sharpe]])/3</f>
        <v>210.33333333333334</v>
      </c>
    </row>
    <row r="162" spans="1:48" x14ac:dyDescent="0.3">
      <c r="A162" t="s">
        <v>674</v>
      </c>
      <c r="B162" t="s">
        <v>675</v>
      </c>
      <c r="C162" t="s">
        <v>10313</v>
      </c>
      <c r="D162" t="s">
        <v>139</v>
      </c>
      <c r="E162">
        <v>27473.54195888</v>
      </c>
      <c r="F162">
        <v>1173.5999999999999</v>
      </c>
      <c r="G162">
        <v>71.366860511492007</v>
      </c>
      <c r="H162">
        <f>(Table2[[#This Row],[1Y Return vs Nifty]]-AVERAGE(Table2[1Y Return vs Nifty]))/_xlfn.STDEV.P(Table2[1Y Return vs Nifty])</f>
        <v>0.65885975877749592</v>
      </c>
      <c r="I162">
        <v>-6.6219090853536597</v>
      </c>
      <c r="J162">
        <f>(Table2[[#This Row],[1M Return vs Nifty]]-AVERAGE(Table2[1M Return vs Nifty]))/_xlfn.STDEV.P(Table2[1M Return vs Nifty])</f>
        <v>-0.67480990992685419</v>
      </c>
      <c r="K162">
        <v>3.8220151170065599</v>
      </c>
      <c r="L162">
        <f>(Table2[[#This Row],[6M Return vs Nifty]]-AVERAGE(Table2[6M Return vs Nifty]))/_xlfn.STDEV.P(Table2[6M Return vs Nifty])</f>
        <v>-0.15665024348692944</v>
      </c>
      <c r="M162">
        <v>1.29154507662116</v>
      </c>
      <c r="N162">
        <f>(Table2[[#This Row],[1W Return vs Nifty]]-AVERAGE(Table2[1W Return vs Nifty]))/_xlfn.STDEV.P(Table2[1W Return vs Nifty])</f>
        <v>0.11186019097163707</v>
      </c>
      <c r="O162">
        <v>1174.33</v>
      </c>
      <c r="P162">
        <v>1204.33606715676</v>
      </c>
      <c r="Q162">
        <v>1052.59212854727</v>
      </c>
      <c r="R162">
        <v>59.2333634131748</v>
      </c>
      <c r="S162" s="2">
        <f>(Table2[[#This Row],[Close Price]]-Table2[[#This Row],[20D EMA]])/Table2[[#This Row],[20D EMA]]</f>
        <v>-6.2163105770951792E-4</v>
      </c>
      <c r="T162" s="2">
        <f>(Table2[[#This Row],[Close Price]]-Table2[[#This Row],[50D EMA]])/Table2[[#This Row],[50D EMA]]</f>
        <v>-2.5521171369817824E-2</v>
      </c>
      <c r="U162" s="2">
        <f>(Table2[[#This Row],[Close Price]]-Table2[[#This Row],[200D EMA]])/Table2[[#This Row],[200D EMA]]</f>
        <v>0.11496178640413958</v>
      </c>
      <c r="V162">
        <v>0.85950830383782095</v>
      </c>
      <c r="W162">
        <v>1161.0999999999999</v>
      </c>
      <c r="X162">
        <v>1197.6500000000001</v>
      </c>
      <c r="Y162">
        <v>1124.1500000000001</v>
      </c>
      <c r="Z162">
        <v>1197.6500000000001</v>
      </c>
      <c r="AA162">
        <v>1089.8</v>
      </c>
      <c r="AB162">
        <v>1282.8499999999999</v>
      </c>
      <c r="AC162" s="2">
        <f>(Table2[[#This Row],[Close Price]]/Table2[[#This Row],[Day Low]])-1</f>
        <v>1.0765653259839914E-2</v>
      </c>
      <c r="AD162" s="2">
        <f>(Table2[[#This Row],[Day High]]/Table2[[#This Row],[Close Price]])-1</f>
        <v>2.0492501704158395E-2</v>
      </c>
      <c r="AE162" s="2">
        <f>(Table2[[#This Row],[Close Price]]/Table2[[#This Row],[Current Week Low]])-1</f>
        <v>4.3988791531379023E-2</v>
      </c>
      <c r="AF162" s="2">
        <f>(Table2[[#This Row],[Current Week High]]/Table2[[#This Row],[Close Price]])-1</f>
        <v>2.0492501704158395E-2</v>
      </c>
      <c r="AG162" s="2">
        <f>(Table2[[#This Row],[Close Price]]/Table2[[#This Row],[Current Month Low]])-1</f>
        <v>7.6894843090475229E-2</v>
      </c>
      <c r="AH162" s="2">
        <f>(Table2[[#This Row],[Current Month High]]/Table2[[#This Row],[Close Price]])-1</f>
        <v>9.3089638718472978E-2</v>
      </c>
      <c r="AI162">
        <v>23.8156100886162</v>
      </c>
      <c r="AJ162">
        <v>107.716814159292</v>
      </c>
      <c r="AK162" t="str">
        <f>IF(AND(Table2[[#This Row],[20D EMA]]&gt;Table2[[#This Row],[50D EMA]],Table2[[#This Row],[50D EMA]]&gt;Table2[[#This Row],[200D EMA]]),"Uptrend","Downtrend/NoTrend")</f>
        <v>Downtrend/NoTrend</v>
      </c>
      <c r="AL162">
        <v>-0.13</v>
      </c>
      <c r="AM162" t="s">
        <v>10344</v>
      </c>
      <c r="AN162">
        <v>4.28</v>
      </c>
      <c r="AO162" t="s">
        <v>10345</v>
      </c>
      <c r="AP162">
        <v>0.150394098317087</v>
      </c>
      <c r="AQ162">
        <f>(Table2[[#This Row],[Sharpe Ratio]]-AVERAGE(Table2[Sharpe Ratio]))/_xlfn.STDEV.P(Table2[Sharpe Ratio])</f>
        <v>0.97466921656572458</v>
      </c>
      <c r="AR1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2">
        <f>_xlfn.RANK.AVG(Table2[[#This Row],[1Y Return vs Nifty Z-Score]],Table2[1Y Return vs Nifty Z-Score])</f>
        <v>146</v>
      </c>
      <c r="AT162">
        <f>_xlfn.RANK.AVG(Table2[[#This Row],[6M Return vs Nifty Z-Score]],Table2[6M Return vs Nifty Z-Score])</f>
        <v>367</v>
      </c>
      <c r="AU162">
        <f>_xlfn.RANK.AVG(Table2[[#This Row],[Sharpe Ratio Z-Score]],Table2[Sharpe Ratio Z-Score])</f>
        <v>121</v>
      </c>
      <c r="AV162">
        <f>(Table2[[#This Row],[Rank 1Y]]+Table2[[#This Row],[Rank 6M]]+Table2[[#This Row],[Rank Sharpe]])/3</f>
        <v>211.33333333333334</v>
      </c>
    </row>
    <row r="163" spans="1:48" x14ac:dyDescent="0.3">
      <c r="A163" t="s">
        <v>154</v>
      </c>
      <c r="B163" t="s">
        <v>155</v>
      </c>
      <c r="C163" t="s">
        <v>10308</v>
      </c>
      <c r="D163" t="s">
        <v>156</v>
      </c>
      <c r="E163">
        <v>181097.46551883899</v>
      </c>
      <c r="F163">
        <v>466.05</v>
      </c>
      <c r="G163">
        <v>64.988064097081505</v>
      </c>
      <c r="H163">
        <f>(Table2[[#This Row],[1Y Return vs Nifty]]-AVERAGE(Table2[1Y Return vs Nifty]))/_xlfn.STDEV.P(Table2[1Y Return vs Nifty])</f>
        <v>0.55875654099572392</v>
      </c>
      <c r="I163">
        <v>2.9049751877907601</v>
      </c>
      <c r="J163">
        <f>(Table2[[#This Row],[1M Return vs Nifty]]-AVERAGE(Table2[1M Return vs Nifty]))/_xlfn.STDEV.P(Table2[1M Return vs Nifty])</f>
        <v>0.22755396741913769</v>
      </c>
      <c r="K163">
        <v>63.111285198159599</v>
      </c>
      <c r="L163">
        <f>(Table2[[#This Row],[6M Return vs Nifty]]-AVERAGE(Table2[6M Return vs Nifty]))/_xlfn.STDEV.P(Table2[6M Return vs Nifty])</f>
        <v>1.8723567659558935</v>
      </c>
      <c r="M163">
        <v>2.1104288864955998</v>
      </c>
      <c r="N163">
        <f>(Table2[[#This Row],[1W Return vs Nifty]]-AVERAGE(Table2[1W Return vs Nifty]))/_xlfn.STDEV.P(Table2[1W Return vs Nifty])</f>
        <v>0.29680318820756196</v>
      </c>
      <c r="O163">
        <v>446.74</v>
      </c>
      <c r="P163">
        <v>440.200642250778</v>
      </c>
      <c r="Q163">
        <v>370.86580507740899</v>
      </c>
      <c r="R163">
        <v>67.433429580625699</v>
      </c>
      <c r="S163" s="2">
        <f>(Table2[[#This Row],[Close Price]]-Table2[[#This Row],[20D EMA]])/Table2[[#This Row],[20D EMA]]</f>
        <v>4.3224246765456421E-2</v>
      </c>
      <c r="T163" s="2">
        <f>(Table2[[#This Row],[Close Price]]-Table2[[#This Row],[50D EMA]])/Table2[[#This Row],[50D EMA]]</f>
        <v>5.8721762914866173E-2</v>
      </c>
      <c r="U163" s="2">
        <f>(Table2[[#This Row],[Close Price]]-Table2[[#This Row],[200D EMA]])/Table2[[#This Row],[200D EMA]]</f>
        <v>0.25665400697355661</v>
      </c>
      <c r="V163">
        <v>0.62332052355825196</v>
      </c>
      <c r="W163">
        <v>463.6</v>
      </c>
      <c r="X163">
        <v>469.25</v>
      </c>
      <c r="Y163">
        <v>452</v>
      </c>
      <c r="Z163">
        <v>469.25</v>
      </c>
      <c r="AA163">
        <v>404.25</v>
      </c>
      <c r="AB163">
        <v>469.25</v>
      </c>
      <c r="AC163" s="2">
        <f>(Table2[[#This Row],[Close Price]]/Table2[[#This Row],[Day Low]])-1</f>
        <v>5.2847282139776297E-3</v>
      </c>
      <c r="AD163" s="2">
        <f>(Table2[[#This Row],[Day High]]/Table2[[#This Row],[Close Price]])-1</f>
        <v>6.8662160712369413E-3</v>
      </c>
      <c r="AE163" s="2">
        <f>(Table2[[#This Row],[Close Price]]/Table2[[#This Row],[Current Week Low]])-1</f>
        <v>3.1084070796460139E-2</v>
      </c>
      <c r="AF163" s="2">
        <f>(Table2[[#This Row],[Current Week High]]/Table2[[#This Row],[Close Price]])-1</f>
        <v>6.8662160712369413E-3</v>
      </c>
      <c r="AG163" s="2">
        <f>(Table2[[#This Row],[Close Price]]/Table2[[#This Row],[Current Month Low]])-1</f>
        <v>0.15287569573283855</v>
      </c>
      <c r="AH163" s="2">
        <f>(Table2[[#This Row],[Current Month High]]/Table2[[#This Row],[Close Price]])-1</f>
        <v>6.8662160712369413E-3</v>
      </c>
      <c r="AI163">
        <v>8.7329685656045406</v>
      </c>
      <c r="AJ163">
        <v>124.0625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0.06</v>
      </c>
      <c r="AM163" t="s">
        <v>10345</v>
      </c>
      <c r="AN163">
        <v>8.67</v>
      </c>
      <c r="AO163" t="s">
        <v>10345</v>
      </c>
      <c r="AP163">
        <v>3.3358916960555998E-2</v>
      </c>
      <c r="AQ163">
        <f>(Table2[[#This Row],[Sharpe Ratio]]-AVERAGE(Table2[Sharpe Ratio]))/_xlfn.STDEV.P(Table2[Sharpe Ratio])</f>
        <v>-0.36993593516585416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2.585534527412463</v>
      </c>
      <c r="AS163">
        <f>_xlfn.RANK.AVG(Table2[[#This Row],[1Y Return vs Nifty Z-Score]],Table2[1Y Return vs Nifty Z-Score])</f>
        <v>158</v>
      </c>
      <c r="AT163">
        <f>_xlfn.RANK.AVG(Table2[[#This Row],[6M Return vs Nifty Z-Score]],Table2[6M Return vs Nifty Z-Score])</f>
        <v>38</v>
      </c>
      <c r="AU163">
        <f>_xlfn.RANK.AVG(Table2[[#This Row],[Sharpe Ratio Z-Score]],Table2[Sharpe Ratio Z-Score])</f>
        <v>439</v>
      </c>
      <c r="AV163">
        <f>(Table2[[#This Row],[Rank 1Y]]+Table2[[#This Row],[Rank 6M]]+Table2[[#This Row],[Rank Sharpe]])/3</f>
        <v>211.66666666666666</v>
      </c>
    </row>
    <row r="164" spans="1:48" x14ac:dyDescent="0.3">
      <c r="A164" t="s">
        <v>215</v>
      </c>
      <c r="B164" t="s">
        <v>216</v>
      </c>
      <c r="C164" t="s">
        <v>10301</v>
      </c>
      <c r="D164" t="s">
        <v>54</v>
      </c>
      <c r="E164">
        <v>121414.80588124999</v>
      </c>
      <c r="F164">
        <v>3201.85</v>
      </c>
      <c r="G164">
        <v>42.2071813826051</v>
      </c>
      <c r="H164">
        <f>(Table2[[#This Row],[1Y Return vs Nifty]]-AVERAGE(Table2[1Y Return vs Nifty]))/_xlfn.STDEV.P(Table2[1Y Return vs Nifty])</f>
        <v>0.20125341415561379</v>
      </c>
      <c r="I164">
        <v>7.3932905973319301</v>
      </c>
      <c r="J164">
        <f>(Table2[[#This Row],[1M Return vs Nifty]]-AVERAGE(Table2[1M Return vs Nifty]))/_xlfn.STDEV.P(Table2[1M Return vs Nifty])</f>
        <v>0.6526765552018241</v>
      </c>
      <c r="K164">
        <v>22.190812013614899</v>
      </c>
      <c r="L164">
        <f>(Table2[[#This Row],[6M Return vs Nifty]]-AVERAGE(Table2[6M Return vs Nifty]))/_xlfn.STDEV.P(Table2[6M Return vs Nifty])</f>
        <v>0.47196970085098322</v>
      </c>
      <c r="M164">
        <v>1.71293132158883</v>
      </c>
      <c r="N164">
        <f>(Table2[[#This Row],[1W Return vs Nifty]]-AVERAGE(Table2[1W Return vs Nifty]))/_xlfn.STDEV.P(Table2[1W Return vs Nifty])</f>
        <v>0.20702929090812502</v>
      </c>
      <c r="O164">
        <v>3043.67</v>
      </c>
      <c r="P164">
        <v>2897.1379760967702</v>
      </c>
      <c r="Q164">
        <v>2486.4453800902802</v>
      </c>
      <c r="R164">
        <v>75.746118492632107</v>
      </c>
      <c r="S164" s="2">
        <f>(Table2[[#This Row],[Close Price]]-Table2[[#This Row],[20D EMA]])/Table2[[#This Row],[20D EMA]]</f>
        <v>5.1970154451698058E-2</v>
      </c>
      <c r="T164" s="2">
        <f>(Table2[[#This Row],[Close Price]]-Table2[[#This Row],[50D EMA]])/Table2[[#This Row],[50D EMA]]</f>
        <v>0.10517691128876069</v>
      </c>
      <c r="U164" s="2">
        <f>(Table2[[#This Row],[Close Price]]-Table2[[#This Row],[200D EMA]])/Table2[[#This Row],[200D EMA]]</f>
        <v>0.2877218319928444</v>
      </c>
      <c r="V164">
        <v>0.74349788806982497</v>
      </c>
      <c r="W164">
        <v>3191.75</v>
      </c>
      <c r="X164">
        <v>3248</v>
      </c>
      <c r="Y164">
        <v>3111</v>
      </c>
      <c r="Z164">
        <v>3268.9</v>
      </c>
      <c r="AA164">
        <v>2808.1</v>
      </c>
      <c r="AB164">
        <v>3268.9</v>
      </c>
      <c r="AC164" s="2">
        <f>(Table2[[#This Row],[Close Price]]/Table2[[#This Row],[Day Low]])-1</f>
        <v>3.1644082399937545E-3</v>
      </c>
      <c r="AD164" s="2">
        <f>(Table2[[#This Row],[Day High]]/Table2[[#This Row],[Close Price]])-1</f>
        <v>1.4413542170932381E-2</v>
      </c>
      <c r="AE164" s="2">
        <f>(Table2[[#This Row],[Close Price]]/Table2[[#This Row],[Current Week Low]])-1</f>
        <v>2.9202828672452608E-2</v>
      </c>
      <c r="AF164" s="2">
        <f>(Table2[[#This Row],[Current Week High]]/Table2[[#This Row],[Close Price]])-1</f>
        <v>2.0941018473694895E-2</v>
      </c>
      <c r="AG164" s="2">
        <f>(Table2[[#This Row],[Close Price]]/Table2[[#This Row],[Current Month Low]])-1</f>
        <v>0.1402193654072148</v>
      </c>
      <c r="AH164" s="2">
        <f>(Table2[[#This Row],[Current Month High]]/Table2[[#This Row],[Close Price]])-1</f>
        <v>2.0941018473694895E-2</v>
      </c>
      <c r="AI164">
        <v>2.0941018473694801</v>
      </c>
      <c r="AJ164">
        <v>81.8354771843143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0.21</v>
      </c>
      <c r="AM164" t="s">
        <v>10345</v>
      </c>
      <c r="AN164">
        <v>8.24</v>
      </c>
      <c r="AO164" t="s">
        <v>10345</v>
      </c>
      <c r="AP164">
        <v>0.10895702205462</v>
      </c>
      <c r="AQ164">
        <f>(Table2[[#This Row],[Sharpe Ratio]]-AVERAGE(Table2[Sharpe Ratio]))/_xlfn.STDEV.P(Table2[Sharpe Ratio])</f>
        <v>0.49860291266113166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2.031531873777678</v>
      </c>
      <c r="AS164">
        <f>_xlfn.RANK.AVG(Table2[[#This Row],[1Y Return vs Nifty Z-Score]],Table2[1Y Return vs Nifty Z-Score])</f>
        <v>237</v>
      </c>
      <c r="AT164">
        <f>_xlfn.RANK.AVG(Table2[[#This Row],[6M Return vs Nifty Z-Score]],Table2[6M Return vs Nifty Z-Score])</f>
        <v>195</v>
      </c>
      <c r="AU164">
        <f>_xlfn.RANK.AVG(Table2[[#This Row],[Sharpe Ratio Z-Score]],Table2[Sharpe Ratio Z-Score])</f>
        <v>214</v>
      </c>
      <c r="AV164">
        <f>(Table2[[#This Row],[Rank 1Y]]+Table2[[#This Row],[Rank 6M]]+Table2[[#This Row],[Rank Sharpe]])/3</f>
        <v>215.33333333333334</v>
      </c>
    </row>
    <row r="165" spans="1:48" x14ac:dyDescent="0.3">
      <c r="A165" t="s">
        <v>1121</v>
      </c>
      <c r="B165" t="s">
        <v>1122</v>
      </c>
      <c r="C165" t="s">
        <v>10314</v>
      </c>
      <c r="D165" t="s">
        <v>385</v>
      </c>
      <c r="E165">
        <v>11210.8538801</v>
      </c>
      <c r="F165">
        <v>202.92</v>
      </c>
      <c r="G165">
        <v>36.359373614876397</v>
      </c>
      <c r="H165">
        <f>(Table2[[#This Row],[1Y Return vs Nifty]]-AVERAGE(Table2[1Y Return vs Nifty]))/_xlfn.STDEV.P(Table2[1Y Return vs Nifty])</f>
        <v>0.10948306494107739</v>
      </c>
      <c r="I165">
        <v>-6.4254019852028303</v>
      </c>
      <c r="J165">
        <f>(Table2[[#This Row],[1M Return vs Nifty]]-AVERAGE(Table2[1M Return vs Nifty]))/_xlfn.STDEV.P(Table2[1M Return vs Nifty])</f>
        <v>-0.65619722358217225</v>
      </c>
      <c r="K165">
        <v>29.685165026725201</v>
      </c>
      <c r="L165">
        <f>(Table2[[#This Row],[6M Return vs Nifty]]-AVERAGE(Table2[6M Return vs Nifty]))/_xlfn.STDEV.P(Table2[6M Return vs Nifty])</f>
        <v>0.72844266423923509</v>
      </c>
      <c r="M165">
        <v>5.4768792982238699</v>
      </c>
      <c r="N165">
        <f>(Table2[[#This Row],[1W Return vs Nifty]]-AVERAGE(Table2[1W Return vs Nifty]))/_xlfn.STDEV.P(Table2[1W Return vs Nifty])</f>
        <v>1.0571081566091274</v>
      </c>
      <c r="O165">
        <v>200.63</v>
      </c>
      <c r="P165">
        <v>197.13398826010601</v>
      </c>
      <c r="Q165">
        <v>167.04776367990701</v>
      </c>
      <c r="R165">
        <v>57.579260594499203</v>
      </c>
      <c r="S165" s="2">
        <f>(Table2[[#This Row],[Close Price]]-Table2[[#This Row],[20D EMA]])/Table2[[#This Row],[20D EMA]]</f>
        <v>1.1414045755868973E-2</v>
      </c>
      <c r="T165" s="2">
        <f>(Table2[[#This Row],[Close Price]]-Table2[[#This Row],[50D EMA]])/Table2[[#This Row],[50D EMA]]</f>
        <v>2.9350655312972703E-2</v>
      </c>
      <c r="U165" s="2">
        <f>(Table2[[#This Row],[Close Price]]-Table2[[#This Row],[200D EMA]])/Table2[[#This Row],[200D EMA]]</f>
        <v>0.21474239181573551</v>
      </c>
      <c r="V165">
        <v>0.32204020405595202</v>
      </c>
      <c r="W165">
        <v>202</v>
      </c>
      <c r="X165">
        <v>206.98</v>
      </c>
      <c r="Y165">
        <v>198.28</v>
      </c>
      <c r="Z165">
        <v>207.89</v>
      </c>
      <c r="AA165">
        <v>185.21</v>
      </c>
      <c r="AB165">
        <v>221.4</v>
      </c>
      <c r="AC165" s="2">
        <f>(Table2[[#This Row],[Close Price]]/Table2[[#This Row],[Day Low]])-1</f>
        <v>4.5544554455445585E-3</v>
      </c>
      <c r="AD165" s="2">
        <f>(Table2[[#This Row],[Day High]]/Table2[[#This Row],[Close Price]])-1</f>
        <v>2.0007884880741234E-2</v>
      </c>
      <c r="AE165" s="2">
        <f>(Table2[[#This Row],[Close Price]]/Table2[[#This Row],[Current Week Low]])-1</f>
        <v>2.3401250756505787E-2</v>
      </c>
      <c r="AF165" s="2">
        <f>(Table2[[#This Row],[Current Week High]]/Table2[[#This Row],[Close Price]])-1</f>
        <v>2.4492410802286591E-2</v>
      </c>
      <c r="AG165" s="2">
        <f>(Table2[[#This Row],[Close Price]]/Table2[[#This Row],[Current Month Low]])-1</f>
        <v>9.5621186760973975E-2</v>
      </c>
      <c r="AH165" s="2">
        <f>(Table2[[#This Row],[Current Month High]]/Table2[[#This Row],[Close Price]])-1</f>
        <v>9.1070372560615009E-2</v>
      </c>
      <c r="AI165">
        <v>20.737236349300201</v>
      </c>
      <c r="AJ165">
        <v>72.551020408163197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0.25</v>
      </c>
      <c r="AM165" t="s">
        <v>10345</v>
      </c>
      <c r="AN165">
        <v>-0.19</v>
      </c>
      <c r="AO165" t="s">
        <v>10344</v>
      </c>
      <c r="AP165">
        <v>0.101273600240464</v>
      </c>
      <c r="AQ165">
        <f>(Table2[[#This Row],[Sharpe Ratio]]-AVERAGE(Table2[Sharpe Ratio]))/_xlfn.STDEV.P(Table2[Sharpe Ratio])</f>
        <v>0.41032887032194376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1.6491655325292114</v>
      </c>
      <c r="AS165">
        <f>_xlfn.RANK.AVG(Table2[[#This Row],[1Y Return vs Nifty Z-Score]],Table2[1Y Return vs Nifty Z-Score])</f>
        <v>261</v>
      </c>
      <c r="AT165">
        <f>_xlfn.RANK.AVG(Table2[[#This Row],[6M Return vs Nifty Z-Score]],Table2[6M Return vs Nifty Z-Score])</f>
        <v>150</v>
      </c>
      <c r="AU165">
        <f>_xlfn.RANK.AVG(Table2[[#This Row],[Sharpe Ratio Z-Score]],Table2[Sharpe Ratio Z-Score])</f>
        <v>236</v>
      </c>
      <c r="AV165">
        <f>(Table2[[#This Row],[Rank 1Y]]+Table2[[#This Row],[Rank 6M]]+Table2[[#This Row],[Rank Sharpe]])/3</f>
        <v>215.66666666666666</v>
      </c>
    </row>
    <row r="166" spans="1:48" x14ac:dyDescent="0.3">
      <c r="A166" t="s">
        <v>750</v>
      </c>
      <c r="B166" t="s">
        <v>751</v>
      </c>
      <c r="C166" t="s">
        <v>10311</v>
      </c>
      <c r="D166" t="s">
        <v>514</v>
      </c>
      <c r="E166">
        <v>22676.316683149998</v>
      </c>
      <c r="F166">
        <v>1464.1</v>
      </c>
      <c r="G166">
        <v>8.0463725829140191</v>
      </c>
      <c r="H166">
        <f>(Table2[[#This Row],[1Y Return vs Nifty]]-AVERAGE(Table2[1Y Return vs Nifty]))/_xlfn.STDEV.P(Table2[1Y Return vs Nifty])</f>
        <v>-0.33483625867853223</v>
      </c>
      <c r="I166">
        <v>-6.61640845195772</v>
      </c>
      <c r="J166">
        <f>(Table2[[#This Row],[1M Return vs Nifty]]-AVERAGE(Table2[1M Return vs Nifty]))/_xlfn.STDEV.P(Table2[1M Return vs Nifty])</f>
        <v>-0.674288902980962</v>
      </c>
      <c r="K166">
        <v>40.7379317001337</v>
      </c>
      <c r="L166">
        <f>(Table2[[#This Row],[6M Return vs Nifty]]-AVERAGE(Table2[6M Return vs Nifty]))/_xlfn.STDEV.P(Table2[6M Return vs Nifty])</f>
        <v>1.1066922366051248</v>
      </c>
      <c r="M166">
        <v>1.1161020792782499</v>
      </c>
      <c r="N166">
        <f>(Table2[[#This Row],[1W Return vs Nifty]]-AVERAGE(Table2[1W Return vs Nifty]))/_xlfn.STDEV.P(Table2[1W Return vs Nifty])</f>
        <v>7.223679949485684E-2</v>
      </c>
      <c r="O166">
        <v>1484.75</v>
      </c>
      <c r="P166">
        <v>1478.34897491535</v>
      </c>
      <c r="Q166">
        <v>1242.2646122312899</v>
      </c>
      <c r="R166">
        <v>52.0986751241592</v>
      </c>
      <c r="S166" s="2">
        <f>(Table2[[#This Row],[Close Price]]-Table2[[#This Row],[20D EMA]])/Table2[[#This Row],[20D EMA]]</f>
        <v>-1.3908065330863842E-2</v>
      </c>
      <c r="T166" s="2">
        <f>(Table2[[#This Row],[Close Price]]-Table2[[#This Row],[50D EMA]])/Table2[[#This Row],[50D EMA]]</f>
        <v>-9.6384379852977615E-3</v>
      </c>
      <c r="U166" s="2">
        <f>(Table2[[#This Row],[Close Price]]-Table2[[#This Row],[200D EMA]])/Table2[[#This Row],[200D EMA]]</f>
        <v>0.17857337767213785</v>
      </c>
      <c r="V166">
        <v>0.87379674743036295</v>
      </c>
      <c r="W166">
        <v>1460.05</v>
      </c>
      <c r="X166">
        <v>1492.15</v>
      </c>
      <c r="Y166">
        <v>1452.35</v>
      </c>
      <c r="Z166">
        <v>1516.3</v>
      </c>
      <c r="AA166">
        <v>1420.25</v>
      </c>
      <c r="AB166">
        <v>1548.85</v>
      </c>
      <c r="AC166" s="2">
        <f>(Table2[[#This Row],[Close Price]]/Table2[[#This Row],[Day Low]])-1</f>
        <v>2.7738776069312632E-3</v>
      </c>
      <c r="AD166" s="2">
        <f>(Table2[[#This Row],[Day High]]/Table2[[#This Row],[Close Price]])-1</f>
        <v>1.9158527422990401E-2</v>
      </c>
      <c r="AE166" s="2">
        <f>(Table2[[#This Row],[Close Price]]/Table2[[#This Row],[Current Week Low]])-1</f>
        <v>8.0903363514304161E-3</v>
      </c>
      <c r="AF166" s="2">
        <f>(Table2[[#This Row],[Current Week High]]/Table2[[#This Row],[Close Price]])-1</f>
        <v>3.5653302370056705E-2</v>
      </c>
      <c r="AG166" s="2">
        <f>(Table2[[#This Row],[Close Price]]/Table2[[#This Row],[Current Month Low]])-1</f>
        <v>3.0874845977820753E-2</v>
      </c>
      <c r="AH166" s="2">
        <f>(Table2[[#This Row],[Current Month High]]/Table2[[#This Row],[Close Price]])-1</f>
        <v>5.7885390342189647E-2</v>
      </c>
      <c r="AI166">
        <v>16.112287412061999</v>
      </c>
      <c r="AJ166">
        <v>76.132330827067605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-0.08</v>
      </c>
      <c r="AM166" t="s">
        <v>10344</v>
      </c>
      <c r="AN166">
        <v>-1.78</v>
      </c>
      <c r="AO166" t="s">
        <v>10344</v>
      </c>
      <c r="AP166">
        <v>0.13088448964034899</v>
      </c>
      <c r="AQ166">
        <f>(Table2[[#This Row],[Sharpe Ratio]]-AVERAGE(Table2[Sharpe Ratio]))/_xlfn.STDEV.P(Table2[Sharpe Ratio])</f>
        <v>0.75052533067644833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0.92032920511693572</v>
      </c>
      <c r="AS166">
        <f>_xlfn.RANK.AVG(Table2[[#This Row],[1Y Return vs Nifty Z-Score]],Table2[1Y Return vs Nifty Z-Score])</f>
        <v>396</v>
      </c>
      <c r="AT166">
        <f>_xlfn.RANK.AVG(Table2[[#This Row],[6M Return vs Nifty Z-Score]],Table2[6M Return vs Nifty Z-Score])</f>
        <v>90</v>
      </c>
      <c r="AU166">
        <f>_xlfn.RANK.AVG(Table2[[#This Row],[Sharpe Ratio Z-Score]],Table2[Sharpe Ratio Z-Score])</f>
        <v>163</v>
      </c>
      <c r="AV166">
        <f>(Table2[[#This Row],[Rank 1Y]]+Table2[[#This Row],[Rank 6M]]+Table2[[#This Row],[Rank Sharpe]])/3</f>
        <v>216.33333333333334</v>
      </c>
    </row>
    <row r="167" spans="1:48" x14ac:dyDescent="0.3">
      <c r="A167" t="s">
        <v>1445</v>
      </c>
      <c r="B167" t="s">
        <v>1446</v>
      </c>
      <c r="C167" t="s">
        <v>10305</v>
      </c>
      <c r="D167" t="s">
        <v>51</v>
      </c>
      <c r="E167">
        <v>7435.5316897800003</v>
      </c>
      <c r="F167">
        <v>763.35</v>
      </c>
      <c r="G167">
        <v>78.261371682049301</v>
      </c>
      <c r="H167">
        <f>(Table2[[#This Row],[1Y Return vs Nifty]]-AVERAGE(Table2[1Y Return vs Nifty]))/_xlfn.STDEV.P(Table2[1Y Return vs Nifty])</f>
        <v>0.7670561501290043</v>
      </c>
      <c r="I167">
        <v>12.694042791414899</v>
      </c>
      <c r="J167">
        <f>(Table2[[#This Row],[1M Return vs Nifty]]-AVERAGE(Table2[1M Return vs Nifty]))/_xlfn.STDEV.P(Table2[1M Return vs Nifty])</f>
        <v>1.1547512278402319</v>
      </c>
      <c r="K167">
        <v>71.760492356485301</v>
      </c>
      <c r="L167">
        <f>(Table2[[#This Row],[6M Return vs Nifty]]-AVERAGE(Table2[6M Return vs Nifty]))/_xlfn.STDEV.P(Table2[6M Return vs Nifty])</f>
        <v>2.1683513350633397</v>
      </c>
      <c r="M167">
        <v>9.5780756429150706</v>
      </c>
      <c r="N167">
        <f>(Table2[[#This Row],[1W Return vs Nifty]]-AVERAGE(Table2[1W Return vs Nifty]))/_xlfn.STDEV.P(Table2[1W Return vs Nifty])</f>
        <v>1.9833537791187601</v>
      </c>
      <c r="O167">
        <v>700.61</v>
      </c>
      <c r="P167">
        <v>653.66293017820499</v>
      </c>
      <c r="Q167">
        <v>515.59716233199197</v>
      </c>
      <c r="R167">
        <v>75.9265228582981</v>
      </c>
      <c r="S167" s="2">
        <f>(Table2[[#This Row],[Close Price]]-Table2[[#This Row],[20D EMA]])/Table2[[#This Row],[20D EMA]]</f>
        <v>8.955053453419165E-2</v>
      </c>
      <c r="T167" s="2">
        <f>(Table2[[#This Row],[Close Price]]-Table2[[#This Row],[50D EMA]])/Table2[[#This Row],[50D EMA]]</f>
        <v>0.16780371772327915</v>
      </c>
      <c r="U167" s="2">
        <f>(Table2[[#This Row],[Close Price]]-Table2[[#This Row],[200D EMA]])/Table2[[#This Row],[200D EMA]]</f>
        <v>0.48051629405299268</v>
      </c>
      <c r="V167">
        <v>1.06763411442845</v>
      </c>
      <c r="W167">
        <v>755</v>
      </c>
      <c r="X167">
        <v>775</v>
      </c>
      <c r="Y167">
        <v>699.9</v>
      </c>
      <c r="Z167">
        <v>797.9</v>
      </c>
      <c r="AA167">
        <v>656</v>
      </c>
      <c r="AB167">
        <v>797.9</v>
      </c>
      <c r="AC167" s="2">
        <f>(Table2[[#This Row],[Close Price]]/Table2[[#This Row],[Day Low]])-1</f>
        <v>1.1059602649006628E-2</v>
      </c>
      <c r="AD167" s="2">
        <f>(Table2[[#This Row],[Day High]]/Table2[[#This Row],[Close Price]])-1</f>
        <v>1.5261675509268269E-2</v>
      </c>
      <c r="AE167" s="2">
        <f>(Table2[[#This Row],[Close Price]]/Table2[[#This Row],[Current Week Low]])-1</f>
        <v>9.065580797256767E-2</v>
      </c>
      <c r="AF167" s="2">
        <f>(Table2[[#This Row],[Current Week High]]/Table2[[#This Row],[Close Price]])-1</f>
        <v>4.5261020501735638E-2</v>
      </c>
      <c r="AG167" s="2">
        <f>(Table2[[#This Row],[Close Price]]/Table2[[#This Row],[Current Month Low]])-1</f>
        <v>0.16364329268292677</v>
      </c>
      <c r="AH167" s="2">
        <f>(Table2[[#This Row],[Current Month High]]/Table2[[#This Row],[Close Price]])-1</f>
        <v>4.5261020501735638E-2</v>
      </c>
      <c r="AI167">
        <v>4.5261020501735603</v>
      </c>
      <c r="AJ167">
        <v>157.19339622641499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0.21</v>
      </c>
      <c r="AM167" t="s">
        <v>10345</v>
      </c>
      <c r="AN167">
        <v>8.69</v>
      </c>
      <c r="AO167" t="s">
        <v>10345</v>
      </c>
      <c r="AP167">
        <v>1.3603551552878001E-2</v>
      </c>
      <c r="AQ167">
        <f>(Table2[[#This Row],[Sharpe Ratio]]-AVERAGE(Table2[Sharpe Ratio]))/_xlfn.STDEV.P(Table2[Sharpe Ratio])</f>
        <v>-0.59690329484023075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5.4766091973111051</v>
      </c>
      <c r="AS167">
        <f>_xlfn.RANK.AVG(Table2[[#This Row],[1Y Return vs Nifty Z-Score]],Table2[1Y Return vs Nifty Z-Score])</f>
        <v>129</v>
      </c>
      <c r="AT167">
        <f>_xlfn.RANK.AVG(Table2[[#This Row],[6M Return vs Nifty Z-Score]],Table2[6M Return vs Nifty Z-Score])</f>
        <v>25</v>
      </c>
      <c r="AU167">
        <f>_xlfn.RANK.AVG(Table2[[#This Row],[Sharpe Ratio Z-Score]],Table2[Sharpe Ratio Z-Score])</f>
        <v>495</v>
      </c>
      <c r="AV167">
        <f>(Table2[[#This Row],[Rank 1Y]]+Table2[[#This Row],[Rank 6M]]+Table2[[#This Row],[Rank Sharpe]])/3</f>
        <v>216.33333333333334</v>
      </c>
    </row>
    <row r="168" spans="1:48" x14ac:dyDescent="0.3">
      <c r="A168" t="s">
        <v>1567</v>
      </c>
      <c r="B168" t="s">
        <v>1568</v>
      </c>
      <c r="C168" t="s">
        <v>10307</v>
      </c>
      <c r="D168" t="s">
        <v>193</v>
      </c>
      <c r="E168">
        <v>6301.2734466000002</v>
      </c>
      <c r="F168">
        <v>514.1</v>
      </c>
      <c r="G168">
        <v>26.497153289326299</v>
      </c>
      <c r="H168">
        <f>(Table2[[#This Row],[1Y Return vs Nifty]]-AVERAGE(Table2[1Y Return vs Nifty]))/_xlfn.STDEV.P(Table2[1Y Return vs Nifty])</f>
        <v>-4.5285942395488617E-2</v>
      </c>
      <c r="I168">
        <v>2.4622117630715401</v>
      </c>
      <c r="J168">
        <f>(Table2[[#This Row],[1M Return vs Nifty]]-AVERAGE(Table2[1M Return vs Nifty]))/_xlfn.STDEV.P(Table2[1M Return vs Nifty])</f>
        <v>0.18561646621500513</v>
      </c>
      <c r="K168">
        <v>8.9510310369221706</v>
      </c>
      <c r="L168">
        <f>(Table2[[#This Row],[6M Return vs Nifty]]-AVERAGE(Table2[6M Return vs Nifty]))/_xlfn.STDEV.P(Table2[6M Return vs Nifty])</f>
        <v>1.8875770559256887E-2</v>
      </c>
      <c r="M168">
        <v>-2.0399712354157602</v>
      </c>
      <c r="N168">
        <f>(Table2[[#This Row],[1W Return vs Nifty]]-AVERAGE(Table2[1W Return vs Nifty]))/_xlfn.STDEV.P(Table2[1W Return vs Nifty])</f>
        <v>-0.64055499254866743</v>
      </c>
      <c r="O168">
        <v>510.37</v>
      </c>
      <c r="P168">
        <v>494.85729104100898</v>
      </c>
      <c r="Q168">
        <v>424.43467654176197</v>
      </c>
      <c r="R168">
        <v>53.577438050283703</v>
      </c>
      <c r="S168" s="2">
        <f>(Table2[[#This Row],[Close Price]]-Table2[[#This Row],[20D EMA]])/Table2[[#This Row],[20D EMA]]</f>
        <v>7.3084233007426344E-3</v>
      </c>
      <c r="T168" s="2">
        <f>(Table2[[#This Row],[Close Price]]-Table2[[#This Row],[50D EMA]])/Table2[[#This Row],[50D EMA]]</f>
        <v>3.8885370201398921E-2</v>
      </c>
      <c r="U168" s="2">
        <f>(Table2[[#This Row],[Close Price]]-Table2[[#This Row],[200D EMA]])/Table2[[#This Row],[200D EMA]]</f>
        <v>0.21125824164231663</v>
      </c>
      <c r="V168">
        <v>0.70795878986713301</v>
      </c>
      <c r="W168">
        <v>511</v>
      </c>
      <c r="X168">
        <v>520.95000000000005</v>
      </c>
      <c r="Y168">
        <v>503.55</v>
      </c>
      <c r="Z168">
        <v>522.4</v>
      </c>
      <c r="AA168">
        <v>474.1</v>
      </c>
      <c r="AB168">
        <v>542.5</v>
      </c>
      <c r="AC168" s="2">
        <f>(Table2[[#This Row],[Close Price]]/Table2[[#This Row],[Day Low]])-1</f>
        <v>6.0665362035225989E-3</v>
      </c>
      <c r="AD168" s="2">
        <f>(Table2[[#This Row],[Day High]]/Table2[[#This Row],[Close Price]])-1</f>
        <v>1.3324255981326694E-2</v>
      </c>
      <c r="AE168" s="2">
        <f>(Table2[[#This Row],[Close Price]]/Table2[[#This Row],[Current Week Low]])-1</f>
        <v>2.095124615231847E-2</v>
      </c>
      <c r="AF168" s="2">
        <f>(Table2[[#This Row],[Current Week High]]/Table2[[#This Row],[Close Price]])-1</f>
        <v>1.6144718926278889E-2</v>
      </c>
      <c r="AG168" s="2">
        <f>(Table2[[#This Row],[Close Price]]/Table2[[#This Row],[Current Month Low]])-1</f>
        <v>8.4370385994515962E-2</v>
      </c>
      <c r="AH168" s="2">
        <f>(Table2[[#This Row],[Current Month High]]/Table2[[#This Row],[Close Price]])-1</f>
        <v>5.5242170783894151E-2</v>
      </c>
      <c r="AI168">
        <v>5.5242170783894098</v>
      </c>
      <c r="AJ168">
        <v>77.858501989275197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0.13</v>
      </c>
      <c r="AM168" t="s">
        <v>10345</v>
      </c>
      <c r="AN168">
        <v>-0.77</v>
      </c>
      <c r="AO168" t="s">
        <v>10344</v>
      </c>
      <c r="AP168">
        <v>0.20918412889483001</v>
      </c>
      <c r="AQ168">
        <f>(Table2[[#This Row],[Sharpe Ratio]]-AVERAGE(Table2[Sharpe Ratio]))/_xlfn.STDEV.P(Table2[Sharpe Ratio])</f>
        <v>1.6501018263933427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1.1687531282234485</v>
      </c>
      <c r="AS168">
        <f>_xlfn.RANK.AVG(Table2[[#This Row],[1Y Return vs Nifty Z-Score]],Table2[1Y Return vs Nifty Z-Score])</f>
        <v>310</v>
      </c>
      <c r="AT168">
        <f>_xlfn.RANK.AVG(Table2[[#This Row],[6M Return vs Nifty Z-Score]],Table2[6M Return vs Nifty Z-Score])</f>
        <v>307</v>
      </c>
      <c r="AU168">
        <f>_xlfn.RANK.AVG(Table2[[#This Row],[Sharpe Ratio Z-Score]],Table2[Sharpe Ratio Z-Score])</f>
        <v>33</v>
      </c>
      <c r="AV168">
        <f>(Table2[[#This Row],[Rank 1Y]]+Table2[[#This Row],[Rank 6M]]+Table2[[#This Row],[Rank Sharpe]])/3</f>
        <v>216.66666666666666</v>
      </c>
    </row>
    <row r="169" spans="1:48" x14ac:dyDescent="0.3">
      <c r="A169" t="s">
        <v>1816</v>
      </c>
      <c r="B169" t="s">
        <v>1817</v>
      </c>
      <c r="C169" t="s">
        <v>10314</v>
      </c>
      <c r="D169" t="s">
        <v>306</v>
      </c>
      <c r="E169">
        <v>4188.5367402599904</v>
      </c>
      <c r="F169">
        <v>163.68</v>
      </c>
      <c r="G169">
        <v>59.461188639046</v>
      </c>
      <c r="H169">
        <f>(Table2[[#This Row],[1Y Return vs Nifty]]-AVERAGE(Table2[1Y Return vs Nifty]))/_xlfn.STDEV.P(Table2[1Y Return vs Nifty])</f>
        <v>0.47202262103888376</v>
      </c>
      <c r="I169">
        <v>6.0555995677457899</v>
      </c>
      <c r="J169">
        <f>(Table2[[#This Row],[1M Return vs Nifty]]-AVERAGE(Table2[1M Return vs Nifty]))/_xlfn.STDEV.P(Table2[1M Return vs Nifty])</f>
        <v>0.5259736343370266</v>
      </c>
      <c r="K169">
        <v>55.488846684168799</v>
      </c>
      <c r="L169">
        <f>(Table2[[#This Row],[6M Return vs Nifty]]-AVERAGE(Table2[6M Return vs Nifty]))/_xlfn.STDEV.P(Table2[6M Return vs Nifty])</f>
        <v>1.6115004397983108</v>
      </c>
      <c r="M169">
        <v>6.0647513215361002</v>
      </c>
      <c r="N169">
        <f>(Table2[[#This Row],[1W Return vs Nifty]]-AVERAGE(Table2[1W Return vs Nifty]))/_xlfn.STDEV.P(Table2[1W Return vs Nifty])</f>
        <v>1.189877681017214</v>
      </c>
      <c r="O169">
        <v>153.84</v>
      </c>
      <c r="P169">
        <v>141.81573432678101</v>
      </c>
      <c r="Q169">
        <v>115.137418637702</v>
      </c>
      <c r="R169">
        <v>75.196405155926698</v>
      </c>
      <c r="S169" s="2">
        <f>(Table2[[#This Row],[Close Price]]-Table2[[#This Row],[20D EMA]])/Table2[[#This Row],[20D EMA]]</f>
        <v>6.3962558502340117E-2</v>
      </c>
      <c r="T169" s="2">
        <f>(Table2[[#This Row],[Close Price]]-Table2[[#This Row],[50D EMA]])/Table2[[#This Row],[50D EMA]]</f>
        <v>0.15417376482949302</v>
      </c>
      <c r="U169" s="2">
        <f>(Table2[[#This Row],[Close Price]]-Table2[[#This Row],[200D EMA]])/Table2[[#This Row],[200D EMA]]</f>
        <v>0.42160560777417527</v>
      </c>
      <c r="V169">
        <v>1.40401968769414</v>
      </c>
      <c r="W169">
        <v>163.22</v>
      </c>
      <c r="X169">
        <v>168.93</v>
      </c>
      <c r="Y169">
        <v>162.59</v>
      </c>
      <c r="Z169">
        <v>173.9</v>
      </c>
      <c r="AA169">
        <v>135.1</v>
      </c>
      <c r="AB169">
        <v>173.9</v>
      </c>
      <c r="AC169" s="2">
        <f>(Table2[[#This Row],[Close Price]]/Table2[[#This Row],[Day Low]])-1</f>
        <v>2.818282073275391E-3</v>
      </c>
      <c r="AD169" s="2">
        <f>(Table2[[#This Row],[Day High]]/Table2[[#This Row],[Close Price]])-1</f>
        <v>3.2074780058650942E-2</v>
      </c>
      <c r="AE169" s="2">
        <f>(Table2[[#This Row],[Close Price]]/Table2[[#This Row],[Current Week Low]])-1</f>
        <v>6.7039793345224918E-3</v>
      </c>
      <c r="AF169" s="2">
        <f>(Table2[[#This Row],[Current Week High]]/Table2[[#This Row],[Close Price]])-1</f>
        <v>6.243890518084072E-2</v>
      </c>
      <c r="AG169" s="2">
        <f>(Table2[[#This Row],[Close Price]]/Table2[[#This Row],[Current Month Low]])-1</f>
        <v>0.21154700222057743</v>
      </c>
      <c r="AH169" s="2">
        <f>(Table2[[#This Row],[Current Month High]]/Table2[[#This Row],[Close Price]])-1</f>
        <v>6.243890518084072E-2</v>
      </c>
      <c r="AI169">
        <v>6.2438905180840703</v>
      </c>
      <c r="AJ169">
        <v>100.588235294117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0.62</v>
      </c>
      <c r="AM169" t="s">
        <v>10345</v>
      </c>
      <c r="AN169">
        <v>15.04</v>
      </c>
      <c r="AO169" t="s">
        <v>10345</v>
      </c>
      <c r="AP169">
        <v>3.8460948311831E-2</v>
      </c>
      <c r="AQ169">
        <f>(Table2[[#This Row],[Sharpe Ratio]]-AVERAGE(Table2[Sharpe Ratio]))/_xlfn.STDEV.P(Table2[Sharpe Ratio])</f>
        <v>-0.31131922214242819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3.4880551540490075</v>
      </c>
      <c r="AS169">
        <f>_xlfn.RANK.AVG(Table2[[#This Row],[1Y Return vs Nifty Z-Score]],Table2[1Y Return vs Nifty Z-Score])</f>
        <v>170</v>
      </c>
      <c r="AT169">
        <f>_xlfn.RANK.AVG(Table2[[#This Row],[6M Return vs Nifty Z-Score]],Table2[6M Return vs Nifty Z-Score])</f>
        <v>52</v>
      </c>
      <c r="AU169">
        <f>_xlfn.RANK.AVG(Table2[[#This Row],[Sharpe Ratio Z-Score]],Table2[Sharpe Ratio Z-Score])</f>
        <v>431</v>
      </c>
      <c r="AV169">
        <f>(Table2[[#This Row],[Rank 1Y]]+Table2[[#This Row],[Rank 6M]]+Table2[[#This Row],[Rank Sharpe]])/3</f>
        <v>217.66666666666666</v>
      </c>
    </row>
    <row r="170" spans="1:48" x14ac:dyDescent="0.3">
      <c r="A170" t="s">
        <v>55</v>
      </c>
      <c r="B170" t="s">
        <v>56</v>
      </c>
      <c r="C170" t="s">
        <v>10299</v>
      </c>
      <c r="D170" t="s">
        <v>57</v>
      </c>
      <c r="E170">
        <v>413702.48168930999</v>
      </c>
      <c r="F170">
        <v>327.8</v>
      </c>
      <c r="G170">
        <v>57.336211734039097</v>
      </c>
      <c r="H170">
        <f>(Table2[[#This Row],[1Y Return vs Nifty]]-AVERAGE(Table2[1Y Return vs Nifty]))/_xlfn.STDEV.P(Table2[1Y Return vs Nifty])</f>
        <v>0.43867510340646843</v>
      </c>
      <c r="I170">
        <v>-2.16649532904716</v>
      </c>
      <c r="J170">
        <f>(Table2[[#This Row],[1M Return vs Nifty]]-AVERAGE(Table2[1M Return vs Nifty]))/_xlfn.STDEV.P(Table2[1M Return vs Nifty])</f>
        <v>-0.25280368868465591</v>
      </c>
      <c r="K170">
        <v>9.2212786028270202</v>
      </c>
      <c r="L170">
        <f>(Table2[[#This Row],[6M Return vs Nifty]]-AVERAGE(Table2[6M Return vs Nifty]))/_xlfn.STDEV.P(Table2[6M Return vs Nifty])</f>
        <v>2.8124226557370218E-2</v>
      </c>
      <c r="M170">
        <v>-1.57806518767863</v>
      </c>
      <c r="N170">
        <f>(Table2[[#This Row],[1W Return vs Nifty]]-AVERAGE(Table2[1W Return vs Nifty]))/_xlfn.STDEV.P(Table2[1W Return vs Nifty])</f>
        <v>-0.536234589727413</v>
      </c>
      <c r="O170">
        <v>325.88</v>
      </c>
      <c r="P170">
        <v>312.94660406124399</v>
      </c>
      <c r="Q170">
        <v>267.28657382922</v>
      </c>
      <c r="R170">
        <v>52.217279053355199</v>
      </c>
      <c r="S170" s="2">
        <f>(Table2[[#This Row],[Close Price]]-Table2[[#This Row],[20D EMA]])/Table2[[#This Row],[20D EMA]]</f>
        <v>5.891739290536443E-3</v>
      </c>
      <c r="T170" s="2">
        <f>(Table2[[#This Row],[Close Price]]-Table2[[#This Row],[50D EMA]])/Table2[[#This Row],[50D EMA]]</f>
        <v>4.7463036013163436E-2</v>
      </c>
      <c r="U170" s="2">
        <f>(Table2[[#This Row],[Close Price]]-Table2[[#This Row],[200D EMA]])/Table2[[#This Row],[200D EMA]]</f>
        <v>0.22639904916976653</v>
      </c>
      <c r="V170">
        <v>0.64306863724006402</v>
      </c>
      <c r="W170">
        <v>324.64999999999998</v>
      </c>
      <c r="X170">
        <v>330.3</v>
      </c>
      <c r="Y170">
        <v>322.8</v>
      </c>
      <c r="Z170">
        <v>332.55</v>
      </c>
      <c r="AA170">
        <v>305.14999999999998</v>
      </c>
      <c r="AB170">
        <v>345</v>
      </c>
      <c r="AC170" s="2">
        <f>(Table2[[#This Row],[Close Price]]/Table2[[#This Row],[Day Low]])-1</f>
        <v>9.7027568150316323E-3</v>
      </c>
      <c r="AD170" s="2">
        <f>(Table2[[#This Row],[Day High]]/Table2[[#This Row],[Close Price]])-1</f>
        <v>7.6266015863331038E-3</v>
      </c>
      <c r="AE170" s="2">
        <f>(Table2[[#This Row],[Close Price]]/Table2[[#This Row],[Current Week Low]])-1</f>
        <v>1.5489467162329573E-2</v>
      </c>
      <c r="AF170" s="2">
        <f>(Table2[[#This Row],[Current Week High]]/Table2[[#This Row],[Close Price]])-1</f>
        <v>1.4490543014032964E-2</v>
      </c>
      <c r="AG170" s="2">
        <f>(Table2[[#This Row],[Close Price]]/Table2[[#This Row],[Current Month Low]])-1</f>
        <v>7.422579059478962E-2</v>
      </c>
      <c r="AH170" s="2">
        <f>(Table2[[#This Row],[Current Month High]]/Table2[[#This Row],[Close Price]])-1</f>
        <v>5.2471018913971879E-2</v>
      </c>
      <c r="AI170">
        <v>5.2471018913971799</v>
      </c>
      <c r="AJ170">
        <v>89.425021670037495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0.17</v>
      </c>
      <c r="AM170" t="s">
        <v>10345</v>
      </c>
      <c r="AN170">
        <v>-1.43</v>
      </c>
      <c r="AO170" t="s">
        <v>10344</v>
      </c>
      <c r="AP170">
        <v>0.126650911472761</v>
      </c>
      <c r="AQ170">
        <f>(Table2[[#This Row],[Sharpe Ratio]]-AVERAGE(Table2[Sharpe Ratio]))/_xlfn.STDEV.P(Table2[Sharpe Ratio])</f>
        <v>0.70188618688723348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0.37964723843900328</v>
      </c>
      <c r="AS170">
        <f>_xlfn.RANK.AVG(Table2[[#This Row],[1Y Return vs Nifty Z-Score]],Table2[1Y Return vs Nifty Z-Score])</f>
        <v>176</v>
      </c>
      <c r="AT170">
        <f>_xlfn.RANK.AVG(Table2[[#This Row],[6M Return vs Nifty Z-Score]],Table2[6M Return vs Nifty Z-Score])</f>
        <v>305</v>
      </c>
      <c r="AU170">
        <f>_xlfn.RANK.AVG(Table2[[#This Row],[Sharpe Ratio Z-Score]],Table2[Sharpe Ratio Z-Score])</f>
        <v>174</v>
      </c>
      <c r="AV170">
        <f>(Table2[[#This Row],[Rank 1Y]]+Table2[[#This Row],[Rank 6M]]+Table2[[#This Row],[Rank Sharpe]])/3</f>
        <v>218.33333333333334</v>
      </c>
    </row>
    <row r="171" spans="1:48" x14ac:dyDescent="0.3">
      <c r="A171" t="s">
        <v>324</v>
      </c>
      <c r="B171" t="s">
        <v>325</v>
      </c>
      <c r="C171" t="s">
        <v>10301</v>
      </c>
      <c r="D171" t="s">
        <v>133</v>
      </c>
      <c r="E171">
        <v>80633.258768069994</v>
      </c>
      <c r="F171">
        <v>1737.9</v>
      </c>
      <c r="G171">
        <v>100.757044408697</v>
      </c>
      <c r="H171">
        <f>(Table2[[#This Row],[1Y Return vs Nifty]]-AVERAGE(Table2[1Y Return vs Nifty]))/_xlfn.STDEV.P(Table2[1Y Return vs Nifty])</f>
        <v>1.1200834423962074</v>
      </c>
      <c r="I171">
        <v>17.729331135222601</v>
      </c>
      <c r="J171">
        <f>(Table2[[#This Row],[1M Return vs Nifty]]-AVERAGE(Table2[1M Return vs Nifty]))/_xlfn.STDEV.P(Table2[1M Return vs Nifty])</f>
        <v>1.6316817943510105</v>
      </c>
      <c r="K171">
        <v>35.471990914907998</v>
      </c>
      <c r="L171">
        <f>(Table2[[#This Row],[6M Return vs Nifty]]-AVERAGE(Table2[6M Return vs Nifty]))/_xlfn.STDEV.P(Table2[6M Return vs Nifty])</f>
        <v>0.92648035762754499</v>
      </c>
      <c r="M171">
        <v>4.6849877572654002</v>
      </c>
      <c r="N171">
        <f>(Table2[[#This Row],[1W Return vs Nifty]]-AVERAGE(Table2[1W Return vs Nifty]))/_xlfn.STDEV.P(Table2[1W Return vs Nifty])</f>
        <v>0.8782613003095866</v>
      </c>
      <c r="O171">
        <v>1619.18</v>
      </c>
      <c r="P171">
        <v>1505.12619320304</v>
      </c>
      <c r="Q171">
        <v>1206.4591644883001</v>
      </c>
      <c r="R171">
        <v>71.659547213096104</v>
      </c>
      <c r="S171" s="2">
        <f>(Table2[[#This Row],[Close Price]]-Table2[[#This Row],[20D EMA]])/Table2[[#This Row],[20D EMA]]</f>
        <v>7.3321063748317067E-2</v>
      </c>
      <c r="T171" s="2">
        <f>(Table2[[#This Row],[Close Price]]-Table2[[#This Row],[50D EMA]])/Table2[[#This Row],[50D EMA]]</f>
        <v>0.1546540136289816</v>
      </c>
      <c r="U171" s="2">
        <f>(Table2[[#This Row],[Close Price]]-Table2[[#This Row],[200D EMA]])/Table2[[#This Row],[200D EMA]]</f>
        <v>0.44049633104416092</v>
      </c>
      <c r="V171">
        <v>1.1026561809777899</v>
      </c>
      <c r="W171">
        <v>1726</v>
      </c>
      <c r="X171">
        <v>1782.85</v>
      </c>
      <c r="Y171">
        <v>1670.05</v>
      </c>
      <c r="Z171">
        <v>1849.9</v>
      </c>
      <c r="AA171">
        <v>1416</v>
      </c>
      <c r="AB171">
        <v>1849.9</v>
      </c>
      <c r="AC171" s="2">
        <f>(Table2[[#This Row],[Close Price]]/Table2[[#This Row],[Day Low]])-1</f>
        <v>6.8945538818077079E-3</v>
      </c>
      <c r="AD171" s="2">
        <f>(Table2[[#This Row],[Day High]]/Table2[[#This Row],[Close Price]])-1</f>
        <v>2.5864549168536533E-2</v>
      </c>
      <c r="AE171" s="2">
        <f>(Table2[[#This Row],[Close Price]]/Table2[[#This Row],[Current Week Low]])-1</f>
        <v>4.0627526121972402E-2</v>
      </c>
      <c r="AF171" s="2">
        <f>(Table2[[#This Row],[Current Week High]]/Table2[[#This Row],[Close Price]])-1</f>
        <v>6.4445595258645572E-2</v>
      </c>
      <c r="AG171" s="2">
        <f>(Table2[[#This Row],[Close Price]]/Table2[[#This Row],[Current Month Low]])-1</f>
        <v>0.22733050847457625</v>
      </c>
      <c r="AH171" s="2">
        <f>(Table2[[#This Row],[Current Month High]]/Table2[[#This Row],[Close Price]])-1</f>
        <v>6.4445595258645572E-2</v>
      </c>
      <c r="AI171">
        <v>6.4445595258645501</v>
      </c>
      <c r="AJ171">
        <v>162.800544382277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0.12</v>
      </c>
      <c r="AM171" t="s">
        <v>10345</v>
      </c>
      <c r="AN171">
        <v>18.829999999999998</v>
      </c>
      <c r="AO171" t="s">
        <v>10345</v>
      </c>
      <c r="AP171">
        <v>2.8991693810764E-2</v>
      </c>
      <c r="AQ171">
        <f>(Table2[[#This Row],[Sharpe Ratio]]-AVERAGE(Table2[Sharpe Ratio]))/_xlfn.STDEV.P(Table2[Sharpe Ratio])</f>
        <v>-0.42011051239902775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4.136396382285322</v>
      </c>
      <c r="AS171">
        <f>_xlfn.RANK.AVG(Table2[[#This Row],[1Y Return vs Nifty Z-Score]],Table2[1Y Return vs Nifty Z-Score])</f>
        <v>86</v>
      </c>
      <c r="AT171">
        <f>_xlfn.RANK.AVG(Table2[[#This Row],[6M Return vs Nifty Z-Score]],Table2[6M Return vs Nifty Z-Score])</f>
        <v>117</v>
      </c>
      <c r="AU171">
        <f>_xlfn.RANK.AVG(Table2[[#This Row],[Sharpe Ratio Z-Score]],Table2[Sharpe Ratio Z-Score])</f>
        <v>455</v>
      </c>
      <c r="AV171">
        <f>(Table2[[#This Row],[Rank 1Y]]+Table2[[#This Row],[Rank 6M]]+Table2[[#This Row],[Rank Sharpe]])/3</f>
        <v>219.33333333333334</v>
      </c>
    </row>
    <row r="172" spans="1:48" x14ac:dyDescent="0.3">
      <c r="A172" t="s">
        <v>1542</v>
      </c>
      <c r="B172" t="s">
        <v>1543</v>
      </c>
      <c r="C172" t="s">
        <v>10300</v>
      </c>
      <c r="D172" t="s">
        <v>21</v>
      </c>
      <c r="E172">
        <v>6569.4527163100001</v>
      </c>
      <c r="F172">
        <v>800.9</v>
      </c>
      <c r="G172">
        <v>29.428758492084398</v>
      </c>
      <c r="H172">
        <f>(Table2[[#This Row],[1Y Return vs Nifty]]-AVERAGE(Table2[1Y Return vs Nifty]))/_xlfn.STDEV.P(Table2[1Y Return vs Nifty])</f>
        <v>7.2008993357269326E-4</v>
      </c>
      <c r="I172">
        <v>-14.1763318866948</v>
      </c>
      <c r="J172">
        <f>(Table2[[#This Row],[1M Return vs Nifty]]-AVERAGE(Table2[1M Return vs Nifty]))/_xlfn.STDEV.P(Table2[1M Return vs Nifty])</f>
        <v>-1.3903469160123929</v>
      </c>
      <c r="K172">
        <v>25.1955681041742</v>
      </c>
      <c r="L172">
        <f>(Table2[[#This Row],[6M Return vs Nifty]]-AVERAGE(Table2[6M Return vs Nifty]))/_xlfn.STDEV.P(Table2[6M Return vs Nifty])</f>
        <v>0.57479895074840859</v>
      </c>
      <c r="M172">
        <v>-0.72134881552751495</v>
      </c>
      <c r="N172">
        <f>(Table2[[#This Row],[1W Return vs Nifty]]-AVERAGE(Table2[1W Return vs Nifty]))/_xlfn.STDEV.P(Table2[1W Return vs Nifty])</f>
        <v>-0.34274719660016395</v>
      </c>
      <c r="O172">
        <v>812.39</v>
      </c>
      <c r="P172">
        <v>823.91391149233596</v>
      </c>
      <c r="Q172">
        <v>695.19691274981801</v>
      </c>
      <c r="R172">
        <v>44.5798844572966</v>
      </c>
      <c r="S172" s="2">
        <f>(Table2[[#This Row],[Close Price]]-Table2[[#This Row],[20D EMA]])/Table2[[#This Row],[20D EMA]]</f>
        <v>-1.4143453267519306E-2</v>
      </c>
      <c r="T172" s="2">
        <f>(Table2[[#This Row],[Close Price]]-Table2[[#This Row],[50D EMA]])/Table2[[#This Row],[50D EMA]]</f>
        <v>-2.7932422515662369E-2</v>
      </c>
      <c r="U172" s="2">
        <f>(Table2[[#This Row],[Close Price]]-Table2[[#This Row],[200D EMA]])/Table2[[#This Row],[200D EMA]]</f>
        <v>0.15204769369886653</v>
      </c>
      <c r="V172">
        <v>0.65451877820363702</v>
      </c>
      <c r="W172">
        <v>780</v>
      </c>
      <c r="X172">
        <v>804.8</v>
      </c>
      <c r="Y172">
        <v>780</v>
      </c>
      <c r="Z172">
        <v>805.3</v>
      </c>
      <c r="AA172">
        <v>716.05</v>
      </c>
      <c r="AB172">
        <v>881.45</v>
      </c>
      <c r="AC172" s="2">
        <f>(Table2[[#This Row],[Close Price]]/Table2[[#This Row],[Day Low]])-1</f>
        <v>2.6794871794871833E-2</v>
      </c>
      <c r="AD172" s="2">
        <f>(Table2[[#This Row],[Day High]]/Table2[[#This Row],[Close Price]])-1</f>
        <v>4.8695217879883845E-3</v>
      </c>
      <c r="AE172" s="2">
        <f>(Table2[[#This Row],[Close Price]]/Table2[[#This Row],[Current Week Low]])-1</f>
        <v>2.6794871794871833E-2</v>
      </c>
      <c r="AF172" s="2">
        <f>(Table2[[#This Row],[Current Week High]]/Table2[[#This Row],[Close Price]])-1</f>
        <v>5.4938194531151119E-3</v>
      </c>
      <c r="AG172" s="2">
        <f>(Table2[[#This Row],[Close Price]]/Table2[[#This Row],[Current Month Low]])-1</f>
        <v>0.11849731164024857</v>
      </c>
      <c r="AH172" s="2">
        <f>(Table2[[#This Row],[Current Month High]]/Table2[[#This Row],[Close Price]])-1</f>
        <v>0.1005743538519166</v>
      </c>
      <c r="AI172">
        <v>15.8321887876139</v>
      </c>
      <c r="AJ172">
        <v>92.987951807228896</v>
      </c>
      <c r="AK172" t="str">
        <f>IF(AND(Table2[[#This Row],[20D EMA]]&gt;Table2[[#This Row],[50D EMA]],Table2[[#This Row],[50D EMA]]&gt;Table2[[#This Row],[200D EMA]]),"Uptrend","Downtrend/NoTrend")</f>
        <v>Downtrend/NoTrend</v>
      </c>
      <c r="AL172">
        <v>-0.15</v>
      </c>
      <c r="AM172" t="s">
        <v>10344</v>
      </c>
      <c r="AN172">
        <v>-3.85</v>
      </c>
      <c r="AO172" t="s">
        <v>10344</v>
      </c>
      <c r="AP172">
        <v>0.120635718512804</v>
      </c>
      <c r="AQ172">
        <f>(Table2[[#This Row],[Sharpe Ratio]]-AVERAGE(Table2[Sharpe Ratio]))/_xlfn.STDEV.P(Table2[Sharpe Ratio])</f>
        <v>0.63277825413683608</v>
      </c>
      <c r="AR1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2">
        <f>_xlfn.RANK.AVG(Table2[[#This Row],[1Y Return vs Nifty Z-Score]],Table2[1Y Return vs Nifty Z-Score])</f>
        <v>297</v>
      </c>
      <c r="AT172">
        <f>_xlfn.RANK.AVG(Table2[[#This Row],[6M Return vs Nifty Z-Score]],Table2[6M Return vs Nifty Z-Score])</f>
        <v>176</v>
      </c>
      <c r="AU172">
        <f>_xlfn.RANK.AVG(Table2[[#This Row],[Sharpe Ratio Z-Score]],Table2[Sharpe Ratio Z-Score])</f>
        <v>189</v>
      </c>
      <c r="AV172">
        <f>(Table2[[#This Row],[Rank 1Y]]+Table2[[#This Row],[Rank 6M]]+Table2[[#This Row],[Rank Sharpe]])/3</f>
        <v>220.66666666666666</v>
      </c>
    </row>
    <row r="173" spans="1:48" x14ac:dyDescent="0.3">
      <c r="A173" t="s">
        <v>1062</v>
      </c>
      <c r="B173" t="s">
        <v>1063</v>
      </c>
      <c r="C173" t="s">
        <v>10310</v>
      </c>
      <c r="D173" t="s">
        <v>402</v>
      </c>
      <c r="E173">
        <v>12709.325987849999</v>
      </c>
      <c r="F173">
        <v>271</v>
      </c>
      <c r="G173">
        <v>85.315120192399604</v>
      </c>
      <c r="H173">
        <f>(Table2[[#This Row],[1Y Return vs Nifty]]-AVERAGE(Table2[1Y Return vs Nifty]))/_xlfn.STDEV.P(Table2[1Y Return vs Nifty])</f>
        <v>0.87775147216722937</v>
      </c>
      <c r="I173">
        <v>-4.41122825281992</v>
      </c>
      <c r="J173">
        <f>(Table2[[#This Row],[1M Return vs Nifty]]-AVERAGE(Table2[1M Return vs Nifty]))/_xlfn.STDEV.P(Table2[1M Return vs Nifty])</f>
        <v>-0.46541946595527023</v>
      </c>
      <c r="K173">
        <v>4.8623871197204602</v>
      </c>
      <c r="L173">
        <f>(Table2[[#This Row],[6M Return vs Nifty]]-AVERAGE(Table2[6M Return vs Nifty]))/_xlfn.STDEV.P(Table2[6M Return vs Nifty])</f>
        <v>-0.1210464642019894</v>
      </c>
      <c r="M173">
        <v>-0.25166046208000797</v>
      </c>
      <c r="N173">
        <f>(Table2[[#This Row],[1W Return vs Nifty]]-AVERAGE(Table2[1W Return vs Nifty]))/_xlfn.STDEV.P(Table2[1W Return vs Nifty])</f>
        <v>-0.23666917819764163</v>
      </c>
      <c r="O173">
        <v>273.48</v>
      </c>
      <c r="P173">
        <v>270.867823042282</v>
      </c>
      <c r="Q173">
        <v>226.19746363613399</v>
      </c>
      <c r="R173">
        <v>50.026596368094701</v>
      </c>
      <c r="S173" s="2">
        <f>(Table2[[#This Row],[Close Price]]-Table2[[#This Row],[20D EMA]])/Table2[[#This Row],[20D EMA]]</f>
        <v>-9.0683048120521349E-3</v>
      </c>
      <c r="T173" s="2">
        <f>(Table2[[#This Row],[Close Price]]-Table2[[#This Row],[50D EMA]])/Table2[[#This Row],[50D EMA]]</f>
        <v>4.8797585565329217E-4</v>
      </c>
      <c r="U173" s="2">
        <f>(Table2[[#This Row],[Close Price]]-Table2[[#This Row],[200D EMA]])/Table2[[#This Row],[200D EMA]]</f>
        <v>0.1980682525951587</v>
      </c>
      <c r="V173">
        <v>0.31556663849691202</v>
      </c>
      <c r="W173">
        <v>270</v>
      </c>
      <c r="X173">
        <v>275.5</v>
      </c>
      <c r="Y173">
        <v>270</v>
      </c>
      <c r="Z173">
        <v>279.89999999999998</v>
      </c>
      <c r="AA173">
        <v>248.35</v>
      </c>
      <c r="AB173">
        <v>296.60000000000002</v>
      </c>
      <c r="AC173" s="2">
        <f>(Table2[[#This Row],[Close Price]]/Table2[[#This Row],[Day Low]])-1</f>
        <v>3.7037037037037646E-3</v>
      </c>
      <c r="AD173" s="2">
        <f>(Table2[[#This Row],[Day High]]/Table2[[#This Row],[Close Price]])-1</f>
        <v>1.6605166051660625E-2</v>
      </c>
      <c r="AE173" s="2">
        <f>(Table2[[#This Row],[Close Price]]/Table2[[#This Row],[Current Week Low]])-1</f>
        <v>3.7037037037037646E-3</v>
      </c>
      <c r="AF173" s="2">
        <f>(Table2[[#This Row],[Current Week High]]/Table2[[#This Row],[Close Price]])-1</f>
        <v>3.2841328413284021E-2</v>
      </c>
      <c r="AG173" s="2">
        <f>(Table2[[#This Row],[Close Price]]/Table2[[#This Row],[Current Month Low]])-1</f>
        <v>9.1201932756190818E-2</v>
      </c>
      <c r="AH173" s="2">
        <f>(Table2[[#This Row],[Current Month High]]/Table2[[#This Row],[Close Price]])-1</f>
        <v>9.4464944649446547E-2</v>
      </c>
      <c r="AI173">
        <v>41.771217712177098</v>
      </c>
      <c r="AJ173">
        <v>116.97357886309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0.03</v>
      </c>
      <c r="AM173" t="s">
        <v>10345</v>
      </c>
      <c r="AN173">
        <v>5.28</v>
      </c>
      <c r="AO173" t="s">
        <v>10345</v>
      </c>
      <c r="AP173">
        <v>0.11803869218766901</v>
      </c>
      <c r="AQ173">
        <f>(Table2[[#This Row],[Sharpe Ratio]]-AVERAGE(Table2[Sharpe Ratio]))/_xlfn.STDEV.P(Table2[Sharpe Ratio])</f>
        <v>0.60294128600909647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0.65755764982142462</v>
      </c>
      <c r="AS173">
        <f>_xlfn.RANK.AVG(Table2[[#This Row],[1Y Return vs Nifty Z-Score]],Table2[1Y Return vs Nifty Z-Score])</f>
        <v>116</v>
      </c>
      <c r="AT173">
        <f>_xlfn.RANK.AVG(Table2[[#This Row],[6M Return vs Nifty Z-Score]],Table2[6M Return vs Nifty Z-Score])</f>
        <v>353</v>
      </c>
      <c r="AU173">
        <f>_xlfn.RANK.AVG(Table2[[#This Row],[Sharpe Ratio Z-Score]],Table2[Sharpe Ratio Z-Score])</f>
        <v>195</v>
      </c>
      <c r="AV173">
        <f>(Table2[[#This Row],[Rank 1Y]]+Table2[[#This Row],[Rank 6M]]+Table2[[#This Row],[Rank Sharpe]])/3</f>
        <v>221.33333333333334</v>
      </c>
    </row>
    <row r="174" spans="1:48" x14ac:dyDescent="0.3">
      <c r="A174" t="s">
        <v>548</v>
      </c>
      <c r="B174" t="s">
        <v>549</v>
      </c>
      <c r="C174" t="s">
        <v>10305</v>
      </c>
      <c r="D174" t="s">
        <v>51</v>
      </c>
      <c r="E174">
        <v>37098.268842505</v>
      </c>
      <c r="F174">
        <v>3080.45</v>
      </c>
      <c r="G174">
        <v>48.8643431095552</v>
      </c>
      <c r="H174">
        <f>(Table2[[#This Row],[1Y Return vs Nifty]]-AVERAGE(Table2[1Y Return vs Nifty]))/_xlfn.STDEV.P(Table2[1Y Return vs Nifty])</f>
        <v>0.30572505219941065</v>
      </c>
      <c r="I174">
        <v>22.784538498603698</v>
      </c>
      <c r="J174">
        <f>(Table2[[#This Row],[1M Return vs Nifty]]-AVERAGE(Table2[1M Return vs Nifty]))/_xlfn.STDEV.P(Table2[1M Return vs Nifty])</f>
        <v>2.110499043141099</v>
      </c>
      <c r="K174">
        <v>33.605043391727797</v>
      </c>
      <c r="L174">
        <f>(Table2[[#This Row],[6M Return vs Nifty]]-AVERAGE(Table2[6M Return vs Nifty]))/_xlfn.STDEV.P(Table2[6M Return vs Nifty])</f>
        <v>0.86258937692210547</v>
      </c>
      <c r="M174">
        <v>-0.75544294318111604</v>
      </c>
      <c r="N174">
        <f>(Table2[[#This Row],[1W Return vs Nifty]]-AVERAGE(Table2[1W Return vs Nifty]))/_xlfn.STDEV.P(Table2[1W Return vs Nifty])</f>
        <v>-0.35044727575714235</v>
      </c>
      <c r="O174">
        <v>2918.68</v>
      </c>
      <c r="P174">
        <v>2686.0122095923598</v>
      </c>
      <c r="Q174">
        <v>2277.3242803418598</v>
      </c>
      <c r="R174">
        <v>50.430137288240701</v>
      </c>
      <c r="S174" s="2">
        <f>(Table2[[#This Row],[Close Price]]-Table2[[#This Row],[20D EMA]])/Table2[[#This Row],[20D EMA]]</f>
        <v>5.5425740403195964E-2</v>
      </c>
      <c r="T174" s="2">
        <f>(Table2[[#This Row],[Close Price]]-Table2[[#This Row],[50D EMA]])/Table2[[#This Row],[50D EMA]]</f>
        <v>0.14684884491552685</v>
      </c>
      <c r="U174" s="2">
        <f>(Table2[[#This Row],[Close Price]]-Table2[[#This Row],[200D EMA]])/Table2[[#This Row],[200D EMA]]</f>
        <v>0.35266199310779717</v>
      </c>
      <c r="V174">
        <v>1.40077138097641</v>
      </c>
      <c r="W174">
        <v>2966.5</v>
      </c>
      <c r="X174">
        <v>3128.2</v>
      </c>
      <c r="Y174">
        <v>2955</v>
      </c>
      <c r="Z174">
        <v>3128.2</v>
      </c>
      <c r="AA174">
        <v>2663.85</v>
      </c>
      <c r="AB174">
        <v>3389.85</v>
      </c>
      <c r="AC174" s="2">
        <f>(Table2[[#This Row],[Close Price]]/Table2[[#This Row],[Day Low]])-1</f>
        <v>3.8412270352266908E-2</v>
      </c>
      <c r="AD174" s="2">
        <f>(Table2[[#This Row],[Day High]]/Table2[[#This Row],[Close Price]])-1</f>
        <v>1.5500981999383212E-2</v>
      </c>
      <c r="AE174" s="2">
        <f>(Table2[[#This Row],[Close Price]]/Table2[[#This Row],[Current Week Low]])-1</f>
        <v>4.2453468697123409E-2</v>
      </c>
      <c r="AF174" s="2">
        <f>(Table2[[#This Row],[Current Week High]]/Table2[[#This Row],[Close Price]])-1</f>
        <v>1.5500981999383212E-2</v>
      </c>
      <c r="AG174" s="2">
        <f>(Table2[[#This Row],[Close Price]]/Table2[[#This Row],[Current Month Low]])-1</f>
        <v>0.1563901871351614</v>
      </c>
      <c r="AH174" s="2">
        <f>(Table2[[#This Row],[Current Month High]]/Table2[[#This Row],[Close Price]])-1</f>
        <v>0.1004398707980978</v>
      </c>
      <c r="AI174">
        <v>10.0439870798097</v>
      </c>
      <c r="AJ174">
        <v>86.688282173267396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0.08</v>
      </c>
      <c r="AM174" t="s">
        <v>10345</v>
      </c>
      <c r="AN174">
        <v>2.72</v>
      </c>
      <c r="AO174" t="s">
        <v>10345</v>
      </c>
      <c r="AP174">
        <v>7.2912584858297005E-2</v>
      </c>
      <c r="AQ174">
        <f>(Table2[[#This Row],[Sharpe Ratio]]-AVERAGE(Table2[Sharpe Ratio]))/_xlfn.STDEV.P(Table2[Sharpe Ratio])</f>
        <v>8.4492083902744056E-2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3.0128582804082167</v>
      </c>
      <c r="AS174">
        <f>_xlfn.RANK.AVG(Table2[[#This Row],[1Y Return vs Nifty Z-Score]],Table2[1Y Return vs Nifty Z-Score])</f>
        <v>212</v>
      </c>
      <c r="AT174">
        <f>_xlfn.RANK.AVG(Table2[[#This Row],[6M Return vs Nifty Z-Score]],Table2[6M Return vs Nifty Z-Score])</f>
        <v>125</v>
      </c>
      <c r="AU174">
        <f>_xlfn.RANK.AVG(Table2[[#This Row],[Sharpe Ratio Z-Score]],Table2[Sharpe Ratio Z-Score])</f>
        <v>331</v>
      </c>
      <c r="AV174">
        <f>(Table2[[#This Row],[Rank 1Y]]+Table2[[#This Row],[Rank 6M]]+Table2[[#This Row],[Rank Sharpe]])/3</f>
        <v>222.66666666666666</v>
      </c>
    </row>
    <row r="175" spans="1:48" x14ac:dyDescent="0.3">
      <c r="A175" t="s">
        <v>909</v>
      </c>
      <c r="B175" t="s">
        <v>910</v>
      </c>
      <c r="C175" t="s">
        <v>10314</v>
      </c>
      <c r="D175" t="s">
        <v>561</v>
      </c>
      <c r="E175">
        <v>16695.250549470002</v>
      </c>
      <c r="F175">
        <v>875.15</v>
      </c>
      <c r="G175">
        <v>63.1062785290124</v>
      </c>
      <c r="H175">
        <f>(Table2[[#This Row],[1Y Return vs Nifty]]-AVERAGE(Table2[1Y Return vs Nifty]))/_xlfn.STDEV.P(Table2[1Y Return vs Nifty])</f>
        <v>0.52922545420426281</v>
      </c>
      <c r="I175">
        <v>-0.20110576971073499</v>
      </c>
      <c r="J175">
        <f>(Table2[[#This Row],[1M Return vs Nifty]]-AVERAGE(Table2[1M Return vs Nifty]))/_xlfn.STDEV.P(Table2[1M Return vs Nifty])</f>
        <v>-6.6646652196084094E-2</v>
      </c>
      <c r="K175">
        <v>5.5263544236024398</v>
      </c>
      <c r="L175">
        <f>(Table2[[#This Row],[6M Return vs Nifty]]-AVERAGE(Table2[6M Return vs Nifty]))/_xlfn.STDEV.P(Table2[6M Return vs Nifty])</f>
        <v>-9.8324067522566672E-2</v>
      </c>
      <c r="M175">
        <v>-1.8935974974927099</v>
      </c>
      <c r="N175">
        <f>(Table2[[#This Row],[1W Return vs Nifty]]-AVERAGE(Table2[1W Return vs Nifty]))/_xlfn.STDEV.P(Table2[1W Return vs Nifty])</f>
        <v>-0.60749682546600703</v>
      </c>
      <c r="O175">
        <v>862.02</v>
      </c>
      <c r="P175">
        <v>830.11906103230399</v>
      </c>
      <c r="Q175">
        <v>698.47021562599195</v>
      </c>
      <c r="R175">
        <v>60.839782174799403</v>
      </c>
      <c r="S175" s="2">
        <f>(Table2[[#This Row],[Close Price]]-Table2[[#This Row],[20D EMA]])/Table2[[#This Row],[20D EMA]]</f>
        <v>1.5231665158581003E-2</v>
      </c>
      <c r="T175" s="2">
        <f>(Table2[[#This Row],[Close Price]]-Table2[[#This Row],[50D EMA]])/Table2[[#This Row],[50D EMA]]</f>
        <v>5.4246361855246707E-2</v>
      </c>
      <c r="U175" s="2">
        <f>(Table2[[#This Row],[Close Price]]-Table2[[#This Row],[200D EMA]])/Table2[[#This Row],[200D EMA]]</f>
        <v>0.25295249592806446</v>
      </c>
      <c r="V175">
        <v>0.53573577062952304</v>
      </c>
      <c r="W175">
        <v>865.1</v>
      </c>
      <c r="X175">
        <v>898</v>
      </c>
      <c r="Y175">
        <v>846.7</v>
      </c>
      <c r="Z175">
        <v>901</v>
      </c>
      <c r="AA175">
        <v>785</v>
      </c>
      <c r="AB175">
        <v>902</v>
      </c>
      <c r="AC175" s="2">
        <f>(Table2[[#This Row],[Close Price]]/Table2[[#This Row],[Day Low]])-1</f>
        <v>1.1617154086232651E-2</v>
      </c>
      <c r="AD175" s="2">
        <f>(Table2[[#This Row],[Day High]]/Table2[[#This Row],[Close Price]])-1</f>
        <v>2.6109809746900581E-2</v>
      </c>
      <c r="AE175" s="2">
        <f>(Table2[[#This Row],[Close Price]]/Table2[[#This Row],[Current Week Low]])-1</f>
        <v>3.3601039329160143E-2</v>
      </c>
      <c r="AF175" s="2">
        <f>(Table2[[#This Row],[Current Week High]]/Table2[[#This Row],[Close Price]])-1</f>
        <v>2.9537793521110745E-2</v>
      </c>
      <c r="AG175" s="2">
        <f>(Table2[[#This Row],[Close Price]]/Table2[[#This Row],[Current Month Low]])-1</f>
        <v>0.11484076433121015</v>
      </c>
      <c r="AH175" s="2">
        <f>(Table2[[#This Row],[Current Month High]]/Table2[[#This Row],[Close Price]])-1</f>
        <v>3.0680454779180799E-2</v>
      </c>
      <c r="AI175">
        <v>5.8789921727703902</v>
      </c>
      <c r="AJ175">
        <v>107.874109263657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0.19</v>
      </c>
      <c r="AM175" t="s">
        <v>10345</v>
      </c>
      <c r="AN175">
        <v>7.16</v>
      </c>
      <c r="AO175" t="s">
        <v>10345</v>
      </c>
      <c r="AP175">
        <v>0.13019859443757201</v>
      </c>
      <c r="AQ175">
        <f>(Table2[[#This Row],[Sharpe Ratio]]-AVERAGE(Table2[Sharpe Ratio]))/_xlfn.STDEV.P(Table2[Sharpe Ratio])</f>
        <v>0.74264515129352948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0.49940306031313442</v>
      </c>
      <c r="AS175">
        <f>_xlfn.RANK.AVG(Table2[[#This Row],[1Y Return vs Nifty Z-Score]],Table2[1Y Return vs Nifty Z-Score])</f>
        <v>164</v>
      </c>
      <c r="AT175">
        <f>_xlfn.RANK.AVG(Table2[[#This Row],[6M Return vs Nifty Z-Score]],Table2[6M Return vs Nifty Z-Score])</f>
        <v>343</v>
      </c>
      <c r="AU175">
        <f>_xlfn.RANK.AVG(Table2[[#This Row],[Sharpe Ratio Z-Score]],Table2[Sharpe Ratio Z-Score])</f>
        <v>164</v>
      </c>
      <c r="AV175">
        <f>(Table2[[#This Row],[Rank 1Y]]+Table2[[#This Row],[Rank 6M]]+Table2[[#This Row],[Rank Sharpe]])/3</f>
        <v>223.66666666666666</v>
      </c>
    </row>
    <row r="176" spans="1:48" x14ac:dyDescent="0.3">
      <c r="A176" t="s">
        <v>983</v>
      </c>
      <c r="B176" t="s">
        <v>984</v>
      </c>
      <c r="C176" t="s">
        <v>10300</v>
      </c>
      <c r="D176" t="s">
        <v>21</v>
      </c>
      <c r="E176">
        <v>14756.8292872</v>
      </c>
      <c r="F176">
        <v>2581.85</v>
      </c>
      <c r="G176">
        <v>169.14747725485699</v>
      </c>
      <c r="H176">
        <f>(Table2[[#This Row],[1Y Return vs Nifty]]-AVERAGE(Table2[1Y Return vs Nifty]))/_xlfn.STDEV.P(Table2[1Y Return vs Nifty])</f>
        <v>2.1933427139921156</v>
      </c>
      <c r="I176">
        <v>7.80001364815055</v>
      </c>
      <c r="J176">
        <f>(Table2[[#This Row],[1M Return vs Nifty]]-AVERAGE(Table2[1M Return vs Nifty]))/_xlfn.STDEV.P(Table2[1M Return vs Nifty])</f>
        <v>0.69120039769010333</v>
      </c>
      <c r="K176">
        <v>40.077008653643901</v>
      </c>
      <c r="L176">
        <f>(Table2[[#This Row],[6M Return vs Nifty]]-AVERAGE(Table2[6M Return vs Nifty]))/_xlfn.STDEV.P(Table2[6M Return vs Nifty])</f>
        <v>1.0840740209955453</v>
      </c>
      <c r="M176">
        <v>0.73656201041470704</v>
      </c>
      <c r="N176">
        <f>(Table2[[#This Row],[1W Return vs Nifty]]-AVERAGE(Table2[1W Return vs Nifty]))/_xlfn.STDEV.P(Table2[1W Return vs Nifty])</f>
        <v>-1.3481439234903541E-2</v>
      </c>
      <c r="O176">
        <v>2456.62</v>
      </c>
      <c r="P176">
        <v>2393.8123527205698</v>
      </c>
      <c r="Q176">
        <v>1825.45787532436</v>
      </c>
      <c r="R176">
        <v>65.190923565991099</v>
      </c>
      <c r="S176" s="2">
        <f>(Table2[[#This Row],[Close Price]]-Table2[[#This Row],[20D EMA]])/Table2[[#This Row],[20D EMA]]</f>
        <v>5.0976545008996108E-2</v>
      </c>
      <c r="T176" s="2">
        <f>(Table2[[#This Row],[Close Price]]-Table2[[#This Row],[50D EMA]])/Table2[[#This Row],[50D EMA]]</f>
        <v>7.8551540209793436E-2</v>
      </c>
      <c r="U176" s="2">
        <f>(Table2[[#This Row],[Close Price]]-Table2[[#This Row],[200D EMA]])/Table2[[#This Row],[200D EMA]]</f>
        <v>0.41435747978640097</v>
      </c>
      <c r="V176">
        <v>0.96303687197691201</v>
      </c>
      <c r="W176">
        <v>2567</v>
      </c>
      <c r="X176">
        <v>2655.95</v>
      </c>
      <c r="Y176">
        <v>2486</v>
      </c>
      <c r="Z176">
        <v>2744.8</v>
      </c>
      <c r="AA176">
        <v>2108</v>
      </c>
      <c r="AB176">
        <v>2744.8</v>
      </c>
      <c r="AC176" s="2">
        <f>(Table2[[#This Row],[Close Price]]/Table2[[#This Row],[Day Low]])-1</f>
        <v>5.7849629918191869E-3</v>
      </c>
      <c r="AD176" s="2">
        <f>(Table2[[#This Row],[Day High]]/Table2[[#This Row],[Close Price]])-1</f>
        <v>2.8700350523849227E-2</v>
      </c>
      <c r="AE176" s="2">
        <f>(Table2[[#This Row],[Close Price]]/Table2[[#This Row],[Current Week Low]])-1</f>
        <v>3.8555913113435203E-2</v>
      </c>
      <c r="AF176" s="2">
        <f>(Table2[[#This Row],[Current Week High]]/Table2[[#This Row],[Close Price]])-1</f>
        <v>6.3113658810542983E-2</v>
      </c>
      <c r="AG176" s="2">
        <f>(Table2[[#This Row],[Close Price]]/Table2[[#This Row],[Current Month Low]])-1</f>
        <v>0.22478652751423156</v>
      </c>
      <c r="AH176" s="2">
        <f>(Table2[[#This Row],[Current Month High]]/Table2[[#This Row],[Close Price]])-1</f>
        <v>6.3113658810542983E-2</v>
      </c>
      <c r="AI176">
        <v>7.3629374285880198</v>
      </c>
      <c r="AJ176">
        <v>249.55997833739499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-0.04</v>
      </c>
      <c r="AM176" t="s">
        <v>10344</v>
      </c>
      <c r="AN176">
        <v>12.93</v>
      </c>
      <c r="AO176" t="s">
        <v>10345</v>
      </c>
      <c r="AQ176">
        <f>(Table2[[#This Row],[Sharpe Ratio]]-AVERAGE(Table2[Sharpe Ratio]))/_xlfn.STDEV.P(Table2[Sharpe Ratio])</f>
        <v>-0.7531930983662638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3.2019425950765963</v>
      </c>
      <c r="AS176">
        <f>_xlfn.RANK.AVG(Table2[[#This Row],[1Y Return vs Nifty Z-Score]],Table2[1Y Return vs Nifty Z-Score])</f>
        <v>25</v>
      </c>
      <c r="AT176">
        <f>_xlfn.RANK.AVG(Table2[[#This Row],[6M Return vs Nifty Z-Score]],Table2[6M Return vs Nifty Z-Score])</f>
        <v>95</v>
      </c>
      <c r="AU176">
        <f>_xlfn.RANK.AVG(Table2[[#This Row],[Sharpe Ratio Z-Score]],Table2[Sharpe Ratio Z-Score])</f>
        <v>551.5</v>
      </c>
      <c r="AV176">
        <f>(Table2[[#This Row],[Rank 1Y]]+Table2[[#This Row],[Rank 6M]]+Table2[[#This Row],[Rank Sharpe]])/3</f>
        <v>223.83333333333334</v>
      </c>
    </row>
    <row r="177" spans="1:48" x14ac:dyDescent="0.3">
      <c r="A177" t="s">
        <v>605</v>
      </c>
      <c r="B177" t="s">
        <v>606</v>
      </c>
      <c r="C177" t="s">
        <v>10311</v>
      </c>
      <c r="D177" t="s">
        <v>226</v>
      </c>
      <c r="E177">
        <v>31976.580153499999</v>
      </c>
      <c r="F177">
        <v>4881.6000000000004</v>
      </c>
      <c r="G177">
        <v>113.39781832441101</v>
      </c>
      <c r="H177">
        <f>(Table2[[#This Row],[1Y Return vs Nifty]]-AVERAGE(Table2[1Y Return vs Nifty]))/_xlfn.STDEV.P(Table2[1Y Return vs Nifty])</f>
        <v>1.3184566247345251</v>
      </c>
      <c r="I177">
        <v>11.634208818213899</v>
      </c>
      <c r="J177">
        <f>(Table2[[#This Row],[1M Return vs Nifty]]-AVERAGE(Table2[1M Return vs Nifty]))/_xlfn.STDEV.P(Table2[1M Return vs Nifty])</f>
        <v>1.0543662681848955</v>
      </c>
      <c r="K177">
        <v>54.238135173729397</v>
      </c>
      <c r="L177">
        <f>(Table2[[#This Row],[6M Return vs Nifty]]-AVERAGE(Table2[6M Return vs Nifty]))/_xlfn.STDEV.P(Table2[6M Return vs Nifty])</f>
        <v>1.5686983877912806</v>
      </c>
      <c r="M177">
        <v>-5.4764889480728698</v>
      </c>
      <c r="N177">
        <f>(Table2[[#This Row],[1W Return vs Nifty]]-AVERAGE(Table2[1W Return vs Nifty]))/_xlfn.STDEV.P(Table2[1W Return vs Nifty])</f>
        <v>-1.4166844973322603</v>
      </c>
      <c r="O177">
        <v>4755.58</v>
      </c>
      <c r="P177">
        <v>4328.3892056697296</v>
      </c>
      <c r="Q177">
        <v>3272.88689312934</v>
      </c>
      <c r="R177">
        <v>62.922222054927801</v>
      </c>
      <c r="S177" s="2">
        <f>(Table2[[#This Row],[Close Price]]-Table2[[#This Row],[20D EMA]])/Table2[[#This Row],[20D EMA]]</f>
        <v>2.6499396498429306E-2</v>
      </c>
      <c r="T177" s="2">
        <f>(Table2[[#This Row],[Close Price]]-Table2[[#This Row],[50D EMA]])/Table2[[#This Row],[50D EMA]]</f>
        <v>0.12780985443860352</v>
      </c>
      <c r="U177" s="2">
        <f>(Table2[[#This Row],[Close Price]]-Table2[[#This Row],[200D EMA]])/Table2[[#This Row],[200D EMA]]</f>
        <v>0.49152725388945673</v>
      </c>
      <c r="V177">
        <v>1.18955693138151</v>
      </c>
      <c r="W177">
        <v>4860</v>
      </c>
      <c r="X177">
        <v>5040</v>
      </c>
      <c r="Y177">
        <v>4860</v>
      </c>
      <c r="Z177">
        <v>5125</v>
      </c>
      <c r="AA177">
        <v>4065</v>
      </c>
      <c r="AB177">
        <v>5380</v>
      </c>
      <c r="AC177" s="2">
        <f>(Table2[[#This Row],[Close Price]]/Table2[[#This Row],[Day Low]])-1</f>
        <v>4.4444444444444731E-3</v>
      </c>
      <c r="AD177" s="2">
        <f>(Table2[[#This Row],[Day High]]/Table2[[#This Row],[Close Price]])-1</f>
        <v>3.2448377581120846E-2</v>
      </c>
      <c r="AE177" s="2">
        <f>(Table2[[#This Row],[Close Price]]/Table2[[#This Row],[Current Week Low]])-1</f>
        <v>4.4444444444444731E-3</v>
      </c>
      <c r="AF177" s="2">
        <f>(Table2[[#This Row],[Current Week High]]/Table2[[#This Row],[Close Price]])-1</f>
        <v>4.9860701409373931E-2</v>
      </c>
      <c r="AG177" s="2">
        <f>(Table2[[#This Row],[Close Price]]/Table2[[#This Row],[Current Month Low]])-1</f>
        <v>0.20088560885608864</v>
      </c>
      <c r="AH177" s="2">
        <f>(Table2[[#This Row],[Current Month High]]/Table2[[#This Row],[Close Price]])-1</f>
        <v>0.10209767289413296</v>
      </c>
      <c r="AI177">
        <v>10.2097672894132</v>
      </c>
      <c r="AJ177">
        <v>157.60422163588299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0.36</v>
      </c>
      <c r="AM177" t="s">
        <v>10345</v>
      </c>
      <c r="AN177">
        <v>14.08</v>
      </c>
      <c r="AO177" t="s">
        <v>10345</v>
      </c>
      <c r="AQ177">
        <f>(Table2[[#This Row],[Sharpe Ratio]]-AVERAGE(Table2[Sharpe Ratio]))/_xlfn.STDEV.P(Table2[Sharpe Ratio])</f>
        <v>-0.7531930983662638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1.7716436850121773</v>
      </c>
      <c r="AS177">
        <f>_xlfn.RANK.AVG(Table2[[#This Row],[1Y Return vs Nifty Z-Score]],Table2[1Y Return vs Nifty Z-Score])</f>
        <v>70</v>
      </c>
      <c r="AT177">
        <f>_xlfn.RANK.AVG(Table2[[#This Row],[6M Return vs Nifty Z-Score]],Table2[6M Return vs Nifty Z-Score])</f>
        <v>53</v>
      </c>
      <c r="AU177">
        <f>_xlfn.RANK.AVG(Table2[[#This Row],[Sharpe Ratio Z-Score]],Table2[Sharpe Ratio Z-Score])</f>
        <v>551.5</v>
      </c>
      <c r="AV177">
        <f>(Table2[[#This Row],[Rank 1Y]]+Table2[[#This Row],[Rank 6M]]+Table2[[#This Row],[Rank Sharpe]])/3</f>
        <v>224.83333333333334</v>
      </c>
    </row>
    <row r="178" spans="1:48" x14ac:dyDescent="0.3">
      <c r="A178" t="s">
        <v>342</v>
      </c>
      <c r="B178" t="s">
        <v>343</v>
      </c>
      <c r="C178" t="s">
        <v>10300</v>
      </c>
      <c r="D178" t="s">
        <v>300</v>
      </c>
      <c r="E178">
        <v>75113.469243504995</v>
      </c>
      <c r="F178">
        <v>4997.95</v>
      </c>
      <c r="G178">
        <v>68.270445210210298</v>
      </c>
      <c r="H178">
        <f>(Table2[[#This Row],[1Y Return vs Nifty]]-AVERAGE(Table2[1Y Return vs Nifty]))/_xlfn.STDEV.P(Table2[1Y Return vs Nifty])</f>
        <v>0.61026734179005726</v>
      </c>
      <c r="I178">
        <v>1.0497667952407499</v>
      </c>
      <c r="J178">
        <f>(Table2[[#This Row],[1M Return vs Nifty]]-AVERAGE(Table2[1M Return vs Nifty]))/_xlfn.STDEV.P(Table2[1M Return vs Nifty])</f>
        <v>5.1833029661413482E-2</v>
      </c>
      <c r="K178">
        <v>4.7527614995670397</v>
      </c>
      <c r="L178">
        <f>(Table2[[#This Row],[6M Return vs Nifty]]-AVERAGE(Table2[6M Return vs Nifty]))/_xlfn.STDEV.P(Table2[6M Return vs Nifty])</f>
        <v>-0.12479808994137447</v>
      </c>
      <c r="M178">
        <v>-1.6537665320446999</v>
      </c>
      <c r="N178">
        <f>(Table2[[#This Row],[1W Return vs Nifty]]-AVERAGE(Table2[1W Return vs Nifty]))/_xlfn.STDEV.P(Table2[1W Return vs Nifty])</f>
        <v>-0.55333156167022934</v>
      </c>
      <c r="O178">
        <v>4823.51</v>
      </c>
      <c r="P178">
        <v>4586.8021851121403</v>
      </c>
      <c r="Q178">
        <v>3941.6522239159099</v>
      </c>
      <c r="R178">
        <v>56.928813272108698</v>
      </c>
      <c r="S178" s="2">
        <f>(Table2[[#This Row],[Close Price]]-Table2[[#This Row],[20D EMA]])/Table2[[#This Row],[20D EMA]]</f>
        <v>3.6164535784107339E-2</v>
      </c>
      <c r="T178" s="2">
        <f>(Table2[[#This Row],[Close Price]]-Table2[[#This Row],[50D EMA]])/Table2[[#This Row],[50D EMA]]</f>
        <v>8.9637136788319471E-2</v>
      </c>
      <c r="U178" s="2">
        <f>(Table2[[#This Row],[Close Price]]-Table2[[#This Row],[200D EMA]])/Table2[[#This Row],[200D EMA]]</f>
        <v>0.26798350439823704</v>
      </c>
      <c r="V178">
        <v>0.70789894265204201</v>
      </c>
      <c r="W178">
        <v>4840.1000000000004</v>
      </c>
      <c r="X178">
        <v>5050</v>
      </c>
      <c r="Y178">
        <v>4840.1000000000004</v>
      </c>
      <c r="Z178">
        <v>5068.45</v>
      </c>
      <c r="AA178">
        <v>4409.1000000000004</v>
      </c>
      <c r="AB178">
        <v>5068.45</v>
      </c>
      <c r="AC178" s="2">
        <f>(Table2[[#This Row],[Close Price]]/Table2[[#This Row],[Day Low]])-1</f>
        <v>3.2612962542096113E-2</v>
      </c>
      <c r="AD178" s="2">
        <f>(Table2[[#This Row],[Day High]]/Table2[[#This Row],[Close Price]])-1</f>
        <v>1.0414269850638869E-2</v>
      </c>
      <c r="AE178" s="2">
        <f>(Table2[[#This Row],[Close Price]]/Table2[[#This Row],[Current Week Low]])-1</f>
        <v>3.2612962542096113E-2</v>
      </c>
      <c r="AF178" s="2">
        <f>(Table2[[#This Row],[Current Week High]]/Table2[[#This Row],[Close Price]])-1</f>
        <v>1.4105783371182179E-2</v>
      </c>
      <c r="AG178" s="2">
        <f>(Table2[[#This Row],[Close Price]]/Table2[[#This Row],[Current Month Low]])-1</f>
        <v>0.13355333287972582</v>
      </c>
      <c r="AH178" s="2">
        <f>(Table2[[#This Row],[Current Month High]]/Table2[[#This Row],[Close Price]])-1</f>
        <v>1.4105783371182179E-2</v>
      </c>
      <c r="AI178">
        <v>1.4105783371182099</v>
      </c>
      <c r="AJ178">
        <v>98.544075000993104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0.08</v>
      </c>
      <c r="AM178" t="s">
        <v>10345</v>
      </c>
      <c r="AN178">
        <v>6.36</v>
      </c>
      <c r="AO178" t="s">
        <v>10345</v>
      </c>
      <c r="AP178">
        <v>0.12915470125255801</v>
      </c>
      <c r="AQ178">
        <f>(Table2[[#This Row],[Sharpe Ratio]]-AVERAGE(Table2[Sharpe Ratio]))/_xlfn.STDEV.P(Table2[Sharpe Ratio])</f>
        <v>0.73065196994277504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0.7146226897826421</v>
      </c>
      <c r="AS178">
        <f>_xlfn.RANK.AVG(Table2[[#This Row],[1Y Return vs Nifty Z-Score]],Table2[1Y Return vs Nifty Z-Score])</f>
        <v>154</v>
      </c>
      <c r="AT178">
        <f>_xlfn.RANK.AVG(Table2[[#This Row],[6M Return vs Nifty Z-Score]],Table2[6M Return vs Nifty Z-Score])</f>
        <v>355</v>
      </c>
      <c r="AU178">
        <f>_xlfn.RANK.AVG(Table2[[#This Row],[Sharpe Ratio Z-Score]],Table2[Sharpe Ratio Z-Score])</f>
        <v>167</v>
      </c>
      <c r="AV178">
        <f>(Table2[[#This Row],[Rank 1Y]]+Table2[[#This Row],[Rank 6M]]+Table2[[#This Row],[Rank Sharpe]])/3</f>
        <v>225.33333333333334</v>
      </c>
    </row>
    <row r="179" spans="1:48" x14ac:dyDescent="0.3">
      <c r="A179" t="s">
        <v>979</v>
      </c>
      <c r="B179" t="s">
        <v>980</v>
      </c>
      <c r="C179" t="s">
        <v>10305</v>
      </c>
      <c r="D179" t="s">
        <v>51</v>
      </c>
      <c r="E179">
        <v>14866.758943245</v>
      </c>
      <c r="F179">
        <v>925.95</v>
      </c>
      <c r="G179">
        <v>68.554452906994698</v>
      </c>
      <c r="H179">
        <f>(Table2[[#This Row],[1Y Return vs Nifty]]-AVERAGE(Table2[1Y Return vs Nifty]))/_xlfn.STDEV.P(Table2[1Y Return vs Nifty])</f>
        <v>0.61472430866529426</v>
      </c>
      <c r="I179">
        <v>27.312363114096001</v>
      </c>
      <c r="J179">
        <f>(Table2[[#This Row],[1M Return vs Nifty]]-AVERAGE(Table2[1M Return vs Nifty]))/_xlfn.STDEV.P(Table2[1M Return vs Nifty])</f>
        <v>2.5393638491822172</v>
      </c>
      <c r="K179">
        <v>51.235245210684099</v>
      </c>
      <c r="L179">
        <f>(Table2[[#This Row],[6M Return vs Nifty]]-AVERAGE(Table2[6M Return vs Nifty]))/_xlfn.STDEV.P(Table2[6M Return vs Nifty])</f>
        <v>1.4659330008120737</v>
      </c>
      <c r="M179">
        <v>4.0247493238441496</v>
      </c>
      <c r="N179">
        <f>(Table2[[#This Row],[1W Return vs Nifty]]-AVERAGE(Table2[1W Return vs Nifty]))/_xlfn.STDEV.P(Table2[1W Return vs Nifty])</f>
        <v>0.72914799107710782</v>
      </c>
      <c r="O179">
        <v>867.41</v>
      </c>
      <c r="P179">
        <v>806.45396824968498</v>
      </c>
      <c r="Q179">
        <v>659.48631352483096</v>
      </c>
      <c r="R179">
        <v>80.224102411183395</v>
      </c>
      <c r="S179" s="2">
        <f>(Table2[[#This Row],[Close Price]]-Table2[[#This Row],[20D EMA]])/Table2[[#This Row],[20D EMA]]</f>
        <v>6.7488269676393028E-2</v>
      </c>
      <c r="T179" s="2">
        <f>(Table2[[#This Row],[Close Price]]-Table2[[#This Row],[50D EMA]])/Table2[[#This Row],[50D EMA]]</f>
        <v>0.14817464660713045</v>
      </c>
      <c r="U179" s="2">
        <f>(Table2[[#This Row],[Close Price]]-Table2[[#This Row],[200D EMA]])/Table2[[#This Row],[200D EMA]]</f>
        <v>0.40404733352383088</v>
      </c>
      <c r="V179">
        <v>0.78994309759395198</v>
      </c>
      <c r="W179">
        <v>914</v>
      </c>
      <c r="X179">
        <v>943.8</v>
      </c>
      <c r="Y179">
        <v>898.5</v>
      </c>
      <c r="Z179">
        <v>950.5</v>
      </c>
      <c r="AA179">
        <v>778.6</v>
      </c>
      <c r="AB179">
        <v>950.5</v>
      </c>
      <c r="AC179" s="2">
        <f>(Table2[[#This Row],[Close Price]]/Table2[[#This Row],[Day Low]])-1</f>
        <v>1.3074398249453001E-2</v>
      </c>
      <c r="AD179" s="2">
        <f>(Table2[[#This Row],[Day High]]/Table2[[#This Row],[Close Price]])-1</f>
        <v>1.9277498785031488E-2</v>
      </c>
      <c r="AE179" s="2">
        <f>(Table2[[#This Row],[Close Price]]/Table2[[#This Row],[Current Week Low]])-1</f>
        <v>3.0550918196994958E-2</v>
      </c>
      <c r="AF179" s="2">
        <f>(Table2[[#This Row],[Current Week High]]/Table2[[#This Row],[Close Price]])-1</f>
        <v>2.6513310653923039E-2</v>
      </c>
      <c r="AG179" s="2">
        <f>(Table2[[#This Row],[Close Price]]/Table2[[#This Row],[Current Month Low]])-1</f>
        <v>0.18924993578217308</v>
      </c>
      <c r="AH179" s="2">
        <f>(Table2[[#This Row],[Current Month High]]/Table2[[#This Row],[Close Price]])-1</f>
        <v>2.6513310653923039E-2</v>
      </c>
      <c r="AI179">
        <v>2.6513310653922999</v>
      </c>
      <c r="AJ179">
        <v>190.494117647058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0.04</v>
      </c>
      <c r="AM179" t="s">
        <v>10345</v>
      </c>
      <c r="AN179">
        <v>7.54</v>
      </c>
      <c r="AO179" t="s">
        <v>10345</v>
      </c>
      <c r="AP179">
        <v>2.6730413007078999E-2</v>
      </c>
      <c r="AQ179">
        <f>(Table2[[#This Row],[Sharpe Ratio]]-AVERAGE(Table2[Sharpe Ratio]))/_xlfn.STDEV.P(Table2[Sharpe Ratio])</f>
        <v>-0.44609013479038401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4.903079014946309</v>
      </c>
      <c r="AS179">
        <f>_xlfn.RANK.AVG(Table2[[#This Row],[1Y Return vs Nifty Z-Score]],Table2[1Y Return vs Nifty Z-Score])</f>
        <v>152</v>
      </c>
      <c r="AT179">
        <f>_xlfn.RANK.AVG(Table2[[#This Row],[6M Return vs Nifty Z-Score]],Table2[6M Return vs Nifty Z-Score])</f>
        <v>64</v>
      </c>
      <c r="AU179">
        <f>_xlfn.RANK.AVG(Table2[[#This Row],[Sharpe Ratio Z-Score]],Table2[Sharpe Ratio Z-Score])</f>
        <v>461</v>
      </c>
      <c r="AV179">
        <f>(Table2[[#This Row],[Rank 1Y]]+Table2[[#This Row],[Rank 6M]]+Table2[[#This Row],[Rank Sharpe]])/3</f>
        <v>225.66666666666666</v>
      </c>
    </row>
    <row r="180" spans="1:48" x14ac:dyDescent="0.3">
      <c r="A180" t="s">
        <v>676</v>
      </c>
      <c r="B180" t="s">
        <v>677</v>
      </c>
      <c r="C180" t="s">
        <v>10299</v>
      </c>
      <c r="D180" t="s">
        <v>306</v>
      </c>
      <c r="E180">
        <v>27186.028724240001</v>
      </c>
      <c r="F180">
        <v>274.25</v>
      </c>
      <c r="G180">
        <v>60.621038000920599</v>
      </c>
      <c r="H180">
        <f>(Table2[[#This Row],[1Y Return vs Nifty]]-AVERAGE(Table2[1Y Return vs Nifty]))/_xlfn.STDEV.P(Table2[1Y Return vs Nifty])</f>
        <v>0.49022427629213616</v>
      </c>
      <c r="I180">
        <v>1.54642436202606</v>
      </c>
      <c r="J180">
        <f>(Table2[[#This Row],[1M Return vs Nifty]]-AVERAGE(Table2[1M Return vs Nifty]))/_xlfn.STDEV.P(Table2[1M Return vs Nifty])</f>
        <v>9.8875256146830598E-2</v>
      </c>
      <c r="K180">
        <v>25.014833598046899</v>
      </c>
      <c r="L180">
        <f>(Table2[[#This Row],[6M Return vs Nifty]]-AVERAGE(Table2[6M Return vs Nifty]))/_xlfn.STDEV.P(Table2[6M Return vs Nifty])</f>
        <v>0.56861382518895176</v>
      </c>
      <c r="M180">
        <v>8.3847391892946792</v>
      </c>
      <c r="N180">
        <f>(Table2[[#This Row],[1W Return vs Nifty]]-AVERAGE(Table2[1W Return vs Nifty]))/_xlfn.STDEV.P(Table2[1W Return vs Nifty])</f>
        <v>1.7138415262421467</v>
      </c>
      <c r="O180">
        <v>260.33999999999997</v>
      </c>
      <c r="P180">
        <v>246.91203190754899</v>
      </c>
      <c r="Q180">
        <v>205.90513972626999</v>
      </c>
      <c r="R180">
        <v>67.301526162147695</v>
      </c>
      <c r="S180" s="2">
        <f>(Table2[[#This Row],[Close Price]]-Table2[[#This Row],[20D EMA]])/Table2[[#This Row],[20D EMA]]</f>
        <v>5.343012983022212E-2</v>
      </c>
      <c r="T180" s="2">
        <f>(Table2[[#This Row],[Close Price]]-Table2[[#This Row],[50D EMA]])/Table2[[#This Row],[50D EMA]]</f>
        <v>0.11071946507121667</v>
      </c>
      <c r="U180" s="2">
        <f>(Table2[[#This Row],[Close Price]]-Table2[[#This Row],[200D EMA]])/Table2[[#This Row],[200D EMA]]</f>
        <v>0.33192401299252444</v>
      </c>
      <c r="V180">
        <v>0.99694869684026199</v>
      </c>
      <c r="W180">
        <v>271.5</v>
      </c>
      <c r="X180">
        <v>281.85000000000002</v>
      </c>
      <c r="Y180">
        <v>262.25</v>
      </c>
      <c r="Z180">
        <v>284.39999999999998</v>
      </c>
      <c r="AA180">
        <v>240</v>
      </c>
      <c r="AB180">
        <v>284.39999999999998</v>
      </c>
      <c r="AC180" s="2">
        <f>(Table2[[#This Row],[Close Price]]/Table2[[#This Row],[Day Low]])-1</f>
        <v>1.012891344383049E-2</v>
      </c>
      <c r="AD180" s="2">
        <f>(Table2[[#This Row],[Day High]]/Table2[[#This Row],[Close Price]])-1</f>
        <v>2.7711941659070316E-2</v>
      </c>
      <c r="AE180" s="2">
        <f>(Table2[[#This Row],[Close Price]]/Table2[[#This Row],[Current Week Low]])-1</f>
        <v>4.5757864632983702E-2</v>
      </c>
      <c r="AF180" s="2">
        <f>(Table2[[#This Row],[Current Week High]]/Table2[[#This Row],[Close Price]])-1</f>
        <v>3.7010027347310848E-2</v>
      </c>
      <c r="AG180" s="2">
        <f>(Table2[[#This Row],[Close Price]]/Table2[[#This Row],[Current Month Low]])-1</f>
        <v>0.14270833333333344</v>
      </c>
      <c r="AH180" s="2">
        <f>(Table2[[#This Row],[Current Month High]]/Table2[[#This Row],[Close Price]])-1</f>
        <v>3.7010027347310848E-2</v>
      </c>
      <c r="AI180">
        <v>3.7010027347310799</v>
      </c>
      <c r="AJ180">
        <v>107.137462235649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0.36</v>
      </c>
      <c r="AM180" t="s">
        <v>10345</v>
      </c>
      <c r="AN180">
        <v>7.02</v>
      </c>
      <c r="AO180" t="s">
        <v>10345</v>
      </c>
      <c r="AP180">
        <v>7.2257342633607002E-2</v>
      </c>
      <c r="AQ180">
        <f>(Table2[[#This Row],[Sharpe Ratio]]-AVERAGE(Table2[Sharpe Ratio]))/_xlfn.STDEV.P(Table2[Sharpe Ratio])</f>
        <v>7.6964073429839588E-2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2.9485189572999047</v>
      </c>
      <c r="AS180">
        <f>_xlfn.RANK.AVG(Table2[[#This Row],[1Y Return vs Nifty Z-Score]],Table2[1Y Return vs Nifty Z-Score])</f>
        <v>167</v>
      </c>
      <c r="AT180">
        <f>_xlfn.RANK.AVG(Table2[[#This Row],[6M Return vs Nifty Z-Score]],Table2[6M Return vs Nifty Z-Score])</f>
        <v>177</v>
      </c>
      <c r="AU180">
        <f>_xlfn.RANK.AVG(Table2[[#This Row],[Sharpe Ratio Z-Score]],Table2[Sharpe Ratio Z-Score])</f>
        <v>334</v>
      </c>
      <c r="AV180">
        <f>(Table2[[#This Row],[Rank 1Y]]+Table2[[#This Row],[Rank 6M]]+Table2[[#This Row],[Rank Sharpe]])/3</f>
        <v>226</v>
      </c>
    </row>
    <row r="181" spans="1:48" x14ac:dyDescent="0.3">
      <c r="A181" t="s">
        <v>546</v>
      </c>
      <c r="B181" t="s">
        <v>547</v>
      </c>
      <c r="C181" t="s">
        <v>10301</v>
      </c>
      <c r="D181" t="s">
        <v>248</v>
      </c>
      <c r="E181">
        <v>37366.902884319999</v>
      </c>
      <c r="F181">
        <v>7190.45</v>
      </c>
      <c r="G181">
        <v>168.83008259112901</v>
      </c>
      <c r="H181">
        <f>(Table2[[#This Row],[1Y Return vs Nifty]]-AVERAGE(Table2[1Y Return vs Nifty]))/_xlfn.STDEV.P(Table2[1Y Return vs Nifty])</f>
        <v>2.1883618014371771</v>
      </c>
      <c r="I181">
        <v>14.6229321893169</v>
      </c>
      <c r="J181">
        <f>(Table2[[#This Row],[1M Return vs Nifty]]-AVERAGE(Table2[1M Return vs Nifty]))/_xlfn.STDEV.P(Table2[1M Return vs Nifty])</f>
        <v>1.3374510556285188</v>
      </c>
      <c r="K181">
        <v>-11.190115073331601</v>
      </c>
      <c r="L181">
        <f>(Table2[[#This Row],[6M Return vs Nifty]]-AVERAGE(Table2[6M Return vs Nifty]))/_xlfn.STDEV.P(Table2[6M Return vs Nifty])</f>
        <v>-0.67039779580410541</v>
      </c>
      <c r="M181">
        <v>17.693592577794</v>
      </c>
      <c r="N181">
        <f>(Table2[[#This Row],[1W Return vs Nifty]]-AVERAGE(Table2[1W Return vs Nifty]))/_xlfn.STDEV.P(Table2[1W Return vs Nifty])</f>
        <v>3.8162243377460592</v>
      </c>
      <c r="O181">
        <v>6373.13</v>
      </c>
      <c r="P181">
        <v>6372.9641726750096</v>
      </c>
      <c r="Q181">
        <v>5749.6529990402896</v>
      </c>
      <c r="R181">
        <v>88.509929480231904</v>
      </c>
      <c r="S181" s="2">
        <f>(Table2[[#This Row],[Close Price]]-Table2[[#This Row],[20D EMA]])/Table2[[#This Row],[20D EMA]]</f>
        <v>0.12824467726219294</v>
      </c>
      <c r="T181" s="2">
        <f>(Table2[[#This Row],[Close Price]]-Table2[[#This Row],[50D EMA]])/Table2[[#This Row],[50D EMA]]</f>
        <v>0.12827403468390375</v>
      </c>
      <c r="U181" s="2">
        <f>(Table2[[#This Row],[Close Price]]-Table2[[#This Row],[200D EMA]])/Table2[[#This Row],[200D EMA]]</f>
        <v>0.25058851398514009</v>
      </c>
      <c r="V181">
        <v>4.0643865742109702</v>
      </c>
      <c r="W181">
        <v>7132.35</v>
      </c>
      <c r="X181">
        <v>8074.25</v>
      </c>
      <c r="Y181">
        <v>6118.05</v>
      </c>
      <c r="Z181">
        <v>8074.25</v>
      </c>
      <c r="AA181">
        <v>5850.1</v>
      </c>
      <c r="AB181">
        <v>8074.25</v>
      </c>
      <c r="AC181" s="2">
        <f>(Table2[[#This Row],[Close Price]]/Table2[[#This Row],[Day Low]])-1</f>
        <v>8.1459827406114016E-3</v>
      </c>
      <c r="AD181" s="2">
        <f>(Table2[[#This Row],[Day High]]/Table2[[#This Row],[Close Price]])-1</f>
        <v>0.12291303047792557</v>
      </c>
      <c r="AE181" s="2">
        <f>(Table2[[#This Row],[Close Price]]/Table2[[#This Row],[Current Week Low]])-1</f>
        <v>0.17528460865798734</v>
      </c>
      <c r="AF181" s="2">
        <f>(Table2[[#This Row],[Current Week High]]/Table2[[#This Row],[Close Price]])-1</f>
        <v>0.12291303047792557</v>
      </c>
      <c r="AG181" s="2">
        <f>(Table2[[#This Row],[Close Price]]/Table2[[#This Row],[Current Month Low]])-1</f>
        <v>0.22911574161125436</v>
      </c>
      <c r="AH181" s="2">
        <f>(Table2[[#This Row],[Current Month High]]/Table2[[#This Row],[Close Price]])-1</f>
        <v>0.12291303047792557</v>
      </c>
      <c r="AI181">
        <v>35.691785632331701</v>
      </c>
      <c r="AJ181">
        <v>199.47730112453101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0.05</v>
      </c>
      <c r="AM181" t="s">
        <v>10345</v>
      </c>
      <c r="AN181">
        <v>19.260000000000002</v>
      </c>
      <c r="AO181" t="s">
        <v>10345</v>
      </c>
      <c r="AP181">
        <v>0.15664631678402099</v>
      </c>
      <c r="AQ181">
        <f>(Table2[[#This Row],[Sharpe Ratio]]-AVERAGE(Table2[Sharpe Ratio]))/_xlfn.STDEV.P(Table2[Sharpe Ratio])</f>
        <v>1.0465003109678492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7.7181397099754996</v>
      </c>
      <c r="AS181">
        <f>_xlfn.RANK.AVG(Table2[[#This Row],[1Y Return vs Nifty Z-Score]],Table2[1Y Return vs Nifty Z-Score])</f>
        <v>26</v>
      </c>
      <c r="AT181">
        <f>_xlfn.RANK.AVG(Table2[[#This Row],[6M Return vs Nifty Z-Score]],Table2[6M Return vs Nifty Z-Score])</f>
        <v>547</v>
      </c>
      <c r="AU181">
        <f>_xlfn.RANK.AVG(Table2[[#This Row],[Sharpe Ratio Z-Score]],Table2[Sharpe Ratio Z-Score])</f>
        <v>109</v>
      </c>
      <c r="AV181">
        <f>(Table2[[#This Row],[Rank 1Y]]+Table2[[#This Row],[Rank 6M]]+Table2[[#This Row],[Rank Sharpe]])/3</f>
        <v>227.33333333333334</v>
      </c>
    </row>
    <row r="182" spans="1:48" x14ac:dyDescent="0.3">
      <c r="A182" t="s">
        <v>977</v>
      </c>
      <c r="B182" t="s">
        <v>978</v>
      </c>
      <c r="C182" t="s">
        <v>10305</v>
      </c>
      <c r="D182" t="s">
        <v>51</v>
      </c>
      <c r="E182">
        <v>14877.009141119999</v>
      </c>
      <c r="F182">
        <v>1847.8</v>
      </c>
      <c r="G182">
        <v>51.775274688610402</v>
      </c>
      <c r="H182">
        <f>(Table2[[#This Row],[1Y Return vs Nifty]]-AVERAGE(Table2[1Y Return vs Nifty]))/_xlfn.STDEV.P(Table2[1Y Return vs Nifty])</f>
        <v>0.35140665087023604</v>
      </c>
      <c r="I182">
        <v>26.042053871424301</v>
      </c>
      <c r="J182">
        <f>(Table2[[#This Row],[1M Return vs Nifty]]-AVERAGE(Table2[1M Return vs Nifty]))/_xlfn.STDEV.P(Table2[1M Return vs Nifty])</f>
        <v>2.419043171321464</v>
      </c>
      <c r="K182">
        <v>13.1136931740041</v>
      </c>
      <c r="L182">
        <f>(Table2[[#This Row],[6M Return vs Nifty]]-AVERAGE(Table2[6M Return vs Nifty]))/_xlfn.STDEV.P(Table2[6M Return vs Nifty])</f>
        <v>0.16133106883701936</v>
      </c>
      <c r="M182">
        <v>9.6092674784714198</v>
      </c>
      <c r="N182">
        <f>(Table2[[#This Row],[1W Return vs Nifty]]-AVERAGE(Table2[1W Return vs Nifty]))/_xlfn.STDEV.P(Table2[1W Return vs Nifty])</f>
        <v>1.9903983823793445</v>
      </c>
      <c r="O182">
        <v>1698.26</v>
      </c>
      <c r="P182">
        <v>1579.3117984340099</v>
      </c>
      <c r="Q182">
        <v>1374.0254550248601</v>
      </c>
      <c r="R182">
        <v>78.869402713782307</v>
      </c>
      <c r="S182" s="2">
        <f>(Table2[[#This Row],[Close Price]]-Table2[[#This Row],[20D EMA]])/Table2[[#This Row],[20D EMA]]</f>
        <v>8.8054832593360235E-2</v>
      </c>
      <c r="T182" s="2">
        <f>(Table2[[#This Row],[Close Price]]-Table2[[#This Row],[50D EMA]])/Table2[[#This Row],[50D EMA]]</f>
        <v>0.17000328993439642</v>
      </c>
      <c r="U182" s="2">
        <f>(Table2[[#This Row],[Close Price]]-Table2[[#This Row],[200D EMA]])/Table2[[#This Row],[200D EMA]]</f>
        <v>0.34480769132953792</v>
      </c>
      <c r="V182">
        <v>3.5123102982227801</v>
      </c>
      <c r="W182">
        <v>1831.2</v>
      </c>
      <c r="X182">
        <v>1957.2</v>
      </c>
      <c r="Y182">
        <v>1767.55</v>
      </c>
      <c r="Z182">
        <v>1984.9</v>
      </c>
      <c r="AA182">
        <v>1452</v>
      </c>
      <c r="AB182">
        <v>1984.9</v>
      </c>
      <c r="AC182" s="2">
        <f>(Table2[[#This Row],[Close Price]]/Table2[[#This Row],[Day Low]])-1</f>
        <v>9.0650939274792286E-3</v>
      </c>
      <c r="AD182" s="2">
        <f>(Table2[[#This Row],[Day High]]/Table2[[#This Row],[Close Price]])-1</f>
        <v>5.9205541725295019E-2</v>
      </c>
      <c r="AE182" s="2">
        <f>(Table2[[#This Row],[Close Price]]/Table2[[#This Row],[Current Week Low]])-1</f>
        <v>4.540182738819265E-2</v>
      </c>
      <c r="AF182" s="2">
        <f>(Table2[[#This Row],[Current Week High]]/Table2[[#This Row],[Close Price]])-1</f>
        <v>7.4196341595410775E-2</v>
      </c>
      <c r="AG182" s="2">
        <f>(Table2[[#This Row],[Close Price]]/Table2[[#This Row],[Current Month Low]])-1</f>
        <v>0.27258953168044076</v>
      </c>
      <c r="AH182" s="2">
        <f>(Table2[[#This Row],[Current Month High]]/Table2[[#This Row],[Close Price]])-1</f>
        <v>7.4196341595410775E-2</v>
      </c>
      <c r="AI182">
        <v>7.4196341595410704</v>
      </c>
      <c r="AJ182">
        <v>93.689727463312295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0.15</v>
      </c>
      <c r="AM182" t="s">
        <v>10345</v>
      </c>
      <c r="AN182">
        <v>23.14</v>
      </c>
      <c r="AO182" t="s">
        <v>10345</v>
      </c>
      <c r="AP182">
        <v>0.10875527629021201</v>
      </c>
      <c r="AQ182">
        <f>(Table2[[#This Row],[Sharpe Ratio]]-AVERAGE(Table2[Sharpe Ratio]))/_xlfn.STDEV.P(Table2[Sharpe Ratio])</f>
        <v>0.49628507634030228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5.4184643497483655</v>
      </c>
      <c r="AS182">
        <f>_xlfn.RANK.AVG(Table2[[#This Row],[1Y Return vs Nifty Z-Score]],Table2[1Y Return vs Nifty Z-Score])</f>
        <v>199</v>
      </c>
      <c r="AT182">
        <f>_xlfn.RANK.AVG(Table2[[#This Row],[6M Return vs Nifty Z-Score]],Table2[6M Return vs Nifty Z-Score])</f>
        <v>270</v>
      </c>
      <c r="AU182">
        <f>_xlfn.RANK.AVG(Table2[[#This Row],[Sharpe Ratio Z-Score]],Table2[Sharpe Ratio Z-Score])</f>
        <v>216</v>
      </c>
      <c r="AV182">
        <f>(Table2[[#This Row],[Rank 1Y]]+Table2[[#This Row],[Rank 6M]]+Table2[[#This Row],[Rank Sharpe]])/3</f>
        <v>228.33333333333334</v>
      </c>
    </row>
    <row r="183" spans="1:48" x14ac:dyDescent="0.3">
      <c r="A183" t="s">
        <v>822</v>
      </c>
      <c r="B183" t="s">
        <v>823</v>
      </c>
      <c r="C183" t="s">
        <v>10301</v>
      </c>
      <c r="D183" t="s">
        <v>577</v>
      </c>
      <c r="E183">
        <v>19671.2719364</v>
      </c>
      <c r="F183">
        <v>1073.25</v>
      </c>
      <c r="G183">
        <v>123.749396308263</v>
      </c>
      <c r="H183">
        <f>(Table2[[#This Row],[1Y Return vs Nifty]]-AVERAGE(Table2[1Y Return vs Nifty]))/_xlfn.STDEV.P(Table2[1Y Return vs Nifty])</f>
        <v>1.4809051805406908</v>
      </c>
      <c r="I183">
        <v>44.2477845000816</v>
      </c>
      <c r="J183">
        <f>(Table2[[#This Row],[1M Return vs Nifty]]-AVERAGE(Table2[1M Return vs Nifty]))/_xlfn.STDEV.P(Table2[1M Return vs Nifty])</f>
        <v>4.1434467862894486</v>
      </c>
      <c r="K183">
        <v>44.601838213855899</v>
      </c>
      <c r="L183">
        <f>(Table2[[#This Row],[6M Return vs Nifty]]-AVERAGE(Table2[6M Return vs Nifty]))/_xlfn.STDEV.P(Table2[6M Return vs Nifty])</f>
        <v>1.2389234715223898</v>
      </c>
      <c r="M183">
        <v>12.913882822307899</v>
      </c>
      <c r="N183">
        <f>(Table2[[#This Row],[1W Return vs Nifty]]-AVERAGE(Table2[1W Return vs Nifty]))/_xlfn.STDEV.P(Table2[1W Return vs Nifty])</f>
        <v>2.7367380450167773</v>
      </c>
      <c r="O183">
        <v>976.5</v>
      </c>
      <c r="P183">
        <v>874.73847482825295</v>
      </c>
      <c r="Q183">
        <v>689.75894580228396</v>
      </c>
      <c r="R183">
        <v>76.283186131170396</v>
      </c>
      <c r="S183" s="2">
        <f>(Table2[[#This Row],[Close Price]]-Table2[[#This Row],[20D EMA]])/Table2[[#This Row],[20D EMA]]</f>
        <v>9.9078341013824886E-2</v>
      </c>
      <c r="T183" s="2">
        <f>(Table2[[#This Row],[Close Price]]-Table2[[#This Row],[50D EMA]])/Table2[[#This Row],[50D EMA]]</f>
        <v>0.22693814309553836</v>
      </c>
      <c r="U183" s="2">
        <f>(Table2[[#This Row],[Close Price]]-Table2[[#This Row],[200D EMA]])/Table2[[#This Row],[200D EMA]]</f>
        <v>0.55597836973562342</v>
      </c>
      <c r="V183">
        <v>1.4274604684588801</v>
      </c>
      <c r="W183">
        <v>1068</v>
      </c>
      <c r="X183">
        <v>1145.6500000000001</v>
      </c>
      <c r="Y183">
        <v>976.05</v>
      </c>
      <c r="Z183">
        <v>1189</v>
      </c>
      <c r="AA183">
        <v>810.6</v>
      </c>
      <c r="AB183">
        <v>1189</v>
      </c>
      <c r="AC183" s="2">
        <f>(Table2[[#This Row],[Close Price]]/Table2[[#This Row],[Day Low]])-1</f>
        <v>4.9157303370785943E-3</v>
      </c>
      <c r="AD183" s="2">
        <f>(Table2[[#This Row],[Day High]]/Table2[[#This Row],[Close Price]])-1</f>
        <v>6.7458653622175735E-2</v>
      </c>
      <c r="AE183" s="2">
        <f>(Table2[[#This Row],[Close Price]]/Table2[[#This Row],[Current Week Low]])-1</f>
        <v>9.9585062240663991E-2</v>
      </c>
      <c r="AF183" s="2">
        <f>(Table2[[#This Row],[Current Week High]]/Table2[[#This Row],[Close Price]])-1</f>
        <v>0.10784998835313298</v>
      </c>
      <c r="AG183" s="2">
        <f>(Table2[[#This Row],[Close Price]]/Table2[[#This Row],[Current Month Low]])-1</f>
        <v>0.32401924500370094</v>
      </c>
      <c r="AH183" s="2">
        <f>(Table2[[#This Row],[Current Month High]]/Table2[[#This Row],[Close Price]])-1</f>
        <v>0.10784998835313298</v>
      </c>
      <c r="AI183">
        <v>10.7849988353132</v>
      </c>
      <c r="AJ183">
        <v>160.27646416878801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0.41</v>
      </c>
      <c r="AM183" t="s">
        <v>10345</v>
      </c>
      <c r="AN183">
        <v>-0.2</v>
      </c>
      <c r="AO183" t="s">
        <v>10344</v>
      </c>
      <c r="AQ183">
        <f>(Table2[[#This Row],[Sharpe Ratio]]-AVERAGE(Table2[Sharpe Ratio]))/_xlfn.STDEV.P(Table2[Sharpe Ratio])</f>
        <v>-0.7531930983662638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8.846820385003042</v>
      </c>
      <c r="AS183">
        <f>_xlfn.RANK.AVG(Table2[[#This Row],[1Y Return vs Nifty Z-Score]],Table2[1Y Return vs Nifty Z-Score])</f>
        <v>57</v>
      </c>
      <c r="AT183">
        <f>_xlfn.RANK.AVG(Table2[[#This Row],[6M Return vs Nifty Z-Score]],Table2[6M Return vs Nifty Z-Score])</f>
        <v>78</v>
      </c>
      <c r="AU183">
        <f>_xlfn.RANK.AVG(Table2[[#This Row],[Sharpe Ratio Z-Score]],Table2[Sharpe Ratio Z-Score])</f>
        <v>551.5</v>
      </c>
      <c r="AV183">
        <f>(Table2[[#This Row],[Rank 1Y]]+Table2[[#This Row],[Rank 6M]]+Table2[[#This Row],[Rank Sharpe]])/3</f>
        <v>228.83333333333334</v>
      </c>
    </row>
    <row r="184" spans="1:48" x14ac:dyDescent="0.3">
      <c r="A184" t="s">
        <v>733</v>
      </c>
      <c r="B184" t="s">
        <v>734</v>
      </c>
      <c r="C184" t="s">
        <v>10305</v>
      </c>
      <c r="D184" t="s">
        <v>735</v>
      </c>
      <c r="E184">
        <v>23240.1072336</v>
      </c>
      <c r="F184">
        <v>2313.4</v>
      </c>
      <c r="G184">
        <v>30.8160487304988</v>
      </c>
      <c r="H184">
        <f>(Table2[[#This Row],[1Y Return vs Nifty]]-AVERAGE(Table2[1Y Return vs Nifty]))/_xlfn.STDEV.P(Table2[1Y Return vs Nifty])</f>
        <v>2.2491002162217184E-2</v>
      </c>
      <c r="I184">
        <v>11.046165780904699</v>
      </c>
      <c r="J184">
        <f>(Table2[[#This Row],[1M Return vs Nifty]]-AVERAGE(Table2[1M Return vs Nifty]))/_xlfn.STDEV.P(Table2[1M Return vs Nifty])</f>
        <v>0.9986682267288397</v>
      </c>
      <c r="K184">
        <v>31.6166121176337</v>
      </c>
      <c r="L184">
        <f>(Table2[[#This Row],[6M Return vs Nifty]]-AVERAGE(Table2[6M Return vs Nifty]))/_xlfn.STDEV.P(Table2[6M Return vs Nifty])</f>
        <v>0.7945409596046058</v>
      </c>
      <c r="M184">
        <v>4.1086360875035002</v>
      </c>
      <c r="N184">
        <f>(Table2[[#This Row],[1W Return vs Nifty]]-AVERAGE(Table2[1W Return vs Nifty]))/_xlfn.STDEV.P(Table2[1W Return vs Nifty])</f>
        <v>0.74809362086304876</v>
      </c>
      <c r="O184">
        <v>2099.21</v>
      </c>
      <c r="P184">
        <v>2003.32544558773</v>
      </c>
      <c r="Q184">
        <v>1719.1936781341201</v>
      </c>
      <c r="R184">
        <v>75.677635828103902</v>
      </c>
      <c r="S184" s="2">
        <f>(Table2[[#This Row],[Close Price]]-Table2[[#This Row],[20D EMA]])/Table2[[#This Row],[20D EMA]]</f>
        <v>0.10203362217215051</v>
      </c>
      <c r="T184" s="2">
        <f>(Table2[[#This Row],[Close Price]]-Table2[[#This Row],[50D EMA]])/Table2[[#This Row],[50D EMA]]</f>
        <v>0.15477992110328401</v>
      </c>
      <c r="U184" s="2">
        <f>(Table2[[#This Row],[Close Price]]-Table2[[#This Row],[200D EMA]])/Table2[[#This Row],[200D EMA]]</f>
        <v>0.34563082067099365</v>
      </c>
      <c r="V184">
        <v>1.3163529619227201</v>
      </c>
      <c r="W184">
        <v>2279.5</v>
      </c>
      <c r="X184">
        <v>2320</v>
      </c>
      <c r="Y184">
        <v>2240</v>
      </c>
      <c r="Z184">
        <v>2406.15</v>
      </c>
      <c r="AA184">
        <v>1810.15</v>
      </c>
      <c r="AB184">
        <v>2406.15</v>
      </c>
      <c r="AC184" s="2">
        <f>(Table2[[#This Row],[Close Price]]/Table2[[#This Row],[Day Low]])-1</f>
        <v>1.4871682386488283E-2</v>
      </c>
      <c r="AD184" s="2">
        <f>(Table2[[#This Row],[Day High]]/Table2[[#This Row],[Close Price]])-1</f>
        <v>2.8529437192010842E-3</v>
      </c>
      <c r="AE184" s="2">
        <f>(Table2[[#This Row],[Close Price]]/Table2[[#This Row],[Current Week Low]])-1</f>
        <v>3.2767857142857126E-2</v>
      </c>
      <c r="AF184" s="2">
        <f>(Table2[[#This Row],[Current Week High]]/Table2[[#This Row],[Close Price]])-1</f>
        <v>4.009250453877411E-2</v>
      </c>
      <c r="AG184" s="2">
        <f>(Table2[[#This Row],[Close Price]]/Table2[[#This Row],[Current Month Low]])-1</f>
        <v>0.2780156340634754</v>
      </c>
      <c r="AH184" s="2">
        <f>(Table2[[#This Row],[Current Month High]]/Table2[[#This Row],[Close Price]])-1</f>
        <v>4.009250453877411E-2</v>
      </c>
      <c r="AI184">
        <v>4.0092504538774101</v>
      </c>
      <c r="AJ184">
        <v>85.057195424366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0.08</v>
      </c>
      <c r="AM184" t="s">
        <v>10345</v>
      </c>
      <c r="AN184">
        <v>23.1</v>
      </c>
      <c r="AO184" t="s">
        <v>10345</v>
      </c>
      <c r="AP184">
        <v>8.9540085611349005E-2</v>
      </c>
      <c r="AQ184">
        <f>(Table2[[#This Row],[Sharpe Ratio]]-AVERAGE(Table2[Sharpe Ratio]))/_xlfn.STDEV.P(Table2[Sharpe Ratio])</f>
        <v>0.27552372852305462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2.8393175378817661</v>
      </c>
      <c r="AS184">
        <f>_xlfn.RANK.AVG(Table2[[#This Row],[1Y Return vs Nifty Z-Score]],Table2[1Y Return vs Nifty Z-Score])</f>
        <v>289</v>
      </c>
      <c r="AT184">
        <f>_xlfn.RANK.AVG(Table2[[#This Row],[6M Return vs Nifty Z-Score]],Table2[6M Return vs Nifty Z-Score])</f>
        <v>134</v>
      </c>
      <c r="AU184">
        <f>_xlfn.RANK.AVG(Table2[[#This Row],[Sharpe Ratio Z-Score]],Table2[Sharpe Ratio Z-Score])</f>
        <v>264</v>
      </c>
      <c r="AV184">
        <f>(Table2[[#This Row],[Rank 1Y]]+Table2[[#This Row],[Rank 6M]]+Table2[[#This Row],[Rank Sharpe]])/3</f>
        <v>229</v>
      </c>
    </row>
    <row r="185" spans="1:48" x14ac:dyDescent="0.3">
      <c r="A185" t="s">
        <v>931</v>
      </c>
      <c r="B185" t="s">
        <v>932</v>
      </c>
      <c r="C185" t="s">
        <v>10302</v>
      </c>
      <c r="D185" t="s">
        <v>933</v>
      </c>
      <c r="E185">
        <v>16046.92035</v>
      </c>
      <c r="F185">
        <v>502</v>
      </c>
      <c r="G185">
        <v>133.26955128804099</v>
      </c>
      <c r="H185">
        <f>(Table2[[#This Row],[1Y Return vs Nifty]]-AVERAGE(Table2[1Y Return vs Nifty]))/_xlfn.STDEV.P(Table2[1Y Return vs Nifty])</f>
        <v>1.630306115347764</v>
      </c>
      <c r="I185">
        <v>1.17544427871065</v>
      </c>
      <c r="J185">
        <f>(Table2[[#This Row],[1M Return vs Nifty]]-AVERAGE(Table2[1M Return vs Nifty]))/_xlfn.STDEV.P(Table2[1M Return vs Nifty])</f>
        <v>6.3736902745992807E-2</v>
      </c>
      <c r="K185">
        <v>-3.6645363552850201</v>
      </c>
      <c r="L185">
        <f>(Table2[[#This Row],[6M Return vs Nifty]]-AVERAGE(Table2[6M Return vs Nifty]))/_xlfn.STDEV.P(Table2[6M Return vs Nifty])</f>
        <v>-0.41285622128092503</v>
      </c>
      <c r="M185">
        <v>5.4139397880211098</v>
      </c>
      <c r="N185">
        <f>(Table2[[#This Row],[1W Return vs Nifty]]-AVERAGE(Table2[1W Return vs Nifty]))/_xlfn.STDEV.P(Table2[1W Return vs Nifty])</f>
        <v>1.0428934151267621</v>
      </c>
      <c r="O185">
        <v>486.34</v>
      </c>
      <c r="P185">
        <v>477.20865686544698</v>
      </c>
      <c r="Q185">
        <v>394.816471214057</v>
      </c>
      <c r="R185">
        <v>63.795107842779302</v>
      </c>
      <c r="S185" s="2">
        <f>(Table2[[#This Row],[Close Price]]-Table2[[#This Row],[20D EMA]])/Table2[[#This Row],[20D EMA]]</f>
        <v>3.219969568614555E-2</v>
      </c>
      <c r="T185" s="2">
        <f>(Table2[[#This Row],[Close Price]]-Table2[[#This Row],[50D EMA]])/Table2[[#This Row],[50D EMA]]</f>
        <v>5.1950740578336041E-2</v>
      </c>
      <c r="U185" s="2">
        <f>(Table2[[#This Row],[Close Price]]-Table2[[#This Row],[200D EMA]])/Table2[[#This Row],[200D EMA]]</f>
        <v>0.27147684202828376</v>
      </c>
      <c r="V185">
        <v>0.45676997345868797</v>
      </c>
      <c r="W185">
        <v>499.05</v>
      </c>
      <c r="X185">
        <v>516.75</v>
      </c>
      <c r="Y185">
        <v>495.55</v>
      </c>
      <c r="Z185">
        <v>516.75</v>
      </c>
      <c r="AA185">
        <v>448.35</v>
      </c>
      <c r="AB185">
        <v>516.75</v>
      </c>
      <c r="AC185" s="2">
        <f>(Table2[[#This Row],[Close Price]]/Table2[[#This Row],[Day Low]])-1</f>
        <v>5.9112313395450755E-3</v>
      </c>
      <c r="AD185" s="2">
        <f>(Table2[[#This Row],[Day High]]/Table2[[#This Row],[Close Price]])-1</f>
        <v>2.9382470119521997E-2</v>
      </c>
      <c r="AE185" s="2">
        <f>(Table2[[#This Row],[Close Price]]/Table2[[#This Row],[Current Week Low]])-1</f>
        <v>1.3015840984764271E-2</v>
      </c>
      <c r="AF185" s="2">
        <f>(Table2[[#This Row],[Current Week High]]/Table2[[#This Row],[Close Price]])-1</f>
        <v>2.9382470119521997E-2</v>
      </c>
      <c r="AG185" s="2">
        <f>(Table2[[#This Row],[Close Price]]/Table2[[#This Row],[Current Month Low]])-1</f>
        <v>0.11966097914575657</v>
      </c>
      <c r="AH185" s="2">
        <f>(Table2[[#This Row],[Current Month High]]/Table2[[#This Row],[Close Price]])-1</f>
        <v>2.9382470119521997E-2</v>
      </c>
      <c r="AI185">
        <v>23.067729083665299</v>
      </c>
      <c r="AJ185">
        <v>199.07655644920999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0.21</v>
      </c>
      <c r="AM185" t="s">
        <v>10345</v>
      </c>
      <c r="AN185">
        <v>6.93</v>
      </c>
      <c r="AO185" t="s">
        <v>10345</v>
      </c>
      <c r="AP185">
        <v>0.124661720382038</v>
      </c>
      <c r="AQ185">
        <f>(Table2[[#This Row],[Sharpe Ratio]]-AVERAGE(Table2[Sharpe Ratio]))/_xlfn.STDEV.P(Table2[Sharpe Ratio])</f>
        <v>0.67903257520087501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3.003112787140469</v>
      </c>
      <c r="AS185">
        <f>_xlfn.RANK.AVG(Table2[[#This Row],[1Y Return vs Nifty Z-Score]],Table2[1Y Return vs Nifty Z-Score])</f>
        <v>51</v>
      </c>
      <c r="AT185">
        <f>_xlfn.RANK.AVG(Table2[[#This Row],[6M Return vs Nifty Z-Score]],Table2[6M Return vs Nifty Z-Score])</f>
        <v>462</v>
      </c>
      <c r="AU185">
        <f>_xlfn.RANK.AVG(Table2[[#This Row],[Sharpe Ratio Z-Score]],Table2[Sharpe Ratio Z-Score])</f>
        <v>178</v>
      </c>
      <c r="AV185">
        <f>(Table2[[#This Row],[Rank 1Y]]+Table2[[#This Row],[Rank 6M]]+Table2[[#This Row],[Rank Sharpe]])/3</f>
        <v>230.33333333333334</v>
      </c>
    </row>
    <row r="186" spans="1:48" x14ac:dyDescent="0.3">
      <c r="A186" t="s">
        <v>1913</v>
      </c>
      <c r="B186" t="s">
        <v>1914</v>
      </c>
      <c r="C186" t="s">
        <v>10300</v>
      </c>
      <c r="D186" t="s">
        <v>300</v>
      </c>
      <c r="E186">
        <v>3732.33098406</v>
      </c>
      <c r="F186">
        <v>1369.8</v>
      </c>
      <c r="G186">
        <v>41.997510598927903</v>
      </c>
      <c r="H186">
        <f>(Table2[[#This Row],[1Y Return vs Nifty]]-AVERAGE(Table2[1Y Return vs Nifty]))/_xlfn.STDEV.P(Table2[1Y Return vs Nifty])</f>
        <v>0.1979630253804685</v>
      </c>
      <c r="I186">
        <v>-1.0838146356877201</v>
      </c>
      <c r="J186">
        <f>(Table2[[#This Row],[1M Return vs Nifty]]-AVERAGE(Table2[1M Return vs Nifty]))/_xlfn.STDEV.P(Table2[1M Return vs Nifty])</f>
        <v>-0.15025474189609433</v>
      </c>
      <c r="K186">
        <v>17.1357420093379</v>
      </c>
      <c r="L186">
        <f>(Table2[[#This Row],[6M Return vs Nifty]]-AVERAGE(Table2[6M Return vs Nifty]))/_xlfn.STDEV.P(Table2[6M Return vs Nifty])</f>
        <v>0.29897427591383879</v>
      </c>
      <c r="M186">
        <v>-1.3398149144111899</v>
      </c>
      <c r="N186">
        <f>(Table2[[#This Row],[1W Return vs Nifty]]-AVERAGE(Table2[1W Return vs Nifty]))/_xlfn.STDEV.P(Table2[1W Return vs Nifty])</f>
        <v>-0.48242632157137916</v>
      </c>
      <c r="O186">
        <v>1362.91</v>
      </c>
      <c r="P186">
        <v>1351.9420093845799</v>
      </c>
      <c r="Q186">
        <v>1212.0005749581501</v>
      </c>
      <c r="R186">
        <v>61.013322559344303</v>
      </c>
      <c r="S186" s="2">
        <f>(Table2[[#This Row],[Close Price]]-Table2[[#This Row],[20D EMA]])/Table2[[#This Row],[20D EMA]]</f>
        <v>5.0553594881539293E-3</v>
      </c>
      <c r="T186" s="2">
        <f>(Table2[[#This Row],[Close Price]]-Table2[[#This Row],[50D EMA]])/Table2[[#This Row],[50D EMA]]</f>
        <v>1.3209139512980436E-2</v>
      </c>
      <c r="U186" s="2">
        <f>(Table2[[#This Row],[Close Price]]-Table2[[#This Row],[200D EMA]])/Table2[[#This Row],[200D EMA]]</f>
        <v>0.13019748364995506</v>
      </c>
      <c r="V186">
        <v>0.31273644827394298</v>
      </c>
      <c r="W186">
        <v>1362</v>
      </c>
      <c r="X186">
        <v>1372</v>
      </c>
      <c r="Y186">
        <v>1360.1</v>
      </c>
      <c r="Z186">
        <v>1374.8</v>
      </c>
      <c r="AA186">
        <v>1345.5</v>
      </c>
      <c r="AB186">
        <v>1387</v>
      </c>
      <c r="AC186" s="2">
        <f>(Table2[[#This Row],[Close Price]]/Table2[[#This Row],[Day Low]])-1</f>
        <v>5.726872246696102E-3</v>
      </c>
      <c r="AD186" s="2">
        <f>(Table2[[#This Row],[Day High]]/Table2[[#This Row],[Close Price]])-1</f>
        <v>1.6060738793985951E-3</v>
      </c>
      <c r="AE186" s="2">
        <f>(Table2[[#This Row],[Close Price]]/Table2[[#This Row],[Current Week Low]])-1</f>
        <v>7.131828542018992E-3</v>
      </c>
      <c r="AF186" s="2">
        <f>(Table2[[#This Row],[Current Week High]]/Table2[[#This Row],[Close Price]])-1</f>
        <v>3.650167907723656E-3</v>
      </c>
      <c r="AG186" s="2">
        <f>(Table2[[#This Row],[Close Price]]/Table2[[#This Row],[Current Month Low]])-1</f>
        <v>1.8060200668896353E-2</v>
      </c>
      <c r="AH186" s="2">
        <f>(Table2[[#This Row],[Current Month High]]/Table2[[#This Row],[Close Price]])-1</f>
        <v>1.2556577602569785E-2</v>
      </c>
      <c r="AI186">
        <v>3.29975178858228</v>
      </c>
      <c r="AJ186">
        <v>76.520618556700995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-0.16</v>
      </c>
      <c r="AM186" t="s">
        <v>10344</v>
      </c>
      <c r="AN186">
        <v>1.04</v>
      </c>
      <c r="AO186" t="s">
        <v>10345</v>
      </c>
      <c r="AP186">
        <v>0.107036729957248</v>
      </c>
      <c r="AQ186">
        <f>(Table2[[#This Row],[Sharpe Ratio]]-AVERAGE(Table2[Sharpe Ratio]))/_xlfn.STDEV.P(Table2[Sharpe Ratio])</f>
        <v>0.47654087441734894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0.3407971122441828</v>
      </c>
      <c r="AS186">
        <f>_xlfn.RANK.AVG(Table2[[#This Row],[1Y Return vs Nifty Z-Score]],Table2[1Y Return vs Nifty Z-Score])</f>
        <v>241</v>
      </c>
      <c r="AT186">
        <f>_xlfn.RANK.AVG(Table2[[#This Row],[6M Return vs Nifty Z-Score]],Table2[6M Return vs Nifty Z-Score])</f>
        <v>231</v>
      </c>
      <c r="AU186">
        <f>_xlfn.RANK.AVG(Table2[[#This Row],[Sharpe Ratio Z-Score]],Table2[Sharpe Ratio Z-Score])</f>
        <v>224</v>
      </c>
      <c r="AV186">
        <f>(Table2[[#This Row],[Rank 1Y]]+Table2[[#This Row],[Rank 6M]]+Table2[[#This Row],[Rank Sharpe]])/3</f>
        <v>232</v>
      </c>
    </row>
    <row r="187" spans="1:48" x14ac:dyDescent="0.3">
      <c r="A187" t="s">
        <v>1070</v>
      </c>
      <c r="B187" t="s">
        <v>1071</v>
      </c>
      <c r="C187" t="s">
        <v>10306</v>
      </c>
      <c r="D187" t="s">
        <v>60</v>
      </c>
      <c r="E187">
        <v>12496.796675226</v>
      </c>
      <c r="F187">
        <v>31.26</v>
      </c>
      <c r="G187">
        <v>49.376156259166301</v>
      </c>
      <c r="H187">
        <f>(Table2[[#This Row],[1Y Return vs Nifty]]-AVERAGE(Table2[1Y Return vs Nifty]))/_xlfn.STDEV.P(Table2[1Y Return vs Nifty])</f>
        <v>0.31375699738947038</v>
      </c>
      <c r="I187">
        <v>1.8652977846422201</v>
      </c>
      <c r="J187">
        <f>(Table2[[#This Row],[1M Return vs Nifty]]-AVERAGE(Table2[1M Return vs Nifty]))/_xlfn.STDEV.P(Table2[1M Return vs Nifty])</f>
        <v>0.12907819026093784</v>
      </c>
      <c r="K187">
        <v>19.177170424460598</v>
      </c>
      <c r="L187">
        <f>(Table2[[#This Row],[6M Return vs Nifty]]-AVERAGE(Table2[6M Return vs Nifty]))/_xlfn.STDEV.P(Table2[6M Return vs Nifty])</f>
        <v>0.36883636998060987</v>
      </c>
      <c r="M187">
        <v>-15.057166626711799</v>
      </c>
      <c r="N187">
        <f>(Table2[[#This Row],[1W Return vs Nifty]]-AVERAGE(Table2[1W Return vs Nifty]))/_xlfn.STDEV.P(Table2[1W Return vs Nifty])</f>
        <v>-3.5804581903431045</v>
      </c>
      <c r="O187">
        <v>32.200000000000003</v>
      </c>
      <c r="P187">
        <v>30.6331665764646</v>
      </c>
      <c r="Q187">
        <v>26.5452388493655</v>
      </c>
      <c r="R187">
        <v>40.536604199946801</v>
      </c>
      <c r="S187" s="2">
        <f>(Table2[[#This Row],[Close Price]]-Table2[[#This Row],[20D EMA]])/Table2[[#This Row],[20D EMA]]</f>
        <v>-2.9192546583850967E-2</v>
      </c>
      <c r="T187" s="2">
        <f>(Table2[[#This Row],[Close Price]]-Table2[[#This Row],[50D EMA]])/Table2[[#This Row],[50D EMA]]</f>
        <v>2.0462573530253211E-2</v>
      </c>
      <c r="U187" s="2">
        <f>(Table2[[#This Row],[Close Price]]-Table2[[#This Row],[200D EMA]])/Table2[[#This Row],[200D EMA]]</f>
        <v>0.17761230845911927</v>
      </c>
      <c r="V187">
        <v>1.7864804533171901</v>
      </c>
      <c r="W187">
        <v>30.55</v>
      </c>
      <c r="X187">
        <v>32.47</v>
      </c>
      <c r="Y187">
        <v>30.55</v>
      </c>
      <c r="Z187">
        <v>32.75</v>
      </c>
      <c r="AA187">
        <v>29.26</v>
      </c>
      <c r="AB187">
        <v>38.11</v>
      </c>
      <c r="AC187" s="2">
        <f>(Table2[[#This Row],[Close Price]]/Table2[[#This Row],[Day Low]])-1</f>
        <v>2.3240589198036066E-2</v>
      </c>
      <c r="AD187" s="2">
        <f>(Table2[[#This Row],[Day High]]/Table2[[#This Row],[Close Price]])-1</f>
        <v>3.8707613563659482E-2</v>
      </c>
      <c r="AE187" s="2">
        <f>(Table2[[#This Row],[Close Price]]/Table2[[#This Row],[Current Week Low]])-1</f>
        <v>2.3240589198036066E-2</v>
      </c>
      <c r="AF187" s="2">
        <f>(Table2[[#This Row],[Current Week High]]/Table2[[#This Row],[Close Price]])-1</f>
        <v>4.7664747280870001E-2</v>
      </c>
      <c r="AG187" s="2">
        <f>(Table2[[#This Row],[Close Price]]/Table2[[#This Row],[Current Month Low]])-1</f>
        <v>6.8352699931647276E-2</v>
      </c>
      <c r="AH187" s="2">
        <f>(Table2[[#This Row],[Current Month High]]/Table2[[#This Row],[Close Price]])-1</f>
        <v>0.21912987843889953</v>
      </c>
      <c r="AI187">
        <v>21.912987843889901</v>
      </c>
      <c r="AJ187">
        <v>101.028938906752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0.16</v>
      </c>
      <c r="AM187" t="s">
        <v>10345</v>
      </c>
      <c r="AN187">
        <v>-3.28</v>
      </c>
      <c r="AO187" t="s">
        <v>10344</v>
      </c>
      <c r="AP187">
        <v>8.7321961993828995E-2</v>
      </c>
      <c r="AQ187">
        <f>(Table2[[#This Row],[Sharpe Ratio]]-AVERAGE(Table2[Sharpe Ratio]))/_xlfn.STDEV.P(Table2[Sharpe Ratio])</f>
        <v>0.2500399346012156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-2.518746698110871</v>
      </c>
      <c r="AS187">
        <f>_xlfn.RANK.AVG(Table2[[#This Row],[1Y Return vs Nifty Z-Score]],Table2[1Y Return vs Nifty Z-Score])</f>
        <v>208</v>
      </c>
      <c r="AT187">
        <f>_xlfn.RANK.AVG(Table2[[#This Row],[6M Return vs Nifty Z-Score]],Table2[6M Return vs Nifty Z-Score])</f>
        <v>217</v>
      </c>
      <c r="AU187">
        <f>_xlfn.RANK.AVG(Table2[[#This Row],[Sharpe Ratio Z-Score]],Table2[Sharpe Ratio Z-Score])</f>
        <v>273</v>
      </c>
      <c r="AV187">
        <f>(Table2[[#This Row],[Rank 1Y]]+Table2[[#This Row],[Rank 6M]]+Table2[[#This Row],[Rank Sharpe]])/3</f>
        <v>232.66666666666666</v>
      </c>
    </row>
    <row r="188" spans="1:48" x14ac:dyDescent="0.3">
      <c r="A188" t="s">
        <v>301</v>
      </c>
      <c r="B188" t="s">
        <v>302</v>
      </c>
      <c r="C188" t="s">
        <v>10309</v>
      </c>
      <c r="D188" t="s">
        <v>303</v>
      </c>
      <c r="E188">
        <v>94700.946062310002</v>
      </c>
      <c r="F188">
        <v>654.20000000000005</v>
      </c>
      <c r="G188">
        <v>36.360691629032402</v>
      </c>
      <c r="H188">
        <f>(Table2[[#This Row],[1Y Return vs Nifty]]-AVERAGE(Table2[1Y Return vs Nifty]))/_xlfn.STDEV.P(Table2[1Y Return vs Nifty])</f>
        <v>0.10950374869542955</v>
      </c>
      <c r="I188">
        <v>1.39152683562205</v>
      </c>
      <c r="J188">
        <f>(Table2[[#This Row],[1M Return vs Nifty]]-AVERAGE(Table2[1M Return vs Nifty]))/_xlfn.STDEV.P(Table2[1M Return vs Nifty])</f>
        <v>8.4203729915401732E-2</v>
      </c>
      <c r="K188">
        <v>0.463263045209515</v>
      </c>
      <c r="L188">
        <f>(Table2[[#This Row],[6M Return vs Nifty]]-AVERAGE(Table2[6M Return vs Nifty]))/_xlfn.STDEV.P(Table2[6M Return vs Nifty])</f>
        <v>-0.27159400122469163</v>
      </c>
      <c r="M188">
        <v>6.7503320817666603</v>
      </c>
      <c r="N188">
        <f>(Table2[[#This Row],[1W Return vs Nifty]]-AVERAGE(Table2[1W Return vs Nifty]))/_xlfn.STDEV.P(Table2[1W Return vs Nifty])</f>
        <v>1.3447144956121504</v>
      </c>
      <c r="O188">
        <v>632.07000000000005</v>
      </c>
      <c r="P188">
        <v>618.47008395514399</v>
      </c>
      <c r="Q188">
        <v>551.667257720625</v>
      </c>
      <c r="R188">
        <v>76.195528345198198</v>
      </c>
      <c r="S188" s="2">
        <f>(Table2[[#This Row],[Close Price]]-Table2[[#This Row],[20D EMA]])/Table2[[#This Row],[20D EMA]]</f>
        <v>3.5011944879522826E-2</v>
      </c>
      <c r="T188" s="2">
        <f>(Table2[[#This Row],[Close Price]]-Table2[[#This Row],[50D EMA]])/Table2[[#This Row],[50D EMA]]</f>
        <v>5.7771454063487819E-2</v>
      </c>
      <c r="U188" s="2">
        <f>(Table2[[#This Row],[Close Price]]-Table2[[#This Row],[200D EMA]])/Table2[[#This Row],[200D EMA]]</f>
        <v>0.18585975666386134</v>
      </c>
      <c r="V188">
        <v>0.825915584323625</v>
      </c>
      <c r="W188">
        <v>651.79999999999995</v>
      </c>
      <c r="X188">
        <v>671.7</v>
      </c>
      <c r="Y188">
        <v>641.45000000000005</v>
      </c>
      <c r="Z188">
        <v>671.7</v>
      </c>
      <c r="AA188">
        <v>595</v>
      </c>
      <c r="AB188">
        <v>671.7</v>
      </c>
      <c r="AC188" s="2">
        <f>(Table2[[#This Row],[Close Price]]/Table2[[#This Row],[Day Low]])-1</f>
        <v>3.6821110770175469E-3</v>
      </c>
      <c r="AD188" s="2">
        <f>(Table2[[#This Row],[Day High]]/Table2[[#This Row],[Close Price]])-1</f>
        <v>2.6750229287679561E-2</v>
      </c>
      <c r="AE188" s="2">
        <f>(Table2[[#This Row],[Close Price]]/Table2[[#This Row],[Current Week Low]])-1</f>
        <v>1.9876841530906519E-2</v>
      </c>
      <c r="AF188" s="2">
        <f>(Table2[[#This Row],[Current Week High]]/Table2[[#This Row],[Close Price]])-1</f>
        <v>2.6750229287679561E-2</v>
      </c>
      <c r="AG188" s="2">
        <f>(Table2[[#This Row],[Close Price]]/Table2[[#This Row],[Current Month Low]])-1</f>
        <v>9.9495798319327866E-2</v>
      </c>
      <c r="AH188" s="2">
        <f>(Table2[[#This Row],[Current Month High]]/Table2[[#This Row],[Close Price]])-1</f>
        <v>2.6750229287679561E-2</v>
      </c>
      <c r="AI188">
        <v>2.6750229287679499</v>
      </c>
      <c r="AJ188">
        <v>76.049515608180798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0.02</v>
      </c>
      <c r="AM188" t="s">
        <v>10345</v>
      </c>
      <c r="AN188">
        <v>5.78</v>
      </c>
      <c r="AO188" t="s">
        <v>10345</v>
      </c>
      <c r="AP188">
        <v>0.211229299925667</v>
      </c>
      <c r="AQ188">
        <f>(Table2[[#This Row],[Sharpe Ratio]]-AVERAGE(Table2[Sharpe Ratio]))/_xlfn.STDEV.P(Table2[Sharpe Ratio])</f>
        <v>1.6735985858494435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2.9404265588477339</v>
      </c>
      <c r="AS188">
        <f>_xlfn.RANK.AVG(Table2[[#This Row],[1Y Return vs Nifty Z-Score]],Table2[1Y Return vs Nifty Z-Score])</f>
        <v>260</v>
      </c>
      <c r="AT188">
        <f>_xlfn.RANK.AVG(Table2[[#This Row],[6M Return vs Nifty Z-Score]],Table2[6M Return vs Nifty Z-Score])</f>
        <v>407</v>
      </c>
      <c r="AU188">
        <f>_xlfn.RANK.AVG(Table2[[#This Row],[Sharpe Ratio Z-Score]],Table2[Sharpe Ratio Z-Score])</f>
        <v>32</v>
      </c>
      <c r="AV188">
        <f>(Table2[[#This Row],[Rank 1Y]]+Table2[[#This Row],[Rank 6M]]+Table2[[#This Row],[Rank Sharpe]])/3</f>
        <v>233</v>
      </c>
    </row>
    <row r="189" spans="1:48" x14ac:dyDescent="0.3">
      <c r="A189" t="s">
        <v>724</v>
      </c>
      <c r="B189" t="s">
        <v>725</v>
      </c>
      <c r="C189" t="s">
        <v>10301</v>
      </c>
      <c r="D189" t="s">
        <v>412</v>
      </c>
      <c r="E189">
        <v>23729.542934229899</v>
      </c>
      <c r="F189">
        <v>6449.4</v>
      </c>
      <c r="G189">
        <v>117.102740758967</v>
      </c>
      <c r="H189">
        <f>(Table2[[#This Row],[1Y Return vs Nifty]]-AVERAGE(Table2[1Y Return vs Nifty]))/_xlfn.STDEV.P(Table2[1Y Return vs Nifty])</f>
        <v>1.3765984172038819</v>
      </c>
      <c r="I189">
        <v>12.811608087798</v>
      </c>
      <c r="J189">
        <f>(Table2[[#This Row],[1M Return vs Nifty]]-AVERAGE(Table2[1M Return vs Nifty]))/_xlfn.STDEV.P(Table2[1M Return vs Nifty])</f>
        <v>1.1658867338088135</v>
      </c>
      <c r="K189">
        <v>43.790973523140998</v>
      </c>
      <c r="L189">
        <f>(Table2[[#This Row],[6M Return vs Nifty]]-AVERAGE(Table2[6M Return vs Nifty]))/_xlfn.STDEV.P(Table2[6M Return vs Nifty])</f>
        <v>1.211173928663821</v>
      </c>
      <c r="M189">
        <v>6.6014850416556303</v>
      </c>
      <c r="N189">
        <f>(Table2[[#This Row],[1W Return vs Nifty]]-AVERAGE(Table2[1W Return vs Nifty]))/_xlfn.STDEV.P(Table2[1W Return vs Nifty])</f>
        <v>1.3110977390028693</v>
      </c>
      <c r="O189">
        <v>6179.91</v>
      </c>
      <c r="P189">
        <v>5737.53151654884</v>
      </c>
      <c r="Q189">
        <v>4491.1540714040802</v>
      </c>
      <c r="R189">
        <v>69.981298157296393</v>
      </c>
      <c r="S189" s="2">
        <f>(Table2[[#This Row],[Close Price]]-Table2[[#This Row],[20D EMA]])/Table2[[#This Row],[20D EMA]]</f>
        <v>4.360743117618214E-2</v>
      </c>
      <c r="T189" s="2">
        <f>(Table2[[#This Row],[Close Price]]-Table2[[#This Row],[50D EMA]])/Table2[[#This Row],[50D EMA]]</f>
        <v>0.12407225675325838</v>
      </c>
      <c r="U189" s="2">
        <f>(Table2[[#This Row],[Close Price]]-Table2[[#This Row],[200D EMA]])/Table2[[#This Row],[200D EMA]]</f>
        <v>0.43602287907787324</v>
      </c>
      <c r="V189">
        <v>2.1241944919601998</v>
      </c>
      <c r="W189">
        <v>6417.35</v>
      </c>
      <c r="X189">
        <v>6799.4</v>
      </c>
      <c r="Y189">
        <v>6201.1</v>
      </c>
      <c r="Z189">
        <v>6799.4</v>
      </c>
      <c r="AA189">
        <v>5758.7</v>
      </c>
      <c r="AB189">
        <v>6898.85</v>
      </c>
      <c r="AC189" s="2">
        <f>(Table2[[#This Row],[Close Price]]/Table2[[#This Row],[Day Low]])-1</f>
        <v>4.9942733371250991E-3</v>
      </c>
      <c r="AD189" s="2">
        <f>(Table2[[#This Row],[Day High]]/Table2[[#This Row],[Close Price]])-1</f>
        <v>5.426861413464823E-2</v>
      </c>
      <c r="AE189" s="2">
        <f>(Table2[[#This Row],[Close Price]]/Table2[[#This Row],[Current Week Low]])-1</f>
        <v>4.0041282998177552E-2</v>
      </c>
      <c r="AF189" s="2">
        <f>(Table2[[#This Row],[Current Week High]]/Table2[[#This Row],[Close Price]])-1</f>
        <v>5.426861413464823E-2</v>
      </c>
      <c r="AG189" s="2">
        <f>(Table2[[#This Row],[Close Price]]/Table2[[#This Row],[Current Month Low]])-1</f>
        <v>0.11994026429576121</v>
      </c>
      <c r="AH189" s="2">
        <f>(Table2[[#This Row],[Current Month High]]/Table2[[#This Row],[Close Price]])-1</f>
        <v>6.9688653208050511E-2</v>
      </c>
      <c r="AI189">
        <v>6.9688653208050502</v>
      </c>
      <c r="AJ189">
        <v>207.11428571428499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0.17</v>
      </c>
      <c r="AM189" t="s">
        <v>10345</v>
      </c>
      <c r="AN189">
        <v>1.91</v>
      </c>
      <c r="AO189" t="s">
        <v>10345</v>
      </c>
      <c r="AQ189">
        <f>(Table2[[#This Row],[Sharpe Ratio]]-AVERAGE(Table2[Sharpe Ratio]))/_xlfn.STDEV.P(Table2[Sharpe Ratio])</f>
        <v>-0.7531930983662638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4.3115637203131225</v>
      </c>
      <c r="AS189">
        <f>_xlfn.RANK.AVG(Table2[[#This Row],[1Y Return vs Nifty Z-Score]],Table2[1Y Return vs Nifty Z-Score])</f>
        <v>66</v>
      </c>
      <c r="AT189">
        <f>_xlfn.RANK.AVG(Table2[[#This Row],[6M Return vs Nifty Z-Score]],Table2[6M Return vs Nifty Z-Score])</f>
        <v>83</v>
      </c>
      <c r="AU189">
        <f>_xlfn.RANK.AVG(Table2[[#This Row],[Sharpe Ratio Z-Score]],Table2[Sharpe Ratio Z-Score])</f>
        <v>551.5</v>
      </c>
      <c r="AV189">
        <f>(Table2[[#This Row],[Rank 1Y]]+Table2[[#This Row],[Rank 6M]]+Table2[[#This Row],[Rank Sharpe]])/3</f>
        <v>233.5</v>
      </c>
    </row>
    <row r="190" spans="1:48" x14ac:dyDescent="0.3">
      <c r="A190" t="s">
        <v>901</v>
      </c>
      <c r="B190" t="s">
        <v>902</v>
      </c>
      <c r="C190" t="s">
        <v>10307</v>
      </c>
      <c r="D190" t="s">
        <v>728</v>
      </c>
      <c r="E190">
        <v>17120.40072234</v>
      </c>
      <c r="F190">
        <v>948.85</v>
      </c>
      <c r="G190">
        <v>14.284639278815501</v>
      </c>
      <c r="H190">
        <f>(Table2[[#This Row],[1Y Return vs Nifty]]-AVERAGE(Table2[1Y Return vs Nifty]))/_xlfn.STDEV.P(Table2[1Y Return vs Nifty])</f>
        <v>-0.23693839063718142</v>
      </c>
      <c r="I190">
        <v>9.3393308404623294</v>
      </c>
      <c r="J190">
        <f>(Table2[[#This Row],[1M Return vs Nifty]]-AVERAGE(Table2[1M Return vs Nifty]))/_xlfn.STDEV.P(Table2[1M Return vs Nifty])</f>
        <v>0.83700087036251303</v>
      </c>
      <c r="K190">
        <v>12.834198533587699</v>
      </c>
      <c r="L190">
        <f>(Table2[[#This Row],[6M Return vs Nifty]]-AVERAGE(Table2[6M Return vs Nifty]))/_xlfn.STDEV.P(Table2[6M Return vs Nifty])</f>
        <v>0.15176615795634305</v>
      </c>
      <c r="M190">
        <v>1.7259793154932801</v>
      </c>
      <c r="N190">
        <f>(Table2[[#This Row],[1W Return vs Nifty]]-AVERAGE(Table2[1W Return vs Nifty]))/_xlfn.STDEV.P(Table2[1W Return vs Nifty])</f>
        <v>0.20997614987823346</v>
      </c>
      <c r="O190">
        <v>926.75</v>
      </c>
      <c r="P190">
        <v>887.19956122966005</v>
      </c>
      <c r="Q190">
        <v>763.71211590447501</v>
      </c>
      <c r="R190">
        <v>58.402656160520799</v>
      </c>
      <c r="S190" s="2">
        <f>(Table2[[#This Row],[Close Price]]-Table2[[#This Row],[20D EMA]])/Table2[[#This Row],[20D EMA]]</f>
        <v>2.3846776369031587E-2</v>
      </c>
      <c r="T190" s="2">
        <f>(Table2[[#This Row],[Close Price]]-Table2[[#This Row],[50D EMA]])/Table2[[#This Row],[50D EMA]]</f>
        <v>6.9488806650098392E-2</v>
      </c>
      <c r="U190" s="2">
        <f>(Table2[[#This Row],[Close Price]]-Table2[[#This Row],[200D EMA]])/Table2[[#This Row],[200D EMA]]</f>
        <v>0.24241841950649637</v>
      </c>
      <c r="V190">
        <v>0.67036443524394596</v>
      </c>
      <c r="W190">
        <v>942</v>
      </c>
      <c r="X190">
        <v>963</v>
      </c>
      <c r="Y190">
        <v>938.05</v>
      </c>
      <c r="Z190">
        <v>970</v>
      </c>
      <c r="AA190">
        <v>835</v>
      </c>
      <c r="AB190">
        <v>979.4</v>
      </c>
      <c r="AC190" s="2">
        <f>(Table2[[#This Row],[Close Price]]/Table2[[#This Row],[Day Low]])-1</f>
        <v>7.2717622080680222E-3</v>
      </c>
      <c r="AD190" s="2">
        <f>(Table2[[#This Row],[Day High]]/Table2[[#This Row],[Close Price]])-1</f>
        <v>1.4912789165832274E-2</v>
      </c>
      <c r="AE190" s="2">
        <f>(Table2[[#This Row],[Close Price]]/Table2[[#This Row],[Current Week Low]])-1</f>
        <v>1.1513245562603247E-2</v>
      </c>
      <c r="AF190" s="2">
        <f>(Table2[[#This Row],[Current Week High]]/Table2[[#This Row],[Close Price]])-1</f>
        <v>2.229014069663271E-2</v>
      </c>
      <c r="AG190" s="2">
        <f>(Table2[[#This Row],[Close Price]]/Table2[[#This Row],[Current Month Low]])-1</f>
        <v>0.13634730538922168</v>
      </c>
      <c r="AH190" s="2">
        <f>(Table2[[#This Row],[Current Month High]]/Table2[[#This Row],[Close Price]])-1</f>
        <v>3.219686989513626E-2</v>
      </c>
      <c r="AI190">
        <v>5.2273805132528803</v>
      </c>
      <c r="AJ190">
        <v>62.613538988860299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0.28999999999999998</v>
      </c>
      <c r="AM190" t="s">
        <v>10345</v>
      </c>
      <c r="AN190">
        <v>1.5</v>
      </c>
      <c r="AO190" t="s">
        <v>10345</v>
      </c>
      <c r="AP190">
        <v>0.181224740791019</v>
      </c>
      <c r="AQ190">
        <f>(Table2[[#This Row],[Sharpe Ratio]]-AVERAGE(Table2[Sharpe Ratio]))/_xlfn.STDEV.P(Table2[Sharpe Ratio])</f>
        <v>1.3288792944341608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2.290684081994069</v>
      </c>
      <c r="AS190">
        <f>_xlfn.RANK.AVG(Table2[[#This Row],[1Y Return vs Nifty Z-Score]],Table2[1Y Return vs Nifty Z-Score])</f>
        <v>361</v>
      </c>
      <c r="AT190">
        <f>_xlfn.RANK.AVG(Table2[[#This Row],[6M Return vs Nifty Z-Score]],Table2[6M Return vs Nifty Z-Score])</f>
        <v>271</v>
      </c>
      <c r="AU190">
        <f>_xlfn.RANK.AVG(Table2[[#This Row],[Sharpe Ratio Z-Score]],Table2[Sharpe Ratio Z-Score])</f>
        <v>70</v>
      </c>
      <c r="AV190">
        <f>(Table2[[#This Row],[Rank 1Y]]+Table2[[#This Row],[Rank 6M]]+Table2[[#This Row],[Rank Sharpe]])/3</f>
        <v>234</v>
      </c>
    </row>
    <row r="191" spans="1:48" x14ac:dyDescent="0.3">
      <c r="A191" t="s">
        <v>1814</v>
      </c>
      <c r="B191" t="s">
        <v>1815</v>
      </c>
      <c r="C191" t="s">
        <v>10307</v>
      </c>
      <c r="D191" t="s">
        <v>193</v>
      </c>
      <c r="E191">
        <v>4189.3002821999999</v>
      </c>
      <c r="F191">
        <v>1540.75</v>
      </c>
      <c r="G191">
        <v>38.375657988573302</v>
      </c>
      <c r="H191">
        <f>(Table2[[#This Row],[1Y Return vs Nifty]]-AVERAGE(Table2[1Y Return vs Nifty]))/_xlfn.STDEV.P(Table2[1Y Return vs Nifty])</f>
        <v>0.14112485763322083</v>
      </c>
      <c r="I191">
        <v>17.6027586084356</v>
      </c>
      <c r="J191">
        <f>(Table2[[#This Row],[1M Return vs Nifty]]-AVERAGE(Table2[1M Return vs Nifty]))/_xlfn.STDEV.P(Table2[1M Return vs Nifty])</f>
        <v>1.6196931448867822</v>
      </c>
      <c r="K191">
        <v>13.8202816531418</v>
      </c>
      <c r="L191">
        <f>(Table2[[#This Row],[6M Return vs Nifty]]-AVERAGE(Table2[6M Return vs Nifty]))/_xlfn.STDEV.P(Table2[6M Return vs Nifty])</f>
        <v>0.18551205428345136</v>
      </c>
      <c r="M191">
        <v>10.621918290678201</v>
      </c>
      <c r="N191">
        <f>(Table2[[#This Row],[1W Return vs Nifty]]-AVERAGE(Table2[1W Return vs Nifty]))/_xlfn.STDEV.P(Table2[1W Return vs Nifty])</f>
        <v>2.2191032048518169</v>
      </c>
      <c r="O191">
        <v>1431.48</v>
      </c>
      <c r="P191">
        <v>1359.0549501192199</v>
      </c>
      <c r="Q191">
        <v>1196.79702664253</v>
      </c>
      <c r="R191">
        <v>87.521057661650204</v>
      </c>
      <c r="S191" s="2">
        <f>(Table2[[#This Row],[Close Price]]-Table2[[#This Row],[20D EMA]])/Table2[[#This Row],[20D EMA]]</f>
        <v>7.6333584821303813E-2</v>
      </c>
      <c r="T191" s="2">
        <f>(Table2[[#This Row],[Close Price]]-Table2[[#This Row],[50D EMA]])/Table2[[#This Row],[50D EMA]]</f>
        <v>0.13369220270662441</v>
      </c>
      <c r="U191" s="2">
        <f>(Table2[[#This Row],[Close Price]]-Table2[[#This Row],[200D EMA]])/Table2[[#This Row],[200D EMA]]</f>
        <v>0.28739457543806629</v>
      </c>
      <c r="V191">
        <v>1.14945319063122</v>
      </c>
      <c r="W191">
        <v>1530.05</v>
      </c>
      <c r="X191">
        <v>1591</v>
      </c>
      <c r="Y191">
        <v>1530.05</v>
      </c>
      <c r="Z191">
        <v>1618.95</v>
      </c>
      <c r="AA191">
        <v>1264.55</v>
      </c>
      <c r="AB191">
        <v>1618.95</v>
      </c>
      <c r="AC191" s="2">
        <f>(Table2[[#This Row],[Close Price]]/Table2[[#This Row],[Day Low]])-1</f>
        <v>6.9932355151791636E-3</v>
      </c>
      <c r="AD191" s="2">
        <f>(Table2[[#This Row],[Day High]]/Table2[[#This Row],[Close Price]])-1</f>
        <v>3.261398669479143E-2</v>
      </c>
      <c r="AE191" s="2">
        <f>(Table2[[#This Row],[Close Price]]/Table2[[#This Row],[Current Week Low]])-1</f>
        <v>6.9932355151791636E-3</v>
      </c>
      <c r="AF191" s="2">
        <f>(Table2[[#This Row],[Current Week High]]/Table2[[#This Row],[Close Price]])-1</f>
        <v>5.0754502677267554E-2</v>
      </c>
      <c r="AG191" s="2">
        <f>(Table2[[#This Row],[Close Price]]/Table2[[#This Row],[Current Month Low]])-1</f>
        <v>0.21841761891582001</v>
      </c>
      <c r="AH191" s="2">
        <f>(Table2[[#This Row],[Current Month High]]/Table2[[#This Row],[Close Price]])-1</f>
        <v>5.0754502677267554E-2</v>
      </c>
      <c r="AI191">
        <v>5.0754502677267501</v>
      </c>
      <c r="AJ191">
        <v>87.439172749391702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0.15</v>
      </c>
      <c r="AM191" t="s">
        <v>10345</v>
      </c>
      <c r="AN191">
        <v>17.7</v>
      </c>
      <c r="AO191" t="s">
        <v>10345</v>
      </c>
      <c r="AP191">
        <v>0.120743251829571</v>
      </c>
      <c r="AQ191">
        <f>(Table2[[#This Row],[Sharpe Ratio]]-AVERAGE(Table2[Sharpe Ratio]))/_xlfn.STDEV.P(Table2[Sharpe Ratio])</f>
        <v>0.63401369334436142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4.7994469549996328</v>
      </c>
      <c r="AS191">
        <f>_xlfn.RANK.AVG(Table2[[#This Row],[1Y Return vs Nifty Z-Score]],Table2[1Y Return vs Nifty Z-Score])</f>
        <v>254</v>
      </c>
      <c r="AT191">
        <f>_xlfn.RANK.AVG(Table2[[#This Row],[6M Return vs Nifty Z-Score]],Table2[6M Return vs Nifty Z-Score])</f>
        <v>263</v>
      </c>
      <c r="AU191">
        <f>_xlfn.RANK.AVG(Table2[[#This Row],[Sharpe Ratio Z-Score]],Table2[Sharpe Ratio Z-Score])</f>
        <v>188</v>
      </c>
      <c r="AV191">
        <f>(Table2[[#This Row],[Rank 1Y]]+Table2[[#This Row],[Rank 6M]]+Table2[[#This Row],[Rank Sharpe]])/3</f>
        <v>235</v>
      </c>
    </row>
    <row r="192" spans="1:48" x14ac:dyDescent="0.3">
      <c r="A192" t="s">
        <v>796</v>
      </c>
      <c r="B192" t="s">
        <v>797</v>
      </c>
      <c r="C192" t="s">
        <v>10314</v>
      </c>
      <c r="D192" t="s">
        <v>385</v>
      </c>
      <c r="E192">
        <v>20663.642217774999</v>
      </c>
      <c r="F192">
        <v>515.15</v>
      </c>
      <c r="G192">
        <v>57.733480317766002</v>
      </c>
      <c r="H192">
        <f>(Table2[[#This Row],[1Y Return vs Nifty]]-AVERAGE(Table2[1Y Return vs Nifty]))/_xlfn.STDEV.P(Table2[1Y Return vs Nifty])</f>
        <v>0.4449094869752605</v>
      </c>
      <c r="I192">
        <v>2.69887065136143</v>
      </c>
      <c r="J192">
        <f>(Table2[[#This Row],[1M Return vs Nifty]]-AVERAGE(Table2[1M Return vs Nifty]))/_xlfn.STDEV.P(Table2[1M Return vs Nifty])</f>
        <v>0.20803223467853579</v>
      </c>
      <c r="K192">
        <v>35.2560564269344</v>
      </c>
      <c r="L192">
        <f>(Table2[[#This Row],[6M Return vs Nifty]]-AVERAGE(Table2[6M Return vs Nifty]))/_xlfn.STDEV.P(Table2[6M Return vs Nifty])</f>
        <v>0.91909061258465319</v>
      </c>
      <c r="M192">
        <v>0.98964253677227698</v>
      </c>
      <c r="N192">
        <f>(Table2[[#This Row],[1W Return vs Nifty]]-AVERAGE(Table2[1W Return vs Nifty]))/_xlfn.STDEV.P(Table2[1W Return vs Nifty])</f>
        <v>4.3676206968641738E-2</v>
      </c>
      <c r="O192">
        <v>508.35</v>
      </c>
      <c r="P192">
        <v>492.853997170985</v>
      </c>
      <c r="Q192">
        <v>415.94478488336898</v>
      </c>
      <c r="R192">
        <v>55.317278589232899</v>
      </c>
      <c r="S192" s="2">
        <f>(Table2[[#This Row],[Close Price]]-Table2[[#This Row],[20D EMA]])/Table2[[#This Row],[20D EMA]]</f>
        <v>1.3376610602930961E-2</v>
      </c>
      <c r="T192" s="2">
        <f>(Table2[[#This Row],[Close Price]]-Table2[[#This Row],[50D EMA]])/Table2[[#This Row],[50D EMA]]</f>
        <v>4.5238555347010538E-2</v>
      </c>
      <c r="U192" s="2">
        <f>(Table2[[#This Row],[Close Price]]-Table2[[#This Row],[200D EMA]])/Table2[[#This Row],[200D EMA]]</f>
        <v>0.23850573134231787</v>
      </c>
      <c r="V192">
        <v>0.57654634401682503</v>
      </c>
      <c r="W192">
        <v>513.15</v>
      </c>
      <c r="X192">
        <v>525.20000000000005</v>
      </c>
      <c r="Y192">
        <v>503</v>
      </c>
      <c r="Z192">
        <v>525.20000000000005</v>
      </c>
      <c r="AA192">
        <v>481.2</v>
      </c>
      <c r="AB192">
        <v>542.5</v>
      </c>
      <c r="AC192" s="2">
        <f>(Table2[[#This Row],[Close Price]]/Table2[[#This Row],[Day Low]])-1</f>
        <v>3.8974958589106379E-3</v>
      </c>
      <c r="AD192" s="2">
        <f>(Table2[[#This Row],[Day High]]/Table2[[#This Row],[Close Price]])-1</f>
        <v>1.9508880908473358E-2</v>
      </c>
      <c r="AE192" s="2">
        <f>(Table2[[#This Row],[Close Price]]/Table2[[#This Row],[Current Week Low]])-1</f>
        <v>2.4155069582505018E-2</v>
      </c>
      <c r="AF192" s="2">
        <f>(Table2[[#This Row],[Current Week High]]/Table2[[#This Row],[Close Price]])-1</f>
        <v>1.9508880908473358E-2</v>
      </c>
      <c r="AG192" s="2">
        <f>(Table2[[#This Row],[Close Price]]/Table2[[#This Row],[Current Month Low]])-1</f>
        <v>7.0552784704904337E-2</v>
      </c>
      <c r="AH192" s="2">
        <f>(Table2[[#This Row],[Current Month High]]/Table2[[#This Row],[Close Price]])-1</f>
        <v>5.3091332621566512E-2</v>
      </c>
      <c r="AI192">
        <v>11.491798505289699</v>
      </c>
      <c r="AJ192">
        <v>95.539950654773193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0.21</v>
      </c>
      <c r="AM192" t="s">
        <v>10345</v>
      </c>
      <c r="AN192">
        <v>-1.41</v>
      </c>
      <c r="AO192" t="s">
        <v>10344</v>
      </c>
      <c r="AP192">
        <v>4.3791970483138001E-2</v>
      </c>
      <c r="AQ192">
        <f>(Table2[[#This Row],[Sharpe Ratio]]-AVERAGE(Table2[Sharpe Ratio]))/_xlfn.STDEV.P(Table2[Sharpe Ratio])</f>
        <v>-0.25007165715854518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1.3656368840485462</v>
      </c>
      <c r="AS192">
        <f>_xlfn.RANK.AVG(Table2[[#This Row],[1Y Return vs Nifty Z-Score]],Table2[1Y Return vs Nifty Z-Score])</f>
        <v>175</v>
      </c>
      <c r="AT192">
        <f>_xlfn.RANK.AVG(Table2[[#This Row],[6M Return vs Nifty Z-Score]],Table2[6M Return vs Nifty Z-Score])</f>
        <v>118</v>
      </c>
      <c r="AU192">
        <f>_xlfn.RANK.AVG(Table2[[#This Row],[Sharpe Ratio Z-Score]],Table2[Sharpe Ratio Z-Score])</f>
        <v>414</v>
      </c>
      <c r="AV192">
        <f>(Table2[[#This Row],[Rank 1Y]]+Table2[[#This Row],[Rank 6M]]+Table2[[#This Row],[Rank Sharpe]])/3</f>
        <v>235.66666666666666</v>
      </c>
    </row>
    <row r="193" spans="1:48" x14ac:dyDescent="0.3">
      <c r="A193" t="s">
        <v>318</v>
      </c>
      <c r="B193" t="s">
        <v>319</v>
      </c>
      <c r="C193" t="s">
        <v>10299</v>
      </c>
      <c r="D193" t="s">
        <v>18</v>
      </c>
      <c r="E193">
        <v>86038.503474894998</v>
      </c>
      <c r="F193">
        <v>406.6</v>
      </c>
      <c r="G193">
        <v>100.952607770496</v>
      </c>
      <c r="H193">
        <f>(Table2[[#This Row],[1Y Return vs Nifty]]-AVERAGE(Table2[1Y Return vs Nifty]))/_xlfn.STDEV.P(Table2[1Y Return vs Nifty])</f>
        <v>1.1231524417064966</v>
      </c>
      <c r="I193">
        <v>4.5472363316962996</v>
      </c>
      <c r="J193">
        <f>(Table2[[#This Row],[1M Return vs Nifty]]-AVERAGE(Table2[1M Return vs Nifty]))/_xlfn.STDEV.P(Table2[1M Return vs Nifty])</f>
        <v>0.38310504696848008</v>
      </c>
      <c r="K193">
        <v>6.1206890862217298</v>
      </c>
      <c r="L193">
        <f>(Table2[[#This Row],[6M Return vs Nifty]]-AVERAGE(Table2[6M Return vs Nifty]))/_xlfn.STDEV.P(Table2[6M Return vs Nifty])</f>
        <v>-7.7984650377461509E-2</v>
      </c>
      <c r="M193">
        <v>1.0211115755407301</v>
      </c>
      <c r="N193">
        <f>(Table2[[#This Row],[1W Return vs Nifty]]-AVERAGE(Table2[1W Return vs Nifty]))/_xlfn.STDEV.P(Table2[1W Return vs Nifty])</f>
        <v>5.0783415927704703E-2</v>
      </c>
      <c r="O193">
        <v>390.51</v>
      </c>
      <c r="P193">
        <v>372.71092507436998</v>
      </c>
      <c r="Q193">
        <v>319.55925506334199</v>
      </c>
      <c r="R193">
        <v>68.476158094083004</v>
      </c>
      <c r="S193" s="2">
        <f>(Table2[[#This Row],[Close Price]]-Table2[[#This Row],[20D EMA]])/Table2[[#This Row],[20D EMA]]</f>
        <v>4.1202530024839396E-2</v>
      </c>
      <c r="T193" s="2">
        <f>(Table2[[#This Row],[Close Price]]-Table2[[#This Row],[50D EMA]])/Table2[[#This Row],[50D EMA]]</f>
        <v>9.0925896306548792E-2</v>
      </c>
      <c r="U193" s="2">
        <f>(Table2[[#This Row],[Close Price]]-Table2[[#This Row],[200D EMA]])/Table2[[#This Row],[200D EMA]]</f>
        <v>0.27237748103839177</v>
      </c>
      <c r="V193">
        <v>0.87111781806697597</v>
      </c>
      <c r="W193">
        <v>402.95</v>
      </c>
      <c r="X193">
        <v>411.4</v>
      </c>
      <c r="Y193">
        <v>397.3</v>
      </c>
      <c r="Z193">
        <v>411.4</v>
      </c>
      <c r="AA193">
        <v>363.95</v>
      </c>
      <c r="AB193">
        <v>414.65</v>
      </c>
      <c r="AC193" s="2">
        <f>(Table2[[#This Row],[Close Price]]/Table2[[#This Row],[Day Low]])-1</f>
        <v>9.0581958059312573E-3</v>
      </c>
      <c r="AD193" s="2">
        <f>(Table2[[#This Row],[Day High]]/Table2[[#This Row],[Close Price]])-1</f>
        <v>1.180521396950307E-2</v>
      </c>
      <c r="AE193" s="2">
        <f>(Table2[[#This Row],[Close Price]]/Table2[[#This Row],[Current Week Low]])-1</f>
        <v>2.3408004027183571E-2</v>
      </c>
      <c r="AF193" s="2">
        <f>(Table2[[#This Row],[Current Week High]]/Table2[[#This Row],[Close Price]])-1</f>
        <v>1.180521396950307E-2</v>
      </c>
      <c r="AG193" s="2">
        <f>(Table2[[#This Row],[Close Price]]/Table2[[#This Row],[Current Month Low]])-1</f>
        <v>0.11718642670696533</v>
      </c>
      <c r="AH193" s="2">
        <f>(Table2[[#This Row],[Current Month High]]/Table2[[#This Row],[Close Price]])-1</f>
        <v>1.9798327594687581E-2</v>
      </c>
      <c r="AI193">
        <v>1.9798327594687499</v>
      </c>
      <c r="AJ193">
        <v>154.97491638795901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0.08</v>
      </c>
      <c r="AM193" t="s">
        <v>10345</v>
      </c>
      <c r="AN193">
        <v>7.95</v>
      </c>
      <c r="AO193" t="s">
        <v>10345</v>
      </c>
      <c r="AP193">
        <v>8.3421403804290001E-2</v>
      </c>
      <c r="AQ193">
        <f>(Table2[[#This Row],[Sharpe Ratio]]-AVERAGE(Table2[Sharpe Ratio]))/_xlfn.STDEV.P(Table2[Sharpe Ratio])</f>
        <v>0.20522682306080051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1.6842830772860204</v>
      </c>
      <c r="AS193">
        <f>_xlfn.RANK.AVG(Table2[[#This Row],[1Y Return vs Nifty Z-Score]],Table2[1Y Return vs Nifty Z-Score])</f>
        <v>85</v>
      </c>
      <c r="AT193">
        <f>_xlfn.RANK.AVG(Table2[[#This Row],[6M Return vs Nifty Z-Score]],Table2[6M Return vs Nifty Z-Score])</f>
        <v>333</v>
      </c>
      <c r="AU193">
        <f>_xlfn.RANK.AVG(Table2[[#This Row],[Sharpe Ratio Z-Score]],Table2[Sharpe Ratio Z-Score])</f>
        <v>290</v>
      </c>
      <c r="AV193">
        <f>(Table2[[#This Row],[Rank 1Y]]+Table2[[#This Row],[Rank 6M]]+Table2[[#This Row],[Rank Sharpe]])/3</f>
        <v>236</v>
      </c>
    </row>
    <row r="194" spans="1:48" x14ac:dyDescent="0.3">
      <c r="A194" t="s">
        <v>783</v>
      </c>
      <c r="B194" t="s">
        <v>784</v>
      </c>
      <c r="C194" t="s">
        <v>10310</v>
      </c>
      <c r="D194" t="s">
        <v>785</v>
      </c>
      <c r="E194">
        <v>21290.367480379999</v>
      </c>
      <c r="F194">
        <v>305.95</v>
      </c>
      <c r="G194">
        <v>56.961418829848597</v>
      </c>
      <c r="H194">
        <f>(Table2[[#This Row],[1Y Return vs Nifty]]-AVERAGE(Table2[1Y Return vs Nifty]))/_xlfn.STDEV.P(Table2[1Y Return vs Nifty])</f>
        <v>0.43279343337440934</v>
      </c>
      <c r="I194">
        <v>18.3668729848856</v>
      </c>
      <c r="J194">
        <f>(Table2[[#This Row],[1M Return vs Nifty]]-AVERAGE(Table2[1M Return vs Nifty]))/_xlfn.STDEV.P(Table2[1M Return vs Nifty])</f>
        <v>1.6920682458852181</v>
      </c>
      <c r="K194">
        <v>35.079776736613901</v>
      </c>
      <c r="L194">
        <f>(Table2[[#This Row],[6M Return vs Nifty]]-AVERAGE(Table2[6M Return vs Nifty]))/_xlfn.STDEV.P(Table2[6M Return vs Nifty])</f>
        <v>0.91305794045370714</v>
      </c>
      <c r="M194">
        <v>-5.4936341033045402</v>
      </c>
      <c r="N194">
        <f>(Table2[[#This Row],[1W Return vs Nifty]]-AVERAGE(Table2[1W Return vs Nifty]))/_xlfn.STDEV.P(Table2[1W Return vs Nifty])</f>
        <v>-1.4205566906256</v>
      </c>
      <c r="O194">
        <v>298.7</v>
      </c>
      <c r="P194">
        <v>268.857936684837</v>
      </c>
      <c r="Q194">
        <v>215.34403724948899</v>
      </c>
      <c r="R194">
        <v>52.2320832492614</v>
      </c>
      <c r="S194" s="2">
        <f>(Table2[[#This Row],[Close Price]]-Table2[[#This Row],[20D EMA]])/Table2[[#This Row],[20D EMA]]</f>
        <v>2.4271844660194174E-2</v>
      </c>
      <c r="T194" s="2">
        <f>(Table2[[#This Row],[Close Price]]-Table2[[#This Row],[50D EMA]])/Table2[[#This Row],[50D EMA]]</f>
        <v>0.13796157097881537</v>
      </c>
      <c r="U194" s="2">
        <f>(Table2[[#This Row],[Close Price]]-Table2[[#This Row],[200D EMA]])/Table2[[#This Row],[200D EMA]]</f>
        <v>0.42074980996821637</v>
      </c>
      <c r="V194">
        <v>1.82678072397504</v>
      </c>
      <c r="W194">
        <v>305</v>
      </c>
      <c r="X194">
        <v>313.7</v>
      </c>
      <c r="Y194">
        <v>305</v>
      </c>
      <c r="Z194">
        <v>324.64999999999998</v>
      </c>
      <c r="AA194">
        <v>272.25</v>
      </c>
      <c r="AB194">
        <v>343.9</v>
      </c>
      <c r="AC194" s="2">
        <f>(Table2[[#This Row],[Close Price]]/Table2[[#This Row],[Day Low]])-1</f>
        <v>3.1147540983607058E-3</v>
      </c>
      <c r="AD194" s="2">
        <f>(Table2[[#This Row],[Day High]]/Table2[[#This Row],[Close Price]])-1</f>
        <v>2.5330936427520934E-2</v>
      </c>
      <c r="AE194" s="2">
        <f>(Table2[[#This Row],[Close Price]]/Table2[[#This Row],[Current Week Low]])-1</f>
        <v>3.1147540983607058E-3</v>
      </c>
      <c r="AF194" s="2">
        <f>(Table2[[#This Row],[Current Week High]]/Table2[[#This Row],[Close Price]])-1</f>
        <v>6.1121098218663183E-2</v>
      </c>
      <c r="AG194" s="2">
        <f>(Table2[[#This Row],[Close Price]]/Table2[[#This Row],[Current Month Low]])-1</f>
        <v>0.12378328741965094</v>
      </c>
      <c r="AH194" s="2">
        <f>(Table2[[#This Row],[Current Month High]]/Table2[[#This Row],[Close Price]])-1</f>
        <v>0.12403987579669873</v>
      </c>
      <c r="AI194">
        <v>12.403987579669799</v>
      </c>
      <c r="AJ194">
        <v>106.30478759271701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0.28999999999999998</v>
      </c>
      <c r="AM194" t="s">
        <v>10345</v>
      </c>
      <c r="AN194">
        <v>7.6</v>
      </c>
      <c r="AO194" t="s">
        <v>10345</v>
      </c>
      <c r="AP194">
        <v>4.4071878435076997E-2</v>
      </c>
      <c r="AQ194">
        <f>(Table2[[#This Row],[Sharpe Ratio]]-AVERAGE(Table2[Sharpe Ratio]))/_xlfn.STDEV.P(Table2[Sharpe Ratio])</f>
        <v>-0.24685582351070162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1.370507105577033</v>
      </c>
      <c r="AS194">
        <f>_xlfn.RANK.AVG(Table2[[#This Row],[1Y Return vs Nifty Z-Score]],Table2[1Y Return vs Nifty Z-Score])</f>
        <v>179</v>
      </c>
      <c r="AT194">
        <f>_xlfn.RANK.AVG(Table2[[#This Row],[6M Return vs Nifty Z-Score]],Table2[6M Return vs Nifty Z-Score])</f>
        <v>119</v>
      </c>
      <c r="AU194">
        <f>_xlfn.RANK.AVG(Table2[[#This Row],[Sharpe Ratio Z-Score]],Table2[Sharpe Ratio Z-Score])</f>
        <v>413</v>
      </c>
      <c r="AV194">
        <f>(Table2[[#This Row],[Rank 1Y]]+Table2[[#This Row],[Rank 6M]]+Table2[[#This Row],[Rank Sharpe]])/3</f>
        <v>237</v>
      </c>
    </row>
    <row r="195" spans="1:48" x14ac:dyDescent="0.3">
      <c r="A195" t="s">
        <v>1111</v>
      </c>
      <c r="B195" t="s">
        <v>1112</v>
      </c>
      <c r="C195" t="s">
        <v>6698</v>
      </c>
      <c r="D195" t="s">
        <v>80</v>
      </c>
      <c r="E195">
        <v>11353.083958634999</v>
      </c>
      <c r="F195">
        <v>371.2</v>
      </c>
      <c r="G195">
        <v>25.0637008898854</v>
      </c>
      <c r="H195">
        <f>(Table2[[#This Row],[1Y Return vs Nifty]]-AVERAGE(Table2[1Y Return vs Nifty]))/_xlfn.STDEV.P(Table2[1Y Return vs Nifty])</f>
        <v>-6.7781282957991407E-2</v>
      </c>
      <c r="I195">
        <v>-5.1355528500800496</v>
      </c>
      <c r="J195">
        <f>(Table2[[#This Row],[1M Return vs Nifty]]-AVERAGE(Table2[1M Return vs Nifty]))/_xlfn.STDEV.P(Table2[1M Return vs Nifty])</f>
        <v>-0.53402577346371627</v>
      </c>
      <c r="K195">
        <v>51.180660940199502</v>
      </c>
      <c r="L195">
        <f>(Table2[[#This Row],[6M Return vs Nifty]]-AVERAGE(Table2[6M Return vs Nifty]))/_xlfn.STDEV.P(Table2[6M Return vs Nifty])</f>
        <v>1.4640650090613407</v>
      </c>
      <c r="M195">
        <v>-1.1663591870185901</v>
      </c>
      <c r="N195">
        <f>(Table2[[#This Row],[1W Return vs Nifty]]-AVERAGE(Table2[1W Return vs Nifty]))/_xlfn.STDEV.P(Table2[1W Return vs Nifty])</f>
        <v>-0.44325175037471126</v>
      </c>
      <c r="O195">
        <v>361.4</v>
      </c>
      <c r="P195">
        <v>329.513521255716</v>
      </c>
      <c r="Q195">
        <v>266.40234674034502</v>
      </c>
      <c r="R195">
        <v>56.752636274442402</v>
      </c>
      <c r="S195" s="2">
        <f>(Table2[[#This Row],[Close Price]]-Table2[[#This Row],[20D EMA]])/Table2[[#This Row],[20D EMA]]</f>
        <v>2.7116768123962402E-2</v>
      </c>
      <c r="T195" s="2">
        <f>(Table2[[#This Row],[Close Price]]-Table2[[#This Row],[50D EMA]])/Table2[[#This Row],[50D EMA]]</f>
        <v>0.12650915988340755</v>
      </c>
      <c r="U195" s="2">
        <f>(Table2[[#This Row],[Close Price]]-Table2[[#This Row],[200D EMA]])/Table2[[#This Row],[200D EMA]]</f>
        <v>0.39338111898015043</v>
      </c>
      <c r="V195">
        <v>0.13920770528357801</v>
      </c>
      <c r="W195">
        <v>366.15</v>
      </c>
      <c r="X195">
        <v>375.8</v>
      </c>
      <c r="Y195">
        <v>365.55</v>
      </c>
      <c r="Z195">
        <v>375.8</v>
      </c>
      <c r="AA195">
        <v>359</v>
      </c>
      <c r="AB195">
        <v>375.8</v>
      </c>
      <c r="AC195" s="2">
        <f>(Table2[[#This Row],[Close Price]]/Table2[[#This Row],[Day Low]])-1</f>
        <v>1.3792161682370629E-2</v>
      </c>
      <c r="AD195" s="2">
        <f>(Table2[[#This Row],[Day High]]/Table2[[#This Row],[Close Price]])-1</f>
        <v>1.2392241379310498E-2</v>
      </c>
      <c r="AE195" s="2">
        <f>(Table2[[#This Row],[Close Price]]/Table2[[#This Row],[Current Week Low]])-1</f>
        <v>1.5456161947750013E-2</v>
      </c>
      <c r="AF195" s="2">
        <f>(Table2[[#This Row],[Current Week High]]/Table2[[#This Row],[Close Price]])-1</f>
        <v>1.2392241379310498E-2</v>
      </c>
      <c r="AG195" s="2">
        <f>(Table2[[#This Row],[Close Price]]/Table2[[#This Row],[Current Month Low]])-1</f>
        <v>3.3983286908078059E-2</v>
      </c>
      <c r="AH195" s="2">
        <f>(Table2[[#This Row],[Current Month High]]/Table2[[#This Row],[Close Price]])-1</f>
        <v>1.2392241379310498E-2</v>
      </c>
      <c r="AI195">
        <v>3.7176724137931001</v>
      </c>
      <c r="AJ195">
        <v>115.126050420168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0.62</v>
      </c>
      <c r="AM195" t="s">
        <v>10345</v>
      </c>
      <c r="AN195">
        <v>1.1399999999999999</v>
      </c>
      <c r="AO195" t="s">
        <v>10345</v>
      </c>
      <c r="AP195">
        <v>7.3864054881821004E-2</v>
      </c>
      <c r="AQ195">
        <f>(Table2[[#This Row],[Sharpe Ratio]]-AVERAGE(Table2[Sharpe Ratio]))/_xlfn.STDEV.P(Table2[Sharpe Ratio])</f>
        <v>9.542342506460523E-2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0.51442962732952702</v>
      </c>
      <c r="AS195">
        <f>_xlfn.RANK.AVG(Table2[[#This Row],[1Y Return vs Nifty Z-Score]],Table2[1Y Return vs Nifty Z-Score])</f>
        <v>319</v>
      </c>
      <c r="AT195">
        <f>_xlfn.RANK.AVG(Table2[[#This Row],[6M Return vs Nifty Z-Score]],Table2[6M Return vs Nifty Z-Score])</f>
        <v>65</v>
      </c>
      <c r="AU195">
        <f>_xlfn.RANK.AVG(Table2[[#This Row],[Sharpe Ratio Z-Score]],Table2[Sharpe Ratio Z-Score])</f>
        <v>327</v>
      </c>
      <c r="AV195">
        <f>(Table2[[#This Row],[Rank 1Y]]+Table2[[#This Row],[Rank 6M]]+Table2[[#This Row],[Rank Sharpe]])/3</f>
        <v>237</v>
      </c>
    </row>
    <row r="196" spans="1:48" x14ac:dyDescent="0.3">
      <c r="A196" t="s">
        <v>1316</v>
      </c>
      <c r="B196" t="s">
        <v>1317</v>
      </c>
      <c r="C196" t="s">
        <v>10318</v>
      </c>
      <c r="D196" t="s">
        <v>1318</v>
      </c>
      <c r="E196">
        <v>8641.3959827500003</v>
      </c>
      <c r="F196">
        <v>677.2</v>
      </c>
      <c r="G196">
        <v>6.2606622135668104</v>
      </c>
      <c r="H196">
        <f>(Table2[[#This Row],[1Y Return vs Nifty]]-AVERAGE(Table2[1Y Return vs Nifty]))/_xlfn.STDEV.P(Table2[1Y Return vs Nifty])</f>
        <v>-0.36285962584449188</v>
      </c>
      <c r="I196">
        <v>-5.6315607925807303</v>
      </c>
      <c r="J196">
        <f>(Table2[[#This Row],[1M Return vs Nifty]]-AVERAGE(Table2[1M Return vs Nifty]))/_xlfn.STDEV.P(Table2[1M Return vs Nifty])</f>
        <v>-0.58100646907802278</v>
      </c>
      <c r="K196">
        <v>26.559915692909801</v>
      </c>
      <c r="L196">
        <f>(Table2[[#This Row],[6M Return vs Nifty]]-AVERAGE(Table2[6M Return vs Nifty]))/_xlfn.STDEV.P(Table2[6M Return vs Nifty])</f>
        <v>0.62148987504334163</v>
      </c>
      <c r="M196">
        <v>0.274765054650562</v>
      </c>
      <c r="N196">
        <f>(Table2[[#This Row],[1W Return vs Nifty]]-AVERAGE(Table2[1W Return vs Nifty]))/_xlfn.STDEV.P(Table2[1W Return vs Nifty])</f>
        <v>-0.11777720388867316</v>
      </c>
      <c r="O196">
        <v>685.47</v>
      </c>
      <c r="P196">
        <v>650.33808214178805</v>
      </c>
      <c r="Q196">
        <v>565.30032791804103</v>
      </c>
      <c r="R196">
        <v>56.092617841482998</v>
      </c>
      <c r="S196" s="2">
        <f>(Table2[[#This Row],[Close Price]]-Table2[[#This Row],[20D EMA]])/Table2[[#This Row],[20D EMA]]</f>
        <v>-1.2064714721286098E-2</v>
      </c>
      <c r="T196" s="2">
        <f>(Table2[[#This Row],[Close Price]]-Table2[[#This Row],[50D EMA]])/Table2[[#This Row],[50D EMA]]</f>
        <v>4.1304543891611603E-2</v>
      </c>
      <c r="U196" s="2">
        <f>(Table2[[#This Row],[Close Price]]-Table2[[#This Row],[200D EMA]])/Table2[[#This Row],[200D EMA]]</f>
        <v>0.19794729731376093</v>
      </c>
      <c r="V196">
        <v>0.78578530994801099</v>
      </c>
      <c r="W196">
        <v>672</v>
      </c>
      <c r="X196">
        <v>706.85</v>
      </c>
      <c r="Y196">
        <v>672</v>
      </c>
      <c r="Z196">
        <v>742.45</v>
      </c>
      <c r="AA196">
        <v>640</v>
      </c>
      <c r="AB196">
        <v>742.45</v>
      </c>
      <c r="AC196" s="2">
        <f>(Table2[[#This Row],[Close Price]]/Table2[[#This Row],[Day Low]])-1</f>
        <v>7.7380952380952106E-3</v>
      </c>
      <c r="AD196" s="2">
        <f>(Table2[[#This Row],[Day High]]/Table2[[#This Row],[Close Price]])-1</f>
        <v>4.3783225044299989E-2</v>
      </c>
      <c r="AE196" s="2">
        <f>(Table2[[#This Row],[Close Price]]/Table2[[#This Row],[Current Week Low]])-1</f>
        <v>7.7380952380952106E-3</v>
      </c>
      <c r="AF196" s="2">
        <f>(Table2[[#This Row],[Current Week High]]/Table2[[#This Row],[Close Price]])-1</f>
        <v>9.6352628470171231E-2</v>
      </c>
      <c r="AG196" s="2">
        <f>(Table2[[#This Row],[Close Price]]/Table2[[#This Row],[Current Month Low]])-1</f>
        <v>5.8124999999999982E-2</v>
      </c>
      <c r="AH196" s="2">
        <f>(Table2[[#This Row],[Current Month High]]/Table2[[#This Row],[Close Price]])-1</f>
        <v>9.6352628470171231E-2</v>
      </c>
      <c r="AI196">
        <v>13.4672179562906</v>
      </c>
      <c r="AJ196">
        <v>66.408649711266705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0.27</v>
      </c>
      <c r="AM196" t="s">
        <v>10345</v>
      </c>
      <c r="AN196">
        <v>0.45</v>
      </c>
      <c r="AO196" t="s">
        <v>10345</v>
      </c>
      <c r="AP196">
        <v>0.148739200635219</v>
      </c>
      <c r="AQ196">
        <f>(Table2[[#This Row],[Sharpe Ratio]]-AVERAGE(Table2[Sharpe Ratio]))/_xlfn.STDEV.P(Table2[Sharpe Ratio])</f>
        <v>0.95565626744361709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0.51550284367577093</v>
      </c>
      <c r="AS196">
        <f>_xlfn.RANK.AVG(Table2[[#This Row],[1Y Return vs Nifty Z-Score]],Table2[1Y Return vs Nifty Z-Score])</f>
        <v>414</v>
      </c>
      <c r="AT196">
        <f>_xlfn.RANK.AVG(Table2[[#This Row],[6M Return vs Nifty Z-Score]],Table2[6M Return vs Nifty Z-Score])</f>
        <v>167</v>
      </c>
      <c r="AU196">
        <f>_xlfn.RANK.AVG(Table2[[#This Row],[Sharpe Ratio Z-Score]],Table2[Sharpe Ratio Z-Score])</f>
        <v>130</v>
      </c>
      <c r="AV196">
        <f>(Table2[[#This Row],[Rank 1Y]]+Table2[[#This Row],[Rank 6M]]+Table2[[#This Row],[Rank Sharpe]])/3</f>
        <v>237</v>
      </c>
    </row>
    <row r="197" spans="1:48" x14ac:dyDescent="0.3">
      <c r="A197" t="s">
        <v>925</v>
      </c>
      <c r="B197" t="s">
        <v>926</v>
      </c>
      <c r="C197" t="s">
        <v>10311</v>
      </c>
      <c r="D197" t="s">
        <v>728</v>
      </c>
      <c r="E197">
        <v>16137.451972499999</v>
      </c>
      <c r="F197">
        <v>3895.55</v>
      </c>
      <c r="G197">
        <v>49.349737365091997</v>
      </c>
      <c r="H197">
        <f>(Table2[[#This Row],[1Y Return vs Nifty]]-AVERAGE(Table2[1Y Return vs Nifty]))/_xlfn.STDEV.P(Table2[1Y Return vs Nifty])</f>
        <v>0.313342402513688</v>
      </c>
      <c r="I197">
        <v>-15.2449985294522</v>
      </c>
      <c r="J197">
        <f>(Table2[[#This Row],[1M Return vs Nifty]]-AVERAGE(Table2[1M Return vs Nifty]))/_xlfn.STDEV.P(Table2[1M Return vs Nifty])</f>
        <v>-1.4915684851740185</v>
      </c>
      <c r="K197">
        <v>6.1925604137185299</v>
      </c>
      <c r="L197">
        <f>(Table2[[#This Row],[6M Return vs Nifty]]-AVERAGE(Table2[6M Return vs Nifty]))/_xlfn.STDEV.P(Table2[6M Return vs Nifty])</f>
        <v>-7.5525058160027136E-2</v>
      </c>
      <c r="M197">
        <v>0.67517033810732796</v>
      </c>
      <c r="N197">
        <f>(Table2[[#This Row],[1W Return vs Nifty]]-AVERAGE(Table2[1W Return vs Nifty]))/_xlfn.STDEV.P(Table2[1W Return vs Nifty])</f>
        <v>-2.7346605141155035E-2</v>
      </c>
      <c r="O197">
        <v>4022.65</v>
      </c>
      <c r="P197">
        <v>4179.3712963552998</v>
      </c>
      <c r="Q197">
        <v>3579.80596122615</v>
      </c>
      <c r="R197">
        <v>41.4964885098832</v>
      </c>
      <c r="S197" s="2">
        <f>(Table2[[#This Row],[Close Price]]-Table2[[#This Row],[20D EMA]])/Table2[[#This Row],[20D EMA]]</f>
        <v>-3.1596087156476431E-2</v>
      </c>
      <c r="T197" s="2">
        <f>(Table2[[#This Row],[Close Price]]-Table2[[#This Row],[50D EMA]])/Table2[[#This Row],[50D EMA]]</f>
        <v>-6.791004584895613E-2</v>
      </c>
      <c r="U197" s="2">
        <f>(Table2[[#This Row],[Close Price]]-Table2[[#This Row],[200D EMA]])/Table2[[#This Row],[200D EMA]]</f>
        <v>8.8201439461736086E-2</v>
      </c>
      <c r="V197">
        <v>0.64123297050661798</v>
      </c>
      <c r="W197">
        <v>3862.15</v>
      </c>
      <c r="X197">
        <v>3915</v>
      </c>
      <c r="Y197">
        <v>3862.15</v>
      </c>
      <c r="Z197">
        <v>3945</v>
      </c>
      <c r="AA197">
        <v>3602</v>
      </c>
      <c r="AB197">
        <v>4580.8500000000004</v>
      </c>
      <c r="AC197" s="2">
        <f>(Table2[[#This Row],[Close Price]]/Table2[[#This Row],[Day Low]])-1</f>
        <v>8.6480328314539889E-3</v>
      </c>
      <c r="AD197" s="2">
        <f>(Table2[[#This Row],[Day High]]/Table2[[#This Row],[Close Price]])-1</f>
        <v>4.9928764872739784E-3</v>
      </c>
      <c r="AE197" s="2">
        <f>(Table2[[#This Row],[Close Price]]/Table2[[#This Row],[Current Week Low]])-1</f>
        <v>8.6480328314539889E-3</v>
      </c>
      <c r="AF197" s="2">
        <f>(Table2[[#This Row],[Current Week High]]/Table2[[#This Row],[Close Price]])-1</f>
        <v>1.2693971326256825E-2</v>
      </c>
      <c r="AG197" s="2">
        <f>(Table2[[#This Row],[Close Price]]/Table2[[#This Row],[Current Month Low]])-1</f>
        <v>8.149639089394789E-2</v>
      </c>
      <c r="AH197" s="2">
        <f>(Table2[[#This Row],[Current Month High]]/Table2[[#This Row],[Close Price]])-1</f>
        <v>0.17591867643850034</v>
      </c>
      <c r="AI197">
        <v>40.878694921127902</v>
      </c>
      <c r="AJ197">
        <v>104.48544657620501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-0.08</v>
      </c>
      <c r="AM197" t="s">
        <v>10344</v>
      </c>
      <c r="AN197">
        <v>-3.17</v>
      </c>
      <c r="AO197" t="s">
        <v>10344</v>
      </c>
      <c r="AP197">
        <v>0.128457721755247</v>
      </c>
      <c r="AQ197">
        <f>(Table2[[#This Row],[Sharpe Ratio]]-AVERAGE(Table2[Sharpe Ratio]))/_xlfn.STDEV.P(Table2[Sharpe Ratio])</f>
        <v>0.72264444424090313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7">
        <f>_xlfn.RANK.AVG(Table2[[#This Row],[1Y Return vs Nifty Z-Score]],Table2[1Y Return vs Nifty Z-Score])</f>
        <v>209</v>
      </c>
      <c r="AT197">
        <f>_xlfn.RANK.AVG(Table2[[#This Row],[6M Return vs Nifty Z-Score]],Table2[6M Return vs Nifty Z-Score])</f>
        <v>332</v>
      </c>
      <c r="AU197">
        <f>_xlfn.RANK.AVG(Table2[[#This Row],[Sharpe Ratio Z-Score]],Table2[Sharpe Ratio Z-Score])</f>
        <v>171</v>
      </c>
      <c r="AV197">
        <f>(Table2[[#This Row],[Rank 1Y]]+Table2[[#This Row],[Rank 6M]]+Table2[[#This Row],[Rank Sharpe]])/3</f>
        <v>237.33333333333334</v>
      </c>
    </row>
    <row r="198" spans="1:48" x14ac:dyDescent="0.3">
      <c r="A198" t="s">
        <v>1853</v>
      </c>
      <c r="B198" t="s">
        <v>1854</v>
      </c>
      <c r="C198" t="s">
        <v>10314</v>
      </c>
      <c r="D198" t="s">
        <v>306</v>
      </c>
      <c r="E198">
        <v>4053.169965</v>
      </c>
      <c r="F198">
        <v>1307.2</v>
      </c>
      <c r="G198">
        <v>42.712335136784297</v>
      </c>
      <c r="H198">
        <f>(Table2[[#This Row],[1Y Return vs Nifty]]-AVERAGE(Table2[1Y Return vs Nifty]))/_xlfn.STDEV.P(Table2[1Y Return vs Nifty])</f>
        <v>0.20918085265382977</v>
      </c>
      <c r="I198">
        <v>11.190301964551301</v>
      </c>
      <c r="J198">
        <f>(Table2[[#This Row],[1M Return vs Nifty]]-AVERAGE(Table2[1M Return vs Nifty]))/_xlfn.STDEV.P(Table2[1M Return vs Nifty])</f>
        <v>1.0123204641038481</v>
      </c>
      <c r="K198">
        <v>39.272489338728299</v>
      </c>
      <c r="L198">
        <f>(Table2[[#This Row],[6M Return vs Nifty]]-AVERAGE(Table2[6M Return vs Nifty]))/_xlfn.STDEV.P(Table2[6M Return vs Nifty])</f>
        <v>1.0565416306159445</v>
      </c>
      <c r="M198">
        <v>2.5931008223789598</v>
      </c>
      <c r="N198">
        <f>(Table2[[#This Row],[1W Return vs Nifty]]-AVERAGE(Table2[1W Return vs Nifty]))/_xlfn.STDEV.P(Table2[1W Return vs Nifty])</f>
        <v>0.40581351840034247</v>
      </c>
      <c r="O198">
        <v>1238.07</v>
      </c>
      <c r="P198">
        <v>1119.07913336315</v>
      </c>
      <c r="Q198">
        <v>913.13270142847</v>
      </c>
      <c r="R198">
        <v>64.177783715143605</v>
      </c>
      <c r="S198" s="2">
        <f>(Table2[[#This Row],[Close Price]]-Table2[[#This Row],[20D EMA]])/Table2[[#This Row],[20D EMA]]</f>
        <v>5.5836907444651848E-2</v>
      </c>
      <c r="T198" s="2">
        <f>(Table2[[#This Row],[Close Price]]-Table2[[#This Row],[50D EMA]])/Table2[[#This Row],[50D EMA]]</f>
        <v>0.16810327440517406</v>
      </c>
      <c r="U198" s="2">
        <f>(Table2[[#This Row],[Close Price]]-Table2[[#This Row],[200D EMA]])/Table2[[#This Row],[200D EMA]]</f>
        <v>0.43155534563055969</v>
      </c>
      <c r="V198">
        <v>0.57346105562614902</v>
      </c>
      <c r="W198">
        <v>1300</v>
      </c>
      <c r="X198">
        <v>1370.55</v>
      </c>
      <c r="Y198">
        <v>1266.75</v>
      </c>
      <c r="Z198">
        <v>1370.55</v>
      </c>
      <c r="AA198">
        <v>1128.05</v>
      </c>
      <c r="AB198">
        <v>1370.55</v>
      </c>
      <c r="AC198" s="2">
        <f>(Table2[[#This Row],[Close Price]]/Table2[[#This Row],[Day Low]])-1</f>
        <v>5.5384615384614921E-3</v>
      </c>
      <c r="AD198" s="2">
        <f>(Table2[[#This Row],[Day High]]/Table2[[#This Row],[Close Price]])-1</f>
        <v>4.8462362301101569E-2</v>
      </c>
      <c r="AE198" s="2">
        <f>(Table2[[#This Row],[Close Price]]/Table2[[#This Row],[Current Week Low]])-1</f>
        <v>3.1932109729623015E-2</v>
      </c>
      <c r="AF198" s="2">
        <f>(Table2[[#This Row],[Current Week High]]/Table2[[#This Row],[Close Price]])-1</f>
        <v>4.8462362301101569E-2</v>
      </c>
      <c r="AG198" s="2">
        <f>(Table2[[#This Row],[Close Price]]/Table2[[#This Row],[Current Month Low]])-1</f>
        <v>0.15881388236337046</v>
      </c>
      <c r="AH198" s="2">
        <f>(Table2[[#This Row],[Current Month High]]/Table2[[#This Row],[Close Price]])-1</f>
        <v>4.8462362301101569E-2</v>
      </c>
      <c r="AI198">
        <v>4.8462362301101498</v>
      </c>
      <c r="AJ198">
        <v>110.346769651621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0.43</v>
      </c>
      <c r="AM198" t="s">
        <v>10345</v>
      </c>
      <c r="AN198">
        <v>7.86</v>
      </c>
      <c r="AO198" t="s">
        <v>10345</v>
      </c>
      <c r="AP198">
        <v>5.7259092366695998E-2</v>
      </c>
      <c r="AQ198">
        <f>(Table2[[#This Row],[Sharpe Ratio]]-AVERAGE(Table2[Sharpe Ratio]))/_xlfn.STDEV.P(Table2[Sharpe Ratio])</f>
        <v>-9.5349280060108108E-2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2.5885071857138566</v>
      </c>
      <c r="AS198">
        <f>_xlfn.RANK.AVG(Table2[[#This Row],[1Y Return vs Nifty Z-Score]],Table2[1Y Return vs Nifty Z-Score])</f>
        <v>234</v>
      </c>
      <c r="AT198">
        <f>_xlfn.RANK.AVG(Table2[[#This Row],[6M Return vs Nifty Z-Score]],Table2[6M Return vs Nifty Z-Score])</f>
        <v>102</v>
      </c>
      <c r="AU198">
        <f>_xlfn.RANK.AVG(Table2[[#This Row],[Sharpe Ratio Z-Score]],Table2[Sharpe Ratio Z-Score])</f>
        <v>376</v>
      </c>
      <c r="AV198">
        <f>(Table2[[#This Row],[Rank 1Y]]+Table2[[#This Row],[Rank 6M]]+Table2[[#This Row],[Rank Sharpe]])/3</f>
        <v>237.33333333333334</v>
      </c>
    </row>
    <row r="199" spans="1:48" x14ac:dyDescent="0.3">
      <c r="A199" t="s">
        <v>455</v>
      </c>
      <c r="B199" t="s">
        <v>456</v>
      </c>
      <c r="C199" t="s">
        <v>10300</v>
      </c>
      <c r="D199" t="s">
        <v>21</v>
      </c>
      <c r="E199">
        <v>50386.339451565</v>
      </c>
      <c r="F199">
        <v>1847.05</v>
      </c>
      <c r="G199">
        <v>30.695315533501901</v>
      </c>
      <c r="H199">
        <f>(Table2[[#This Row],[1Y Return vs Nifty]]-AVERAGE(Table2[1Y Return vs Nifty]))/_xlfn.STDEV.P(Table2[1Y Return vs Nifty])</f>
        <v>2.0596321610073083E-2</v>
      </c>
      <c r="I199">
        <v>1.77215950182761</v>
      </c>
      <c r="J199">
        <f>(Table2[[#This Row],[1M Return vs Nifty]]-AVERAGE(Table2[1M Return vs Nifty]))/_xlfn.STDEV.P(Table2[1M Return vs Nifty])</f>
        <v>0.12025635306838847</v>
      </c>
      <c r="K199">
        <v>3.3466669329776</v>
      </c>
      <c r="L199">
        <f>(Table2[[#This Row],[6M Return vs Nifty]]-AVERAGE(Table2[6M Return vs Nifty]))/_xlfn.STDEV.P(Table2[6M Return vs Nifty])</f>
        <v>-0.1729176860781525</v>
      </c>
      <c r="M199">
        <v>-0.48315489881896301</v>
      </c>
      <c r="N199">
        <f>(Table2[[#This Row],[1W Return vs Nifty]]-AVERAGE(Table2[1W Return vs Nifty]))/_xlfn.STDEV.P(Table2[1W Return vs Nifty])</f>
        <v>-0.28895165644142223</v>
      </c>
      <c r="O199">
        <v>1808.53</v>
      </c>
      <c r="P199">
        <v>1742.5892014743999</v>
      </c>
      <c r="Q199">
        <v>1533.1823177030101</v>
      </c>
      <c r="R199">
        <v>65.428063775495502</v>
      </c>
      <c r="S199" s="2">
        <f>(Table2[[#This Row],[Close Price]]-Table2[[#This Row],[20D EMA]])/Table2[[#This Row],[20D EMA]]</f>
        <v>2.1299066092351236E-2</v>
      </c>
      <c r="T199" s="2">
        <f>(Table2[[#This Row],[Close Price]]-Table2[[#This Row],[50D EMA]])/Table2[[#This Row],[50D EMA]]</f>
        <v>5.9945739613912453E-2</v>
      </c>
      <c r="U199" s="2">
        <f>(Table2[[#This Row],[Close Price]]-Table2[[#This Row],[200D EMA]])/Table2[[#This Row],[200D EMA]]</f>
        <v>0.20471647675093302</v>
      </c>
      <c r="V199">
        <v>0.63797853057060006</v>
      </c>
      <c r="W199">
        <v>1842.6</v>
      </c>
      <c r="X199">
        <v>1921</v>
      </c>
      <c r="Y199">
        <v>1821.9</v>
      </c>
      <c r="Z199">
        <v>1921</v>
      </c>
      <c r="AA199">
        <v>1685</v>
      </c>
      <c r="AB199">
        <v>1921</v>
      </c>
      <c r="AC199" s="2">
        <f>(Table2[[#This Row],[Close Price]]/Table2[[#This Row],[Day Low]])-1</f>
        <v>2.4150656680776983E-3</v>
      </c>
      <c r="AD199" s="2">
        <f>(Table2[[#This Row],[Day High]]/Table2[[#This Row],[Close Price]])-1</f>
        <v>4.003681546249438E-2</v>
      </c>
      <c r="AE199" s="2">
        <f>(Table2[[#This Row],[Close Price]]/Table2[[#This Row],[Current Week Low]])-1</f>
        <v>1.3804270267303353E-2</v>
      </c>
      <c r="AF199" s="2">
        <f>(Table2[[#This Row],[Current Week High]]/Table2[[#This Row],[Close Price]])-1</f>
        <v>4.003681546249438E-2</v>
      </c>
      <c r="AG199" s="2">
        <f>(Table2[[#This Row],[Close Price]]/Table2[[#This Row],[Current Month Low]])-1</f>
        <v>9.6172106824925718E-2</v>
      </c>
      <c r="AH199" s="2">
        <f>(Table2[[#This Row],[Current Month High]]/Table2[[#This Row],[Close Price]])-1</f>
        <v>4.003681546249438E-2</v>
      </c>
      <c r="AI199">
        <v>4.42056251861076</v>
      </c>
      <c r="AJ199">
        <v>77.9431599229287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</v>
      </c>
      <c r="AM199" t="s">
        <v>10346</v>
      </c>
      <c r="AN199">
        <v>5.05</v>
      </c>
      <c r="AO199" t="s">
        <v>10345</v>
      </c>
      <c r="AP199">
        <v>0.19303367959574699</v>
      </c>
      <c r="AQ199">
        <f>(Table2[[#This Row],[Sharpe Ratio]]-AVERAGE(Table2[Sharpe Ratio]))/_xlfn.STDEV.P(Table2[Sharpe Ratio])</f>
        <v>1.4645509768229719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1.1435343089818586</v>
      </c>
      <c r="AS199">
        <f>_xlfn.RANK.AVG(Table2[[#This Row],[1Y Return vs Nifty Z-Score]],Table2[1Y Return vs Nifty Z-Score])</f>
        <v>291</v>
      </c>
      <c r="AT199">
        <f>_xlfn.RANK.AVG(Table2[[#This Row],[6M Return vs Nifty Z-Score]],Table2[6M Return vs Nifty Z-Score])</f>
        <v>374</v>
      </c>
      <c r="AU199">
        <f>_xlfn.RANK.AVG(Table2[[#This Row],[Sharpe Ratio Z-Score]],Table2[Sharpe Ratio Z-Score])</f>
        <v>49</v>
      </c>
      <c r="AV199">
        <f>(Table2[[#This Row],[Rank 1Y]]+Table2[[#This Row],[Rank 6M]]+Table2[[#This Row],[Rank Sharpe]])/3</f>
        <v>238</v>
      </c>
    </row>
    <row r="200" spans="1:48" x14ac:dyDescent="0.3">
      <c r="A200" t="s">
        <v>939</v>
      </c>
      <c r="B200" t="s">
        <v>940</v>
      </c>
      <c r="C200" t="s">
        <v>10311</v>
      </c>
      <c r="D200" t="s">
        <v>262</v>
      </c>
      <c r="E200">
        <v>15809.722744799999</v>
      </c>
      <c r="F200">
        <v>926.9</v>
      </c>
      <c r="G200">
        <v>41.7663730229851</v>
      </c>
      <c r="H200">
        <f>(Table2[[#This Row],[1Y Return vs Nifty]]-AVERAGE(Table2[1Y Return vs Nifty]))/_xlfn.STDEV.P(Table2[1Y Return vs Nifty])</f>
        <v>0.19433575565762823</v>
      </c>
      <c r="I200">
        <v>-10.99303671254</v>
      </c>
      <c r="J200">
        <f>(Table2[[#This Row],[1M Return vs Nifty]]-AVERAGE(Table2[1M Return vs Nifty]))/_xlfn.STDEV.P(Table2[1M Return vs Nifty])</f>
        <v>-1.0888327489741254</v>
      </c>
      <c r="K200">
        <v>3.8870611938275399</v>
      </c>
      <c r="L200">
        <f>(Table2[[#This Row],[6M Return vs Nifty]]-AVERAGE(Table2[6M Return vs Nifty]))/_xlfn.STDEV.P(Table2[6M Return vs Nifty])</f>
        <v>-0.15442422610425841</v>
      </c>
      <c r="M200">
        <v>-2.7901286358194501</v>
      </c>
      <c r="N200">
        <f>(Table2[[#This Row],[1W Return vs Nifty]]-AVERAGE(Table2[1W Return vs Nifty]))/_xlfn.STDEV.P(Table2[1W Return vs Nifty])</f>
        <v>-0.80997629060881682</v>
      </c>
      <c r="O200">
        <v>929.09</v>
      </c>
      <c r="P200">
        <v>935.52080911569101</v>
      </c>
      <c r="Q200">
        <v>824.60898791191096</v>
      </c>
      <c r="R200">
        <v>30.787602384016498</v>
      </c>
      <c r="S200" s="2">
        <f>(Table2[[#This Row],[Close Price]]-Table2[[#This Row],[20D EMA]])/Table2[[#This Row],[20D EMA]]</f>
        <v>-2.3571451635471855E-3</v>
      </c>
      <c r="T200" s="2">
        <f>(Table2[[#This Row],[Close Price]]-Table2[[#This Row],[50D EMA]])/Table2[[#This Row],[50D EMA]]</f>
        <v>-9.2149838161696522E-3</v>
      </c>
      <c r="U200" s="2">
        <f>(Table2[[#This Row],[Close Price]]-Table2[[#This Row],[200D EMA]])/Table2[[#This Row],[200D EMA]]</f>
        <v>0.1240478985647635</v>
      </c>
      <c r="V200">
        <v>0.325644648801175</v>
      </c>
      <c r="W200">
        <v>905</v>
      </c>
      <c r="X200">
        <v>932</v>
      </c>
      <c r="Y200">
        <v>901.1</v>
      </c>
      <c r="Z200">
        <v>932</v>
      </c>
      <c r="AA200">
        <v>901.05</v>
      </c>
      <c r="AB200">
        <v>980</v>
      </c>
      <c r="AC200" s="2">
        <f>(Table2[[#This Row],[Close Price]]/Table2[[#This Row],[Day Low]])-1</f>
        <v>2.4198895027624179E-2</v>
      </c>
      <c r="AD200" s="2">
        <f>(Table2[[#This Row],[Day High]]/Table2[[#This Row],[Close Price]])-1</f>
        <v>5.5022116733196569E-3</v>
      </c>
      <c r="AE200" s="2">
        <f>(Table2[[#This Row],[Close Price]]/Table2[[#This Row],[Current Week Low]])-1</f>
        <v>2.8631672400399433E-2</v>
      </c>
      <c r="AF200" s="2">
        <f>(Table2[[#This Row],[Current Week High]]/Table2[[#This Row],[Close Price]])-1</f>
        <v>5.5022116733196569E-3</v>
      </c>
      <c r="AG200" s="2">
        <f>(Table2[[#This Row],[Close Price]]/Table2[[#This Row],[Current Month Low]])-1</f>
        <v>2.8688752011542196E-2</v>
      </c>
      <c r="AH200" s="2">
        <f>(Table2[[#This Row],[Current Month High]]/Table2[[#This Row],[Close Price]])-1</f>
        <v>5.7287733304563604E-2</v>
      </c>
      <c r="AI200">
        <v>14.359693602330299</v>
      </c>
      <c r="AJ200">
        <v>76.485148514851403</v>
      </c>
      <c r="AK200" t="str">
        <f>IF(AND(Table2[[#This Row],[20D EMA]]&gt;Table2[[#This Row],[50D EMA]],Table2[[#This Row],[50D EMA]]&gt;Table2[[#This Row],[200D EMA]]),"Uptrend","Downtrend/NoTrend")</f>
        <v>Downtrend/NoTrend</v>
      </c>
      <c r="AL200">
        <v>-0.05</v>
      </c>
      <c r="AM200" t="s">
        <v>10344</v>
      </c>
      <c r="AN200">
        <v>0.21</v>
      </c>
      <c r="AO200" t="s">
        <v>10345</v>
      </c>
      <c r="AP200">
        <v>0.15818718953674199</v>
      </c>
      <c r="AQ200">
        <f>(Table2[[#This Row],[Sharpe Ratio]]-AVERAGE(Table2[Sharpe Ratio]))/_xlfn.STDEV.P(Table2[Sharpe Ratio])</f>
        <v>1.0642032394160039</v>
      </c>
      <c r="AR2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0">
        <f>_xlfn.RANK.AVG(Table2[[#This Row],[1Y Return vs Nifty Z-Score]],Table2[1Y Return vs Nifty Z-Score])</f>
        <v>243</v>
      </c>
      <c r="AT200">
        <f>_xlfn.RANK.AVG(Table2[[#This Row],[6M Return vs Nifty Z-Score]],Table2[6M Return vs Nifty Z-Score])</f>
        <v>366</v>
      </c>
      <c r="AU200">
        <f>_xlfn.RANK.AVG(Table2[[#This Row],[Sharpe Ratio Z-Score]],Table2[Sharpe Ratio Z-Score])</f>
        <v>105</v>
      </c>
      <c r="AV200">
        <f>(Table2[[#This Row],[Rank 1Y]]+Table2[[#This Row],[Rank 6M]]+Table2[[#This Row],[Rank Sharpe]])/3</f>
        <v>238</v>
      </c>
    </row>
    <row r="201" spans="1:48" x14ac:dyDescent="0.3">
      <c r="A201" t="s">
        <v>271</v>
      </c>
      <c r="B201" t="s">
        <v>272</v>
      </c>
      <c r="C201" t="s">
        <v>10311</v>
      </c>
      <c r="D201" t="s">
        <v>226</v>
      </c>
      <c r="E201">
        <v>101803.860751125</v>
      </c>
      <c r="F201">
        <v>6788.25</v>
      </c>
      <c r="G201">
        <v>3.5098620543022299</v>
      </c>
      <c r="H201">
        <f>(Table2[[#This Row],[1Y Return vs Nifty]]-AVERAGE(Table2[1Y Return vs Nifty]))/_xlfn.STDEV.P(Table2[1Y Return vs Nifty])</f>
        <v>-0.406028262923881</v>
      </c>
      <c r="I201">
        <v>1.9346025938931299</v>
      </c>
      <c r="J201">
        <f>(Table2[[#This Row],[1M Return vs Nifty]]-AVERAGE(Table2[1M Return vs Nifty]))/_xlfn.STDEV.P(Table2[1M Return vs Nifty])</f>
        <v>0.1356425773786302</v>
      </c>
      <c r="K201">
        <v>29.999530221777299</v>
      </c>
      <c r="L201">
        <f>(Table2[[#This Row],[6M Return vs Nifty]]-AVERAGE(Table2[6M Return vs Nifty]))/_xlfn.STDEV.P(Table2[6M Return vs Nifty])</f>
        <v>0.73920092089195655</v>
      </c>
      <c r="M201">
        <v>-1.5868644521619</v>
      </c>
      <c r="N201">
        <f>(Table2[[#This Row],[1W Return vs Nifty]]-AVERAGE(Table2[1W Return vs Nifty]))/_xlfn.STDEV.P(Table2[1W Return vs Nifty])</f>
        <v>-0.53822188307401997</v>
      </c>
      <c r="O201">
        <v>6682.91</v>
      </c>
      <c r="P201">
        <v>6602.0260042016698</v>
      </c>
      <c r="Q201">
        <v>5803.3525174053502</v>
      </c>
      <c r="R201">
        <v>58.0747808323013</v>
      </c>
      <c r="S201" s="2">
        <f>(Table2[[#This Row],[Close Price]]-Table2[[#This Row],[20D EMA]])/Table2[[#This Row],[20D EMA]]</f>
        <v>1.5762594438650249E-2</v>
      </c>
      <c r="T201" s="2">
        <f>(Table2[[#This Row],[Close Price]]-Table2[[#This Row],[50D EMA]])/Table2[[#This Row],[50D EMA]]</f>
        <v>2.8207098196797963E-2</v>
      </c>
      <c r="U201" s="2">
        <f>(Table2[[#This Row],[Close Price]]-Table2[[#This Row],[200D EMA]])/Table2[[#This Row],[200D EMA]]</f>
        <v>0.16971181392837265</v>
      </c>
      <c r="V201">
        <v>0.63133472300929605</v>
      </c>
      <c r="W201">
        <v>6751</v>
      </c>
      <c r="X201">
        <v>6825</v>
      </c>
      <c r="Y201">
        <v>6722.3</v>
      </c>
      <c r="Z201">
        <v>6825</v>
      </c>
      <c r="AA201">
        <v>6308.75</v>
      </c>
      <c r="AB201">
        <v>6906</v>
      </c>
      <c r="AC201" s="2">
        <f>(Table2[[#This Row],[Close Price]]/Table2[[#This Row],[Day Low]])-1</f>
        <v>5.5177010813212135E-3</v>
      </c>
      <c r="AD201" s="2">
        <f>(Table2[[#This Row],[Day High]]/Table2[[#This Row],[Close Price]])-1</f>
        <v>5.4137664346480818E-3</v>
      </c>
      <c r="AE201" s="2">
        <f>(Table2[[#This Row],[Close Price]]/Table2[[#This Row],[Current Week Low]])-1</f>
        <v>9.8106302902281062E-3</v>
      </c>
      <c r="AF201" s="2">
        <f>(Table2[[#This Row],[Current Week High]]/Table2[[#This Row],[Close Price]])-1</f>
        <v>5.4137664346480818E-3</v>
      </c>
      <c r="AG201" s="2">
        <f>(Table2[[#This Row],[Close Price]]/Table2[[#This Row],[Current Month Low]])-1</f>
        <v>7.6005547850207966E-2</v>
      </c>
      <c r="AH201" s="2">
        <f>(Table2[[#This Row],[Current Month High]]/Table2[[#This Row],[Close Price]])-1</f>
        <v>1.7346149596729754E-2</v>
      </c>
      <c r="AI201">
        <v>8.00206238721319</v>
      </c>
      <c r="AJ201">
        <v>78.591160220994396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-0.08</v>
      </c>
      <c r="AM201" t="s">
        <v>10344</v>
      </c>
      <c r="AN201">
        <v>2.0699999999999998</v>
      </c>
      <c r="AO201" t="s">
        <v>10345</v>
      </c>
      <c r="AP201">
        <v>0.14014273014249001</v>
      </c>
      <c r="AQ201">
        <f>(Table2[[#This Row],[Sharpe Ratio]]-AVERAGE(Table2[Sharpe Ratio]))/_xlfn.STDEV.P(Table2[Sharpe Ratio])</f>
        <v>0.85689230281985584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0.78748565509254154</v>
      </c>
      <c r="AS201">
        <f>_xlfn.RANK.AVG(Table2[[#This Row],[1Y Return vs Nifty Z-Score]],Table2[1Y Return vs Nifty Z-Score])</f>
        <v>433</v>
      </c>
      <c r="AT201">
        <f>_xlfn.RANK.AVG(Table2[[#This Row],[6M Return vs Nifty Z-Score]],Table2[6M Return vs Nifty Z-Score])</f>
        <v>146</v>
      </c>
      <c r="AU201">
        <f>_xlfn.RANK.AVG(Table2[[#This Row],[Sharpe Ratio Z-Score]],Table2[Sharpe Ratio Z-Score])</f>
        <v>141</v>
      </c>
      <c r="AV201">
        <f>(Table2[[#This Row],[Rank 1Y]]+Table2[[#This Row],[Rank 6M]]+Table2[[#This Row],[Rank Sharpe]])/3</f>
        <v>240</v>
      </c>
    </row>
    <row r="202" spans="1:48" x14ac:dyDescent="0.3">
      <c r="A202" t="s">
        <v>484</v>
      </c>
      <c r="B202" t="s">
        <v>485</v>
      </c>
      <c r="C202" t="s">
        <v>10301</v>
      </c>
      <c r="D202" t="s">
        <v>248</v>
      </c>
      <c r="E202">
        <v>44168.076317400002</v>
      </c>
      <c r="F202">
        <v>696.5</v>
      </c>
      <c r="G202">
        <v>94.046809097610307</v>
      </c>
      <c r="H202">
        <f>(Table2[[#This Row],[1Y Return vs Nifty]]-AVERAGE(Table2[1Y Return vs Nifty]))/_xlfn.STDEV.P(Table2[1Y Return vs Nifty])</f>
        <v>1.0147789142261037</v>
      </c>
      <c r="I202">
        <v>4.7617476677111297</v>
      </c>
      <c r="J202">
        <f>(Table2[[#This Row],[1M Return vs Nifty]]-AVERAGE(Table2[1M Return vs Nifty]))/_xlfn.STDEV.P(Table2[1M Return vs Nifty])</f>
        <v>0.40342305182203569</v>
      </c>
      <c r="K202">
        <v>17.7976380940948</v>
      </c>
      <c r="L202">
        <f>(Table2[[#This Row],[6M Return vs Nifty]]-AVERAGE(Table2[6M Return vs Nifty]))/_xlfn.STDEV.P(Table2[6M Return vs Nifty])</f>
        <v>0.32162579099669059</v>
      </c>
      <c r="M202">
        <v>-2.4678800602711299</v>
      </c>
      <c r="N202">
        <f>(Table2[[#This Row],[1W Return vs Nifty]]-AVERAGE(Table2[1W Return vs Nifty]))/_xlfn.STDEV.P(Table2[1W Return vs Nifty])</f>
        <v>-0.73719720192949389</v>
      </c>
      <c r="O202">
        <v>679.38</v>
      </c>
      <c r="P202">
        <v>654.92874351590206</v>
      </c>
      <c r="Q202">
        <v>550.82489788004898</v>
      </c>
      <c r="R202">
        <v>56.7213491441942</v>
      </c>
      <c r="S202" s="2">
        <f>(Table2[[#This Row],[Close Price]]-Table2[[#This Row],[20D EMA]])/Table2[[#This Row],[20D EMA]]</f>
        <v>2.5199446554211198E-2</v>
      </c>
      <c r="T202" s="2">
        <f>(Table2[[#This Row],[Close Price]]-Table2[[#This Row],[50D EMA]])/Table2[[#This Row],[50D EMA]]</f>
        <v>6.3474472445548685E-2</v>
      </c>
      <c r="U202" s="2">
        <f>(Table2[[#This Row],[Close Price]]-Table2[[#This Row],[200D EMA]])/Table2[[#This Row],[200D EMA]]</f>
        <v>0.26446717038501433</v>
      </c>
      <c r="V202">
        <v>1.20043087462961</v>
      </c>
      <c r="W202">
        <v>695.1</v>
      </c>
      <c r="X202">
        <v>715.8</v>
      </c>
      <c r="Y202">
        <v>695.1</v>
      </c>
      <c r="Z202">
        <v>718.8</v>
      </c>
      <c r="AA202">
        <v>597</v>
      </c>
      <c r="AB202">
        <v>739.45</v>
      </c>
      <c r="AC202" s="2">
        <f>(Table2[[#This Row],[Close Price]]/Table2[[#This Row],[Day Low]])-1</f>
        <v>2.0140986908359082E-3</v>
      </c>
      <c r="AD202" s="2">
        <f>(Table2[[#This Row],[Day High]]/Table2[[#This Row],[Close Price]])-1</f>
        <v>2.7709978463747342E-2</v>
      </c>
      <c r="AE202" s="2">
        <f>(Table2[[#This Row],[Close Price]]/Table2[[#This Row],[Current Week Low]])-1</f>
        <v>2.0140986908359082E-3</v>
      </c>
      <c r="AF202" s="2">
        <f>(Table2[[#This Row],[Current Week High]]/Table2[[#This Row],[Close Price]])-1</f>
        <v>3.2017229002153647E-2</v>
      </c>
      <c r="AG202" s="2">
        <f>(Table2[[#This Row],[Close Price]]/Table2[[#This Row],[Current Month Low]])-1</f>
        <v>0.16666666666666674</v>
      </c>
      <c r="AH202" s="2">
        <f>(Table2[[#This Row],[Current Month High]]/Table2[[#This Row],[Close Price]])-1</f>
        <v>6.1665470208183804E-2</v>
      </c>
      <c r="AI202">
        <v>6.1665470208183804</v>
      </c>
      <c r="AJ202">
        <v>125.11312217194499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0.08</v>
      </c>
      <c r="AM202" t="s">
        <v>10345</v>
      </c>
      <c r="AN202">
        <v>5.57</v>
      </c>
      <c r="AO202" t="s">
        <v>10345</v>
      </c>
      <c r="AP202">
        <v>4.8537625577899E-2</v>
      </c>
      <c r="AQ202">
        <f>(Table2[[#This Row],[Sharpe Ratio]]-AVERAGE(Table2[Sharpe Ratio]))/_xlfn.STDEV.P(Table2[Sharpe Ratio])</f>
        <v>-0.19554931426305339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0.80708124085228272</v>
      </c>
      <c r="AS202">
        <f>_xlfn.RANK.AVG(Table2[[#This Row],[1Y Return vs Nifty Z-Score]],Table2[1Y Return vs Nifty Z-Score])</f>
        <v>97</v>
      </c>
      <c r="AT202">
        <f>_xlfn.RANK.AVG(Table2[[#This Row],[6M Return vs Nifty Z-Score]],Table2[6M Return vs Nifty Z-Score])</f>
        <v>225</v>
      </c>
      <c r="AU202">
        <f>_xlfn.RANK.AVG(Table2[[#This Row],[Sharpe Ratio Z-Score]],Table2[Sharpe Ratio Z-Score])</f>
        <v>398</v>
      </c>
      <c r="AV202">
        <f>(Table2[[#This Row],[Rank 1Y]]+Table2[[#This Row],[Rank 6M]]+Table2[[#This Row],[Rank Sharpe]])/3</f>
        <v>240</v>
      </c>
    </row>
    <row r="203" spans="1:48" x14ac:dyDescent="0.3">
      <c r="A203" t="s">
        <v>142</v>
      </c>
      <c r="B203" t="s">
        <v>143</v>
      </c>
      <c r="C203" t="s">
        <v>10303</v>
      </c>
      <c r="D203" t="s">
        <v>144</v>
      </c>
      <c r="E203">
        <v>203331.1902677</v>
      </c>
      <c r="F203">
        <v>1528</v>
      </c>
      <c r="G203">
        <v>49.166572723097403</v>
      </c>
      <c r="H203">
        <f>(Table2[[#This Row],[1Y Return vs Nifty]]-AVERAGE(Table2[1Y Return vs Nifty]))/_xlfn.STDEV.P(Table2[1Y Return vs Nifty])</f>
        <v>0.31046797780151453</v>
      </c>
      <c r="I203">
        <v>-8.9479294917167493</v>
      </c>
      <c r="J203">
        <f>(Table2[[#This Row],[1M Return vs Nifty]]-AVERAGE(Table2[1M Return vs Nifty]))/_xlfn.STDEV.P(Table2[1M Return vs Nifty])</f>
        <v>-0.89512504470689847</v>
      </c>
      <c r="K203">
        <v>-4.8170064385301599</v>
      </c>
      <c r="L203">
        <f>(Table2[[#This Row],[6M Return vs Nifty]]-AVERAGE(Table2[6M Return vs Nifty]))/_xlfn.STDEV.P(Table2[6M Return vs Nifty])</f>
        <v>-0.45229623924499951</v>
      </c>
      <c r="M203">
        <v>2.3941946272742798</v>
      </c>
      <c r="N203">
        <f>(Table2[[#This Row],[1W Return vs Nifty]]-AVERAGE(Table2[1W Return vs Nifty]))/_xlfn.STDEV.P(Table2[1W Return vs Nifty])</f>
        <v>0.36089101847072041</v>
      </c>
      <c r="O203">
        <v>1540.18</v>
      </c>
      <c r="P203">
        <v>1542.77515327277</v>
      </c>
      <c r="Q203">
        <v>1376.6528246862999</v>
      </c>
      <c r="R203">
        <v>56.429621818868</v>
      </c>
      <c r="S203" s="2">
        <f>(Table2[[#This Row],[Close Price]]-Table2[[#This Row],[20D EMA]])/Table2[[#This Row],[20D EMA]]</f>
        <v>-7.9081665779324913E-3</v>
      </c>
      <c r="T203" s="2">
        <f>(Table2[[#This Row],[Close Price]]-Table2[[#This Row],[50D EMA]])/Table2[[#This Row],[50D EMA]]</f>
        <v>-9.5769971673621418E-3</v>
      </c>
      <c r="U203" s="2">
        <f>(Table2[[#This Row],[Close Price]]-Table2[[#This Row],[200D EMA]])/Table2[[#This Row],[200D EMA]]</f>
        <v>0.10993852088175375</v>
      </c>
      <c r="V203">
        <v>1.08092453371687</v>
      </c>
      <c r="W203">
        <v>1524.45</v>
      </c>
      <c r="X203">
        <v>1577.95</v>
      </c>
      <c r="Y203">
        <v>1524.45</v>
      </c>
      <c r="Z203">
        <v>1589.85</v>
      </c>
      <c r="AA203">
        <v>1412.5</v>
      </c>
      <c r="AB203">
        <v>1609.45</v>
      </c>
      <c r="AC203" s="2">
        <f>(Table2[[#This Row],[Close Price]]/Table2[[#This Row],[Day Low]])-1</f>
        <v>2.3287087146184327E-3</v>
      </c>
      <c r="AD203" s="2">
        <f>(Table2[[#This Row],[Day High]]/Table2[[#This Row],[Close Price]])-1</f>
        <v>3.2689790575916255E-2</v>
      </c>
      <c r="AE203" s="2">
        <f>(Table2[[#This Row],[Close Price]]/Table2[[#This Row],[Current Week Low]])-1</f>
        <v>2.3287087146184327E-3</v>
      </c>
      <c r="AF203" s="2">
        <f>(Table2[[#This Row],[Current Week High]]/Table2[[#This Row],[Close Price]])-1</f>
        <v>4.0477748691099436E-2</v>
      </c>
      <c r="AG203" s="2">
        <f>(Table2[[#This Row],[Close Price]]/Table2[[#This Row],[Current Month Low]])-1</f>
        <v>8.1769911504424808E-2</v>
      </c>
      <c r="AH203" s="2">
        <f>(Table2[[#This Row],[Current Month High]]/Table2[[#This Row],[Close Price]])-1</f>
        <v>5.330497382198951E-2</v>
      </c>
      <c r="AI203">
        <v>11.4397905759162</v>
      </c>
      <c r="AJ203">
        <v>84.507637505282801</v>
      </c>
      <c r="AK203" t="str">
        <f>IF(AND(Table2[[#This Row],[20D EMA]]&gt;Table2[[#This Row],[50D EMA]],Table2[[#This Row],[50D EMA]]&gt;Table2[[#This Row],[200D EMA]]),"Uptrend","Downtrend/NoTrend")</f>
        <v>Downtrend/NoTrend</v>
      </c>
      <c r="AL203">
        <v>-7.0000000000000007E-2</v>
      </c>
      <c r="AM203" t="s">
        <v>10344</v>
      </c>
      <c r="AN203">
        <v>1.29</v>
      </c>
      <c r="AO203" t="s">
        <v>10345</v>
      </c>
      <c r="AP203">
        <v>0.20721626679743901</v>
      </c>
      <c r="AQ203">
        <f>(Table2[[#This Row],[Sharpe Ratio]]-AVERAGE(Table2[Sharpe Ratio]))/_xlfn.STDEV.P(Table2[Sharpe Ratio])</f>
        <v>1.6274932613159012</v>
      </c>
      <c r="AR2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3">
        <f>_xlfn.RANK.AVG(Table2[[#This Row],[1Y Return vs Nifty Z-Score]],Table2[1Y Return vs Nifty Z-Score])</f>
        <v>210</v>
      </c>
      <c r="AT203">
        <f>_xlfn.RANK.AVG(Table2[[#This Row],[6M Return vs Nifty Z-Score]],Table2[6M Return vs Nifty Z-Score])</f>
        <v>477</v>
      </c>
      <c r="AU203">
        <f>_xlfn.RANK.AVG(Table2[[#This Row],[Sharpe Ratio Z-Score]],Table2[Sharpe Ratio Z-Score])</f>
        <v>35</v>
      </c>
      <c r="AV203">
        <f>(Table2[[#This Row],[Rank 1Y]]+Table2[[#This Row],[Rank 6M]]+Table2[[#This Row],[Rank Sharpe]])/3</f>
        <v>240.66666666666666</v>
      </c>
    </row>
    <row r="204" spans="1:48" x14ac:dyDescent="0.3">
      <c r="A204" t="s">
        <v>336</v>
      </c>
      <c r="B204" t="s">
        <v>337</v>
      </c>
      <c r="C204" t="s">
        <v>10311</v>
      </c>
      <c r="D204" t="s">
        <v>196</v>
      </c>
      <c r="E204">
        <v>76978.441040339996</v>
      </c>
      <c r="F204">
        <v>260.45</v>
      </c>
      <c r="G204">
        <v>9.1424217797011806</v>
      </c>
      <c r="H204">
        <f>(Table2[[#This Row],[1Y Return vs Nifty]]-AVERAGE(Table2[1Y Return vs Nifty]))/_xlfn.STDEV.P(Table2[1Y Return vs Nifty])</f>
        <v>-0.31763582707396582</v>
      </c>
      <c r="I204">
        <v>3.2263510080608002</v>
      </c>
      <c r="J204">
        <f>(Table2[[#This Row],[1M Return vs Nifty]]-AVERAGE(Table2[1M Return vs Nifty]))/_xlfn.STDEV.P(Table2[1M Return vs Nifty])</f>
        <v>0.257993922702483</v>
      </c>
      <c r="K204">
        <v>39.711604825739201</v>
      </c>
      <c r="L204">
        <f>(Table2[[#This Row],[6M Return vs Nifty]]-AVERAGE(Table2[6M Return vs Nifty]))/_xlfn.STDEV.P(Table2[6M Return vs Nifty])</f>
        <v>1.0715691119777575</v>
      </c>
      <c r="M204">
        <v>0.19452069756863799</v>
      </c>
      <c r="N204">
        <f>(Table2[[#This Row],[1W Return vs Nifty]]-AVERAGE(Table2[1W Return vs Nifty]))/_xlfn.STDEV.P(Table2[1W Return vs Nifty])</f>
        <v>-0.13590020465025418</v>
      </c>
      <c r="O204">
        <v>253.87</v>
      </c>
      <c r="P204">
        <v>242.264719968355</v>
      </c>
      <c r="Q204">
        <v>207.15718642290099</v>
      </c>
      <c r="R204">
        <v>69.940250692900307</v>
      </c>
      <c r="S204" s="2">
        <f>(Table2[[#This Row],[Close Price]]-Table2[[#This Row],[20D EMA]])/Table2[[#This Row],[20D EMA]]</f>
        <v>2.5918777326978313E-2</v>
      </c>
      <c r="T204" s="2">
        <f>(Table2[[#This Row],[Close Price]]-Table2[[#This Row],[50D EMA]])/Table2[[#This Row],[50D EMA]]</f>
        <v>7.5063674289927079E-2</v>
      </c>
      <c r="U204" s="2">
        <f>(Table2[[#This Row],[Close Price]]-Table2[[#This Row],[200D EMA]])/Table2[[#This Row],[200D EMA]]</f>
        <v>0.25725785572461096</v>
      </c>
      <c r="V204">
        <v>0.53124603076536403</v>
      </c>
      <c r="W204">
        <v>260</v>
      </c>
      <c r="X204">
        <v>263.35000000000002</v>
      </c>
      <c r="Y204">
        <v>258.55</v>
      </c>
      <c r="Z204">
        <v>264.64999999999998</v>
      </c>
      <c r="AA204">
        <v>240</v>
      </c>
      <c r="AB204">
        <v>264.64999999999998</v>
      </c>
      <c r="AC204" s="2">
        <f>(Table2[[#This Row],[Close Price]]/Table2[[#This Row],[Day Low]])-1</f>
        <v>1.7307692307690914E-3</v>
      </c>
      <c r="AD204" s="2">
        <f>(Table2[[#This Row],[Day High]]/Table2[[#This Row],[Close Price]])-1</f>
        <v>1.1134574774428918E-2</v>
      </c>
      <c r="AE204" s="2">
        <f>(Table2[[#This Row],[Close Price]]/Table2[[#This Row],[Current Week Low]])-1</f>
        <v>7.3486753045832742E-3</v>
      </c>
      <c r="AF204" s="2">
        <f>(Table2[[#This Row],[Current Week High]]/Table2[[#This Row],[Close Price]])-1</f>
        <v>1.6125935880207276E-2</v>
      </c>
      <c r="AG204" s="2">
        <f>(Table2[[#This Row],[Close Price]]/Table2[[#This Row],[Current Month Low]])-1</f>
        <v>8.520833333333333E-2</v>
      </c>
      <c r="AH204" s="2">
        <f>(Table2[[#This Row],[Current Month High]]/Table2[[#This Row],[Close Price]])-1</f>
        <v>1.6125935880207276E-2</v>
      </c>
      <c r="AI204">
        <v>1.6125935880207201</v>
      </c>
      <c r="AJ204">
        <v>65.312599174865099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0.09</v>
      </c>
      <c r="AM204" t="s">
        <v>10345</v>
      </c>
      <c r="AN204">
        <v>2.9</v>
      </c>
      <c r="AO204" t="s">
        <v>10345</v>
      </c>
      <c r="AP204">
        <v>0.100967689937739</v>
      </c>
      <c r="AQ204">
        <f>(Table2[[#This Row],[Sharpe Ratio]]-AVERAGE(Table2[Sharpe Ratio]))/_xlfn.STDEV.P(Table2[Sharpe Ratio])</f>
        <v>0.40681429834243998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1.2828413012984605</v>
      </c>
      <c r="AS204">
        <f>_xlfn.RANK.AVG(Table2[[#This Row],[1Y Return vs Nifty Z-Score]],Table2[1Y Return vs Nifty Z-Score])</f>
        <v>388</v>
      </c>
      <c r="AT204">
        <f>_xlfn.RANK.AVG(Table2[[#This Row],[6M Return vs Nifty Z-Score]],Table2[6M Return vs Nifty Z-Score])</f>
        <v>97</v>
      </c>
      <c r="AU204">
        <f>_xlfn.RANK.AVG(Table2[[#This Row],[Sharpe Ratio Z-Score]],Table2[Sharpe Ratio Z-Score])</f>
        <v>237</v>
      </c>
      <c r="AV204">
        <f>(Table2[[#This Row],[Rank 1Y]]+Table2[[#This Row],[Rank 6M]]+Table2[[#This Row],[Rank Sharpe]])/3</f>
        <v>240.66666666666666</v>
      </c>
    </row>
    <row r="205" spans="1:48" x14ac:dyDescent="0.3">
      <c r="A205" t="s">
        <v>1023</v>
      </c>
      <c r="B205" t="s">
        <v>1024</v>
      </c>
      <c r="C205" t="s">
        <v>10311</v>
      </c>
      <c r="D205" t="s">
        <v>46</v>
      </c>
      <c r="E205">
        <v>13678.45094352</v>
      </c>
      <c r="F205">
        <v>740.9</v>
      </c>
      <c r="G205">
        <v>25.707374040744</v>
      </c>
      <c r="H205">
        <f>(Table2[[#This Row],[1Y Return vs Nifty]]-AVERAGE(Table2[1Y Return vs Nifty]))/_xlfn.STDEV.P(Table2[1Y Return vs Nifty])</f>
        <v>-5.768004294112649E-2</v>
      </c>
      <c r="I205">
        <v>4.0301143287852303</v>
      </c>
      <c r="J205">
        <f>(Table2[[#This Row],[1M Return vs Nifty]]-AVERAGE(Table2[1M Return vs Nifty]))/_xlfn.STDEV.P(Table2[1M Return vs Nifty])</f>
        <v>0.33412447764182629</v>
      </c>
      <c r="K205">
        <v>32.963789105072699</v>
      </c>
      <c r="L205">
        <f>(Table2[[#This Row],[6M Return vs Nifty]]-AVERAGE(Table2[6M Return vs Nifty]))/_xlfn.STDEV.P(Table2[6M Return vs Nifty])</f>
        <v>0.84064426879921006</v>
      </c>
      <c r="M205">
        <v>-5.1939955536999998</v>
      </c>
      <c r="N205">
        <f>(Table2[[#This Row],[1W Return vs Nifty]]-AVERAGE(Table2[1W Return vs Nifty]))/_xlfn.STDEV.P(Table2[1W Return vs Nifty])</f>
        <v>-1.3528840235352761</v>
      </c>
      <c r="O205">
        <v>730.84</v>
      </c>
      <c r="P205">
        <v>696.92933605629901</v>
      </c>
      <c r="Q205">
        <v>594.81498439853897</v>
      </c>
      <c r="R205">
        <v>53.002306745387401</v>
      </c>
      <c r="S205" s="2">
        <f>(Table2[[#This Row],[Close Price]]-Table2[[#This Row],[20D EMA]])/Table2[[#This Row],[20D EMA]]</f>
        <v>1.3764982759564262E-2</v>
      </c>
      <c r="T205" s="2">
        <f>(Table2[[#This Row],[Close Price]]-Table2[[#This Row],[50D EMA]])/Table2[[#This Row],[50D EMA]]</f>
        <v>6.3091997522326929E-2</v>
      </c>
      <c r="U205" s="2">
        <f>(Table2[[#This Row],[Close Price]]-Table2[[#This Row],[200D EMA]])/Table2[[#This Row],[200D EMA]]</f>
        <v>0.24559740328192686</v>
      </c>
      <c r="V205">
        <v>1.1763752991973999</v>
      </c>
      <c r="W205">
        <v>737.4</v>
      </c>
      <c r="X205">
        <v>748</v>
      </c>
      <c r="Y205">
        <v>733.55</v>
      </c>
      <c r="Z205">
        <v>764</v>
      </c>
      <c r="AA205">
        <v>650</v>
      </c>
      <c r="AB205">
        <v>812.95</v>
      </c>
      <c r="AC205" s="2">
        <f>(Table2[[#This Row],[Close Price]]/Table2[[#This Row],[Day Low]])-1</f>
        <v>4.7464062923785466E-3</v>
      </c>
      <c r="AD205" s="2">
        <f>(Table2[[#This Row],[Day High]]/Table2[[#This Row],[Close Price]])-1</f>
        <v>9.5829396679714129E-3</v>
      </c>
      <c r="AE205" s="2">
        <f>(Table2[[#This Row],[Close Price]]/Table2[[#This Row],[Current Week Low]])-1</f>
        <v>1.0019766887056081E-2</v>
      </c>
      <c r="AF205" s="2">
        <f>(Table2[[#This Row],[Current Week High]]/Table2[[#This Row],[Close Price]])-1</f>
        <v>3.1178296666216854E-2</v>
      </c>
      <c r="AG205" s="2">
        <f>(Table2[[#This Row],[Close Price]]/Table2[[#This Row],[Current Month Low]])-1</f>
        <v>0.13984615384615373</v>
      </c>
      <c r="AH205" s="2">
        <f>(Table2[[#This Row],[Current Month High]]/Table2[[#This Row],[Close Price]])-1</f>
        <v>9.7246591982723896E-2</v>
      </c>
      <c r="AI205">
        <v>9.7246591982723896</v>
      </c>
      <c r="AJ205">
        <v>65.379464285714207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0.18</v>
      </c>
      <c r="AM205" t="s">
        <v>10345</v>
      </c>
      <c r="AN205">
        <v>10.24</v>
      </c>
      <c r="AO205" t="s">
        <v>10345</v>
      </c>
      <c r="AP205">
        <v>8.4751631839356995E-2</v>
      </c>
      <c r="AQ205">
        <f>(Table2[[#This Row],[Sharpe Ratio]]-AVERAGE(Table2[Sharpe Ratio]))/_xlfn.STDEV.P(Table2[Sharpe Ratio])</f>
        <v>0.22050967603028535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-1.5285644005081034E-2</v>
      </c>
      <c r="AS205">
        <f>_xlfn.RANK.AVG(Table2[[#This Row],[1Y Return vs Nifty Z-Score]],Table2[1Y Return vs Nifty Z-Score])</f>
        <v>314</v>
      </c>
      <c r="AT205">
        <f>_xlfn.RANK.AVG(Table2[[#This Row],[6M Return vs Nifty Z-Score]],Table2[6M Return vs Nifty Z-Score])</f>
        <v>127</v>
      </c>
      <c r="AU205">
        <f>_xlfn.RANK.AVG(Table2[[#This Row],[Sharpe Ratio Z-Score]],Table2[Sharpe Ratio Z-Score])</f>
        <v>282</v>
      </c>
      <c r="AV205">
        <f>(Table2[[#This Row],[Rank 1Y]]+Table2[[#This Row],[Rank 6M]]+Table2[[#This Row],[Rank Sharpe]])/3</f>
        <v>241</v>
      </c>
    </row>
    <row r="206" spans="1:48" x14ac:dyDescent="0.3">
      <c r="A206" t="s">
        <v>189</v>
      </c>
      <c r="B206" t="s">
        <v>190</v>
      </c>
      <c r="C206" t="s">
        <v>10306</v>
      </c>
      <c r="D206" t="s">
        <v>95</v>
      </c>
      <c r="E206">
        <v>136808.46270480499</v>
      </c>
      <c r="F206">
        <v>431.4</v>
      </c>
      <c r="G206">
        <v>46.3533301283437</v>
      </c>
      <c r="H206">
        <f>(Table2[[#This Row],[1Y Return vs Nifty]]-AVERAGE(Table2[1Y Return vs Nifty]))/_xlfn.STDEV.P(Table2[1Y Return vs Nifty])</f>
        <v>0.26631942408699488</v>
      </c>
      <c r="I206">
        <v>-4.9855278798168499</v>
      </c>
      <c r="J206">
        <f>(Table2[[#This Row],[1M Return vs Nifty]]-AVERAGE(Table2[1M Return vs Nifty]))/_xlfn.STDEV.P(Table2[1M Return vs Nifty])</f>
        <v>-0.51981576419058628</v>
      </c>
      <c r="K206">
        <v>3.82168537533855</v>
      </c>
      <c r="L206">
        <f>(Table2[[#This Row],[6M Return vs Nifty]]-AVERAGE(Table2[6M Return vs Nifty]))/_xlfn.STDEV.P(Table2[6M Return vs Nifty])</f>
        <v>-0.15666152795973171</v>
      </c>
      <c r="M206">
        <v>-0.53991619917651601</v>
      </c>
      <c r="N206">
        <f>(Table2[[#This Row],[1W Return vs Nifty]]-AVERAGE(Table2[1W Return vs Nifty]))/_xlfn.STDEV.P(Table2[1W Return vs Nifty])</f>
        <v>-0.30177106364980749</v>
      </c>
      <c r="O206">
        <v>425.53</v>
      </c>
      <c r="P206">
        <v>428.86335532265099</v>
      </c>
      <c r="Q206">
        <v>388.03532037112802</v>
      </c>
      <c r="R206">
        <v>57.275791675172897</v>
      </c>
      <c r="S206" s="2">
        <f>(Table2[[#This Row],[Close Price]]-Table2[[#This Row],[20D EMA]])/Table2[[#This Row],[20D EMA]]</f>
        <v>1.3794562075529352E-2</v>
      </c>
      <c r="T206" s="2">
        <f>(Table2[[#This Row],[Close Price]]-Table2[[#This Row],[50D EMA]])/Table2[[#This Row],[50D EMA]]</f>
        <v>5.914808635120083E-3</v>
      </c>
      <c r="U206" s="2">
        <f>(Table2[[#This Row],[Close Price]]-Table2[[#This Row],[200D EMA]])/Table2[[#This Row],[200D EMA]]</f>
        <v>0.11175446499920869</v>
      </c>
      <c r="V206">
        <v>0.67615595395662498</v>
      </c>
      <c r="W206">
        <v>428.6</v>
      </c>
      <c r="X206">
        <v>434.2</v>
      </c>
      <c r="Y206">
        <v>417</v>
      </c>
      <c r="Z206">
        <v>434.2</v>
      </c>
      <c r="AA206">
        <v>403.1</v>
      </c>
      <c r="AB206">
        <v>471</v>
      </c>
      <c r="AC206" s="2">
        <f>(Table2[[#This Row],[Close Price]]/Table2[[#This Row],[Day Low]])-1</f>
        <v>6.5328978068128762E-3</v>
      </c>
      <c r="AD206" s="2">
        <f>(Table2[[#This Row],[Day High]]/Table2[[#This Row],[Close Price]])-1</f>
        <v>6.4904960593417105E-3</v>
      </c>
      <c r="AE206" s="2">
        <f>(Table2[[#This Row],[Close Price]]/Table2[[#This Row],[Current Week Low]])-1</f>
        <v>3.4532374100719299E-2</v>
      </c>
      <c r="AF206" s="2">
        <f>(Table2[[#This Row],[Current Week High]]/Table2[[#This Row],[Close Price]])-1</f>
        <v>6.4904960593417105E-3</v>
      </c>
      <c r="AG206" s="2">
        <f>(Table2[[#This Row],[Close Price]]/Table2[[#This Row],[Current Month Low]])-1</f>
        <v>7.0205904242123474E-2</v>
      </c>
      <c r="AH206" s="2">
        <f>(Table2[[#This Row],[Current Month High]]/Table2[[#This Row],[Close Price]])-1</f>
        <v>9.1794158553546668E-2</v>
      </c>
      <c r="AI206">
        <v>9.1794158553546605</v>
      </c>
      <c r="AJ206">
        <v>86.915077989601301</v>
      </c>
      <c r="AK206" t="str">
        <f>IF(AND(Table2[[#This Row],[20D EMA]]&gt;Table2[[#This Row],[50D EMA]],Table2[[#This Row],[50D EMA]]&gt;Table2[[#This Row],[200D EMA]]),"Uptrend","Downtrend/NoTrend")</f>
        <v>Downtrend/NoTrend</v>
      </c>
      <c r="AL206">
        <v>-0.1</v>
      </c>
      <c r="AM206" t="s">
        <v>10344</v>
      </c>
      <c r="AN206">
        <v>3.27</v>
      </c>
      <c r="AO206" t="s">
        <v>10345</v>
      </c>
      <c r="AP206">
        <v>0.14542648569991501</v>
      </c>
      <c r="AQ206">
        <f>(Table2[[#This Row],[Sharpe Ratio]]-AVERAGE(Table2[Sharpe Ratio]))/_xlfn.STDEV.P(Table2[Sharpe Ratio])</f>
        <v>0.91759682654217967</v>
      </c>
      <c r="AR2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6">
        <f>_xlfn.RANK.AVG(Table2[[#This Row],[1Y Return vs Nifty Z-Score]],Table2[1Y Return vs Nifty Z-Score])</f>
        <v>221</v>
      </c>
      <c r="AT206">
        <f>_xlfn.RANK.AVG(Table2[[#This Row],[6M Return vs Nifty Z-Score]],Table2[6M Return vs Nifty Z-Score])</f>
        <v>368</v>
      </c>
      <c r="AU206">
        <f>_xlfn.RANK.AVG(Table2[[#This Row],[Sharpe Ratio Z-Score]],Table2[Sharpe Ratio Z-Score])</f>
        <v>135</v>
      </c>
      <c r="AV206">
        <f>(Table2[[#This Row],[Rank 1Y]]+Table2[[#This Row],[Rank 6M]]+Table2[[#This Row],[Rank Sharpe]])/3</f>
        <v>241.33333333333334</v>
      </c>
    </row>
    <row r="207" spans="1:48" x14ac:dyDescent="0.3">
      <c r="A207" t="s">
        <v>1780</v>
      </c>
      <c r="B207" t="s">
        <v>1781</v>
      </c>
      <c r="C207" t="s">
        <v>10305</v>
      </c>
      <c r="D207" t="s">
        <v>51</v>
      </c>
      <c r="E207">
        <v>4480.0750619999999</v>
      </c>
      <c r="F207">
        <v>556.75</v>
      </c>
      <c r="G207">
        <v>78.211100649082297</v>
      </c>
      <c r="H207">
        <f>(Table2[[#This Row],[1Y Return vs Nifty]]-AVERAGE(Table2[1Y Return vs Nifty]))/_xlfn.STDEV.P(Table2[1Y Return vs Nifty])</f>
        <v>0.76626724077459341</v>
      </c>
      <c r="I207">
        <v>40.801486131766701</v>
      </c>
      <c r="J207">
        <f>(Table2[[#This Row],[1M Return vs Nifty]]-AVERAGE(Table2[1M Return vs Nifty]))/_xlfn.STDEV.P(Table2[1M Return vs Nifty])</f>
        <v>3.8170215806332686</v>
      </c>
      <c r="K207">
        <v>49.094195426351497</v>
      </c>
      <c r="L207">
        <f>(Table2[[#This Row],[6M Return vs Nifty]]-AVERAGE(Table2[6M Return vs Nifty]))/_xlfn.STDEV.P(Table2[6M Return vs Nifty])</f>
        <v>1.3926616481030472</v>
      </c>
      <c r="M207">
        <v>1.9920088688200199</v>
      </c>
      <c r="N207">
        <f>(Table2[[#This Row],[1W Return vs Nifty]]-AVERAGE(Table2[1W Return vs Nifty]))/_xlfn.STDEV.P(Table2[1W Return vs Nifty])</f>
        <v>0.27005830360053684</v>
      </c>
      <c r="O207">
        <v>502.3</v>
      </c>
      <c r="P207">
        <v>450.43482160727501</v>
      </c>
      <c r="Q207">
        <v>372.63377854793498</v>
      </c>
      <c r="R207">
        <v>73.372382858500004</v>
      </c>
      <c r="S207" s="2">
        <f>(Table2[[#This Row],[Close Price]]-Table2[[#This Row],[20D EMA]])/Table2[[#This Row],[20D EMA]]</f>
        <v>0.1084013537726458</v>
      </c>
      <c r="T207" s="2">
        <f>(Table2[[#This Row],[Close Price]]-Table2[[#This Row],[50D EMA]])/Table2[[#This Row],[50D EMA]]</f>
        <v>0.23602788526287391</v>
      </c>
      <c r="U207" s="2">
        <f>(Table2[[#This Row],[Close Price]]-Table2[[#This Row],[200D EMA]])/Table2[[#This Row],[200D EMA]]</f>
        <v>0.49409428788104515</v>
      </c>
      <c r="V207">
        <v>0.86214420306250295</v>
      </c>
      <c r="W207">
        <v>553.4</v>
      </c>
      <c r="X207">
        <v>571</v>
      </c>
      <c r="Y207">
        <v>551.20000000000005</v>
      </c>
      <c r="Z207">
        <v>576</v>
      </c>
      <c r="AA207">
        <v>384.1</v>
      </c>
      <c r="AB207">
        <v>576</v>
      </c>
      <c r="AC207" s="2">
        <f>(Table2[[#This Row],[Close Price]]/Table2[[#This Row],[Day Low]])-1</f>
        <v>6.0534875316227144E-3</v>
      </c>
      <c r="AD207" s="2">
        <f>(Table2[[#This Row],[Day High]]/Table2[[#This Row],[Close Price]])-1</f>
        <v>2.5594970812752527E-2</v>
      </c>
      <c r="AE207" s="2">
        <f>(Table2[[#This Row],[Close Price]]/Table2[[#This Row],[Current Week Low]])-1</f>
        <v>1.0068940493468626E-2</v>
      </c>
      <c r="AF207" s="2">
        <f>(Table2[[#This Row],[Current Week High]]/Table2[[#This Row],[Close Price]])-1</f>
        <v>3.4575662325999179E-2</v>
      </c>
      <c r="AG207" s="2">
        <f>(Table2[[#This Row],[Close Price]]/Table2[[#This Row],[Current Month Low]])-1</f>
        <v>0.44949231970840908</v>
      </c>
      <c r="AH207" s="2">
        <f>(Table2[[#This Row],[Current Month High]]/Table2[[#This Row],[Close Price]])-1</f>
        <v>3.4575662325999179E-2</v>
      </c>
      <c r="AI207">
        <v>3.4575662325999099</v>
      </c>
      <c r="AJ207">
        <v>137.01575138356699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0.31</v>
      </c>
      <c r="AM207" t="s">
        <v>10345</v>
      </c>
      <c r="AN207">
        <v>23.75</v>
      </c>
      <c r="AO207" t="s">
        <v>10345</v>
      </c>
      <c r="AP207">
        <v>4.7271745793199999E-4</v>
      </c>
      <c r="AQ207">
        <f>(Table2[[#This Row],[Sharpe Ratio]]-AVERAGE(Table2[Sharpe Ratio]))/_xlfn.STDEV.P(Table2[Sharpe Ratio])</f>
        <v>-0.7477620961506779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5.4982466769607683</v>
      </c>
      <c r="AS207">
        <f>_xlfn.RANK.AVG(Table2[[#This Row],[1Y Return vs Nifty Z-Score]],Table2[1Y Return vs Nifty Z-Score])</f>
        <v>130</v>
      </c>
      <c r="AT207">
        <f>_xlfn.RANK.AVG(Table2[[#This Row],[6M Return vs Nifty Z-Score]],Table2[6M Return vs Nifty Z-Score])</f>
        <v>67</v>
      </c>
      <c r="AU207">
        <f>_xlfn.RANK.AVG(Table2[[#This Row],[Sharpe Ratio Z-Score]],Table2[Sharpe Ratio Z-Score])</f>
        <v>527</v>
      </c>
      <c r="AV207">
        <f>(Table2[[#This Row],[Rank 1Y]]+Table2[[#This Row],[Rank 6M]]+Table2[[#This Row],[Rank Sharpe]])/3</f>
        <v>241.33333333333334</v>
      </c>
    </row>
    <row r="208" spans="1:48" x14ac:dyDescent="0.3">
      <c r="A208" t="s">
        <v>875</v>
      </c>
      <c r="B208" t="s">
        <v>876</v>
      </c>
      <c r="C208" t="s">
        <v>10309</v>
      </c>
      <c r="D208" t="s">
        <v>785</v>
      </c>
      <c r="E208">
        <v>17845.895097500001</v>
      </c>
      <c r="F208">
        <v>434.05</v>
      </c>
      <c r="G208">
        <v>25.2259354379764</v>
      </c>
      <c r="H208">
        <f>(Table2[[#This Row],[1Y Return vs Nifty]]-AVERAGE(Table2[1Y Return vs Nifty]))/_xlfn.STDEV.P(Table2[1Y Return vs Nifty])</f>
        <v>-6.5235316721697675E-2</v>
      </c>
      <c r="I208">
        <v>22.243714987166001</v>
      </c>
      <c r="J208">
        <f>(Table2[[#This Row],[1M Return vs Nifty]]-AVERAGE(Table2[1M Return vs Nifty]))/_xlfn.STDEV.P(Table2[1M Return vs Nifty])</f>
        <v>2.0592735231548343</v>
      </c>
      <c r="K208">
        <v>4.1903800437254697</v>
      </c>
      <c r="L208">
        <f>(Table2[[#This Row],[6M Return vs Nifty]]-AVERAGE(Table2[6M Return vs Nifty]))/_xlfn.STDEV.P(Table2[6M Return vs Nifty])</f>
        <v>-0.14404399926563063</v>
      </c>
      <c r="M208">
        <v>6.3711539807658504</v>
      </c>
      <c r="N208">
        <f>(Table2[[#This Row],[1W Return vs Nifty]]-AVERAGE(Table2[1W Return vs Nifty]))/_xlfn.STDEV.P(Table2[1W Return vs Nifty])</f>
        <v>1.2590780064793776</v>
      </c>
      <c r="O208">
        <v>392.71</v>
      </c>
      <c r="P208">
        <v>372.94561302020998</v>
      </c>
      <c r="Q208">
        <v>334.11819153464302</v>
      </c>
      <c r="R208">
        <v>77.983164341126397</v>
      </c>
      <c r="S208" s="2">
        <f>(Table2[[#This Row],[Close Price]]-Table2[[#This Row],[20D EMA]])/Table2[[#This Row],[20D EMA]]</f>
        <v>0.10526851875429714</v>
      </c>
      <c r="T208" s="2">
        <f>(Table2[[#This Row],[Close Price]]-Table2[[#This Row],[50D EMA]])/Table2[[#This Row],[50D EMA]]</f>
        <v>0.16384262167598893</v>
      </c>
      <c r="U208" s="2">
        <f>(Table2[[#This Row],[Close Price]]-Table2[[#This Row],[200D EMA]])/Table2[[#This Row],[200D EMA]]</f>
        <v>0.29909119286908259</v>
      </c>
      <c r="V208">
        <v>1.3763088671361501</v>
      </c>
      <c r="W208">
        <v>426.5</v>
      </c>
      <c r="X208">
        <v>449.3</v>
      </c>
      <c r="Y208">
        <v>401</v>
      </c>
      <c r="Z208">
        <v>449.3</v>
      </c>
      <c r="AA208">
        <v>336</v>
      </c>
      <c r="AB208">
        <v>449.3</v>
      </c>
      <c r="AC208" s="2">
        <f>(Table2[[#This Row],[Close Price]]/Table2[[#This Row],[Day Low]])-1</f>
        <v>1.7702227432590867E-2</v>
      </c>
      <c r="AD208" s="2">
        <f>(Table2[[#This Row],[Day High]]/Table2[[#This Row],[Close Price]])-1</f>
        <v>3.5134201128902198E-2</v>
      </c>
      <c r="AE208" s="2">
        <f>(Table2[[#This Row],[Close Price]]/Table2[[#This Row],[Current Week Low]])-1</f>
        <v>8.2418952618454E-2</v>
      </c>
      <c r="AF208" s="2">
        <f>(Table2[[#This Row],[Current Week High]]/Table2[[#This Row],[Close Price]])-1</f>
        <v>3.5134201128902198E-2</v>
      </c>
      <c r="AG208" s="2">
        <f>(Table2[[#This Row],[Close Price]]/Table2[[#This Row],[Current Month Low]])-1</f>
        <v>0.29181547619047632</v>
      </c>
      <c r="AH208" s="2">
        <f>(Table2[[#This Row],[Current Month High]]/Table2[[#This Row],[Close Price]])-1</f>
        <v>3.5134201128902198E-2</v>
      </c>
      <c r="AI208">
        <v>3.5134201128902198</v>
      </c>
      <c r="AJ208">
        <v>88.881636205395907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0.25</v>
      </c>
      <c r="AM208" t="s">
        <v>10345</v>
      </c>
      <c r="AN208">
        <v>11.32</v>
      </c>
      <c r="AO208" t="s">
        <v>10345</v>
      </c>
      <c r="AP208">
        <v>0.194824222130105</v>
      </c>
      <c r="AQ208">
        <f>(Table2[[#This Row],[Sharpe Ratio]]-AVERAGE(Table2[Sharpe Ratio]))/_xlfn.STDEV.P(Table2[Sharpe Ratio])</f>
        <v>1.4851223356929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4.5941945493397842</v>
      </c>
      <c r="AS208">
        <f>_xlfn.RANK.AVG(Table2[[#This Row],[1Y Return vs Nifty Z-Score]],Table2[1Y Return vs Nifty Z-Score])</f>
        <v>318</v>
      </c>
      <c r="AT208">
        <f>_xlfn.RANK.AVG(Table2[[#This Row],[6M Return vs Nifty Z-Score]],Table2[6M Return vs Nifty Z-Score])</f>
        <v>362</v>
      </c>
      <c r="AU208">
        <f>_xlfn.RANK.AVG(Table2[[#This Row],[Sharpe Ratio Z-Score]],Table2[Sharpe Ratio Z-Score])</f>
        <v>48</v>
      </c>
      <c r="AV208">
        <f>(Table2[[#This Row],[Rank 1Y]]+Table2[[#This Row],[Rank 6M]]+Table2[[#This Row],[Rank Sharpe]])/3</f>
        <v>242.66666666666666</v>
      </c>
    </row>
    <row r="209" spans="1:48" x14ac:dyDescent="0.3">
      <c r="A209" t="s">
        <v>61</v>
      </c>
      <c r="B209" t="s">
        <v>62</v>
      </c>
      <c r="C209" t="s">
        <v>10307</v>
      </c>
      <c r="D209" t="s">
        <v>63</v>
      </c>
      <c r="E209">
        <v>396271.30204192002</v>
      </c>
      <c r="F209">
        <v>1074.55</v>
      </c>
      <c r="G209">
        <v>48.613909163499301</v>
      </c>
      <c r="H209">
        <f>(Table2[[#This Row],[1Y Return vs Nifty]]-AVERAGE(Table2[1Y Return vs Nifty]))/_xlfn.STDEV.P(Table2[1Y Return vs Nifty])</f>
        <v>0.30179496222423169</v>
      </c>
      <c r="I209">
        <v>-4.8941397843997398</v>
      </c>
      <c r="J209">
        <f>(Table2[[#This Row],[1M Return vs Nifty]]-AVERAGE(Table2[1M Return vs Nifty]))/_xlfn.STDEV.P(Table2[1M Return vs Nifty])</f>
        <v>-0.51115970059628901</v>
      </c>
      <c r="K209">
        <v>-1.9676167225838399</v>
      </c>
      <c r="L209">
        <f>(Table2[[#This Row],[6M Return vs Nifty]]-AVERAGE(Table2[6M Return vs Nifty]))/_xlfn.STDEV.P(Table2[6M Return vs Nifty])</f>
        <v>-0.35478396259905737</v>
      </c>
      <c r="M209">
        <v>-2.2180418680318299</v>
      </c>
      <c r="N209">
        <f>(Table2[[#This Row],[1W Return vs Nifty]]-AVERAGE(Table2[1W Return vs Nifty]))/_xlfn.STDEV.P(Table2[1W Return vs Nifty])</f>
        <v>-0.68077182931915237</v>
      </c>
      <c r="O209">
        <v>1072.06</v>
      </c>
      <c r="P209">
        <v>1044.8346605038901</v>
      </c>
      <c r="Q209">
        <v>920.74384748305499</v>
      </c>
      <c r="R209">
        <v>50.259990184329403</v>
      </c>
      <c r="S209" s="2">
        <f>(Table2[[#This Row],[Close Price]]-Table2[[#This Row],[20D EMA]])/Table2[[#This Row],[20D EMA]]</f>
        <v>2.3226311960151571E-3</v>
      </c>
      <c r="T209" s="2">
        <f>(Table2[[#This Row],[Close Price]]-Table2[[#This Row],[50D EMA]])/Table2[[#This Row],[50D EMA]]</f>
        <v>2.8440231377641262E-2</v>
      </c>
      <c r="U209" s="2">
        <f>(Table2[[#This Row],[Close Price]]-Table2[[#This Row],[200D EMA]])/Table2[[#This Row],[200D EMA]]</f>
        <v>0.16704553925327809</v>
      </c>
      <c r="V209">
        <v>0.67596987807972497</v>
      </c>
      <c r="W209">
        <v>1070.0999999999999</v>
      </c>
      <c r="X209">
        <v>1088.7</v>
      </c>
      <c r="Y209">
        <v>1070.0999999999999</v>
      </c>
      <c r="Z209">
        <v>1103.3499999999999</v>
      </c>
      <c r="AA209">
        <v>1008.4</v>
      </c>
      <c r="AB209">
        <v>1176</v>
      </c>
      <c r="AC209" s="2">
        <f>(Table2[[#This Row],[Close Price]]/Table2[[#This Row],[Day Low]])-1</f>
        <v>4.1584898607607279E-3</v>
      </c>
      <c r="AD209" s="2">
        <f>(Table2[[#This Row],[Day High]]/Table2[[#This Row],[Close Price]])-1</f>
        <v>1.316830301056271E-2</v>
      </c>
      <c r="AE209" s="2">
        <f>(Table2[[#This Row],[Close Price]]/Table2[[#This Row],[Current Week Low]])-1</f>
        <v>4.1584898607607279E-3</v>
      </c>
      <c r="AF209" s="2">
        <f>(Table2[[#This Row],[Current Week High]]/Table2[[#This Row],[Close Price]])-1</f>
        <v>2.6801917081568982E-2</v>
      </c>
      <c r="AG209" s="2">
        <f>(Table2[[#This Row],[Close Price]]/Table2[[#This Row],[Current Month Low]])-1</f>
        <v>6.5598968663228785E-2</v>
      </c>
      <c r="AH209" s="2">
        <f>(Table2[[#This Row],[Current Month High]]/Table2[[#This Row],[Close Price]])-1</f>
        <v>9.4411614164068736E-2</v>
      </c>
      <c r="AI209">
        <v>9.7203480526732093</v>
      </c>
      <c r="AJ209">
        <v>79.375678157082007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7.0000000000000007E-2</v>
      </c>
      <c r="AM209" t="s">
        <v>10345</v>
      </c>
      <c r="AN209">
        <v>0.6</v>
      </c>
      <c r="AO209" t="s">
        <v>10345</v>
      </c>
      <c r="AP209">
        <v>0.17824617546458199</v>
      </c>
      <c r="AQ209">
        <f>(Table2[[#This Row],[Sharpe Ratio]]-AVERAGE(Table2[Sharpe Ratio]))/_xlfn.STDEV.P(Table2[Sharpe Ratio])</f>
        <v>1.2946588639937138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4.9738333703446602E-2</v>
      </c>
      <c r="AS209">
        <f>_xlfn.RANK.AVG(Table2[[#This Row],[1Y Return vs Nifty Z-Score]],Table2[1Y Return vs Nifty Z-Score])</f>
        <v>214</v>
      </c>
      <c r="AT209">
        <f>_xlfn.RANK.AVG(Table2[[#This Row],[6M Return vs Nifty Z-Score]],Table2[6M Return vs Nifty Z-Score])</f>
        <v>439</v>
      </c>
      <c r="AU209">
        <f>_xlfn.RANK.AVG(Table2[[#This Row],[Sharpe Ratio Z-Score]],Table2[Sharpe Ratio Z-Score])</f>
        <v>77</v>
      </c>
      <c r="AV209">
        <f>(Table2[[#This Row],[Rank 1Y]]+Table2[[#This Row],[Rank 6M]]+Table2[[#This Row],[Rank Sharpe]])/3</f>
        <v>243.33333333333334</v>
      </c>
    </row>
    <row r="210" spans="1:48" x14ac:dyDescent="0.3">
      <c r="A210" t="s">
        <v>459</v>
      </c>
      <c r="B210" t="s">
        <v>460</v>
      </c>
      <c r="C210" t="s">
        <v>10305</v>
      </c>
      <c r="D210" t="s">
        <v>51</v>
      </c>
      <c r="E210">
        <v>48688.141201769999</v>
      </c>
      <c r="F210">
        <v>2805.5</v>
      </c>
      <c r="G210">
        <v>68.820076472086001</v>
      </c>
      <c r="H210">
        <f>(Table2[[#This Row],[1Y Return vs Nifty]]-AVERAGE(Table2[1Y Return vs Nifty]))/_xlfn.STDEV.P(Table2[1Y Return vs Nifty])</f>
        <v>0.61889277115521413</v>
      </c>
      <c r="I210">
        <v>3.21874552843349</v>
      </c>
      <c r="J210">
        <f>(Table2[[#This Row],[1M Return vs Nifty]]-AVERAGE(Table2[1M Return vs Nifty]))/_xlfn.STDEV.P(Table2[1M Return vs Nifty])</f>
        <v>0.2572735497149658</v>
      </c>
      <c r="K210">
        <v>16.1092507986993</v>
      </c>
      <c r="L210">
        <f>(Table2[[#This Row],[6M Return vs Nifty]]-AVERAGE(Table2[6M Return vs Nifty]))/_xlfn.STDEV.P(Table2[6M Return vs Nifty])</f>
        <v>0.26384552734489264</v>
      </c>
      <c r="M210">
        <v>-1.80268391785537</v>
      </c>
      <c r="N210">
        <f>(Table2[[#This Row],[1W Return vs Nifty]]-AVERAGE(Table2[1W Return vs Nifty]))/_xlfn.STDEV.P(Table2[1W Return vs Nifty])</f>
        <v>-0.58696420569159158</v>
      </c>
      <c r="O210">
        <v>2847.48</v>
      </c>
      <c r="P210">
        <v>2714.7214583079099</v>
      </c>
      <c r="Q210">
        <v>2269.1737282928798</v>
      </c>
      <c r="R210">
        <v>48.836063592497098</v>
      </c>
      <c r="S210" s="2">
        <f>(Table2[[#This Row],[Close Price]]-Table2[[#This Row],[20D EMA]])/Table2[[#This Row],[20D EMA]]</f>
        <v>-1.4742860353716275E-2</v>
      </c>
      <c r="T210" s="2">
        <f>(Table2[[#This Row],[Close Price]]-Table2[[#This Row],[50D EMA]])/Table2[[#This Row],[50D EMA]]</f>
        <v>3.3439357623331473E-2</v>
      </c>
      <c r="U210" s="2">
        <f>(Table2[[#This Row],[Close Price]]-Table2[[#This Row],[200D EMA]])/Table2[[#This Row],[200D EMA]]</f>
        <v>0.23635311171639706</v>
      </c>
      <c r="V210">
        <v>0.91665749872737901</v>
      </c>
      <c r="W210">
        <v>2790</v>
      </c>
      <c r="X210">
        <v>2895.05</v>
      </c>
      <c r="Y210">
        <v>2790</v>
      </c>
      <c r="Z210">
        <v>3028.9</v>
      </c>
      <c r="AA210">
        <v>2702.1</v>
      </c>
      <c r="AB210">
        <v>3088</v>
      </c>
      <c r="AC210" s="2">
        <f>(Table2[[#This Row],[Close Price]]/Table2[[#This Row],[Day Low]])-1</f>
        <v>5.5555555555555358E-3</v>
      </c>
      <c r="AD210" s="2">
        <f>(Table2[[#This Row],[Day High]]/Table2[[#This Row],[Close Price]])-1</f>
        <v>3.1919443949385284E-2</v>
      </c>
      <c r="AE210" s="2">
        <f>(Table2[[#This Row],[Close Price]]/Table2[[#This Row],[Current Week Low]])-1</f>
        <v>5.5555555555555358E-3</v>
      </c>
      <c r="AF210" s="2">
        <f>(Table2[[#This Row],[Current Week High]]/Table2[[#This Row],[Close Price]])-1</f>
        <v>7.9629299590090907E-2</v>
      </c>
      <c r="AG210" s="2">
        <f>(Table2[[#This Row],[Close Price]]/Table2[[#This Row],[Current Month Low]])-1</f>
        <v>3.8266533436956518E-2</v>
      </c>
      <c r="AH210" s="2">
        <f>(Table2[[#This Row],[Current Month High]]/Table2[[#This Row],[Close Price]])-1</f>
        <v>0.10069506326857947</v>
      </c>
      <c r="AI210">
        <v>10.069506326857899</v>
      </c>
      <c r="AJ210">
        <v>102.555864409227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-0.05</v>
      </c>
      <c r="AM210" t="s">
        <v>10344</v>
      </c>
      <c r="AN210">
        <v>-2.42</v>
      </c>
      <c r="AO210" t="s">
        <v>10344</v>
      </c>
      <c r="AP210">
        <v>7.1762019889177006E-2</v>
      </c>
      <c r="AQ210">
        <f>(Table2[[#This Row],[Sharpe Ratio]]-AVERAGE(Table2[Sharpe Ratio]))/_xlfn.STDEV.P(Table2[Sharpe Ratio])</f>
        <v>7.1273361404525754E-2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0.62432100392800671</v>
      </c>
      <c r="AS210">
        <f>_xlfn.RANK.AVG(Table2[[#This Row],[1Y Return vs Nifty Z-Score]],Table2[1Y Return vs Nifty Z-Score])</f>
        <v>151</v>
      </c>
      <c r="AT210">
        <f>_xlfn.RANK.AVG(Table2[[#This Row],[6M Return vs Nifty Z-Score]],Table2[6M Return vs Nifty Z-Score])</f>
        <v>243</v>
      </c>
      <c r="AU210">
        <f>_xlfn.RANK.AVG(Table2[[#This Row],[Sharpe Ratio Z-Score]],Table2[Sharpe Ratio Z-Score])</f>
        <v>338</v>
      </c>
      <c r="AV210">
        <f>(Table2[[#This Row],[Rank 1Y]]+Table2[[#This Row],[Rank 6M]]+Table2[[#This Row],[Rank Sharpe]])/3</f>
        <v>244</v>
      </c>
    </row>
    <row r="211" spans="1:48" x14ac:dyDescent="0.3">
      <c r="A211" t="s">
        <v>838</v>
      </c>
      <c r="B211" t="s">
        <v>839</v>
      </c>
      <c r="C211" t="s">
        <v>10313</v>
      </c>
      <c r="D211" t="s">
        <v>139</v>
      </c>
      <c r="E211">
        <v>19340.925924075</v>
      </c>
      <c r="F211">
        <v>1722.2</v>
      </c>
      <c r="G211">
        <v>164.64187266827301</v>
      </c>
      <c r="H211">
        <f>(Table2[[#This Row],[1Y Return vs Nifty]]-AVERAGE(Table2[1Y Return vs Nifty]))/_xlfn.STDEV.P(Table2[1Y Return vs Nifty])</f>
        <v>2.1226357204046664</v>
      </c>
      <c r="I211">
        <v>-6.2444681229487804</v>
      </c>
      <c r="J211">
        <f>(Table2[[#This Row],[1M Return vs Nifty]]-AVERAGE(Table2[1M Return vs Nifty]))/_xlfn.STDEV.P(Table2[1M Return vs Nifty])</f>
        <v>-0.63905959738606211</v>
      </c>
      <c r="K211">
        <v>-0.216656146058644</v>
      </c>
      <c r="L211">
        <f>(Table2[[#This Row],[6M Return vs Nifty]]-AVERAGE(Table2[6M Return vs Nifty]))/_xlfn.STDEV.P(Table2[6M Return vs Nifty])</f>
        <v>-0.29486230597948954</v>
      </c>
      <c r="M211">
        <v>-1.0894338487780399</v>
      </c>
      <c r="N211">
        <f>(Table2[[#This Row],[1W Return vs Nifty]]-AVERAGE(Table2[1W Return vs Nifty]))/_xlfn.STDEV.P(Table2[1W Return vs Nifty])</f>
        <v>-0.42587834227206955</v>
      </c>
      <c r="O211">
        <v>1734.59</v>
      </c>
      <c r="P211">
        <v>1786.97149438819</v>
      </c>
      <c r="Q211">
        <v>1521.1469953706701</v>
      </c>
      <c r="R211">
        <v>47.536645504055201</v>
      </c>
      <c r="S211" s="2">
        <f>(Table2[[#This Row],[Close Price]]-Table2[[#This Row],[20D EMA]])/Table2[[#This Row],[20D EMA]]</f>
        <v>-7.1428983217935492E-3</v>
      </c>
      <c r="T211" s="2">
        <f>(Table2[[#This Row],[Close Price]]-Table2[[#This Row],[50D EMA]])/Table2[[#This Row],[50D EMA]]</f>
        <v>-3.6246517972781597E-2</v>
      </c>
      <c r="U211" s="2">
        <f>(Table2[[#This Row],[Close Price]]-Table2[[#This Row],[200D EMA]])/Table2[[#This Row],[200D EMA]]</f>
        <v>0.13217197630551003</v>
      </c>
      <c r="V211">
        <v>0.559725186346683</v>
      </c>
      <c r="W211">
        <v>1688.1</v>
      </c>
      <c r="X211">
        <v>1730</v>
      </c>
      <c r="Y211">
        <v>1681.25</v>
      </c>
      <c r="Z211">
        <v>1749.95</v>
      </c>
      <c r="AA211">
        <v>1597</v>
      </c>
      <c r="AB211">
        <v>1845</v>
      </c>
      <c r="AC211" s="2">
        <f>(Table2[[#This Row],[Close Price]]/Table2[[#This Row],[Day Low]])-1</f>
        <v>2.0200225105147851E-2</v>
      </c>
      <c r="AD211" s="2">
        <f>(Table2[[#This Row],[Day High]]/Table2[[#This Row],[Close Price]])-1</f>
        <v>4.5290906979444934E-3</v>
      </c>
      <c r="AE211" s="2">
        <f>(Table2[[#This Row],[Close Price]]/Table2[[#This Row],[Current Week Low]])-1</f>
        <v>2.4356877323420179E-2</v>
      </c>
      <c r="AF211" s="2">
        <f>(Table2[[#This Row],[Current Week High]]/Table2[[#This Row],[Close Price]])-1</f>
        <v>1.6113111136917935E-2</v>
      </c>
      <c r="AG211" s="2">
        <f>(Table2[[#This Row],[Close Price]]/Table2[[#This Row],[Current Month Low]])-1</f>
        <v>7.839699436443337E-2</v>
      </c>
      <c r="AH211" s="2">
        <f>(Table2[[#This Row],[Current Month High]]/Table2[[#This Row],[Close Price]])-1</f>
        <v>7.1304145859946599E-2</v>
      </c>
      <c r="AI211">
        <v>25.4676235902913</v>
      </c>
      <c r="AJ211">
        <v>199.9967389805</v>
      </c>
      <c r="AK211" t="str">
        <f>IF(AND(Table2[[#This Row],[20D EMA]]&gt;Table2[[#This Row],[50D EMA]],Table2[[#This Row],[50D EMA]]&gt;Table2[[#This Row],[200D EMA]]),"Uptrend","Downtrend/NoTrend")</f>
        <v>Downtrend/NoTrend</v>
      </c>
      <c r="AL211">
        <v>-0.12</v>
      </c>
      <c r="AM211" t="s">
        <v>10344</v>
      </c>
      <c r="AN211">
        <v>0.81</v>
      </c>
      <c r="AO211" t="s">
        <v>10345</v>
      </c>
      <c r="AP211">
        <v>8.3948835377131006E-2</v>
      </c>
      <c r="AQ211">
        <f>(Table2[[#This Row],[Sharpe Ratio]]-AVERAGE(Table2[Sharpe Ratio]))/_xlfn.STDEV.P(Table2[Sharpe Ratio])</f>
        <v>0.21128643011064535</v>
      </c>
      <c r="AR2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1">
        <f>_xlfn.RANK.AVG(Table2[[#This Row],[1Y Return vs Nifty Z-Score]],Table2[1Y Return vs Nifty Z-Score])</f>
        <v>28</v>
      </c>
      <c r="AT211">
        <f>_xlfn.RANK.AVG(Table2[[#This Row],[6M Return vs Nifty Z-Score]],Table2[6M Return vs Nifty Z-Score])</f>
        <v>418</v>
      </c>
      <c r="AU211">
        <f>_xlfn.RANK.AVG(Table2[[#This Row],[Sharpe Ratio Z-Score]],Table2[Sharpe Ratio Z-Score])</f>
        <v>286</v>
      </c>
      <c r="AV211">
        <f>(Table2[[#This Row],[Rank 1Y]]+Table2[[#This Row],[Rank 6M]]+Table2[[#This Row],[Rank Sharpe]])/3</f>
        <v>244</v>
      </c>
    </row>
    <row r="212" spans="1:48" x14ac:dyDescent="0.3">
      <c r="A212" t="s">
        <v>238</v>
      </c>
      <c r="B212" t="s">
        <v>239</v>
      </c>
      <c r="C212" t="s">
        <v>10305</v>
      </c>
      <c r="D212" t="s">
        <v>51</v>
      </c>
      <c r="E212">
        <v>113785.35692799999</v>
      </c>
      <c r="F212">
        <v>3419.45</v>
      </c>
      <c r="G212">
        <v>41.928424213971603</v>
      </c>
      <c r="H212">
        <f>(Table2[[#This Row],[1Y Return vs Nifty]]-AVERAGE(Table2[1Y Return vs Nifty]))/_xlfn.STDEV.P(Table2[1Y Return vs Nifty])</f>
        <v>0.19687884444887266</v>
      </c>
      <c r="I212">
        <v>4.3527783886825002</v>
      </c>
      <c r="J212">
        <f>(Table2[[#This Row],[1M Return vs Nifty]]-AVERAGE(Table2[1M Return vs Nifty]))/_xlfn.STDEV.P(Table2[1M Return vs Nifty])</f>
        <v>0.36468645192652077</v>
      </c>
      <c r="K212">
        <v>16.730251142336201</v>
      </c>
      <c r="L212">
        <f>(Table2[[#This Row],[6M Return vs Nifty]]-AVERAGE(Table2[6M Return vs Nifty]))/_xlfn.STDEV.P(Table2[6M Return vs Nifty])</f>
        <v>0.28509750174736059</v>
      </c>
      <c r="M212">
        <v>-1.1539402229906801</v>
      </c>
      <c r="N212">
        <f>(Table2[[#This Row],[1W Return vs Nifty]]-AVERAGE(Table2[1W Return vs Nifty]))/_xlfn.STDEV.P(Table2[1W Return vs Nifty])</f>
        <v>-0.44044695633410247</v>
      </c>
      <c r="O212">
        <v>3299.36</v>
      </c>
      <c r="P212">
        <v>3131.2947991269398</v>
      </c>
      <c r="Q212">
        <v>2678.73409126252</v>
      </c>
      <c r="R212">
        <v>66.713537717332699</v>
      </c>
      <c r="S212" s="2">
        <f>(Table2[[#This Row],[Close Price]]-Table2[[#This Row],[20D EMA]])/Table2[[#This Row],[20D EMA]]</f>
        <v>3.6397968090781149E-2</v>
      </c>
      <c r="T212" s="2">
        <f>(Table2[[#This Row],[Close Price]]-Table2[[#This Row],[50D EMA]])/Table2[[#This Row],[50D EMA]]</f>
        <v>9.2024296451871213E-2</v>
      </c>
      <c r="U212" s="2">
        <f>(Table2[[#This Row],[Close Price]]-Table2[[#This Row],[200D EMA]])/Table2[[#This Row],[200D EMA]]</f>
        <v>0.27651714709330161</v>
      </c>
      <c r="V212">
        <v>0.78793603185467098</v>
      </c>
      <c r="W212">
        <v>3360.05</v>
      </c>
      <c r="X212">
        <v>3451</v>
      </c>
      <c r="Y212">
        <v>3311</v>
      </c>
      <c r="Z212">
        <v>3451</v>
      </c>
      <c r="AA212">
        <v>3156.45</v>
      </c>
      <c r="AB212">
        <v>3451</v>
      </c>
      <c r="AC212" s="2">
        <f>(Table2[[#This Row],[Close Price]]/Table2[[#This Row],[Day Low]])-1</f>
        <v>1.7678308358506367E-2</v>
      </c>
      <c r="AD212" s="2">
        <f>(Table2[[#This Row],[Day High]]/Table2[[#This Row],[Close Price]])-1</f>
        <v>9.2266300135988022E-3</v>
      </c>
      <c r="AE212" s="2">
        <f>(Table2[[#This Row],[Close Price]]/Table2[[#This Row],[Current Week Low]])-1</f>
        <v>3.2754454847478076E-2</v>
      </c>
      <c r="AF212" s="2">
        <f>(Table2[[#This Row],[Current Week High]]/Table2[[#This Row],[Close Price]])-1</f>
        <v>9.2266300135988022E-3</v>
      </c>
      <c r="AG212" s="2">
        <f>(Table2[[#This Row],[Close Price]]/Table2[[#This Row],[Current Month Low]])-1</f>
        <v>8.3321452898034165E-2</v>
      </c>
      <c r="AH212" s="2">
        <f>(Table2[[#This Row],[Current Month High]]/Table2[[#This Row],[Close Price]])-1</f>
        <v>9.2266300135988022E-3</v>
      </c>
      <c r="AI212">
        <v>0.92266300135988</v>
      </c>
      <c r="AJ212">
        <v>92.9657741034395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0.02</v>
      </c>
      <c r="AM212" t="s">
        <v>10345</v>
      </c>
      <c r="AN212">
        <v>2.4300000000000002</v>
      </c>
      <c r="AO212" t="s">
        <v>10345</v>
      </c>
      <c r="AP212">
        <v>9.2024339326810006E-2</v>
      </c>
      <c r="AQ212">
        <f>(Table2[[#This Row],[Sharpe Ratio]]-AVERAGE(Table2[Sharpe Ratio]))/_xlfn.STDEV.P(Table2[Sharpe Ratio])</f>
        <v>0.30406506374636072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0.71028090553501211</v>
      </c>
      <c r="AS212">
        <f>_xlfn.RANK.AVG(Table2[[#This Row],[1Y Return vs Nifty Z-Score]],Table2[1Y Return vs Nifty Z-Score])</f>
        <v>242</v>
      </c>
      <c r="AT212">
        <f>_xlfn.RANK.AVG(Table2[[#This Row],[6M Return vs Nifty Z-Score]],Table2[6M Return vs Nifty Z-Score])</f>
        <v>236</v>
      </c>
      <c r="AU212">
        <f>_xlfn.RANK.AVG(Table2[[#This Row],[Sharpe Ratio Z-Score]],Table2[Sharpe Ratio Z-Score])</f>
        <v>255</v>
      </c>
      <c r="AV212">
        <f>(Table2[[#This Row],[Rank 1Y]]+Table2[[#This Row],[Rank 6M]]+Table2[[#This Row],[Rank Sharpe]])/3</f>
        <v>244.33333333333334</v>
      </c>
    </row>
    <row r="213" spans="1:48" x14ac:dyDescent="0.3">
      <c r="A213" t="s">
        <v>93</v>
      </c>
      <c r="B213" t="s">
        <v>94</v>
      </c>
      <c r="C213" t="s">
        <v>10306</v>
      </c>
      <c r="D213" t="s">
        <v>95</v>
      </c>
      <c r="E213">
        <v>311895.74907016498</v>
      </c>
      <c r="F213">
        <v>334.45</v>
      </c>
      <c r="G213">
        <v>49.685788647575002</v>
      </c>
      <c r="H213">
        <f>(Table2[[#This Row],[1Y Return vs Nifty]]-AVERAGE(Table2[1Y Return vs Nifty]))/_xlfn.STDEV.P(Table2[1Y Return vs Nifty])</f>
        <v>0.31861609562611337</v>
      </c>
      <c r="I213">
        <v>-2.3159029992246198</v>
      </c>
      <c r="J213">
        <f>(Table2[[#This Row],[1M Return vs Nifty]]-AVERAGE(Table2[1M Return vs Nifty]))/_xlfn.STDEV.P(Table2[1M Return vs Nifty])</f>
        <v>-0.26695522875811006</v>
      </c>
      <c r="K213">
        <v>5.5109714349942802</v>
      </c>
      <c r="L213">
        <f>(Table2[[#This Row],[6M Return vs Nifty]]-AVERAGE(Table2[6M Return vs Nifty]))/_xlfn.STDEV.P(Table2[6M Return vs Nifty])</f>
        <v>-9.885050665176176E-2</v>
      </c>
      <c r="M213">
        <v>-2.4922105021865502</v>
      </c>
      <c r="N213">
        <f>(Table2[[#This Row],[1W Return vs Nifty]]-AVERAGE(Table2[1W Return vs Nifty]))/_xlfn.STDEV.P(Table2[1W Return vs Nifty])</f>
        <v>-0.74269217545034338</v>
      </c>
      <c r="O213">
        <v>338.91</v>
      </c>
      <c r="P213">
        <v>334.72993029548502</v>
      </c>
      <c r="Q213">
        <v>290.58887427559102</v>
      </c>
      <c r="R213">
        <v>42.343973384740998</v>
      </c>
      <c r="S213" s="2">
        <f>(Table2[[#This Row],[Close Price]]-Table2[[#This Row],[20D EMA]])/Table2[[#This Row],[20D EMA]]</f>
        <v>-1.3159835944646177E-2</v>
      </c>
      <c r="T213" s="2">
        <f>(Table2[[#This Row],[Close Price]]-Table2[[#This Row],[50D EMA]])/Table2[[#This Row],[50D EMA]]</f>
        <v>-8.3628701872557427E-4</v>
      </c>
      <c r="U213" s="2">
        <f>(Table2[[#This Row],[Close Price]]-Table2[[#This Row],[200D EMA]])/Table2[[#This Row],[200D EMA]]</f>
        <v>0.15093876471957282</v>
      </c>
      <c r="V213">
        <v>0.58238718240616805</v>
      </c>
      <c r="W213">
        <v>333.75</v>
      </c>
      <c r="X213">
        <v>338.9</v>
      </c>
      <c r="Y213">
        <v>333.75</v>
      </c>
      <c r="Z213">
        <v>341.5</v>
      </c>
      <c r="AA213">
        <v>330.5</v>
      </c>
      <c r="AB213">
        <v>362.5</v>
      </c>
      <c r="AC213" s="2">
        <f>(Table2[[#This Row],[Close Price]]/Table2[[#This Row],[Day Low]])-1</f>
        <v>2.0973782771536165E-3</v>
      </c>
      <c r="AD213" s="2">
        <f>(Table2[[#This Row],[Day High]]/Table2[[#This Row],[Close Price]])-1</f>
        <v>1.3305426820152455E-2</v>
      </c>
      <c r="AE213" s="2">
        <f>(Table2[[#This Row],[Close Price]]/Table2[[#This Row],[Current Week Low]])-1</f>
        <v>2.0973782771536165E-3</v>
      </c>
      <c r="AF213" s="2">
        <f>(Table2[[#This Row],[Current Week High]]/Table2[[#This Row],[Close Price]])-1</f>
        <v>2.1079384063387607E-2</v>
      </c>
      <c r="AG213" s="2">
        <f>(Table2[[#This Row],[Close Price]]/Table2[[#This Row],[Current Month Low]])-1</f>
        <v>1.1951588502269184E-2</v>
      </c>
      <c r="AH213" s="2">
        <f>(Table2[[#This Row],[Current Month High]]/Table2[[#This Row],[Close Price]])-1</f>
        <v>8.386903872028717E-2</v>
      </c>
      <c r="AI213">
        <v>8.3869038720287108</v>
      </c>
      <c r="AJ213">
        <v>83.852126709269498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</v>
      </c>
      <c r="AM213" t="s">
        <v>10346</v>
      </c>
      <c r="AN213">
        <v>-3.34</v>
      </c>
      <c r="AO213" t="s">
        <v>10344</v>
      </c>
      <c r="AP213">
        <v>0.12138638590670001</v>
      </c>
      <c r="AQ213">
        <f>(Table2[[#This Row],[Sharpe Ratio]]-AVERAGE(Table2[Sharpe Ratio]))/_xlfn.STDEV.P(Table2[Sharpe Ratio])</f>
        <v>0.64140259455627491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-0.14847922067782693</v>
      </c>
      <c r="AS213">
        <f>_xlfn.RANK.AVG(Table2[[#This Row],[1Y Return vs Nifty Z-Score]],Table2[1Y Return vs Nifty Z-Score])</f>
        <v>207</v>
      </c>
      <c r="AT213">
        <f>_xlfn.RANK.AVG(Table2[[#This Row],[6M Return vs Nifty Z-Score]],Table2[6M Return vs Nifty Z-Score])</f>
        <v>344</v>
      </c>
      <c r="AU213">
        <f>_xlfn.RANK.AVG(Table2[[#This Row],[Sharpe Ratio Z-Score]],Table2[Sharpe Ratio Z-Score])</f>
        <v>186</v>
      </c>
      <c r="AV213">
        <f>(Table2[[#This Row],[Rank 1Y]]+Table2[[#This Row],[Rank 6M]]+Table2[[#This Row],[Rank Sharpe]])/3</f>
        <v>245.66666666666666</v>
      </c>
    </row>
    <row r="214" spans="1:48" x14ac:dyDescent="0.3">
      <c r="A214" t="s">
        <v>1492</v>
      </c>
      <c r="B214" t="s">
        <v>1493</v>
      </c>
      <c r="C214" t="s">
        <v>10311</v>
      </c>
      <c r="D214" t="s">
        <v>632</v>
      </c>
      <c r="E214">
        <v>6962.2037311499998</v>
      </c>
      <c r="F214">
        <v>392.2</v>
      </c>
      <c r="G214">
        <v>42.140203940560198</v>
      </c>
      <c r="H214">
        <f>(Table2[[#This Row],[1Y Return vs Nifty]]-AVERAGE(Table2[1Y Return vs Nifty]))/_xlfn.STDEV.P(Table2[1Y Return vs Nifty])</f>
        <v>0.20020232911826408</v>
      </c>
      <c r="I214">
        <v>2.7084439520735599</v>
      </c>
      <c r="J214">
        <f>(Table2[[#This Row],[1M Return vs Nifty]]-AVERAGE(Table2[1M Return vs Nifty]))/_xlfn.STDEV.P(Table2[1M Return vs Nifty])</f>
        <v>0.20893899501086693</v>
      </c>
      <c r="K214">
        <v>11.819600991142799</v>
      </c>
      <c r="L214">
        <f>(Table2[[#This Row],[6M Return vs Nifty]]-AVERAGE(Table2[6M Return vs Nifty]))/_xlfn.STDEV.P(Table2[6M Return vs Nifty])</f>
        <v>0.11704443642787102</v>
      </c>
      <c r="M214">
        <v>1.53198229706408</v>
      </c>
      <c r="N214">
        <f>(Table2[[#This Row],[1W Return vs Nifty]]-AVERAGE(Table2[1W Return vs Nifty]))/_xlfn.STDEV.P(Table2[1W Return vs Nifty])</f>
        <v>0.16616237604305348</v>
      </c>
      <c r="O214">
        <v>370.75</v>
      </c>
      <c r="P214">
        <v>364.049013415405</v>
      </c>
      <c r="Q214">
        <v>325.63595204736799</v>
      </c>
      <c r="R214">
        <v>70.096134126432304</v>
      </c>
      <c r="S214" s="2">
        <f>(Table2[[#This Row],[Close Price]]-Table2[[#This Row],[20D EMA]])/Table2[[#This Row],[20D EMA]]</f>
        <v>5.7855697909642588E-2</v>
      </c>
      <c r="T214" s="2">
        <f>(Table2[[#This Row],[Close Price]]-Table2[[#This Row],[50D EMA]])/Table2[[#This Row],[50D EMA]]</f>
        <v>7.7327462916299064E-2</v>
      </c>
      <c r="U214" s="2">
        <f>(Table2[[#This Row],[Close Price]]-Table2[[#This Row],[200D EMA]])/Table2[[#This Row],[200D EMA]]</f>
        <v>0.2044124659274397</v>
      </c>
      <c r="V214">
        <v>0.80856099602016795</v>
      </c>
      <c r="W214">
        <v>388.6</v>
      </c>
      <c r="X214">
        <v>401.7</v>
      </c>
      <c r="Y214">
        <v>379.2</v>
      </c>
      <c r="Z214">
        <v>401.7</v>
      </c>
      <c r="AA214">
        <v>325.89999999999998</v>
      </c>
      <c r="AB214">
        <v>401.7</v>
      </c>
      <c r="AC214" s="2">
        <f>(Table2[[#This Row],[Close Price]]/Table2[[#This Row],[Day Low]])-1</f>
        <v>9.264024704065843E-3</v>
      </c>
      <c r="AD214" s="2">
        <f>(Table2[[#This Row],[Day High]]/Table2[[#This Row],[Close Price]])-1</f>
        <v>2.4222335543090168E-2</v>
      </c>
      <c r="AE214" s="2">
        <f>(Table2[[#This Row],[Close Price]]/Table2[[#This Row],[Current Week Low]])-1</f>
        <v>3.4282700421941037E-2</v>
      </c>
      <c r="AF214" s="2">
        <f>(Table2[[#This Row],[Current Week High]]/Table2[[#This Row],[Close Price]])-1</f>
        <v>2.4222335543090168E-2</v>
      </c>
      <c r="AG214" s="2">
        <f>(Table2[[#This Row],[Close Price]]/Table2[[#This Row],[Current Month Low]])-1</f>
        <v>0.2034366370052163</v>
      </c>
      <c r="AH214" s="2">
        <f>(Table2[[#This Row],[Current Month High]]/Table2[[#This Row],[Close Price]])-1</f>
        <v>2.4222335543090168E-2</v>
      </c>
      <c r="AI214">
        <v>11.7542070372259</v>
      </c>
      <c r="AJ214">
        <v>93.154395469096201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0.17</v>
      </c>
      <c r="AM214" t="s">
        <v>10345</v>
      </c>
      <c r="AN214">
        <v>12.7</v>
      </c>
      <c r="AO214" t="s">
        <v>10345</v>
      </c>
      <c r="AP214">
        <v>0.107227951116069</v>
      </c>
      <c r="AQ214">
        <f>(Table2[[#This Row],[Sharpe Ratio]]-AVERAGE(Table2[Sharpe Ratio]))/_xlfn.STDEV.P(Table2[Sharpe Ratio])</f>
        <v>0.47873779462792676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1.1710859312279824</v>
      </c>
      <c r="AS214">
        <f>_xlfn.RANK.AVG(Table2[[#This Row],[1Y Return vs Nifty Z-Score]],Table2[1Y Return vs Nifty Z-Score])</f>
        <v>238</v>
      </c>
      <c r="AT214">
        <f>_xlfn.RANK.AVG(Table2[[#This Row],[6M Return vs Nifty Z-Score]],Table2[6M Return vs Nifty Z-Score])</f>
        <v>283</v>
      </c>
      <c r="AU214">
        <f>_xlfn.RANK.AVG(Table2[[#This Row],[Sharpe Ratio Z-Score]],Table2[Sharpe Ratio Z-Score])</f>
        <v>223</v>
      </c>
      <c r="AV214">
        <f>(Table2[[#This Row],[Rank 1Y]]+Table2[[#This Row],[Rank 6M]]+Table2[[#This Row],[Rank Sharpe]])/3</f>
        <v>248</v>
      </c>
    </row>
    <row r="215" spans="1:48" x14ac:dyDescent="0.3">
      <c r="A215" t="s">
        <v>975</v>
      </c>
      <c r="B215" t="s">
        <v>976</v>
      </c>
      <c r="C215" t="s">
        <v>10307</v>
      </c>
      <c r="D215" t="s">
        <v>262</v>
      </c>
      <c r="E215">
        <v>14889.819963194999</v>
      </c>
      <c r="F215">
        <v>6155.95</v>
      </c>
      <c r="G215">
        <v>-2.5594261077779601</v>
      </c>
      <c r="H215">
        <f>(Table2[[#This Row],[1Y Return vs Nifty]]-AVERAGE(Table2[1Y Return vs Nifty]))/_xlfn.STDEV.P(Table2[1Y Return vs Nifty])</f>
        <v>-0.50127433055138837</v>
      </c>
      <c r="I215">
        <v>16.162466952166898</v>
      </c>
      <c r="J215">
        <f>(Table2[[#This Row],[1M Return vs Nifty]]-AVERAGE(Table2[1M Return vs Nifty]))/_xlfn.STDEV.P(Table2[1M Return vs Nifty])</f>
        <v>1.4832721360661576</v>
      </c>
      <c r="K215">
        <v>30.598962035683599</v>
      </c>
      <c r="L215">
        <f>(Table2[[#This Row],[6M Return vs Nifty]]-AVERAGE(Table2[6M Return vs Nifty]))/_xlfn.STDEV.P(Table2[6M Return vs Nifty])</f>
        <v>0.75971477357447648</v>
      </c>
      <c r="M215">
        <v>10.137147987334201</v>
      </c>
      <c r="N215">
        <f>(Table2[[#This Row],[1W Return vs Nifty]]-AVERAGE(Table2[1W Return vs Nifty]))/_xlfn.STDEV.P(Table2[1W Return vs Nifty])</f>
        <v>2.1096189632655111</v>
      </c>
      <c r="O215">
        <v>5643.28</v>
      </c>
      <c r="P215">
        <v>5347.8071017257398</v>
      </c>
      <c r="Q215">
        <v>4792.8023929132396</v>
      </c>
      <c r="R215">
        <v>89.048744112420096</v>
      </c>
      <c r="S215" s="2">
        <f>(Table2[[#This Row],[Close Price]]-Table2[[#This Row],[20D EMA]])/Table2[[#This Row],[20D EMA]]</f>
        <v>9.0846103684382146E-2</v>
      </c>
      <c r="T215" s="2">
        <f>(Table2[[#This Row],[Close Price]]-Table2[[#This Row],[50D EMA]])/Table2[[#This Row],[50D EMA]]</f>
        <v>0.15111668818672833</v>
      </c>
      <c r="U215" s="2">
        <f>(Table2[[#This Row],[Close Price]]-Table2[[#This Row],[200D EMA]])/Table2[[#This Row],[200D EMA]]</f>
        <v>0.28441556637142923</v>
      </c>
      <c r="V215">
        <v>1.09961400774707</v>
      </c>
      <c r="W215">
        <v>6044.5</v>
      </c>
      <c r="X215">
        <v>6291.7</v>
      </c>
      <c r="Y215">
        <v>6015</v>
      </c>
      <c r="Z215">
        <v>6679.65</v>
      </c>
      <c r="AA215">
        <v>5091.05</v>
      </c>
      <c r="AB215">
        <v>6679.65</v>
      </c>
      <c r="AC215" s="2">
        <f>(Table2[[#This Row],[Close Price]]/Table2[[#This Row],[Day Low]])-1</f>
        <v>1.8438249648440763E-2</v>
      </c>
      <c r="AD215" s="2">
        <f>(Table2[[#This Row],[Day High]]/Table2[[#This Row],[Close Price]])-1</f>
        <v>2.2051836028557759E-2</v>
      </c>
      <c r="AE215" s="2">
        <f>(Table2[[#This Row],[Close Price]]/Table2[[#This Row],[Current Week Low]])-1</f>
        <v>2.3433083956774681E-2</v>
      </c>
      <c r="AF215" s="2">
        <f>(Table2[[#This Row],[Current Week High]]/Table2[[#This Row],[Close Price]])-1</f>
        <v>8.5072165953264722E-2</v>
      </c>
      <c r="AG215" s="2">
        <f>(Table2[[#This Row],[Close Price]]/Table2[[#This Row],[Current Month Low]])-1</f>
        <v>0.20917099615992774</v>
      </c>
      <c r="AH215" s="2">
        <f>(Table2[[#This Row],[Current Month High]]/Table2[[#This Row],[Close Price]])-1</f>
        <v>8.5072165953264722E-2</v>
      </c>
      <c r="AI215">
        <v>8.5072165953264705</v>
      </c>
      <c r="AJ215">
        <v>62.7675467008632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0.36</v>
      </c>
      <c r="AM215" t="s">
        <v>10345</v>
      </c>
      <c r="AN215">
        <v>16.809999999999999</v>
      </c>
      <c r="AO215" t="s">
        <v>10345</v>
      </c>
      <c r="AP215">
        <v>0.147242475219207</v>
      </c>
      <c r="AQ215">
        <f>(Table2[[#This Row],[Sharpe Ratio]]-AVERAGE(Table2[Sharpe Ratio]))/_xlfn.STDEV.P(Table2[Sharpe Ratio])</f>
        <v>0.9384605432026597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4.7897920855574165</v>
      </c>
      <c r="AS215">
        <f>_xlfn.RANK.AVG(Table2[[#This Row],[1Y Return vs Nifty Z-Score]],Table2[1Y Return vs Nifty Z-Score])</f>
        <v>476</v>
      </c>
      <c r="AT215">
        <f>_xlfn.RANK.AVG(Table2[[#This Row],[6M Return vs Nifty Z-Score]],Table2[6M Return vs Nifty Z-Score])</f>
        <v>143</v>
      </c>
      <c r="AU215">
        <f>_xlfn.RANK.AVG(Table2[[#This Row],[Sharpe Ratio Z-Score]],Table2[Sharpe Ratio Z-Score])</f>
        <v>133</v>
      </c>
      <c r="AV215">
        <f>(Table2[[#This Row],[Rank 1Y]]+Table2[[#This Row],[Rank 6M]]+Table2[[#This Row],[Rank Sharpe]])/3</f>
        <v>250.66666666666666</v>
      </c>
    </row>
    <row r="216" spans="1:48" x14ac:dyDescent="0.3">
      <c r="A216" t="s">
        <v>457</v>
      </c>
      <c r="B216" t="s">
        <v>458</v>
      </c>
      <c r="C216" t="s">
        <v>10311</v>
      </c>
      <c r="D216" t="s">
        <v>262</v>
      </c>
      <c r="E216">
        <v>49995.006863279901</v>
      </c>
      <c r="F216">
        <v>4446.2</v>
      </c>
      <c r="G216">
        <v>33.723032653849302</v>
      </c>
      <c r="H216">
        <f>(Table2[[#This Row],[1Y Return vs Nifty]]-AVERAGE(Table2[1Y Return vs Nifty]))/_xlfn.STDEV.P(Table2[1Y Return vs Nifty])</f>
        <v>6.8110649798229408E-2</v>
      </c>
      <c r="I216">
        <v>-13.8548299958771</v>
      </c>
      <c r="J216">
        <f>(Table2[[#This Row],[1M Return vs Nifty]]-AVERAGE(Table2[1M Return vs Nifty]))/_xlfn.STDEV.P(Table2[1M Return vs Nifty])</f>
        <v>-1.3598950196258552</v>
      </c>
      <c r="K216">
        <v>9.9880579038688708</v>
      </c>
      <c r="L216">
        <f>(Table2[[#This Row],[6M Return vs Nifty]]-AVERAGE(Table2[6M Return vs Nifty]))/_xlfn.STDEV.P(Table2[6M Return vs Nifty])</f>
        <v>5.4365072065841805E-2</v>
      </c>
      <c r="M216">
        <v>0.75690359010525199</v>
      </c>
      <c r="N216">
        <f>(Table2[[#This Row],[1W Return vs Nifty]]-AVERAGE(Table2[1W Return vs Nifty]))/_xlfn.STDEV.P(Table2[1W Return vs Nifty])</f>
        <v>-8.8873409377841529E-3</v>
      </c>
      <c r="O216">
        <v>4544.8500000000004</v>
      </c>
      <c r="P216">
        <v>4743.3443284497998</v>
      </c>
      <c r="Q216">
        <v>4206.0488629935599</v>
      </c>
      <c r="R216">
        <v>44.032121761548197</v>
      </c>
      <c r="S216" s="2">
        <f>(Table2[[#This Row],[Close Price]]-Table2[[#This Row],[20D EMA]])/Table2[[#This Row],[20D EMA]]</f>
        <v>-2.1705886882955553E-2</v>
      </c>
      <c r="T216" s="2">
        <f>(Table2[[#This Row],[Close Price]]-Table2[[#This Row],[50D EMA]])/Table2[[#This Row],[50D EMA]]</f>
        <v>-6.2644477793352915E-2</v>
      </c>
      <c r="U216" s="2">
        <f>(Table2[[#This Row],[Close Price]]-Table2[[#This Row],[200D EMA]])/Table2[[#This Row],[200D EMA]]</f>
        <v>5.7096611292223043E-2</v>
      </c>
      <c r="V216">
        <v>0.51461403418428397</v>
      </c>
      <c r="W216">
        <v>4390</v>
      </c>
      <c r="X216">
        <v>4494</v>
      </c>
      <c r="Y216">
        <v>4332.55</v>
      </c>
      <c r="Z216">
        <v>4500</v>
      </c>
      <c r="AA216">
        <v>4171.3500000000004</v>
      </c>
      <c r="AB216">
        <v>5215.05</v>
      </c>
      <c r="AC216" s="2">
        <f>(Table2[[#This Row],[Close Price]]/Table2[[#This Row],[Day Low]])-1</f>
        <v>1.2801822323462275E-2</v>
      </c>
      <c r="AD216" s="2">
        <f>(Table2[[#This Row],[Day High]]/Table2[[#This Row],[Close Price]])-1</f>
        <v>1.0750753452386297E-2</v>
      </c>
      <c r="AE216" s="2">
        <f>(Table2[[#This Row],[Close Price]]/Table2[[#This Row],[Current Week Low]])-1</f>
        <v>2.6231664954818656E-2</v>
      </c>
      <c r="AF216" s="2">
        <f>(Table2[[#This Row],[Current Week High]]/Table2[[#This Row],[Close Price]])-1</f>
        <v>1.2100220412937013E-2</v>
      </c>
      <c r="AG216" s="2">
        <f>(Table2[[#This Row],[Close Price]]/Table2[[#This Row],[Current Month Low]])-1</f>
        <v>6.5889939707768352E-2</v>
      </c>
      <c r="AH216" s="2">
        <f>(Table2[[#This Row],[Current Month High]]/Table2[[#This Row],[Close Price]])-1</f>
        <v>0.17292294543655262</v>
      </c>
      <c r="AI216">
        <v>31.346992937789501</v>
      </c>
      <c r="AJ216">
        <v>77.830216978302104</v>
      </c>
      <c r="AK216" t="str">
        <f>IF(AND(Table2[[#This Row],[20D EMA]]&gt;Table2[[#This Row],[50D EMA]],Table2[[#This Row],[50D EMA]]&gt;Table2[[#This Row],[200D EMA]]),"Uptrend","Downtrend/NoTrend")</f>
        <v>Downtrend/NoTrend</v>
      </c>
      <c r="AL216">
        <v>-0.2</v>
      </c>
      <c r="AM216" t="s">
        <v>10344</v>
      </c>
      <c r="AN216">
        <v>2.06</v>
      </c>
      <c r="AO216" t="s">
        <v>10345</v>
      </c>
      <c r="AP216">
        <v>0.12402728312707299</v>
      </c>
      <c r="AQ216">
        <f>(Table2[[#This Row],[Sharpe Ratio]]-AVERAGE(Table2[Sharpe Ratio]))/_xlfn.STDEV.P(Table2[Sharpe Ratio])</f>
        <v>0.6717435908836068</v>
      </c>
      <c r="AR2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6">
        <f>_xlfn.RANK.AVG(Table2[[#This Row],[1Y Return vs Nifty Z-Score]],Table2[1Y Return vs Nifty Z-Score])</f>
        <v>275</v>
      </c>
      <c r="AT216">
        <f>_xlfn.RANK.AVG(Table2[[#This Row],[6M Return vs Nifty Z-Score]],Table2[6M Return vs Nifty Z-Score])</f>
        <v>298</v>
      </c>
      <c r="AU216">
        <f>_xlfn.RANK.AVG(Table2[[#This Row],[Sharpe Ratio Z-Score]],Table2[Sharpe Ratio Z-Score])</f>
        <v>180</v>
      </c>
      <c r="AV216">
        <f>(Table2[[#This Row],[Rank 1Y]]+Table2[[#This Row],[Rank 6M]]+Table2[[#This Row],[Rank Sharpe]])/3</f>
        <v>251</v>
      </c>
    </row>
    <row r="217" spans="1:48" x14ac:dyDescent="0.3">
      <c r="A217" t="s">
        <v>663</v>
      </c>
      <c r="B217" t="s">
        <v>664</v>
      </c>
      <c r="C217" t="s">
        <v>10305</v>
      </c>
      <c r="D217" t="s">
        <v>51</v>
      </c>
      <c r="E217">
        <v>28009.201470600001</v>
      </c>
      <c r="F217">
        <v>1539.5</v>
      </c>
      <c r="G217">
        <v>42.093312603545797</v>
      </c>
      <c r="H217">
        <f>(Table2[[#This Row],[1Y Return vs Nifty]]-AVERAGE(Table2[1Y Return vs Nifty]))/_xlfn.STDEV.P(Table2[1Y Return vs Nifty])</f>
        <v>0.19946645773810423</v>
      </c>
      <c r="I217">
        <v>15.0643094605621</v>
      </c>
      <c r="J217">
        <f>(Table2[[#This Row],[1M Return vs Nifty]]-AVERAGE(Table2[1M Return vs Nifty]))/_xlfn.STDEV.P(Table2[1M Return vs Nifty])</f>
        <v>1.3792572636640192</v>
      </c>
      <c r="K217">
        <v>42.405057425651897</v>
      </c>
      <c r="L217">
        <f>(Table2[[#This Row],[6M Return vs Nifty]]-AVERAGE(Table2[6M Return vs Nifty]))/_xlfn.STDEV.P(Table2[6M Return vs Nifty])</f>
        <v>1.1637448833668218</v>
      </c>
      <c r="M217">
        <v>7.3112920220162199</v>
      </c>
      <c r="N217">
        <f>(Table2[[#This Row],[1W Return vs Nifty]]-AVERAGE(Table2[1W Return vs Nifty]))/_xlfn.STDEV.P(Table2[1W Return vs Nifty])</f>
        <v>1.471405988871672</v>
      </c>
      <c r="O217">
        <v>1459.62</v>
      </c>
      <c r="P217">
        <v>1338.70695701569</v>
      </c>
      <c r="Q217">
        <v>1076.7989204334301</v>
      </c>
      <c r="R217">
        <v>79.904110523002899</v>
      </c>
      <c r="S217" s="2">
        <f>(Table2[[#This Row],[Close Price]]-Table2[[#This Row],[20D EMA]])/Table2[[#This Row],[20D EMA]]</f>
        <v>5.4726572669599016E-2</v>
      </c>
      <c r="T217" s="2">
        <f>(Table2[[#This Row],[Close Price]]-Table2[[#This Row],[50D EMA]])/Table2[[#This Row],[50D EMA]]</f>
        <v>0.14999028871257045</v>
      </c>
      <c r="U217" s="2">
        <f>(Table2[[#This Row],[Close Price]]-Table2[[#This Row],[200D EMA]])/Table2[[#This Row],[200D EMA]]</f>
        <v>0.42970054184334133</v>
      </c>
      <c r="V217">
        <v>0.97133841419571398</v>
      </c>
      <c r="W217">
        <v>1534.05</v>
      </c>
      <c r="X217">
        <v>1571</v>
      </c>
      <c r="Y217">
        <v>1534.05</v>
      </c>
      <c r="Z217">
        <v>1584.95</v>
      </c>
      <c r="AA217">
        <v>1291.95</v>
      </c>
      <c r="AB217">
        <v>1584.95</v>
      </c>
      <c r="AC217" s="2">
        <f>(Table2[[#This Row],[Close Price]]/Table2[[#This Row],[Day Low]])-1</f>
        <v>3.5526873309215112E-3</v>
      </c>
      <c r="AD217" s="2">
        <f>(Table2[[#This Row],[Day High]]/Table2[[#This Row],[Close Price]])-1</f>
        <v>2.046118869762914E-2</v>
      </c>
      <c r="AE217" s="2">
        <f>(Table2[[#This Row],[Close Price]]/Table2[[#This Row],[Current Week Low]])-1</f>
        <v>3.5526873309215112E-3</v>
      </c>
      <c r="AF217" s="2">
        <f>(Table2[[#This Row],[Current Week High]]/Table2[[#This Row],[Close Price]])-1</f>
        <v>2.9522572263722013E-2</v>
      </c>
      <c r="AG217" s="2">
        <f>(Table2[[#This Row],[Close Price]]/Table2[[#This Row],[Current Month Low]])-1</f>
        <v>0.19160958241418014</v>
      </c>
      <c r="AH217" s="2">
        <f>(Table2[[#This Row],[Current Month High]]/Table2[[#This Row],[Close Price]])-1</f>
        <v>2.9522572263722013E-2</v>
      </c>
      <c r="AI217">
        <v>2.9522572263722</v>
      </c>
      <c r="AJ217">
        <v>112.579397956365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0.21</v>
      </c>
      <c r="AM217" t="s">
        <v>10345</v>
      </c>
      <c r="AN217">
        <v>6.88</v>
      </c>
      <c r="AO217" t="s">
        <v>10345</v>
      </c>
      <c r="AP217">
        <v>3.5229101457421003E-2</v>
      </c>
      <c r="AQ217">
        <f>(Table2[[#This Row],[Sharpe Ratio]]-AVERAGE(Table2[Sharpe Ratio]))/_xlfn.STDEV.P(Table2[Sharpe Ratio])</f>
        <v>-0.34844957798653164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3.8654250156540857</v>
      </c>
      <c r="AS217">
        <f>_xlfn.RANK.AVG(Table2[[#This Row],[1Y Return vs Nifty Z-Score]],Table2[1Y Return vs Nifty Z-Score])</f>
        <v>239</v>
      </c>
      <c r="AT217">
        <f>_xlfn.RANK.AVG(Table2[[#This Row],[6M Return vs Nifty Z-Score]],Table2[6M Return vs Nifty Z-Score])</f>
        <v>86</v>
      </c>
      <c r="AU217">
        <f>_xlfn.RANK.AVG(Table2[[#This Row],[Sharpe Ratio Z-Score]],Table2[Sharpe Ratio Z-Score])</f>
        <v>432</v>
      </c>
      <c r="AV217">
        <f>(Table2[[#This Row],[Rank 1Y]]+Table2[[#This Row],[Rank 6M]]+Table2[[#This Row],[Rank Sharpe]])/3</f>
        <v>252.33333333333334</v>
      </c>
    </row>
    <row r="218" spans="1:48" x14ac:dyDescent="0.3">
      <c r="A218" t="s">
        <v>61</v>
      </c>
      <c r="B218" t="s">
        <v>181</v>
      </c>
      <c r="C218" t="s">
        <v>10307</v>
      </c>
      <c r="D218" t="s">
        <v>63</v>
      </c>
      <c r="E218">
        <v>151860.11489632499</v>
      </c>
      <c r="F218">
        <v>746.8</v>
      </c>
      <c r="G218">
        <v>56.959095530586701</v>
      </c>
      <c r="H218">
        <f>(Table2[[#This Row],[1Y Return vs Nifty]]-AVERAGE(Table2[1Y Return vs Nifty]))/_xlfn.STDEV.P(Table2[1Y Return vs Nifty])</f>
        <v>0.43275697356022552</v>
      </c>
      <c r="I218">
        <v>-3.25224223918039</v>
      </c>
      <c r="J218">
        <f>(Table2[[#This Row],[1M Return vs Nifty]]-AVERAGE(Table2[1M Return vs Nifty]))/_xlfn.STDEV.P(Table2[1M Return vs Nifty])</f>
        <v>-0.35564306025192294</v>
      </c>
      <c r="K218">
        <v>4.0274756130632996</v>
      </c>
      <c r="L218">
        <f>(Table2[[#This Row],[6M Return vs Nifty]]-AVERAGE(Table2[6M Return vs Nifty]))/_xlfn.STDEV.P(Table2[6M Return vs Nifty])</f>
        <v>-0.14961894109288557</v>
      </c>
      <c r="M218">
        <v>-0.911797607242118</v>
      </c>
      <c r="N218">
        <f>(Table2[[#This Row],[1W Return vs Nifty]]-AVERAGE(Table2[1W Return vs Nifty]))/_xlfn.STDEV.P(Table2[1W Return vs Nifty])</f>
        <v>-0.38575961171319406</v>
      </c>
      <c r="O218">
        <v>737.96</v>
      </c>
      <c r="P218">
        <v>714.21087272512796</v>
      </c>
      <c r="Q218">
        <v>616.47760746662095</v>
      </c>
      <c r="R218">
        <v>39.2687657472623</v>
      </c>
      <c r="S218" s="2">
        <f>(Table2[[#This Row],[Close Price]]-Table2[[#This Row],[20D EMA]])/Table2[[#This Row],[20D EMA]]</f>
        <v>1.1978969049812887E-2</v>
      </c>
      <c r="T218" s="2">
        <f>(Table2[[#This Row],[Close Price]]-Table2[[#This Row],[50D EMA]])/Table2[[#This Row],[50D EMA]]</f>
        <v>4.5629559167204514E-2</v>
      </c>
      <c r="U218" s="2">
        <f>(Table2[[#This Row],[Close Price]]-Table2[[#This Row],[200D EMA]])/Table2[[#This Row],[200D EMA]]</f>
        <v>0.21139842056701999</v>
      </c>
      <c r="V218">
        <v>2.45561228828532</v>
      </c>
      <c r="W218">
        <v>743.05</v>
      </c>
      <c r="X218">
        <v>753.85</v>
      </c>
      <c r="Y218">
        <v>740</v>
      </c>
      <c r="Z218">
        <v>762.45</v>
      </c>
      <c r="AA218">
        <v>695.5</v>
      </c>
      <c r="AB218">
        <v>802.8</v>
      </c>
      <c r="AC218" s="2">
        <f>(Table2[[#This Row],[Close Price]]/Table2[[#This Row],[Day Low]])-1</f>
        <v>5.046766704797756E-3</v>
      </c>
      <c r="AD218" s="2">
        <f>(Table2[[#This Row],[Day High]]/Table2[[#This Row],[Close Price]])-1</f>
        <v>9.4402785216927132E-3</v>
      </c>
      <c r="AE218" s="2">
        <f>(Table2[[#This Row],[Close Price]]/Table2[[#This Row],[Current Week Low]])-1</f>
        <v>9.1891891891890953E-3</v>
      </c>
      <c r="AF218" s="2">
        <f>(Table2[[#This Row],[Current Week High]]/Table2[[#This Row],[Close Price]])-1</f>
        <v>2.0956079271558847E-2</v>
      </c>
      <c r="AG218" s="2">
        <f>(Table2[[#This Row],[Close Price]]/Table2[[#This Row],[Current Month Low]])-1</f>
        <v>7.3759884974838208E-2</v>
      </c>
      <c r="AH218" s="2">
        <f>(Table2[[#This Row],[Current Month High]]/Table2[[#This Row],[Close Price]])-1</f>
        <v>7.4986609534011706E-2</v>
      </c>
      <c r="AI218">
        <v>7.6995179432244303</v>
      </c>
      <c r="AJ218">
        <v>88.538247917192606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0.11</v>
      </c>
      <c r="AM218" t="s">
        <v>10345</v>
      </c>
      <c r="AN218">
        <v>2.06</v>
      </c>
      <c r="AO218" t="s">
        <v>10345</v>
      </c>
      <c r="AP218">
        <v>0.108572439416318</v>
      </c>
      <c r="AQ218">
        <f>(Table2[[#This Row],[Sharpe Ratio]]-AVERAGE(Table2[Sharpe Ratio]))/_xlfn.STDEV.P(Table2[Sharpe Ratio])</f>
        <v>0.49418448231622464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3.5919842818447623E-2</v>
      </c>
      <c r="AS218">
        <f>_xlfn.RANK.AVG(Table2[[#This Row],[1Y Return vs Nifty Z-Score]],Table2[1Y Return vs Nifty Z-Score])</f>
        <v>180</v>
      </c>
      <c r="AT218">
        <f>_xlfn.RANK.AVG(Table2[[#This Row],[6M Return vs Nifty Z-Score]],Table2[6M Return vs Nifty Z-Score])</f>
        <v>364</v>
      </c>
      <c r="AU218">
        <f>_xlfn.RANK.AVG(Table2[[#This Row],[Sharpe Ratio Z-Score]],Table2[Sharpe Ratio Z-Score])</f>
        <v>217</v>
      </c>
      <c r="AV218">
        <f>(Table2[[#This Row],[Rank 1Y]]+Table2[[#This Row],[Rank 6M]]+Table2[[#This Row],[Rank Sharpe]])/3</f>
        <v>253.66666666666666</v>
      </c>
    </row>
    <row r="219" spans="1:48" x14ac:dyDescent="0.3">
      <c r="A219" t="s">
        <v>907</v>
      </c>
      <c r="B219" t="s">
        <v>908</v>
      </c>
      <c r="C219" t="s">
        <v>10308</v>
      </c>
      <c r="D219" t="s">
        <v>127</v>
      </c>
      <c r="E219">
        <v>16745.28724908</v>
      </c>
      <c r="F219">
        <v>916.25</v>
      </c>
      <c r="G219">
        <v>262.466063332212</v>
      </c>
      <c r="H219">
        <f>(Table2[[#This Row],[1Y Return vs Nifty]]-AVERAGE(Table2[1Y Return vs Nifty]))/_xlfn.STDEV.P(Table2[1Y Return vs Nifty])</f>
        <v>3.6578024863850556</v>
      </c>
      <c r="I219">
        <v>-2.1876133955966899</v>
      </c>
      <c r="J219">
        <f>(Table2[[#This Row],[1M Return vs Nifty]]-AVERAGE(Table2[1M Return vs Nifty]))/_xlfn.STDEV.P(Table2[1M Return vs Nifty])</f>
        <v>-0.25480394184899868</v>
      </c>
      <c r="K219">
        <v>-40.736728780702897</v>
      </c>
      <c r="L219">
        <f>(Table2[[#This Row],[6M Return vs Nifty]]-AVERAGE(Table2[6M Return vs Nifty]))/_xlfn.STDEV.P(Table2[6M Return vs Nifty])</f>
        <v>-1.6815467985747239</v>
      </c>
      <c r="M219">
        <v>-0.93162410676073204</v>
      </c>
      <c r="N219">
        <f>(Table2[[#This Row],[1W Return vs Nifty]]-AVERAGE(Table2[1W Return vs Nifty]))/_xlfn.STDEV.P(Table2[1W Return vs Nifty])</f>
        <v>-0.39023738035564814</v>
      </c>
      <c r="O219">
        <v>912.81</v>
      </c>
      <c r="P219">
        <v>909.562753362899</v>
      </c>
      <c r="Q219">
        <v>831.53498304270897</v>
      </c>
      <c r="R219">
        <v>51.099847791112197</v>
      </c>
      <c r="S219" s="2">
        <f>(Table2[[#This Row],[Close Price]]-Table2[[#This Row],[20D EMA]])/Table2[[#This Row],[20D EMA]]</f>
        <v>3.7685827280595687E-3</v>
      </c>
      <c r="T219" s="2">
        <f>(Table2[[#This Row],[Close Price]]-Table2[[#This Row],[50D EMA]])/Table2[[#This Row],[50D EMA]]</f>
        <v>7.3521553211985009E-3</v>
      </c>
      <c r="U219" s="2">
        <f>(Table2[[#This Row],[Close Price]]-Table2[[#This Row],[200D EMA]])/Table2[[#This Row],[200D EMA]]</f>
        <v>0.10187787487581858</v>
      </c>
      <c r="V219">
        <v>0.90147542964148697</v>
      </c>
      <c r="W219">
        <v>888</v>
      </c>
      <c r="X219">
        <v>935</v>
      </c>
      <c r="Y219">
        <v>888</v>
      </c>
      <c r="Z219">
        <v>940</v>
      </c>
      <c r="AA219">
        <v>856</v>
      </c>
      <c r="AB219">
        <v>948.25</v>
      </c>
      <c r="AC219" s="2">
        <f>(Table2[[#This Row],[Close Price]]/Table2[[#This Row],[Day Low]])-1</f>
        <v>3.1813063063063085E-2</v>
      </c>
      <c r="AD219" s="2">
        <f>(Table2[[#This Row],[Day High]]/Table2[[#This Row],[Close Price]])-1</f>
        <v>2.0463847203274321E-2</v>
      </c>
      <c r="AE219" s="2">
        <f>(Table2[[#This Row],[Close Price]]/Table2[[#This Row],[Current Week Low]])-1</f>
        <v>3.1813063063063085E-2</v>
      </c>
      <c r="AF219" s="2">
        <f>(Table2[[#This Row],[Current Week High]]/Table2[[#This Row],[Close Price]])-1</f>
        <v>2.592087312414737E-2</v>
      </c>
      <c r="AG219" s="2">
        <f>(Table2[[#This Row],[Close Price]]/Table2[[#This Row],[Current Month Low]])-1</f>
        <v>7.0385514018691531E-2</v>
      </c>
      <c r="AH219" s="2">
        <f>(Table2[[#This Row],[Current Month High]]/Table2[[#This Row],[Close Price]])-1</f>
        <v>3.4924965893587956E-2</v>
      </c>
      <c r="AI219">
        <v>43.410641200545697</v>
      </c>
      <c r="AJ219">
        <v>311.79775280898798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0.08</v>
      </c>
      <c r="AM219" t="s">
        <v>10345</v>
      </c>
      <c r="AN219">
        <v>-2.92</v>
      </c>
      <c r="AO219" t="s">
        <v>10344</v>
      </c>
      <c r="AP219">
        <v>0.22549917193386701</v>
      </c>
      <c r="AQ219">
        <f>(Table2[[#This Row],[Sharpe Ratio]]-AVERAGE(Table2[Sharpe Ratio]))/_xlfn.STDEV.P(Table2[Sharpe Ratio])</f>
        <v>1.8375436764997881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3.1687580421054733</v>
      </c>
      <c r="AS219">
        <f>_xlfn.RANK.AVG(Table2[[#This Row],[1Y Return vs Nifty Z-Score]],Table2[1Y Return vs Nifty Z-Score])</f>
        <v>9</v>
      </c>
      <c r="AT219">
        <f>_xlfn.RANK.AVG(Table2[[#This Row],[6M Return vs Nifty Z-Score]],Table2[6M Return vs Nifty Z-Score])</f>
        <v>729</v>
      </c>
      <c r="AU219">
        <f>_xlfn.RANK.AVG(Table2[[#This Row],[Sharpe Ratio Z-Score]],Table2[Sharpe Ratio Z-Score])</f>
        <v>24</v>
      </c>
      <c r="AV219">
        <f>(Table2[[#This Row],[Rank 1Y]]+Table2[[#This Row],[Rank 6M]]+Table2[[#This Row],[Rank Sharpe]])/3</f>
        <v>254</v>
      </c>
    </row>
    <row r="220" spans="1:48" x14ac:dyDescent="0.3">
      <c r="A220" t="s">
        <v>1396</v>
      </c>
      <c r="B220" t="s">
        <v>1397</v>
      </c>
      <c r="C220" t="s">
        <v>10307</v>
      </c>
      <c r="D220" t="s">
        <v>193</v>
      </c>
      <c r="E220">
        <v>8133.2275608800001</v>
      </c>
      <c r="F220">
        <v>1512.95</v>
      </c>
      <c r="G220">
        <v>29.493649849876601</v>
      </c>
      <c r="H220">
        <f>(Table2[[#This Row],[1Y Return vs Nifty]]-AVERAGE(Table2[1Y Return vs Nifty]))/_xlfn.STDEV.P(Table2[1Y Return vs Nifty])</f>
        <v>1.7384378003509487E-3</v>
      </c>
      <c r="I220">
        <v>6.9216738564363904</v>
      </c>
      <c r="J220">
        <f>(Table2[[#This Row],[1M Return vs Nifty]]-AVERAGE(Table2[1M Return vs Nifty]))/_xlfn.STDEV.P(Table2[1M Return vs Nifty])</f>
        <v>0.60800613633933942</v>
      </c>
      <c r="K220">
        <v>35.498929084062802</v>
      </c>
      <c r="L220">
        <f>(Table2[[#This Row],[6M Return vs Nifty]]-AVERAGE(Table2[6M Return vs Nifty]))/_xlfn.STDEV.P(Table2[6M Return vs Nifty])</f>
        <v>0.92740224001809968</v>
      </c>
      <c r="M220">
        <v>-1.8510017781535999</v>
      </c>
      <c r="N220">
        <f>(Table2[[#This Row],[1W Return vs Nifty]]-AVERAGE(Table2[1W Return vs Nifty]))/_xlfn.STDEV.P(Table2[1W Return vs Nifty])</f>
        <v>-0.59787668166904628</v>
      </c>
      <c r="O220">
        <v>1460.3</v>
      </c>
      <c r="P220">
        <v>1373.0987695931201</v>
      </c>
      <c r="Q220">
        <v>1143.45120794788</v>
      </c>
      <c r="R220">
        <v>64.800758116019495</v>
      </c>
      <c r="S220" s="2">
        <f>(Table2[[#This Row],[Close Price]]-Table2[[#This Row],[20D EMA]])/Table2[[#This Row],[20D EMA]]</f>
        <v>3.6054235431075866E-2</v>
      </c>
      <c r="T220" s="2">
        <f>(Table2[[#This Row],[Close Price]]-Table2[[#This Row],[50D EMA]])/Table2[[#This Row],[50D EMA]]</f>
        <v>0.10185081620044055</v>
      </c>
      <c r="U220" s="2">
        <f>(Table2[[#This Row],[Close Price]]-Table2[[#This Row],[200D EMA]])/Table2[[#This Row],[200D EMA]]</f>
        <v>0.32314347082220435</v>
      </c>
      <c r="V220">
        <v>0.518370090072792</v>
      </c>
      <c r="W220">
        <v>1492.05</v>
      </c>
      <c r="X220">
        <v>1523</v>
      </c>
      <c r="Y220">
        <v>1492.05</v>
      </c>
      <c r="Z220">
        <v>1550</v>
      </c>
      <c r="AA220">
        <v>1339.7</v>
      </c>
      <c r="AB220">
        <v>1550</v>
      </c>
      <c r="AC220" s="2">
        <f>(Table2[[#This Row],[Close Price]]/Table2[[#This Row],[Day Low]])-1</f>
        <v>1.4007573472738954E-2</v>
      </c>
      <c r="AD220" s="2">
        <f>(Table2[[#This Row],[Day High]]/Table2[[#This Row],[Close Price]])-1</f>
        <v>6.6426517730262535E-3</v>
      </c>
      <c r="AE220" s="2">
        <f>(Table2[[#This Row],[Close Price]]/Table2[[#This Row],[Current Week Low]])-1</f>
        <v>1.4007573472738954E-2</v>
      </c>
      <c r="AF220" s="2">
        <f>(Table2[[#This Row],[Current Week High]]/Table2[[#This Row],[Close Price]])-1</f>
        <v>2.4488581909514417E-2</v>
      </c>
      <c r="AG220" s="2">
        <f>(Table2[[#This Row],[Close Price]]/Table2[[#This Row],[Current Month Low]])-1</f>
        <v>0.12931999701425689</v>
      </c>
      <c r="AH220" s="2">
        <f>(Table2[[#This Row],[Current Month High]]/Table2[[#This Row],[Close Price]])-1</f>
        <v>2.4488581909514417E-2</v>
      </c>
      <c r="AI220">
        <v>2.44885819095144</v>
      </c>
      <c r="AJ220">
        <v>84.393662400975003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0.38</v>
      </c>
      <c r="AM220" t="s">
        <v>10345</v>
      </c>
      <c r="AN220">
        <v>8.5399999999999991</v>
      </c>
      <c r="AO220" t="s">
        <v>10345</v>
      </c>
      <c r="AP220">
        <v>6.7506490494905994E-2</v>
      </c>
      <c r="AQ220">
        <f>(Table2[[#This Row],[Sharpe Ratio]]-AVERAGE(Table2[Sharpe Ratio]))/_xlfn.STDEV.P(Table2[Sharpe Ratio])</f>
        <v>2.2382022231472395E-2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0.96165215472021626</v>
      </c>
      <c r="AS220">
        <f>_xlfn.RANK.AVG(Table2[[#This Row],[1Y Return vs Nifty Z-Score]],Table2[1Y Return vs Nifty Z-Score])</f>
        <v>295</v>
      </c>
      <c r="AT220">
        <f>_xlfn.RANK.AVG(Table2[[#This Row],[6M Return vs Nifty Z-Score]],Table2[6M Return vs Nifty Z-Score])</f>
        <v>116</v>
      </c>
      <c r="AU220">
        <f>_xlfn.RANK.AVG(Table2[[#This Row],[Sharpe Ratio Z-Score]],Table2[Sharpe Ratio Z-Score])</f>
        <v>351</v>
      </c>
      <c r="AV220">
        <f>(Table2[[#This Row],[Rank 1Y]]+Table2[[#This Row],[Rank 6M]]+Table2[[#This Row],[Rank Sharpe]])/3</f>
        <v>254</v>
      </c>
    </row>
    <row r="221" spans="1:48" x14ac:dyDescent="0.3">
      <c r="A221" t="s">
        <v>888</v>
      </c>
      <c r="B221" t="s">
        <v>889</v>
      </c>
      <c r="C221" t="s">
        <v>10305</v>
      </c>
      <c r="D221" t="s">
        <v>51</v>
      </c>
      <c r="E221">
        <v>17589.20937081</v>
      </c>
      <c r="F221">
        <v>1331.6</v>
      </c>
      <c r="G221">
        <v>36.5506242818348</v>
      </c>
      <c r="H221">
        <f>(Table2[[#This Row],[1Y Return vs Nifty]]-AVERAGE(Table2[1Y Return vs Nifty]))/_xlfn.STDEV.P(Table2[1Y Return vs Nifty])</f>
        <v>0.11248438461357793</v>
      </c>
      <c r="I221">
        <v>16.730328932895201</v>
      </c>
      <c r="J221">
        <f>(Table2[[#This Row],[1M Return vs Nifty]]-AVERAGE(Table2[1M Return vs Nifty]))/_xlfn.STDEV.P(Table2[1M Return vs Nifty])</f>
        <v>1.5370586757191933</v>
      </c>
      <c r="K221">
        <v>38.517420267940302</v>
      </c>
      <c r="L221">
        <f>(Table2[[#This Row],[6M Return vs Nifty]]-AVERAGE(Table2[6M Return vs Nifty]))/_xlfn.STDEV.P(Table2[6M Return vs Nifty])</f>
        <v>1.0307015345050408</v>
      </c>
      <c r="M221">
        <v>4.9946899807949201</v>
      </c>
      <c r="N221">
        <f>(Table2[[#This Row],[1W Return vs Nifty]]-AVERAGE(Table2[1W Return vs Nifty]))/_xlfn.STDEV.P(Table2[1W Return vs Nifty])</f>
        <v>0.94820682466787387</v>
      </c>
      <c r="O221">
        <v>1202.51</v>
      </c>
      <c r="P221">
        <v>1116.08695356454</v>
      </c>
      <c r="Q221">
        <v>961.48156926556896</v>
      </c>
      <c r="R221">
        <v>82.847439495970605</v>
      </c>
      <c r="S221" s="2">
        <f>(Table2[[#This Row],[Close Price]]-Table2[[#This Row],[20D EMA]])/Table2[[#This Row],[20D EMA]]</f>
        <v>0.10735045862404465</v>
      </c>
      <c r="T221" s="2">
        <f>(Table2[[#This Row],[Close Price]]-Table2[[#This Row],[50D EMA]])/Table2[[#This Row],[50D EMA]]</f>
        <v>0.19309700355080575</v>
      </c>
      <c r="U221" s="2">
        <f>(Table2[[#This Row],[Close Price]]-Table2[[#This Row],[200D EMA]])/Table2[[#This Row],[200D EMA]]</f>
        <v>0.38494594443151647</v>
      </c>
      <c r="V221">
        <v>0.72680699927626002</v>
      </c>
      <c r="W221">
        <v>1250.5999999999999</v>
      </c>
      <c r="X221">
        <v>1351</v>
      </c>
      <c r="Y221">
        <v>1249.4000000000001</v>
      </c>
      <c r="Z221">
        <v>1351</v>
      </c>
      <c r="AA221">
        <v>1051.05</v>
      </c>
      <c r="AB221">
        <v>1351</v>
      </c>
      <c r="AC221" s="2">
        <f>(Table2[[#This Row],[Close Price]]/Table2[[#This Row],[Day Low]])-1</f>
        <v>6.4768910922757161E-2</v>
      </c>
      <c r="AD221" s="2">
        <f>(Table2[[#This Row],[Day High]]/Table2[[#This Row],[Close Price]])-1</f>
        <v>1.456893962150807E-2</v>
      </c>
      <c r="AE221" s="2">
        <f>(Table2[[#This Row],[Close Price]]/Table2[[#This Row],[Current Week Low]])-1</f>
        <v>6.579157995837992E-2</v>
      </c>
      <c r="AF221" s="2">
        <f>(Table2[[#This Row],[Current Week High]]/Table2[[#This Row],[Close Price]])-1</f>
        <v>1.456893962150807E-2</v>
      </c>
      <c r="AG221" s="2">
        <f>(Table2[[#This Row],[Close Price]]/Table2[[#This Row],[Current Month Low]])-1</f>
        <v>0.2669235526378384</v>
      </c>
      <c r="AH221" s="2">
        <f>(Table2[[#This Row],[Current Month High]]/Table2[[#This Row],[Close Price]])-1</f>
        <v>1.456893962150807E-2</v>
      </c>
      <c r="AI221">
        <v>1.4568939621507999</v>
      </c>
      <c r="AJ221">
        <v>68.057045497570499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0.14000000000000001</v>
      </c>
      <c r="AM221" t="s">
        <v>10345</v>
      </c>
      <c r="AN221">
        <v>11.15</v>
      </c>
      <c r="AO221" t="s">
        <v>10345</v>
      </c>
      <c r="AP221">
        <v>4.7810627385917001E-2</v>
      </c>
      <c r="AQ221">
        <f>(Table2[[#This Row],[Sharpe Ratio]]-AVERAGE(Table2[Sharpe Ratio]))/_xlfn.STDEV.P(Table2[Sharpe Ratio])</f>
        <v>-0.20390172165806267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3.4245496978476231</v>
      </c>
      <c r="AS221">
        <f>_xlfn.RANK.AVG(Table2[[#This Row],[1Y Return vs Nifty Z-Score]],Table2[1Y Return vs Nifty Z-Score])</f>
        <v>259</v>
      </c>
      <c r="AT221">
        <f>_xlfn.RANK.AVG(Table2[[#This Row],[6M Return vs Nifty Z-Score]],Table2[6M Return vs Nifty Z-Score])</f>
        <v>105</v>
      </c>
      <c r="AU221">
        <f>_xlfn.RANK.AVG(Table2[[#This Row],[Sharpe Ratio Z-Score]],Table2[Sharpe Ratio Z-Score])</f>
        <v>401</v>
      </c>
      <c r="AV221">
        <f>(Table2[[#This Row],[Rank 1Y]]+Table2[[#This Row],[Rank 6M]]+Table2[[#This Row],[Rank Sharpe]])/3</f>
        <v>255</v>
      </c>
    </row>
    <row r="222" spans="1:48" x14ac:dyDescent="0.3">
      <c r="A222" t="s">
        <v>398</v>
      </c>
      <c r="B222" t="s">
        <v>399</v>
      </c>
      <c r="C222" t="s">
        <v>10308</v>
      </c>
      <c r="D222" t="s">
        <v>127</v>
      </c>
      <c r="E222">
        <v>60654.191752079998</v>
      </c>
      <c r="F222">
        <v>729.15</v>
      </c>
      <c r="G222">
        <v>44.945231571642303</v>
      </c>
      <c r="H222">
        <f>(Table2[[#This Row],[1Y Return vs Nifty]]-AVERAGE(Table2[1Y Return vs Nifty]))/_xlfn.STDEV.P(Table2[1Y Return vs Nifty])</f>
        <v>0.24422196442183874</v>
      </c>
      <c r="I222">
        <v>-4.7076282481903098</v>
      </c>
      <c r="J222">
        <f>(Table2[[#This Row],[1M Return vs Nifty]]-AVERAGE(Table2[1M Return vs Nifty]))/_xlfn.STDEV.P(Table2[1M Return vs Nifty])</f>
        <v>-0.49349377035526287</v>
      </c>
      <c r="K222">
        <v>-3.6671973443305701</v>
      </c>
      <c r="L222">
        <f>(Table2[[#This Row],[6M Return vs Nifty]]-AVERAGE(Table2[6M Return vs Nifty]))/_xlfn.STDEV.P(Table2[6M Return vs Nifty])</f>
        <v>-0.41294728607929543</v>
      </c>
      <c r="M222">
        <v>-0.70274636396671297</v>
      </c>
      <c r="N222">
        <f>(Table2[[#This Row],[1W Return vs Nifty]]-AVERAGE(Table2[1W Return vs Nifty]))/_xlfn.STDEV.P(Table2[1W Return vs Nifty])</f>
        <v>-0.3385458763321294</v>
      </c>
      <c r="O222">
        <v>725.68</v>
      </c>
      <c r="P222">
        <v>737.42005194619696</v>
      </c>
      <c r="Q222">
        <v>660.72500831898105</v>
      </c>
      <c r="R222">
        <v>59.3264355021577</v>
      </c>
      <c r="S222" s="2">
        <f>(Table2[[#This Row],[Close Price]]-Table2[[#This Row],[20D EMA]])/Table2[[#This Row],[20D EMA]]</f>
        <v>4.7817219711167834E-3</v>
      </c>
      <c r="T222" s="2">
        <f>(Table2[[#This Row],[Close Price]]-Table2[[#This Row],[50D EMA]])/Table2[[#This Row],[50D EMA]]</f>
        <v>-1.1214845493244573E-2</v>
      </c>
      <c r="U222" s="2">
        <f>(Table2[[#This Row],[Close Price]]-Table2[[#This Row],[200D EMA]])/Table2[[#This Row],[200D EMA]]</f>
        <v>0.10356046890839811</v>
      </c>
      <c r="V222">
        <v>0.38337719055628</v>
      </c>
      <c r="W222">
        <v>724</v>
      </c>
      <c r="X222">
        <v>738.65</v>
      </c>
      <c r="Y222">
        <v>724</v>
      </c>
      <c r="Z222">
        <v>747.5</v>
      </c>
      <c r="AA222">
        <v>631</v>
      </c>
      <c r="AB222">
        <v>754.9</v>
      </c>
      <c r="AC222" s="2">
        <f>(Table2[[#This Row],[Close Price]]/Table2[[#This Row],[Day Low]])-1</f>
        <v>7.1132596685081761E-3</v>
      </c>
      <c r="AD222" s="2">
        <f>(Table2[[#This Row],[Day High]]/Table2[[#This Row],[Close Price]])-1</f>
        <v>1.3028869231296758E-2</v>
      </c>
      <c r="AE222" s="2">
        <f>(Table2[[#This Row],[Close Price]]/Table2[[#This Row],[Current Week Low]])-1</f>
        <v>7.1132596685081761E-3</v>
      </c>
      <c r="AF222" s="2">
        <f>(Table2[[#This Row],[Current Week High]]/Table2[[#This Row],[Close Price]])-1</f>
        <v>2.5166289515188955E-2</v>
      </c>
      <c r="AG222" s="2">
        <f>(Table2[[#This Row],[Close Price]]/Table2[[#This Row],[Current Month Low]])-1</f>
        <v>0.15554675118858952</v>
      </c>
      <c r="AH222" s="2">
        <f>(Table2[[#This Row],[Current Month High]]/Table2[[#This Row],[Close Price]])-1</f>
        <v>3.5315092916409441E-2</v>
      </c>
      <c r="AI222">
        <v>16.2998011383117</v>
      </c>
      <c r="AJ222">
        <v>76.806498545101803</v>
      </c>
      <c r="AK222" t="str">
        <f>IF(AND(Table2[[#This Row],[20D EMA]]&gt;Table2[[#This Row],[50D EMA]],Table2[[#This Row],[50D EMA]]&gt;Table2[[#This Row],[200D EMA]]),"Uptrend","Downtrend/NoTrend")</f>
        <v>Downtrend/NoTrend</v>
      </c>
      <c r="AL222">
        <v>-0.04</v>
      </c>
      <c r="AM222" t="s">
        <v>10344</v>
      </c>
      <c r="AN222">
        <v>9.69</v>
      </c>
      <c r="AO222" t="s">
        <v>10345</v>
      </c>
      <c r="AP222">
        <v>0.17846456699094701</v>
      </c>
      <c r="AQ222">
        <f>(Table2[[#This Row],[Sharpe Ratio]]-AVERAGE(Table2[Sharpe Ratio]))/_xlfn.STDEV.P(Table2[Sharpe Ratio])</f>
        <v>1.2971679417602562</v>
      </c>
      <c r="AR2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2">
        <f>_xlfn.RANK.AVG(Table2[[#This Row],[1Y Return vs Nifty Z-Score]],Table2[1Y Return vs Nifty Z-Score])</f>
        <v>228</v>
      </c>
      <c r="AT222">
        <f>_xlfn.RANK.AVG(Table2[[#This Row],[6M Return vs Nifty Z-Score]],Table2[6M Return vs Nifty Z-Score])</f>
        <v>463</v>
      </c>
      <c r="AU222">
        <f>_xlfn.RANK.AVG(Table2[[#This Row],[Sharpe Ratio Z-Score]],Table2[Sharpe Ratio Z-Score])</f>
        <v>75</v>
      </c>
      <c r="AV222">
        <f>(Table2[[#This Row],[Rank 1Y]]+Table2[[#This Row],[Rank 6M]]+Table2[[#This Row],[Rank Sharpe]])/3</f>
        <v>255.33333333333334</v>
      </c>
    </row>
    <row r="223" spans="1:48" x14ac:dyDescent="0.3">
      <c r="A223" t="s">
        <v>128</v>
      </c>
      <c r="B223" t="s">
        <v>129</v>
      </c>
      <c r="C223" t="s">
        <v>10308</v>
      </c>
      <c r="D223" t="s">
        <v>130</v>
      </c>
      <c r="E223">
        <v>224934.85696500001</v>
      </c>
      <c r="F223">
        <v>511.25</v>
      </c>
      <c r="G223">
        <v>31.921397111769501</v>
      </c>
      <c r="H223">
        <f>(Table2[[#This Row],[1Y Return vs Nifty]]-AVERAGE(Table2[1Y Return vs Nifty]))/_xlfn.STDEV.P(Table2[1Y Return vs Nifty])</f>
        <v>3.9837366985070032E-2</v>
      </c>
      <c r="I223">
        <v>-13.8193667959255</v>
      </c>
      <c r="J223">
        <f>(Table2[[#This Row],[1M Return vs Nifty]]-AVERAGE(Table2[1M Return vs Nifty]))/_xlfn.STDEV.P(Table2[1M Return vs Nifty])</f>
        <v>-1.3565360294571986</v>
      </c>
      <c r="K223">
        <v>51.325340806944901</v>
      </c>
      <c r="L223">
        <f>(Table2[[#This Row],[6M Return vs Nifty]]-AVERAGE(Table2[6M Return vs Nifty]))/_xlfn.STDEV.P(Table2[6M Return vs Nifty])</f>
        <v>1.4690162669086688</v>
      </c>
      <c r="M223">
        <v>2.1296008585016399</v>
      </c>
      <c r="N223">
        <f>(Table2[[#This Row],[1W Return vs Nifty]]-AVERAGE(Table2[1W Return vs Nifty]))/_xlfn.STDEV.P(Table2[1W Return vs Nifty])</f>
        <v>0.30113313333892799</v>
      </c>
      <c r="O223">
        <v>557.9</v>
      </c>
      <c r="P223">
        <v>588.15654760106895</v>
      </c>
      <c r="Q223">
        <v>489.06980962084202</v>
      </c>
      <c r="R223">
        <v>40.872678836697901</v>
      </c>
      <c r="S223" s="2">
        <f>(Table2[[#This Row],[Close Price]]-Table2[[#This Row],[20D EMA]])/Table2[[#This Row],[20D EMA]]</f>
        <v>-8.3617135687399133E-2</v>
      </c>
      <c r="T223" s="2">
        <f>(Table2[[#This Row],[Close Price]]-Table2[[#This Row],[50D EMA]])/Table2[[#This Row],[50D EMA]]</f>
        <v>-0.13075863545981067</v>
      </c>
      <c r="U223" s="2">
        <f>(Table2[[#This Row],[Close Price]]-Table2[[#This Row],[200D EMA]])/Table2[[#This Row],[200D EMA]]</f>
        <v>4.5351788114570947E-2</v>
      </c>
      <c r="V223">
        <v>4.0756901135322803</v>
      </c>
      <c r="W223">
        <v>509.45</v>
      </c>
      <c r="X223">
        <v>514.9</v>
      </c>
      <c r="Y223">
        <v>509.45</v>
      </c>
      <c r="Z223">
        <v>537.6</v>
      </c>
      <c r="AA223">
        <v>488.05</v>
      </c>
      <c r="AB223">
        <v>663.15</v>
      </c>
      <c r="AC223" s="2">
        <f>(Table2[[#This Row],[Close Price]]/Table2[[#This Row],[Day Low]])-1</f>
        <v>3.5332221022672528E-3</v>
      </c>
      <c r="AD223" s="2">
        <f>(Table2[[#This Row],[Day High]]/Table2[[#This Row],[Close Price]])-1</f>
        <v>7.1393643031785192E-3</v>
      </c>
      <c r="AE223" s="2">
        <f>(Table2[[#This Row],[Close Price]]/Table2[[#This Row],[Current Week Low]])-1</f>
        <v>3.5332221022672528E-3</v>
      </c>
      <c r="AF223" s="2">
        <f>(Table2[[#This Row],[Current Week High]]/Table2[[#This Row],[Close Price]])-1</f>
        <v>5.1540342298288522E-2</v>
      </c>
      <c r="AG223" s="2">
        <f>(Table2[[#This Row],[Close Price]]/Table2[[#This Row],[Current Month Low]])-1</f>
        <v>4.7536113103165745E-2</v>
      </c>
      <c r="AH223" s="2">
        <f>(Table2[[#This Row],[Current Month High]]/Table2[[#This Row],[Close Price]])-1</f>
        <v>0.29711491442542792</v>
      </c>
      <c r="AI223">
        <v>57.985330073349601</v>
      </c>
      <c r="AJ223">
        <v>79.638088545326696</v>
      </c>
      <c r="AK223" t="str">
        <f>IF(AND(Table2[[#This Row],[20D EMA]]&gt;Table2[[#This Row],[50D EMA]],Table2[[#This Row],[50D EMA]]&gt;Table2[[#This Row],[200D EMA]]),"Uptrend","Downtrend/NoTrend")</f>
        <v>Downtrend/NoTrend</v>
      </c>
      <c r="AL223">
        <v>-0.22</v>
      </c>
      <c r="AM223" t="s">
        <v>10344</v>
      </c>
      <c r="AN223">
        <v>-13.93</v>
      </c>
      <c r="AO223" t="s">
        <v>10344</v>
      </c>
      <c r="AP223">
        <v>4.2186176021893E-2</v>
      </c>
      <c r="AQ223">
        <f>(Table2[[#This Row],[Sharpe Ratio]]-AVERAGE(Table2[Sharpe Ratio]))/_xlfn.STDEV.P(Table2[Sharpe Ratio])</f>
        <v>-0.2685204644332953</v>
      </c>
      <c r="AR2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3">
        <f>_xlfn.RANK.AVG(Table2[[#This Row],[1Y Return vs Nifty Z-Score]],Table2[1Y Return vs Nifty Z-Score])</f>
        <v>283</v>
      </c>
      <c r="AT223">
        <f>_xlfn.RANK.AVG(Table2[[#This Row],[6M Return vs Nifty Z-Score]],Table2[6M Return vs Nifty Z-Score])</f>
        <v>63</v>
      </c>
      <c r="AU223">
        <f>_xlfn.RANK.AVG(Table2[[#This Row],[Sharpe Ratio Z-Score]],Table2[Sharpe Ratio Z-Score])</f>
        <v>422</v>
      </c>
      <c r="AV223">
        <f>(Table2[[#This Row],[Rank 1Y]]+Table2[[#This Row],[Rank 6M]]+Table2[[#This Row],[Rank Sharpe]])/3</f>
        <v>256</v>
      </c>
    </row>
    <row r="224" spans="1:48" x14ac:dyDescent="0.3">
      <c r="A224" t="s">
        <v>1064</v>
      </c>
      <c r="B224" t="s">
        <v>1065</v>
      </c>
      <c r="C224" t="s">
        <v>10311</v>
      </c>
      <c r="D224" t="s">
        <v>127</v>
      </c>
      <c r="E224">
        <v>12638.94354142</v>
      </c>
      <c r="F224">
        <v>930.45</v>
      </c>
      <c r="G224">
        <v>29.709574634844401</v>
      </c>
      <c r="H224">
        <f>(Table2[[#This Row],[1Y Return vs Nifty]]-AVERAGE(Table2[1Y Return vs Nifty]))/_xlfn.STDEV.P(Table2[1Y Return vs Nifty])</f>
        <v>5.1269713684208651E-3</v>
      </c>
      <c r="I224">
        <v>-14.2026961643621</v>
      </c>
      <c r="J224">
        <f>(Table2[[#This Row],[1M Return vs Nifty]]-AVERAGE(Table2[1M Return vs Nifty]))/_xlfn.STDEV.P(Table2[1M Return vs Nifty])</f>
        <v>-1.3928440778480156</v>
      </c>
      <c r="K224">
        <v>11.286742717808799</v>
      </c>
      <c r="L224">
        <f>(Table2[[#This Row],[6M Return vs Nifty]]-AVERAGE(Table2[6M Return vs Nifty]))/_xlfn.STDEV.P(Table2[6M Return vs Nifty])</f>
        <v>9.8808874240068498E-2</v>
      </c>
      <c r="M224">
        <v>-3.34921526205108</v>
      </c>
      <c r="N224">
        <f>(Table2[[#This Row],[1W Return vs Nifty]]-AVERAGE(Table2[1W Return vs Nifty]))/_xlfn.STDEV.P(Table2[1W Return vs Nifty])</f>
        <v>-0.93624470026958806</v>
      </c>
      <c r="O224">
        <v>1008.51</v>
      </c>
      <c r="P224">
        <v>1028.53855746868</v>
      </c>
      <c r="Q224">
        <v>875.20966914135295</v>
      </c>
      <c r="R224">
        <v>30.483131920909202</v>
      </c>
      <c r="S224" s="2">
        <f>(Table2[[#This Row],[Close Price]]-Table2[[#This Row],[20D EMA]])/Table2[[#This Row],[20D EMA]]</f>
        <v>-7.7401314810958688E-2</v>
      </c>
      <c r="T224" s="2">
        <f>(Table2[[#This Row],[Close Price]]-Table2[[#This Row],[50D EMA]])/Table2[[#This Row],[50D EMA]]</f>
        <v>-9.5366923054478525E-2</v>
      </c>
      <c r="U224" s="2">
        <f>(Table2[[#This Row],[Close Price]]-Table2[[#This Row],[200D EMA]])/Table2[[#This Row],[200D EMA]]</f>
        <v>6.3116682557725914E-2</v>
      </c>
      <c r="V224">
        <v>1.1800140492723099</v>
      </c>
      <c r="W224">
        <v>926.85</v>
      </c>
      <c r="X224">
        <v>960</v>
      </c>
      <c r="Y224">
        <v>926.85</v>
      </c>
      <c r="Z224">
        <v>1003</v>
      </c>
      <c r="AA224">
        <v>926.85</v>
      </c>
      <c r="AB224">
        <v>1166.95</v>
      </c>
      <c r="AC224" s="2">
        <f>(Table2[[#This Row],[Close Price]]/Table2[[#This Row],[Day Low]])-1</f>
        <v>3.8841236446027771E-3</v>
      </c>
      <c r="AD224" s="2">
        <f>(Table2[[#This Row],[Day High]]/Table2[[#This Row],[Close Price]])-1</f>
        <v>3.1758826374334914E-2</v>
      </c>
      <c r="AE224" s="2">
        <f>(Table2[[#This Row],[Close Price]]/Table2[[#This Row],[Current Week Low]])-1</f>
        <v>3.8841236446027771E-3</v>
      </c>
      <c r="AF224" s="2">
        <f>(Table2[[#This Row],[Current Week High]]/Table2[[#This Row],[Close Price]])-1</f>
        <v>7.7973023805685271E-2</v>
      </c>
      <c r="AG224" s="2">
        <f>(Table2[[#This Row],[Close Price]]/Table2[[#This Row],[Current Month Low]])-1</f>
        <v>3.8841236446027771E-3</v>
      </c>
      <c r="AH224" s="2">
        <f>(Table2[[#This Row],[Current Month High]]/Table2[[#This Row],[Close Price]])-1</f>
        <v>0.25417808587242741</v>
      </c>
      <c r="AI224">
        <v>31.543876618840301</v>
      </c>
      <c r="AJ224">
        <v>67.860364423597304</v>
      </c>
      <c r="AK224" t="str">
        <f>IF(AND(Table2[[#This Row],[20D EMA]]&gt;Table2[[#This Row],[50D EMA]],Table2[[#This Row],[50D EMA]]&gt;Table2[[#This Row],[200D EMA]]),"Uptrend","Downtrend/NoTrend")</f>
        <v>Downtrend/NoTrend</v>
      </c>
      <c r="AL224">
        <v>0</v>
      </c>
      <c r="AM224" t="s">
        <v>10346</v>
      </c>
      <c r="AN224">
        <v>-15.66</v>
      </c>
      <c r="AO224" t="s">
        <v>10344</v>
      </c>
      <c r="AP224">
        <v>0.120299054910808</v>
      </c>
      <c r="AQ224">
        <f>(Table2[[#This Row],[Sharpe Ratio]]-AVERAGE(Table2[Sharpe Ratio]))/_xlfn.STDEV.P(Table2[Sharpe Ratio])</f>
        <v>0.62891036066756123</v>
      </c>
      <c r="AR2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4">
        <f>_xlfn.RANK.AVG(Table2[[#This Row],[1Y Return vs Nifty Z-Score]],Table2[1Y Return vs Nifty Z-Score])</f>
        <v>293</v>
      </c>
      <c r="AT224">
        <f>_xlfn.RANK.AVG(Table2[[#This Row],[6M Return vs Nifty Z-Score]],Table2[6M Return vs Nifty Z-Score])</f>
        <v>285</v>
      </c>
      <c r="AU224">
        <f>_xlfn.RANK.AVG(Table2[[#This Row],[Sharpe Ratio Z-Score]],Table2[Sharpe Ratio Z-Score])</f>
        <v>190</v>
      </c>
      <c r="AV224">
        <f>(Table2[[#This Row],[Rank 1Y]]+Table2[[#This Row],[Rank 6M]]+Table2[[#This Row],[Rank Sharpe]])/3</f>
        <v>256</v>
      </c>
    </row>
    <row r="225" spans="1:48" x14ac:dyDescent="0.3">
      <c r="A225" t="s">
        <v>1716</v>
      </c>
      <c r="B225" t="s">
        <v>1717</v>
      </c>
      <c r="C225" t="s">
        <v>10308</v>
      </c>
      <c r="D225" t="s">
        <v>130</v>
      </c>
      <c r="E225">
        <v>4896.3599999999997</v>
      </c>
      <c r="F225">
        <v>8067.05</v>
      </c>
      <c r="G225">
        <v>42.824354109643501</v>
      </c>
      <c r="H225">
        <f>(Table2[[#This Row],[1Y Return vs Nifty]]-AVERAGE(Table2[1Y Return vs Nifty]))/_xlfn.STDEV.P(Table2[1Y Return vs Nifty])</f>
        <v>0.21093877984060794</v>
      </c>
      <c r="I225">
        <v>2.7870809591822598</v>
      </c>
      <c r="J225">
        <f>(Table2[[#This Row],[1M Return vs Nifty]]-AVERAGE(Table2[1M Return vs Nifty]))/_xlfn.STDEV.P(Table2[1M Return vs Nifty])</f>
        <v>0.21638730577050527</v>
      </c>
      <c r="K225">
        <v>9.6038225559929593</v>
      </c>
      <c r="L225">
        <f>(Table2[[#This Row],[6M Return vs Nifty]]-AVERAGE(Table2[6M Return vs Nifty]))/_xlfn.STDEV.P(Table2[6M Return vs Nifty])</f>
        <v>4.1215707719665588E-2</v>
      </c>
      <c r="M225">
        <v>6.7639827271413999</v>
      </c>
      <c r="N225">
        <f>(Table2[[#This Row],[1W Return vs Nifty]]-AVERAGE(Table2[1W Return vs Nifty]))/_xlfn.STDEV.P(Table2[1W Return vs Nifty])</f>
        <v>1.3477974620102724</v>
      </c>
      <c r="O225">
        <v>7601.24</v>
      </c>
      <c r="P225">
        <v>7328.6622692474302</v>
      </c>
      <c r="Q225">
        <v>6577.9680630048797</v>
      </c>
      <c r="R225">
        <v>72.453307158601405</v>
      </c>
      <c r="S225" s="2">
        <f>(Table2[[#This Row],[Close Price]]-Table2[[#This Row],[20D EMA]])/Table2[[#This Row],[20D EMA]]</f>
        <v>6.1280791028832195E-2</v>
      </c>
      <c r="T225" s="2">
        <f>(Table2[[#This Row],[Close Price]]-Table2[[#This Row],[50D EMA]])/Table2[[#This Row],[50D EMA]]</f>
        <v>0.10075341223609066</v>
      </c>
      <c r="U225" s="2">
        <f>(Table2[[#This Row],[Close Price]]-Table2[[#This Row],[200D EMA]])/Table2[[#This Row],[200D EMA]]</f>
        <v>0.22637415121697829</v>
      </c>
      <c r="V225">
        <v>1.3004097678803599</v>
      </c>
      <c r="W225">
        <v>8052.4</v>
      </c>
      <c r="X225">
        <v>8276.9500000000007</v>
      </c>
      <c r="Y225">
        <v>7940</v>
      </c>
      <c r="Z225">
        <v>8380</v>
      </c>
      <c r="AA225">
        <v>6636.7</v>
      </c>
      <c r="AB225">
        <v>8667</v>
      </c>
      <c r="AC225" s="2">
        <f>(Table2[[#This Row],[Close Price]]/Table2[[#This Row],[Day Low]])-1</f>
        <v>1.8193333664497935E-3</v>
      </c>
      <c r="AD225" s="2">
        <f>(Table2[[#This Row],[Day High]]/Table2[[#This Row],[Close Price]])-1</f>
        <v>2.601942469676044E-2</v>
      </c>
      <c r="AE225" s="2">
        <f>(Table2[[#This Row],[Close Price]]/Table2[[#This Row],[Current Week Low]])-1</f>
        <v>1.6001259445843852E-2</v>
      </c>
      <c r="AF225" s="2">
        <f>(Table2[[#This Row],[Current Week High]]/Table2[[#This Row],[Close Price]])-1</f>
        <v>3.8793611047408971E-2</v>
      </c>
      <c r="AG225" s="2">
        <f>(Table2[[#This Row],[Close Price]]/Table2[[#This Row],[Current Month Low]])-1</f>
        <v>0.21552126810010996</v>
      </c>
      <c r="AH225" s="2">
        <f>(Table2[[#This Row],[Current Month High]]/Table2[[#This Row],[Close Price]])-1</f>
        <v>7.4370432810010989E-2</v>
      </c>
      <c r="AI225">
        <v>7.43704328100109</v>
      </c>
      <c r="AJ225">
        <v>79.467185761957694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0.34</v>
      </c>
      <c r="AM225" t="s">
        <v>10345</v>
      </c>
      <c r="AN225">
        <v>11.74</v>
      </c>
      <c r="AO225" t="s">
        <v>10345</v>
      </c>
      <c r="AP225">
        <v>0.10276495240691801</v>
      </c>
      <c r="AQ225">
        <f>(Table2[[#This Row],[Sharpe Ratio]]-AVERAGE(Table2[Sharpe Ratio]))/_xlfn.STDEV.P(Table2[Sharpe Ratio])</f>
        <v>0.42746286185181803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2.2438021171928693</v>
      </c>
      <c r="AS225">
        <f>_xlfn.RANK.AVG(Table2[[#This Row],[1Y Return vs Nifty Z-Score]],Table2[1Y Return vs Nifty Z-Score])</f>
        <v>233</v>
      </c>
      <c r="AT225">
        <f>_xlfn.RANK.AVG(Table2[[#This Row],[6M Return vs Nifty Z-Score]],Table2[6M Return vs Nifty Z-Score])</f>
        <v>301</v>
      </c>
      <c r="AU225">
        <f>_xlfn.RANK.AVG(Table2[[#This Row],[Sharpe Ratio Z-Score]],Table2[Sharpe Ratio Z-Score])</f>
        <v>235</v>
      </c>
      <c r="AV225">
        <f>(Table2[[#This Row],[Rank 1Y]]+Table2[[#This Row],[Rank 6M]]+Table2[[#This Row],[Rank Sharpe]])/3</f>
        <v>256.33333333333331</v>
      </c>
    </row>
    <row r="226" spans="1:48" x14ac:dyDescent="0.3">
      <c r="A226" t="s">
        <v>1455</v>
      </c>
      <c r="B226" t="s">
        <v>1456</v>
      </c>
      <c r="C226" t="s">
        <v>10313</v>
      </c>
      <c r="D226" t="s">
        <v>139</v>
      </c>
      <c r="E226">
        <v>7321.3865020000003</v>
      </c>
      <c r="F226">
        <v>882.1</v>
      </c>
      <c r="G226">
        <v>64.981312017770094</v>
      </c>
      <c r="H226">
        <f>(Table2[[#This Row],[1Y Return vs Nifty]]-AVERAGE(Table2[1Y Return vs Nifty]))/_xlfn.STDEV.P(Table2[1Y Return vs Nifty])</f>
        <v>0.55865057980463417</v>
      </c>
      <c r="I226">
        <v>-7.96573252855453</v>
      </c>
      <c r="J226">
        <f>(Table2[[#This Row],[1M Return vs Nifty]]-AVERAGE(Table2[1M Return vs Nifty]))/_xlfn.STDEV.P(Table2[1M Return vs Nifty])</f>
        <v>-0.80209367846107027</v>
      </c>
      <c r="K226">
        <v>-9.0345067249427995</v>
      </c>
      <c r="L226">
        <f>(Table2[[#This Row],[6M Return vs Nifty]]-AVERAGE(Table2[6M Return vs Nifty]))/_xlfn.STDEV.P(Table2[6M Return vs Nifty])</f>
        <v>-0.59662821755651152</v>
      </c>
      <c r="M226">
        <v>-2.1537264788215</v>
      </c>
      <c r="N226">
        <f>(Table2[[#This Row],[1W Return vs Nifty]]-AVERAGE(Table2[1W Return vs Nifty]))/_xlfn.STDEV.P(Table2[1W Return vs Nifty])</f>
        <v>-0.66624634877414401</v>
      </c>
      <c r="O226">
        <v>886.39</v>
      </c>
      <c r="P226">
        <v>897.25408805203699</v>
      </c>
      <c r="Q226">
        <v>756.87783567866904</v>
      </c>
      <c r="R226">
        <v>48.7938910098039</v>
      </c>
      <c r="S226" s="2">
        <f>(Table2[[#This Row],[Close Price]]-Table2[[#This Row],[20D EMA]])/Table2[[#This Row],[20D EMA]]</f>
        <v>-4.8398560453073291E-3</v>
      </c>
      <c r="T226" s="2">
        <f>(Table2[[#This Row],[Close Price]]-Table2[[#This Row],[50D EMA]])/Table2[[#This Row],[50D EMA]]</f>
        <v>-1.6889405413506562E-2</v>
      </c>
      <c r="U226" s="2">
        <f>(Table2[[#This Row],[Close Price]]-Table2[[#This Row],[200D EMA]])/Table2[[#This Row],[200D EMA]]</f>
        <v>0.16544567487439782</v>
      </c>
      <c r="V226">
        <v>0.50331791740451004</v>
      </c>
      <c r="W226">
        <v>875.1</v>
      </c>
      <c r="X226">
        <v>904</v>
      </c>
      <c r="Y226">
        <v>860.75</v>
      </c>
      <c r="Z226">
        <v>904</v>
      </c>
      <c r="AA226">
        <v>836.9</v>
      </c>
      <c r="AB226">
        <v>955.7</v>
      </c>
      <c r="AC226" s="2">
        <f>(Table2[[#This Row],[Close Price]]/Table2[[#This Row],[Day Low]])-1</f>
        <v>7.9990858187635183E-3</v>
      </c>
      <c r="AD226" s="2">
        <f>(Table2[[#This Row],[Day High]]/Table2[[#This Row],[Close Price]])-1</f>
        <v>2.4827117106903884E-2</v>
      </c>
      <c r="AE226" s="2">
        <f>(Table2[[#This Row],[Close Price]]/Table2[[#This Row],[Current Week Low]])-1</f>
        <v>2.4803950043566614E-2</v>
      </c>
      <c r="AF226" s="2">
        <f>(Table2[[#This Row],[Current Week High]]/Table2[[#This Row],[Close Price]])-1</f>
        <v>2.4827117106903884E-2</v>
      </c>
      <c r="AG226" s="2">
        <f>(Table2[[#This Row],[Close Price]]/Table2[[#This Row],[Current Month Low]])-1</f>
        <v>5.4008842155574222E-2</v>
      </c>
      <c r="AH226" s="2">
        <f>(Table2[[#This Row],[Current Month High]]/Table2[[#This Row],[Close Price]])-1</f>
        <v>8.3437252012243501E-2</v>
      </c>
      <c r="AI226">
        <v>25.836073007595498</v>
      </c>
      <c r="AJ226">
        <v>143.80873410724101</v>
      </c>
      <c r="AK226" t="str">
        <f>IF(AND(Table2[[#This Row],[20D EMA]]&gt;Table2[[#This Row],[50D EMA]],Table2[[#This Row],[50D EMA]]&gt;Table2[[#This Row],[200D EMA]]),"Uptrend","Downtrend/NoTrend")</f>
        <v>Downtrend/NoTrend</v>
      </c>
      <c r="AL226">
        <v>-0.04</v>
      </c>
      <c r="AM226" t="s">
        <v>10344</v>
      </c>
      <c r="AN226">
        <v>1.0900000000000001</v>
      </c>
      <c r="AO226" t="s">
        <v>10345</v>
      </c>
      <c r="AP226">
        <v>0.15907418830481501</v>
      </c>
      <c r="AQ226">
        <f>(Table2[[#This Row],[Sharpe Ratio]]-AVERAGE(Table2[Sharpe Ratio]))/_xlfn.STDEV.P(Table2[Sharpe Ratio])</f>
        <v>1.0743938769602588</v>
      </c>
      <c r="AR2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6">
        <f>_xlfn.RANK.AVG(Table2[[#This Row],[1Y Return vs Nifty Z-Score]],Table2[1Y Return vs Nifty Z-Score])</f>
        <v>159</v>
      </c>
      <c r="AT226">
        <f>_xlfn.RANK.AVG(Table2[[#This Row],[6M Return vs Nifty Z-Score]],Table2[6M Return vs Nifty Z-Score])</f>
        <v>524</v>
      </c>
      <c r="AU226">
        <f>_xlfn.RANK.AVG(Table2[[#This Row],[Sharpe Ratio Z-Score]],Table2[Sharpe Ratio Z-Score])</f>
        <v>102</v>
      </c>
      <c r="AV226">
        <f>(Table2[[#This Row],[Rank 1Y]]+Table2[[#This Row],[Rank 6M]]+Table2[[#This Row],[Rank Sharpe]])/3</f>
        <v>261.66666666666669</v>
      </c>
    </row>
    <row r="227" spans="1:48" x14ac:dyDescent="0.3">
      <c r="A227" t="s">
        <v>531</v>
      </c>
      <c r="B227" t="s">
        <v>532</v>
      </c>
      <c r="C227" t="s">
        <v>10304</v>
      </c>
      <c r="D227" t="s">
        <v>46</v>
      </c>
      <c r="E227">
        <v>39724.542000000001</v>
      </c>
      <c r="F227">
        <v>66.31</v>
      </c>
      <c r="G227">
        <v>110.054923286633</v>
      </c>
      <c r="H227">
        <f>(Table2[[#This Row],[1Y Return vs Nifty]]-AVERAGE(Table2[1Y Return vs Nifty]))/_xlfn.STDEV.P(Table2[1Y Return vs Nifty])</f>
        <v>1.2659961716571522</v>
      </c>
      <c r="I227">
        <v>-3.25037730563028</v>
      </c>
      <c r="J227">
        <f>(Table2[[#This Row],[1M Return vs Nifty]]-AVERAGE(Table2[1M Return vs Nifty]))/_xlfn.STDEV.P(Table2[1M Return vs Nifty])</f>
        <v>-0.35546641817031249</v>
      </c>
      <c r="K227">
        <v>-10.2749536736971</v>
      </c>
      <c r="L227">
        <f>(Table2[[#This Row],[6M Return vs Nifty]]-AVERAGE(Table2[6M Return vs Nifty]))/_xlfn.STDEV.P(Table2[6M Return vs Nifty])</f>
        <v>-0.63907899407002622</v>
      </c>
      <c r="M227">
        <v>0.530172323908638</v>
      </c>
      <c r="N227">
        <f>(Table2[[#This Row],[1W Return vs Nifty]]-AVERAGE(Table2[1W Return vs Nifty]))/_xlfn.STDEV.P(Table2[1W Return vs Nifty])</f>
        <v>-6.0094068231522753E-2</v>
      </c>
      <c r="O227">
        <v>64.84</v>
      </c>
      <c r="P227">
        <v>65.437720961355893</v>
      </c>
      <c r="Q227">
        <v>58.421289925395897</v>
      </c>
      <c r="R227">
        <v>62.710013745065901</v>
      </c>
      <c r="S227" s="2">
        <f>(Table2[[#This Row],[Close Price]]-Table2[[#This Row],[20D EMA]])/Table2[[#This Row],[20D EMA]]</f>
        <v>2.2671190623072161E-2</v>
      </c>
      <c r="T227" s="2">
        <f>(Table2[[#This Row],[Close Price]]-Table2[[#This Row],[50D EMA]])/Table2[[#This Row],[50D EMA]]</f>
        <v>1.3329911644680162E-2</v>
      </c>
      <c r="U227" s="2">
        <f>(Table2[[#This Row],[Close Price]]-Table2[[#This Row],[200D EMA]])/Table2[[#This Row],[200D EMA]]</f>
        <v>0.13503142578121785</v>
      </c>
      <c r="V227">
        <v>0.22274486748351099</v>
      </c>
      <c r="W227">
        <v>65.7</v>
      </c>
      <c r="X227">
        <v>66.900000000000006</v>
      </c>
      <c r="Y227">
        <v>64.930000000000007</v>
      </c>
      <c r="Z227">
        <v>66.900000000000006</v>
      </c>
      <c r="AA227">
        <v>60.3</v>
      </c>
      <c r="AB227">
        <v>66.900000000000006</v>
      </c>
      <c r="AC227" s="2">
        <f>(Table2[[#This Row],[Close Price]]/Table2[[#This Row],[Day Low]])-1</f>
        <v>9.2846270928461649E-3</v>
      </c>
      <c r="AD227" s="2">
        <f>(Table2[[#This Row],[Day High]]/Table2[[#This Row],[Close Price]])-1</f>
        <v>8.8976021716182796E-3</v>
      </c>
      <c r="AE227" s="2">
        <f>(Table2[[#This Row],[Close Price]]/Table2[[#This Row],[Current Week Low]])-1</f>
        <v>2.1253657785307078E-2</v>
      </c>
      <c r="AF227" s="2">
        <f>(Table2[[#This Row],[Current Week High]]/Table2[[#This Row],[Close Price]])-1</f>
        <v>8.8976021716182796E-3</v>
      </c>
      <c r="AG227" s="2">
        <f>(Table2[[#This Row],[Close Price]]/Table2[[#This Row],[Current Month Low]])-1</f>
        <v>9.9668325041459394E-2</v>
      </c>
      <c r="AH227" s="2">
        <f>(Table2[[#This Row],[Current Month High]]/Table2[[#This Row],[Close Price]])-1</f>
        <v>8.8976021716182796E-3</v>
      </c>
      <c r="AI227">
        <v>17.855527069823498</v>
      </c>
      <c r="AJ227">
        <v>144.235727440147</v>
      </c>
      <c r="AK227" t="str">
        <f>IF(AND(Table2[[#This Row],[20D EMA]]&gt;Table2[[#This Row],[50D EMA]],Table2[[#This Row],[50D EMA]]&gt;Table2[[#This Row],[200D EMA]]),"Uptrend","Downtrend/NoTrend")</f>
        <v>Downtrend/NoTrend</v>
      </c>
      <c r="AL227">
        <v>-0.19</v>
      </c>
      <c r="AM227" t="s">
        <v>10344</v>
      </c>
      <c r="AN227">
        <v>7</v>
      </c>
      <c r="AO227" t="s">
        <v>10345</v>
      </c>
      <c r="AP227">
        <v>0.12668140943473999</v>
      </c>
      <c r="AQ227">
        <f>(Table2[[#This Row],[Sharpe Ratio]]-AVERAGE(Table2[Sharpe Ratio]))/_xlfn.STDEV.P(Table2[Sharpe Ratio])</f>
        <v>0.70223657483313962</v>
      </c>
      <c r="AR2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7">
        <f>_xlfn.RANK.AVG(Table2[[#This Row],[1Y Return vs Nifty Z-Score]],Table2[1Y Return vs Nifty Z-Score])</f>
        <v>74</v>
      </c>
      <c r="AT227">
        <f>_xlfn.RANK.AVG(Table2[[#This Row],[6M Return vs Nifty Z-Score]],Table2[6M Return vs Nifty Z-Score])</f>
        <v>540</v>
      </c>
      <c r="AU227">
        <f>_xlfn.RANK.AVG(Table2[[#This Row],[Sharpe Ratio Z-Score]],Table2[Sharpe Ratio Z-Score])</f>
        <v>173</v>
      </c>
      <c r="AV227">
        <f>(Table2[[#This Row],[Rank 1Y]]+Table2[[#This Row],[Rank 6M]]+Table2[[#This Row],[Rank Sharpe]])/3</f>
        <v>262.33333333333331</v>
      </c>
    </row>
    <row r="228" spans="1:48" x14ac:dyDescent="0.3">
      <c r="A228" t="s">
        <v>1744</v>
      </c>
      <c r="B228" t="s">
        <v>1745</v>
      </c>
      <c r="C228" t="s">
        <v>632</v>
      </c>
      <c r="D228" t="s">
        <v>632</v>
      </c>
      <c r="E228">
        <v>4728.2034657000004</v>
      </c>
      <c r="F228">
        <v>223.21</v>
      </c>
      <c r="G228">
        <v>34.905618632031199</v>
      </c>
      <c r="H228">
        <f>(Table2[[#This Row],[1Y Return vs Nifty]]-AVERAGE(Table2[1Y Return vs Nifty]))/_xlfn.STDEV.P(Table2[1Y Return vs Nifty])</f>
        <v>8.6669113500280726E-2</v>
      </c>
      <c r="I228">
        <v>-3.25105196312769</v>
      </c>
      <c r="J228">
        <f>(Table2[[#This Row],[1M Return vs Nifty]]-AVERAGE(Table2[1M Return vs Nifty]))/_xlfn.STDEV.P(Table2[1M Return vs Nifty])</f>
        <v>-0.35553032012795038</v>
      </c>
      <c r="K228">
        <v>13.457290665943001</v>
      </c>
      <c r="L228">
        <f>(Table2[[#This Row],[6M Return vs Nifty]]-AVERAGE(Table2[6M Return vs Nifty]))/_xlfn.STDEV.P(Table2[6M Return vs Nifty])</f>
        <v>0.1730897178913382</v>
      </c>
      <c r="M228">
        <v>5.8875776318245503</v>
      </c>
      <c r="N228">
        <f>(Table2[[#This Row],[1W Return vs Nifty]]-AVERAGE(Table2[1W Return vs Nifty]))/_xlfn.STDEV.P(Table2[1W Return vs Nifty])</f>
        <v>1.1498634167083055</v>
      </c>
      <c r="O228">
        <v>219.29</v>
      </c>
      <c r="P228">
        <v>211.3090545947</v>
      </c>
      <c r="Q228">
        <v>179.524355874175</v>
      </c>
      <c r="R228">
        <v>73.428233918234895</v>
      </c>
      <c r="S228" s="2">
        <f>(Table2[[#This Row],[Close Price]]-Table2[[#This Row],[20D EMA]])/Table2[[#This Row],[20D EMA]]</f>
        <v>1.7875872132792268E-2</v>
      </c>
      <c r="T228" s="2">
        <f>(Table2[[#This Row],[Close Price]]-Table2[[#This Row],[50D EMA]])/Table2[[#This Row],[50D EMA]]</f>
        <v>5.6320092047766432E-2</v>
      </c>
      <c r="U228" s="2">
        <f>(Table2[[#This Row],[Close Price]]-Table2[[#This Row],[200D EMA]])/Table2[[#This Row],[200D EMA]]</f>
        <v>0.24334104368792941</v>
      </c>
      <c r="V228">
        <v>0.55700280839980898</v>
      </c>
      <c r="W228">
        <v>221.72</v>
      </c>
      <c r="X228">
        <v>233</v>
      </c>
      <c r="Y228">
        <v>218</v>
      </c>
      <c r="Z228">
        <v>233</v>
      </c>
      <c r="AA228">
        <v>207.6</v>
      </c>
      <c r="AB228">
        <v>235.4</v>
      </c>
      <c r="AC228" s="2">
        <f>(Table2[[#This Row],[Close Price]]/Table2[[#This Row],[Day Low]])-1</f>
        <v>6.7201876240303715E-3</v>
      </c>
      <c r="AD228" s="2">
        <f>(Table2[[#This Row],[Day High]]/Table2[[#This Row],[Close Price]])-1</f>
        <v>4.3860042112808584E-2</v>
      </c>
      <c r="AE228" s="2">
        <f>(Table2[[#This Row],[Close Price]]/Table2[[#This Row],[Current Week Low]])-1</f>
        <v>2.3899082568807462E-2</v>
      </c>
      <c r="AF228" s="2">
        <f>(Table2[[#This Row],[Current Week High]]/Table2[[#This Row],[Close Price]])-1</f>
        <v>4.3860042112808584E-2</v>
      </c>
      <c r="AG228" s="2">
        <f>(Table2[[#This Row],[Close Price]]/Table2[[#This Row],[Current Month Low]])-1</f>
        <v>7.5192678227360421E-2</v>
      </c>
      <c r="AH228" s="2">
        <f>(Table2[[#This Row],[Current Month High]]/Table2[[#This Row],[Close Price]])-1</f>
        <v>5.4612248555172327E-2</v>
      </c>
      <c r="AI228">
        <v>8.9556919492854199</v>
      </c>
      <c r="AJ228">
        <v>75.963736696886102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0.23</v>
      </c>
      <c r="AM228" t="s">
        <v>10345</v>
      </c>
      <c r="AN228">
        <v>2.4900000000000002</v>
      </c>
      <c r="AO228" t="s">
        <v>10345</v>
      </c>
      <c r="AP228">
        <v>9.3014166248786001E-2</v>
      </c>
      <c r="AQ228">
        <f>(Table2[[#This Row],[Sharpe Ratio]]-AVERAGE(Table2[Sharpe Ratio]))/_xlfn.STDEV.P(Table2[Sharpe Ratio])</f>
        <v>0.31543708336631632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1.3695290113382903</v>
      </c>
      <c r="AS228">
        <f>_xlfn.RANK.AVG(Table2[[#This Row],[1Y Return vs Nifty Z-Score]],Table2[1Y Return vs Nifty Z-Score])</f>
        <v>269</v>
      </c>
      <c r="AT228">
        <f>_xlfn.RANK.AVG(Table2[[#This Row],[6M Return vs Nifty Z-Score]],Table2[6M Return vs Nifty Z-Score])</f>
        <v>268</v>
      </c>
      <c r="AU228">
        <f>_xlfn.RANK.AVG(Table2[[#This Row],[Sharpe Ratio Z-Score]],Table2[Sharpe Ratio Z-Score])</f>
        <v>251</v>
      </c>
      <c r="AV228">
        <f>(Table2[[#This Row],[Rank 1Y]]+Table2[[#This Row],[Rank 6M]]+Table2[[#This Row],[Rank Sharpe]])/3</f>
        <v>262.66666666666669</v>
      </c>
    </row>
    <row r="229" spans="1:48" x14ac:dyDescent="0.3">
      <c r="A229" t="s">
        <v>1072</v>
      </c>
      <c r="B229" t="s">
        <v>1073</v>
      </c>
      <c r="C229" t="s">
        <v>10306</v>
      </c>
      <c r="D229" t="s">
        <v>101</v>
      </c>
      <c r="E229">
        <v>12473.295065139901</v>
      </c>
      <c r="F229">
        <v>18.02</v>
      </c>
      <c r="G229">
        <v>92.704890915503597</v>
      </c>
      <c r="H229">
        <f>(Table2[[#This Row],[1Y Return vs Nifty]]-AVERAGE(Table2[1Y Return vs Nifty]))/_xlfn.STDEV.P(Table2[1Y Return vs Nifty])</f>
        <v>0.99372003112312846</v>
      </c>
      <c r="I229">
        <v>-11.440896003718001</v>
      </c>
      <c r="J229">
        <f>(Table2[[#This Row],[1M Return vs Nifty]]-AVERAGE(Table2[1M Return vs Nifty]))/_xlfn.STDEV.P(Table2[1M Return vs Nifty])</f>
        <v>-1.131252918560107</v>
      </c>
      <c r="K229">
        <v>-10.266062156971399</v>
      </c>
      <c r="L229">
        <f>(Table2[[#This Row],[6M Return vs Nifty]]-AVERAGE(Table2[6M Return vs Nifty]))/_xlfn.STDEV.P(Table2[6M Return vs Nifty])</f>
        <v>-0.63877470714363416</v>
      </c>
      <c r="M229">
        <v>-1.08409507338237</v>
      </c>
      <c r="N229">
        <f>(Table2[[#This Row],[1W Return vs Nifty]]-AVERAGE(Table2[1W Return vs Nifty]))/_xlfn.STDEV.P(Table2[1W Return vs Nifty])</f>
        <v>-0.42467259230932941</v>
      </c>
      <c r="O229">
        <v>18.32</v>
      </c>
      <c r="P229">
        <v>18.5467113538154</v>
      </c>
      <c r="Q229">
        <v>16.777475079136899</v>
      </c>
      <c r="R229">
        <v>47.616401309797297</v>
      </c>
      <c r="S229" s="2">
        <f>(Table2[[#This Row],[Close Price]]-Table2[[#This Row],[20D EMA]])/Table2[[#This Row],[20D EMA]]</f>
        <v>-1.6375545851528422E-2</v>
      </c>
      <c r="T229" s="2">
        <f>(Table2[[#This Row],[Close Price]]-Table2[[#This Row],[50D EMA]])/Table2[[#This Row],[50D EMA]]</f>
        <v>-2.8399177825509558E-2</v>
      </c>
      <c r="U229" s="2">
        <f>(Table2[[#This Row],[Close Price]]-Table2[[#This Row],[200D EMA]])/Table2[[#This Row],[200D EMA]]</f>
        <v>7.4059112888101006E-2</v>
      </c>
      <c r="V229">
        <v>0.75989861902442002</v>
      </c>
      <c r="W229">
        <v>18</v>
      </c>
      <c r="X229">
        <v>18.440000000000001</v>
      </c>
      <c r="Y229">
        <v>18</v>
      </c>
      <c r="Z229">
        <v>18.62</v>
      </c>
      <c r="AA229">
        <v>17.02</v>
      </c>
      <c r="AB229">
        <v>20.05</v>
      </c>
      <c r="AC229" s="2">
        <f>(Table2[[#This Row],[Close Price]]/Table2[[#This Row],[Day Low]])-1</f>
        <v>1.1111111111110628E-3</v>
      </c>
      <c r="AD229" s="2">
        <f>(Table2[[#This Row],[Day High]]/Table2[[#This Row],[Close Price]])-1</f>
        <v>2.3307436182020025E-2</v>
      </c>
      <c r="AE229" s="2">
        <f>(Table2[[#This Row],[Close Price]]/Table2[[#This Row],[Current Week Low]])-1</f>
        <v>1.1111111111110628E-3</v>
      </c>
      <c r="AF229" s="2">
        <f>(Table2[[#This Row],[Current Week High]]/Table2[[#This Row],[Close Price]])-1</f>
        <v>3.3296337402885845E-2</v>
      </c>
      <c r="AG229" s="2">
        <f>(Table2[[#This Row],[Close Price]]/Table2[[#This Row],[Current Month Low]])-1</f>
        <v>5.8754406580493468E-2</v>
      </c>
      <c r="AH229" s="2">
        <f>(Table2[[#This Row],[Current Month High]]/Table2[[#This Row],[Close Price]])-1</f>
        <v>0.11265260821309653</v>
      </c>
      <c r="AI229">
        <v>33.185349611542698</v>
      </c>
      <c r="AJ229">
        <v>137.105263157894</v>
      </c>
      <c r="AK229" t="str">
        <f>IF(AND(Table2[[#This Row],[20D EMA]]&gt;Table2[[#This Row],[50D EMA]],Table2[[#This Row],[50D EMA]]&gt;Table2[[#This Row],[200D EMA]]),"Uptrend","Downtrend/NoTrend")</f>
        <v>Downtrend/NoTrend</v>
      </c>
      <c r="AL229">
        <v>-0.08</v>
      </c>
      <c r="AM229" t="s">
        <v>10344</v>
      </c>
      <c r="AN229">
        <v>2.8</v>
      </c>
      <c r="AO229" t="s">
        <v>10345</v>
      </c>
      <c r="AP229">
        <v>0.13487953785944201</v>
      </c>
      <c r="AQ229">
        <f>(Table2[[#This Row],[Sharpe Ratio]]-AVERAGE(Table2[Sharpe Ratio]))/_xlfn.STDEV.P(Table2[Sharpe Ratio])</f>
        <v>0.79642402844019367</v>
      </c>
      <c r="AR2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9">
        <f>_xlfn.RANK.AVG(Table2[[#This Row],[1Y Return vs Nifty Z-Score]],Table2[1Y Return vs Nifty Z-Score])</f>
        <v>100</v>
      </c>
      <c r="AT229">
        <f>_xlfn.RANK.AVG(Table2[[#This Row],[6M Return vs Nifty Z-Score]],Table2[6M Return vs Nifty Z-Score])</f>
        <v>539</v>
      </c>
      <c r="AU229">
        <f>_xlfn.RANK.AVG(Table2[[#This Row],[Sharpe Ratio Z-Score]],Table2[Sharpe Ratio Z-Score])</f>
        <v>152</v>
      </c>
      <c r="AV229">
        <f>(Table2[[#This Row],[Rank 1Y]]+Table2[[#This Row],[Rank 6M]]+Table2[[#This Row],[Rank Sharpe]])/3</f>
        <v>263.66666666666669</v>
      </c>
    </row>
    <row r="230" spans="1:48" x14ac:dyDescent="0.3">
      <c r="A230" t="s">
        <v>1041</v>
      </c>
      <c r="B230" t="s">
        <v>1042</v>
      </c>
      <c r="C230" t="s">
        <v>10311</v>
      </c>
      <c r="D230" t="s">
        <v>262</v>
      </c>
      <c r="E230">
        <v>13328.7988</v>
      </c>
      <c r="F230">
        <v>4201.3</v>
      </c>
      <c r="G230">
        <v>1.4423259036217999</v>
      </c>
      <c r="H230">
        <f>(Table2[[#This Row],[1Y Return vs Nifty]]-AVERAGE(Table2[1Y Return vs Nifty]))/_xlfn.STDEV.P(Table2[1Y Return vs Nifty])</f>
        <v>-0.43847435590400574</v>
      </c>
      <c r="I230">
        <v>-1.49365056747645</v>
      </c>
      <c r="J230">
        <f>(Table2[[#This Row],[1M Return vs Nifty]]-AVERAGE(Table2[1M Return vs Nifty]))/_xlfn.STDEV.P(Table2[1M Return vs Nifty])</f>
        <v>-0.18907342908505118</v>
      </c>
      <c r="K230">
        <v>9.2385361388177696</v>
      </c>
      <c r="L230">
        <f>(Table2[[#This Row],[6M Return vs Nifty]]-AVERAGE(Table2[6M Return vs Nifty]))/_xlfn.STDEV.P(Table2[6M Return vs Nifty])</f>
        <v>2.8714816750891138E-2</v>
      </c>
      <c r="M230">
        <v>3.1990323170283799</v>
      </c>
      <c r="N230">
        <f>(Table2[[#This Row],[1W Return vs Nifty]]-AVERAGE(Table2[1W Return vs Nifty]))/_xlfn.STDEV.P(Table2[1W Return vs Nifty])</f>
        <v>0.54266173226024306</v>
      </c>
      <c r="O230">
        <v>4164.3500000000004</v>
      </c>
      <c r="P230">
        <v>4237.0100605842299</v>
      </c>
      <c r="Q230">
        <v>3853.00059278143</v>
      </c>
      <c r="R230">
        <v>62.065236356075602</v>
      </c>
      <c r="S230" s="2">
        <f>(Table2[[#This Row],[Close Price]]-Table2[[#This Row],[20D EMA]])/Table2[[#This Row],[20D EMA]]</f>
        <v>8.8729333509430797E-3</v>
      </c>
      <c r="T230" s="2">
        <f>(Table2[[#This Row],[Close Price]]-Table2[[#This Row],[50D EMA]])/Table2[[#This Row],[50D EMA]]</f>
        <v>-8.4281273996563884E-3</v>
      </c>
      <c r="U230" s="2">
        <f>(Table2[[#This Row],[Close Price]]-Table2[[#This Row],[200D EMA]])/Table2[[#This Row],[200D EMA]]</f>
        <v>9.0396925417324553E-2</v>
      </c>
      <c r="V230">
        <v>0.46378520047468202</v>
      </c>
      <c r="W230">
        <v>4179</v>
      </c>
      <c r="X230">
        <v>4250</v>
      </c>
      <c r="Y230">
        <v>4168.1000000000004</v>
      </c>
      <c r="Z230">
        <v>4250</v>
      </c>
      <c r="AA230">
        <v>3903.05</v>
      </c>
      <c r="AB230">
        <v>4449</v>
      </c>
      <c r="AC230" s="2">
        <f>(Table2[[#This Row],[Close Price]]/Table2[[#This Row],[Day Low]])-1</f>
        <v>5.3362048336922374E-3</v>
      </c>
      <c r="AD230" s="2">
        <f>(Table2[[#This Row],[Day High]]/Table2[[#This Row],[Close Price]])-1</f>
        <v>1.1591650203508497E-2</v>
      </c>
      <c r="AE230" s="2">
        <f>(Table2[[#This Row],[Close Price]]/Table2[[#This Row],[Current Week Low]])-1</f>
        <v>7.9652599505770638E-3</v>
      </c>
      <c r="AF230" s="2">
        <f>(Table2[[#This Row],[Current Week High]]/Table2[[#This Row],[Close Price]])-1</f>
        <v>1.1591650203508497E-2</v>
      </c>
      <c r="AG230" s="2">
        <f>(Table2[[#This Row],[Close Price]]/Table2[[#This Row],[Current Month Low]])-1</f>
        <v>7.6414598839369186E-2</v>
      </c>
      <c r="AH230" s="2">
        <f>(Table2[[#This Row],[Current Month High]]/Table2[[#This Row],[Close Price]])-1</f>
        <v>5.8957941589508067E-2</v>
      </c>
      <c r="AI230">
        <v>19.010782376883299</v>
      </c>
      <c r="AJ230">
        <v>52.221014492753604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-0.14000000000000001</v>
      </c>
      <c r="AM230" t="s">
        <v>10344</v>
      </c>
      <c r="AN230">
        <v>4.53</v>
      </c>
      <c r="AO230" t="s">
        <v>10345</v>
      </c>
      <c r="AP230">
        <v>0.19681102776592699</v>
      </c>
      <c r="AQ230">
        <f>(Table2[[#This Row],[Sharpe Ratio]]-AVERAGE(Table2[Sharpe Ratio]))/_xlfn.STDEV.P(Table2[Sharpe Ratio])</f>
        <v>1.5079485411334446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447</v>
      </c>
      <c r="AT230">
        <f>_xlfn.RANK.AVG(Table2[[#This Row],[6M Return vs Nifty Z-Score]],Table2[6M Return vs Nifty Z-Score])</f>
        <v>303</v>
      </c>
      <c r="AU230">
        <f>_xlfn.RANK.AVG(Table2[[#This Row],[Sharpe Ratio Z-Score]],Table2[Sharpe Ratio Z-Score])</f>
        <v>44</v>
      </c>
      <c r="AV230">
        <f>(Table2[[#This Row],[Rank 1Y]]+Table2[[#This Row],[Rank 6M]]+Table2[[#This Row],[Rank Sharpe]])/3</f>
        <v>264.66666666666669</v>
      </c>
    </row>
    <row r="231" spans="1:48" x14ac:dyDescent="0.3">
      <c r="A231" t="s">
        <v>292</v>
      </c>
      <c r="B231" t="s">
        <v>293</v>
      </c>
      <c r="C231" t="s">
        <v>10306</v>
      </c>
      <c r="D231" t="s">
        <v>101</v>
      </c>
      <c r="E231">
        <v>95457.965751915006</v>
      </c>
      <c r="F231">
        <v>95.06</v>
      </c>
      <c r="G231">
        <v>57.915913059727501</v>
      </c>
      <c r="H231">
        <f>(Table2[[#This Row],[1Y Return vs Nifty]]-AVERAGE(Table2[1Y Return vs Nifty]))/_xlfn.STDEV.P(Table2[1Y Return vs Nifty])</f>
        <v>0.44777242589236427</v>
      </c>
      <c r="I231">
        <v>-10.6973834647983</v>
      </c>
      <c r="J231">
        <f>(Table2[[#This Row],[1M Return vs Nifty]]-AVERAGE(Table2[1M Return vs Nifty]))/_xlfn.STDEV.P(Table2[1M Return vs Nifty])</f>
        <v>-1.0608291747379832</v>
      </c>
      <c r="K231">
        <v>-6.1663480503349604</v>
      </c>
      <c r="L231">
        <f>(Table2[[#This Row],[6M Return vs Nifty]]-AVERAGE(Table2[6M Return vs Nifty]))/_xlfn.STDEV.P(Table2[6M Return vs Nifty])</f>
        <v>-0.4984736265654604</v>
      </c>
      <c r="M231">
        <v>-1.64163551093617</v>
      </c>
      <c r="N231">
        <f>(Table2[[#This Row],[1W Return vs Nifty]]-AVERAGE(Table2[1W Return vs Nifty]))/_xlfn.STDEV.P(Table2[1W Return vs Nifty])</f>
        <v>-0.55059179886592169</v>
      </c>
      <c r="O231">
        <v>97.94</v>
      </c>
      <c r="P231">
        <v>99.836132786161201</v>
      </c>
      <c r="Q231">
        <v>88.018983258957306</v>
      </c>
      <c r="R231">
        <v>36.308211357430501</v>
      </c>
      <c r="S231" s="2">
        <f>(Table2[[#This Row],[Close Price]]-Table2[[#This Row],[20D EMA]])/Table2[[#This Row],[20D EMA]]</f>
        <v>-2.9405758627731218E-2</v>
      </c>
      <c r="T231" s="2">
        <f>(Table2[[#This Row],[Close Price]]-Table2[[#This Row],[50D EMA]])/Table2[[#This Row],[50D EMA]]</f>
        <v>-4.7839721480310016E-2</v>
      </c>
      <c r="U231" s="2">
        <f>(Table2[[#This Row],[Close Price]]-Table2[[#This Row],[200D EMA]])/Table2[[#This Row],[200D EMA]]</f>
        <v>7.9994297597457908E-2</v>
      </c>
      <c r="V231">
        <v>0.31945259944836002</v>
      </c>
      <c r="W231">
        <v>94.73</v>
      </c>
      <c r="X231">
        <v>95.98</v>
      </c>
      <c r="Y231">
        <v>94.73</v>
      </c>
      <c r="Z231">
        <v>99.3</v>
      </c>
      <c r="AA231">
        <v>92.5</v>
      </c>
      <c r="AB231">
        <v>106.3</v>
      </c>
      <c r="AC231" s="2">
        <f>(Table2[[#This Row],[Close Price]]/Table2[[#This Row],[Day Low]])-1</f>
        <v>3.4835849255778761E-3</v>
      </c>
      <c r="AD231" s="2">
        <f>(Table2[[#This Row],[Day High]]/Table2[[#This Row],[Close Price]])-1</f>
        <v>9.6780980433410768E-3</v>
      </c>
      <c r="AE231" s="2">
        <f>(Table2[[#This Row],[Close Price]]/Table2[[#This Row],[Current Week Low]])-1</f>
        <v>3.4835849255778761E-3</v>
      </c>
      <c r="AF231" s="2">
        <f>(Table2[[#This Row],[Current Week High]]/Table2[[#This Row],[Close Price]])-1</f>
        <v>4.4603408373658615E-2</v>
      </c>
      <c r="AG231" s="2">
        <f>(Table2[[#This Row],[Close Price]]/Table2[[#This Row],[Current Month Low]])-1</f>
        <v>2.7675675675675748E-2</v>
      </c>
      <c r="AH231" s="2">
        <f>(Table2[[#This Row],[Current Month High]]/Table2[[#This Row],[Close Price]])-1</f>
        <v>0.11824111087734046</v>
      </c>
      <c r="AI231">
        <v>24.552913949084701</v>
      </c>
      <c r="AJ231">
        <v>96.404958677685897</v>
      </c>
      <c r="AK231" t="str">
        <f>IF(AND(Table2[[#This Row],[20D EMA]]&gt;Table2[[#This Row],[50D EMA]],Table2[[#This Row],[50D EMA]]&gt;Table2[[#This Row],[200D EMA]]),"Uptrend","Downtrend/NoTrend")</f>
        <v>Downtrend/NoTrend</v>
      </c>
      <c r="AL231">
        <v>-0.14000000000000001</v>
      </c>
      <c r="AM231" t="s">
        <v>10344</v>
      </c>
      <c r="AN231">
        <v>-2.77</v>
      </c>
      <c r="AO231" t="s">
        <v>10344</v>
      </c>
      <c r="AP231">
        <v>0.147143751096106</v>
      </c>
      <c r="AQ231">
        <f>(Table2[[#This Row],[Sharpe Ratio]]-AVERAGE(Table2[Sharpe Ratio]))/_xlfn.STDEV.P(Table2[Sharpe Ratio])</f>
        <v>0.93732631191439952</v>
      </c>
      <c r="AR2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1">
        <f>_xlfn.RANK.AVG(Table2[[#This Row],[1Y Return vs Nifty Z-Score]],Table2[1Y Return vs Nifty Z-Score])</f>
        <v>174</v>
      </c>
      <c r="AT231">
        <f>_xlfn.RANK.AVG(Table2[[#This Row],[6M Return vs Nifty Z-Score]],Table2[6M Return vs Nifty Z-Score])</f>
        <v>491</v>
      </c>
      <c r="AU231">
        <f>_xlfn.RANK.AVG(Table2[[#This Row],[Sharpe Ratio Z-Score]],Table2[Sharpe Ratio Z-Score])</f>
        <v>134</v>
      </c>
      <c r="AV231">
        <f>(Table2[[#This Row],[Rank 1Y]]+Table2[[#This Row],[Rank 6M]]+Table2[[#This Row],[Rank Sharpe]])/3</f>
        <v>266.33333333333331</v>
      </c>
    </row>
    <row r="232" spans="1:48" x14ac:dyDescent="0.3">
      <c r="A232" t="s">
        <v>991</v>
      </c>
      <c r="B232" t="s">
        <v>992</v>
      </c>
      <c r="C232" t="s">
        <v>10314</v>
      </c>
      <c r="D232" t="s">
        <v>993</v>
      </c>
      <c r="E232">
        <v>14541.353466765</v>
      </c>
      <c r="F232">
        <v>811.95</v>
      </c>
      <c r="G232">
        <v>40.939003299726402</v>
      </c>
      <c r="H232">
        <f>(Table2[[#This Row],[1Y Return vs Nifty]]-AVERAGE(Table2[1Y Return vs Nifty]))/_xlfn.STDEV.P(Table2[1Y Return vs Nifty])</f>
        <v>0.18135174328088835</v>
      </c>
      <c r="I232">
        <v>2.6241197986153599</v>
      </c>
      <c r="J232">
        <f>(Table2[[#This Row],[1M Return vs Nifty]]-AVERAGE(Table2[1M Return vs Nifty]))/_xlfn.STDEV.P(Table2[1M Return vs Nifty])</f>
        <v>0.2009520112408473</v>
      </c>
      <c r="K232">
        <v>16.326957889997399</v>
      </c>
      <c r="L232">
        <f>(Table2[[#This Row],[6M Return vs Nifty]]-AVERAGE(Table2[6M Return vs Nifty]))/_xlfn.STDEV.P(Table2[6M Return vs Nifty])</f>
        <v>0.2712959347060328</v>
      </c>
      <c r="M232">
        <v>-9.6761218935731197E-2</v>
      </c>
      <c r="N232">
        <f>(Table2[[#This Row],[1W Return vs Nifty]]-AVERAGE(Table2[1W Return vs Nifty]))/_xlfn.STDEV.P(Table2[1W Return vs Nifty])</f>
        <v>-0.20168554565876975</v>
      </c>
      <c r="O232">
        <v>793.48</v>
      </c>
      <c r="P232">
        <v>768.23754158899703</v>
      </c>
      <c r="Q232">
        <v>663.79059974008896</v>
      </c>
      <c r="R232">
        <v>64.204469378308005</v>
      </c>
      <c r="S232" s="2">
        <f>(Table2[[#This Row],[Close Price]]-Table2[[#This Row],[20D EMA]])/Table2[[#This Row],[20D EMA]]</f>
        <v>2.3277209255431804E-2</v>
      </c>
      <c r="T232" s="2">
        <f>(Table2[[#This Row],[Close Price]]-Table2[[#This Row],[50D EMA]])/Table2[[#This Row],[50D EMA]]</f>
        <v>5.6899664549833917E-2</v>
      </c>
      <c r="U232" s="2">
        <f>(Table2[[#This Row],[Close Price]]-Table2[[#This Row],[200D EMA]])/Table2[[#This Row],[200D EMA]]</f>
        <v>0.22320201629538555</v>
      </c>
      <c r="V232">
        <v>0.50151390734051504</v>
      </c>
      <c r="W232">
        <v>799.95</v>
      </c>
      <c r="X232">
        <v>839.15</v>
      </c>
      <c r="Y232">
        <v>799.95</v>
      </c>
      <c r="Z232">
        <v>839.15</v>
      </c>
      <c r="AA232">
        <v>733.45</v>
      </c>
      <c r="AB232">
        <v>839.15</v>
      </c>
      <c r="AC232" s="2">
        <f>(Table2[[#This Row],[Close Price]]/Table2[[#This Row],[Day Low]])-1</f>
        <v>1.5000937558597327E-2</v>
      </c>
      <c r="AD232" s="2">
        <f>(Table2[[#This Row],[Day High]]/Table2[[#This Row],[Close Price]])-1</f>
        <v>3.3499599729047258E-2</v>
      </c>
      <c r="AE232" s="2">
        <f>(Table2[[#This Row],[Close Price]]/Table2[[#This Row],[Current Week Low]])-1</f>
        <v>1.5000937558597327E-2</v>
      </c>
      <c r="AF232" s="2">
        <f>(Table2[[#This Row],[Current Week High]]/Table2[[#This Row],[Close Price]])-1</f>
        <v>3.3499599729047258E-2</v>
      </c>
      <c r="AG232" s="2">
        <f>(Table2[[#This Row],[Close Price]]/Table2[[#This Row],[Current Month Low]])-1</f>
        <v>0.10702842729565742</v>
      </c>
      <c r="AH232" s="2">
        <f>(Table2[[#This Row],[Current Month High]]/Table2[[#This Row],[Close Price]])-1</f>
        <v>3.3499599729047258E-2</v>
      </c>
      <c r="AI232">
        <v>5.9116940698318903</v>
      </c>
      <c r="AJ232">
        <v>79.357190192180198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0.06</v>
      </c>
      <c r="AM232" t="s">
        <v>10345</v>
      </c>
      <c r="AN232">
        <v>4.32</v>
      </c>
      <c r="AO232" t="s">
        <v>10345</v>
      </c>
      <c r="AP232">
        <v>7.6825838322195E-2</v>
      </c>
      <c r="AQ232">
        <f>(Table2[[#This Row],[Sharpe Ratio]]-AVERAGE(Table2[Sharpe Ratio]))/_xlfn.STDEV.P(Table2[Sharpe Ratio])</f>
        <v>0.12945105014349712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0.58136519371249584</v>
      </c>
      <c r="AS232">
        <f>_xlfn.RANK.AVG(Table2[[#This Row],[1Y Return vs Nifty Z-Score]],Table2[1Y Return vs Nifty Z-Score])</f>
        <v>247</v>
      </c>
      <c r="AT232">
        <f>_xlfn.RANK.AVG(Table2[[#This Row],[6M Return vs Nifty Z-Score]],Table2[6M Return vs Nifty Z-Score])</f>
        <v>241</v>
      </c>
      <c r="AU232">
        <f>_xlfn.RANK.AVG(Table2[[#This Row],[Sharpe Ratio Z-Score]],Table2[Sharpe Ratio Z-Score])</f>
        <v>315</v>
      </c>
      <c r="AV232">
        <f>(Table2[[#This Row],[Rank 1Y]]+Table2[[#This Row],[Rank 6M]]+Table2[[#This Row],[Rank Sharpe]])/3</f>
        <v>267.66666666666669</v>
      </c>
    </row>
    <row r="233" spans="1:48" x14ac:dyDescent="0.3">
      <c r="A233" t="s">
        <v>1214</v>
      </c>
      <c r="B233" t="s">
        <v>1215</v>
      </c>
      <c r="C233" t="s">
        <v>10303</v>
      </c>
      <c r="D233" t="s">
        <v>993</v>
      </c>
      <c r="E233">
        <v>9858.0699888800009</v>
      </c>
      <c r="F233">
        <v>446.6</v>
      </c>
      <c r="G233">
        <v>19.754347410511201</v>
      </c>
      <c r="H233">
        <f>(Table2[[#This Row],[1Y Return vs Nifty]]-AVERAGE(Table2[1Y Return vs Nifty]))/_xlfn.STDEV.P(Table2[1Y Return vs Nifty])</f>
        <v>-0.15110160439441736</v>
      </c>
      <c r="I233">
        <v>7.6553628925168002</v>
      </c>
      <c r="J233">
        <f>(Table2[[#This Row],[1M Return vs Nifty]]-AVERAGE(Table2[1M Return vs Nifty]))/_xlfn.STDEV.P(Table2[1M Return vs Nifty])</f>
        <v>0.67749942127721197</v>
      </c>
      <c r="K233">
        <v>18.335561642456</v>
      </c>
      <c r="L233">
        <f>(Table2[[#This Row],[6M Return vs Nifty]]-AVERAGE(Table2[6M Return vs Nifty]))/_xlfn.STDEV.P(Table2[6M Return vs Nifty])</f>
        <v>0.34003469784737861</v>
      </c>
      <c r="M233">
        <v>-1.43794126654938</v>
      </c>
      <c r="N233">
        <f>(Table2[[#This Row],[1W Return vs Nifty]]-AVERAGE(Table2[1W Return vs Nifty]))/_xlfn.STDEV.P(Table2[1W Return vs Nifty])</f>
        <v>-0.5045879291809463</v>
      </c>
      <c r="O233">
        <v>427.62</v>
      </c>
      <c r="P233">
        <v>407.05151733896503</v>
      </c>
      <c r="Q233">
        <v>365.66203369650998</v>
      </c>
      <c r="R233">
        <v>66.212610852878697</v>
      </c>
      <c r="S233" s="2">
        <f>(Table2[[#This Row],[Close Price]]-Table2[[#This Row],[20D EMA]])/Table2[[#This Row],[20D EMA]]</f>
        <v>4.4385201814695331E-2</v>
      </c>
      <c r="T233" s="2">
        <f>(Table2[[#This Row],[Close Price]]-Table2[[#This Row],[50D EMA]])/Table2[[#This Row],[50D EMA]]</f>
        <v>9.7158420928085354E-2</v>
      </c>
      <c r="U233" s="2">
        <f>(Table2[[#This Row],[Close Price]]-Table2[[#This Row],[200D EMA]])/Table2[[#This Row],[200D EMA]]</f>
        <v>0.22134637683130773</v>
      </c>
      <c r="V233">
        <v>1.3503184404898001</v>
      </c>
      <c r="W233">
        <v>444</v>
      </c>
      <c r="X233">
        <v>464.4</v>
      </c>
      <c r="Y233">
        <v>441.7</v>
      </c>
      <c r="Z233">
        <v>464.4</v>
      </c>
      <c r="AA233">
        <v>370</v>
      </c>
      <c r="AB233">
        <v>482</v>
      </c>
      <c r="AC233" s="2">
        <f>(Table2[[#This Row],[Close Price]]/Table2[[#This Row],[Day Low]])-1</f>
        <v>5.8558558558559071E-3</v>
      </c>
      <c r="AD233" s="2">
        <f>(Table2[[#This Row],[Day High]]/Table2[[#This Row],[Close Price]])-1</f>
        <v>3.9856695029108824E-2</v>
      </c>
      <c r="AE233" s="2">
        <f>(Table2[[#This Row],[Close Price]]/Table2[[#This Row],[Current Week Low]])-1</f>
        <v>1.109350237717921E-2</v>
      </c>
      <c r="AF233" s="2">
        <f>(Table2[[#This Row],[Current Week High]]/Table2[[#This Row],[Close Price]])-1</f>
        <v>3.9856695029108824E-2</v>
      </c>
      <c r="AG233" s="2">
        <f>(Table2[[#This Row],[Close Price]]/Table2[[#This Row],[Current Month Low]])-1</f>
        <v>0.20702702702702713</v>
      </c>
      <c r="AH233" s="2">
        <f>(Table2[[#This Row],[Current Month High]]/Table2[[#This Row],[Close Price]])-1</f>
        <v>7.9265562024182667E-2</v>
      </c>
      <c r="AI233">
        <v>7.9265562024182596</v>
      </c>
      <c r="AJ233">
        <v>66.953271028037307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0.23</v>
      </c>
      <c r="AM233" t="s">
        <v>10345</v>
      </c>
      <c r="AN233">
        <v>17.59</v>
      </c>
      <c r="AO233" t="s">
        <v>10345</v>
      </c>
      <c r="AP233">
        <v>9.9978898450855003E-2</v>
      </c>
      <c r="AQ233">
        <f>(Table2[[#This Row],[Sharpe Ratio]]-AVERAGE(Table2[Sharpe Ratio]))/_xlfn.STDEV.P(Table2[Sharpe Ratio])</f>
        <v>0.39545417472967509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0.75729876027890208</v>
      </c>
      <c r="AS233">
        <f>_xlfn.RANK.AVG(Table2[[#This Row],[1Y Return vs Nifty Z-Score]],Table2[1Y Return vs Nifty Z-Score])</f>
        <v>345</v>
      </c>
      <c r="AT233">
        <f>_xlfn.RANK.AVG(Table2[[#This Row],[6M Return vs Nifty Z-Score]],Table2[6M Return vs Nifty Z-Score])</f>
        <v>219</v>
      </c>
      <c r="AU233">
        <f>_xlfn.RANK.AVG(Table2[[#This Row],[Sharpe Ratio Z-Score]],Table2[Sharpe Ratio Z-Score])</f>
        <v>240</v>
      </c>
      <c r="AV233">
        <f>(Table2[[#This Row],[Rank 1Y]]+Table2[[#This Row],[Rank 6M]]+Table2[[#This Row],[Rank Sharpe]])/3</f>
        <v>268</v>
      </c>
    </row>
    <row r="234" spans="1:48" x14ac:dyDescent="0.3">
      <c r="A234" t="s">
        <v>344</v>
      </c>
      <c r="B234" t="s">
        <v>345</v>
      </c>
      <c r="C234" t="s">
        <v>10307</v>
      </c>
      <c r="D234" t="s">
        <v>127</v>
      </c>
      <c r="E234">
        <v>74838.716707679996</v>
      </c>
      <c r="F234">
        <v>1584.5</v>
      </c>
      <c r="G234">
        <v>21.255579741322698</v>
      </c>
      <c r="H234">
        <f>(Table2[[#This Row],[1Y Return vs Nifty]]-AVERAGE(Table2[1Y Return vs Nifty]))/_xlfn.STDEV.P(Table2[1Y Return vs Nifty])</f>
        <v>-0.12754258523325349</v>
      </c>
      <c r="I234">
        <v>-6.2226232668962096</v>
      </c>
      <c r="J234">
        <f>(Table2[[#This Row],[1M Return vs Nifty]]-AVERAGE(Table2[1M Return vs Nifty]))/_xlfn.STDEV.P(Table2[1M Return vs Nifty])</f>
        <v>-0.63699050444418293</v>
      </c>
      <c r="K234">
        <v>23.385826798542901</v>
      </c>
      <c r="L234">
        <f>(Table2[[#This Row],[6M Return vs Nifty]]-AVERAGE(Table2[6M Return vs Nifty]))/_xlfn.STDEV.P(Table2[6M Return vs Nifty])</f>
        <v>0.5128656904910629</v>
      </c>
      <c r="M234">
        <v>0.979667952070716</v>
      </c>
      <c r="N234">
        <f>(Table2[[#This Row],[1W Return vs Nifty]]-AVERAGE(Table2[1W Return vs Nifty]))/_xlfn.STDEV.P(Table2[1W Return vs Nifty])</f>
        <v>4.1423470293858608E-2</v>
      </c>
      <c r="O234">
        <v>1609.46</v>
      </c>
      <c r="P234">
        <v>1599.10836584509</v>
      </c>
      <c r="Q234">
        <v>1380.2509593729999</v>
      </c>
      <c r="R234">
        <v>49.407940791864803</v>
      </c>
      <c r="S234" s="2">
        <f>(Table2[[#This Row],[Close Price]]-Table2[[#This Row],[20D EMA]])/Table2[[#This Row],[20D EMA]]</f>
        <v>-1.5508307134069834E-2</v>
      </c>
      <c r="T234" s="2">
        <f>(Table2[[#This Row],[Close Price]]-Table2[[#This Row],[50D EMA]])/Table2[[#This Row],[50D EMA]]</f>
        <v>-9.1353195049854261E-3</v>
      </c>
      <c r="U234" s="2">
        <f>(Table2[[#This Row],[Close Price]]-Table2[[#This Row],[200D EMA]])/Table2[[#This Row],[200D EMA]]</f>
        <v>0.14797964039799208</v>
      </c>
      <c r="V234">
        <v>0.588765107863082</v>
      </c>
      <c r="W234">
        <v>1579.25</v>
      </c>
      <c r="X234">
        <v>1620</v>
      </c>
      <c r="Y234">
        <v>1579.25</v>
      </c>
      <c r="Z234">
        <v>1644.9</v>
      </c>
      <c r="AA234">
        <v>1510.4</v>
      </c>
      <c r="AB234">
        <v>1771.2</v>
      </c>
      <c r="AC234" s="2">
        <f>(Table2[[#This Row],[Close Price]]/Table2[[#This Row],[Day Low]])-1</f>
        <v>3.3243628304575612E-3</v>
      </c>
      <c r="AD234" s="2">
        <f>(Table2[[#This Row],[Day High]]/Table2[[#This Row],[Close Price]])-1</f>
        <v>2.2404544020195649E-2</v>
      </c>
      <c r="AE234" s="2">
        <f>(Table2[[#This Row],[Close Price]]/Table2[[#This Row],[Current Week Low]])-1</f>
        <v>3.3243628304575612E-3</v>
      </c>
      <c r="AF234" s="2">
        <f>(Table2[[#This Row],[Current Week High]]/Table2[[#This Row],[Close Price]])-1</f>
        <v>3.8119280530135802E-2</v>
      </c>
      <c r="AG234" s="2">
        <f>(Table2[[#This Row],[Close Price]]/Table2[[#This Row],[Current Month Low]])-1</f>
        <v>4.9059851694915224E-2</v>
      </c>
      <c r="AH234" s="2">
        <f>(Table2[[#This Row],[Current Month High]]/Table2[[#This Row],[Close Price]])-1</f>
        <v>0.11782896812874721</v>
      </c>
      <c r="AI234">
        <v>13.884506153360601</v>
      </c>
      <c r="AJ234">
        <v>58.086401277062699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-0.03</v>
      </c>
      <c r="AM234" t="s">
        <v>10344</v>
      </c>
      <c r="AN234">
        <v>-3.18</v>
      </c>
      <c r="AO234" t="s">
        <v>10344</v>
      </c>
      <c r="AP234">
        <v>8.6250778657531002E-2</v>
      </c>
      <c r="AQ234">
        <f>(Table2[[#This Row],[Sharpe Ratio]]-AVERAGE(Table2[Sharpe Ratio]))/_xlfn.STDEV.P(Table2[Sharpe Ratio])</f>
        <v>0.23773321951143778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2.7489290618922899E-2</v>
      </c>
      <c r="AS234">
        <f>_xlfn.RANK.AVG(Table2[[#This Row],[1Y Return vs Nifty Z-Score]],Table2[1Y Return vs Nifty Z-Score])</f>
        <v>341</v>
      </c>
      <c r="AT234">
        <f>_xlfn.RANK.AVG(Table2[[#This Row],[6M Return vs Nifty Z-Score]],Table2[6M Return vs Nifty Z-Score])</f>
        <v>186</v>
      </c>
      <c r="AU234">
        <f>_xlfn.RANK.AVG(Table2[[#This Row],[Sharpe Ratio Z-Score]],Table2[Sharpe Ratio Z-Score])</f>
        <v>279</v>
      </c>
      <c r="AV234">
        <f>(Table2[[#This Row],[Rank 1Y]]+Table2[[#This Row],[Rank 6M]]+Table2[[#This Row],[Rank Sharpe]])/3</f>
        <v>268.66666666666669</v>
      </c>
    </row>
    <row r="235" spans="1:48" x14ac:dyDescent="0.3">
      <c r="A235" t="s">
        <v>553</v>
      </c>
      <c r="B235" t="s">
        <v>554</v>
      </c>
      <c r="C235" t="s">
        <v>10303</v>
      </c>
      <c r="D235" t="s">
        <v>186</v>
      </c>
      <c r="E235">
        <v>36404.1</v>
      </c>
      <c r="F235">
        <v>839.75</v>
      </c>
      <c r="G235">
        <v>33.468333594908302</v>
      </c>
      <c r="H235">
        <f>(Table2[[#This Row],[1Y Return vs Nifty]]-AVERAGE(Table2[1Y Return vs Nifty]))/_xlfn.STDEV.P(Table2[1Y Return vs Nifty])</f>
        <v>6.4113626894600734E-2</v>
      </c>
      <c r="I235">
        <v>2.8813680821688701</v>
      </c>
      <c r="J235">
        <f>(Table2[[#This Row],[1M Return vs Nifty]]-AVERAGE(Table2[1M Return vs Nifty]))/_xlfn.STDEV.P(Table2[1M Return vs Nifty])</f>
        <v>0.2253179583787073</v>
      </c>
      <c r="K235">
        <v>65.8829844868999</v>
      </c>
      <c r="L235">
        <f>(Table2[[#This Row],[6M Return vs Nifty]]-AVERAGE(Table2[6M Return vs Nifty]))/_xlfn.STDEV.P(Table2[6M Return vs Nifty])</f>
        <v>1.967210308211079</v>
      </c>
      <c r="M235">
        <v>3.33293267187373</v>
      </c>
      <c r="N235">
        <f>(Table2[[#This Row],[1W Return vs Nifty]]-AVERAGE(Table2[1W Return vs Nifty]))/_xlfn.STDEV.P(Table2[1W Return vs Nifty])</f>
        <v>0.57290281488691019</v>
      </c>
      <c r="O235">
        <v>806.43</v>
      </c>
      <c r="P235">
        <v>761.54575611884297</v>
      </c>
      <c r="Q235">
        <v>612.33268522053299</v>
      </c>
      <c r="R235">
        <v>67.157960802322606</v>
      </c>
      <c r="S235" s="2">
        <f>(Table2[[#This Row],[Close Price]]-Table2[[#This Row],[20D EMA]])/Table2[[#This Row],[20D EMA]]</f>
        <v>4.131790731991624E-2</v>
      </c>
      <c r="T235" s="2">
        <f>(Table2[[#This Row],[Close Price]]-Table2[[#This Row],[50D EMA]])/Table2[[#This Row],[50D EMA]]</f>
        <v>0.102691457805134</v>
      </c>
      <c r="U235" s="2">
        <f>(Table2[[#This Row],[Close Price]]-Table2[[#This Row],[200D EMA]])/Table2[[#This Row],[200D EMA]]</f>
        <v>0.37139502801089597</v>
      </c>
      <c r="V235">
        <v>0.24363556488684299</v>
      </c>
      <c r="W235">
        <v>826.35</v>
      </c>
      <c r="X235">
        <v>842.55</v>
      </c>
      <c r="Y235">
        <v>806.05</v>
      </c>
      <c r="Z235">
        <v>855.6</v>
      </c>
      <c r="AA235">
        <v>736.35</v>
      </c>
      <c r="AB235">
        <v>855.6</v>
      </c>
      <c r="AC235" s="2">
        <f>(Table2[[#This Row],[Close Price]]/Table2[[#This Row],[Day Low]])-1</f>
        <v>1.6215889151086182E-2</v>
      </c>
      <c r="AD235" s="2">
        <f>(Table2[[#This Row],[Day High]]/Table2[[#This Row],[Close Price]])-1</f>
        <v>3.3343256921702924E-3</v>
      </c>
      <c r="AE235" s="2">
        <f>(Table2[[#This Row],[Close Price]]/Table2[[#This Row],[Current Week Low]])-1</f>
        <v>4.1808820792754942E-2</v>
      </c>
      <c r="AF235" s="2">
        <f>(Table2[[#This Row],[Current Week High]]/Table2[[#This Row],[Close Price]])-1</f>
        <v>1.8874665078892461E-2</v>
      </c>
      <c r="AG235" s="2">
        <f>(Table2[[#This Row],[Close Price]]/Table2[[#This Row],[Current Month Low]])-1</f>
        <v>0.14042235350037346</v>
      </c>
      <c r="AH235" s="2">
        <f>(Table2[[#This Row],[Current Month High]]/Table2[[#This Row],[Close Price]])-1</f>
        <v>1.8874665078892461E-2</v>
      </c>
      <c r="AI235">
        <v>1.8874665078892401</v>
      </c>
      <c r="AJ235">
        <v>101.33061615919399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7.0000000000000007E-2</v>
      </c>
      <c r="AM235" t="s">
        <v>10345</v>
      </c>
      <c r="AN235">
        <v>5.3</v>
      </c>
      <c r="AO235" t="s">
        <v>10345</v>
      </c>
      <c r="AP235">
        <v>1.3335025075707E-2</v>
      </c>
      <c r="AQ235">
        <f>(Table2[[#This Row],[Sharpe Ratio]]-AVERAGE(Table2[Sharpe Ratio]))/_xlfn.STDEV.P(Table2[Sharpe Ratio])</f>
        <v>-0.59998836789600307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2.2295563404752938</v>
      </c>
      <c r="AS235">
        <f>_xlfn.RANK.AVG(Table2[[#This Row],[1Y Return vs Nifty Z-Score]],Table2[1Y Return vs Nifty Z-Score])</f>
        <v>277</v>
      </c>
      <c r="AT235">
        <f>_xlfn.RANK.AVG(Table2[[#This Row],[6M Return vs Nifty Z-Score]],Table2[6M Return vs Nifty Z-Score])</f>
        <v>33</v>
      </c>
      <c r="AU235">
        <f>_xlfn.RANK.AVG(Table2[[#This Row],[Sharpe Ratio Z-Score]],Table2[Sharpe Ratio Z-Score])</f>
        <v>496</v>
      </c>
      <c r="AV235">
        <f>(Table2[[#This Row],[Rank 1Y]]+Table2[[#This Row],[Rank 6M]]+Table2[[#This Row],[Rank Sharpe]])/3</f>
        <v>268.66666666666669</v>
      </c>
    </row>
    <row r="236" spans="1:48" x14ac:dyDescent="0.3">
      <c r="A236" t="s">
        <v>580</v>
      </c>
      <c r="B236" t="s">
        <v>581</v>
      </c>
      <c r="C236" t="s">
        <v>10308</v>
      </c>
      <c r="D236" t="s">
        <v>175</v>
      </c>
      <c r="E236">
        <v>34075.029544211</v>
      </c>
      <c r="F236">
        <v>184.56</v>
      </c>
      <c r="G236">
        <v>74.282189607230194</v>
      </c>
      <c r="H236">
        <f>(Table2[[#This Row],[1Y Return vs Nifty]]-AVERAGE(Table2[1Y Return vs Nifty]))/_xlfn.STDEV.P(Table2[1Y Return vs Nifty])</f>
        <v>0.70461036820546374</v>
      </c>
      <c r="I236">
        <v>-3.2951826931174999</v>
      </c>
      <c r="J236">
        <f>(Table2[[#This Row],[1M Return vs Nifty]]-AVERAGE(Table2[1M Return vs Nifty]))/_xlfn.STDEV.P(Table2[1M Return vs Nifty])</f>
        <v>-0.35971027817950024</v>
      </c>
      <c r="K236">
        <v>7.0939412501352601</v>
      </c>
      <c r="L236">
        <f>(Table2[[#This Row],[6M Return vs Nifty]]-AVERAGE(Table2[6M Return vs Nifty]))/_xlfn.STDEV.P(Table2[6M Return vs Nifty])</f>
        <v>-4.4677857093735784E-2</v>
      </c>
      <c r="M236">
        <v>7.2439183323854799</v>
      </c>
      <c r="N236">
        <f>(Table2[[#This Row],[1W Return vs Nifty]]-AVERAGE(Table2[1W Return vs Nifty]))/_xlfn.STDEV.P(Table2[1W Return vs Nifty])</f>
        <v>1.4561897983145982</v>
      </c>
      <c r="O236">
        <v>178.38</v>
      </c>
      <c r="P236">
        <v>181.90590520816099</v>
      </c>
      <c r="Q236">
        <v>160.90188794239799</v>
      </c>
      <c r="R236">
        <v>69.031516421866897</v>
      </c>
      <c r="S236" s="2">
        <f>(Table2[[#This Row],[Close Price]]-Table2[[#This Row],[20D EMA]])/Table2[[#This Row],[20D EMA]]</f>
        <v>3.4645139589640134E-2</v>
      </c>
      <c r="T236" s="2">
        <f>(Table2[[#This Row],[Close Price]]-Table2[[#This Row],[50D EMA]])/Table2[[#This Row],[50D EMA]]</f>
        <v>1.4590481759247152E-2</v>
      </c>
      <c r="U236" s="2">
        <f>(Table2[[#This Row],[Close Price]]-Table2[[#This Row],[200D EMA]])/Table2[[#This Row],[200D EMA]]</f>
        <v>0.14703439692436354</v>
      </c>
      <c r="V236">
        <v>1.1041177899849901</v>
      </c>
      <c r="W236">
        <v>182.8</v>
      </c>
      <c r="X236">
        <v>186.74</v>
      </c>
      <c r="Y236">
        <v>175.32</v>
      </c>
      <c r="Z236">
        <v>187</v>
      </c>
      <c r="AA236">
        <v>163.16</v>
      </c>
      <c r="AB236">
        <v>200.4</v>
      </c>
      <c r="AC236" s="2">
        <f>(Table2[[#This Row],[Close Price]]/Table2[[#This Row],[Day Low]])-1</f>
        <v>9.6280087527351732E-3</v>
      </c>
      <c r="AD236" s="2">
        <f>(Table2[[#This Row],[Day High]]/Table2[[#This Row],[Close Price]])-1</f>
        <v>1.1811876896402396E-2</v>
      </c>
      <c r="AE236" s="2">
        <f>(Table2[[#This Row],[Close Price]]/Table2[[#This Row],[Current Week Low]])-1</f>
        <v>5.2703627652292973E-2</v>
      </c>
      <c r="AF236" s="2">
        <f>(Table2[[#This Row],[Current Week High]]/Table2[[#This Row],[Close Price]])-1</f>
        <v>1.322063285652364E-2</v>
      </c>
      <c r="AG236" s="2">
        <f>(Table2[[#This Row],[Close Price]]/Table2[[#This Row],[Current Month Low]])-1</f>
        <v>0.13115959794067167</v>
      </c>
      <c r="AH236" s="2">
        <f>(Table2[[#This Row],[Current Month High]]/Table2[[#This Row],[Close Price]])-1</f>
        <v>8.5825747724317392E-2</v>
      </c>
      <c r="AI236">
        <v>13.242306025140801</v>
      </c>
      <c r="AJ236">
        <v>109.13314447592001</v>
      </c>
      <c r="AK236" t="str">
        <f>IF(AND(Table2[[#This Row],[20D EMA]]&gt;Table2[[#This Row],[50D EMA]],Table2[[#This Row],[50D EMA]]&gt;Table2[[#This Row],[200D EMA]]),"Uptrend","Downtrend/NoTrend")</f>
        <v>Downtrend/NoTrend</v>
      </c>
      <c r="AL236">
        <v>0.04</v>
      </c>
      <c r="AM236" t="s">
        <v>10345</v>
      </c>
      <c r="AN236">
        <v>4.12</v>
      </c>
      <c r="AO236" t="s">
        <v>10345</v>
      </c>
      <c r="AP236">
        <v>7.1412595287543998E-2</v>
      </c>
      <c r="AQ236">
        <f>(Table2[[#This Row],[Sharpe Ratio]]-AVERAGE(Table2[Sharpe Ratio]))/_xlfn.STDEV.P(Table2[Sharpe Ratio])</f>
        <v>6.7258858123959181E-2</v>
      </c>
      <c r="AR2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6">
        <f>_xlfn.RANK.AVG(Table2[[#This Row],[1Y Return vs Nifty Z-Score]],Table2[1Y Return vs Nifty Z-Score])</f>
        <v>140</v>
      </c>
      <c r="AT236">
        <f>_xlfn.RANK.AVG(Table2[[#This Row],[6M Return vs Nifty Z-Score]],Table2[6M Return vs Nifty Z-Score])</f>
        <v>328</v>
      </c>
      <c r="AU236">
        <f>_xlfn.RANK.AVG(Table2[[#This Row],[Sharpe Ratio Z-Score]],Table2[Sharpe Ratio Z-Score])</f>
        <v>339</v>
      </c>
      <c r="AV236">
        <f>(Table2[[#This Row],[Rank 1Y]]+Table2[[#This Row],[Rank 6M]]+Table2[[#This Row],[Rank Sharpe]])/3</f>
        <v>269</v>
      </c>
    </row>
    <row r="237" spans="1:48" x14ac:dyDescent="0.3">
      <c r="A237" t="s">
        <v>390</v>
      </c>
      <c r="B237" t="s">
        <v>391</v>
      </c>
      <c r="C237" t="s">
        <v>10313</v>
      </c>
      <c r="D237" t="s">
        <v>139</v>
      </c>
      <c r="E237">
        <v>62835.920587155</v>
      </c>
      <c r="F237">
        <v>1711.25</v>
      </c>
      <c r="G237">
        <v>28.238617400094199</v>
      </c>
      <c r="H237">
        <f>(Table2[[#This Row],[1Y Return vs Nifty]]-AVERAGE(Table2[1Y Return vs Nifty]))/_xlfn.STDEV.P(Table2[1Y Return vs Nifty])</f>
        <v>-1.7956937076316747E-2</v>
      </c>
      <c r="I237">
        <v>-4.4415341621363504</v>
      </c>
      <c r="J237">
        <f>(Table2[[#This Row],[1M Return vs Nifty]]-AVERAGE(Table2[1M Return vs Nifty]))/_xlfn.STDEV.P(Table2[1M Return vs Nifty])</f>
        <v>-0.46828996978980919</v>
      </c>
      <c r="K237">
        <v>14.2721913404611</v>
      </c>
      <c r="L237">
        <f>(Table2[[#This Row],[6M Return vs Nifty]]-AVERAGE(Table2[6M Return vs Nifty]))/_xlfn.STDEV.P(Table2[6M Return vs Nifty])</f>
        <v>0.20097738084171254</v>
      </c>
      <c r="M237">
        <v>-2.7922686044898</v>
      </c>
      <c r="N237">
        <f>(Table2[[#This Row],[1W Return vs Nifty]]-AVERAGE(Table2[1W Return vs Nifty]))/_xlfn.STDEV.P(Table2[1W Return vs Nifty])</f>
        <v>-0.81045959753846075</v>
      </c>
      <c r="O237">
        <v>1745.85</v>
      </c>
      <c r="P237">
        <v>1745.9778147724501</v>
      </c>
      <c r="Q237">
        <v>1555.3372743049099</v>
      </c>
      <c r="R237">
        <v>45.044532931125197</v>
      </c>
      <c r="S237" s="2">
        <f>(Table2[[#This Row],[Close Price]]-Table2[[#This Row],[20D EMA]])/Table2[[#This Row],[20D EMA]]</f>
        <v>-1.9818426554400383E-2</v>
      </c>
      <c r="T237" s="2">
        <f>(Table2[[#This Row],[Close Price]]-Table2[[#This Row],[50D EMA]])/Table2[[#This Row],[50D EMA]]</f>
        <v>-1.9890181008385886E-2</v>
      </c>
      <c r="U237" s="2">
        <f>(Table2[[#This Row],[Close Price]]-Table2[[#This Row],[200D EMA]])/Table2[[#This Row],[200D EMA]]</f>
        <v>0.10024367593502734</v>
      </c>
      <c r="V237">
        <v>0.59606750726898805</v>
      </c>
      <c r="W237">
        <v>1707.05</v>
      </c>
      <c r="X237">
        <v>1738.9</v>
      </c>
      <c r="Y237">
        <v>1699.95</v>
      </c>
      <c r="Z237">
        <v>1747.4</v>
      </c>
      <c r="AA237">
        <v>1687</v>
      </c>
      <c r="AB237">
        <v>1870</v>
      </c>
      <c r="AC237" s="2">
        <f>(Table2[[#This Row],[Close Price]]/Table2[[#This Row],[Day Low]])-1</f>
        <v>2.4603848744910728E-3</v>
      </c>
      <c r="AD237" s="2">
        <f>(Table2[[#This Row],[Day High]]/Table2[[#This Row],[Close Price]])-1</f>
        <v>1.6157779401022587E-2</v>
      </c>
      <c r="AE237" s="2">
        <f>(Table2[[#This Row],[Close Price]]/Table2[[#This Row],[Current Week Low]])-1</f>
        <v>6.6472543310096555E-3</v>
      </c>
      <c r="AF237" s="2">
        <f>(Table2[[#This Row],[Current Week High]]/Table2[[#This Row],[Close Price]])-1</f>
        <v>2.1124908692476296E-2</v>
      </c>
      <c r="AG237" s="2">
        <f>(Table2[[#This Row],[Close Price]]/Table2[[#This Row],[Current Month Low]])-1</f>
        <v>1.4374629519857685E-2</v>
      </c>
      <c r="AH237" s="2">
        <f>(Table2[[#This Row],[Current Month High]]/Table2[[#This Row],[Close Price]])-1</f>
        <v>9.2768444119795568E-2</v>
      </c>
      <c r="AI237">
        <v>14.130021913805701</v>
      </c>
      <c r="AJ237">
        <v>62.805632194843497</v>
      </c>
      <c r="AK237" t="str">
        <f>IF(AND(Table2[[#This Row],[20D EMA]]&gt;Table2[[#This Row],[50D EMA]],Table2[[#This Row],[50D EMA]]&gt;Table2[[#This Row],[200D EMA]]),"Uptrend","Downtrend/NoTrend")</f>
        <v>Downtrend/NoTrend</v>
      </c>
      <c r="AL237">
        <v>-7.0000000000000007E-2</v>
      </c>
      <c r="AM237" t="s">
        <v>10344</v>
      </c>
      <c r="AN237">
        <v>-4.3099999999999996</v>
      </c>
      <c r="AO237" t="s">
        <v>10344</v>
      </c>
      <c r="AP237">
        <v>9.3740828857529004E-2</v>
      </c>
      <c r="AQ237">
        <f>(Table2[[#This Row],[Sharpe Ratio]]-AVERAGE(Table2[Sharpe Ratio]))/_xlfn.STDEV.P(Table2[Sharpe Ratio])</f>
        <v>0.32378563528003562</v>
      </c>
      <c r="AR2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7">
        <f>_xlfn.RANK.AVG(Table2[[#This Row],[1Y Return vs Nifty Z-Score]],Table2[1Y Return vs Nifty Z-Score])</f>
        <v>303</v>
      </c>
      <c r="AT237">
        <f>_xlfn.RANK.AVG(Table2[[#This Row],[6M Return vs Nifty Z-Score]],Table2[6M Return vs Nifty Z-Score])</f>
        <v>259</v>
      </c>
      <c r="AU237">
        <f>_xlfn.RANK.AVG(Table2[[#This Row],[Sharpe Ratio Z-Score]],Table2[Sharpe Ratio Z-Score])</f>
        <v>249</v>
      </c>
      <c r="AV237">
        <f>(Table2[[#This Row],[Rank 1Y]]+Table2[[#This Row],[Rank 6M]]+Table2[[#This Row],[Rank Sharpe]])/3</f>
        <v>270.33333333333331</v>
      </c>
    </row>
    <row r="238" spans="1:48" x14ac:dyDescent="0.3">
      <c r="A238" t="s">
        <v>1678</v>
      </c>
      <c r="B238" t="s">
        <v>1679</v>
      </c>
      <c r="C238" t="s">
        <v>10303</v>
      </c>
      <c r="D238" t="s">
        <v>993</v>
      </c>
      <c r="E238">
        <v>5173.7522447519996</v>
      </c>
      <c r="F238">
        <v>41.09</v>
      </c>
      <c r="G238">
        <v>42.882813936563899</v>
      </c>
      <c r="H238">
        <f>(Table2[[#This Row],[1Y Return vs Nifty]]-AVERAGE(Table2[1Y Return vs Nifty]))/_xlfn.STDEV.P(Table2[1Y Return vs Nifty])</f>
        <v>0.21185619692143479</v>
      </c>
      <c r="I238">
        <v>-8.6520473758516303</v>
      </c>
      <c r="J238">
        <f>(Table2[[#This Row],[1M Return vs Nifty]]-AVERAGE(Table2[1M Return vs Nifty]))/_xlfn.STDEV.P(Table2[1M Return vs Nifty])</f>
        <v>-0.86709979262505898</v>
      </c>
      <c r="K238">
        <v>6.7252075497585704</v>
      </c>
      <c r="L238">
        <f>(Table2[[#This Row],[6M Return vs Nifty]]-AVERAGE(Table2[6M Return vs Nifty]))/_xlfn.STDEV.P(Table2[6M Return vs Nifty])</f>
        <v>-5.7296721546916507E-2</v>
      </c>
      <c r="M238">
        <v>-5.2525455118198003</v>
      </c>
      <c r="N238">
        <f>(Table2[[#This Row],[1W Return vs Nifty]]-AVERAGE(Table2[1W Return vs Nifty]))/_xlfn.STDEV.P(Table2[1W Return vs Nifty])</f>
        <v>-1.3661073949246483</v>
      </c>
      <c r="O238">
        <v>40.94</v>
      </c>
      <c r="P238">
        <v>40.097271475843598</v>
      </c>
      <c r="Q238">
        <v>34.189420714358498</v>
      </c>
      <c r="R238">
        <v>45.746225345304197</v>
      </c>
      <c r="S238" s="2">
        <f>(Table2[[#This Row],[Close Price]]-Table2[[#This Row],[20D EMA]])/Table2[[#This Row],[20D EMA]]</f>
        <v>3.6638983878848484E-3</v>
      </c>
      <c r="T238" s="2">
        <f>(Table2[[#This Row],[Close Price]]-Table2[[#This Row],[50D EMA]])/Table2[[#This Row],[50D EMA]]</f>
        <v>2.4758006907140036E-2</v>
      </c>
      <c r="U238" s="2">
        <f>(Table2[[#This Row],[Close Price]]-Table2[[#This Row],[200D EMA]])/Table2[[#This Row],[200D EMA]]</f>
        <v>0.2018337585562974</v>
      </c>
      <c r="V238">
        <v>0.57368506978016498</v>
      </c>
      <c r="W238">
        <v>40.49</v>
      </c>
      <c r="X238">
        <v>41.92</v>
      </c>
      <c r="Y238">
        <v>40</v>
      </c>
      <c r="Z238">
        <v>41.92</v>
      </c>
      <c r="AA238">
        <v>38.6</v>
      </c>
      <c r="AB238">
        <v>44.6</v>
      </c>
      <c r="AC238" s="2">
        <f>(Table2[[#This Row],[Close Price]]/Table2[[#This Row],[Day Low]])-1</f>
        <v>1.4818473697209233E-2</v>
      </c>
      <c r="AD238" s="2">
        <f>(Table2[[#This Row],[Day High]]/Table2[[#This Row],[Close Price]])-1</f>
        <v>2.0199561937211064E-2</v>
      </c>
      <c r="AE238" s="2">
        <f>(Table2[[#This Row],[Close Price]]/Table2[[#This Row],[Current Week Low]])-1</f>
        <v>2.7249999999999996E-2</v>
      </c>
      <c r="AF238" s="2">
        <f>(Table2[[#This Row],[Current Week High]]/Table2[[#This Row],[Close Price]])-1</f>
        <v>2.0199561937211064E-2</v>
      </c>
      <c r="AG238" s="2">
        <f>(Table2[[#This Row],[Close Price]]/Table2[[#This Row],[Current Month Low]])-1</f>
        <v>6.450777202072544E-2</v>
      </c>
      <c r="AH238" s="2">
        <f>(Table2[[#This Row],[Current Month High]]/Table2[[#This Row],[Close Price]])-1</f>
        <v>8.5422243854952562E-2</v>
      </c>
      <c r="AI238">
        <v>12.1927476271598</v>
      </c>
      <c r="AJ238">
        <v>82.622222222222206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0.13</v>
      </c>
      <c r="AM238" t="s">
        <v>10345</v>
      </c>
      <c r="AN238">
        <v>3.95</v>
      </c>
      <c r="AO238" t="s">
        <v>10345</v>
      </c>
      <c r="AP238">
        <v>9.3704181507978004E-2</v>
      </c>
      <c r="AQ238">
        <f>(Table2[[#This Row],[Sharpe Ratio]]-AVERAGE(Table2[Sharpe Ratio]))/_xlfn.STDEV.P(Table2[Sharpe Ratio])</f>
        <v>0.32336459765329439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-1.7552831145218946</v>
      </c>
      <c r="AS238">
        <f>_xlfn.RANK.AVG(Table2[[#This Row],[1Y Return vs Nifty Z-Score]],Table2[1Y Return vs Nifty Z-Score])</f>
        <v>232</v>
      </c>
      <c r="AT238">
        <f>_xlfn.RANK.AVG(Table2[[#This Row],[6M Return vs Nifty Z-Score]],Table2[6M Return vs Nifty Z-Score])</f>
        <v>330</v>
      </c>
      <c r="AU238">
        <f>_xlfn.RANK.AVG(Table2[[#This Row],[Sharpe Ratio Z-Score]],Table2[Sharpe Ratio Z-Score])</f>
        <v>250</v>
      </c>
      <c r="AV238">
        <f>(Table2[[#This Row],[Rank 1Y]]+Table2[[#This Row],[Rank 6M]]+Table2[[#This Row],[Rank Sharpe]])/3</f>
        <v>270.66666666666669</v>
      </c>
    </row>
    <row r="239" spans="1:48" x14ac:dyDescent="0.3">
      <c r="A239" t="s">
        <v>738</v>
      </c>
      <c r="B239" t="s">
        <v>739</v>
      </c>
      <c r="C239" t="s">
        <v>10300</v>
      </c>
      <c r="D239" t="s">
        <v>740</v>
      </c>
      <c r="E239">
        <v>23169.739969425002</v>
      </c>
      <c r="F239">
        <v>1660.55</v>
      </c>
      <c r="G239">
        <v>22.572803872265698</v>
      </c>
      <c r="H239">
        <f>(Table2[[#This Row],[1Y Return vs Nifty]]-AVERAGE(Table2[1Y Return vs Nifty]))/_xlfn.STDEV.P(Table2[1Y Return vs Nifty])</f>
        <v>-0.10687122883923096</v>
      </c>
      <c r="I239">
        <v>10.7958936746963</v>
      </c>
      <c r="J239">
        <f>(Table2[[#This Row],[1M Return vs Nifty]]-AVERAGE(Table2[1M Return vs Nifty]))/_xlfn.STDEV.P(Table2[1M Return vs Nifty])</f>
        <v>0.97496304655924582</v>
      </c>
      <c r="K239">
        <v>36.223119739216699</v>
      </c>
      <c r="L239">
        <f>(Table2[[#This Row],[6M Return vs Nifty]]-AVERAGE(Table2[6M Return vs Nifty]))/_xlfn.STDEV.P(Table2[6M Return vs Nifty])</f>
        <v>0.95218560998485757</v>
      </c>
      <c r="M239">
        <v>1.5551496779152201</v>
      </c>
      <c r="N239">
        <f>(Table2[[#This Row],[1W Return vs Nifty]]-AVERAGE(Table2[1W Return vs Nifty]))/_xlfn.STDEV.P(Table2[1W Return vs Nifty])</f>
        <v>0.17139467493704799</v>
      </c>
      <c r="O239">
        <v>1571.97</v>
      </c>
      <c r="P239">
        <v>1459.6591165411301</v>
      </c>
      <c r="Q239">
        <v>1256.9663889808101</v>
      </c>
      <c r="R239">
        <v>62.296714388956403</v>
      </c>
      <c r="S239" s="2">
        <f>(Table2[[#This Row],[Close Price]]-Table2[[#This Row],[20D EMA]])/Table2[[#This Row],[20D EMA]]</f>
        <v>5.6349675884399784E-2</v>
      </c>
      <c r="T239" s="2">
        <f>(Table2[[#This Row],[Close Price]]-Table2[[#This Row],[50D EMA]])/Table2[[#This Row],[50D EMA]]</f>
        <v>0.13762862930278505</v>
      </c>
      <c r="U239" s="2">
        <f>(Table2[[#This Row],[Close Price]]-Table2[[#This Row],[200D EMA]])/Table2[[#This Row],[200D EMA]]</f>
        <v>0.32107748827431165</v>
      </c>
      <c r="V239">
        <v>0.69949939149772999</v>
      </c>
      <c r="W239">
        <v>1636.05</v>
      </c>
      <c r="X239">
        <v>1682</v>
      </c>
      <c r="Y239">
        <v>1633.7</v>
      </c>
      <c r="Z239">
        <v>1715</v>
      </c>
      <c r="AA239">
        <v>1419.05</v>
      </c>
      <c r="AB239">
        <v>1715</v>
      </c>
      <c r="AC239" s="2">
        <f>(Table2[[#This Row],[Close Price]]/Table2[[#This Row],[Day Low]])-1</f>
        <v>1.4975092448274774E-2</v>
      </c>
      <c r="AD239" s="2">
        <f>(Table2[[#This Row],[Day High]]/Table2[[#This Row],[Close Price]])-1</f>
        <v>1.2917406883261595E-2</v>
      </c>
      <c r="AE239" s="2">
        <f>(Table2[[#This Row],[Close Price]]/Table2[[#This Row],[Current Week Low]])-1</f>
        <v>1.6435086001101773E-2</v>
      </c>
      <c r="AF239" s="2">
        <f>(Table2[[#This Row],[Current Week High]]/Table2[[#This Row],[Close Price]])-1</f>
        <v>3.2790340549817776E-2</v>
      </c>
      <c r="AG239" s="2">
        <f>(Table2[[#This Row],[Close Price]]/Table2[[#This Row],[Current Month Low]])-1</f>
        <v>0.17018427821429838</v>
      </c>
      <c r="AH239" s="2">
        <f>(Table2[[#This Row],[Current Month High]]/Table2[[#This Row],[Close Price]])-1</f>
        <v>3.2790340549817776E-2</v>
      </c>
      <c r="AI239">
        <v>3.27903405498177</v>
      </c>
      <c r="AJ239">
        <v>68.046349238475898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0.15</v>
      </c>
      <c r="AM239" t="s">
        <v>10345</v>
      </c>
      <c r="AN239">
        <v>4.0999999999999996</v>
      </c>
      <c r="AO239" t="s">
        <v>10345</v>
      </c>
      <c r="AP239">
        <v>5.9958158654005E-2</v>
      </c>
      <c r="AQ239">
        <f>(Table2[[#This Row],[Sharpe Ratio]]-AVERAGE(Table2[Sharpe Ratio]))/_xlfn.STDEV.P(Table2[Sharpe Ratio])</f>
        <v>-6.4339985310310308E-2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1.9273321173316103</v>
      </c>
      <c r="AS239">
        <f>_xlfn.RANK.AVG(Table2[[#This Row],[1Y Return vs Nifty Z-Score]],Table2[1Y Return vs Nifty Z-Score])</f>
        <v>337</v>
      </c>
      <c r="AT239">
        <f>_xlfn.RANK.AVG(Table2[[#This Row],[6M Return vs Nifty Z-Score]],Table2[6M Return vs Nifty Z-Score])</f>
        <v>113</v>
      </c>
      <c r="AU239">
        <f>_xlfn.RANK.AVG(Table2[[#This Row],[Sharpe Ratio Z-Score]],Table2[Sharpe Ratio Z-Score])</f>
        <v>366</v>
      </c>
      <c r="AV239">
        <f>(Table2[[#This Row],[Rank 1Y]]+Table2[[#This Row],[Rank 6M]]+Table2[[#This Row],[Rank Sharpe]])/3</f>
        <v>272</v>
      </c>
    </row>
    <row r="240" spans="1:48" x14ac:dyDescent="0.3">
      <c r="A240" t="s">
        <v>1103</v>
      </c>
      <c r="B240" t="s">
        <v>1104</v>
      </c>
      <c r="C240" t="s">
        <v>10312</v>
      </c>
      <c r="D240" t="s">
        <v>473</v>
      </c>
      <c r="E240">
        <v>11559.96436932</v>
      </c>
      <c r="F240">
        <v>2369.85</v>
      </c>
      <c r="G240">
        <v>-0.283702345544117</v>
      </c>
      <c r="H240">
        <f>(Table2[[#This Row],[1Y Return vs Nifty]]-AVERAGE(Table2[1Y Return vs Nifty]))/_xlfn.STDEV.P(Table2[1Y Return vs Nifty])</f>
        <v>-0.46556112439428282</v>
      </c>
      <c r="I240">
        <v>10.923666409043999</v>
      </c>
      <c r="J240">
        <f>(Table2[[#This Row],[1M Return vs Nifty]]-AVERAGE(Table2[1M Return vs Nifty]))/_xlfn.STDEV.P(Table2[1M Return vs Nifty])</f>
        <v>0.98706537683632334</v>
      </c>
      <c r="K240">
        <v>8.2123623931114196</v>
      </c>
      <c r="L240">
        <f>(Table2[[#This Row],[6M Return vs Nifty]]-AVERAGE(Table2[6M Return vs Nifty]))/_xlfn.STDEV.P(Table2[6M Return vs Nifty])</f>
        <v>-6.4030674816935784E-3</v>
      </c>
      <c r="M240">
        <v>-0.46247458983399597</v>
      </c>
      <c r="N240">
        <f>(Table2[[#This Row],[1W Return vs Nifty]]-AVERAGE(Table2[1W Return vs Nifty]))/_xlfn.STDEV.P(Table2[1W Return vs Nifty])</f>
        <v>-0.28428105692373085</v>
      </c>
      <c r="O240">
        <v>2305.0300000000002</v>
      </c>
      <c r="P240">
        <v>2207.1713734607201</v>
      </c>
      <c r="Q240">
        <v>2011.23417134545</v>
      </c>
      <c r="R240">
        <v>61.541910360655699</v>
      </c>
      <c r="S240" s="2">
        <f>(Table2[[#This Row],[Close Price]]-Table2[[#This Row],[20D EMA]])/Table2[[#This Row],[20D EMA]]</f>
        <v>2.8121109052810463E-2</v>
      </c>
      <c r="T240" s="2">
        <f>(Table2[[#This Row],[Close Price]]-Table2[[#This Row],[50D EMA]])/Table2[[#This Row],[50D EMA]]</f>
        <v>7.3704574323202127E-2</v>
      </c>
      <c r="U240" s="2">
        <f>(Table2[[#This Row],[Close Price]]-Table2[[#This Row],[200D EMA]])/Table2[[#This Row],[200D EMA]]</f>
        <v>0.17830635227058</v>
      </c>
      <c r="V240">
        <v>0.60924074663288996</v>
      </c>
      <c r="W240">
        <v>2334.75</v>
      </c>
      <c r="X240">
        <v>2382.9</v>
      </c>
      <c r="Y240">
        <v>2334.75</v>
      </c>
      <c r="Z240">
        <v>2391.9499999999998</v>
      </c>
      <c r="AA240">
        <v>2028</v>
      </c>
      <c r="AB240">
        <v>2457.6999999999998</v>
      </c>
      <c r="AC240" s="2">
        <f>(Table2[[#This Row],[Close Price]]/Table2[[#This Row],[Day Low]])-1</f>
        <v>1.503372952136206E-2</v>
      </c>
      <c r="AD240" s="2">
        <f>(Table2[[#This Row],[Day High]]/Table2[[#This Row],[Close Price]])-1</f>
        <v>5.5066776378251969E-3</v>
      </c>
      <c r="AE240" s="2">
        <f>(Table2[[#This Row],[Close Price]]/Table2[[#This Row],[Current Week Low]])-1</f>
        <v>1.503372952136206E-2</v>
      </c>
      <c r="AF240" s="2">
        <f>(Table2[[#This Row],[Current Week High]]/Table2[[#This Row],[Close Price]])-1</f>
        <v>9.3254847353207992E-3</v>
      </c>
      <c r="AG240" s="2">
        <f>(Table2[[#This Row],[Close Price]]/Table2[[#This Row],[Current Month Low]])-1</f>
        <v>0.1685650887573964</v>
      </c>
      <c r="AH240" s="2">
        <f>(Table2[[#This Row],[Current Month High]]/Table2[[#This Row],[Close Price]])-1</f>
        <v>3.7069856741987817E-2</v>
      </c>
      <c r="AI240">
        <v>3.7069856741987799</v>
      </c>
      <c r="AJ240">
        <v>43.749241780905002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0.09</v>
      </c>
      <c r="AM240" t="s">
        <v>10345</v>
      </c>
      <c r="AN240">
        <v>2.68</v>
      </c>
      <c r="AO240" t="s">
        <v>10345</v>
      </c>
      <c r="AP240">
        <v>0.196368651833941</v>
      </c>
      <c r="AQ240">
        <f>(Table2[[#This Row],[Sharpe Ratio]]-AVERAGE(Table2[Sharpe Ratio]))/_xlfn.STDEV.P(Table2[Sharpe Ratio])</f>
        <v>1.5028661295862844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1.7336862576229002</v>
      </c>
      <c r="AS240">
        <f>_xlfn.RANK.AVG(Table2[[#This Row],[1Y Return vs Nifty Z-Score]],Table2[1Y Return vs Nifty Z-Score])</f>
        <v>463</v>
      </c>
      <c r="AT240">
        <f>_xlfn.RANK.AVG(Table2[[#This Row],[6M Return vs Nifty Z-Score]],Table2[6M Return vs Nifty Z-Score])</f>
        <v>312</v>
      </c>
      <c r="AU240">
        <f>_xlfn.RANK.AVG(Table2[[#This Row],[Sharpe Ratio Z-Score]],Table2[Sharpe Ratio Z-Score])</f>
        <v>46</v>
      </c>
      <c r="AV240">
        <f>(Table2[[#This Row],[Rank 1Y]]+Table2[[#This Row],[Rank 6M]]+Table2[[#This Row],[Rank Sharpe]])/3</f>
        <v>273.66666666666669</v>
      </c>
    </row>
    <row r="241" spans="1:48" x14ac:dyDescent="0.3">
      <c r="A241" t="s">
        <v>1333</v>
      </c>
      <c r="B241" t="s">
        <v>1334</v>
      </c>
      <c r="C241" t="s">
        <v>10304</v>
      </c>
      <c r="D241" t="s">
        <v>46</v>
      </c>
      <c r="E241">
        <v>8550.2921583999996</v>
      </c>
      <c r="F241">
        <v>1299.5</v>
      </c>
      <c r="G241">
        <v>48.176327480554697</v>
      </c>
      <c r="H241">
        <f>(Table2[[#This Row],[1Y Return vs Nifty]]-AVERAGE(Table2[1Y Return vs Nifty]))/_xlfn.STDEV.P(Table2[1Y Return vs Nifty])</f>
        <v>0.29492794035061293</v>
      </c>
      <c r="I241">
        <v>-8.1781566212938106</v>
      </c>
      <c r="J241">
        <f>(Table2[[#This Row],[1M Return vs Nifty]]-AVERAGE(Table2[1M Return vs Nifty]))/_xlfn.STDEV.P(Table2[1M Return vs Nifty])</f>
        <v>-0.82221398458321615</v>
      </c>
      <c r="K241">
        <v>-3.3245276239835002</v>
      </c>
      <c r="L241">
        <f>(Table2[[#This Row],[6M Return vs Nifty]]-AVERAGE(Table2[6M Return vs Nifty]))/_xlfn.STDEV.P(Table2[6M Return vs Nifty])</f>
        <v>-0.4012203873747518</v>
      </c>
      <c r="M241">
        <v>-6.35219969735458</v>
      </c>
      <c r="N241">
        <f>(Table2[[#This Row],[1W Return vs Nifty]]-AVERAGE(Table2[1W Return vs Nifty]))/_xlfn.STDEV.P(Table2[1W Return vs Nifty])</f>
        <v>-1.6144617262027516</v>
      </c>
      <c r="O241">
        <v>1319.22</v>
      </c>
      <c r="P241">
        <v>1308.96750819818</v>
      </c>
      <c r="Q241">
        <v>1104.96940349287</v>
      </c>
      <c r="R241">
        <v>37.656753558748399</v>
      </c>
      <c r="S241" s="2">
        <f>(Table2[[#This Row],[Close Price]]-Table2[[#This Row],[20D EMA]])/Table2[[#This Row],[20D EMA]]</f>
        <v>-1.4948226982610956E-2</v>
      </c>
      <c r="T241" s="2">
        <f>(Table2[[#This Row],[Close Price]]-Table2[[#This Row],[50D EMA]])/Table2[[#This Row],[50D EMA]]</f>
        <v>-7.2328061154185563E-3</v>
      </c>
      <c r="U241" s="2">
        <f>(Table2[[#This Row],[Close Price]]-Table2[[#This Row],[200D EMA]])/Table2[[#This Row],[200D EMA]]</f>
        <v>0.17605066338688466</v>
      </c>
      <c r="V241">
        <v>0.61394713833091097</v>
      </c>
      <c r="W241">
        <v>1272.8499999999999</v>
      </c>
      <c r="X241">
        <v>1345</v>
      </c>
      <c r="Y241">
        <v>1259.3</v>
      </c>
      <c r="Z241">
        <v>1345</v>
      </c>
      <c r="AA241">
        <v>1196</v>
      </c>
      <c r="AB241">
        <v>1429</v>
      </c>
      <c r="AC241" s="2">
        <f>(Table2[[#This Row],[Close Price]]/Table2[[#This Row],[Day Low]])-1</f>
        <v>2.0937266763562112E-2</v>
      </c>
      <c r="AD241" s="2">
        <f>(Table2[[#This Row],[Day High]]/Table2[[#This Row],[Close Price]])-1</f>
        <v>3.5013466717968456E-2</v>
      </c>
      <c r="AE241" s="2">
        <f>(Table2[[#This Row],[Close Price]]/Table2[[#This Row],[Current Week Low]])-1</f>
        <v>3.1922496625109265E-2</v>
      </c>
      <c r="AF241" s="2">
        <f>(Table2[[#This Row],[Current Week High]]/Table2[[#This Row],[Close Price]])-1</f>
        <v>3.5013466717968456E-2</v>
      </c>
      <c r="AG241" s="2">
        <f>(Table2[[#This Row],[Close Price]]/Table2[[#This Row],[Current Month Low]])-1</f>
        <v>8.6538461538461453E-2</v>
      </c>
      <c r="AH241" s="2">
        <f>(Table2[[#This Row],[Current Month High]]/Table2[[#This Row],[Close Price]])-1</f>
        <v>9.9653712966525587E-2</v>
      </c>
      <c r="AI241">
        <v>18.695652173913</v>
      </c>
      <c r="AJ241">
        <v>99.923076923076906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0.15</v>
      </c>
      <c r="AM241" t="s">
        <v>10345</v>
      </c>
      <c r="AN241">
        <v>-1.89</v>
      </c>
      <c r="AO241" t="s">
        <v>10344</v>
      </c>
      <c r="AP241">
        <v>0.13676291638861299</v>
      </c>
      <c r="AQ241">
        <f>(Table2[[#This Row],[Sharpe Ratio]]-AVERAGE(Table2[Sharpe Ratio]))/_xlfn.STDEV.P(Table2[Sharpe Ratio])</f>
        <v>0.81806197049856799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-1.7249061873115386</v>
      </c>
      <c r="AS241">
        <f>_xlfn.RANK.AVG(Table2[[#This Row],[1Y Return vs Nifty Z-Score]],Table2[1Y Return vs Nifty Z-Score])</f>
        <v>215</v>
      </c>
      <c r="AT241">
        <f>_xlfn.RANK.AVG(Table2[[#This Row],[6M Return vs Nifty Z-Score]],Table2[6M Return vs Nifty Z-Score])</f>
        <v>458</v>
      </c>
      <c r="AU241">
        <f>_xlfn.RANK.AVG(Table2[[#This Row],[Sharpe Ratio Z-Score]],Table2[Sharpe Ratio Z-Score])</f>
        <v>150</v>
      </c>
      <c r="AV241">
        <f>(Table2[[#This Row],[Rank 1Y]]+Table2[[#This Row],[Rank 6M]]+Table2[[#This Row],[Rank Sharpe]])/3</f>
        <v>274.33333333333331</v>
      </c>
    </row>
    <row r="242" spans="1:48" x14ac:dyDescent="0.3">
      <c r="A242" t="s">
        <v>804</v>
      </c>
      <c r="B242" t="s">
        <v>805</v>
      </c>
      <c r="C242" t="s">
        <v>10303</v>
      </c>
      <c r="D242" t="s">
        <v>40</v>
      </c>
      <c r="E242">
        <v>20392.932044540001</v>
      </c>
      <c r="F242">
        <v>541.5</v>
      </c>
      <c r="G242">
        <v>31.300597468775099</v>
      </c>
      <c r="H242">
        <f>(Table2[[#This Row],[1Y Return vs Nifty]]-AVERAGE(Table2[1Y Return vs Nifty]))/_xlfn.STDEV.P(Table2[1Y Return vs Nifty])</f>
        <v>3.0095083672637642E-2</v>
      </c>
      <c r="I242">
        <v>-0.83975913940901703</v>
      </c>
      <c r="J242">
        <f>(Table2[[#This Row],[1M Return vs Nifty]]-AVERAGE(Table2[1M Return vs Nifty]))/_xlfn.STDEV.P(Table2[1M Return vs Nifty])</f>
        <v>-0.12713838427113044</v>
      </c>
      <c r="K242">
        <v>1.3429988607599801</v>
      </c>
      <c r="L242">
        <f>(Table2[[#This Row],[6M Return vs Nifty]]-AVERAGE(Table2[6M Return vs Nifty]))/_xlfn.STDEV.P(Table2[6M Return vs Nifty])</f>
        <v>-0.24148753957038957</v>
      </c>
      <c r="M242">
        <v>-2.84703493628475</v>
      </c>
      <c r="N242">
        <f>(Table2[[#This Row],[1W Return vs Nifty]]-AVERAGE(Table2[1W Return vs Nifty]))/_xlfn.STDEV.P(Table2[1W Return vs Nifty])</f>
        <v>-0.82282844575311553</v>
      </c>
      <c r="O242">
        <v>544.07000000000005</v>
      </c>
      <c r="P242">
        <v>514.88782758682498</v>
      </c>
      <c r="Q242">
        <v>450.34124976258897</v>
      </c>
      <c r="R242">
        <v>54.234170038006603</v>
      </c>
      <c r="S242" s="2">
        <f>(Table2[[#This Row],[Close Price]]-Table2[[#This Row],[20D EMA]])/Table2[[#This Row],[20D EMA]]</f>
        <v>-4.7236568823865489E-3</v>
      </c>
      <c r="T242" s="2">
        <f>(Table2[[#This Row],[Close Price]]-Table2[[#This Row],[50D EMA]])/Table2[[#This Row],[50D EMA]]</f>
        <v>5.1685378809401814E-2</v>
      </c>
      <c r="U242" s="2">
        <f>(Table2[[#This Row],[Close Price]]-Table2[[#This Row],[200D EMA]])/Table2[[#This Row],[200D EMA]]</f>
        <v>0.20242149766531076</v>
      </c>
      <c r="V242">
        <v>0.42201222629463497</v>
      </c>
      <c r="W242">
        <v>537</v>
      </c>
      <c r="X242">
        <v>563.65</v>
      </c>
      <c r="Y242">
        <v>537</v>
      </c>
      <c r="Z242">
        <v>565.20000000000005</v>
      </c>
      <c r="AA242">
        <v>499.6</v>
      </c>
      <c r="AB242">
        <v>593.45000000000005</v>
      </c>
      <c r="AC242" s="2">
        <f>(Table2[[#This Row],[Close Price]]/Table2[[#This Row],[Day Low]])-1</f>
        <v>8.379888268156499E-3</v>
      </c>
      <c r="AD242" s="2">
        <f>(Table2[[#This Row],[Day High]]/Table2[[#This Row],[Close Price]])-1</f>
        <v>4.0904893813481058E-2</v>
      </c>
      <c r="AE242" s="2">
        <f>(Table2[[#This Row],[Close Price]]/Table2[[#This Row],[Current Week Low]])-1</f>
        <v>8.379888268156499E-3</v>
      </c>
      <c r="AF242" s="2">
        <f>(Table2[[#This Row],[Current Week High]]/Table2[[#This Row],[Close Price]])-1</f>
        <v>4.3767313019390741E-2</v>
      </c>
      <c r="AG242" s="2">
        <f>(Table2[[#This Row],[Close Price]]/Table2[[#This Row],[Current Month Low]])-1</f>
        <v>8.3867093674939941E-2</v>
      </c>
      <c r="AH242" s="2">
        <f>(Table2[[#This Row],[Current Month High]]/Table2[[#This Row],[Close Price]])-1</f>
        <v>9.5937211449676818E-2</v>
      </c>
      <c r="AI242">
        <v>9.5937211449676791</v>
      </c>
      <c r="AJ242">
        <v>62.612612612612601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0.11</v>
      </c>
      <c r="AM242" t="s">
        <v>10345</v>
      </c>
      <c r="AN242">
        <v>-0.63</v>
      </c>
      <c r="AO242" t="s">
        <v>10344</v>
      </c>
      <c r="AP242">
        <v>0.139813125371508</v>
      </c>
      <c r="AQ242">
        <f>(Table2[[#This Row],[Sharpe Ratio]]-AVERAGE(Table2[Sharpe Ratio]))/_xlfn.STDEV.P(Table2[Sharpe Ratio])</f>
        <v>0.85310550753350844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-0.30825377838848944</v>
      </c>
      <c r="AS242">
        <f>_xlfn.RANK.AVG(Table2[[#This Row],[1Y Return vs Nifty Z-Score]],Table2[1Y Return vs Nifty Z-Score])</f>
        <v>287</v>
      </c>
      <c r="AT242">
        <f>_xlfn.RANK.AVG(Table2[[#This Row],[6M Return vs Nifty Z-Score]],Table2[6M Return vs Nifty Z-Score])</f>
        <v>399</v>
      </c>
      <c r="AU242">
        <f>_xlfn.RANK.AVG(Table2[[#This Row],[Sharpe Ratio Z-Score]],Table2[Sharpe Ratio Z-Score])</f>
        <v>142</v>
      </c>
      <c r="AV242">
        <f>(Table2[[#This Row],[Rank 1Y]]+Table2[[#This Row],[Rank 6M]]+Table2[[#This Row],[Rank Sharpe]])/3</f>
        <v>276</v>
      </c>
    </row>
    <row r="243" spans="1:48" x14ac:dyDescent="0.3">
      <c r="A243" t="s">
        <v>503</v>
      </c>
      <c r="B243" t="s">
        <v>504</v>
      </c>
      <c r="C243" t="s">
        <v>10311</v>
      </c>
      <c r="D243" t="s">
        <v>505</v>
      </c>
      <c r="E243">
        <v>41980.290950909999</v>
      </c>
      <c r="F243">
        <v>3854.75</v>
      </c>
      <c r="G243">
        <v>-2.64126892812236</v>
      </c>
      <c r="H243">
        <f>(Table2[[#This Row],[1Y Return vs Nifty]]-AVERAGE(Table2[1Y Return vs Nifty]))/_xlfn.STDEV.P(Table2[1Y Return vs Nifty])</f>
        <v>-0.50255869975469158</v>
      </c>
      <c r="I243">
        <v>-8.1672397725922501</v>
      </c>
      <c r="J243">
        <f>(Table2[[#This Row],[1M Return vs Nifty]]-AVERAGE(Table2[1M Return vs Nifty]))/_xlfn.STDEV.P(Table2[1M Return vs Nifty])</f>
        <v>-0.82117996657267844</v>
      </c>
      <c r="K243">
        <v>22.313934219812101</v>
      </c>
      <c r="L243">
        <f>(Table2[[#This Row],[6M Return vs Nifty]]-AVERAGE(Table2[6M Return vs Nifty]))/_xlfn.STDEV.P(Table2[6M Return vs Nifty])</f>
        <v>0.47618320894528504</v>
      </c>
      <c r="M243">
        <v>1.99009788828833</v>
      </c>
      <c r="N243">
        <f>(Table2[[#This Row],[1W Return vs Nifty]]-AVERAGE(Table2[1W Return vs Nifty]))/_xlfn.STDEV.P(Table2[1W Return vs Nifty])</f>
        <v>0.26962671310756525</v>
      </c>
      <c r="O243">
        <v>3842.35</v>
      </c>
      <c r="P243">
        <v>3874.81300028848</v>
      </c>
      <c r="Q243">
        <v>3456.8191604251801</v>
      </c>
      <c r="R243">
        <v>59.9883114143326</v>
      </c>
      <c r="S243" s="2">
        <f>(Table2[[#This Row],[Close Price]]-Table2[[#This Row],[20D EMA]])/Table2[[#This Row],[20D EMA]]</f>
        <v>3.2271916925839892E-3</v>
      </c>
      <c r="T243" s="2">
        <f>(Table2[[#This Row],[Close Price]]-Table2[[#This Row],[50D EMA]])/Table2[[#This Row],[50D EMA]]</f>
        <v>-5.1777983316836987E-3</v>
      </c>
      <c r="U243" s="2">
        <f>(Table2[[#This Row],[Close Price]]-Table2[[#This Row],[200D EMA]])/Table2[[#This Row],[200D EMA]]</f>
        <v>0.11511474020118408</v>
      </c>
      <c r="V243">
        <v>0.59948413770697495</v>
      </c>
      <c r="W243">
        <v>3830.85</v>
      </c>
      <c r="X243">
        <v>3908.95</v>
      </c>
      <c r="Y243">
        <v>3830.85</v>
      </c>
      <c r="Z243">
        <v>3917.5</v>
      </c>
      <c r="AA243">
        <v>3637</v>
      </c>
      <c r="AB243">
        <v>4234.45</v>
      </c>
      <c r="AC243" s="2">
        <f>(Table2[[#This Row],[Close Price]]/Table2[[#This Row],[Day Low]])-1</f>
        <v>6.2388242818174344E-3</v>
      </c>
      <c r="AD243" s="2">
        <f>(Table2[[#This Row],[Day High]]/Table2[[#This Row],[Close Price]])-1</f>
        <v>1.4060574615733845E-2</v>
      </c>
      <c r="AE243" s="2">
        <f>(Table2[[#This Row],[Close Price]]/Table2[[#This Row],[Current Week Low]])-1</f>
        <v>6.2388242818174344E-3</v>
      </c>
      <c r="AF243" s="2">
        <f>(Table2[[#This Row],[Current Week High]]/Table2[[#This Row],[Close Price]])-1</f>
        <v>1.6278617290355957E-2</v>
      </c>
      <c r="AG243" s="2">
        <f>(Table2[[#This Row],[Close Price]]/Table2[[#This Row],[Current Month Low]])-1</f>
        <v>5.9870772614792456E-2</v>
      </c>
      <c r="AH243" s="2">
        <f>(Table2[[#This Row],[Current Month High]]/Table2[[#This Row],[Close Price]])-1</f>
        <v>9.8501848368895528E-2</v>
      </c>
      <c r="AI243">
        <v>14.392632466437499</v>
      </c>
      <c r="AJ243">
        <v>45.5501434828575</v>
      </c>
      <c r="AK243" t="str">
        <f>IF(AND(Table2[[#This Row],[20D EMA]]&gt;Table2[[#This Row],[50D EMA]],Table2[[#This Row],[50D EMA]]&gt;Table2[[#This Row],[200D EMA]]),"Uptrend","Downtrend/NoTrend")</f>
        <v>Downtrend/NoTrend</v>
      </c>
      <c r="AL243">
        <v>-7.0000000000000007E-2</v>
      </c>
      <c r="AM243" t="s">
        <v>10344</v>
      </c>
      <c r="AN243">
        <v>4.53</v>
      </c>
      <c r="AO243" t="s">
        <v>10345</v>
      </c>
      <c r="AP243">
        <v>0.13129315139479</v>
      </c>
      <c r="AQ243">
        <f>(Table2[[#This Row],[Sharpe Ratio]]-AVERAGE(Table2[Sharpe Ratio]))/_xlfn.STDEV.P(Table2[Sharpe Ratio])</f>
        <v>0.75522040350812203</v>
      </c>
      <c r="AR2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3">
        <f>_xlfn.RANK.AVG(Table2[[#This Row],[1Y Return vs Nifty Z-Score]],Table2[1Y Return vs Nifty Z-Score])</f>
        <v>478</v>
      </c>
      <c r="AT243">
        <f>_xlfn.RANK.AVG(Table2[[#This Row],[6M Return vs Nifty Z-Score]],Table2[6M Return vs Nifty Z-Score])</f>
        <v>191</v>
      </c>
      <c r="AU243">
        <f>_xlfn.RANK.AVG(Table2[[#This Row],[Sharpe Ratio Z-Score]],Table2[Sharpe Ratio Z-Score])</f>
        <v>161</v>
      </c>
      <c r="AV243">
        <f>(Table2[[#This Row],[Rank 1Y]]+Table2[[#This Row],[Rank 6M]]+Table2[[#This Row],[Rank Sharpe]])/3</f>
        <v>276.66666666666669</v>
      </c>
    </row>
    <row r="244" spans="1:48" x14ac:dyDescent="0.3">
      <c r="A244" t="s">
        <v>217</v>
      </c>
      <c r="B244" t="s">
        <v>218</v>
      </c>
      <c r="C244" t="s">
        <v>10301</v>
      </c>
      <c r="D244" t="s">
        <v>54</v>
      </c>
      <c r="E244">
        <v>121326.82547556001</v>
      </c>
      <c r="F244">
        <v>1450.7</v>
      </c>
      <c r="G244">
        <v>2.9682680367730199</v>
      </c>
      <c r="H244">
        <f>(Table2[[#This Row],[1Y Return vs Nifty]]-AVERAGE(Table2[1Y Return vs Nifty]))/_xlfn.STDEV.P(Table2[1Y Return vs Nifty])</f>
        <v>-0.4145275628487935</v>
      </c>
      <c r="I244">
        <v>1.4923370798270299</v>
      </c>
      <c r="J244">
        <f>(Table2[[#This Row],[1M Return vs Nifty]]-AVERAGE(Table2[1M Return vs Nifty]))/_xlfn.STDEV.P(Table2[1M Return vs Nifty])</f>
        <v>9.3752237090347967E-2</v>
      </c>
      <c r="K244">
        <v>21.489729213336499</v>
      </c>
      <c r="L244">
        <f>(Table2[[#This Row],[6M Return vs Nifty]]-AVERAGE(Table2[6M Return vs Nifty]))/_xlfn.STDEV.P(Table2[6M Return vs Nifty])</f>
        <v>0.44797713163875297</v>
      </c>
      <c r="M244">
        <v>2.84364482573001</v>
      </c>
      <c r="N244">
        <f>(Table2[[#This Row],[1W Return vs Nifty]]-AVERAGE(Table2[1W Return vs Nifty]))/_xlfn.STDEV.P(Table2[1W Return vs Nifty])</f>
        <v>0.46239829680295325</v>
      </c>
      <c r="O244">
        <v>1386.42</v>
      </c>
      <c r="P244">
        <v>1372.95001884465</v>
      </c>
      <c r="Q244">
        <v>1256.7241502084</v>
      </c>
      <c r="R244">
        <v>66.835185791475595</v>
      </c>
      <c r="S244" s="2">
        <f>(Table2[[#This Row],[Close Price]]-Table2[[#This Row],[20D EMA]])/Table2[[#This Row],[20D EMA]]</f>
        <v>4.6364016676043313E-2</v>
      </c>
      <c r="T244" s="2">
        <f>(Table2[[#This Row],[Close Price]]-Table2[[#This Row],[50D EMA]])/Table2[[#This Row],[50D EMA]]</f>
        <v>5.6629870052208722E-2</v>
      </c>
      <c r="U244" s="2">
        <f>(Table2[[#This Row],[Close Price]]-Table2[[#This Row],[200D EMA]])/Table2[[#This Row],[200D EMA]]</f>
        <v>0.15435037972289575</v>
      </c>
      <c r="V244">
        <v>0.99879779148593695</v>
      </c>
      <c r="W244">
        <v>1433</v>
      </c>
      <c r="X244">
        <v>1458.9</v>
      </c>
      <c r="Y244">
        <v>1350</v>
      </c>
      <c r="Z244">
        <v>1458.9</v>
      </c>
      <c r="AA244">
        <v>1302.5</v>
      </c>
      <c r="AB244">
        <v>1458.9</v>
      </c>
      <c r="AC244" s="2">
        <f>(Table2[[#This Row],[Close Price]]/Table2[[#This Row],[Day Low]])-1</f>
        <v>1.2351709699930158E-2</v>
      </c>
      <c r="AD244" s="2">
        <f>(Table2[[#This Row],[Day High]]/Table2[[#This Row],[Close Price]])-1</f>
        <v>5.6524436478941897E-3</v>
      </c>
      <c r="AE244" s="2">
        <f>(Table2[[#This Row],[Close Price]]/Table2[[#This Row],[Current Week Low]])-1</f>
        <v>7.4592592592592544E-2</v>
      </c>
      <c r="AF244" s="2">
        <f>(Table2[[#This Row],[Current Week High]]/Table2[[#This Row],[Close Price]])-1</f>
        <v>5.6524436478941897E-3</v>
      </c>
      <c r="AG244" s="2">
        <f>(Table2[[#This Row],[Close Price]]/Table2[[#This Row],[Current Month Low]])-1</f>
        <v>0.11378119001919385</v>
      </c>
      <c r="AH244" s="2">
        <f>(Table2[[#This Row],[Current Month High]]/Table2[[#This Row],[Close Price]])-1</f>
        <v>5.6524436478941897E-3</v>
      </c>
      <c r="AI244">
        <v>1.81291790170261</v>
      </c>
      <c r="AJ244">
        <v>43.463212025316402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0.02</v>
      </c>
      <c r="AM244" t="s">
        <v>10345</v>
      </c>
      <c r="AN244">
        <v>7.57</v>
      </c>
      <c r="AO244" t="s">
        <v>10345</v>
      </c>
      <c r="AP244">
        <v>0.116938628586006</v>
      </c>
      <c r="AQ244">
        <f>(Table2[[#This Row],[Sharpe Ratio]]-AVERAGE(Table2[Sharpe Ratio]))/_xlfn.STDEV.P(Table2[Sharpe Ratio])</f>
        <v>0.59030276852329489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1.1799028712065556</v>
      </c>
      <c r="AS244">
        <f>_xlfn.RANK.AVG(Table2[[#This Row],[1Y Return vs Nifty Z-Score]],Table2[1Y Return vs Nifty Z-Score])</f>
        <v>436</v>
      </c>
      <c r="AT244">
        <f>_xlfn.RANK.AVG(Table2[[#This Row],[6M Return vs Nifty Z-Score]],Table2[6M Return vs Nifty Z-Score])</f>
        <v>204</v>
      </c>
      <c r="AU244">
        <f>_xlfn.RANK.AVG(Table2[[#This Row],[Sharpe Ratio Z-Score]],Table2[Sharpe Ratio Z-Score])</f>
        <v>198</v>
      </c>
      <c r="AV244">
        <f>(Table2[[#This Row],[Rank 1Y]]+Table2[[#This Row],[Rank 6M]]+Table2[[#This Row],[Rank Sharpe]])/3</f>
        <v>279.33333333333331</v>
      </c>
    </row>
    <row r="245" spans="1:48" x14ac:dyDescent="0.3">
      <c r="A245" t="s">
        <v>279</v>
      </c>
      <c r="B245" t="s">
        <v>280</v>
      </c>
      <c r="C245" t="s">
        <v>10308</v>
      </c>
      <c r="D245" t="s">
        <v>127</v>
      </c>
      <c r="E245">
        <v>98021.190015839995</v>
      </c>
      <c r="F245">
        <v>968.9</v>
      </c>
      <c r="G245">
        <v>17.9677060164423</v>
      </c>
      <c r="H245">
        <f>(Table2[[#This Row],[1Y Return vs Nifty]]-AVERAGE(Table2[1Y Return vs Nifty]))/_xlfn.STDEV.P(Table2[1Y Return vs Nifty])</f>
        <v>-0.1791395822430859</v>
      </c>
      <c r="I245">
        <v>-1.9934174875995301</v>
      </c>
      <c r="J245">
        <f>(Table2[[#This Row],[1M Return vs Nifty]]-AVERAGE(Table2[1M Return vs Nifty]))/_xlfn.STDEV.P(Table2[1M Return vs Nifty])</f>
        <v>-0.23641016614217936</v>
      </c>
      <c r="K245">
        <v>14.160912516949001</v>
      </c>
      <c r="L245">
        <f>(Table2[[#This Row],[6M Return vs Nifty]]-AVERAGE(Table2[6M Return vs Nifty]))/_xlfn.STDEV.P(Table2[6M Return vs Nifty])</f>
        <v>0.19716917890906005</v>
      </c>
      <c r="M245">
        <v>0.84524462943060896</v>
      </c>
      <c r="N245">
        <f>(Table2[[#This Row],[1W Return vs Nifty]]-AVERAGE(Table2[1W Return vs Nifty]))/_xlfn.STDEV.P(Table2[1W Return vs Nifty])</f>
        <v>1.1064276611320102E-2</v>
      </c>
      <c r="O245">
        <v>958.24</v>
      </c>
      <c r="P245">
        <v>969.88724806974699</v>
      </c>
      <c r="Q245">
        <v>879.80168500779996</v>
      </c>
      <c r="R245">
        <v>57.422520501383303</v>
      </c>
      <c r="S245" s="2">
        <f>(Table2[[#This Row],[Close Price]]-Table2[[#This Row],[20D EMA]])/Table2[[#This Row],[20D EMA]]</f>
        <v>1.1124561696443446E-2</v>
      </c>
      <c r="T245" s="2">
        <f>(Table2[[#This Row],[Close Price]]-Table2[[#This Row],[50D EMA]])/Table2[[#This Row],[50D EMA]]</f>
        <v>-1.0178998349672245E-3</v>
      </c>
      <c r="U245" s="2">
        <f>(Table2[[#This Row],[Close Price]]-Table2[[#This Row],[200D EMA]])/Table2[[#This Row],[200D EMA]]</f>
        <v>0.10127090742206309</v>
      </c>
      <c r="V245">
        <v>0.63367414220518903</v>
      </c>
      <c r="W245">
        <v>963</v>
      </c>
      <c r="X245">
        <v>975</v>
      </c>
      <c r="Y245">
        <v>960.15</v>
      </c>
      <c r="Z245">
        <v>987.85</v>
      </c>
      <c r="AA245">
        <v>896</v>
      </c>
      <c r="AB245">
        <v>1006.65</v>
      </c>
      <c r="AC245" s="2">
        <f>(Table2[[#This Row],[Close Price]]/Table2[[#This Row],[Day Low]])-1</f>
        <v>6.1266874350986988E-3</v>
      </c>
      <c r="AD245" s="2">
        <f>(Table2[[#This Row],[Day High]]/Table2[[#This Row],[Close Price]])-1</f>
        <v>6.2957993600991635E-3</v>
      </c>
      <c r="AE245" s="2">
        <f>(Table2[[#This Row],[Close Price]]/Table2[[#This Row],[Current Week Low]])-1</f>
        <v>9.1131594021767182E-3</v>
      </c>
      <c r="AF245" s="2">
        <f>(Table2[[#This Row],[Current Week High]]/Table2[[#This Row],[Close Price]])-1</f>
        <v>1.9558261946537314E-2</v>
      </c>
      <c r="AG245" s="2">
        <f>(Table2[[#This Row],[Close Price]]/Table2[[#This Row],[Current Month Low]])-1</f>
        <v>8.1361607142857117E-2</v>
      </c>
      <c r="AH245" s="2">
        <f>(Table2[[#This Row],[Current Month High]]/Table2[[#This Row],[Close Price]])-1</f>
        <v>3.8961709154711421E-2</v>
      </c>
      <c r="AI245">
        <v>13.221178656208</v>
      </c>
      <c r="AJ245">
        <v>66.592159559834897</v>
      </c>
      <c r="AK245" t="str">
        <f>IF(AND(Table2[[#This Row],[20D EMA]]&gt;Table2[[#This Row],[50D EMA]],Table2[[#This Row],[50D EMA]]&gt;Table2[[#This Row],[200D EMA]]),"Uptrend","Downtrend/NoTrend")</f>
        <v>Downtrend/NoTrend</v>
      </c>
      <c r="AL245">
        <v>-0.01</v>
      </c>
      <c r="AM245" t="s">
        <v>10344</v>
      </c>
      <c r="AN245">
        <v>5.75</v>
      </c>
      <c r="AO245" t="s">
        <v>10345</v>
      </c>
      <c r="AP245">
        <v>0.104399946104846</v>
      </c>
      <c r="AQ245">
        <f>(Table2[[#This Row],[Sharpe Ratio]]-AVERAGE(Table2[Sharpe Ratio]))/_xlfn.STDEV.P(Table2[Sharpe Ratio])</f>
        <v>0.44624713615123124</v>
      </c>
      <c r="AR2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5">
        <f>_xlfn.RANK.AVG(Table2[[#This Row],[1Y Return vs Nifty Z-Score]],Table2[1Y Return vs Nifty Z-Score])</f>
        <v>349</v>
      </c>
      <c r="AT245">
        <f>_xlfn.RANK.AVG(Table2[[#This Row],[6M Return vs Nifty Z-Score]],Table2[6M Return vs Nifty Z-Score])</f>
        <v>261</v>
      </c>
      <c r="AU245">
        <f>_xlfn.RANK.AVG(Table2[[#This Row],[Sharpe Ratio Z-Score]],Table2[Sharpe Ratio Z-Score])</f>
        <v>232</v>
      </c>
      <c r="AV245">
        <f>(Table2[[#This Row],[Rank 1Y]]+Table2[[#This Row],[Rank 6M]]+Table2[[#This Row],[Rank Sharpe]])/3</f>
        <v>280.66666666666669</v>
      </c>
    </row>
    <row r="246" spans="1:48" x14ac:dyDescent="0.3">
      <c r="A246" t="s">
        <v>294</v>
      </c>
      <c r="B246" t="s">
        <v>295</v>
      </c>
      <c r="C246" t="s">
        <v>10307</v>
      </c>
      <c r="D246" t="s">
        <v>193</v>
      </c>
      <c r="E246">
        <v>95264.309731799993</v>
      </c>
      <c r="F246">
        <v>31940.15</v>
      </c>
      <c r="G246">
        <v>42.598254303571302</v>
      </c>
      <c r="H246">
        <f>(Table2[[#This Row],[1Y Return vs Nifty]]-AVERAGE(Table2[1Y Return vs Nifty]))/_xlfn.STDEV.P(Table2[1Y Return vs Nifty])</f>
        <v>0.20739056844503334</v>
      </c>
      <c r="I246">
        <v>-8.5902140100360107</v>
      </c>
      <c r="J246">
        <f>(Table2[[#This Row],[1M Return vs Nifty]]-AVERAGE(Table2[1M Return vs Nifty]))/_xlfn.STDEV.P(Table2[1M Return vs Nifty])</f>
        <v>-0.86124308290475504</v>
      </c>
      <c r="K246">
        <v>-1.3747775821546799</v>
      </c>
      <c r="L246">
        <f>(Table2[[#This Row],[6M Return vs Nifty]]-AVERAGE(Table2[6M Return vs Nifty]))/_xlfn.STDEV.P(Table2[6M Return vs Nifty])</f>
        <v>-0.33449572545671491</v>
      </c>
      <c r="M246">
        <v>-0.46960174858023901</v>
      </c>
      <c r="N246">
        <f>(Table2[[#This Row],[1W Return vs Nifty]]-AVERAGE(Table2[1W Return vs Nifty]))/_xlfn.STDEV.P(Table2[1W Return vs Nifty])</f>
        <v>-0.28589070909222164</v>
      </c>
      <c r="O246">
        <v>32564.23</v>
      </c>
      <c r="P246">
        <v>32763.396524009</v>
      </c>
      <c r="Q246">
        <v>28940.7870197585</v>
      </c>
      <c r="R246">
        <v>46.8948221532183</v>
      </c>
      <c r="S246" s="2">
        <f>(Table2[[#This Row],[Close Price]]-Table2[[#This Row],[20D EMA]])/Table2[[#This Row],[20D EMA]]</f>
        <v>-1.9164586418901911E-2</v>
      </c>
      <c r="T246" s="2">
        <f>(Table2[[#This Row],[Close Price]]-Table2[[#This Row],[50D EMA]])/Table2[[#This Row],[50D EMA]]</f>
        <v>-2.5127020130703604E-2</v>
      </c>
      <c r="U246" s="2">
        <f>(Table2[[#This Row],[Close Price]]-Table2[[#This Row],[200D EMA]])/Table2[[#This Row],[200D EMA]]</f>
        <v>0.10363792035765206</v>
      </c>
      <c r="V246">
        <v>0.60809193875195</v>
      </c>
      <c r="W246">
        <v>31814.799999999999</v>
      </c>
      <c r="X246">
        <v>32519.95</v>
      </c>
      <c r="Y246">
        <v>31814.799999999999</v>
      </c>
      <c r="Z246">
        <v>32921.050000000003</v>
      </c>
      <c r="AA246">
        <v>30900</v>
      </c>
      <c r="AB246">
        <v>35182.800000000003</v>
      </c>
      <c r="AC246" s="2">
        <f>(Table2[[#This Row],[Close Price]]/Table2[[#This Row],[Day Low]])-1</f>
        <v>3.9399901932435366E-3</v>
      </c>
      <c r="AD246" s="2">
        <f>(Table2[[#This Row],[Day High]]/Table2[[#This Row],[Close Price]])-1</f>
        <v>1.8152701224007917E-2</v>
      </c>
      <c r="AE246" s="2">
        <f>(Table2[[#This Row],[Close Price]]/Table2[[#This Row],[Current Week Low]])-1</f>
        <v>3.9399901932435366E-3</v>
      </c>
      <c r="AF246" s="2">
        <f>(Table2[[#This Row],[Current Week High]]/Table2[[#This Row],[Close Price]])-1</f>
        <v>3.0710563350516473E-2</v>
      </c>
      <c r="AG246" s="2">
        <f>(Table2[[#This Row],[Close Price]]/Table2[[#This Row],[Current Month Low]])-1</f>
        <v>3.3661812297734572E-2</v>
      </c>
      <c r="AH246" s="2">
        <f>(Table2[[#This Row],[Current Month High]]/Table2[[#This Row],[Close Price]])-1</f>
        <v>0.10152269165924399</v>
      </c>
      <c r="AI246">
        <v>14.8335245764343</v>
      </c>
      <c r="AJ246">
        <v>74.822933771209605</v>
      </c>
      <c r="AK246" t="str">
        <f>IF(AND(Table2[[#This Row],[20D EMA]]&gt;Table2[[#This Row],[50D EMA]],Table2[[#This Row],[50D EMA]]&gt;Table2[[#This Row],[200D EMA]]),"Uptrend","Downtrend/NoTrend")</f>
        <v>Downtrend/NoTrend</v>
      </c>
      <c r="AL246">
        <v>0.01</v>
      </c>
      <c r="AM246" t="s">
        <v>10345</v>
      </c>
      <c r="AN246">
        <v>-0.25</v>
      </c>
      <c r="AO246" t="s">
        <v>10344</v>
      </c>
      <c r="AP246">
        <v>0.12629028985659899</v>
      </c>
      <c r="AQ246">
        <f>(Table2[[#This Row],[Sharpe Ratio]]-AVERAGE(Table2[Sharpe Ratio]))/_xlfn.STDEV.P(Table2[Sharpe Ratio])</f>
        <v>0.69774304225929418</v>
      </c>
      <c r="AR2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6">
        <f>_xlfn.RANK.AVG(Table2[[#This Row],[1Y Return vs Nifty Z-Score]],Table2[1Y Return vs Nifty Z-Score])</f>
        <v>235</v>
      </c>
      <c r="AT246">
        <f>_xlfn.RANK.AVG(Table2[[#This Row],[6M Return vs Nifty Z-Score]],Table2[6M Return vs Nifty Z-Score])</f>
        <v>433</v>
      </c>
      <c r="AU246">
        <f>_xlfn.RANK.AVG(Table2[[#This Row],[Sharpe Ratio Z-Score]],Table2[Sharpe Ratio Z-Score])</f>
        <v>175</v>
      </c>
      <c r="AV246">
        <f>(Table2[[#This Row],[Rank 1Y]]+Table2[[#This Row],[Rank 6M]]+Table2[[#This Row],[Rank Sharpe]])/3</f>
        <v>281</v>
      </c>
    </row>
    <row r="247" spans="1:48" x14ac:dyDescent="0.3">
      <c r="A247" t="s">
        <v>582</v>
      </c>
      <c r="B247" t="s">
        <v>583</v>
      </c>
      <c r="C247" t="s">
        <v>10315</v>
      </c>
      <c r="D247" t="s">
        <v>172</v>
      </c>
      <c r="E247">
        <v>33998.32674448</v>
      </c>
      <c r="F247">
        <v>1001</v>
      </c>
      <c r="G247">
        <v>60.160809661938799</v>
      </c>
      <c r="H247">
        <f>(Table2[[#This Row],[1Y Return vs Nifty]]-AVERAGE(Table2[1Y Return vs Nifty]))/_xlfn.STDEV.P(Table2[1Y Return vs Nifty])</f>
        <v>0.48300185772703513</v>
      </c>
      <c r="I247">
        <v>12.061179716043201</v>
      </c>
      <c r="J247">
        <f>(Table2[[#This Row],[1M Return vs Nifty]]-AVERAGE(Table2[1M Return vs Nifty]))/_xlfn.STDEV.P(Table2[1M Return vs Nifty])</f>
        <v>1.0948079387072542</v>
      </c>
      <c r="K247">
        <v>10.1969263745299</v>
      </c>
      <c r="L247">
        <f>(Table2[[#This Row],[6M Return vs Nifty]]-AVERAGE(Table2[6M Return vs Nifty]))/_xlfn.STDEV.P(Table2[6M Return vs Nifty])</f>
        <v>6.1513002719107639E-2</v>
      </c>
      <c r="M247">
        <v>7.2627120244264702</v>
      </c>
      <c r="N247">
        <f>(Table2[[#This Row],[1W Return vs Nifty]]-AVERAGE(Table2[1W Return vs Nifty]))/_xlfn.STDEV.P(Table2[1W Return vs Nifty])</f>
        <v>1.4604343097987398</v>
      </c>
      <c r="O247">
        <v>929.35</v>
      </c>
      <c r="P247">
        <v>898.167080343934</v>
      </c>
      <c r="Q247">
        <v>802.915820642526</v>
      </c>
      <c r="R247">
        <v>86.326249939890303</v>
      </c>
      <c r="S247" s="2">
        <f>(Table2[[#This Row],[Close Price]]-Table2[[#This Row],[20D EMA]])/Table2[[#This Row],[20D EMA]]</f>
        <v>7.7096895679776165E-2</v>
      </c>
      <c r="T247" s="2">
        <f>(Table2[[#This Row],[Close Price]]-Table2[[#This Row],[50D EMA]])/Table2[[#This Row],[50D EMA]]</f>
        <v>0.11449197137874205</v>
      </c>
      <c r="U247" s="2">
        <f>(Table2[[#This Row],[Close Price]]-Table2[[#This Row],[200D EMA]])/Table2[[#This Row],[200D EMA]]</f>
        <v>0.24670603600631377</v>
      </c>
      <c r="V247">
        <v>0.70119923024601905</v>
      </c>
      <c r="W247">
        <v>995.15</v>
      </c>
      <c r="X247">
        <v>1017.25</v>
      </c>
      <c r="Y247">
        <v>930.3</v>
      </c>
      <c r="Z247">
        <v>1023.9</v>
      </c>
      <c r="AA247">
        <v>862.05</v>
      </c>
      <c r="AB247">
        <v>1023.9</v>
      </c>
      <c r="AC247" s="2">
        <f>(Table2[[#This Row],[Close Price]]/Table2[[#This Row],[Day Low]])-1</f>
        <v>5.878510777269863E-3</v>
      </c>
      <c r="AD247" s="2">
        <f>(Table2[[#This Row],[Day High]]/Table2[[#This Row],[Close Price]])-1</f>
        <v>1.6233766233766156E-2</v>
      </c>
      <c r="AE247" s="2">
        <f>(Table2[[#This Row],[Close Price]]/Table2[[#This Row],[Current Week Low]])-1</f>
        <v>7.5996990218209159E-2</v>
      </c>
      <c r="AF247" s="2">
        <f>(Table2[[#This Row],[Current Week High]]/Table2[[#This Row],[Close Price]])-1</f>
        <v>2.2877122877122957E-2</v>
      </c>
      <c r="AG247" s="2">
        <f>(Table2[[#This Row],[Close Price]]/Table2[[#This Row],[Current Month Low]])-1</f>
        <v>0.16118554608201396</v>
      </c>
      <c r="AH247" s="2">
        <f>(Table2[[#This Row],[Current Month High]]/Table2[[#This Row],[Close Price]])-1</f>
        <v>2.2877122877122957E-2</v>
      </c>
      <c r="AI247">
        <v>2.28771228771229</v>
      </c>
      <c r="AJ247">
        <v>92.666730824752193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0.17</v>
      </c>
      <c r="AM247" t="s">
        <v>10345</v>
      </c>
      <c r="AN247">
        <v>13.47</v>
      </c>
      <c r="AO247" t="s">
        <v>10345</v>
      </c>
      <c r="AP247">
        <v>5.4649890276605002E-2</v>
      </c>
      <c r="AQ247">
        <f>(Table2[[#This Row],[Sharpe Ratio]]-AVERAGE(Table2[Sharpe Ratio]))/_xlfn.STDEV.P(Table2[Sharpe Ratio])</f>
        <v>-0.12532613429812972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2.9744309746540072</v>
      </c>
      <c r="AS247">
        <f>_xlfn.RANK.AVG(Table2[[#This Row],[1Y Return vs Nifty Z-Score]],Table2[1Y Return vs Nifty Z-Score])</f>
        <v>168</v>
      </c>
      <c r="AT247">
        <f>_xlfn.RANK.AVG(Table2[[#This Row],[6M Return vs Nifty Z-Score]],Table2[6M Return vs Nifty Z-Score])</f>
        <v>293</v>
      </c>
      <c r="AU247">
        <f>_xlfn.RANK.AVG(Table2[[#This Row],[Sharpe Ratio Z-Score]],Table2[Sharpe Ratio Z-Score])</f>
        <v>382</v>
      </c>
      <c r="AV247">
        <f>(Table2[[#This Row],[Rank 1Y]]+Table2[[#This Row],[Rank 6M]]+Table2[[#This Row],[Rank Sharpe]])/3</f>
        <v>281</v>
      </c>
    </row>
    <row r="248" spans="1:48" x14ac:dyDescent="0.3">
      <c r="A248" t="s">
        <v>1123</v>
      </c>
      <c r="B248" t="s">
        <v>1124</v>
      </c>
      <c r="C248" t="s">
        <v>10310</v>
      </c>
      <c r="D248" t="s">
        <v>86</v>
      </c>
      <c r="E248">
        <v>11203.719914249999</v>
      </c>
      <c r="F248">
        <v>228.91</v>
      </c>
      <c r="G248">
        <v>61.792240468682998</v>
      </c>
      <c r="H248">
        <f>(Table2[[#This Row],[1Y Return vs Nifty]]-AVERAGE(Table2[1Y Return vs Nifty]))/_xlfn.STDEV.P(Table2[1Y Return vs Nifty])</f>
        <v>0.50860409719880517</v>
      </c>
      <c r="I248">
        <v>3.5161064532844502</v>
      </c>
      <c r="J248">
        <f>(Table2[[#This Row],[1M Return vs Nifty]]-AVERAGE(Table2[1M Return vs Nifty]))/_xlfn.STDEV.P(Table2[1M Return vs Nifty])</f>
        <v>0.28543887107570687</v>
      </c>
      <c r="K248">
        <v>-1.0857583180700501</v>
      </c>
      <c r="L248">
        <f>(Table2[[#This Row],[6M Return vs Nifty]]-AVERAGE(Table2[6M Return vs Nifty]))/_xlfn.STDEV.P(Table2[6M Return vs Nifty])</f>
        <v>-0.32460486136125472</v>
      </c>
      <c r="M248">
        <v>-1.1174907056844601</v>
      </c>
      <c r="N248">
        <f>(Table2[[#This Row],[1W Return vs Nifty]]-AVERAGE(Table2[1W Return vs Nifty]))/_xlfn.STDEV.P(Table2[1W Return vs Nifty])</f>
        <v>-0.43221491792141409</v>
      </c>
      <c r="O248">
        <v>228.78</v>
      </c>
      <c r="P248">
        <v>222.33811296257699</v>
      </c>
      <c r="Q248">
        <v>193.533844431218</v>
      </c>
      <c r="R248">
        <v>54.196879983057201</v>
      </c>
      <c r="S248" s="2">
        <f>(Table2[[#This Row],[Close Price]]-Table2[[#This Row],[20D EMA]])/Table2[[#This Row],[20D EMA]]</f>
        <v>5.6823148876648073E-4</v>
      </c>
      <c r="T248" s="2">
        <f>(Table2[[#This Row],[Close Price]]-Table2[[#This Row],[50D EMA]])/Table2[[#This Row],[50D EMA]]</f>
        <v>2.9558076885042032E-2</v>
      </c>
      <c r="U248" s="2">
        <f>(Table2[[#This Row],[Close Price]]-Table2[[#This Row],[200D EMA]])/Table2[[#This Row],[200D EMA]]</f>
        <v>0.18279053812396465</v>
      </c>
      <c r="V248">
        <v>0.55206793227310202</v>
      </c>
      <c r="W248">
        <v>228</v>
      </c>
      <c r="X248">
        <v>234.78</v>
      </c>
      <c r="Y248">
        <v>228</v>
      </c>
      <c r="Z248">
        <v>238.9</v>
      </c>
      <c r="AA248">
        <v>211.2</v>
      </c>
      <c r="AB248">
        <v>250.69</v>
      </c>
      <c r="AC248" s="2">
        <f>(Table2[[#This Row],[Close Price]]/Table2[[#This Row],[Day Low]])-1</f>
        <v>3.9912280701754899E-3</v>
      </c>
      <c r="AD248" s="2">
        <f>(Table2[[#This Row],[Day High]]/Table2[[#This Row],[Close Price]])-1</f>
        <v>2.5643265912367319E-2</v>
      </c>
      <c r="AE248" s="2">
        <f>(Table2[[#This Row],[Close Price]]/Table2[[#This Row],[Current Week Low]])-1</f>
        <v>3.9912280701754899E-3</v>
      </c>
      <c r="AF248" s="2">
        <f>(Table2[[#This Row],[Current Week High]]/Table2[[#This Row],[Close Price]])-1</f>
        <v>4.3641605871303168E-2</v>
      </c>
      <c r="AG248" s="2">
        <f>(Table2[[#This Row],[Close Price]]/Table2[[#This Row],[Current Month Low]])-1</f>
        <v>8.3854166666666785E-2</v>
      </c>
      <c r="AH248" s="2">
        <f>(Table2[[#This Row],[Current Month High]]/Table2[[#This Row],[Close Price]])-1</f>
        <v>9.5146564151850077E-2</v>
      </c>
      <c r="AI248">
        <v>9.5146564151849997</v>
      </c>
      <c r="AJ248">
        <v>96.9118279569892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0.12</v>
      </c>
      <c r="AM248" t="s">
        <v>10345</v>
      </c>
      <c r="AN248">
        <v>-0.62</v>
      </c>
      <c r="AO248" t="s">
        <v>10344</v>
      </c>
      <c r="AP248">
        <v>9.2083220816020994E-2</v>
      </c>
      <c r="AQ248">
        <f>(Table2[[#This Row],[Sharpe Ratio]]-AVERAGE(Table2[Sharpe Ratio]))/_xlfn.STDEV.P(Table2[Sharpe Ratio])</f>
        <v>0.3047415471150115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0.34196473610685496</v>
      </c>
      <c r="AS248">
        <f>_xlfn.RANK.AVG(Table2[[#This Row],[1Y Return vs Nifty Z-Score]],Table2[1Y Return vs Nifty Z-Score])</f>
        <v>165</v>
      </c>
      <c r="AT248">
        <f>_xlfn.RANK.AVG(Table2[[#This Row],[6M Return vs Nifty Z-Score]],Table2[6M Return vs Nifty Z-Score])</f>
        <v>430</v>
      </c>
      <c r="AU248">
        <f>_xlfn.RANK.AVG(Table2[[#This Row],[Sharpe Ratio Z-Score]],Table2[Sharpe Ratio Z-Score])</f>
        <v>254</v>
      </c>
      <c r="AV248">
        <f>(Table2[[#This Row],[Rank 1Y]]+Table2[[#This Row],[Rank 6M]]+Table2[[#This Row],[Rank Sharpe]])/3</f>
        <v>283</v>
      </c>
    </row>
    <row r="249" spans="1:48" x14ac:dyDescent="0.3">
      <c r="A249" t="s">
        <v>253</v>
      </c>
      <c r="B249" t="s">
        <v>254</v>
      </c>
      <c r="C249" t="s">
        <v>10307</v>
      </c>
      <c r="D249" t="s">
        <v>104</v>
      </c>
      <c r="E249">
        <v>107120.35010729</v>
      </c>
      <c r="F249">
        <v>5311.4</v>
      </c>
      <c r="G249">
        <v>51.403999335768297</v>
      </c>
      <c r="H249">
        <f>(Table2[[#This Row],[1Y Return vs Nifty]]-AVERAGE(Table2[1Y Return vs Nifty]))/_xlfn.STDEV.P(Table2[1Y Return vs Nifty])</f>
        <v>0.3455801821937009</v>
      </c>
      <c r="I249">
        <v>-3.9939181762881799</v>
      </c>
      <c r="J249">
        <f>(Table2[[#This Row],[1M Return vs Nifty]]-AVERAGE(Table2[1M Return vs Nifty]))/_xlfn.STDEV.P(Table2[1M Return vs Nifty])</f>
        <v>-0.42589284550746614</v>
      </c>
      <c r="K249">
        <v>7.2743074928180196</v>
      </c>
      <c r="L249">
        <f>(Table2[[#This Row],[6M Return vs Nifty]]-AVERAGE(Table2[6M Return vs Nifty]))/_xlfn.STDEV.P(Table2[6M Return vs Nifty])</f>
        <v>-3.8505334305560704E-2</v>
      </c>
      <c r="M249">
        <v>0.89045347500896099</v>
      </c>
      <c r="N249">
        <f>(Table2[[#This Row],[1W Return vs Nifty]]-AVERAGE(Table2[1W Return vs Nifty]))/_xlfn.STDEV.P(Table2[1W Return vs Nifty])</f>
        <v>2.1274588870538565E-2</v>
      </c>
      <c r="O249">
        <v>5306.33</v>
      </c>
      <c r="P249">
        <v>5315.7444415270402</v>
      </c>
      <c r="Q249">
        <v>4707.0453198319701</v>
      </c>
      <c r="R249">
        <v>58.570932675458302</v>
      </c>
      <c r="S249" s="2">
        <f>(Table2[[#This Row],[Close Price]]-Table2[[#This Row],[20D EMA]])/Table2[[#This Row],[20D EMA]]</f>
        <v>9.5546262671181571E-4</v>
      </c>
      <c r="T249" s="2">
        <f>(Table2[[#This Row],[Close Price]]-Table2[[#This Row],[50D EMA]])/Table2[[#This Row],[50D EMA]]</f>
        <v>-8.1727810184052565E-4</v>
      </c>
      <c r="U249" s="2">
        <f>(Table2[[#This Row],[Close Price]]-Table2[[#This Row],[200D EMA]])/Table2[[#This Row],[200D EMA]]</f>
        <v>0.12839363955595046</v>
      </c>
      <c r="V249">
        <v>1.1992677859093599</v>
      </c>
      <c r="W249">
        <v>5266</v>
      </c>
      <c r="X249">
        <v>5383.2</v>
      </c>
      <c r="Y249">
        <v>5266</v>
      </c>
      <c r="Z249">
        <v>5425</v>
      </c>
      <c r="AA249">
        <v>4991</v>
      </c>
      <c r="AB249">
        <v>5487.45</v>
      </c>
      <c r="AC249" s="2">
        <f>(Table2[[#This Row],[Close Price]]/Table2[[#This Row],[Day Low]])-1</f>
        <v>8.621344473983994E-3</v>
      </c>
      <c r="AD249" s="2">
        <f>(Table2[[#This Row],[Day High]]/Table2[[#This Row],[Close Price]])-1</f>
        <v>1.3518093158112698E-2</v>
      </c>
      <c r="AE249" s="2">
        <f>(Table2[[#This Row],[Close Price]]/Table2[[#This Row],[Current Week Low]])-1</f>
        <v>8.621344473983994E-3</v>
      </c>
      <c r="AF249" s="2">
        <f>(Table2[[#This Row],[Current Week High]]/Table2[[#This Row],[Close Price]])-1</f>
        <v>2.1387957977181182E-2</v>
      </c>
      <c r="AG249" s="2">
        <f>(Table2[[#This Row],[Close Price]]/Table2[[#This Row],[Current Month Low]])-1</f>
        <v>6.4195551993588396E-2</v>
      </c>
      <c r="AH249" s="2">
        <f>(Table2[[#This Row],[Current Month High]]/Table2[[#This Row],[Close Price]])-1</f>
        <v>3.3145686636291805E-2</v>
      </c>
      <c r="AI249">
        <v>10.979214519712301</v>
      </c>
      <c r="AJ249">
        <v>83.782287503676301</v>
      </c>
      <c r="AK249" t="str">
        <f>IF(AND(Table2[[#This Row],[20D EMA]]&gt;Table2[[#This Row],[50D EMA]],Table2[[#This Row],[50D EMA]]&gt;Table2[[#This Row],[200D EMA]]),"Uptrend","Downtrend/NoTrend")</f>
        <v>Downtrend/NoTrend</v>
      </c>
      <c r="AL249">
        <v>-0.08</v>
      </c>
      <c r="AM249" t="s">
        <v>10344</v>
      </c>
      <c r="AN249">
        <v>2</v>
      </c>
      <c r="AO249" t="s">
        <v>10345</v>
      </c>
      <c r="AP249">
        <v>7.4441680497934995E-2</v>
      </c>
      <c r="AQ249">
        <f>(Table2[[#This Row],[Sharpe Ratio]]-AVERAGE(Table2[Sharpe Ratio]))/_xlfn.STDEV.P(Table2[Sharpe Ratio])</f>
        <v>0.10205970631095081</v>
      </c>
      <c r="AR2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9">
        <f>_xlfn.RANK.AVG(Table2[[#This Row],[1Y Return vs Nifty Z-Score]],Table2[1Y Return vs Nifty Z-Score])</f>
        <v>200</v>
      </c>
      <c r="AT249">
        <f>_xlfn.RANK.AVG(Table2[[#This Row],[6M Return vs Nifty Z-Score]],Table2[6M Return vs Nifty Z-Score])</f>
        <v>325</v>
      </c>
      <c r="AU249">
        <f>_xlfn.RANK.AVG(Table2[[#This Row],[Sharpe Ratio Z-Score]],Table2[Sharpe Ratio Z-Score])</f>
        <v>325</v>
      </c>
      <c r="AV249">
        <f>(Table2[[#This Row],[Rank 1Y]]+Table2[[#This Row],[Rank 6M]]+Table2[[#This Row],[Rank Sharpe]])/3</f>
        <v>283.33333333333331</v>
      </c>
    </row>
    <row r="250" spans="1:48" x14ac:dyDescent="0.3">
      <c r="A250" t="s">
        <v>1262</v>
      </c>
      <c r="B250" t="s">
        <v>1263</v>
      </c>
      <c r="C250" t="s">
        <v>10305</v>
      </c>
      <c r="D250" t="s">
        <v>283</v>
      </c>
      <c r="E250">
        <v>9318.6152273499993</v>
      </c>
      <c r="F250">
        <v>894.2</v>
      </c>
      <c r="G250">
        <v>53.162830052599297</v>
      </c>
      <c r="H250">
        <f>(Table2[[#This Row],[1Y Return vs Nifty]]-AVERAGE(Table2[1Y Return vs Nifty]))/_xlfn.STDEV.P(Table2[1Y Return vs Nifty])</f>
        <v>0.37318172374634423</v>
      </c>
      <c r="I250">
        <v>14.902615683412099</v>
      </c>
      <c r="J250">
        <f>(Table2[[#This Row],[1M Return vs Nifty]]-AVERAGE(Table2[1M Return vs Nifty]))/_xlfn.STDEV.P(Table2[1M Return vs Nifty])</f>
        <v>1.363942012684946</v>
      </c>
      <c r="K250">
        <v>22.079425550744102</v>
      </c>
      <c r="L250">
        <f>(Table2[[#This Row],[6M Return vs Nifty]]-AVERAGE(Table2[6M Return vs Nifty]))/_xlfn.STDEV.P(Table2[6M Return vs Nifty])</f>
        <v>0.46815781526675282</v>
      </c>
      <c r="M250">
        <v>-4.2432614630648999E-2</v>
      </c>
      <c r="N250">
        <f>(Table2[[#This Row],[1W Return vs Nifty]]-AVERAGE(Table2[1W Return vs Nifty]))/_xlfn.STDEV.P(Table2[1W Return vs Nifty])</f>
        <v>-0.18941555717607267</v>
      </c>
      <c r="O250">
        <v>856.7</v>
      </c>
      <c r="P250">
        <v>816.80769890905901</v>
      </c>
      <c r="Q250">
        <v>707.30457530783804</v>
      </c>
      <c r="R250">
        <v>74.984266938370496</v>
      </c>
      <c r="S250" s="2">
        <f>(Table2[[#This Row],[Close Price]]-Table2[[#This Row],[20D EMA]])/Table2[[#This Row],[20D EMA]]</f>
        <v>4.3772615851523283E-2</v>
      </c>
      <c r="T250" s="2">
        <f>(Table2[[#This Row],[Close Price]]-Table2[[#This Row],[50D EMA]])/Table2[[#This Row],[50D EMA]]</f>
        <v>9.474972039845779E-2</v>
      </c>
      <c r="U250" s="2">
        <f>(Table2[[#This Row],[Close Price]]-Table2[[#This Row],[200D EMA]])/Table2[[#This Row],[200D EMA]]</f>
        <v>0.26423613138769825</v>
      </c>
      <c r="V250">
        <v>1.95782506080536</v>
      </c>
      <c r="W250">
        <v>889</v>
      </c>
      <c r="X250">
        <v>920.85</v>
      </c>
      <c r="Y250">
        <v>889</v>
      </c>
      <c r="Z250">
        <v>932</v>
      </c>
      <c r="AA250">
        <v>763.7</v>
      </c>
      <c r="AB250">
        <v>939</v>
      </c>
      <c r="AC250" s="2">
        <f>(Table2[[#This Row],[Close Price]]/Table2[[#This Row],[Day Low]])-1</f>
        <v>5.8492688413949168E-3</v>
      </c>
      <c r="AD250" s="2">
        <f>(Table2[[#This Row],[Day High]]/Table2[[#This Row],[Close Price]])-1</f>
        <v>2.980317602326088E-2</v>
      </c>
      <c r="AE250" s="2">
        <f>(Table2[[#This Row],[Close Price]]/Table2[[#This Row],[Current Week Low]])-1</f>
        <v>5.8492688413949168E-3</v>
      </c>
      <c r="AF250" s="2">
        <f>(Table2[[#This Row],[Current Week High]]/Table2[[#This Row],[Close Price]])-1</f>
        <v>4.2272422276895538E-2</v>
      </c>
      <c r="AG250" s="2">
        <f>(Table2[[#This Row],[Close Price]]/Table2[[#This Row],[Current Month Low]])-1</f>
        <v>0.17087861725808562</v>
      </c>
      <c r="AH250" s="2">
        <f>(Table2[[#This Row],[Current Month High]]/Table2[[#This Row],[Close Price]])-1</f>
        <v>5.0100648624468835E-2</v>
      </c>
      <c r="AI250">
        <v>5.01006486244688</v>
      </c>
      <c r="AJ250">
        <v>97.395143487858704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-0.06</v>
      </c>
      <c r="AM250" t="s">
        <v>10344</v>
      </c>
      <c r="AN250">
        <v>7.82</v>
      </c>
      <c r="AO250" t="s">
        <v>10345</v>
      </c>
      <c r="AP250">
        <v>2.6681315488333E-2</v>
      </c>
      <c r="AQ250">
        <f>(Table2[[#This Row],[Sharpe Ratio]]-AVERAGE(Table2[Sharpe Ratio]))/_xlfn.STDEV.P(Table2[Sharpe Ratio])</f>
        <v>-0.44665421112946363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1.5692117833925066</v>
      </c>
      <c r="AS250">
        <f>_xlfn.RANK.AVG(Table2[[#This Row],[1Y Return vs Nifty Z-Score]],Table2[1Y Return vs Nifty Z-Score])</f>
        <v>191</v>
      </c>
      <c r="AT250">
        <f>_xlfn.RANK.AVG(Table2[[#This Row],[6M Return vs Nifty Z-Score]],Table2[6M Return vs Nifty Z-Score])</f>
        <v>198</v>
      </c>
      <c r="AU250">
        <f>_xlfn.RANK.AVG(Table2[[#This Row],[Sharpe Ratio Z-Score]],Table2[Sharpe Ratio Z-Score])</f>
        <v>462</v>
      </c>
      <c r="AV250">
        <f>(Table2[[#This Row],[Rank 1Y]]+Table2[[#This Row],[Rank 6M]]+Table2[[#This Row],[Rank Sharpe]])/3</f>
        <v>283.66666666666669</v>
      </c>
    </row>
    <row r="251" spans="1:48" x14ac:dyDescent="0.3">
      <c r="A251" t="s">
        <v>1963</v>
      </c>
      <c r="B251" t="s">
        <v>1964</v>
      </c>
      <c r="C251" t="s">
        <v>10314</v>
      </c>
      <c r="D251" t="s">
        <v>306</v>
      </c>
      <c r="E251">
        <v>3529.3184964000002</v>
      </c>
      <c r="F251">
        <v>348.45</v>
      </c>
      <c r="G251">
        <v>28.694145290387802</v>
      </c>
      <c r="H251">
        <f>(Table2[[#This Row],[1Y Return vs Nifty]]-AVERAGE(Table2[1Y Return vs Nifty]))/_xlfn.STDEV.P(Table2[1Y Return vs Nifty])</f>
        <v>-1.0808283216677029E-2</v>
      </c>
      <c r="I251">
        <v>-0.21875521521716401</v>
      </c>
      <c r="J251">
        <f>(Table2[[#This Row],[1M Return vs Nifty]]-AVERAGE(Table2[1M Return vs Nifty]))/_xlfn.STDEV.P(Table2[1M Return vs Nifty])</f>
        <v>-6.8318365803971923E-2</v>
      </c>
      <c r="K251">
        <v>27.922816719802402</v>
      </c>
      <c r="L251">
        <f>(Table2[[#This Row],[6M Return vs Nifty]]-AVERAGE(Table2[6M Return vs Nifty]))/_xlfn.STDEV.P(Table2[6M Return vs Nifty])</f>
        <v>0.66813129486444611</v>
      </c>
      <c r="M251">
        <v>2.3899880826649</v>
      </c>
      <c r="N251">
        <f>(Table2[[#This Row],[1W Return vs Nifty]]-AVERAGE(Table2[1W Return vs Nifty]))/_xlfn.STDEV.P(Table2[1W Return vs Nifty])</f>
        <v>0.35994098018850718</v>
      </c>
      <c r="O251">
        <v>331.53</v>
      </c>
      <c r="P251">
        <v>317.29091788165499</v>
      </c>
      <c r="Q251">
        <v>270.92190355563099</v>
      </c>
      <c r="R251">
        <v>65.366522758274201</v>
      </c>
      <c r="S251" s="2">
        <f>(Table2[[#This Row],[Close Price]]-Table2[[#This Row],[20D EMA]])/Table2[[#This Row],[20D EMA]]</f>
        <v>5.1036105329834457E-2</v>
      </c>
      <c r="T251" s="2">
        <f>(Table2[[#This Row],[Close Price]]-Table2[[#This Row],[50D EMA]])/Table2[[#This Row],[50D EMA]]</f>
        <v>9.8203510917910644E-2</v>
      </c>
      <c r="U251" s="2">
        <f>(Table2[[#This Row],[Close Price]]-Table2[[#This Row],[200D EMA]])/Table2[[#This Row],[200D EMA]]</f>
        <v>0.28616400308308559</v>
      </c>
      <c r="V251">
        <v>0.83467266023389797</v>
      </c>
      <c r="W251">
        <v>343.45</v>
      </c>
      <c r="X251">
        <v>352.1</v>
      </c>
      <c r="Y251">
        <v>336.35</v>
      </c>
      <c r="Z251">
        <v>362.85</v>
      </c>
      <c r="AA251">
        <v>307</v>
      </c>
      <c r="AB251">
        <v>362.85</v>
      </c>
      <c r="AC251" s="2">
        <f>(Table2[[#This Row],[Close Price]]/Table2[[#This Row],[Day Low]])-1</f>
        <v>1.4558159848595098E-2</v>
      </c>
      <c r="AD251" s="2">
        <f>(Table2[[#This Row],[Day High]]/Table2[[#This Row],[Close Price]])-1</f>
        <v>1.047496053953223E-2</v>
      </c>
      <c r="AE251" s="2">
        <f>(Table2[[#This Row],[Close Price]]/Table2[[#This Row],[Current Week Low]])-1</f>
        <v>3.5974431395867201E-2</v>
      </c>
      <c r="AF251" s="2">
        <f>(Table2[[#This Row],[Current Week High]]/Table2[[#This Row],[Close Price]])-1</f>
        <v>4.1325871717606599E-2</v>
      </c>
      <c r="AG251" s="2">
        <f>(Table2[[#This Row],[Close Price]]/Table2[[#This Row],[Current Month Low]])-1</f>
        <v>0.13501628664495113</v>
      </c>
      <c r="AH251" s="2">
        <f>(Table2[[#This Row],[Current Month High]]/Table2[[#This Row],[Close Price]])-1</f>
        <v>4.1325871717606599E-2</v>
      </c>
      <c r="AI251">
        <v>4.1325871717606599</v>
      </c>
      <c r="AJ251">
        <v>84.707129605088696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0.24</v>
      </c>
      <c r="AM251" t="s">
        <v>10345</v>
      </c>
      <c r="AN251">
        <v>3.98</v>
      </c>
      <c r="AO251" t="s">
        <v>10345</v>
      </c>
      <c r="AP251">
        <v>5.1695175443055998E-2</v>
      </c>
      <c r="AQ251">
        <f>(Table2[[#This Row],[Sharpe Ratio]]-AVERAGE(Table2[Sharpe Ratio]))/_xlfn.STDEV.P(Table2[Sharpe Ratio])</f>
        <v>-0.15927254888080772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0.78967307715149659</v>
      </c>
      <c r="AS251">
        <f>_xlfn.RANK.AVG(Table2[[#This Row],[1Y Return vs Nifty Z-Score]],Table2[1Y Return vs Nifty Z-Score])</f>
        <v>301</v>
      </c>
      <c r="AT251">
        <f>_xlfn.RANK.AVG(Table2[[#This Row],[6M Return vs Nifty Z-Score]],Table2[6M Return vs Nifty Z-Score])</f>
        <v>160</v>
      </c>
      <c r="AU251">
        <f>_xlfn.RANK.AVG(Table2[[#This Row],[Sharpe Ratio Z-Score]],Table2[Sharpe Ratio Z-Score])</f>
        <v>392</v>
      </c>
      <c r="AV251">
        <f>(Table2[[#This Row],[Rank 1Y]]+Table2[[#This Row],[Rank 6M]]+Table2[[#This Row],[Rank Sharpe]])/3</f>
        <v>284.33333333333331</v>
      </c>
    </row>
    <row r="252" spans="1:48" x14ac:dyDescent="0.3">
      <c r="A252" t="s">
        <v>752</v>
      </c>
      <c r="B252" t="s">
        <v>753</v>
      </c>
      <c r="C252" t="s">
        <v>10311</v>
      </c>
      <c r="D252" t="s">
        <v>127</v>
      </c>
      <c r="E252">
        <v>22635.119739469999</v>
      </c>
      <c r="F252">
        <v>792.3</v>
      </c>
      <c r="G252">
        <v>35.936894922717599</v>
      </c>
      <c r="H252">
        <f>(Table2[[#This Row],[1Y Return vs Nifty]]-AVERAGE(Table2[1Y Return vs Nifty]))/_xlfn.STDEV.P(Table2[1Y Return vs Nifty])</f>
        <v>0.10285305611468051</v>
      </c>
      <c r="I252">
        <v>16.938975777022002</v>
      </c>
      <c r="J252">
        <f>(Table2[[#This Row],[1M Return vs Nifty]]-AVERAGE(Table2[1M Return vs Nifty]))/_xlfn.STDEV.P(Table2[1M Return vs Nifty])</f>
        <v>1.556821209813682</v>
      </c>
      <c r="K252">
        <v>12.175470581800599</v>
      </c>
      <c r="L252">
        <f>(Table2[[#This Row],[6M Return vs Nifty]]-AVERAGE(Table2[6M Return vs Nifty]))/_xlfn.STDEV.P(Table2[6M Return vs Nifty])</f>
        <v>0.12922306323342778</v>
      </c>
      <c r="M252">
        <v>4.8911458676211303</v>
      </c>
      <c r="N252">
        <f>(Table2[[#This Row],[1W Return vs Nifty]]-AVERAGE(Table2[1W Return vs Nifty]))/_xlfn.STDEV.P(Table2[1W Return vs Nifty])</f>
        <v>0.92482162837313608</v>
      </c>
      <c r="O252">
        <v>758</v>
      </c>
      <c r="P252">
        <v>717.95873577889597</v>
      </c>
      <c r="Q252">
        <v>623.24576912008501</v>
      </c>
      <c r="R252">
        <v>70.545211715245003</v>
      </c>
      <c r="S252" s="2">
        <f>(Table2[[#This Row],[Close Price]]-Table2[[#This Row],[20D EMA]])/Table2[[#This Row],[20D EMA]]</f>
        <v>4.5250659630606802E-2</v>
      </c>
      <c r="T252" s="2">
        <f>(Table2[[#This Row],[Close Price]]-Table2[[#This Row],[50D EMA]])/Table2[[#This Row],[50D EMA]]</f>
        <v>0.10354531606952724</v>
      </c>
      <c r="U252" s="2">
        <f>(Table2[[#This Row],[Close Price]]-Table2[[#This Row],[200D EMA]])/Table2[[#This Row],[200D EMA]]</f>
        <v>0.27124810027766449</v>
      </c>
      <c r="V252">
        <v>2.5471408104839202</v>
      </c>
      <c r="W252">
        <v>788.9</v>
      </c>
      <c r="X252">
        <v>822</v>
      </c>
      <c r="Y252">
        <v>788.9</v>
      </c>
      <c r="Z252">
        <v>836.9</v>
      </c>
      <c r="AA252">
        <v>673.05</v>
      </c>
      <c r="AB252">
        <v>844.5</v>
      </c>
      <c r="AC252" s="2">
        <f>(Table2[[#This Row],[Close Price]]/Table2[[#This Row],[Day Low]])-1</f>
        <v>4.3097984535429568E-3</v>
      </c>
      <c r="AD252" s="2">
        <f>(Table2[[#This Row],[Day High]]/Table2[[#This Row],[Close Price]])-1</f>
        <v>3.748580083301789E-2</v>
      </c>
      <c r="AE252" s="2">
        <f>(Table2[[#This Row],[Close Price]]/Table2[[#This Row],[Current Week Low]])-1</f>
        <v>4.3097984535429568E-3</v>
      </c>
      <c r="AF252" s="2">
        <f>(Table2[[#This Row],[Current Week High]]/Table2[[#This Row],[Close Price]])-1</f>
        <v>5.6291808658336606E-2</v>
      </c>
      <c r="AG252" s="2">
        <f>(Table2[[#This Row],[Close Price]]/Table2[[#This Row],[Current Month Low]])-1</f>
        <v>0.17717851571205712</v>
      </c>
      <c r="AH252" s="2">
        <f>(Table2[[#This Row],[Current Month High]]/Table2[[#This Row],[Close Price]])-1</f>
        <v>6.5884134797425276E-2</v>
      </c>
      <c r="AI252">
        <v>6.5884134797425196</v>
      </c>
      <c r="AJ252">
        <v>88.5530699666825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0.32</v>
      </c>
      <c r="AM252" t="s">
        <v>10345</v>
      </c>
      <c r="AN252">
        <v>6.43</v>
      </c>
      <c r="AO252" t="s">
        <v>10345</v>
      </c>
      <c r="AP252">
        <v>7.7430047667296997E-2</v>
      </c>
      <c r="AQ252">
        <f>(Table2[[#This Row],[Sharpe Ratio]]-AVERAGE(Table2[Sharpe Ratio]))/_xlfn.STDEV.P(Table2[Sharpe Ratio])</f>
        <v>0.13639274911582219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2.8501117066507486</v>
      </c>
      <c r="AS252">
        <f>_xlfn.RANK.AVG(Table2[[#This Row],[1Y Return vs Nifty Z-Score]],Table2[1Y Return vs Nifty Z-Score])</f>
        <v>263</v>
      </c>
      <c r="AT252">
        <f>_xlfn.RANK.AVG(Table2[[#This Row],[6M Return vs Nifty Z-Score]],Table2[6M Return vs Nifty Z-Score])</f>
        <v>281</v>
      </c>
      <c r="AU252">
        <f>_xlfn.RANK.AVG(Table2[[#This Row],[Sharpe Ratio Z-Score]],Table2[Sharpe Ratio Z-Score])</f>
        <v>310</v>
      </c>
      <c r="AV252">
        <f>(Table2[[#This Row],[Rank 1Y]]+Table2[[#This Row],[Rank 6M]]+Table2[[#This Row],[Rank Sharpe]])/3</f>
        <v>284.66666666666669</v>
      </c>
    </row>
    <row r="253" spans="1:48" x14ac:dyDescent="0.3">
      <c r="A253" t="s">
        <v>240</v>
      </c>
      <c r="B253" t="s">
        <v>241</v>
      </c>
      <c r="C253" t="s">
        <v>10305</v>
      </c>
      <c r="D253" t="s">
        <v>51</v>
      </c>
      <c r="E253">
        <v>112119.62233575</v>
      </c>
      <c r="F253">
        <v>1138.3</v>
      </c>
      <c r="G253">
        <v>45.901843714642602</v>
      </c>
      <c r="H253">
        <f>(Table2[[#This Row],[1Y Return vs Nifty]]-AVERAGE(Table2[1Y Return vs Nifty]))/_xlfn.STDEV.P(Table2[1Y Return vs Nifty])</f>
        <v>0.25923419360462202</v>
      </c>
      <c r="I253">
        <v>-9.7864741776223596</v>
      </c>
      <c r="J253">
        <f>(Table2[[#This Row],[1M Return vs Nifty]]-AVERAGE(Table2[1M Return vs Nifty]))/_xlfn.STDEV.P(Table2[1M Return vs Nifty])</f>
        <v>-0.97455000804298797</v>
      </c>
      <c r="K253">
        <v>7.9288822857906398</v>
      </c>
      <c r="L253">
        <f>(Table2[[#This Row],[6M Return vs Nifty]]-AVERAGE(Table2[6M Return vs Nifty]))/_xlfn.STDEV.P(Table2[6M Return vs Nifty])</f>
        <v>-1.6104369656676939E-2</v>
      </c>
      <c r="M253">
        <v>-7.7400762020756204</v>
      </c>
      <c r="N253">
        <f>(Table2[[#This Row],[1W Return vs Nifty]]-AVERAGE(Table2[1W Return vs Nifty]))/_xlfn.STDEV.P(Table2[1W Return vs Nifty])</f>
        <v>-1.9279103955759866</v>
      </c>
      <c r="O253">
        <v>1182.6300000000001</v>
      </c>
      <c r="P253">
        <v>1158.8997719220699</v>
      </c>
      <c r="Q253">
        <v>964.48312876060197</v>
      </c>
      <c r="R253">
        <v>27.3187854363177</v>
      </c>
      <c r="S253" s="2">
        <f>(Table2[[#This Row],[Close Price]]-Table2[[#This Row],[20D EMA]])/Table2[[#This Row],[20D EMA]]</f>
        <v>-3.7484251202827723E-2</v>
      </c>
      <c r="T253" s="2">
        <f>(Table2[[#This Row],[Close Price]]-Table2[[#This Row],[50D EMA]])/Table2[[#This Row],[50D EMA]]</f>
        <v>-1.7775283437932374E-2</v>
      </c>
      <c r="U253" s="2">
        <f>(Table2[[#This Row],[Close Price]]-Table2[[#This Row],[200D EMA]])/Table2[[#This Row],[200D EMA]]</f>
        <v>0.18021763787901543</v>
      </c>
      <c r="V253">
        <v>1.5872270398387101</v>
      </c>
      <c r="W253">
        <v>1126</v>
      </c>
      <c r="X253">
        <v>1156</v>
      </c>
      <c r="Y253">
        <v>1105.0999999999999</v>
      </c>
      <c r="Z253">
        <v>1156</v>
      </c>
      <c r="AA253">
        <v>1105.0999999999999</v>
      </c>
      <c r="AB253">
        <v>1324.3</v>
      </c>
      <c r="AC253" s="2">
        <f>(Table2[[#This Row],[Close Price]]/Table2[[#This Row],[Day Low]])-1</f>
        <v>1.092362344582587E-2</v>
      </c>
      <c r="AD253" s="2">
        <f>(Table2[[#This Row],[Day High]]/Table2[[#This Row],[Close Price]])-1</f>
        <v>1.5549503645787555E-2</v>
      </c>
      <c r="AE253" s="2">
        <f>(Table2[[#This Row],[Close Price]]/Table2[[#This Row],[Current Week Low]])-1</f>
        <v>3.004253008777491E-2</v>
      </c>
      <c r="AF253" s="2">
        <f>(Table2[[#This Row],[Current Week High]]/Table2[[#This Row],[Close Price]])-1</f>
        <v>1.5549503645787555E-2</v>
      </c>
      <c r="AG253" s="2">
        <f>(Table2[[#This Row],[Close Price]]/Table2[[#This Row],[Current Month Low]])-1</f>
        <v>3.004253008777491E-2</v>
      </c>
      <c r="AH253" s="2">
        <f>(Table2[[#This Row],[Current Month High]]/Table2[[#This Row],[Close Price]])-1</f>
        <v>0.16340156373539494</v>
      </c>
      <c r="AI253">
        <v>16.340156373539401</v>
      </c>
      <c r="AJ253">
        <v>100.49317481285701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-0.08</v>
      </c>
      <c r="AM253" t="s">
        <v>10344</v>
      </c>
      <c r="AN253">
        <v>-12.5</v>
      </c>
      <c r="AO253" t="s">
        <v>10344</v>
      </c>
      <c r="AP253">
        <v>7.7303347269617004E-2</v>
      </c>
      <c r="AQ253">
        <f>(Table2[[#This Row],[Sharpe Ratio]]-AVERAGE(Table2[Sharpe Ratio]))/_xlfn.STDEV.P(Table2[Sharpe Ratio])</f>
        <v>0.1349371012886276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-2.524393478382402</v>
      </c>
      <c r="AS253">
        <f>_xlfn.RANK.AVG(Table2[[#This Row],[1Y Return vs Nifty Z-Score]],Table2[1Y Return vs Nifty Z-Score])</f>
        <v>226</v>
      </c>
      <c r="AT253">
        <f>_xlfn.RANK.AVG(Table2[[#This Row],[6M Return vs Nifty Z-Score]],Table2[6M Return vs Nifty Z-Score])</f>
        <v>317</v>
      </c>
      <c r="AU253">
        <f>_xlfn.RANK.AVG(Table2[[#This Row],[Sharpe Ratio Z-Score]],Table2[Sharpe Ratio Z-Score])</f>
        <v>312</v>
      </c>
      <c r="AV253">
        <f>(Table2[[#This Row],[Rank 1Y]]+Table2[[#This Row],[Rank 6M]]+Table2[[#This Row],[Rank Sharpe]])/3</f>
        <v>285</v>
      </c>
    </row>
    <row r="254" spans="1:48" x14ac:dyDescent="0.3">
      <c r="A254" t="s">
        <v>1410</v>
      </c>
      <c r="B254" t="s">
        <v>1411</v>
      </c>
      <c r="C254" t="s">
        <v>632</v>
      </c>
      <c r="D254" t="s">
        <v>632</v>
      </c>
      <c r="E254">
        <v>7991.5261971800001</v>
      </c>
      <c r="F254">
        <v>587.25</v>
      </c>
      <c r="G254">
        <v>54.528866677446899</v>
      </c>
      <c r="H254">
        <f>(Table2[[#This Row],[1Y Return vs Nifty]]-AVERAGE(Table2[1Y Return vs Nifty]))/_xlfn.STDEV.P(Table2[1Y Return vs Nifty])</f>
        <v>0.39461910046620208</v>
      </c>
      <c r="I254">
        <v>6.13306411891468</v>
      </c>
      <c r="J254">
        <f>(Table2[[#This Row],[1M Return vs Nifty]]-AVERAGE(Table2[1M Return vs Nifty]))/_xlfn.STDEV.P(Table2[1M Return vs Nifty])</f>
        <v>0.53331089285151001</v>
      </c>
      <c r="K254">
        <v>-4.3226584458503498E-2</v>
      </c>
      <c r="L254">
        <f>(Table2[[#This Row],[6M Return vs Nifty]]-AVERAGE(Table2[6M Return vs Nifty]))/_xlfn.STDEV.P(Table2[6M Return vs Nifty])</f>
        <v>-0.28892717141551827</v>
      </c>
      <c r="M254">
        <v>3.1023089758299802</v>
      </c>
      <c r="N254">
        <f>(Table2[[#This Row],[1W Return vs Nifty]]-AVERAGE(Table2[1W Return vs Nifty]))/_xlfn.STDEV.P(Table2[1W Return vs Nifty])</f>
        <v>0.52081699139688675</v>
      </c>
      <c r="O254">
        <v>571.64</v>
      </c>
      <c r="P254">
        <v>546.55183780848404</v>
      </c>
      <c r="Q254">
        <v>505.69031942295101</v>
      </c>
      <c r="R254">
        <v>77.374588813803896</v>
      </c>
      <c r="S254" s="2">
        <f>(Table2[[#This Row],[Close Price]]-Table2[[#This Row],[20D EMA]])/Table2[[#This Row],[20D EMA]]</f>
        <v>2.7307396263382574E-2</v>
      </c>
      <c r="T254" s="2">
        <f>(Table2[[#This Row],[Close Price]]-Table2[[#This Row],[50D EMA]])/Table2[[#This Row],[50D EMA]]</f>
        <v>7.4463498933063532E-2</v>
      </c>
      <c r="U254" s="2">
        <f>(Table2[[#This Row],[Close Price]]-Table2[[#This Row],[200D EMA]])/Table2[[#This Row],[200D EMA]]</f>
        <v>0.16128384792913908</v>
      </c>
      <c r="V254">
        <v>0.98664946347411497</v>
      </c>
      <c r="W254">
        <v>582.35</v>
      </c>
      <c r="X254">
        <v>620.79999999999995</v>
      </c>
      <c r="Y254">
        <v>580.35</v>
      </c>
      <c r="Z254">
        <v>620.79999999999995</v>
      </c>
      <c r="AA254">
        <v>535</v>
      </c>
      <c r="AB254">
        <v>620.79999999999995</v>
      </c>
      <c r="AC254" s="2">
        <f>(Table2[[#This Row],[Close Price]]/Table2[[#This Row],[Day Low]])-1</f>
        <v>8.4141839100198013E-3</v>
      </c>
      <c r="AD254" s="2">
        <f>(Table2[[#This Row],[Day High]]/Table2[[#This Row],[Close Price]])-1</f>
        <v>5.7130693912303077E-2</v>
      </c>
      <c r="AE254" s="2">
        <f>(Table2[[#This Row],[Close Price]]/Table2[[#This Row],[Current Week Low]])-1</f>
        <v>1.1889377100025911E-2</v>
      </c>
      <c r="AF254" s="2">
        <f>(Table2[[#This Row],[Current Week High]]/Table2[[#This Row],[Close Price]])-1</f>
        <v>5.7130693912303077E-2</v>
      </c>
      <c r="AG254" s="2">
        <f>(Table2[[#This Row],[Close Price]]/Table2[[#This Row],[Current Month Low]])-1</f>
        <v>9.7663551401869109E-2</v>
      </c>
      <c r="AH254" s="2">
        <f>(Table2[[#This Row],[Current Month High]]/Table2[[#This Row],[Close Price]])-1</f>
        <v>5.7130693912303077E-2</v>
      </c>
      <c r="AI254">
        <v>13.409961685823699</v>
      </c>
      <c r="AJ254">
        <v>85.868017091311899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0.23</v>
      </c>
      <c r="AM254" t="s">
        <v>10345</v>
      </c>
      <c r="AN254">
        <v>4.9000000000000004</v>
      </c>
      <c r="AO254" t="s">
        <v>10345</v>
      </c>
      <c r="AP254">
        <v>9.2802998574508994E-2</v>
      </c>
      <c r="AQ254">
        <f>(Table2[[#This Row],[Sharpe Ratio]]-AVERAGE(Table2[Sharpe Ratio]))/_xlfn.STDEV.P(Table2[Sharpe Ratio])</f>
        <v>0.31301099969283469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1.4728308129919152</v>
      </c>
      <c r="AS254">
        <f>_xlfn.RANK.AVG(Table2[[#This Row],[1Y Return vs Nifty Z-Score]],Table2[1Y Return vs Nifty Z-Score])</f>
        <v>187</v>
      </c>
      <c r="AT254">
        <f>_xlfn.RANK.AVG(Table2[[#This Row],[6M Return vs Nifty Z-Score]],Table2[6M Return vs Nifty Z-Score])</f>
        <v>416</v>
      </c>
      <c r="AU254">
        <f>_xlfn.RANK.AVG(Table2[[#This Row],[Sharpe Ratio Z-Score]],Table2[Sharpe Ratio Z-Score])</f>
        <v>252</v>
      </c>
      <c r="AV254">
        <f>(Table2[[#This Row],[Rank 1Y]]+Table2[[#This Row],[Rank 6M]]+Table2[[#This Row],[Rank Sharpe]])/3</f>
        <v>285</v>
      </c>
    </row>
    <row r="255" spans="1:48" x14ac:dyDescent="0.3">
      <c r="A255" t="s">
        <v>463</v>
      </c>
      <c r="B255" t="s">
        <v>464</v>
      </c>
      <c r="C255" t="s">
        <v>10301</v>
      </c>
      <c r="D255" t="s">
        <v>24</v>
      </c>
      <c r="E255">
        <v>48245.774581223901</v>
      </c>
      <c r="F255">
        <v>195.56</v>
      </c>
      <c r="G255">
        <v>6.13568562033125</v>
      </c>
      <c r="H255">
        <f>(Table2[[#This Row],[1Y Return vs Nifty]]-AVERAGE(Table2[1Y Return vs Nifty]))/_xlfn.STDEV.P(Table2[1Y Return vs Nifty])</f>
        <v>-0.36482089852314653</v>
      </c>
      <c r="I255">
        <v>-1.86628269839928</v>
      </c>
      <c r="J255">
        <f>(Table2[[#This Row],[1M Return vs Nifty]]-AVERAGE(Table2[1M Return vs Nifty]))/_xlfn.STDEV.P(Table2[1M Return vs Nifty])</f>
        <v>-0.22436826051604564</v>
      </c>
      <c r="K255">
        <v>15.985373492383101</v>
      </c>
      <c r="L255">
        <f>(Table2[[#This Row],[6M Return vs Nifty]]-AVERAGE(Table2[6M Return vs Nifty]))/_xlfn.STDEV.P(Table2[6M Return vs Nifty])</f>
        <v>0.25960617809194303</v>
      </c>
      <c r="M255">
        <v>-4.27252500518237</v>
      </c>
      <c r="N255">
        <f>(Table2[[#This Row],[1W Return vs Nifty]]-AVERAGE(Table2[1W Return vs Nifty]))/_xlfn.STDEV.P(Table2[1W Return vs Nifty])</f>
        <v>-1.1447720508078965</v>
      </c>
      <c r="O255">
        <v>198.6</v>
      </c>
      <c r="P255">
        <v>191.39450888549399</v>
      </c>
      <c r="Q255">
        <v>167.82059751350701</v>
      </c>
      <c r="R255">
        <v>35.992926898878899</v>
      </c>
      <c r="S255" s="2">
        <f>(Table2[[#This Row],[Close Price]]-Table2[[#This Row],[20D EMA]])/Table2[[#This Row],[20D EMA]]</f>
        <v>-1.5307150050352427E-2</v>
      </c>
      <c r="T255" s="2">
        <f>(Table2[[#This Row],[Close Price]]-Table2[[#This Row],[50D EMA]])/Table2[[#This Row],[50D EMA]]</f>
        <v>2.1763900849413129E-2</v>
      </c>
      <c r="U255" s="2">
        <f>(Table2[[#This Row],[Close Price]]-Table2[[#This Row],[200D EMA]])/Table2[[#This Row],[200D EMA]]</f>
        <v>0.16529200168209621</v>
      </c>
      <c r="V255">
        <v>0.56864359227188299</v>
      </c>
      <c r="W255">
        <v>193.93</v>
      </c>
      <c r="X255">
        <v>197.49</v>
      </c>
      <c r="Y255">
        <v>193.93</v>
      </c>
      <c r="Z255">
        <v>200.79</v>
      </c>
      <c r="AA255">
        <v>190.26</v>
      </c>
      <c r="AB255">
        <v>206.59</v>
      </c>
      <c r="AC255" s="2">
        <f>(Table2[[#This Row],[Close Price]]/Table2[[#This Row],[Day Low]])-1</f>
        <v>8.4050946217706368E-3</v>
      </c>
      <c r="AD255" s="2">
        <f>(Table2[[#This Row],[Day High]]/Table2[[#This Row],[Close Price]])-1</f>
        <v>9.8690938842298515E-3</v>
      </c>
      <c r="AE255" s="2">
        <f>(Table2[[#This Row],[Close Price]]/Table2[[#This Row],[Current Week Low]])-1</f>
        <v>8.4050946217706368E-3</v>
      </c>
      <c r="AF255" s="2">
        <f>(Table2[[#This Row],[Current Week High]]/Table2[[#This Row],[Close Price]])-1</f>
        <v>2.6743710370218832E-2</v>
      </c>
      <c r="AG255" s="2">
        <f>(Table2[[#This Row],[Close Price]]/Table2[[#This Row],[Current Month Low]])-1</f>
        <v>2.7856617260590744E-2</v>
      </c>
      <c r="AH255" s="2">
        <f>(Table2[[#This Row],[Current Month High]]/Table2[[#This Row],[Close Price]])-1</f>
        <v>5.6402127224381315E-2</v>
      </c>
      <c r="AI255">
        <v>5.6402127224381298</v>
      </c>
      <c r="AJ255">
        <v>42.484517304189403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0.15</v>
      </c>
      <c r="AM255" t="s">
        <v>10345</v>
      </c>
      <c r="AN255">
        <v>-1.01</v>
      </c>
      <c r="AO255" t="s">
        <v>10344</v>
      </c>
      <c r="AP255">
        <v>0.11752808882365</v>
      </c>
      <c r="AQ255">
        <f>(Table2[[#This Row],[Sharpe Ratio]]-AVERAGE(Table2[Sharpe Ratio]))/_xlfn.STDEV.P(Table2[Sharpe Ratio])</f>
        <v>0.59707501651821637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-0.87728001523692922</v>
      </c>
      <c r="AS255">
        <f>_xlfn.RANK.AVG(Table2[[#This Row],[1Y Return vs Nifty Z-Score]],Table2[1Y Return vs Nifty Z-Score])</f>
        <v>415</v>
      </c>
      <c r="AT255">
        <f>_xlfn.RANK.AVG(Table2[[#This Row],[6M Return vs Nifty Z-Score]],Table2[6M Return vs Nifty Z-Score])</f>
        <v>245</v>
      </c>
      <c r="AU255">
        <f>_xlfn.RANK.AVG(Table2[[#This Row],[Sharpe Ratio Z-Score]],Table2[Sharpe Ratio Z-Score])</f>
        <v>196</v>
      </c>
      <c r="AV255">
        <f>(Table2[[#This Row],[Rank 1Y]]+Table2[[#This Row],[Rank 6M]]+Table2[[#This Row],[Rank Sharpe]])/3</f>
        <v>285.33333333333331</v>
      </c>
    </row>
    <row r="256" spans="1:48" x14ac:dyDescent="0.3">
      <c r="A256" t="s">
        <v>1107</v>
      </c>
      <c r="B256" t="s">
        <v>1108</v>
      </c>
      <c r="C256" t="s">
        <v>10303</v>
      </c>
      <c r="D256" t="s">
        <v>993</v>
      </c>
      <c r="E256">
        <v>11490.628248974999</v>
      </c>
      <c r="F256">
        <v>587.4</v>
      </c>
      <c r="G256">
        <v>21.005775646915399</v>
      </c>
      <c r="H256">
        <f>(Table2[[#This Row],[1Y Return vs Nifty]]-AVERAGE(Table2[1Y Return vs Nifty]))/_xlfn.STDEV.P(Table2[1Y Return vs Nifty])</f>
        <v>-0.13146279087090953</v>
      </c>
      <c r="I256">
        <v>21.384598805247801</v>
      </c>
      <c r="J256">
        <f>(Table2[[#This Row],[1M Return vs Nifty]]-AVERAGE(Table2[1M Return vs Nifty]))/_xlfn.STDEV.P(Table2[1M Return vs Nifty])</f>
        <v>1.9779000765190098</v>
      </c>
      <c r="K256">
        <v>44.115800856046498</v>
      </c>
      <c r="L256">
        <f>(Table2[[#This Row],[6M Return vs Nifty]]-AVERAGE(Table2[6M Return vs Nifty]))/_xlfn.STDEV.P(Table2[6M Return vs Nifty])</f>
        <v>1.2222902222937098</v>
      </c>
      <c r="M256">
        <v>-1.29684051595057</v>
      </c>
      <c r="N256">
        <f>(Table2[[#This Row],[1W Return vs Nifty]]-AVERAGE(Table2[1W Return vs Nifty]))/_xlfn.STDEV.P(Table2[1W Return vs Nifty])</f>
        <v>-0.47272065397863899</v>
      </c>
      <c r="O256">
        <v>529.03</v>
      </c>
      <c r="P256">
        <v>483.81392524736901</v>
      </c>
      <c r="Q256">
        <v>425.92957814954599</v>
      </c>
      <c r="R256">
        <v>72.251274272290104</v>
      </c>
      <c r="S256" s="2">
        <f>(Table2[[#This Row],[Close Price]]-Table2[[#This Row],[20D EMA]])/Table2[[#This Row],[20D EMA]]</f>
        <v>0.11033400752320285</v>
      </c>
      <c r="T256" s="2">
        <f>(Table2[[#This Row],[Close Price]]-Table2[[#This Row],[50D EMA]])/Table2[[#This Row],[50D EMA]]</f>
        <v>0.21410312797356645</v>
      </c>
      <c r="U256" s="2">
        <f>(Table2[[#This Row],[Close Price]]-Table2[[#This Row],[200D EMA]])/Table2[[#This Row],[200D EMA]]</f>
        <v>0.37910121798059521</v>
      </c>
      <c r="V256">
        <v>1.23454314034615</v>
      </c>
      <c r="W256">
        <v>569.4</v>
      </c>
      <c r="X256">
        <v>590.95000000000005</v>
      </c>
      <c r="Y256">
        <v>555.15</v>
      </c>
      <c r="Z256">
        <v>590.95000000000005</v>
      </c>
      <c r="AA256">
        <v>467</v>
      </c>
      <c r="AB256">
        <v>590.95000000000005</v>
      </c>
      <c r="AC256" s="2">
        <f>(Table2[[#This Row],[Close Price]]/Table2[[#This Row],[Day Low]])-1</f>
        <v>3.1612223393045369E-2</v>
      </c>
      <c r="AD256" s="2">
        <f>(Table2[[#This Row],[Day High]]/Table2[[#This Row],[Close Price]])-1</f>
        <v>6.0435818862787372E-3</v>
      </c>
      <c r="AE256" s="2">
        <f>(Table2[[#This Row],[Close Price]]/Table2[[#This Row],[Current Week Low]])-1</f>
        <v>5.809240745744404E-2</v>
      </c>
      <c r="AF256" s="2">
        <f>(Table2[[#This Row],[Current Week High]]/Table2[[#This Row],[Close Price]])-1</f>
        <v>6.0435818862787372E-3</v>
      </c>
      <c r="AG256" s="2">
        <f>(Table2[[#This Row],[Close Price]]/Table2[[#This Row],[Current Month Low]])-1</f>
        <v>0.25781584582441108</v>
      </c>
      <c r="AH256" s="2">
        <f>(Table2[[#This Row],[Current Month High]]/Table2[[#This Row],[Close Price]])-1</f>
        <v>6.0435818862787372E-3</v>
      </c>
      <c r="AI256">
        <v>0.60435818862787305</v>
      </c>
      <c r="AJ256">
        <v>71.004366812227005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0.36</v>
      </c>
      <c r="AM256" t="s">
        <v>10345</v>
      </c>
      <c r="AN256">
        <v>19.63</v>
      </c>
      <c r="AO256" t="s">
        <v>10345</v>
      </c>
      <c r="AP256">
        <v>3.4877168973634E-2</v>
      </c>
      <c r="AQ256">
        <f>(Table2[[#This Row],[Sharpe Ratio]]-AVERAGE(Table2[Sharpe Ratio]))/_xlfn.STDEV.P(Table2[Sharpe Ratio])</f>
        <v>-0.35249289406701967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2.2435139598961511</v>
      </c>
      <c r="AS256">
        <f>_xlfn.RANK.AVG(Table2[[#This Row],[1Y Return vs Nifty Z-Score]],Table2[1Y Return vs Nifty Z-Score])</f>
        <v>343</v>
      </c>
      <c r="AT256">
        <f>_xlfn.RANK.AVG(Table2[[#This Row],[6M Return vs Nifty Z-Score]],Table2[6M Return vs Nifty Z-Score])</f>
        <v>81</v>
      </c>
      <c r="AU256">
        <f>_xlfn.RANK.AVG(Table2[[#This Row],[Sharpe Ratio Z-Score]],Table2[Sharpe Ratio Z-Score])</f>
        <v>434</v>
      </c>
      <c r="AV256">
        <f>(Table2[[#This Row],[Rank 1Y]]+Table2[[#This Row],[Rank 6M]]+Table2[[#This Row],[Rank Sharpe]])/3</f>
        <v>286</v>
      </c>
    </row>
    <row r="257" spans="1:48" x14ac:dyDescent="0.3">
      <c r="A257" t="s">
        <v>429</v>
      </c>
      <c r="B257" t="s">
        <v>430</v>
      </c>
      <c r="C257" t="s">
        <v>10299</v>
      </c>
      <c r="D257" t="s">
        <v>431</v>
      </c>
      <c r="E257">
        <v>55402.503250280002</v>
      </c>
      <c r="F257">
        <v>367.85</v>
      </c>
      <c r="G257">
        <v>38.896919716427398</v>
      </c>
      <c r="H257">
        <f>(Table2[[#This Row],[1Y Return vs Nifty]]-AVERAGE(Table2[1Y Return vs Nifty]))/_xlfn.STDEV.P(Table2[1Y Return vs Nifty])</f>
        <v>0.14930508049576591</v>
      </c>
      <c r="I257">
        <v>-1.3205293739174</v>
      </c>
      <c r="J257">
        <f>(Table2[[#This Row],[1M Return vs Nifty]]-AVERAGE(Table2[1M Return vs Nifty]))/_xlfn.STDEV.P(Table2[1M Return vs Nifty])</f>
        <v>-0.17267580033342692</v>
      </c>
      <c r="K257">
        <v>20.271243355385099</v>
      </c>
      <c r="L257">
        <f>(Table2[[#This Row],[6M Return vs Nifty]]-AVERAGE(Table2[6M Return vs Nifty]))/_xlfn.STDEV.P(Table2[6M Return vs Nifty])</f>
        <v>0.40627791113382311</v>
      </c>
      <c r="M257">
        <v>-4.6148314739372802</v>
      </c>
      <c r="N257">
        <f>(Table2[[#This Row],[1W Return vs Nifty]]-AVERAGE(Table2[1W Return vs Nifty]))/_xlfn.STDEV.P(Table2[1W Return vs Nifty])</f>
        <v>-1.2220811678540444</v>
      </c>
      <c r="O257">
        <v>367.25</v>
      </c>
      <c r="P257">
        <v>351.44741307589999</v>
      </c>
      <c r="Q257">
        <v>299.43971968252401</v>
      </c>
      <c r="R257">
        <v>48.527544469344697</v>
      </c>
      <c r="S257" s="2">
        <f>(Table2[[#This Row],[Close Price]]-Table2[[#This Row],[20D EMA]])/Table2[[#This Row],[20D EMA]]</f>
        <v>1.6337644656229345E-3</v>
      </c>
      <c r="T257" s="2">
        <f>(Table2[[#This Row],[Close Price]]-Table2[[#This Row],[50D EMA]])/Table2[[#This Row],[50D EMA]]</f>
        <v>4.6671525564929019E-2</v>
      </c>
      <c r="U257" s="2">
        <f>(Table2[[#This Row],[Close Price]]-Table2[[#This Row],[200D EMA]])/Table2[[#This Row],[200D EMA]]</f>
        <v>0.22846094162126143</v>
      </c>
      <c r="V257">
        <v>0.53921123552878203</v>
      </c>
      <c r="W257">
        <v>366.6</v>
      </c>
      <c r="X257">
        <v>370.9</v>
      </c>
      <c r="Y257">
        <v>365.65</v>
      </c>
      <c r="Z257">
        <v>372.8</v>
      </c>
      <c r="AA257">
        <v>350.5</v>
      </c>
      <c r="AB257">
        <v>384.2</v>
      </c>
      <c r="AC257" s="2">
        <f>(Table2[[#This Row],[Close Price]]/Table2[[#This Row],[Day Low]])-1</f>
        <v>3.4097108565194212E-3</v>
      </c>
      <c r="AD257" s="2">
        <f>(Table2[[#This Row],[Day High]]/Table2[[#This Row],[Close Price]])-1</f>
        <v>8.2914231344297651E-3</v>
      </c>
      <c r="AE257" s="2">
        <f>(Table2[[#This Row],[Close Price]]/Table2[[#This Row],[Current Week Low]])-1</f>
        <v>6.0166826199918866E-3</v>
      </c>
      <c r="AF257" s="2">
        <f>(Table2[[#This Row],[Current Week High]]/Table2[[#This Row],[Close Price]])-1</f>
        <v>1.3456571972271236E-2</v>
      </c>
      <c r="AG257" s="2">
        <f>(Table2[[#This Row],[Close Price]]/Table2[[#This Row],[Current Month Low]])-1</f>
        <v>4.9500713266761753E-2</v>
      </c>
      <c r="AH257" s="2">
        <f>(Table2[[#This Row],[Current Month High]]/Table2[[#This Row],[Close Price]])-1</f>
        <v>4.4447464999320285E-2</v>
      </c>
      <c r="AI257">
        <v>4.4447464999320196</v>
      </c>
      <c r="AJ257">
        <v>91.888367240479894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0.13</v>
      </c>
      <c r="AM257" t="s">
        <v>10345</v>
      </c>
      <c r="AN257">
        <v>0.31</v>
      </c>
      <c r="AO257" t="s">
        <v>10345</v>
      </c>
      <c r="AP257">
        <v>4.9413778068942003E-2</v>
      </c>
      <c r="AQ257">
        <f>(Table2[[#This Row],[Sharpe Ratio]]-AVERAGE(Table2[Sharpe Ratio]))/_xlfn.STDEV.P(Table2[Sharpe Ratio])</f>
        <v>-0.18548328847914808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-1.0246572650370305</v>
      </c>
      <c r="AS257">
        <f>_xlfn.RANK.AVG(Table2[[#This Row],[1Y Return vs Nifty Z-Score]],Table2[1Y Return vs Nifty Z-Score])</f>
        <v>253</v>
      </c>
      <c r="AT257">
        <f>_xlfn.RANK.AVG(Table2[[#This Row],[6M Return vs Nifty Z-Score]],Table2[6M Return vs Nifty Z-Score])</f>
        <v>211</v>
      </c>
      <c r="AU257">
        <f>_xlfn.RANK.AVG(Table2[[#This Row],[Sharpe Ratio Z-Score]],Table2[Sharpe Ratio Z-Score])</f>
        <v>396</v>
      </c>
      <c r="AV257">
        <f>(Table2[[#This Row],[Rank 1Y]]+Table2[[#This Row],[Rank 6M]]+Table2[[#This Row],[Rank Sharpe]])/3</f>
        <v>286.66666666666669</v>
      </c>
    </row>
    <row r="258" spans="1:48" x14ac:dyDescent="0.3">
      <c r="A258" t="s">
        <v>951</v>
      </c>
      <c r="B258" t="s">
        <v>952</v>
      </c>
      <c r="C258" t="s">
        <v>10311</v>
      </c>
      <c r="D258" t="s">
        <v>953</v>
      </c>
      <c r="E258">
        <v>15548.8099152049</v>
      </c>
      <c r="F258">
        <v>1269.5</v>
      </c>
      <c r="G258">
        <v>35.373966495148302</v>
      </c>
      <c r="H258">
        <f>(Table2[[#This Row],[1Y Return vs Nifty]]-AVERAGE(Table2[1Y Return vs Nifty]))/_xlfn.STDEV.P(Table2[1Y Return vs Nifty])</f>
        <v>9.4018952732228003E-2</v>
      </c>
      <c r="I258">
        <v>-8.1507064790985808</v>
      </c>
      <c r="J258">
        <f>(Table2[[#This Row],[1M Return vs Nifty]]-AVERAGE(Table2[1M Return vs Nifty]))/_xlfn.STDEV.P(Table2[1M Return vs Nifty])</f>
        <v>-0.81961397223554744</v>
      </c>
      <c r="K258">
        <v>-9.5819047541105196</v>
      </c>
      <c r="L258">
        <f>(Table2[[#This Row],[6M Return vs Nifty]]-AVERAGE(Table2[6M Return vs Nifty]))/_xlfn.STDEV.P(Table2[6M Return vs Nifty])</f>
        <v>-0.61536136162484367</v>
      </c>
      <c r="M258">
        <v>-1.5013339098656699</v>
      </c>
      <c r="N258">
        <f>(Table2[[#This Row],[1W Return vs Nifty]]-AVERAGE(Table2[1W Return vs Nifty]))/_xlfn.STDEV.P(Table2[1W Return vs Nifty])</f>
        <v>-0.51890500971941755</v>
      </c>
      <c r="O258">
        <v>1314.79</v>
      </c>
      <c r="P258">
        <v>1359.3732142717799</v>
      </c>
      <c r="Q258">
        <v>1220.22102444287</v>
      </c>
      <c r="R258">
        <v>48.896595022767499</v>
      </c>
      <c r="S258" s="2">
        <f>(Table2[[#This Row],[Close Price]]-Table2[[#This Row],[20D EMA]])/Table2[[#This Row],[20D EMA]]</f>
        <v>-3.4446565611238267E-2</v>
      </c>
      <c r="T258" s="2">
        <f>(Table2[[#This Row],[Close Price]]-Table2[[#This Row],[50D EMA]])/Table2[[#This Row],[50D EMA]]</f>
        <v>-6.6113715739150619E-2</v>
      </c>
      <c r="U258" s="2">
        <f>(Table2[[#This Row],[Close Price]]-Table2[[#This Row],[200D EMA]])/Table2[[#This Row],[200D EMA]]</f>
        <v>4.0385286411230195E-2</v>
      </c>
      <c r="V258">
        <v>0.67297477535708805</v>
      </c>
      <c r="W258">
        <v>1265.05</v>
      </c>
      <c r="X258">
        <v>1307</v>
      </c>
      <c r="Y258">
        <v>1265.05</v>
      </c>
      <c r="Z258">
        <v>1318.8</v>
      </c>
      <c r="AA258">
        <v>1227.55</v>
      </c>
      <c r="AB258">
        <v>1392.1</v>
      </c>
      <c r="AC258" s="2">
        <f>(Table2[[#This Row],[Close Price]]/Table2[[#This Row],[Day Low]])-1</f>
        <v>3.5176475238132277E-3</v>
      </c>
      <c r="AD258" s="2">
        <f>(Table2[[#This Row],[Day High]]/Table2[[#This Row],[Close Price]])-1</f>
        <v>2.9539188656951598E-2</v>
      </c>
      <c r="AE258" s="2">
        <f>(Table2[[#This Row],[Close Price]]/Table2[[#This Row],[Current Week Low]])-1</f>
        <v>3.5176475238132277E-3</v>
      </c>
      <c r="AF258" s="2">
        <f>(Table2[[#This Row],[Current Week High]]/Table2[[#This Row],[Close Price]])-1</f>
        <v>3.8834186687672245E-2</v>
      </c>
      <c r="AG258" s="2">
        <f>(Table2[[#This Row],[Close Price]]/Table2[[#This Row],[Current Month Low]])-1</f>
        <v>3.4173760742943315E-2</v>
      </c>
      <c r="AH258" s="2">
        <f>(Table2[[#This Row],[Current Month High]]/Table2[[#This Row],[Close Price]])-1</f>
        <v>9.6573454115793655E-2</v>
      </c>
      <c r="AI258">
        <v>33.517132729421</v>
      </c>
      <c r="AJ258">
        <v>97.0202529681073</v>
      </c>
      <c r="AK258" t="str">
        <f>IF(AND(Table2[[#This Row],[20D EMA]]&gt;Table2[[#This Row],[50D EMA]],Table2[[#This Row],[50D EMA]]&gt;Table2[[#This Row],[200D EMA]]),"Uptrend","Downtrend/NoTrend")</f>
        <v>Downtrend/NoTrend</v>
      </c>
      <c r="AL258">
        <v>-0.19</v>
      </c>
      <c r="AM258" t="s">
        <v>10344</v>
      </c>
      <c r="AN258">
        <v>-1.36</v>
      </c>
      <c r="AO258" t="s">
        <v>10344</v>
      </c>
      <c r="AP258">
        <v>0.18460718354342401</v>
      </c>
      <c r="AQ258">
        <f>(Table2[[#This Row],[Sharpe Ratio]]-AVERAGE(Table2[Sharpe Ratio]))/_xlfn.STDEV.P(Table2[Sharpe Ratio])</f>
        <v>1.3677398310489239</v>
      </c>
      <c r="AR2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8">
        <f>_xlfn.RANK.AVG(Table2[[#This Row],[1Y Return vs Nifty Z-Score]],Table2[1Y Return vs Nifty Z-Score])</f>
        <v>267</v>
      </c>
      <c r="AT258">
        <f>_xlfn.RANK.AVG(Table2[[#This Row],[6M Return vs Nifty Z-Score]],Table2[6M Return vs Nifty Z-Score])</f>
        <v>530</v>
      </c>
      <c r="AU258">
        <f>_xlfn.RANK.AVG(Table2[[#This Row],[Sharpe Ratio Z-Score]],Table2[Sharpe Ratio Z-Score])</f>
        <v>64</v>
      </c>
      <c r="AV258">
        <f>(Table2[[#This Row],[Rank 1Y]]+Table2[[#This Row],[Rank 6M]]+Table2[[#This Row],[Rank Sharpe]])/3</f>
        <v>287</v>
      </c>
    </row>
    <row r="259" spans="1:48" x14ac:dyDescent="0.3">
      <c r="A259" t="s">
        <v>800</v>
      </c>
      <c r="B259" t="s">
        <v>801</v>
      </c>
      <c r="C259" t="s">
        <v>10312</v>
      </c>
      <c r="D259" t="s">
        <v>226</v>
      </c>
      <c r="E259">
        <v>20518.919262395</v>
      </c>
      <c r="F259">
        <v>460.15</v>
      </c>
      <c r="G259">
        <v>18.408352118347601</v>
      </c>
      <c r="H259">
        <f>(Table2[[#This Row],[1Y Return vs Nifty]]-AVERAGE(Table2[1Y Return vs Nifty]))/_xlfn.STDEV.P(Table2[1Y Return vs Nifty])</f>
        <v>-0.17222447007489303</v>
      </c>
      <c r="I259">
        <v>0.55432208827427398</v>
      </c>
      <c r="J259">
        <f>(Table2[[#This Row],[1M Return vs Nifty]]-AVERAGE(Table2[1M Return vs Nifty]))/_xlfn.STDEV.P(Table2[1M Return vs Nifty])</f>
        <v>4.9056823807207715E-3</v>
      </c>
      <c r="K259">
        <v>25.290536332384999</v>
      </c>
      <c r="L259">
        <f>(Table2[[#This Row],[6M Return vs Nifty]]-AVERAGE(Table2[6M Return vs Nifty]))/_xlfn.STDEV.P(Table2[6M Return vs Nifty])</f>
        <v>0.57804896884528068</v>
      </c>
      <c r="M259">
        <v>-3.0727432734897899</v>
      </c>
      <c r="N259">
        <f>(Table2[[#This Row],[1W Return vs Nifty]]-AVERAGE(Table2[1W Return vs Nifty]))/_xlfn.STDEV.P(Table2[1W Return vs Nifty])</f>
        <v>-0.87380414692156017</v>
      </c>
      <c r="O259">
        <v>475.09</v>
      </c>
      <c r="P259">
        <v>454.861944979025</v>
      </c>
      <c r="Q259">
        <v>377.71147390593501</v>
      </c>
      <c r="R259">
        <v>43.632866823585402</v>
      </c>
      <c r="S259" s="2">
        <f>(Table2[[#This Row],[Close Price]]-Table2[[#This Row],[20D EMA]])/Table2[[#This Row],[20D EMA]]</f>
        <v>-3.1446673261908267E-2</v>
      </c>
      <c r="T259" s="2">
        <f>(Table2[[#This Row],[Close Price]]-Table2[[#This Row],[50D EMA]])/Table2[[#This Row],[50D EMA]]</f>
        <v>1.1625626367180106E-2</v>
      </c>
      <c r="U259" s="2">
        <f>(Table2[[#This Row],[Close Price]]-Table2[[#This Row],[200D EMA]])/Table2[[#This Row],[200D EMA]]</f>
        <v>0.2182579344004662</v>
      </c>
      <c r="V259">
        <v>2.2188332109851099</v>
      </c>
      <c r="W259">
        <v>458.65</v>
      </c>
      <c r="X259">
        <v>476.9</v>
      </c>
      <c r="Y259">
        <v>458.65</v>
      </c>
      <c r="Z259">
        <v>493.2</v>
      </c>
      <c r="AA259">
        <v>441.55</v>
      </c>
      <c r="AB259">
        <v>577.45000000000005</v>
      </c>
      <c r="AC259" s="2">
        <f>(Table2[[#This Row],[Close Price]]/Table2[[#This Row],[Day Low]])-1</f>
        <v>3.2704676768777752E-3</v>
      </c>
      <c r="AD259" s="2">
        <f>(Table2[[#This Row],[Day High]]/Table2[[#This Row],[Close Price]])-1</f>
        <v>3.6401173530370423E-2</v>
      </c>
      <c r="AE259" s="2">
        <f>(Table2[[#This Row],[Close Price]]/Table2[[#This Row],[Current Week Low]])-1</f>
        <v>3.2704676768777752E-3</v>
      </c>
      <c r="AF259" s="2">
        <f>(Table2[[#This Row],[Current Week High]]/Table2[[#This Row],[Close Price]])-1</f>
        <v>7.1824405085298304E-2</v>
      </c>
      <c r="AG259" s="2">
        <f>(Table2[[#This Row],[Close Price]]/Table2[[#This Row],[Current Month Low]])-1</f>
        <v>4.2124334729928492E-2</v>
      </c>
      <c r="AH259" s="2">
        <f>(Table2[[#This Row],[Current Month High]]/Table2[[#This Row],[Close Price]])-1</f>
        <v>0.25491687493208759</v>
      </c>
      <c r="AI259">
        <v>25.491687493208701</v>
      </c>
      <c r="AJ259">
        <v>63.7544483985765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0.1</v>
      </c>
      <c r="AM259" t="s">
        <v>10345</v>
      </c>
      <c r="AN259">
        <v>-3</v>
      </c>
      <c r="AO259" t="s">
        <v>10344</v>
      </c>
      <c r="AP259">
        <v>7.1380225020301002E-2</v>
      </c>
      <c r="AQ259">
        <f>(Table2[[#This Row],[Sharpe Ratio]]-AVERAGE(Table2[Sharpe Ratio]))/_xlfn.STDEV.P(Table2[Sharpe Ratio])</f>
        <v>6.6886959455598374E-2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-0.39618700631485337</v>
      </c>
      <c r="AS259">
        <f>_xlfn.RANK.AVG(Table2[[#This Row],[1Y Return vs Nifty Z-Score]],Table2[1Y Return vs Nifty Z-Score])</f>
        <v>347</v>
      </c>
      <c r="AT259">
        <f>_xlfn.RANK.AVG(Table2[[#This Row],[6M Return vs Nifty Z-Score]],Table2[6M Return vs Nifty Z-Score])</f>
        <v>175</v>
      </c>
      <c r="AU259">
        <f>_xlfn.RANK.AVG(Table2[[#This Row],[Sharpe Ratio Z-Score]],Table2[Sharpe Ratio Z-Score])</f>
        <v>340</v>
      </c>
      <c r="AV259">
        <f>(Table2[[#This Row],[Rank 1Y]]+Table2[[#This Row],[Rank 6M]]+Table2[[#This Row],[Rank Sharpe]])/3</f>
        <v>287.33333333333331</v>
      </c>
    </row>
    <row r="260" spans="1:48" x14ac:dyDescent="0.3">
      <c r="A260" t="s">
        <v>49</v>
      </c>
      <c r="B260" t="s">
        <v>50</v>
      </c>
      <c r="C260" t="s">
        <v>10305</v>
      </c>
      <c r="D260" t="s">
        <v>51</v>
      </c>
      <c r="E260">
        <v>429336.99953179999</v>
      </c>
      <c r="F260">
        <v>1811.85</v>
      </c>
      <c r="G260">
        <v>32.442559052157101</v>
      </c>
      <c r="H260">
        <f>(Table2[[#This Row],[1Y Return vs Nifty]]-AVERAGE(Table2[1Y Return vs Nifty]))/_xlfn.STDEV.P(Table2[1Y Return vs Nifty])</f>
        <v>4.8016023870925836E-2</v>
      </c>
      <c r="I260">
        <v>3.3833767125316401</v>
      </c>
      <c r="J260">
        <f>(Table2[[#This Row],[1M Return vs Nifty]]-AVERAGE(Table2[1M Return vs Nifty]))/_xlfn.STDEV.P(Table2[1M Return vs Nifty])</f>
        <v>0.27286702491164061</v>
      </c>
      <c r="K260">
        <v>0.99441905619930704</v>
      </c>
      <c r="L260">
        <f>(Table2[[#This Row],[6M Return vs Nifty]]-AVERAGE(Table2[6M Return vs Nifty]))/_xlfn.STDEV.P(Table2[6M Return vs Nifty])</f>
        <v>-0.25341669413471002</v>
      </c>
      <c r="M260">
        <v>0.12861500787338101</v>
      </c>
      <c r="N260">
        <f>(Table2[[#This Row],[1W Return vs Nifty]]-AVERAGE(Table2[1W Return vs Nifty]))/_xlfn.STDEV.P(Table2[1W Return vs Nifty])</f>
        <v>-0.15078485084812021</v>
      </c>
      <c r="O260">
        <v>1740.52</v>
      </c>
      <c r="P260">
        <v>1668.10700787673</v>
      </c>
      <c r="Q260">
        <v>1487.7365644101601</v>
      </c>
      <c r="R260">
        <v>76.783685008662303</v>
      </c>
      <c r="S260" s="2">
        <f>(Table2[[#This Row],[Close Price]]-Table2[[#This Row],[20D EMA]])/Table2[[#This Row],[20D EMA]]</f>
        <v>4.0982005377703176E-2</v>
      </c>
      <c r="T260" s="2">
        <f>(Table2[[#This Row],[Close Price]]-Table2[[#This Row],[50D EMA]])/Table2[[#This Row],[50D EMA]]</f>
        <v>8.6171325607123317E-2</v>
      </c>
      <c r="U260" s="2">
        <f>(Table2[[#This Row],[Close Price]]-Table2[[#This Row],[200D EMA]])/Table2[[#This Row],[200D EMA]]</f>
        <v>0.21785673844639317</v>
      </c>
      <c r="V260">
        <v>0.76454834880255695</v>
      </c>
      <c r="W260">
        <v>1786.35</v>
      </c>
      <c r="X260">
        <v>1823</v>
      </c>
      <c r="Y260">
        <v>1764.5</v>
      </c>
      <c r="Z260">
        <v>1823</v>
      </c>
      <c r="AA260">
        <v>1681.3</v>
      </c>
      <c r="AB260">
        <v>1823</v>
      </c>
      <c r="AC260" s="2">
        <f>(Table2[[#This Row],[Close Price]]/Table2[[#This Row],[Day Low]])-1</f>
        <v>1.4274918129145941E-2</v>
      </c>
      <c r="AD260" s="2">
        <f>(Table2[[#This Row],[Day High]]/Table2[[#This Row],[Close Price]])-1</f>
        <v>6.1539310649336709E-3</v>
      </c>
      <c r="AE260" s="2">
        <f>(Table2[[#This Row],[Close Price]]/Table2[[#This Row],[Current Week Low]])-1</f>
        <v>2.6834797393029186E-2</v>
      </c>
      <c r="AF260" s="2">
        <f>(Table2[[#This Row],[Current Week High]]/Table2[[#This Row],[Close Price]])-1</f>
        <v>6.1539310649336709E-3</v>
      </c>
      <c r="AG260" s="2">
        <f>(Table2[[#This Row],[Close Price]]/Table2[[#This Row],[Current Month Low]])-1</f>
        <v>7.7648248379230234E-2</v>
      </c>
      <c r="AH260" s="2">
        <f>(Table2[[#This Row],[Current Month High]]/Table2[[#This Row],[Close Price]])-1</f>
        <v>6.1539310649336709E-3</v>
      </c>
      <c r="AI260">
        <v>0.61539310649336698</v>
      </c>
      <c r="AJ260">
        <v>69.593298076473005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0.02</v>
      </c>
      <c r="AM260" t="s">
        <v>10345</v>
      </c>
      <c r="AN260">
        <v>4.41</v>
      </c>
      <c r="AO260" t="s">
        <v>10345</v>
      </c>
      <c r="AP260">
        <v>0.122149279177813</v>
      </c>
      <c r="AQ260">
        <f>(Table2[[#This Row],[Sharpe Ratio]]-AVERAGE(Table2[Sharpe Ratio]))/_xlfn.STDEV.P(Table2[Sharpe Ratio])</f>
        <v>0.65016739682060409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0.56684890062034032</v>
      </c>
      <c r="AS260">
        <f>_xlfn.RANK.AVG(Table2[[#This Row],[1Y Return vs Nifty Z-Score]],Table2[1Y Return vs Nifty Z-Score])</f>
        <v>281</v>
      </c>
      <c r="AT260">
        <f>_xlfn.RANK.AVG(Table2[[#This Row],[6M Return vs Nifty Z-Score]],Table2[6M Return vs Nifty Z-Score])</f>
        <v>403</v>
      </c>
      <c r="AU260">
        <f>_xlfn.RANK.AVG(Table2[[#This Row],[Sharpe Ratio Z-Score]],Table2[Sharpe Ratio Z-Score])</f>
        <v>183</v>
      </c>
      <c r="AV260">
        <f>(Table2[[#This Row],[Rank 1Y]]+Table2[[#This Row],[Rank 6M]]+Table2[[#This Row],[Rank Sharpe]])/3</f>
        <v>289</v>
      </c>
    </row>
    <row r="261" spans="1:48" x14ac:dyDescent="0.3">
      <c r="A261" t="s">
        <v>350</v>
      </c>
      <c r="B261" t="s">
        <v>351</v>
      </c>
      <c r="C261" t="s">
        <v>10301</v>
      </c>
      <c r="D261" t="s">
        <v>37</v>
      </c>
      <c r="E261">
        <v>72684.792000000001</v>
      </c>
      <c r="F261">
        <v>416.75</v>
      </c>
      <c r="G261">
        <v>61.2302555713296</v>
      </c>
      <c r="H261">
        <f>(Table2[[#This Row],[1Y Return vs Nifty]]-AVERAGE(Table2[1Y Return vs Nifty]))/_xlfn.STDEV.P(Table2[1Y Return vs Nifty])</f>
        <v>0.49978480074928333</v>
      </c>
      <c r="I261">
        <v>-0.158634593828058</v>
      </c>
      <c r="J261">
        <f>(Table2[[#This Row],[1M Return vs Nifty]]-AVERAGE(Table2[1M Return vs Nifty]))/_xlfn.STDEV.P(Table2[1M Return vs Nifty])</f>
        <v>-6.2623883172535671E-2</v>
      </c>
      <c r="K261">
        <v>-6.7456156158900704</v>
      </c>
      <c r="L261">
        <f>(Table2[[#This Row],[6M Return vs Nifty]]-AVERAGE(Table2[6M Return vs Nifty]))/_xlfn.STDEV.P(Table2[6M Return vs Nifty])</f>
        <v>-0.51829741507298355</v>
      </c>
      <c r="M261">
        <v>0.86757745571044198</v>
      </c>
      <c r="N261">
        <f>(Table2[[#This Row],[1W Return vs Nifty]]-AVERAGE(Table2[1W Return vs Nifty]))/_xlfn.STDEV.P(Table2[1W Return vs Nifty])</f>
        <v>1.610809330318369E-2</v>
      </c>
      <c r="O261">
        <v>402.14</v>
      </c>
      <c r="P261">
        <v>393.45214511199401</v>
      </c>
      <c r="Q261">
        <v>345.48511481109898</v>
      </c>
      <c r="R261">
        <v>64.291652897666097</v>
      </c>
      <c r="S261" s="2">
        <f>(Table2[[#This Row],[Close Price]]-Table2[[#This Row],[20D EMA]])/Table2[[#This Row],[20D EMA]]</f>
        <v>3.6330631123489367E-2</v>
      </c>
      <c r="T261" s="2">
        <f>(Table2[[#This Row],[Close Price]]-Table2[[#This Row],[50D EMA]])/Table2[[#This Row],[50D EMA]]</f>
        <v>5.9213948068257138E-2</v>
      </c>
      <c r="U261" s="2">
        <f>(Table2[[#This Row],[Close Price]]-Table2[[#This Row],[200D EMA]])/Table2[[#This Row],[200D EMA]]</f>
        <v>0.2062748353944758</v>
      </c>
      <c r="V261">
        <v>0.53367619626809903</v>
      </c>
      <c r="W261">
        <v>413.3</v>
      </c>
      <c r="X261">
        <v>425.9</v>
      </c>
      <c r="Y261">
        <v>406.45</v>
      </c>
      <c r="Z261">
        <v>425.9</v>
      </c>
      <c r="AA261">
        <v>374</v>
      </c>
      <c r="AB261">
        <v>442.5</v>
      </c>
      <c r="AC261" s="2">
        <f>(Table2[[#This Row],[Close Price]]/Table2[[#This Row],[Day Low]])-1</f>
        <v>8.3474473747882083E-3</v>
      </c>
      <c r="AD261" s="2">
        <f>(Table2[[#This Row],[Day High]]/Table2[[#This Row],[Close Price]])-1</f>
        <v>2.1955608878224231E-2</v>
      </c>
      <c r="AE261" s="2">
        <f>(Table2[[#This Row],[Close Price]]/Table2[[#This Row],[Current Week Low]])-1</f>
        <v>2.5341370402263586E-2</v>
      </c>
      <c r="AF261" s="2">
        <f>(Table2[[#This Row],[Current Week High]]/Table2[[#This Row],[Close Price]])-1</f>
        <v>2.1955608878224231E-2</v>
      </c>
      <c r="AG261" s="2">
        <f>(Table2[[#This Row],[Close Price]]/Table2[[#This Row],[Current Month Low]])-1</f>
        <v>0.11430481283422456</v>
      </c>
      <c r="AH261" s="2">
        <f>(Table2[[#This Row],[Current Month High]]/Table2[[#This Row],[Close Price]])-1</f>
        <v>6.1787642471505588E-2</v>
      </c>
      <c r="AI261">
        <v>12.249550089982</v>
      </c>
      <c r="AJ261">
        <v>105.802469135802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0.08</v>
      </c>
      <c r="AM261" t="s">
        <v>10345</v>
      </c>
      <c r="AN261">
        <v>7</v>
      </c>
      <c r="AO261" t="s">
        <v>10345</v>
      </c>
      <c r="AP261">
        <v>0.112987465874361</v>
      </c>
      <c r="AQ261">
        <f>(Table2[[#This Row],[Sharpe Ratio]]-AVERAGE(Table2[Sharpe Ratio]))/_xlfn.STDEV.P(Table2[Sharpe Ratio])</f>
        <v>0.54490826683731863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0.47987986264426646</v>
      </c>
      <c r="AS261">
        <f>_xlfn.RANK.AVG(Table2[[#This Row],[1Y Return vs Nifty Z-Score]],Table2[1Y Return vs Nifty Z-Score])</f>
        <v>166</v>
      </c>
      <c r="AT261">
        <f>_xlfn.RANK.AVG(Table2[[#This Row],[6M Return vs Nifty Z-Score]],Table2[6M Return vs Nifty Z-Score])</f>
        <v>498</v>
      </c>
      <c r="AU261">
        <f>_xlfn.RANK.AVG(Table2[[#This Row],[Sharpe Ratio Z-Score]],Table2[Sharpe Ratio Z-Score])</f>
        <v>203</v>
      </c>
      <c r="AV261">
        <f>(Table2[[#This Row],[Rank 1Y]]+Table2[[#This Row],[Rank 6M]]+Table2[[#This Row],[Rank Sharpe]])/3</f>
        <v>289</v>
      </c>
    </row>
    <row r="262" spans="1:48" x14ac:dyDescent="0.3">
      <c r="A262" t="s">
        <v>1351</v>
      </c>
      <c r="B262" t="s">
        <v>1352</v>
      </c>
      <c r="C262" t="s">
        <v>10312</v>
      </c>
      <c r="D262" t="s">
        <v>92</v>
      </c>
      <c r="E262">
        <v>8378.8685066399994</v>
      </c>
      <c r="F262">
        <v>1067.0999999999999</v>
      </c>
      <c r="G262">
        <v>128.238656466999</v>
      </c>
      <c r="H262">
        <f>(Table2[[#This Row],[1Y Return vs Nifty]]-AVERAGE(Table2[1Y Return vs Nifty]))/_xlfn.STDEV.P(Table2[1Y Return vs Nifty])</f>
        <v>1.5513556790600909</v>
      </c>
      <c r="I262">
        <v>11.263393840531201</v>
      </c>
      <c r="J262">
        <f>(Table2[[#This Row],[1M Return vs Nifty]]-AVERAGE(Table2[1M Return vs Nifty]))/_xlfn.STDEV.P(Table2[1M Return vs Nifty])</f>
        <v>1.0192435531979014</v>
      </c>
      <c r="K262">
        <v>13.607483035964499</v>
      </c>
      <c r="L262">
        <f>(Table2[[#This Row],[6M Return vs Nifty]]-AVERAGE(Table2[6M Return vs Nifty]))/_xlfn.STDEV.P(Table2[6M Return vs Nifty])</f>
        <v>0.17822962551916582</v>
      </c>
      <c r="M262">
        <v>-2.7049943666551002</v>
      </c>
      <c r="N262">
        <f>(Table2[[#This Row],[1W Return vs Nifty]]-AVERAGE(Table2[1W Return vs Nifty]))/_xlfn.STDEV.P(Table2[1W Return vs Nifty])</f>
        <v>-0.79074891461617258</v>
      </c>
      <c r="O262">
        <v>1060.77</v>
      </c>
      <c r="P262">
        <v>1021.00940234194</v>
      </c>
      <c r="Q262">
        <v>849.09345270704296</v>
      </c>
      <c r="R262">
        <v>53.118387983379698</v>
      </c>
      <c r="S262" s="2">
        <f>(Table2[[#This Row],[Close Price]]-Table2[[#This Row],[20D EMA]])/Table2[[#This Row],[20D EMA]]</f>
        <v>5.9673633304108591E-3</v>
      </c>
      <c r="T262" s="2">
        <f>(Table2[[#This Row],[Close Price]]-Table2[[#This Row],[50D EMA]])/Table2[[#This Row],[50D EMA]]</f>
        <v>4.5142187282839509E-2</v>
      </c>
      <c r="U262" s="2">
        <f>(Table2[[#This Row],[Close Price]]-Table2[[#This Row],[200D EMA]])/Table2[[#This Row],[200D EMA]]</f>
        <v>0.25675212380677054</v>
      </c>
      <c r="V262">
        <v>0.85529339556772999</v>
      </c>
      <c r="W262">
        <v>1058.0999999999999</v>
      </c>
      <c r="X262">
        <v>1087</v>
      </c>
      <c r="Y262">
        <v>1058.0999999999999</v>
      </c>
      <c r="Z262">
        <v>1103.3499999999999</v>
      </c>
      <c r="AA262">
        <v>955</v>
      </c>
      <c r="AB262">
        <v>1176</v>
      </c>
      <c r="AC262" s="2">
        <f>(Table2[[#This Row],[Close Price]]/Table2[[#This Row],[Day Low]])-1</f>
        <v>8.5058123050751888E-3</v>
      </c>
      <c r="AD262" s="2">
        <f>(Table2[[#This Row],[Day High]]/Table2[[#This Row],[Close Price]])-1</f>
        <v>1.8648673976197294E-2</v>
      </c>
      <c r="AE262" s="2">
        <f>(Table2[[#This Row],[Close Price]]/Table2[[#This Row],[Current Week Low]])-1</f>
        <v>8.5058123050751888E-3</v>
      </c>
      <c r="AF262" s="2">
        <f>(Table2[[#This Row],[Current Week High]]/Table2[[#This Row],[Close Price]])-1</f>
        <v>3.39705744541281E-2</v>
      </c>
      <c r="AG262" s="2">
        <f>(Table2[[#This Row],[Close Price]]/Table2[[#This Row],[Current Month Low]])-1</f>
        <v>0.11738219895287938</v>
      </c>
      <c r="AH262" s="2">
        <f>(Table2[[#This Row],[Current Month High]]/Table2[[#This Row],[Close Price]])-1</f>
        <v>0.10205229125667703</v>
      </c>
      <c r="AI262">
        <v>10.2989410551963</v>
      </c>
      <c r="AJ262">
        <v>180.81578947368399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7.0000000000000007E-2</v>
      </c>
      <c r="AM262" t="s">
        <v>10345</v>
      </c>
      <c r="AN262">
        <v>3.01</v>
      </c>
      <c r="AO262" t="s">
        <v>10345</v>
      </c>
      <c r="AQ262">
        <f>(Table2[[#This Row],[Sharpe Ratio]]-AVERAGE(Table2[Sharpe Ratio]))/_xlfn.STDEV.P(Table2[Sharpe Ratio])</f>
        <v>-0.7531930983662638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1.2048868447947216</v>
      </c>
      <c r="AS262">
        <f>_xlfn.RANK.AVG(Table2[[#This Row],[1Y Return vs Nifty Z-Score]],Table2[1Y Return vs Nifty Z-Score])</f>
        <v>54</v>
      </c>
      <c r="AT262">
        <f>_xlfn.RANK.AVG(Table2[[#This Row],[6M Return vs Nifty Z-Score]],Table2[6M Return vs Nifty Z-Score])</f>
        <v>266</v>
      </c>
      <c r="AU262">
        <f>_xlfn.RANK.AVG(Table2[[#This Row],[Sharpe Ratio Z-Score]],Table2[Sharpe Ratio Z-Score])</f>
        <v>551.5</v>
      </c>
      <c r="AV262">
        <f>(Table2[[#This Row],[Rank 1Y]]+Table2[[#This Row],[Rank 6M]]+Table2[[#This Row],[Rank Sharpe]])/3</f>
        <v>290.5</v>
      </c>
    </row>
    <row r="263" spans="1:48" x14ac:dyDescent="0.3">
      <c r="A263" t="s">
        <v>779</v>
      </c>
      <c r="B263" t="s">
        <v>780</v>
      </c>
      <c r="C263" t="s">
        <v>10303</v>
      </c>
      <c r="D263" t="s">
        <v>121</v>
      </c>
      <c r="E263">
        <v>21387.645815600001</v>
      </c>
      <c r="F263">
        <v>831.2</v>
      </c>
      <c r="G263">
        <v>41.423068469022503</v>
      </c>
      <c r="H263">
        <f>(Table2[[#This Row],[1Y Return vs Nifty]]-AVERAGE(Table2[1Y Return vs Nifty]))/_xlfn.STDEV.P(Table2[1Y Return vs Nifty])</f>
        <v>0.18894823608525954</v>
      </c>
      <c r="I263">
        <v>19.4510211538703</v>
      </c>
      <c r="J263">
        <f>(Table2[[#This Row],[1M Return vs Nifty]]-AVERAGE(Table2[1M Return vs Nifty]))/_xlfn.STDEV.P(Table2[1M Return vs Nifty])</f>
        <v>1.7947561884836536</v>
      </c>
      <c r="K263">
        <v>45.9955566834401</v>
      </c>
      <c r="L263">
        <f>(Table2[[#This Row],[6M Return vs Nifty]]-AVERAGE(Table2[6M Return vs Nifty]))/_xlfn.STDEV.P(Table2[6M Return vs Nifty])</f>
        <v>1.2866195308617203</v>
      </c>
      <c r="M263">
        <v>-1.58196077740528</v>
      </c>
      <c r="N263">
        <f>(Table2[[#This Row],[1W Return vs Nifty]]-AVERAGE(Table2[1W Return vs Nifty]))/_xlfn.STDEV.P(Table2[1W Return vs Nifty])</f>
        <v>-0.5371143995751112</v>
      </c>
      <c r="O263">
        <v>816.87</v>
      </c>
      <c r="P263">
        <v>754.84208904464197</v>
      </c>
      <c r="Q263">
        <v>617.46841011609297</v>
      </c>
      <c r="R263">
        <v>66.597285102125696</v>
      </c>
      <c r="S263" s="2">
        <f>(Table2[[#This Row],[Close Price]]-Table2[[#This Row],[20D EMA]])/Table2[[#This Row],[20D EMA]]</f>
        <v>1.7542571033334609E-2</v>
      </c>
      <c r="T263" s="2">
        <f>(Table2[[#This Row],[Close Price]]-Table2[[#This Row],[50D EMA]])/Table2[[#This Row],[50D EMA]]</f>
        <v>0.10115746334706863</v>
      </c>
      <c r="U263" s="2">
        <f>(Table2[[#This Row],[Close Price]]-Table2[[#This Row],[200D EMA]])/Table2[[#This Row],[200D EMA]]</f>
        <v>0.3461417400182828</v>
      </c>
      <c r="V263">
        <v>0.806429433196168</v>
      </c>
      <c r="W263">
        <v>826.15</v>
      </c>
      <c r="X263">
        <v>857</v>
      </c>
      <c r="Y263">
        <v>826.15</v>
      </c>
      <c r="Z263">
        <v>895</v>
      </c>
      <c r="AA263">
        <v>695.7</v>
      </c>
      <c r="AB263">
        <v>895</v>
      </c>
      <c r="AC263" s="2">
        <f>(Table2[[#This Row],[Close Price]]/Table2[[#This Row],[Day Low]])-1</f>
        <v>6.1126913998670318E-3</v>
      </c>
      <c r="AD263" s="2">
        <f>(Table2[[#This Row],[Day High]]/Table2[[#This Row],[Close Price]])-1</f>
        <v>3.1039461020211601E-2</v>
      </c>
      <c r="AE263" s="2">
        <f>(Table2[[#This Row],[Close Price]]/Table2[[#This Row],[Current Week Low]])-1</f>
        <v>6.1126913998670318E-3</v>
      </c>
      <c r="AF263" s="2">
        <f>(Table2[[#This Row],[Current Week High]]/Table2[[#This Row],[Close Price]])-1</f>
        <v>7.6756496631376292E-2</v>
      </c>
      <c r="AG263" s="2">
        <f>(Table2[[#This Row],[Close Price]]/Table2[[#This Row],[Current Month Low]])-1</f>
        <v>0.19476785970964494</v>
      </c>
      <c r="AH263" s="2">
        <f>(Table2[[#This Row],[Current Month High]]/Table2[[#This Row],[Close Price]])-1</f>
        <v>7.6756496631376292E-2</v>
      </c>
      <c r="AI263">
        <v>7.6756496631376203</v>
      </c>
      <c r="AJ263">
        <v>84.629053753887106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0.11</v>
      </c>
      <c r="AM263" t="s">
        <v>10345</v>
      </c>
      <c r="AN263">
        <v>1.93</v>
      </c>
      <c r="AO263" t="s">
        <v>10345</v>
      </c>
      <c r="AQ263">
        <f>(Table2[[#This Row],[Sharpe Ratio]]-AVERAGE(Table2[Sharpe Ratio]))/_xlfn.STDEV.P(Table2[Sharpe Ratio])</f>
        <v>-0.7531930983662638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1.9800164574892585</v>
      </c>
      <c r="AS263">
        <f>_xlfn.RANK.AVG(Table2[[#This Row],[1Y Return vs Nifty Z-Score]],Table2[1Y Return vs Nifty Z-Score])</f>
        <v>246</v>
      </c>
      <c r="AT263">
        <f>_xlfn.RANK.AVG(Table2[[#This Row],[6M Return vs Nifty Z-Score]],Table2[6M Return vs Nifty Z-Score])</f>
        <v>75</v>
      </c>
      <c r="AU263">
        <f>_xlfn.RANK.AVG(Table2[[#This Row],[Sharpe Ratio Z-Score]],Table2[Sharpe Ratio Z-Score])</f>
        <v>551.5</v>
      </c>
      <c r="AV263">
        <f>(Table2[[#This Row],[Rank 1Y]]+Table2[[#This Row],[Rank 6M]]+Table2[[#This Row],[Rank Sharpe]])/3</f>
        <v>290.83333333333331</v>
      </c>
    </row>
    <row r="264" spans="1:48" x14ac:dyDescent="0.3">
      <c r="A264" t="s">
        <v>834</v>
      </c>
      <c r="B264" t="s">
        <v>835</v>
      </c>
      <c r="C264" t="s">
        <v>632</v>
      </c>
      <c r="D264" t="s">
        <v>632</v>
      </c>
      <c r="E264">
        <v>19497.663018105999</v>
      </c>
      <c r="F264">
        <v>207.26</v>
      </c>
      <c r="G264">
        <v>35.410979236913803</v>
      </c>
      <c r="H264">
        <f>(Table2[[#This Row],[1Y Return vs Nifty]]-AVERAGE(Table2[1Y Return vs Nifty]))/_xlfn.STDEV.P(Table2[1Y Return vs Nifty])</f>
        <v>9.4599798131413684E-2</v>
      </c>
      <c r="I264">
        <v>7.8235977740500999</v>
      </c>
      <c r="J264">
        <f>(Table2[[#This Row],[1M Return vs Nifty]]-AVERAGE(Table2[1M Return vs Nifty]))/_xlfn.STDEV.P(Table2[1M Return vs Nifty])</f>
        <v>0.69343423014574945</v>
      </c>
      <c r="K264">
        <v>23.267029382900098</v>
      </c>
      <c r="L264">
        <f>(Table2[[#This Row],[6M Return vs Nifty]]-AVERAGE(Table2[6M Return vs Nifty]))/_xlfn.STDEV.P(Table2[6M Return vs Nifty])</f>
        <v>0.50880018608001165</v>
      </c>
      <c r="M264">
        <v>7.83501290024157</v>
      </c>
      <c r="N264">
        <f>(Table2[[#This Row],[1W Return vs Nifty]]-AVERAGE(Table2[1W Return vs Nifty]))/_xlfn.STDEV.P(Table2[1W Return vs Nifty])</f>
        <v>1.5896871268866957</v>
      </c>
      <c r="O264">
        <v>187.88</v>
      </c>
      <c r="P264">
        <v>175.12783920007701</v>
      </c>
      <c r="Q264">
        <v>152.27164014285199</v>
      </c>
      <c r="R264">
        <v>81.435836886639805</v>
      </c>
      <c r="S264" s="2">
        <f>(Table2[[#This Row],[Close Price]]-Table2[[#This Row],[20D EMA]])/Table2[[#This Row],[20D EMA]]</f>
        <v>0.10315094741324247</v>
      </c>
      <c r="T264" s="2">
        <f>(Table2[[#This Row],[Close Price]]-Table2[[#This Row],[50D EMA]])/Table2[[#This Row],[50D EMA]]</f>
        <v>0.18347831473677462</v>
      </c>
      <c r="U264" s="2">
        <f>(Table2[[#This Row],[Close Price]]-Table2[[#This Row],[200D EMA]])/Table2[[#This Row],[200D EMA]]</f>
        <v>0.36112016528856761</v>
      </c>
      <c r="V264">
        <v>1.2531321406706599</v>
      </c>
      <c r="W264">
        <v>202.5</v>
      </c>
      <c r="X264">
        <v>209.9</v>
      </c>
      <c r="Y264">
        <v>195</v>
      </c>
      <c r="Z264">
        <v>209.9</v>
      </c>
      <c r="AA264">
        <v>172.05</v>
      </c>
      <c r="AB264">
        <v>209.9</v>
      </c>
      <c r="AC264" s="2">
        <f>(Table2[[#This Row],[Close Price]]/Table2[[#This Row],[Day Low]])-1</f>
        <v>2.3506172839506068E-2</v>
      </c>
      <c r="AD264" s="2">
        <f>(Table2[[#This Row],[Day High]]/Table2[[#This Row],[Close Price]])-1</f>
        <v>1.2737624240084955E-2</v>
      </c>
      <c r="AE264" s="2">
        <f>(Table2[[#This Row],[Close Price]]/Table2[[#This Row],[Current Week Low]])-1</f>
        <v>6.2871794871794728E-2</v>
      </c>
      <c r="AF264" s="2">
        <f>(Table2[[#This Row],[Current Week High]]/Table2[[#This Row],[Close Price]])-1</f>
        <v>1.2737624240084955E-2</v>
      </c>
      <c r="AG264" s="2">
        <f>(Table2[[#This Row],[Close Price]]/Table2[[#This Row],[Current Month Low]])-1</f>
        <v>0.20464981110142388</v>
      </c>
      <c r="AH264" s="2">
        <f>(Table2[[#This Row],[Current Month High]]/Table2[[#This Row],[Close Price]])-1</f>
        <v>1.2737624240084955E-2</v>
      </c>
      <c r="AI264">
        <v>1.2737624240084899</v>
      </c>
      <c r="AJ264">
        <v>84.067495559502603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0.4</v>
      </c>
      <c r="AM264" t="s">
        <v>10345</v>
      </c>
      <c r="AN264">
        <v>16.89</v>
      </c>
      <c r="AO264" t="s">
        <v>10345</v>
      </c>
      <c r="AP264">
        <v>4.2611537965837998E-2</v>
      </c>
      <c r="AQ264">
        <f>(Table2[[#This Row],[Sharpe Ratio]]-AVERAGE(Table2[Sharpe Ratio]))/_xlfn.STDEV.P(Table2[Sharpe Ratio])</f>
        <v>-0.26363352484342395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2.6228878164004463</v>
      </c>
      <c r="AS264">
        <f>_xlfn.RANK.AVG(Table2[[#This Row],[1Y Return vs Nifty Z-Score]],Table2[1Y Return vs Nifty Z-Score])</f>
        <v>266</v>
      </c>
      <c r="AT264">
        <f>_xlfn.RANK.AVG(Table2[[#This Row],[6M Return vs Nifty Z-Score]],Table2[6M Return vs Nifty Z-Score])</f>
        <v>188</v>
      </c>
      <c r="AU264">
        <f>_xlfn.RANK.AVG(Table2[[#This Row],[Sharpe Ratio Z-Score]],Table2[Sharpe Ratio Z-Score])</f>
        <v>419</v>
      </c>
      <c r="AV264">
        <f>(Table2[[#This Row],[Rank 1Y]]+Table2[[#This Row],[Rank 6M]]+Table2[[#This Row],[Rank Sharpe]])/3</f>
        <v>291</v>
      </c>
    </row>
    <row r="265" spans="1:48" x14ac:dyDescent="0.3">
      <c r="A265" t="s">
        <v>515</v>
      </c>
      <c r="B265" t="s">
        <v>516</v>
      </c>
      <c r="C265" t="s">
        <v>10305</v>
      </c>
      <c r="D265" t="s">
        <v>283</v>
      </c>
      <c r="E265">
        <v>40745.091247559998</v>
      </c>
      <c r="F265">
        <v>546.29999999999995</v>
      </c>
      <c r="G265">
        <v>34.734400099484297</v>
      </c>
      <c r="H265">
        <f>(Table2[[#This Row],[1Y Return vs Nifty]]-AVERAGE(Table2[1Y Return vs Nifty]))/_xlfn.STDEV.P(Table2[1Y Return vs Nifty])</f>
        <v>8.3982160517567933E-2</v>
      </c>
      <c r="I265">
        <v>4.3288929239656602</v>
      </c>
      <c r="J265">
        <f>(Table2[[#This Row],[1M Return vs Nifty]]-AVERAGE(Table2[1M Return vs Nifty]))/_xlfn.STDEV.P(Table2[1M Return vs Nifty])</f>
        <v>0.36242407737297905</v>
      </c>
      <c r="K265">
        <v>15.480807298554801</v>
      </c>
      <c r="L265">
        <f>(Table2[[#This Row],[6M Return vs Nifty]]-AVERAGE(Table2[6M Return vs Nifty]))/_xlfn.STDEV.P(Table2[6M Return vs Nifty])</f>
        <v>0.24233883203414522</v>
      </c>
      <c r="M265">
        <v>1.01879451500248</v>
      </c>
      <c r="N265">
        <f>(Table2[[#This Row],[1W Return vs Nifty]]-AVERAGE(Table2[1W Return vs Nifty]))/_xlfn.STDEV.P(Table2[1W Return vs Nifty])</f>
        <v>5.0260113213017057E-2</v>
      </c>
      <c r="O265">
        <v>521.23</v>
      </c>
      <c r="P265">
        <v>499.77612616140902</v>
      </c>
      <c r="Q265">
        <v>441.49455856338199</v>
      </c>
      <c r="R265">
        <v>64.713012153915102</v>
      </c>
      <c r="S265" s="2">
        <f>(Table2[[#This Row],[Close Price]]-Table2[[#This Row],[20D EMA]])/Table2[[#This Row],[20D EMA]]</f>
        <v>4.8097768739328001E-2</v>
      </c>
      <c r="T265" s="2">
        <f>(Table2[[#This Row],[Close Price]]-Table2[[#This Row],[50D EMA]])/Table2[[#This Row],[50D EMA]]</f>
        <v>9.3089428252452089E-2</v>
      </c>
      <c r="U265" s="2">
        <f>(Table2[[#This Row],[Close Price]]-Table2[[#This Row],[200D EMA]])/Table2[[#This Row],[200D EMA]]</f>
        <v>0.23738784409405547</v>
      </c>
      <c r="V265">
        <v>0.88115076331605802</v>
      </c>
      <c r="W265">
        <v>536.5</v>
      </c>
      <c r="X265">
        <v>558</v>
      </c>
      <c r="Y265">
        <v>536.5</v>
      </c>
      <c r="Z265">
        <v>562.95000000000005</v>
      </c>
      <c r="AA265">
        <v>480.55</v>
      </c>
      <c r="AB265">
        <v>562.95000000000005</v>
      </c>
      <c r="AC265" s="2">
        <f>(Table2[[#This Row],[Close Price]]/Table2[[#This Row],[Day Low]])-1</f>
        <v>1.8266542404473451E-2</v>
      </c>
      <c r="AD265" s="2">
        <f>(Table2[[#This Row],[Day High]]/Table2[[#This Row],[Close Price]])-1</f>
        <v>2.1416803953871577E-2</v>
      </c>
      <c r="AE265" s="2">
        <f>(Table2[[#This Row],[Close Price]]/Table2[[#This Row],[Current Week Low]])-1</f>
        <v>1.8266542404473451E-2</v>
      </c>
      <c r="AF265" s="2">
        <f>(Table2[[#This Row],[Current Week High]]/Table2[[#This Row],[Close Price]])-1</f>
        <v>3.047775947281739E-2</v>
      </c>
      <c r="AG265" s="2">
        <f>(Table2[[#This Row],[Close Price]]/Table2[[#This Row],[Current Month Low]])-1</f>
        <v>0.13682239101030058</v>
      </c>
      <c r="AH265" s="2">
        <f>(Table2[[#This Row],[Current Month High]]/Table2[[#This Row],[Close Price]])-1</f>
        <v>3.047775947281739E-2</v>
      </c>
      <c r="AI265">
        <v>3.0477759472817301</v>
      </c>
      <c r="AJ265">
        <v>74.091778202676807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</v>
      </c>
      <c r="AM265" t="s">
        <v>10346</v>
      </c>
      <c r="AN265">
        <v>11.55</v>
      </c>
      <c r="AO265" t="s">
        <v>10345</v>
      </c>
      <c r="AP265">
        <v>6.6224682496133003E-2</v>
      </c>
      <c r="AQ265">
        <f>(Table2[[#This Row],[Sharpe Ratio]]-AVERAGE(Table2[Sharpe Ratio]))/_xlfn.STDEV.P(Table2[Sharpe Ratio])</f>
        <v>7.6554620749120054E-3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0.74666064521262121</v>
      </c>
      <c r="AS265">
        <f>_xlfn.RANK.AVG(Table2[[#This Row],[1Y Return vs Nifty Z-Score]],Table2[1Y Return vs Nifty Z-Score])</f>
        <v>272</v>
      </c>
      <c r="AT265">
        <f>_xlfn.RANK.AVG(Table2[[#This Row],[6M Return vs Nifty Z-Score]],Table2[6M Return vs Nifty Z-Score])</f>
        <v>247</v>
      </c>
      <c r="AU265">
        <f>_xlfn.RANK.AVG(Table2[[#This Row],[Sharpe Ratio Z-Score]],Table2[Sharpe Ratio Z-Score])</f>
        <v>356</v>
      </c>
      <c r="AV265">
        <f>(Table2[[#This Row],[Rank 1Y]]+Table2[[#This Row],[Rank 6M]]+Table2[[#This Row],[Rank Sharpe]])/3</f>
        <v>291.66666666666669</v>
      </c>
    </row>
    <row r="266" spans="1:48" x14ac:dyDescent="0.3">
      <c r="A266" t="s">
        <v>1459</v>
      </c>
      <c r="B266" t="s">
        <v>1460</v>
      </c>
      <c r="C266" t="s">
        <v>10309</v>
      </c>
      <c r="D266" t="s">
        <v>83</v>
      </c>
      <c r="E266">
        <v>7268.8911543300001</v>
      </c>
      <c r="F266">
        <v>3676.4</v>
      </c>
      <c r="G266">
        <v>42.367823957432101</v>
      </c>
      <c r="H266">
        <f>(Table2[[#This Row],[1Y Return vs Nifty]]-AVERAGE(Table2[1Y Return vs Nifty]))/_xlfn.STDEV.P(Table2[1Y Return vs Nifty])</f>
        <v>0.20377439736439018</v>
      </c>
      <c r="I266">
        <v>5.9702443001969003</v>
      </c>
      <c r="J266">
        <f>(Table2[[#This Row],[1M Return vs Nifty]]-AVERAGE(Table2[1M Return vs Nifty]))/_xlfn.STDEV.P(Table2[1M Return vs Nifty])</f>
        <v>0.51788898588648979</v>
      </c>
      <c r="K266">
        <v>77.286631301827697</v>
      </c>
      <c r="L266">
        <f>(Table2[[#This Row],[6M Return vs Nifty]]-AVERAGE(Table2[6M Return vs Nifty]))/_xlfn.STDEV.P(Table2[6M Return vs Nifty])</f>
        <v>2.3574677576454919</v>
      </c>
      <c r="M266">
        <v>1.24257843496661</v>
      </c>
      <c r="N266">
        <f>(Table2[[#This Row],[1W Return vs Nifty]]-AVERAGE(Table2[1W Return vs Nifty]))/_xlfn.STDEV.P(Table2[1W Return vs Nifty])</f>
        <v>0.10080118923907316</v>
      </c>
      <c r="O266">
        <v>3569.87</v>
      </c>
      <c r="P266">
        <v>3292.06145557228</v>
      </c>
      <c r="Q266">
        <v>2612.5154991546401</v>
      </c>
      <c r="R266">
        <v>62.093011702344199</v>
      </c>
      <c r="S266" s="2">
        <f>(Table2[[#This Row],[Close Price]]-Table2[[#This Row],[20D EMA]])/Table2[[#This Row],[20D EMA]]</f>
        <v>2.9841422796908629E-2</v>
      </c>
      <c r="T266" s="2">
        <f>(Table2[[#This Row],[Close Price]]-Table2[[#This Row],[50D EMA]])/Table2[[#This Row],[50D EMA]]</f>
        <v>0.11674707462619591</v>
      </c>
      <c r="U266" s="2">
        <f>(Table2[[#This Row],[Close Price]]-Table2[[#This Row],[200D EMA]])/Table2[[#This Row],[200D EMA]]</f>
        <v>0.40722610112346225</v>
      </c>
      <c r="V266">
        <v>0.31511865555712398</v>
      </c>
      <c r="W266">
        <v>3606.65</v>
      </c>
      <c r="X266">
        <v>3707.45</v>
      </c>
      <c r="Y266">
        <v>3577</v>
      </c>
      <c r="Z266">
        <v>3707.45</v>
      </c>
      <c r="AA266">
        <v>3125.05</v>
      </c>
      <c r="AB266">
        <v>3820.05</v>
      </c>
      <c r="AC266" s="2">
        <f>(Table2[[#This Row],[Close Price]]/Table2[[#This Row],[Day Low]])-1</f>
        <v>1.9339276059501254E-2</v>
      </c>
      <c r="AD266" s="2">
        <f>(Table2[[#This Row],[Day High]]/Table2[[#This Row],[Close Price]])-1</f>
        <v>8.445762158633352E-3</v>
      </c>
      <c r="AE266" s="2">
        <f>(Table2[[#This Row],[Close Price]]/Table2[[#This Row],[Current Week Low]])-1</f>
        <v>2.7788649706457891E-2</v>
      </c>
      <c r="AF266" s="2">
        <f>(Table2[[#This Row],[Current Week High]]/Table2[[#This Row],[Close Price]])-1</f>
        <v>8.445762158633352E-3</v>
      </c>
      <c r="AG266" s="2">
        <f>(Table2[[#This Row],[Close Price]]/Table2[[#This Row],[Current Month Low]])-1</f>
        <v>0.17642917713316586</v>
      </c>
      <c r="AH266" s="2">
        <f>(Table2[[#This Row],[Current Month High]]/Table2[[#This Row],[Close Price]])-1</f>
        <v>3.9073550212164188E-2</v>
      </c>
      <c r="AI266">
        <v>3.9073550212164099</v>
      </c>
      <c r="AJ266">
        <v>130.495297805642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0.28999999999999998</v>
      </c>
      <c r="AM266" t="s">
        <v>10345</v>
      </c>
      <c r="AN266">
        <v>0.18</v>
      </c>
      <c r="AO266" t="s">
        <v>10345</v>
      </c>
      <c r="AP266">
        <v>-2.4970561167256999E-2</v>
      </c>
      <c r="AQ266">
        <f>(Table2[[#This Row],[Sharpe Ratio]]-AVERAGE(Table2[Sharpe Ratio]))/_xlfn.STDEV.P(Table2[Sharpe Ratio])</f>
        <v>-1.0400773053026307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2.1398550248328143</v>
      </c>
      <c r="AS266">
        <f>_xlfn.RANK.AVG(Table2[[#This Row],[1Y Return vs Nifty Z-Score]],Table2[1Y Return vs Nifty Z-Score])</f>
        <v>236</v>
      </c>
      <c r="AT266">
        <f>_xlfn.RANK.AVG(Table2[[#This Row],[6M Return vs Nifty Z-Score]],Table2[6M Return vs Nifty Z-Score])</f>
        <v>21</v>
      </c>
      <c r="AU266">
        <f>_xlfn.RANK.AVG(Table2[[#This Row],[Sharpe Ratio Z-Score]],Table2[Sharpe Ratio Z-Score])</f>
        <v>619</v>
      </c>
      <c r="AV266">
        <f>(Table2[[#This Row],[Rank 1Y]]+Table2[[#This Row],[Rank 6M]]+Table2[[#This Row],[Rank Sharpe]])/3</f>
        <v>292</v>
      </c>
    </row>
    <row r="267" spans="1:48" x14ac:dyDescent="0.3">
      <c r="A267" t="s">
        <v>273</v>
      </c>
      <c r="B267" t="s">
        <v>274</v>
      </c>
      <c r="C267" t="s">
        <v>10310</v>
      </c>
      <c r="D267" t="s">
        <v>46</v>
      </c>
      <c r="E267">
        <v>100838.2203416</v>
      </c>
      <c r="F267">
        <v>94.66</v>
      </c>
      <c r="G267">
        <v>26.0546851541867</v>
      </c>
      <c r="H267">
        <f>(Table2[[#This Row],[1Y Return vs Nifty]]-AVERAGE(Table2[1Y Return vs Nifty]))/_xlfn.STDEV.P(Table2[1Y Return vs Nifty])</f>
        <v>-5.2229647949926995E-2</v>
      </c>
      <c r="I267">
        <v>-3.2175381740609699</v>
      </c>
      <c r="J267">
        <f>(Table2[[#This Row],[1M Return vs Nifty]]-AVERAGE(Table2[1M Return vs Nifty]))/_xlfn.STDEV.P(Table2[1M Return vs Nifty])</f>
        <v>-0.35235597353364456</v>
      </c>
      <c r="K267">
        <v>-1.97133552244663</v>
      </c>
      <c r="L267">
        <f>(Table2[[#This Row],[6M Return vs Nifty]]-AVERAGE(Table2[6M Return vs Nifty]))/_xlfn.STDEV.P(Table2[6M Return vs Nifty])</f>
        <v>-0.35491122797064967</v>
      </c>
      <c r="M267">
        <v>-1.3376281775496399</v>
      </c>
      <c r="N267">
        <f>(Table2[[#This Row],[1W Return vs Nifty]]-AVERAGE(Table2[1W Return vs Nifty]))/_xlfn.STDEV.P(Table2[1W Return vs Nifty])</f>
        <v>-0.48193245215490682</v>
      </c>
      <c r="O267">
        <v>95.83</v>
      </c>
      <c r="P267">
        <v>94.783139223604806</v>
      </c>
      <c r="Q267">
        <v>83.356263196696105</v>
      </c>
      <c r="R267">
        <v>47.637881134241503</v>
      </c>
      <c r="S267" s="2">
        <f>(Table2[[#This Row],[Close Price]]-Table2[[#This Row],[20D EMA]])/Table2[[#This Row],[20D EMA]]</f>
        <v>-1.2209120317228444E-2</v>
      </c>
      <c r="T267" s="2">
        <f>(Table2[[#This Row],[Close Price]]-Table2[[#This Row],[50D EMA]])/Table2[[#This Row],[50D EMA]]</f>
        <v>-1.2991680230627226E-3</v>
      </c>
      <c r="U267" s="2">
        <f>(Table2[[#This Row],[Close Price]]-Table2[[#This Row],[200D EMA]])/Table2[[#This Row],[200D EMA]]</f>
        <v>0.13560752809456464</v>
      </c>
      <c r="V267">
        <v>0.78480005694041199</v>
      </c>
      <c r="W267">
        <v>94.17</v>
      </c>
      <c r="X267">
        <v>96.76</v>
      </c>
      <c r="Y267">
        <v>94.17</v>
      </c>
      <c r="Z267">
        <v>96.88</v>
      </c>
      <c r="AA267">
        <v>90.1</v>
      </c>
      <c r="AB267">
        <v>102.53</v>
      </c>
      <c r="AC267" s="2">
        <f>(Table2[[#This Row],[Close Price]]/Table2[[#This Row],[Day Low]])-1</f>
        <v>5.2033556334287745E-3</v>
      </c>
      <c r="AD267" s="2">
        <f>(Table2[[#This Row],[Day High]]/Table2[[#This Row],[Close Price]])-1</f>
        <v>2.2184660891612085E-2</v>
      </c>
      <c r="AE267" s="2">
        <f>(Table2[[#This Row],[Close Price]]/Table2[[#This Row],[Current Week Low]])-1</f>
        <v>5.2033556334287745E-3</v>
      </c>
      <c r="AF267" s="2">
        <f>(Table2[[#This Row],[Current Week High]]/Table2[[#This Row],[Close Price]])-1</f>
        <v>2.3452355799704172E-2</v>
      </c>
      <c r="AG267" s="2">
        <f>(Table2[[#This Row],[Close Price]]/Table2[[#This Row],[Current Month Low]])-1</f>
        <v>5.06104328523862E-2</v>
      </c>
      <c r="AH267" s="2">
        <f>(Table2[[#This Row],[Current Month High]]/Table2[[#This Row],[Close Price]])-1</f>
        <v>8.313965772237486E-2</v>
      </c>
      <c r="AI267">
        <v>9.6027889287977999</v>
      </c>
      <c r="AJ267">
        <v>82.038461538461505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0.02</v>
      </c>
      <c r="AM267" t="s">
        <v>10345</v>
      </c>
      <c r="AN267">
        <v>-4.8499999999999996</v>
      </c>
      <c r="AO267" t="s">
        <v>10344</v>
      </c>
      <c r="AP267">
        <v>0.149212019646487</v>
      </c>
      <c r="AQ267">
        <f>(Table2[[#This Row],[Sharpe Ratio]]-AVERAGE(Table2[Sharpe Ratio]))/_xlfn.STDEV.P(Table2[Sharpe Ratio])</f>
        <v>0.96108843639502706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-0.28034086521410101</v>
      </c>
      <c r="AS267">
        <f>_xlfn.RANK.AVG(Table2[[#This Row],[1Y Return vs Nifty Z-Score]],Table2[1Y Return vs Nifty Z-Score])</f>
        <v>312</v>
      </c>
      <c r="AT267">
        <f>_xlfn.RANK.AVG(Table2[[#This Row],[6M Return vs Nifty Z-Score]],Table2[6M Return vs Nifty Z-Score])</f>
        <v>440</v>
      </c>
      <c r="AU267">
        <f>_xlfn.RANK.AVG(Table2[[#This Row],[Sharpe Ratio Z-Score]],Table2[Sharpe Ratio Z-Score])</f>
        <v>127</v>
      </c>
      <c r="AV267">
        <f>(Table2[[#This Row],[Rank 1Y]]+Table2[[#This Row],[Rank 6M]]+Table2[[#This Row],[Rank Sharpe]])/3</f>
        <v>293</v>
      </c>
    </row>
    <row r="268" spans="1:48" x14ac:dyDescent="0.3">
      <c r="A268" t="s">
        <v>905</v>
      </c>
      <c r="B268" t="s">
        <v>906</v>
      </c>
      <c r="C268" t="s">
        <v>10305</v>
      </c>
      <c r="D268" t="s">
        <v>51</v>
      </c>
      <c r="E268">
        <v>16886.625</v>
      </c>
      <c r="F268">
        <v>6737.3</v>
      </c>
      <c r="G268">
        <v>32.797735592953401</v>
      </c>
      <c r="H268">
        <f>(Table2[[#This Row],[1Y Return vs Nifty]]-AVERAGE(Table2[1Y Return vs Nifty]))/_xlfn.STDEV.P(Table2[1Y Return vs Nifty])</f>
        <v>5.3589851957676946E-2</v>
      </c>
      <c r="I268">
        <v>-6.8129808152959201</v>
      </c>
      <c r="J268">
        <f>(Table2[[#This Row],[1M Return vs Nifty]]-AVERAGE(Table2[1M Return vs Nifty]))/_xlfn.STDEV.P(Table2[1M Return vs Nifty])</f>
        <v>-0.69290777089992517</v>
      </c>
      <c r="K268">
        <v>8.0941862441234598</v>
      </c>
      <c r="L268">
        <f>(Table2[[#This Row],[6M Return vs Nifty]]-AVERAGE(Table2[6M Return vs Nifty]))/_xlfn.STDEV.P(Table2[6M Return vs Nifty])</f>
        <v>-1.0447310804597152E-2</v>
      </c>
      <c r="M268">
        <v>1.15451459400465</v>
      </c>
      <c r="N268">
        <f>(Table2[[#This Row],[1W Return vs Nifty]]-AVERAGE(Table2[1W Return vs Nifty]))/_xlfn.STDEV.P(Table2[1W Return vs Nifty])</f>
        <v>8.0912176293378255E-2</v>
      </c>
      <c r="O268">
        <v>6743.99</v>
      </c>
      <c r="P268">
        <v>6610.85411779684</v>
      </c>
      <c r="Q268">
        <v>5800.2175111549896</v>
      </c>
      <c r="R268">
        <v>50.706545638670796</v>
      </c>
      <c r="S268" s="2">
        <f>(Table2[[#This Row],[Close Price]]-Table2[[#This Row],[20D EMA]])/Table2[[#This Row],[20D EMA]]</f>
        <v>-9.9199435349097494E-4</v>
      </c>
      <c r="T268" s="2">
        <f>(Table2[[#This Row],[Close Price]]-Table2[[#This Row],[50D EMA]])/Table2[[#This Row],[50D EMA]]</f>
        <v>1.9127011419410967E-2</v>
      </c>
      <c r="U268" s="2">
        <f>(Table2[[#This Row],[Close Price]]-Table2[[#This Row],[200D EMA]])/Table2[[#This Row],[200D EMA]]</f>
        <v>0.16155988754608111</v>
      </c>
      <c r="V268">
        <v>0.25963717335778302</v>
      </c>
      <c r="W268">
        <v>6719.95</v>
      </c>
      <c r="X268">
        <v>6860</v>
      </c>
      <c r="Y268">
        <v>6719.95</v>
      </c>
      <c r="Z268">
        <v>6983.95</v>
      </c>
      <c r="AA268">
        <v>6464.65</v>
      </c>
      <c r="AB268">
        <v>7250.05</v>
      </c>
      <c r="AC268" s="2">
        <f>(Table2[[#This Row],[Close Price]]/Table2[[#This Row],[Day Low]])-1</f>
        <v>2.5818644483961428E-3</v>
      </c>
      <c r="AD268" s="2">
        <f>(Table2[[#This Row],[Day High]]/Table2[[#This Row],[Close Price]])-1</f>
        <v>1.8212043400175126E-2</v>
      </c>
      <c r="AE268" s="2">
        <f>(Table2[[#This Row],[Close Price]]/Table2[[#This Row],[Current Week Low]])-1</f>
        <v>2.5818644483961428E-3</v>
      </c>
      <c r="AF268" s="2">
        <f>(Table2[[#This Row],[Current Week High]]/Table2[[#This Row],[Close Price]])-1</f>
        <v>3.6609621064818132E-2</v>
      </c>
      <c r="AG268" s="2">
        <f>(Table2[[#This Row],[Close Price]]/Table2[[#This Row],[Current Month Low]])-1</f>
        <v>4.2175523810260573E-2</v>
      </c>
      <c r="AH268" s="2">
        <f>(Table2[[#This Row],[Current Month High]]/Table2[[#This Row],[Close Price]])-1</f>
        <v>7.6106155284757948E-2</v>
      </c>
      <c r="AI268">
        <v>12.3922045923441</v>
      </c>
      <c r="AJ268">
        <v>63.447355652595803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-0.08</v>
      </c>
      <c r="AM268" t="s">
        <v>10344</v>
      </c>
      <c r="AN268">
        <v>0.48</v>
      </c>
      <c r="AO268" t="s">
        <v>10345</v>
      </c>
      <c r="AP268">
        <v>8.3581014008672003E-2</v>
      </c>
      <c r="AQ268">
        <f>(Table2[[#This Row],[Sharpe Ratio]]-AVERAGE(Table2[Sharpe Ratio]))/_xlfn.STDEV.P(Table2[Sharpe Ratio])</f>
        <v>0.20706056826966368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-0.36179248518380341</v>
      </c>
      <c r="AS268">
        <f>_xlfn.RANK.AVG(Table2[[#This Row],[1Y Return vs Nifty Z-Score]],Table2[1Y Return vs Nifty Z-Score])</f>
        <v>279</v>
      </c>
      <c r="AT268">
        <f>_xlfn.RANK.AVG(Table2[[#This Row],[6M Return vs Nifty Z-Score]],Table2[6M Return vs Nifty Z-Score])</f>
        <v>313</v>
      </c>
      <c r="AU268">
        <f>_xlfn.RANK.AVG(Table2[[#This Row],[Sharpe Ratio Z-Score]],Table2[Sharpe Ratio Z-Score])</f>
        <v>289</v>
      </c>
      <c r="AV268">
        <f>(Table2[[#This Row],[Rank 1Y]]+Table2[[#This Row],[Rank 6M]]+Table2[[#This Row],[Rank Sharpe]])/3</f>
        <v>293.66666666666669</v>
      </c>
    </row>
    <row r="269" spans="1:48" x14ac:dyDescent="0.3">
      <c r="A269" t="s">
        <v>890</v>
      </c>
      <c r="B269" t="s">
        <v>891</v>
      </c>
      <c r="C269" t="s">
        <v>10300</v>
      </c>
      <c r="D269" t="s">
        <v>21</v>
      </c>
      <c r="E269">
        <v>17588.78096598</v>
      </c>
      <c r="F269">
        <v>778</v>
      </c>
      <c r="G269">
        <v>21.936967471266801</v>
      </c>
      <c r="H269">
        <f>(Table2[[#This Row],[1Y Return vs Nifty]]-AVERAGE(Table2[1Y Return vs Nifty]))/_xlfn.STDEV.P(Table2[1Y Return vs Nifty])</f>
        <v>-0.11684948579989819</v>
      </c>
      <c r="I269">
        <v>-5.6797611426383696</v>
      </c>
      <c r="J269">
        <f>(Table2[[#This Row],[1M Return vs Nifty]]-AVERAGE(Table2[1M Return vs Nifty]))/_xlfn.STDEV.P(Table2[1M Return vs Nifty])</f>
        <v>-0.58557189188787606</v>
      </c>
      <c r="K269">
        <v>28.8212787756765</v>
      </c>
      <c r="L269">
        <f>(Table2[[#This Row],[6M Return vs Nifty]]-AVERAGE(Table2[6M Return vs Nifty]))/_xlfn.STDEV.P(Table2[6M Return vs Nifty])</f>
        <v>0.69887860894997489</v>
      </c>
      <c r="M269">
        <v>-2.9986528772093499</v>
      </c>
      <c r="N269">
        <f>(Table2[[#This Row],[1W Return vs Nifty]]-AVERAGE(Table2[1W Return vs Nifty]))/_xlfn.STDEV.P(Table2[1W Return vs Nifty])</f>
        <v>-0.85707100384403001</v>
      </c>
      <c r="O269">
        <v>772.77</v>
      </c>
      <c r="P269">
        <v>747.10923685732905</v>
      </c>
      <c r="Q269">
        <v>633.21757563548999</v>
      </c>
      <c r="R269">
        <v>50.413029013431</v>
      </c>
      <c r="S269" s="2">
        <f>(Table2[[#This Row],[Close Price]]-Table2[[#This Row],[20D EMA]])/Table2[[#This Row],[20D EMA]]</f>
        <v>6.7678610712113806E-3</v>
      </c>
      <c r="T269" s="2">
        <f>(Table2[[#This Row],[Close Price]]-Table2[[#This Row],[50D EMA]])/Table2[[#This Row],[50D EMA]]</f>
        <v>4.1347050228707015E-2</v>
      </c>
      <c r="U269" s="2">
        <f>(Table2[[#This Row],[Close Price]]-Table2[[#This Row],[200D EMA]])/Table2[[#This Row],[200D EMA]]</f>
        <v>0.22864561871834971</v>
      </c>
      <c r="V269">
        <v>0.89229031978400797</v>
      </c>
      <c r="W269">
        <v>761.8</v>
      </c>
      <c r="X269">
        <v>792.95</v>
      </c>
      <c r="Y269">
        <v>761.8</v>
      </c>
      <c r="Z269">
        <v>796</v>
      </c>
      <c r="AA269">
        <v>722.75</v>
      </c>
      <c r="AB269">
        <v>824.8</v>
      </c>
      <c r="AC269" s="2">
        <f>(Table2[[#This Row],[Close Price]]/Table2[[#This Row],[Day Low]])-1</f>
        <v>2.1265423995799448E-2</v>
      </c>
      <c r="AD269" s="2">
        <f>(Table2[[#This Row],[Day High]]/Table2[[#This Row],[Close Price]])-1</f>
        <v>1.9215938303341895E-2</v>
      </c>
      <c r="AE269" s="2">
        <f>(Table2[[#This Row],[Close Price]]/Table2[[#This Row],[Current Week Low]])-1</f>
        <v>2.1265423995799448E-2</v>
      </c>
      <c r="AF269" s="2">
        <f>(Table2[[#This Row],[Current Week High]]/Table2[[#This Row],[Close Price]])-1</f>
        <v>2.3136246786632286E-2</v>
      </c>
      <c r="AG269" s="2">
        <f>(Table2[[#This Row],[Close Price]]/Table2[[#This Row],[Current Month Low]])-1</f>
        <v>7.6444136976824728E-2</v>
      </c>
      <c r="AH269" s="2">
        <f>(Table2[[#This Row],[Current Month High]]/Table2[[#This Row],[Close Price]])-1</f>
        <v>6.0154241645244078E-2</v>
      </c>
      <c r="AI269">
        <v>7.90488431876605</v>
      </c>
      <c r="AJ269">
        <v>70.501862809555107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-0.04</v>
      </c>
      <c r="AM269" t="s">
        <v>10344</v>
      </c>
      <c r="AN269">
        <v>0.73</v>
      </c>
      <c r="AO269" t="s">
        <v>10345</v>
      </c>
      <c r="AP269">
        <v>5.4028048142088003E-2</v>
      </c>
      <c r="AQ269">
        <f>(Table2[[#This Row],[Sharpe Ratio]]-AVERAGE(Table2[Sharpe Ratio]))/_xlfn.STDEV.P(Table2[Sharpe Ratio])</f>
        <v>-0.13247041457303407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-0.99308418715486346</v>
      </c>
      <c r="AS269">
        <f>_xlfn.RANK.AVG(Table2[[#This Row],[1Y Return vs Nifty Z-Score]],Table2[1Y Return vs Nifty Z-Score])</f>
        <v>339</v>
      </c>
      <c r="AT269">
        <f>_xlfn.RANK.AVG(Table2[[#This Row],[6M Return vs Nifty Z-Score]],Table2[6M Return vs Nifty Z-Score])</f>
        <v>158</v>
      </c>
      <c r="AU269">
        <f>_xlfn.RANK.AVG(Table2[[#This Row],[Sharpe Ratio Z-Score]],Table2[Sharpe Ratio Z-Score])</f>
        <v>385</v>
      </c>
      <c r="AV269">
        <f>(Table2[[#This Row],[Rank 1Y]]+Table2[[#This Row],[Rank 6M]]+Table2[[#This Row],[Rank Sharpe]])/3</f>
        <v>294</v>
      </c>
    </row>
    <row r="270" spans="1:48" x14ac:dyDescent="0.3">
      <c r="A270" t="s">
        <v>773</v>
      </c>
      <c r="B270" t="s">
        <v>774</v>
      </c>
      <c r="C270" t="s">
        <v>10315</v>
      </c>
      <c r="D270" t="s">
        <v>632</v>
      </c>
      <c r="E270">
        <v>21457.691131129999</v>
      </c>
      <c r="F270">
        <v>673.7</v>
      </c>
      <c r="G270">
        <v>89.396457780568696</v>
      </c>
      <c r="H270">
        <f>(Table2[[#This Row],[1Y Return vs Nifty]]-AVERAGE(Table2[1Y Return vs Nifty]))/_xlfn.STDEV.P(Table2[1Y Return vs Nifty])</f>
        <v>0.94180039282355343</v>
      </c>
      <c r="I270">
        <v>-8.3690286818506898</v>
      </c>
      <c r="J270">
        <f>(Table2[[#This Row],[1M Return vs Nifty]]-AVERAGE(Table2[1M Return vs Nifty]))/_xlfn.STDEV.P(Table2[1M Return vs Nifty])</f>
        <v>-0.84029293334578747</v>
      </c>
      <c r="K270">
        <v>-20.746348915366799</v>
      </c>
      <c r="L270">
        <f>(Table2[[#This Row],[6M Return vs Nifty]]-AVERAGE(Table2[6M Return vs Nifty]))/_xlfn.STDEV.P(Table2[6M Return vs Nifty])</f>
        <v>-0.99743277907889105</v>
      </c>
      <c r="M270">
        <v>-0.71363205974041</v>
      </c>
      <c r="N270">
        <f>(Table2[[#This Row],[1W Return vs Nifty]]-AVERAGE(Table2[1W Return vs Nifty]))/_xlfn.STDEV.P(Table2[1W Return vs Nifty])</f>
        <v>-0.34100438531607746</v>
      </c>
      <c r="O270">
        <v>688.25</v>
      </c>
      <c r="P270">
        <v>676.47941081196802</v>
      </c>
      <c r="Q270">
        <v>589.09701528480502</v>
      </c>
      <c r="R270">
        <v>46.140397055364502</v>
      </c>
      <c r="S270" s="2">
        <f>(Table2[[#This Row],[Close Price]]-Table2[[#This Row],[20D EMA]])/Table2[[#This Row],[20D EMA]]</f>
        <v>-2.1140573919360632E-2</v>
      </c>
      <c r="T270" s="2">
        <f>(Table2[[#This Row],[Close Price]]-Table2[[#This Row],[50D EMA]])/Table2[[#This Row],[50D EMA]]</f>
        <v>-4.1086406586002266E-3</v>
      </c>
      <c r="U270" s="2">
        <f>(Table2[[#This Row],[Close Price]]-Table2[[#This Row],[200D EMA]])/Table2[[#This Row],[200D EMA]]</f>
        <v>0.14361468912602254</v>
      </c>
      <c r="V270">
        <v>1.0039798181814199</v>
      </c>
      <c r="W270">
        <v>670</v>
      </c>
      <c r="X270">
        <v>697</v>
      </c>
      <c r="Y270">
        <v>670</v>
      </c>
      <c r="Z270">
        <v>714</v>
      </c>
      <c r="AA270">
        <v>651.65</v>
      </c>
      <c r="AB270">
        <v>764.4</v>
      </c>
      <c r="AC270" s="2">
        <f>(Table2[[#This Row],[Close Price]]/Table2[[#This Row],[Day Low]])-1</f>
        <v>5.5223880597015107E-3</v>
      </c>
      <c r="AD270" s="2">
        <f>(Table2[[#This Row],[Day High]]/Table2[[#This Row],[Close Price]])-1</f>
        <v>3.4585126911087949E-2</v>
      </c>
      <c r="AE270" s="2">
        <f>(Table2[[#This Row],[Close Price]]/Table2[[#This Row],[Current Week Low]])-1</f>
        <v>5.5223880597015107E-3</v>
      </c>
      <c r="AF270" s="2">
        <f>(Table2[[#This Row],[Current Week High]]/Table2[[#This Row],[Close Price]])-1</f>
        <v>5.9818910494285227E-2</v>
      </c>
      <c r="AG270" s="2">
        <f>(Table2[[#This Row],[Close Price]]/Table2[[#This Row],[Current Month Low]])-1</f>
        <v>3.3837182536637922E-2</v>
      </c>
      <c r="AH270" s="2">
        <f>(Table2[[#This Row],[Current Month High]]/Table2[[#This Row],[Close Price]])-1</f>
        <v>0.13462965711741126</v>
      </c>
      <c r="AI270">
        <v>16.1125129879768</v>
      </c>
      <c r="AJ270">
        <v>146.73136788133999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0.06</v>
      </c>
      <c r="AM270" t="s">
        <v>10345</v>
      </c>
      <c r="AN270">
        <v>-2.2000000000000002</v>
      </c>
      <c r="AO270" t="s">
        <v>10344</v>
      </c>
      <c r="AP270">
        <v>0.147765329239267</v>
      </c>
      <c r="AQ270">
        <f>(Table2[[#This Row],[Sharpe Ratio]]-AVERAGE(Table2[Sharpe Ratio]))/_xlfn.STDEV.P(Table2[Sharpe Ratio])</f>
        <v>0.94446755921978842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-0.29246214569741402</v>
      </c>
      <c r="AS270">
        <f>_xlfn.RANK.AVG(Table2[[#This Row],[1Y Return vs Nifty Z-Score]],Table2[1Y Return vs Nifty Z-Score])</f>
        <v>109</v>
      </c>
      <c r="AT270">
        <f>_xlfn.RANK.AVG(Table2[[#This Row],[6M Return vs Nifty Z-Score]],Table2[6M Return vs Nifty Z-Score])</f>
        <v>644</v>
      </c>
      <c r="AU270">
        <f>_xlfn.RANK.AVG(Table2[[#This Row],[Sharpe Ratio Z-Score]],Table2[Sharpe Ratio Z-Score])</f>
        <v>131</v>
      </c>
      <c r="AV270">
        <f>(Table2[[#This Row],[Rank 1Y]]+Table2[[#This Row],[Rank 6M]]+Table2[[#This Row],[Rank Sharpe]])/3</f>
        <v>294.66666666666669</v>
      </c>
    </row>
    <row r="271" spans="1:48" x14ac:dyDescent="0.3">
      <c r="A271" t="s">
        <v>326</v>
      </c>
      <c r="B271" t="s">
        <v>327</v>
      </c>
      <c r="C271" t="s">
        <v>10313</v>
      </c>
      <c r="D271" t="s">
        <v>139</v>
      </c>
      <c r="E271">
        <v>80478.027379949999</v>
      </c>
      <c r="F271">
        <v>2887.7</v>
      </c>
      <c r="G271">
        <v>47.232383982173303</v>
      </c>
      <c r="H271">
        <f>(Table2[[#This Row],[1Y Return vs Nifty]]-AVERAGE(Table2[1Y Return vs Nifty]))/_xlfn.STDEV.P(Table2[1Y Return vs Nifty])</f>
        <v>0.28011452172845852</v>
      </c>
      <c r="I271">
        <v>-8.9158826632567401</v>
      </c>
      <c r="J271">
        <f>(Table2[[#This Row],[1M Return vs Nifty]]-AVERAGE(Table2[1M Return vs Nifty]))/_xlfn.STDEV.P(Table2[1M Return vs Nifty])</f>
        <v>-0.89208964514113143</v>
      </c>
      <c r="K271">
        <v>8.5677689120060592</v>
      </c>
      <c r="L271">
        <f>(Table2[[#This Row],[6M Return vs Nifty]]-AVERAGE(Table2[6M Return vs Nifty]))/_xlfn.STDEV.P(Table2[6M Return vs Nifty])</f>
        <v>5.7597120069364949E-3</v>
      </c>
      <c r="M271">
        <v>-3.82714295786527</v>
      </c>
      <c r="N271">
        <f>(Table2[[#This Row],[1W Return vs Nifty]]-AVERAGE(Table2[1W Return vs Nifty]))/_xlfn.STDEV.P(Table2[1W Return vs Nifty])</f>
        <v>-1.0441835549155098</v>
      </c>
      <c r="O271">
        <v>2956.74</v>
      </c>
      <c r="P271">
        <v>2988.3346443911701</v>
      </c>
      <c r="Q271">
        <v>2581.7317890740301</v>
      </c>
      <c r="R271">
        <v>40.969638251805598</v>
      </c>
      <c r="S271" s="2">
        <f>(Table2[[#This Row],[Close Price]]-Table2[[#This Row],[20D EMA]])/Table2[[#This Row],[20D EMA]]</f>
        <v>-2.3350040923449465E-2</v>
      </c>
      <c r="T271" s="2">
        <f>(Table2[[#This Row],[Close Price]]-Table2[[#This Row],[50D EMA]])/Table2[[#This Row],[50D EMA]]</f>
        <v>-3.3675828301242043E-2</v>
      </c>
      <c r="U271" s="2">
        <f>(Table2[[#This Row],[Close Price]]-Table2[[#This Row],[200D EMA]])/Table2[[#This Row],[200D EMA]]</f>
        <v>0.11851277976311746</v>
      </c>
      <c r="V271">
        <v>0.62706800629053805</v>
      </c>
      <c r="W271">
        <v>2875.35</v>
      </c>
      <c r="X271">
        <v>2904.95</v>
      </c>
      <c r="Y271">
        <v>2865.2</v>
      </c>
      <c r="Z271">
        <v>2927.55</v>
      </c>
      <c r="AA271">
        <v>2792.55</v>
      </c>
      <c r="AB271">
        <v>3286</v>
      </c>
      <c r="AC271" s="2">
        <f>(Table2[[#This Row],[Close Price]]/Table2[[#This Row],[Day Low]])-1</f>
        <v>4.2951292886082015E-3</v>
      </c>
      <c r="AD271" s="2">
        <f>(Table2[[#This Row],[Day High]]/Table2[[#This Row],[Close Price]])-1</f>
        <v>5.9736122173355E-3</v>
      </c>
      <c r="AE271" s="2">
        <f>(Table2[[#This Row],[Close Price]]/Table2[[#This Row],[Current Week Low]])-1</f>
        <v>7.8528549490437527E-3</v>
      </c>
      <c r="AF271" s="2">
        <f>(Table2[[#This Row],[Current Week High]]/Table2[[#This Row],[Close Price]])-1</f>
        <v>1.3799909962946444E-2</v>
      </c>
      <c r="AG271" s="2">
        <f>(Table2[[#This Row],[Close Price]]/Table2[[#This Row],[Current Month Low]])-1</f>
        <v>3.4072800845105666E-2</v>
      </c>
      <c r="AH271" s="2">
        <f>(Table2[[#This Row],[Current Month High]]/Table2[[#This Row],[Close Price]])-1</f>
        <v>0.13792984035737788</v>
      </c>
      <c r="AI271">
        <v>17.834262561900399</v>
      </c>
      <c r="AJ271">
        <v>88.492167101827604</v>
      </c>
      <c r="AK271" t="str">
        <f>IF(AND(Table2[[#This Row],[20D EMA]]&gt;Table2[[#This Row],[50D EMA]],Table2[[#This Row],[50D EMA]]&gt;Table2[[#This Row],[200D EMA]]),"Uptrend","Downtrend/NoTrend")</f>
        <v>Downtrend/NoTrend</v>
      </c>
      <c r="AL271">
        <v>0.04</v>
      </c>
      <c r="AM271" t="s">
        <v>10345</v>
      </c>
      <c r="AN271">
        <v>-1.3</v>
      </c>
      <c r="AO271" t="s">
        <v>10344</v>
      </c>
      <c r="AP271">
        <v>6.2054069356120997E-2</v>
      </c>
      <c r="AQ271">
        <f>(Table2[[#This Row],[Sharpe Ratio]]-AVERAGE(Table2[Sharpe Ratio]))/_xlfn.STDEV.P(Table2[Sharpe Ratio])</f>
        <v>-4.0260282993710657E-2</v>
      </c>
      <c r="AR2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1">
        <f>_xlfn.RANK.AVG(Table2[[#This Row],[1Y Return vs Nifty Z-Score]],Table2[1Y Return vs Nifty Z-Score])</f>
        <v>219</v>
      </c>
      <c r="AT271">
        <f>_xlfn.RANK.AVG(Table2[[#This Row],[6M Return vs Nifty Z-Score]],Table2[6M Return vs Nifty Z-Score])</f>
        <v>311</v>
      </c>
      <c r="AU271">
        <f>_xlfn.RANK.AVG(Table2[[#This Row],[Sharpe Ratio Z-Score]],Table2[Sharpe Ratio Z-Score])</f>
        <v>361</v>
      </c>
      <c r="AV271">
        <f>(Table2[[#This Row],[Rank 1Y]]+Table2[[#This Row],[Rank 6M]]+Table2[[#This Row],[Rank Sharpe]])/3</f>
        <v>297</v>
      </c>
    </row>
    <row r="272" spans="1:48" x14ac:dyDescent="0.3">
      <c r="A272" t="s">
        <v>1508</v>
      </c>
      <c r="B272" t="s">
        <v>1509</v>
      </c>
      <c r="C272" t="s">
        <v>632</v>
      </c>
      <c r="D272" t="s">
        <v>473</v>
      </c>
      <c r="E272">
        <v>6859.4647756799995</v>
      </c>
      <c r="F272">
        <v>937.75</v>
      </c>
      <c r="G272">
        <v>23.2628438858804</v>
      </c>
      <c r="H272">
        <f>(Table2[[#This Row],[1Y Return vs Nifty]]-AVERAGE(Table2[1Y Return vs Nifty]))/_xlfn.STDEV.P(Table2[1Y Return vs Nifty])</f>
        <v>-9.6042348079694598E-2</v>
      </c>
      <c r="I272">
        <v>-1.8244346446292901</v>
      </c>
      <c r="J272">
        <f>(Table2[[#This Row],[1M Return vs Nifty]]-AVERAGE(Table2[1M Return vs Nifty]))/_xlfn.STDEV.P(Table2[1M Return vs Nifty])</f>
        <v>-0.22040451214075354</v>
      </c>
      <c r="K272">
        <v>-2.8551142259407398</v>
      </c>
      <c r="L272">
        <f>(Table2[[#This Row],[6M Return vs Nifty]]-AVERAGE(Table2[6M Return vs Nifty]))/_xlfn.STDEV.P(Table2[6M Return vs Nifty])</f>
        <v>-0.38515604599137049</v>
      </c>
      <c r="M272">
        <v>2.70396517707912</v>
      </c>
      <c r="N272">
        <f>(Table2[[#This Row],[1W Return vs Nifty]]-AVERAGE(Table2[1W Return vs Nifty]))/_xlfn.STDEV.P(Table2[1W Return vs Nifty])</f>
        <v>0.43085197415881954</v>
      </c>
      <c r="O272">
        <v>934.88</v>
      </c>
      <c r="P272">
        <v>921.77015677764803</v>
      </c>
      <c r="Q272">
        <v>840.35149020930703</v>
      </c>
      <c r="R272">
        <v>61.989261934589997</v>
      </c>
      <c r="S272" s="2">
        <f>(Table2[[#This Row],[Close Price]]-Table2[[#This Row],[20D EMA]])/Table2[[#This Row],[20D EMA]]</f>
        <v>3.0699127160705164E-3</v>
      </c>
      <c r="T272" s="2">
        <f>(Table2[[#This Row],[Close Price]]-Table2[[#This Row],[50D EMA]])/Table2[[#This Row],[50D EMA]]</f>
        <v>1.7336038821450666E-2</v>
      </c>
      <c r="U272" s="2">
        <f>(Table2[[#This Row],[Close Price]]-Table2[[#This Row],[200D EMA]])/Table2[[#This Row],[200D EMA]]</f>
        <v>0.11590210873123322</v>
      </c>
      <c r="V272">
        <v>0.48669760223226299</v>
      </c>
      <c r="W272">
        <v>936</v>
      </c>
      <c r="X272">
        <v>969.9</v>
      </c>
      <c r="Y272">
        <v>928.85</v>
      </c>
      <c r="Z272">
        <v>975.8</v>
      </c>
      <c r="AA272">
        <v>861.35</v>
      </c>
      <c r="AB272">
        <v>1128</v>
      </c>
      <c r="AC272" s="2">
        <f>(Table2[[#This Row],[Close Price]]/Table2[[#This Row],[Day Low]])-1</f>
        <v>1.869658119658224E-3</v>
      </c>
      <c r="AD272" s="2">
        <f>(Table2[[#This Row],[Day High]]/Table2[[#This Row],[Close Price]])-1</f>
        <v>3.4284190882431398E-2</v>
      </c>
      <c r="AE272" s="2">
        <f>(Table2[[#This Row],[Close Price]]/Table2[[#This Row],[Current Week Low]])-1</f>
        <v>9.5817408623566358E-3</v>
      </c>
      <c r="AF272" s="2">
        <f>(Table2[[#This Row],[Current Week High]]/Table2[[#This Row],[Close Price]])-1</f>
        <v>4.0575846440949137E-2</v>
      </c>
      <c r="AG272" s="2">
        <f>(Table2[[#This Row],[Close Price]]/Table2[[#This Row],[Current Month Low]])-1</f>
        <v>8.869797411040814E-2</v>
      </c>
      <c r="AH272" s="2">
        <f>(Table2[[#This Row],[Current Month High]]/Table2[[#This Row],[Close Price]])-1</f>
        <v>0.20287923220474546</v>
      </c>
      <c r="AI272">
        <v>20.2879232204745</v>
      </c>
      <c r="AJ272">
        <v>56.174535764843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0.05</v>
      </c>
      <c r="AM272" t="s">
        <v>10345</v>
      </c>
      <c r="AN272">
        <v>1.74</v>
      </c>
      <c r="AO272" t="s">
        <v>10345</v>
      </c>
      <c r="AP272">
        <v>0.156077865564346</v>
      </c>
      <c r="AQ272">
        <f>(Table2[[#This Row],[Sharpe Ratio]]-AVERAGE(Table2[Sharpe Ratio]))/_xlfn.STDEV.P(Table2[Sharpe Ratio])</f>
        <v>1.039969433417836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0.76921850136483694</v>
      </c>
      <c r="AS272">
        <f>_xlfn.RANK.AVG(Table2[[#This Row],[1Y Return vs Nifty Z-Score]],Table2[1Y Return vs Nifty Z-Score])</f>
        <v>330</v>
      </c>
      <c r="AT272">
        <f>_xlfn.RANK.AVG(Table2[[#This Row],[6M Return vs Nifty Z-Score]],Table2[6M Return vs Nifty Z-Score])</f>
        <v>451</v>
      </c>
      <c r="AU272">
        <f>_xlfn.RANK.AVG(Table2[[#This Row],[Sharpe Ratio Z-Score]],Table2[Sharpe Ratio Z-Score])</f>
        <v>111</v>
      </c>
      <c r="AV272">
        <f>(Table2[[#This Row],[Rank 1Y]]+Table2[[#This Row],[Rank 6M]]+Table2[[#This Row],[Rank Sharpe]])/3</f>
        <v>297.33333333333331</v>
      </c>
    </row>
    <row r="273" spans="1:48" x14ac:dyDescent="0.3">
      <c r="A273" t="s">
        <v>360</v>
      </c>
      <c r="B273" t="s">
        <v>361</v>
      </c>
      <c r="C273" t="s">
        <v>10310</v>
      </c>
      <c r="D273" t="s">
        <v>86</v>
      </c>
      <c r="E273">
        <v>68641.052919249996</v>
      </c>
      <c r="F273">
        <v>330.3</v>
      </c>
      <c r="G273">
        <v>80.216683275780795</v>
      </c>
      <c r="H273">
        <f>(Table2[[#This Row],[1Y Return vs Nifty]]-AVERAGE(Table2[1Y Return vs Nifty]))/_xlfn.STDEV.P(Table2[1Y Return vs Nifty])</f>
        <v>0.79774108966655433</v>
      </c>
      <c r="I273">
        <v>-5.2886070571211699</v>
      </c>
      <c r="J273">
        <f>(Table2[[#This Row],[1M Return vs Nifty]]-AVERAGE(Table2[1M Return vs Nifty]))/_xlfn.STDEV.P(Table2[1M Return vs Nifty])</f>
        <v>-0.54852270485807197</v>
      </c>
      <c r="K273">
        <v>19.651124210469</v>
      </c>
      <c r="L273">
        <f>(Table2[[#This Row],[6M Return vs Nifty]]-AVERAGE(Table2[6M Return vs Nifty]))/_xlfn.STDEV.P(Table2[6M Return vs Nifty])</f>
        <v>0.38505609325679002</v>
      </c>
      <c r="M273">
        <v>4.9553776552745603</v>
      </c>
      <c r="N273">
        <f>(Table2[[#This Row],[1W Return vs Nifty]]-AVERAGE(Table2[1W Return vs Nifty]))/_xlfn.STDEV.P(Table2[1W Return vs Nifty])</f>
        <v>0.93932822770163948</v>
      </c>
      <c r="O273">
        <v>320.27</v>
      </c>
      <c r="P273">
        <v>316.66903604164298</v>
      </c>
      <c r="Q273">
        <v>259.36731877972801</v>
      </c>
      <c r="R273">
        <v>70.616771895911995</v>
      </c>
      <c r="S273" s="2">
        <f>(Table2[[#This Row],[Close Price]]-Table2[[#This Row],[20D EMA]])/Table2[[#This Row],[20D EMA]]</f>
        <v>3.131732600618238E-2</v>
      </c>
      <c r="T273" s="2">
        <f>(Table2[[#This Row],[Close Price]]-Table2[[#This Row],[50D EMA]])/Table2[[#This Row],[50D EMA]]</f>
        <v>4.3044827270590842E-2</v>
      </c>
      <c r="U273" s="2">
        <f>(Table2[[#This Row],[Close Price]]-Table2[[#This Row],[200D EMA]])/Table2[[#This Row],[200D EMA]]</f>
        <v>0.27348349650987741</v>
      </c>
      <c r="V273">
        <v>0.50701664741793395</v>
      </c>
      <c r="W273">
        <v>329</v>
      </c>
      <c r="X273">
        <v>336.45</v>
      </c>
      <c r="Y273">
        <v>308.64999999999998</v>
      </c>
      <c r="Z273">
        <v>336.45</v>
      </c>
      <c r="AA273">
        <v>308.64999999999998</v>
      </c>
      <c r="AB273">
        <v>342</v>
      </c>
      <c r="AC273" s="2">
        <f>(Table2[[#This Row],[Close Price]]/Table2[[#This Row],[Day Low]])-1</f>
        <v>3.951367781155124E-3</v>
      </c>
      <c r="AD273" s="2">
        <f>(Table2[[#This Row],[Day High]]/Table2[[#This Row],[Close Price]])-1</f>
        <v>1.8619436875567663E-2</v>
      </c>
      <c r="AE273" s="2">
        <f>(Table2[[#This Row],[Close Price]]/Table2[[#This Row],[Current Week Low]])-1</f>
        <v>7.0144176251417667E-2</v>
      </c>
      <c r="AF273" s="2">
        <f>(Table2[[#This Row],[Current Week High]]/Table2[[#This Row],[Close Price]])-1</f>
        <v>1.8619436875567663E-2</v>
      </c>
      <c r="AG273" s="2">
        <f>(Table2[[#This Row],[Close Price]]/Table2[[#This Row],[Current Month Low]])-1</f>
        <v>7.0144176251417667E-2</v>
      </c>
      <c r="AH273" s="2">
        <f>(Table2[[#This Row],[Current Month High]]/Table2[[#This Row],[Close Price]])-1</f>
        <v>3.5422343324250649E-2</v>
      </c>
      <c r="AI273">
        <v>9.2794429306690898</v>
      </c>
      <c r="AJ273">
        <v>132.27848101265801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0.08</v>
      </c>
      <c r="AM273" t="s">
        <v>10345</v>
      </c>
      <c r="AN273">
        <v>3.85</v>
      </c>
      <c r="AO273" t="s">
        <v>10345</v>
      </c>
      <c r="AQ273">
        <f>(Table2[[#This Row],[Sharpe Ratio]]-AVERAGE(Table2[Sharpe Ratio]))/_xlfn.STDEV.P(Table2[Sharpe Ratio])</f>
        <v>-0.7531930983662638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0.82040960740064806</v>
      </c>
      <c r="AS273">
        <f>_xlfn.RANK.AVG(Table2[[#This Row],[1Y Return vs Nifty Z-Score]],Table2[1Y Return vs Nifty Z-Score])</f>
        <v>126</v>
      </c>
      <c r="AT273">
        <f>_xlfn.RANK.AVG(Table2[[#This Row],[6M Return vs Nifty Z-Score]],Table2[6M Return vs Nifty Z-Score])</f>
        <v>215</v>
      </c>
      <c r="AU273">
        <f>_xlfn.RANK.AVG(Table2[[#This Row],[Sharpe Ratio Z-Score]],Table2[Sharpe Ratio Z-Score])</f>
        <v>551.5</v>
      </c>
      <c r="AV273">
        <f>(Table2[[#This Row],[Rank 1Y]]+Table2[[#This Row],[Rank 6M]]+Table2[[#This Row],[Rank Sharpe]])/3</f>
        <v>297.5</v>
      </c>
    </row>
    <row r="274" spans="1:48" x14ac:dyDescent="0.3">
      <c r="A274" t="s">
        <v>328</v>
      </c>
      <c r="B274" t="s">
        <v>329</v>
      </c>
      <c r="C274" t="s">
        <v>10307</v>
      </c>
      <c r="D274" t="s">
        <v>330</v>
      </c>
      <c r="E274">
        <v>80436.307213740001</v>
      </c>
      <c r="F274">
        <v>4154.2</v>
      </c>
      <c r="G274">
        <v>14.634239592856501</v>
      </c>
      <c r="H274">
        <f>(Table2[[#This Row],[1Y Return vs Nifty]]-AVERAGE(Table2[1Y Return vs Nifty]))/_xlfn.STDEV.P(Table2[1Y Return vs Nifty])</f>
        <v>-0.23145207094621881</v>
      </c>
      <c r="I274">
        <v>-0.23203717805881499</v>
      </c>
      <c r="J274">
        <f>(Table2[[#This Row],[1M Return vs Nifty]]-AVERAGE(Table2[1M Return vs Nifty]))/_xlfn.STDEV.P(Table2[1M Return vs Nifty])</f>
        <v>-6.9576401815004699E-2</v>
      </c>
      <c r="K274">
        <v>3.4384189132624901</v>
      </c>
      <c r="L274">
        <f>(Table2[[#This Row],[6M Return vs Nifty]]-AVERAGE(Table2[6M Return vs Nifty]))/_xlfn.STDEV.P(Table2[6M Return vs Nifty])</f>
        <v>-0.16977773493904277</v>
      </c>
      <c r="M274">
        <v>0.16787241822569901</v>
      </c>
      <c r="N274">
        <f>(Table2[[#This Row],[1W Return vs Nifty]]-AVERAGE(Table2[1W Return vs Nifty]))/_xlfn.STDEV.P(Table2[1W Return vs Nifty])</f>
        <v>-0.14191865634441944</v>
      </c>
      <c r="O274">
        <v>4079.05</v>
      </c>
      <c r="P274">
        <v>4060.8226239349201</v>
      </c>
      <c r="Q274">
        <v>3760.42660719377</v>
      </c>
      <c r="R274">
        <v>60.4320655785721</v>
      </c>
      <c r="S274" s="2">
        <f>(Table2[[#This Row],[Close Price]]-Table2[[#This Row],[20D EMA]])/Table2[[#This Row],[20D EMA]]</f>
        <v>1.8423407411039244E-2</v>
      </c>
      <c r="T274" s="2">
        <f>(Table2[[#This Row],[Close Price]]-Table2[[#This Row],[50D EMA]])/Table2[[#This Row],[50D EMA]]</f>
        <v>2.2994694600720438E-2</v>
      </c>
      <c r="U274" s="2">
        <f>(Table2[[#This Row],[Close Price]]-Table2[[#This Row],[200D EMA]])/Table2[[#This Row],[200D EMA]]</f>
        <v>0.10471508526530836</v>
      </c>
      <c r="V274">
        <v>0.46487972655367099</v>
      </c>
      <c r="W274">
        <v>4085.15</v>
      </c>
      <c r="X274">
        <v>4197</v>
      </c>
      <c r="Y274">
        <v>4027.55</v>
      </c>
      <c r="Z274">
        <v>4197</v>
      </c>
      <c r="AA274">
        <v>3859.5</v>
      </c>
      <c r="AB274">
        <v>4197</v>
      </c>
      <c r="AC274" s="2">
        <f>(Table2[[#This Row],[Close Price]]/Table2[[#This Row],[Day Low]])-1</f>
        <v>1.6902684111966382E-2</v>
      </c>
      <c r="AD274" s="2">
        <f>(Table2[[#This Row],[Day High]]/Table2[[#This Row],[Close Price]])-1</f>
        <v>1.0302826055558212E-2</v>
      </c>
      <c r="AE274" s="2">
        <f>(Table2[[#This Row],[Close Price]]/Table2[[#This Row],[Current Week Low]])-1</f>
        <v>3.1445916251815476E-2</v>
      </c>
      <c r="AF274" s="2">
        <f>(Table2[[#This Row],[Current Week High]]/Table2[[#This Row],[Close Price]])-1</f>
        <v>1.0302826055558212E-2</v>
      </c>
      <c r="AG274" s="2">
        <f>(Table2[[#This Row],[Close Price]]/Table2[[#This Row],[Current Month Low]])-1</f>
        <v>7.6357041067495635E-2</v>
      </c>
      <c r="AH274" s="2">
        <f>(Table2[[#This Row],[Current Month High]]/Table2[[#This Row],[Close Price]])-1</f>
        <v>1.0302826055558212E-2</v>
      </c>
      <c r="AI274">
        <v>12.697992393240501</v>
      </c>
      <c r="AJ274">
        <v>46.677494527222599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0.02</v>
      </c>
      <c r="AM274" t="s">
        <v>10345</v>
      </c>
      <c r="AN274">
        <v>3.67</v>
      </c>
      <c r="AO274" t="s">
        <v>10345</v>
      </c>
      <c r="AP274">
        <v>0.12849796727173701</v>
      </c>
      <c r="AQ274">
        <f>(Table2[[#This Row],[Sharpe Ratio]]-AVERAGE(Table2[Sharpe Ratio]))/_xlfn.STDEV.P(Table2[Sharpe Ratio])</f>
        <v>0.72310682083723365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0.11038195679254795</v>
      </c>
      <c r="AS274">
        <f>_xlfn.RANK.AVG(Table2[[#This Row],[1Y Return vs Nifty Z-Score]],Table2[1Y Return vs Nifty Z-Score])</f>
        <v>359</v>
      </c>
      <c r="AT274">
        <f>_xlfn.RANK.AVG(Table2[[#This Row],[6M Return vs Nifty Z-Score]],Table2[6M Return vs Nifty Z-Score])</f>
        <v>373</v>
      </c>
      <c r="AU274">
        <f>_xlfn.RANK.AVG(Table2[[#This Row],[Sharpe Ratio Z-Score]],Table2[Sharpe Ratio Z-Score])</f>
        <v>170</v>
      </c>
      <c r="AV274">
        <f>(Table2[[#This Row],[Rank 1Y]]+Table2[[#This Row],[Rank 6M]]+Table2[[#This Row],[Rank Sharpe]])/3</f>
        <v>300.66666666666669</v>
      </c>
    </row>
    <row r="275" spans="1:48" x14ac:dyDescent="0.3">
      <c r="A275" t="s">
        <v>396</v>
      </c>
      <c r="B275" t="s">
        <v>397</v>
      </c>
      <c r="C275" t="s">
        <v>10307</v>
      </c>
      <c r="D275" t="s">
        <v>193</v>
      </c>
      <c r="E275">
        <v>61521.124512000002</v>
      </c>
      <c r="F275">
        <v>3894.75</v>
      </c>
      <c r="G275">
        <v>-1.2013044192238</v>
      </c>
      <c r="H275">
        <f>(Table2[[#This Row],[1Y Return vs Nifty]]-AVERAGE(Table2[1Y Return vs Nifty]))/_xlfn.STDEV.P(Table2[1Y Return vs Nifty])</f>
        <v>-0.47996116387681764</v>
      </c>
      <c r="I275">
        <v>-7.4905714308253399</v>
      </c>
      <c r="J275">
        <f>(Table2[[#This Row],[1M Return vs Nifty]]-AVERAGE(Table2[1M Return vs Nifty]))/_xlfn.STDEV.P(Table2[1M Return vs Nifty])</f>
        <v>-0.75708754652772081</v>
      </c>
      <c r="K275">
        <v>20.713354865186599</v>
      </c>
      <c r="L275">
        <f>(Table2[[#This Row],[6M Return vs Nifty]]-AVERAGE(Table2[6M Return vs Nifty]))/_xlfn.STDEV.P(Table2[6M Return vs Nifty])</f>
        <v>0.42140792287312678</v>
      </c>
      <c r="M275">
        <v>-2.7661228950606902</v>
      </c>
      <c r="N275">
        <f>(Table2[[#This Row],[1W Return vs Nifty]]-AVERAGE(Table2[1W Return vs Nifty]))/_xlfn.STDEV.P(Table2[1W Return vs Nifty])</f>
        <v>-0.80455465008636662</v>
      </c>
      <c r="O275">
        <v>4019.72</v>
      </c>
      <c r="P275">
        <v>4081.6181367327099</v>
      </c>
      <c r="Q275">
        <v>3689.2419879822501</v>
      </c>
      <c r="R275">
        <v>41.3251775916697</v>
      </c>
      <c r="S275" s="2">
        <f>(Table2[[#This Row],[Close Price]]-Table2[[#This Row],[20D EMA]])/Table2[[#This Row],[20D EMA]]</f>
        <v>-3.1089230095628504E-2</v>
      </c>
      <c r="T275" s="2">
        <f>(Table2[[#This Row],[Close Price]]-Table2[[#This Row],[50D EMA]])/Table2[[#This Row],[50D EMA]]</f>
        <v>-4.5782856326264706E-2</v>
      </c>
      <c r="U275" s="2">
        <f>(Table2[[#This Row],[Close Price]]-Table2[[#This Row],[200D EMA]])/Table2[[#This Row],[200D EMA]]</f>
        <v>5.5704671227096172E-2</v>
      </c>
      <c r="V275">
        <v>0.450812316995649</v>
      </c>
      <c r="W275">
        <v>3881</v>
      </c>
      <c r="X275">
        <v>3953</v>
      </c>
      <c r="Y275">
        <v>3881</v>
      </c>
      <c r="Z275">
        <v>4126.8500000000004</v>
      </c>
      <c r="AA275">
        <v>3784.9</v>
      </c>
      <c r="AB275">
        <v>4286.3999999999996</v>
      </c>
      <c r="AC275" s="2">
        <f>(Table2[[#This Row],[Close Price]]/Table2[[#This Row],[Day Low]])-1</f>
        <v>3.5429013140944043E-3</v>
      </c>
      <c r="AD275" s="2">
        <f>(Table2[[#This Row],[Day High]]/Table2[[#This Row],[Close Price]])-1</f>
        <v>1.4956030553950894E-2</v>
      </c>
      <c r="AE275" s="2">
        <f>(Table2[[#This Row],[Close Price]]/Table2[[#This Row],[Current Week Low]])-1</f>
        <v>3.5429013140944043E-3</v>
      </c>
      <c r="AF275" s="2">
        <f>(Table2[[#This Row],[Current Week High]]/Table2[[#This Row],[Close Price]])-1</f>
        <v>5.9593041915398937E-2</v>
      </c>
      <c r="AG275" s="2">
        <f>(Table2[[#This Row],[Close Price]]/Table2[[#This Row],[Current Month Low]])-1</f>
        <v>2.9023223863245962E-2</v>
      </c>
      <c r="AH275" s="2">
        <f>(Table2[[#This Row],[Current Month High]]/Table2[[#This Row],[Close Price]])-1</f>
        <v>0.10055844405931058</v>
      </c>
      <c r="AI275">
        <v>27.119840811348599</v>
      </c>
      <c r="AJ275">
        <v>49.098461067299603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-0.09</v>
      </c>
      <c r="AM275" t="s">
        <v>10344</v>
      </c>
      <c r="AN275">
        <v>-1.67</v>
      </c>
      <c r="AO275" t="s">
        <v>10344</v>
      </c>
      <c r="AP275">
        <v>0.10633604143837901</v>
      </c>
      <c r="AQ275">
        <f>(Table2[[#This Row],[Sharpe Ratio]]-AVERAGE(Table2[Sharpe Ratio]))/_xlfn.STDEV.P(Table2[Sharpe Ratio])</f>
        <v>0.46849073614858089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5">
        <f>_xlfn.RANK.AVG(Table2[[#This Row],[1Y Return vs Nifty Z-Score]],Table2[1Y Return vs Nifty Z-Score])</f>
        <v>467</v>
      </c>
      <c r="AT275">
        <f>_xlfn.RANK.AVG(Table2[[#This Row],[6M Return vs Nifty Z-Score]],Table2[6M Return vs Nifty Z-Score])</f>
        <v>208</v>
      </c>
      <c r="AU275">
        <f>_xlfn.RANK.AVG(Table2[[#This Row],[Sharpe Ratio Z-Score]],Table2[Sharpe Ratio Z-Score])</f>
        <v>229</v>
      </c>
      <c r="AV275">
        <f>(Table2[[#This Row],[Rank 1Y]]+Table2[[#This Row],[Rank 6M]]+Table2[[#This Row],[Rank Sharpe]])/3</f>
        <v>301.33333333333331</v>
      </c>
    </row>
    <row r="276" spans="1:48" x14ac:dyDescent="0.3">
      <c r="A276" t="s">
        <v>648</v>
      </c>
      <c r="B276" t="s">
        <v>649</v>
      </c>
      <c r="C276" t="s">
        <v>10302</v>
      </c>
      <c r="D276" t="s">
        <v>650</v>
      </c>
      <c r="E276">
        <v>29018.785527600001</v>
      </c>
      <c r="F276">
        <v>304.35000000000002</v>
      </c>
      <c r="G276">
        <v>128.59738499418901</v>
      </c>
      <c r="H276">
        <f>(Table2[[#This Row],[1Y Return vs Nifty]]-AVERAGE(Table2[1Y Return vs Nifty]))/_xlfn.STDEV.P(Table2[1Y Return vs Nifty])</f>
        <v>1.5569852488956653</v>
      </c>
      <c r="I276">
        <v>-3.2832826110100801</v>
      </c>
      <c r="J276">
        <f>(Table2[[#This Row],[1M Return vs Nifty]]-AVERAGE(Table2[1M Return vs Nifty]))/_xlfn.STDEV.P(Table2[1M Return vs Nifty])</f>
        <v>-0.35858313063332325</v>
      </c>
      <c r="K276">
        <v>-13.2326565506304</v>
      </c>
      <c r="L276">
        <f>(Table2[[#This Row],[6M Return vs Nifty]]-AVERAGE(Table2[6M Return vs Nifty]))/_xlfn.STDEV.P(Table2[6M Return vs Nifty])</f>
        <v>-0.74029798126505564</v>
      </c>
      <c r="M276">
        <v>1.70445086419109</v>
      </c>
      <c r="N276">
        <f>(Table2[[#This Row],[1W Return vs Nifty]]-AVERAGE(Table2[1W Return vs Nifty]))/_xlfn.STDEV.P(Table2[1W Return vs Nifty])</f>
        <v>0.20511399939770905</v>
      </c>
      <c r="O276">
        <v>296.64999999999998</v>
      </c>
      <c r="P276">
        <v>298.23835264253199</v>
      </c>
      <c r="Q276">
        <v>277.51847207534098</v>
      </c>
      <c r="R276">
        <v>61.380608868311</v>
      </c>
      <c r="S276" s="2">
        <f>(Table2[[#This Row],[Close Price]]-Table2[[#This Row],[20D EMA]])/Table2[[#This Row],[20D EMA]]</f>
        <v>2.5956514410922116E-2</v>
      </c>
      <c r="T276" s="2">
        <f>(Table2[[#This Row],[Close Price]]-Table2[[#This Row],[50D EMA]])/Table2[[#This Row],[50D EMA]]</f>
        <v>2.0492493012102438E-2</v>
      </c>
      <c r="U276" s="2">
        <f>(Table2[[#This Row],[Close Price]]-Table2[[#This Row],[200D EMA]])/Table2[[#This Row],[200D EMA]]</f>
        <v>9.6683754865062796E-2</v>
      </c>
      <c r="V276">
        <v>0.39870060348566599</v>
      </c>
      <c r="W276">
        <v>300.5</v>
      </c>
      <c r="X276">
        <v>308</v>
      </c>
      <c r="Y276">
        <v>294.3</v>
      </c>
      <c r="Z276">
        <v>308</v>
      </c>
      <c r="AA276">
        <v>279</v>
      </c>
      <c r="AB276">
        <v>314.95</v>
      </c>
      <c r="AC276" s="2">
        <f>(Table2[[#This Row],[Close Price]]/Table2[[#This Row],[Day Low]])-1</f>
        <v>1.2811980033277992E-2</v>
      </c>
      <c r="AD276" s="2">
        <f>(Table2[[#This Row],[Day High]]/Table2[[#This Row],[Close Price]])-1</f>
        <v>1.1992771480203723E-2</v>
      </c>
      <c r="AE276" s="2">
        <f>(Table2[[#This Row],[Close Price]]/Table2[[#This Row],[Current Week Low]])-1</f>
        <v>3.4148827726809383E-2</v>
      </c>
      <c r="AF276" s="2">
        <f>(Table2[[#This Row],[Current Week High]]/Table2[[#This Row],[Close Price]])-1</f>
        <v>1.1992771480203723E-2</v>
      </c>
      <c r="AG276" s="2">
        <f>(Table2[[#This Row],[Close Price]]/Table2[[#This Row],[Current Month Low]])-1</f>
        <v>9.0860215053763627E-2</v>
      </c>
      <c r="AH276" s="2">
        <f>(Table2[[#This Row],[Current Month High]]/Table2[[#This Row],[Close Price]])-1</f>
        <v>3.482832265483804E-2</v>
      </c>
      <c r="AI276">
        <v>26.269098077870801</v>
      </c>
      <c r="AJ276">
        <v>162.823834196891</v>
      </c>
      <c r="AK276" t="str">
        <f>IF(AND(Table2[[#This Row],[20D EMA]]&gt;Table2[[#This Row],[50D EMA]],Table2[[#This Row],[50D EMA]]&gt;Table2[[#This Row],[200D EMA]]),"Uptrend","Downtrend/NoTrend")</f>
        <v>Downtrend/NoTrend</v>
      </c>
      <c r="AL276">
        <v>-0.06</v>
      </c>
      <c r="AM276" t="s">
        <v>10344</v>
      </c>
      <c r="AN276">
        <v>4.88</v>
      </c>
      <c r="AO276" t="s">
        <v>10345</v>
      </c>
      <c r="AP276">
        <v>8.4521101429455001E-2</v>
      </c>
      <c r="AQ276">
        <f>(Table2[[#This Row],[Sharpe Ratio]]-AVERAGE(Table2[Sharpe Ratio]))/_xlfn.STDEV.P(Table2[Sharpe Ratio])</f>
        <v>0.2178611358802878</v>
      </c>
      <c r="AR2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6">
        <f>_xlfn.RANK.AVG(Table2[[#This Row],[1Y Return vs Nifty Z-Score]],Table2[1Y Return vs Nifty Z-Score])</f>
        <v>53</v>
      </c>
      <c r="AT276">
        <f>_xlfn.RANK.AVG(Table2[[#This Row],[6M Return vs Nifty Z-Score]],Table2[6M Return vs Nifty Z-Score])</f>
        <v>567</v>
      </c>
      <c r="AU276">
        <f>_xlfn.RANK.AVG(Table2[[#This Row],[Sharpe Ratio Z-Score]],Table2[Sharpe Ratio Z-Score])</f>
        <v>284</v>
      </c>
      <c r="AV276">
        <f>(Table2[[#This Row],[Rank 1Y]]+Table2[[#This Row],[Rank 6M]]+Table2[[#This Row],[Rank Sharpe]])/3</f>
        <v>301.33333333333331</v>
      </c>
    </row>
    <row r="277" spans="1:48" x14ac:dyDescent="0.3">
      <c r="A277" t="s">
        <v>1971</v>
      </c>
      <c r="B277" t="s">
        <v>1972</v>
      </c>
      <c r="C277" t="s">
        <v>10299</v>
      </c>
      <c r="D277" t="s">
        <v>57</v>
      </c>
      <c r="E277">
        <v>3510.3981065050002</v>
      </c>
      <c r="F277">
        <v>261.14999999999998</v>
      </c>
      <c r="G277">
        <v>32.139040915886298</v>
      </c>
      <c r="H277">
        <f>(Table2[[#This Row],[1Y Return vs Nifty]]-AVERAGE(Table2[1Y Return vs Nifty]))/_xlfn.STDEV.P(Table2[1Y Return vs Nifty])</f>
        <v>4.3252877326979959E-2</v>
      </c>
      <c r="I277">
        <v>-2.52090011495706</v>
      </c>
      <c r="J277">
        <f>(Table2[[#This Row],[1M Return vs Nifty]]-AVERAGE(Table2[1M Return vs Nifty]))/_xlfn.STDEV.P(Table2[1M Return vs Nifty])</f>
        <v>-0.28637206923748071</v>
      </c>
      <c r="K277">
        <v>22.207426905785901</v>
      </c>
      <c r="L277">
        <f>(Table2[[#This Row],[6M Return vs Nifty]]-AVERAGE(Table2[6M Return vs Nifty]))/_xlfn.STDEV.P(Table2[6M Return vs Nifty])</f>
        <v>0.4725382983835546</v>
      </c>
      <c r="M277">
        <v>3.9480238855959899</v>
      </c>
      <c r="N277">
        <f>(Table2[[#This Row],[1W Return vs Nifty]]-AVERAGE(Table2[1W Return vs Nifty]))/_xlfn.STDEV.P(Table2[1W Return vs Nifty])</f>
        <v>0.71181972992119336</v>
      </c>
      <c r="O277">
        <v>260.23</v>
      </c>
      <c r="P277">
        <v>243.64950487558599</v>
      </c>
      <c r="Q277">
        <v>206.637643551016</v>
      </c>
      <c r="R277">
        <v>53.976731224154001</v>
      </c>
      <c r="S277" s="2">
        <f>(Table2[[#This Row],[Close Price]]-Table2[[#This Row],[20D EMA]])/Table2[[#This Row],[20D EMA]]</f>
        <v>3.5353341275024363E-3</v>
      </c>
      <c r="T277" s="2">
        <f>(Table2[[#This Row],[Close Price]]-Table2[[#This Row],[50D EMA]])/Table2[[#This Row],[50D EMA]]</f>
        <v>7.1826516262982809E-2</v>
      </c>
      <c r="U277" s="2">
        <f>(Table2[[#This Row],[Close Price]]-Table2[[#This Row],[200D EMA]])/Table2[[#This Row],[200D EMA]]</f>
        <v>0.2638065142062348</v>
      </c>
      <c r="V277">
        <v>0.51870869516382601</v>
      </c>
      <c r="W277">
        <v>259.7</v>
      </c>
      <c r="X277">
        <v>268.45</v>
      </c>
      <c r="Y277">
        <v>259.7</v>
      </c>
      <c r="Z277">
        <v>274</v>
      </c>
      <c r="AA277">
        <v>240.55</v>
      </c>
      <c r="AB277">
        <v>293.55</v>
      </c>
      <c r="AC277" s="2">
        <f>(Table2[[#This Row],[Close Price]]/Table2[[#This Row],[Day Low]])-1</f>
        <v>5.5833654216403961E-3</v>
      </c>
      <c r="AD277" s="2">
        <f>(Table2[[#This Row],[Day High]]/Table2[[#This Row],[Close Price]])-1</f>
        <v>2.7953283553513453E-2</v>
      </c>
      <c r="AE277" s="2">
        <f>(Table2[[#This Row],[Close Price]]/Table2[[#This Row],[Current Week Low]])-1</f>
        <v>5.5833654216403961E-3</v>
      </c>
      <c r="AF277" s="2">
        <f>(Table2[[#This Row],[Current Week High]]/Table2[[#This Row],[Close Price]])-1</f>
        <v>4.9205437488033743E-2</v>
      </c>
      <c r="AG277" s="2">
        <f>(Table2[[#This Row],[Close Price]]/Table2[[#This Row],[Current Month Low]])-1</f>
        <v>8.5637081687798711E-2</v>
      </c>
      <c r="AH277" s="2">
        <f>(Table2[[#This Row],[Current Month High]]/Table2[[#This Row],[Close Price]])-1</f>
        <v>0.12406662837449756</v>
      </c>
      <c r="AI277">
        <v>12.4066628374497</v>
      </c>
      <c r="AJ277">
        <v>68.810601163542302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0.32</v>
      </c>
      <c r="AM277" t="s">
        <v>10345</v>
      </c>
      <c r="AN277">
        <v>-6.58</v>
      </c>
      <c r="AO277" t="s">
        <v>10344</v>
      </c>
      <c r="AP277">
        <v>3.9419159996895999E-2</v>
      </c>
      <c r="AQ277">
        <f>(Table2[[#This Row],[Sharpe Ratio]]-AVERAGE(Table2[Sharpe Ratio]))/_xlfn.STDEV.P(Table2[Sharpe Ratio])</f>
        <v>-0.30031042672506714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0.64092840966918008</v>
      </c>
      <c r="AS277">
        <f>_xlfn.RANK.AVG(Table2[[#This Row],[1Y Return vs Nifty Z-Score]],Table2[1Y Return vs Nifty Z-Score])</f>
        <v>282</v>
      </c>
      <c r="AT277">
        <f>_xlfn.RANK.AVG(Table2[[#This Row],[6M Return vs Nifty Z-Score]],Table2[6M Return vs Nifty Z-Score])</f>
        <v>194</v>
      </c>
      <c r="AU277">
        <f>_xlfn.RANK.AVG(Table2[[#This Row],[Sharpe Ratio Z-Score]],Table2[Sharpe Ratio Z-Score])</f>
        <v>429</v>
      </c>
      <c r="AV277">
        <f>(Table2[[#This Row],[Rank 1Y]]+Table2[[#This Row],[Rank 6M]]+Table2[[#This Row],[Rank Sharpe]])/3</f>
        <v>301.66666666666669</v>
      </c>
    </row>
    <row r="278" spans="1:48" x14ac:dyDescent="0.3">
      <c r="A278" t="s">
        <v>1461</v>
      </c>
      <c r="B278" t="s">
        <v>1462</v>
      </c>
      <c r="C278" t="s">
        <v>10303</v>
      </c>
      <c r="D278" t="s">
        <v>121</v>
      </c>
      <c r="E278">
        <v>7258.6419788800004</v>
      </c>
      <c r="F278">
        <v>1206.1500000000001</v>
      </c>
      <c r="G278">
        <v>24.524210501585799</v>
      </c>
      <c r="H278">
        <f>(Table2[[#This Row],[1Y Return vs Nifty]]-AVERAGE(Table2[1Y Return vs Nifty]))/_xlfn.STDEV.P(Table2[1Y Return vs Nifty])</f>
        <v>-7.6247570376903898E-2</v>
      </c>
      <c r="I278">
        <v>-0.34522605355500002</v>
      </c>
      <c r="J278">
        <f>(Table2[[#This Row],[1M Return vs Nifty]]-AVERAGE(Table2[1M Return vs Nifty]))/_xlfn.STDEV.P(Table2[1M Return vs Nifty])</f>
        <v>-8.0297383579534837E-2</v>
      </c>
      <c r="K278">
        <v>8.0697234423321103</v>
      </c>
      <c r="L278">
        <f>(Table2[[#This Row],[6M Return vs Nifty]]-AVERAGE(Table2[6M Return vs Nifty]))/_xlfn.STDEV.P(Table2[6M Return vs Nifty])</f>
        <v>-1.1284480772068834E-2</v>
      </c>
      <c r="M278">
        <v>-2.64932286183446</v>
      </c>
      <c r="N278">
        <f>(Table2[[#This Row],[1W Return vs Nifty]]-AVERAGE(Table2[1W Return vs Nifty]))/_xlfn.STDEV.P(Table2[1W Return vs Nifty])</f>
        <v>-0.77817563518628363</v>
      </c>
      <c r="O278">
        <v>1199.49</v>
      </c>
      <c r="P278">
        <v>1147.3105384733301</v>
      </c>
      <c r="Q278">
        <v>971.06770917093399</v>
      </c>
      <c r="R278">
        <v>48.704320331299897</v>
      </c>
      <c r="S278" s="2">
        <f>(Table2[[#This Row],[Close Price]]-Table2[[#This Row],[20D EMA]])/Table2[[#This Row],[20D EMA]]</f>
        <v>5.5523597528950482E-3</v>
      </c>
      <c r="T278" s="2">
        <f>(Table2[[#This Row],[Close Price]]-Table2[[#This Row],[50D EMA]])/Table2[[#This Row],[50D EMA]]</f>
        <v>5.1284686711729137E-2</v>
      </c>
      <c r="U278" s="2">
        <f>(Table2[[#This Row],[Close Price]]-Table2[[#This Row],[200D EMA]])/Table2[[#This Row],[200D EMA]]</f>
        <v>0.24208640510739637</v>
      </c>
      <c r="V278">
        <v>0.318465321508417</v>
      </c>
      <c r="W278">
        <v>1204.3499999999999</v>
      </c>
      <c r="X278">
        <v>1229</v>
      </c>
      <c r="Y278">
        <v>1195</v>
      </c>
      <c r="Z278">
        <v>1235.6500000000001</v>
      </c>
      <c r="AA278">
        <v>1145.95</v>
      </c>
      <c r="AB278">
        <v>1259</v>
      </c>
      <c r="AC278" s="2">
        <f>(Table2[[#This Row],[Close Price]]/Table2[[#This Row],[Day Low]])-1</f>
        <v>1.4945821397436276E-3</v>
      </c>
      <c r="AD278" s="2">
        <f>(Table2[[#This Row],[Day High]]/Table2[[#This Row],[Close Price]])-1</f>
        <v>1.8944575716121514E-2</v>
      </c>
      <c r="AE278" s="2">
        <f>(Table2[[#This Row],[Close Price]]/Table2[[#This Row],[Current Week Low]])-1</f>
        <v>9.330543933054436E-3</v>
      </c>
      <c r="AF278" s="2">
        <f>(Table2[[#This Row],[Current Week High]]/Table2[[#This Row],[Close Price]])-1</f>
        <v>2.4457986154292621E-2</v>
      </c>
      <c r="AG278" s="2">
        <f>(Table2[[#This Row],[Close Price]]/Table2[[#This Row],[Current Month Low]])-1</f>
        <v>5.2532833020637826E-2</v>
      </c>
      <c r="AH278" s="2">
        <f>(Table2[[#This Row],[Current Month High]]/Table2[[#This Row],[Close Price]])-1</f>
        <v>4.3817104008622376E-2</v>
      </c>
      <c r="AI278">
        <v>11.6030344484516</v>
      </c>
      <c r="AJ278">
        <v>85.205374280230302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0.14000000000000001</v>
      </c>
      <c r="AM278" t="s">
        <v>10345</v>
      </c>
      <c r="AN278">
        <v>2.59</v>
      </c>
      <c r="AO278" t="s">
        <v>10345</v>
      </c>
      <c r="AP278">
        <v>8.9161463334388999E-2</v>
      </c>
      <c r="AQ278">
        <f>(Table2[[#This Row],[Sharpe Ratio]]-AVERAGE(Table2[Sharpe Ratio]))/_xlfn.STDEV.P(Table2[Sharpe Ratio])</f>
        <v>0.27117377615608323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-0.67483129375870798</v>
      </c>
      <c r="AS278">
        <f>_xlfn.RANK.AVG(Table2[[#This Row],[1Y Return vs Nifty Z-Score]],Table2[1Y Return vs Nifty Z-Score])</f>
        <v>324</v>
      </c>
      <c r="AT278">
        <f>_xlfn.RANK.AVG(Table2[[#This Row],[6M Return vs Nifty Z-Score]],Table2[6M Return vs Nifty Z-Score])</f>
        <v>315</v>
      </c>
      <c r="AU278">
        <f>_xlfn.RANK.AVG(Table2[[#This Row],[Sharpe Ratio Z-Score]],Table2[Sharpe Ratio Z-Score])</f>
        <v>267</v>
      </c>
      <c r="AV278">
        <f>(Table2[[#This Row],[Rank 1Y]]+Table2[[#This Row],[Rank 6M]]+Table2[[#This Row],[Rank Sharpe]])/3</f>
        <v>302</v>
      </c>
    </row>
    <row r="279" spans="1:48" x14ac:dyDescent="0.3">
      <c r="A279" t="s">
        <v>478</v>
      </c>
      <c r="B279" t="s">
        <v>479</v>
      </c>
      <c r="C279" t="s">
        <v>10301</v>
      </c>
      <c r="D279" t="s">
        <v>34</v>
      </c>
      <c r="E279">
        <v>44662.223541173</v>
      </c>
      <c r="F279">
        <v>62.84</v>
      </c>
      <c r="G279">
        <v>29.7281408998365</v>
      </c>
      <c r="H279">
        <f>(Table2[[#This Row],[1Y Return vs Nifty]]-AVERAGE(Table2[1Y Return vs Nifty]))/_xlfn.STDEV.P(Table2[1Y Return vs Nifty])</f>
        <v>5.4183339934608362E-3</v>
      </c>
      <c r="I279">
        <v>-9.1909475261201603</v>
      </c>
      <c r="J279">
        <f>(Table2[[#This Row],[1M Return vs Nifty]]-AVERAGE(Table2[1M Return vs Nifty]))/_xlfn.STDEV.P(Table2[1M Return vs Nifty])</f>
        <v>-0.91814313640424683</v>
      </c>
      <c r="K279">
        <v>-5.68942473974049</v>
      </c>
      <c r="L279">
        <f>(Table2[[#This Row],[6M Return vs Nifty]]-AVERAGE(Table2[6M Return vs Nifty]))/_xlfn.STDEV.P(Table2[6M Return vs Nifty])</f>
        <v>-0.4821522797376393</v>
      </c>
      <c r="M279">
        <v>-1.89438111342908</v>
      </c>
      <c r="N279">
        <f>(Table2[[#This Row],[1W Return vs Nifty]]-AVERAGE(Table2[1W Return vs Nifty]))/_xlfn.STDEV.P(Table2[1W Return vs Nifty])</f>
        <v>-0.60767380329632514</v>
      </c>
      <c r="O279">
        <v>62.98</v>
      </c>
      <c r="P279">
        <v>63.949568186215103</v>
      </c>
      <c r="Q279">
        <v>58.466195803308104</v>
      </c>
      <c r="R279">
        <v>54.223371611860003</v>
      </c>
      <c r="S279" s="2">
        <f>(Table2[[#This Row],[Close Price]]-Table2[[#This Row],[20D EMA]])/Table2[[#This Row],[20D EMA]]</f>
        <v>-2.222927913623269E-3</v>
      </c>
      <c r="T279" s="2">
        <f>(Table2[[#This Row],[Close Price]]-Table2[[#This Row],[50D EMA]])/Table2[[#This Row],[50D EMA]]</f>
        <v>-1.7350675191177865E-2</v>
      </c>
      <c r="U279" s="2">
        <f>(Table2[[#This Row],[Close Price]]-Table2[[#This Row],[200D EMA]])/Table2[[#This Row],[200D EMA]]</f>
        <v>7.4809112113369686E-2</v>
      </c>
      <c r="V279">
        <v>0.42195864198018102</v>
      </c>
      <c r="W279">
        <v>62.49</v>
      </c>
      <c r="X279">
        <v>63.62</v>
      </c>
      <c r="Y279">
        <v>61.61</v>
      </c>
      <c r="Z279">
        <v>63.62</v>
      </c>
      <c r="AA279">
        <v>59.71</v>
      </c>
      <c r="AB279">
        <v>67.5</v>
      </c>
      <c r="AC279" s="2">
        <f>(Table2[[#This Row],[Close Price]]/Table2[[#This Row],[Day Low]])-1</f>
        <v>5.600896143382883E-3</v>
      </c>
      <c r="AD279" s="2">
        <f>(Table2[[#This Row],[Day High]]/Table2[[#This Row],[Close Price]])-1</f>
        <v>1.2412476129853411E-2</v>
      </c>
      <c r="AE279" s="2">
        <f>(Table2[[#This Row],[Close Price]]/Table2[[#This Row],[Current Week Low]])-1</f>
        <v>1.9964291511118448E-2</v>
      </c>
      <c r="AF279" s="2">
        <f>(Table2[[#This Row],[Current Week High]]/Table2[[#This Row],[Close Price]])-1</f>
        <v>1.2412476129853411E-2</v>
      </c>
      <c r="AG279" s="2">
        <f>(Table2[[#This Row],[Close Price]]/Table2[[#This Row],[Current Month Low]])-1</f>
        <v>5.2420030145704288E-2</v>
      </c>
      <c r="AH279" s="2">
        <f>(Table2[[#This Row],[Current Month High]]/Table2[[#This Row],[Close Price]])-1</f>
        <v>7.4156588160407377E-2</v>
      </c>
      <c r="AI279">
        <v>16.963717377466502</v>
      </c>
      <c r="AJ279">
        <v>66.463576158940398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-0.08</v>
      </c>
      <c r="AM279" t="s">
        <v>10344</v>
      </c>
      <c r="AN279">
        <v>1.49</v>
      </c>
      <c r="AO279" t="s">
        <v>10345</v>
      </c>
      <c r="AP279">
        <v>0.148843540551201</v>
      </c>
      <c r="AQ279">
        <f>(Table2[[#This Row],[Sharpe Ratio]]-AVERAGE(Table2[Sharpe Ratio]))/_xlfn.STDEV.P(Table2[Sharpe Ratio])</f>
        <v>0.95685501799823225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9">
        <f>_xlfn.RANK.AVG(Table2[[#This Row],[1Y Return vs Nifty Z-Score]],Table2[1Y Return vs Nifty Z-Score])</f>
        <v>292</v>
      </c>
      <c r="AT279">
        <f>_xlfn.RANK.AVG(Table2[[#This Row],[6M Return vs Nifty Z-Score]],Table2[6M Return vs Nifty Z-Score])</f>
        <v>487</v>
      </c>
      <c r="AU279">
        <f>_xlfn.RANK.AVG(Table2[[#This Row],[Sharpe Ratio Z-Score]],Table2[Sharpe Ratio Z-Score])</f>
        <v>129</v>
      </c>
      <c r="AV279">
        <f>(Table2[[#This Row],[Rank 1Y]]+Table2[[#This Row],[Rank 6M]]+Table2[[#This Row],[Rank Sharpe]])/3</f>
        <v>302.66666666666669</v>
      </c>
    </row>
    <row r="280" spans="1:48" x14ac:dyDescent="0.3">
      <c r="A280" t="s">
        <v>1693</v>
      </c>
      <c r="B280" t="s">
        <v>1694</v>
      </c>
      <c r="C280" t="s">
        <v>10303</v>
      </c>
      <c r="D280" t="s">
        <v>265</v>
      </c>
      <c r="E280">
        <v>5050.6330894499997</v>
      </c>
      <c r="F280">
        <v>262.5</v>
      </c>
      <c r="G280">
        <v>-5.4450405298733697</v>
      </c>
      <c r="H280">
        <f>(Table2[[#This Row],[1Y Return vs Nifty]]-AVERAGE(Table2[1Y Return vs Nifty]))/_xlfn.STDEV.P(Table2[1Y Return vs Nifty])</f>
        <v>-0.54655862403921152</v>
      </c>
      <c r="I280">
        <v>3.4902432695265202</v>
      </c>
      <c r="J280">
        <f>(Table2[[#This Row],[1M Return vs Nifty]]-AVERAGE(Table2[1M Return vs Nifty]))/_xlfn.STDEV.P(Table2[1M Return vs Nifty])</f>
        <v>0.28298917166641463</v>
      </c>
      <c r="K280">
        <v>5.2990179656446497</v>
      </c>
      <c r="L280">
        <f>(Table2[[#This Row],[6M Return vs Nifty]]-AVERAGE(Table2[6M Return vs Nifty]))/_xlfn.STDEV.P(Table2[6M Return vs Nifty])</f>
        <v>-0.10610401263011975</v>
      </c>
      <c r="M280">
        <v>9.7719466146376899</v>
      </c>
      <c r="N280">
        <f>(Table2[[#This Row],[1W Return vs Nifty]]-AVERAGE(Table2[1W Return vs Nifty]))/_xlfn.STDEV.P(Table2[1W Return vs Nifty])</f>
        <v>2.027139085599444</v>
      </c>
      <c r="O280">
        <v>245.97</v>
      </c>
      <c r="P280">
        <v>244.074894957981</v>
      </c>
      <c r="Q280">
        <v>229.483141484962</v>
      </c>
      <c r="R280">
        <v>73.665451495338502</v>
      </c>
      <c r="S280" s="2">
        <f>(Table2[[#This Row],[Close Price]]-Table2[[#This Row],[20D EMA]])/Table2[[#This Row],[20D EMA]]</f>
        <v>6.7203317477741192E-2</v>
      </c>
      <c r="T280" s="2">
        <f>(Table2[[#This Row],[Close Price]]-Table2[[#This Row],[50D EMA]])/Table2[[#This Row],[50D EMA]]</f>
        <v>7.5489554323852084E-2</v>
      </c>
      <c r="U280" s="2">
        <f>(Table2[[#This Row],[Close Price]]-Table2[[#This Row],[200D EMA]])/Table2[[#This Row],[200D EMA]]</f>
        <v>0.14387487595554632</v>
      </c>
      <c r="V280">
        <v>1.07197436568454</v>
      </c>
      <c r="W280">
        <v>257</v>
      </c>
      <c r="X280">
        <v>265.5</v>
      </c>
      <c r="Y280">
        <v>247.6</v>
      </c>
      <c r="Z280">
        <v>265.5</v>
      </c>
      <c r="AA280">
        <v>224.25</v>
      </c>
      <c r="AB280">
        <v>265.5</v>
      </c>
      <c r="AC280" s="2">
        <f>(Table2[[#This Row],[Close Price]]/Table2[[#This Row],[Day Low]])-1</f>
        <v>2.1400778210116655E-2</v>
      </c>
      <c r="AD280" s="2">
        <f>(Table2[[#This Row],[Day High]]/Table2[[#This Row],[Close Price]])-1</f>
        <v>1.1428571428571344E-2</v>
      </c>
      <c r="AE280" s="2">
        <f>(Table2[[#This Row],[Close Price]]/Table2[[#This Row],[Current Week Low]])-1</f>
        <v>6.0177705977382923E-2</v>
      </c>
      <c r="AF280" s="2">
        <f>(Table2[[#This Row],[Current Week High]]/Table2[[#This Row],[Close Price]])-1</f>
        <v>1.1428571428571344E-2</v>
      </c>
      <c r="AG280" s="2">
        <f>(Table2[[#This Row],[Close Price]]/Table2[[#This Row],[Current Month Low]])-1</f>
        <v>0.17056856187290981</v>
      </c>
      <c r="AH280" s="2">
        <f>(Table2[[#This Row],[Current Month High]]/Table2[[#This Row],[Close Price]])-1</f>
        <v>1.1428571428571344E-2</v>
      </c>
      <c r="AI280">
        <v>11.009523809523801</v>
      </c>
      <c r="AJ280">
        <v>48.305084745762699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-0.09</v>
      </c>
      <c r="AM280" t="s">
        <v>10344</v>
      </c>
      <c r="AN280">
        <v>9.19</v>
      </c>
      <c r="AO280" t="s">
        <v>10345</v>
      </c>
      <c r="AP280">
        <v>0.18294634756236</v>
      </c>
      <c r="AQ280">
        <f>(Table2[[#This Row],[Sharpe Ratio]]-AVERAGE(Table2[Sharpe Ratio]))/_xlfn.STDEV.P(Table2[Sharpe Ratio])</f>
        <v>1.348658657418605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3.0061242780151325</v>
      </c>
      <c r="AS280">
        <f>_xlfn.RANK.AVG(Table2[[#This Row],[1Y Return vs Nifty Z-Score]],Table2[1Y Return vs Nifty Z-Score])</f>
        <v>498</v>
      </c>
      <c r="AT280">
        <f>_xlfn.RANK.AVG(Table2[[#This Row],[6M Return vs Nifty Z-Score]],Table2[6M Return vs Nifty Z-Score])</f>
        <v>347</v>
      </c>
      <c r="AU280">
        <f>_xlfn.RANK.AVG(Table2[[#This Row],[Sharpe Ratio Z-Score]],Table2[Sharpe Ratio Z-Score])</f>
        <v>65</v>
      </c>
      <c r="AV280">
        <f>(Table2[[#This Row],[Rank 1Y]]+Table2[[#This Row],[Rank 6M]]+Table2[[#This Row],[Rank Sharpe]])/3</f>
        <v>303.33333333333331</v>
      </c>
    </row>
    <row r="281" spans="1:48" x14ac:dyDescent="0.3">
      <c r="A281" t="s">
        <v>1726</v>
      </c>
      <c r="B281" t="s">
        <v>1727</v>
      </c>
      <c r="C281" t="s">
        <v>10315</v>
      </c>
      <c r="D281" t="s">
        <v>113</v>
      </c>
      <c r="E281">
        <v>4795.8028610699903</v>
      </c>
      <c r="F281">
        <v>278.25</v>
      </c>
      <c r="G281">
        <v>52.874416091045603</v>
      </c>
      <c r="H281">
        <f>(Table2[[#This Row],[1Y Return vs Nifty]]-AVERAGE(Table2[1Y Return vs Nifty]))/_xlfn.STDEV.P(Table2[1Y Return vs Nifty])</f>
        <v>0.36865560882919629</v>
      </c>
      <c r="I281">
        <v>-4.8312648906622302</v>
      </c>
      <c r="J281">
        <f>(Table2[[#This Row],[1M Return vs Nifty]]-AVERAGE(Table2[1M Return vs Nifty]))/_xlfn.STDEV.P(Table2[1M Return vs Nifty])</f>
        <v>-0.50520433982208179</v>
      </c>
      <c r="K281">
        <v>-0.25419157637439199</v>
      </c>
      <c r="L281">
        <f>(Table2[[#This Row],[6M Return vs Nifty]]-AVERAGE(Table2[6M Return vs Nifty]))/_xlfn.STDEV.P(Table2[6M Return vs Nifty])</f>
        <v>-0.29614684955894094</v>
      </c>
      <c r="M281">
        <v>1.34585566585058</v>
      </c>
      <c r="N281">
        <f>(Table2[[#This Row],[1W Return vs Nifty]]-AVERAGE(Table2[1W Return vs Nifty]))/_xlfn.STDEV.P(Table2[1W Return vs Nifty])</f>
        <v>0.12412611079154191</v>
      </c>
      <c r="O281">
        <v>274.85000000000002</v>
      </c>
      <c r="P281">
        <v>275.25038803660601</v>
      </c>
      <c r="Q281">
        <v>245.711358184039</v>
      </c>
      <c r="R281">
        <v>64.126593591553799</v>
      </c>
      <c r="S281" s="2">
        <f>(Table2[[#This Row],[Close Price]]-Table2[[#This Row],[20D EMA]])/Table2[[#This Row],[20D EMA]]</f>
        <v>1.2370383845733954E-2</v>
      </c>
      <c r="T281" s="2">
        <f>(Table2[[#This Row],[Close Price]]-Table2[[#This Row],[50D EMA]])/Table2[[#This Row],[50D EMA]]</f>
        <v>1.0897757437475673E-2</v>
      </c>
      <c r="U281" s="2">
        <f>(Table2[[#This Row],[Close Price]]-Table2[[#This Row],[200D EMA]])/Table2[[#This Row],[200D EMA]]</f>
        <v>0.13242628284032926</v>
      </c>
      <c r="V281">
        <v>0.405094015684969</v>
      </c>
      <c r="W281">
        <v>277.35000000000002</v>
      </c>
      <c r="X281">
        <v>285</v>
      </c>
      <c r="Y281">
        <v>275.3</v>
      </c>
      <c r="Z281">
        <v>285</v>
      </c>
      <c r="AA281">
        <v>260</v>
      </c>
      <c r="AB281">
        <v>297.5</v>
      </c>
      <c r="AC281" s="2">
        <f>(Table2[[#This Row],[Close Price]]/Table2[[#This Row],[Day Low]])-1</f>
        <v>3.2449972958354945E-3</v>
      </c>
      <c r="AD281" s="2">
        <f>(Table2[[#This Row],[Day High]]/Table2[[#This Row],[Close Price]])-1</f>
        <v>2.4258760107816801E-2</v>
      </c>
      <c r="AE281" s="2">
        <f>(Table2[[#This Row],[Close Price]]/Table2[[#This Row],[Current Week Low]])-1</f>
        <v>1.0715583000363127E-2</v>
      </c>
      <c r="AF281" s="2">
        <f>(Table2[[#This Row],[Current Week High]]/Table2[[#This Row],[Close Price]])-1</f>
        <v>2.4258760107816801E-2</v>
      </c>
      <c r="AG281" s="2">
        <f>(Table2[[#This Row],[Close Price]]/Table2[[#This Row],[Current Month Low]])-1</f>
        <v>7.0192307692307665E-2</v>
      </c>
      <c r="AH281" s="2">
        <f>(Table2[[#This Row],[Current Month High]]/Table2[[#This Row],[Close Price]])-1</f>
        <v>6.9182389937106903E-2</v>
      </c>
      <c r="AI281">
        <v>15.166217430368301</v>
      </c>
      <c r="AJ281">
        <v>115.030911901081</v>
      </c>
      <c r="AK281" t="str">
        <f>IF(AND(Table2[[#This Row],[20D EMA]]&gt;Table2[[#This Row],[50D EMA]],Table2[[#This Row],[50D EMA]]&gt;Table2[[#This Row],[200D EMA]]),"Uptrend","Downtrend/NoTrend")</f>
        <v>Downtrend/NoTrend</v>
      </c>
      <c r="AL281">
        <v>0</v>
      </c>
      <c r="AM281">
        <v>0</v>
      </c>
      <c r="AN281">
        <v>3.4</v>
      </c>
      <c r="AO281" t="s">
        <v>10345</v>
      </c>
      <c r="AP281">
        <v>8.0993868570513994E-2</v>
      </c>
      <c r="AQ281">
        <f>(Table2[[#This Row],[Sharpe Ratio]]-AVERAGE(Table2[Sharpe Ratio]))/_xlfn.STDEV.P(Table2[Sharpe Ratio])</f>
        <v>0.17733712063532558</v>
      </c>
      <c r="AR2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1">
        <f>_xlfn.RANK.AVG(Table2[[#This Row],[1Y Return vs Nifty Z-Score]],Table2[1Y Return vs Nifty Z-Score])</f>
        <v>192</v>
      </c>
      <c r="AT281">
        <f>_xlfn.RANK.AVG(Table2[[#This Row],[6M Return vs Nifty Z-Score]],Table2[6M Return vs Nifty Z-Score])</f>
        <v>419</v>
      </c>
      <c r="AU281">
        <f>_xlfn.RANK.AVG(Table2[[#This Row],[Sharpe Ratio Z-Score]],Table2[Sharpe Ratio Z-Score])</f>
        <v>299</v>
      </c>
      <c r="AV281">
        <f>(Table2[[#This Row],[Rank 1Y]]+Table2[[#This Row],[Rank 6M]]+Table2[[#This Row],[Rank Sharpe]])/3</f>
        <v>303.33333333333331</v>
      </c>
    </row>
    <row r="282" spans="1:48" x14ac:dyDescent="0.3">
      <c r="A282" t="s">
        <v>173</v>
      </c>
      <c r="B282" t="s">
        <v>174</v>
      </c>
      <c r="C282" t="s">
        <v>10308</v>
      </c>
      <c r="D282" t="s">
        <v>175</v>
      </c>
      <c r="E282">
        <v>157398.65610105</v>
      </c>
      <c r="F282">
        <v>705.05</v>
      </c>
      <c r="G282">
        <v>28.2124524018536</v>
      </c>
      <c r="H282">
        <f>(Table2[[#This Row],[1Y Return vs Nifty]]-AVERAGE(Table2[1Y Return vs Nifty]))/_xlfn.STDEV.P(Table2[1Y Return vs Nifty])</f>
        <v>-1.8367547534305542E-2</v>
      </c>
      <c r="I282">
        <v>3.6095851242917201</v>
      </c>
      <c r="J282">
        <f>(Table2[[#This Row],[1M Return vs Nifty]]-AVERAGE(Table2[1M Return vs Nifty]))/_xlfn.STDEV.P(Table2[1M Return vs Nifty])</f>
        <v>0.29429294903034853</v>
      </c>
      <c r="K282">
        <v>25.652202931575001</v>
      </c>
      <c r="L282">
        <f>(Table2[[#This Row],[6M Return vs Nifty]]-AVERAGE(Table2[6M Return vs Nifty]))/_xlfn.STDEV.P(Table2[6M Return vs Nifty])</f>
        <v>0.59042598181631967</v>
      </c>
      <c r="M282">
        <v>4.1674187007369996</v>
      </c>
      <c r="N282">
        <f>(Table2[[#This Row],[1W Return vs Nifty]]-AVERAGE(Table2[1W Return vs Nifty]))/_xlfn.STDEV.P(Table2[1W Return vs Nifty])</f>
        <v>0.76136953686684716</v>
      </c>
      <c r="O282">
        <v>669.63</v>
      </c>
      <c r="P282">
        <v>663.97526594633598</v>
      </c>
      <c r="Q282">
        <v>606.04387574802797</v>
      </c>
      <c r="R282">
        <v>73.166831084704896</v>
      </c>
      <c r="S282" s="2">
        <f>(Table2[[#This Row],[Close Price]]-Table2[[#This Row],[20D EMA]])/Table2[[#This Row],[20D EMA]]</f>
        <v>5.2894882248405772E-2</v>
      </c>
      <c r="T282" s="2">
        <f>(Table2[[#This Row],[Close Price]]-Table2[[#This Row],[50D EMA]])/Table2[[#This Row],[50D EMA]]</f>
        <v>6.1861843596119334E-2</v>
      </c>
      <c r="U282" s="2">
        <f>(Table2[[#This Row],[Close Price]]-Table2[[#This Row],[200D EMA]])/Table2[[#This Row],[200D EMA]]</f>
        <v>0.16336461469851615</v>
      </c>
      <c r="V282">
        <v>1.0196202541705599</v>
      </c>
      <c r="W282">
        <v>701.15</v>
      </c>
      <c r="X282">
        <v>710.7</v>
      </c>
      <c r="Y282">
        <v>689.5</v>
      </c>
      <c r="Z282">
        <v>712.95</v>
      </c>
      <c r="AA282">
        <v>608</v>
      </c>
      <c r="AB282">
        <v>712.95</v>
      </c>
      <c r="AC282" s="2">
        <f>(Table2[[#This Row],[Close Price]]/Table2[[#This Row],[Day Low]])-1</f>
        <v>5.5622905227126207E-3</v>
      </c>
      <c r="AD282" s="2">
        <f>(Table2[[#This Row],[Day High]]/Table2[[#This Row],[Close Price]])-1</f>
        <v>8.0136160555990266E-3</v>
      </c>
      <c r="AE282" s="2">
        <f>(Table2[[#This Row],[Close Price]]/Table2[[#This Row],[Current Week Low]])-1</f>
        <v>2.2552574329224084E-2</v>
      </c>
      <c r="AF282" s="2">
        <f>(Table2[[#This Row],[Current Week High]]/Table2[[#This Row],[Close Price]])-1</f>
        <v>1.1204879086589736E-2</v>
      </c>
      <c r="AG282" s="2">
        <f>(Table2[[#This Row],[Close Price]]/Table2[[#This Row],[Current Month Low]])-1</f>
        <v>0.1596217105263158</v>
      </c>
      <c r="AH282" s="2">
        <f>(Table2[[#This Row],[Current Month High]]/Table2[[#This Row],[Close Price]])-1</f>
        <v>1.1204879086589736E-2</v>
      </c>
      <c r="AI282">
        <v>1.44670590738245</v>
      </c>
      <c r="AJ282">
        <v>58.260381593714897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0.08</v>
      </c>
      <c r="AM282" t="s">
        <v>10345</v>
      </c>
      <c r="AN282">
        <v>13.19</v>
      </c>
      <c r="AO282" t="s">
        <v>10345</v>
      </c>
      <c r="AP282">
        <v>3.4381159307358002E-2</v>
      </c>
      <c r="AQ282">
        <f>(Table2[[#This Row],[Sharpe Ratio]]-AVERAGE(Table2[Sharpe Ratio]))/_xlfn.STDEV.P(Table2[Sharpe Ratio])</f>
        <v>-0.35819149806671474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1.2695294221124951</v>
      </c>
      <c r="AS282">
        <f>_xlfn.RANK.AVG(Table2[[#This Row],[1Y Return vs Nifty Z-Score]],Table2[1Y Return vs Nifty Z-Score])</f>
        <v>304</v>
      </c>
      <c r="AT282">
        <f>_xlfn.RANK.AVG(Table2[[#This Row],[6M Return vs Nifty Z-Score]],Table2[6M Return vs Nifty Z-Score])</f>
        <v>170</v>
      </c>
      <c r="AU282">
        <f>_xlfn.RANK.AVG(Table2[[#This Row],[Sharpe Ratio Z-Score]],Table2[Sharpe Ratio Z-Score])</f>
        <v>437</v>
      </c>
      <c r="AV282">
        <f>(Table2[[#This Row],[Rank 1Y]]+Table2[[#This Row],[Rank 6M]]+Table2[[#This Row],[Rank Sharpe]])/3</f>
        <v>303.66666666666669</v>
      </c>
    </row>
    <row r="283" spans="1:48" x14ac:dyDescent="0.3">
      <c r="A283" t="s">
        <v>712</v>
      </c>
      <c r="B283" t="s">
        <v>713</v>
      </c>
      <c r="C283" t="s">
        <v>10305</v>
      </c>
      <c r="D283" t="s">
        <v>51</v>
      </c>
      <c r="E283">
        <v>24393.301299584</v>
      </c>
      <c r="F283">
        <v>183.7</v>
      </c>
      <c r="G283">
        <v>52.477818605098001</v>
      </c>
      <c r="H283">
        <f>(Table2[[#This Row],[1Y Return vs Nifty]]-AVERAGE(Table2[1Y Return vs Nifty]))/_xlfn.STDEV.P(Table2[1Y Return vs Nifty])</f>
        <v>0.36243175687840706</v>
      </c>
      <c r="I283">
        <v>9.5998928212228396</v>
      </c>
      <c r="J283">
        <f>(Table2[[#This Row],[1M Return vs Nifty]]-AVERAGE(Table2[1M Return vs Nifty]))/_xlfn.STDEV.P(Table2[1M Return vs Nifty])</f>
        <v>0.86168068303860446</v>
      </c>
      <c r="K283">
        <v>26.962896173595201</v>
      </c>
      <c r="L283">
        <f>(Table2[[#This Row],[6M Return vs Nifty]]-AVERAGE(Table2[6M Return vs Nifty]))/_xlfn.STDEV.P(Table2[6M Return vs Nifty])</f>
        <v>0.63528073836245735</v>
      </c>
      <c r="M283">
        <v>-1.5109177154158999</v>
      </c>
      <c r="N283">
        <f>(Table2[[#This Row],[1W Return vs Nifty]]-AVERAGE(Table2[1W Return vs Nifty]))/_xlfn.STDEV.P(Table2[1W Return vs Nifty])</f>
        <v>-0.52106948983492696</v>
      </c>
      <c r="O283">
        <v>180.49</v>
      </c>
      <c r="P283">
        <v>169.985774944301</v>
      </c>
      <c r="Q283">
        <v>145.59567428722301</v>
      </c>
      <c r="R283">
        <v>56.456109428253498</v>
      </c>
      <c r="S283" s="2">
        <f>(Table2[[#This Row],[Close Price]]-Table2[[#This Row],[20D EMA]])/Table2[[#This Row],[20D EMA]]</f>
        <v>1.7784918832068144E-2</v>
      </c>
      <c r="T283" s="2">
        <f>(Table2[[#This Row],[Close Price]]-Table2[[#This Row],[50D EMA]])/Table2[[#This Row],[50D EMA]]</f>
        <v>8.0678663024554315E-2</v>
      </c>
      <c r="U283" s="2">
        <f>(Table2[[#This Row],[Close Price]]-Table2[[#This Row],[200D EMA]])/Table2[[#This Row],[200D EMA]]</f>
        <v>0.26171330913037222</v>
      </c>
      <c r="V283">
        <v>0.70465748738245104</v>
      </c>
      <c r="W283">
        <v>183.11</v>
      </c>
      <c r="X283">
        <v>187.44</v>
      </c>
      <c r="Y283">
        <v>183.11</v>
      </c>
      <c r="Z283">
        <v>189.79</v>
      </c>
      <c r="AA283">
        <v>166</v>
      </c>
      <c r="AB283">
        <v>193.5</v>
      </c>
      <c r="AC283" s="2">
        <f>(Table2[[#This Row],[Close Price]]/Table2[[#This Row],[Day Low]])-1</f>
        <v>3.2221069302602601E-3</v>
      </c>
      <c r="AD283" s="2">
        <f>(Table2[[#This Row],[Day High]]/Table2[[#This Row],[Close Price]])-1</f>
        <v>2.0359281437125842E-2</v>
      </c>
      <c r="AE283" s="2">
        <f>(Table2[[#This Row],[Close Price]]/Table2[[#This Row],[Current Week Low]])-1</f>
        <v>3.2221069302602601E-3</v>
      </c>
      <c r="AF283" s="2">
        <f>(Table2[[#This Row],[Current Week High]]/Table2[[#This Row],[Close Price]])-1</f>
        <v>3.315187806205766E-2</v>
      </c>
      <c r="AG283" s="2">
        <f>(Table2[[#This Row],[Close Price]]/Table2[[#This Row],[Current Month Low]])-1</f>
        <v>0.10662650602409629</v>
      </c>
      <c r="AH283" s="2">
        <f>(Table2[[#This Row],[Current Month High]]/Table2[[#This Row],[Close Price]])-1</f>
        <v>5.3347849755035481E-2</v>
      </c>
      <c r="AI283">
        <v>5.3347849755035401</v>
      </c>
      <c r="AJ283">
        <v>109.94285714285699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0.04</v>
      </c>
      <c r="AM283" t="s">
        <v>10345</v>
      </c>
      <c r="AN283">
        <v>1.2</v>
      </c>
      <c r="AO283" t="s">
        <v>10345</v>
      </c>
      <c r="AQ283">
        <f>(Table2[[#This Row],[Sharpe Ratio]]-AVERAGE(Table2[Sharpe Ratio]))/_xlfn.STDEV.P(Table2[Sharpe Ratio])</f>
        <v>-0.7531930983662638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0.58513059007827806</v>
      </c>
      <c r="AS283">
        <f>_xlfn.RANK.AVG(Table2[[#This Row],[1Y Return vs Nifty Z-Score]],Table2[1Y Return vs Nifty Z-Score])</f>
        <v>195</v>
      </c>
      <c r="AT283">
        <f>_xlfn.RANK.AVG(Table2[[#This Row],[6M Return vs Nifty Z-Score]],Table2[6M Return vs Nifty Z-Score])</f>
        <v>165</v>
      </c>
      <c r="AU283">
        <f>_xlfn.RANK.AVG(Table2[[#This Row],[Sharpe Ratio Z-Score]],Table2[Sharpe Ratio Z-Score])</f>
        <v>551.5</v>
      </c>
      <c r="AV283">
        <f>(Table2[[#This Row],[Rank 1Y]]+Table2[[#This Row],[Rank 6M]]+Table2[[#This Row],[Rank Sharpe]])/3</f>
        <v>303.83333333333331</v>
      </c>
    </row>
    <row r="284" spans="1:48" x14ac:dyDescent="0.3">
      <c r="A284" t="s">
        <v>242</v>
      </c>
      <c r="B284" t="s">
        <v>243</v>
      </c>
      <c r="C284" t="s">
        <v>10302</v>
      </c>
      <c r="D284" t="s">
        <v>27</v>
      </c>
      <c r="E284">
        <v>111798.50589056</v>
      </c>
      <c r="F284">
        <v>15.97</v>
      </c>
      <c r="G284">
        <v>47.6801995574789</v>
      </c>
      <c r="H284">
        <f>(Table2[[#This Row],[1Y Return vs Nifty]]-AVERAGE(Table2[1Y Return vs Nifty]))/_xlfn.STDEV.P(Table2[1Y Return vs Nifty])</f>
        <v>0.28714214530327803</v>
      </c>
      <c r="I284">
        <v>-1.06246869934173</v>
      </c>
      <c r="J284">
        <f>(Table2[[#This Row],[1M Return vs Nifty]]-AVERAGE(Table2[1M Return vs Nifty]))/_xlfn.STDEV.P(Table2[1M Return vs Nifty])</f>
        <v>-0.14823290544521547</v>
      </c>
      <c r="K284">
        <v>2.86860336962497</v>
      </c>
      <c r="L284">
        <f>(Table2[[#This Row],[6M Return vs Nifty]]-AVERAGE(Table2[6M Return vs Nifty]))/_xlfn.STDEV.P(Table2[6M Return vs Nifty])</f>
        <v>-0.18927805482065863</v>
      </c>
      <c r="M284">
        <v>-0.38530149029375099</v>
      </c>
      <c r="N284">
        <f>(Table2[[#This Row],[1W Return vs Nifty]]-AVERAGE(Table2[1W Return vs Nifty]))/_xlfn.STDEV.P(Table2[1W Return vs Nifty])</f>
        <v>-0.26685169250981267</v>
      </c>
      <c r="O284">
        <v>15.94</v>
      </c>
      <c r="P284">
        <v>15.8770047600596</v>
      </c>
      <c r="Q284">
        <v>14.342830200288899</v>
      </c>
      <c r="R284">
        <v>54.630062675892901</v>
      </c>
      <c r="S284" s="2">
        <f>(Table2[[#This Row],[Close Price]]-Table2[[#This Row],[20D EMA]])/Table2[[#This Row],[20D EMA]]</f>
        <v>1.8820577164367087E-3</v>
      </c>
      <c r="T284" s="2">
        <f>(Table2[[#This Row],[Close Price]]-Table2[[#This Row],[50D EMA]])/Table2[[#This Row],[50D EMA]]</f>
        <v>5.8572281954805596E-3</v>
      </c>
      <c r="U284" s="2">
        <f>(Table2[[#This Row],[Close Price]]-Table2[[#This Row],[200D EMA]])/Table2[[#This Row],[200D EMA]]</f>
        <v>0.11344830671413275</v>
      </c>
      <c r="V284">
        <v>0.418712177238179</v>
      </c>
      <c r="W284">
        <v>15.82</v>
      </c>
      <c r="X284">
        <v>16.170000000000002</v>
      </c>
      <c r="Y284">
        <v>15.62</v>
      </c>
      <c r="Z284">
        <v>16.18</v>
      </c>
      <c r="AA284">
        <v>15.05</v>
      </c>
      <c r="AB284">
        <v>16.420000000000002</v>
      </c>
      <c r="AC284" s="2">
        <f>(Table2[[#This Row],[Close Price]]/Table2[[#This Row],[Day Low]])-1</f>
        <v>9.481668773704266E-3</v>
      </c>
      <c r="AD284" s="2">
        <f>(Table2[[#This Row],[Day High]]/Table2[[#This Row],[Close Price]])-1</f>
        <v>1.2523481527864755E-2</v>
      </c>
      <c r="AE284" s="2">
        <f>(Table2[[#This Row],[Close Price]]/Table2[[#This Row],[Current Week Low]])-1</f>
        <v>2.240717029449435E-2</v>
      </c>
      <c r="AF284" s="2">
        <f>(Table2[[#This Row],[Current Week High]]/Table2[[#This Row],[Close Price]])-1</f>
        <v>1.3149655604257848E-2</v>
      </c>
      <c r="AG284" s="2">
        <f>(Table2[[#This Row],[Close Price]]/Table2[[#This Row],[Current Month Low]])-1</f>
        <v>6.1129568106312204E-2</v>
      </c>
      <c r="AH284" s="2">
        <f>(Table2[[#This Row],[Current Month High]]/Table2[[#This Row],[Close Price]])-1</f>
        <v>2.8177833437695643E-2</v>
      </c>
      <c r="AI284">
        <v>20.100187852222898</v>
      </c>
      <c r="AJ284">
        <v>87.882352941176407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-0.08</v>
      </c>
      <c r="AM284" t="s">
        <v>10344</v>
      </c>
      <c r="AN284">
        <v>-0.81</v>
      </c>
      <c r="AO284" t="s">
        <v>10344</v>
      </c>
      <c r="AP284">
        <v>7.6034576478533997E-2</v>
      </c>
      <c r="AQ284">
        <f>(Table2[[#This Row],[Sharpe Ratio]]-AVERAGE(Table2[Sharpe Ratio]))/_xlfn.STDEV.P(Table2[Sharpe Ratio])</f>
        <v>0.12036032426924836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-0.19686018320316034</v>
      </c>
      <c r="AS284">
        <f>_xlfn.RANK.AVG(Table2[[#This Row],[1Y Return vs Nifty Z-Score]],Table2[1Y Return vs Nifty Z-Score])</f>
        <v>217</v>
      </c>
      <c r="AT284">
        <f>_xlfn.RANK.AVG(Table2[[#This Row],[6M Return vs Nifty Z-Score]],Table2[6M Return vs Nifty Z-Score])</f>
        <v>379</v>
      </c>
      <c r="AU284">
        <f>_xlfn.RANK.AVG(Table2[[#This Row],[Sharpe Ratio Z-Score]],Table2[Sharpe Ratio Z-Score])</f>
        <v>318</v>
      </c>
      <c r="AV284">
        <f>(Table2[[#This Row],[Rank 1Y]]+Table2[[#This Row],[Rank 6M]]+Table2[[#This Row],[Rank Sharpe]])/3</f>
        <v>304.66666666666669</v>
      </c>
    </row>
    <row r="285" spans="1:48" x14ac:dyDescent="0.3">
      <c r="A285" t="s">
        <v>748</v>
      </c>
      <c r="B285" t="s">
        <v>749</v>
      </c>
      <c r="C285" t="s">
        <v>10311</v>
      </c>
      <c r="D285" t="s">
        <v>262</v>
      </c>
      <c r="E285">
        <v>22815.679842559999</v>
      </c>
      <c r="F285">
        <v>722.3</v>
      </c>
      <c r="G285">
        <v>25.9206349492237</v>
      </c>
      <c r="H285">
        <f>(Table2[[#This Row],[1Y Return vs Nifty]]-AVERAGE(Table2[1Y Return vs Nifty]))/_xlfn.STDEV.P(Table2[1Y Return vs Nifty])</f>
        <v>-5.4333313906530886E-2</v>
      </c>
      <c r="I285">
        <v>0.84397774154480598</v>
      </c>
      <c r="J285">
        <f>(Table2[[#This Row],[1M Return vs Nifty]]-AVERAGE(Table2[1M Return vs Nifty]))/_xlfn.STDEV.P(Table2[1M Return vs Nifty])</f>
        <v>3.2341178696885714E-2</v>
      </c>
      <c r="K285">
        <v>0.286966199044352</v>
      </c>
      <c r="L285">
        <f>(Table2[[#This Row],[6M Return vs Nifty]]-AVERAGE(Table2[6M Return vs Nifty]))/_xlfn.STDEV.P(Table2[6M Return vs Nifty])</f>
        <v>-0.2776272604657341</v>
      </c>
      <c r="M285">
        <v>12.9028103450584</v>
      </c>
      <c r="N285">
        <f>(Table2[[#This Row],[1W Return vs Nifty]]-AVERAGE(Table2[1W Return vs Nifty]))/_xlfn.STDEV.P(Table2[1W Return vs Nifty])</f>
        <v>2.7342373518724554</v>
      </c>
      <c r="O285">
        <v>669.59</v>
      </c>
      <c r="P285">
        <v>669.71314744645201</v>
      </c>
      <c r="Q285">
        <v>623.80616237704999</v>
      </c>
      <c r="R285">
        <v>78.969356712429104</v>
      </c>
      <c r="S285" s="2">
        <f>(Table2[[#This Row],[Close Price]]-Table2[[#This Row],[20D EMA]])/Table2[[#This Row],[20D EMA]]</f>
        <v>7.8719813617288067E-2</v>
      </c>
      <c r="T285" s="2">
        <f>(Table2[[#This Row],[Close Price]]-Table2[[#This Row],[50D EMA]])/Table2[[#This Row],[50D EMA]]</f>
        <v>7.8521457662965477E-2</v>
      </c>
      <c r="U285" s="2">
        <f>(Table2[[#This Row],[Close Price]]-Table2[[#This Row],[200D EMA]])/Table2[[#This Row],[200D EMA]]</f>
        <v>0.15789173554751915</v>
      </c>
      <c r="V285">
        <v>1.874347312511</v>
      </c>
      <c r="W285">
        <v>714</v>
      </c>
      <c r="X285">
        <v>729.9</v>
      </c>
      <c r="Y285">
        <v>697.05</v>
      </c>
      <c r="Z285">
        <v>729.9</v>
      </c>
      <c r="AA285">
        <v>591.54999999999995</v>
      </c>
      <c r="AB285">
        <v>738</v>
      </c>
      <c r="AC285" s="2">
        <f>(Table2[[#This Row],[Close Price]]/Table2[[#This Row],[Day Low]])-1</f>
        <v>1.1624649859943936E-2</v>
      </c>
      <c r="AD285" s="2">
        <f>(Table2[[#This Row],[Day High]]/Table2[[#This Row],[Close Price]])-1</f>
        <v>1.0521943790668731E-2</v>
      </c>
      <c r="AE285" s="2">
        <f>(Table2[[#This Row],[Close Price]]/Table2[[#This Row],[Current Week Low]])-1</f>
        <v>3.6224087224732804E-2</v>
      </c>
      <c r="AF285" s="2">
        <f>(Table2[[#This Row],[Current Week High]]/Table2[[#This Row],[Close Price]])-1</f>
        <v>1.0521943790668731E-2</v>
      </c>
      <c r="AG285" s="2">
        <f>(Table2[[#This Row],[Close Price]]/Table2[[#This Row],[Current Month Low]])-1</f>
        <v>0.22102949877440614</v>
      </c>
      <c r="AH285" s="2">
        <f>(Table2[[#This Row],[Current Month High]]/Table2[[#This Row],[Close Price]])-1</f>
        <v>2.1736120725460495E-2</v>
      </c>
      <c r="AI285">
        <v>10.6119340994046</v>
      </c>
      <c r="AJ285">
        <v>56.004319654427597</v>
      </c>
      <c r="AK285" t="str">
        <f>IF(AND(Table2[[#This Row],[20D EMA]]&gt;Table2[[#This Row],[50D EMA]],Table2[[#This Row],[50D EMA]]&gt;Table2[[#This Row],[200D EMA]]),"Uptrend","Downtrend/NoTrend")</f>
        <v>Downtrend/NoTrend</v>
      </c>
      <c r="AL285">
        <v>0.13</v>
      </c>
      <c r="AM285" t="s">
        <v>10345</v>
      </c>
      <c r="AN285">
        <v>14.56</v>
      </c>
      <c r="AO285" t="s">
        <v>10345</v>
      </c>
      <c r="AP285">
        <v>0.11970607130767399</v>
      </c>
      <c r="AQ285">
        <f>(Table2[[#This Row],[Sharpe Ratio]]-AVERAGE(Table2[Sharpe Ratio]))/_xlfn.STDEV.P(Table2[Sharpe Ratio])</f>
        <v>0.6220976330891983</v>
      </c>
      <c r="AR2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5">
        <f>_xlfn.RANK.AVG(Table2[[#This Row],[1Y Return vs Nifty Z-Score]],Table2[1Y Return vs Nifty Z-Score])</f>
        <v>313</v>
      </c>
      <c r="AT285">
        <f>_xlfn.RANK.AVG(Table2[[#This Row],[6M Return vs Nifty Z-Score]],Table2[6M Return vs Nifty Z-Score])</f>
        <v>411</v>
      </c>
      <c r="AU285">
        <f>_xlfn.RANK.AVG(Table2[[#This Row],[Sharpe Ratio Z-Score]],Table2[Sharpe Ratio Z-Score])</f>
        <v>191</v>
      </c>
      <c r="AV285">
        <f>(Table2[[#This Row],[Rank 1Y]]+Table2[[#This Row],[Rank 6M]]+Table2[[#This Row],[Rank Sharpe]])/3</f>
        <v>305</v>
      </c>
    </row>
    <row r="286" spans="1:48" x14ac:dyDescent="0.3">
      <c r="A286" t="s">
        <v>1119</v>
      </c>
      <c r="B286" t="s">
        <v>1120</v>
      </c>
      <c r="C286" t="s">
        <v>10309</v>
      </c>
      <c r="D286" t="s">
        <v>133</v>
      </c>
      <c r="E286">
        <v>11247.85289873</v>
      </c>
      <c r="F286">
        <v>1269.8499999999999</v>
      </c>
      <c r="G286">
        <v>40.536834708018702</v>
      </c>
      <c r="H286">
        <f>(Table2[[#This Row],[1Y Return vs Nifty]]-AVERAGE(Table2[1Y Return vs Nifty]))/_xlfn.STDEV.P(Table2[1Y Return vs Nifty])</f>
        <v>0.17504046329870307</v>
      </c>
      <c r="I286">
        <v>0.87043556989288895</v>
      </c>
      <c r="J286">
        <f>(Table2[[#This Row],[1M Return vs Nifty]]-AVERAGE(Table2[1M Return vs Nifty]))/_xlfn.STDEV.P(Table2[1M Return vs Nifty])</f>
        <v>3.4847201431058267E-2</v>
      </c>
      <c r="K286">
        <v>23.272179811937601</v>
      </c>
      <c r="L286">
        <f>(Table2[[#This Row],[6M Return vs Nifty]]-AVERAGE(Table2[6M Return vs Nifty]))/_xlfn.STDEV.P(Table2[6M Return vs Nifty])</f>
        <v>0.50897644489723826</v>
      </c>
      <c r="M286">
        <v>2.9001021660750999</v>
      </c>
      <c r="N286">
        <f>(Table2[[#This Row],[1W Return vs Nifty]]-AVERAGE(Table2[1W Return vs Nifty]))/_xlfn.STDEV.P(Table2[1W Return vs Nifty])</f>
        <v>0.47514905535194762</v>
      </c>
      <c r="O286">
        <v>1264.98</v>
      </c>
      <c r="P286">
        <v>1183.29279199848</v>
      </c>
      <c r="Q286">
        <v>986.65719637669599</v>
      </c>
      <c r="R286">
        <v>60.425363853665701</v>
      </c>
      <c r="S286" s="2">
        <f>(Table2[[#This Row],[Close Price]]-Table2[[#This Row],[20D EMA]])/Table2[[#This Row],[20D EMA]]</f>
        <v>3.8498632389444027E-3</v>
      </c>
      <c r="T286" s="2">
        <f>(Table2[[#This Row],[Close Price]]-Table2[[#This Row],[50D EMA]])/Table2[[#This Row],[50D EMA]]</f>
        <v>7.3149442459910743E-2</v>
      </c>
      <c r="U286" s="2">
        <f>(Table2[[#This Row],[Close Price]]-Table2[[#This Row],[200D EMA]])/Table2[[#This Row],[200D EMA]]</f>
        <v>0.28702248832043553</v>
      </c>
      <c r="V286">
        <v>0.79134138281194799</v>
      </c>
      <c r="W286">
        <v>1262.5999999999999</v>
      </c>
      <c r="X286">
        <v>1328.15</v>
      </c>
      <c r="Y286">
        <v>1262.5999999999999</v>
      </c>
      <c r="Z286">
        <v>1352</v>
      </c>
      <c r="AA286">
        <v>1138</v>
      </c>
      <c r="AB286">
        <v>1383.95</v>
      </c>
      <c r="AC286" s="2">
        <f>(Table2[[#This Row],[Close Price]]/Table2[[#This Row],[Day Low]])-1</f>
        <v>5.7421194360842698E-3</v>
      </c>
      <c r="AD286" s="2">
        <f>(Table2[[#This Row],[Day High]]/Table2[[#This Row],[Close Price]])-1</f>
        <v>4.5910934362326516E-2</v>
      </c>
      <c r="AE286" s="2">
        <f>(Table2[[#This Row],[Close Price]]/Table2[[#This Row],[Current Week Low]])-1</f>
        <v>5.7421194360842698E-3</v>
      </c>
      <c r="AF286" s="2">
        <f>(Table2[[#This Row],[Current Week High]]/Table2[[#This Row],[Close Price]])-1</f>
        <v>6.4692680237823375E-2</v>
      </c>
      <c r="AG286" s="2">
        <f>(Table2[[#This Row],[Close Price]]/Table2[[#This Row],[Current Month Low]])-1</f>
        <v>0.11586115992970125</v>
      </c>
      <c r="AH286" s="2">
        <f>(Table2[[#This Row],[Current Month High]]/Table2[[#This Row],[Close Price]])-1</f>
        <v>8.9853132259715807E-2</v>
      </c>
      <c r="AI286">
        <v>8.9853132259715807</v>
      </c>
      <c r="AJ286">
        <v>83.226318447442395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0.09</v>
      </c>
      <c r="AM286" t="s">
        <v>10345</v>
      </c>
      <c r="AN286">
        <v>-1.7</v>
      </c>
      <c r="AO286" t="s">
        <v>10344</v>
      </c>
      <c r="AP286">
        <v>1.6340191802588E-2</v>
      </c>
      <c r="AQ286">
        <f>(Table2[[#This Row],[Sharpe Ratio]]-AVERAGE(Table2[Sharpe Ratio]))/_xlfn.STDEV.P(Table2[Sharpe Ratio])</f>
        <v>-0.56546231670403779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0.62855084827490937</v>
      </c>
      <c r="AS286">
        <f>_xlfn.RANK.AVG(Table2[[#This Row],[1Y Return vs Nifty Z-Score]],Table2[1Y Return vs Nifty Z-Score])</f>
        <v>248</v>
      </c>
      <c r="AT286">
        <f>_xlfn.RANK.AVG(Table2[[#This Row],[6M Return vs Nifty Z-Score]],Table2[6M Return vs Nifty Z-Score])</f>
        <v>187</v>
      </c>
      <c r="AU286">
        <f>_xlfn.RANK.AVG(Table2[[#This Row],[Sharpe Ratio Z-Score]],Table2[Sharpe Ratio Z-Score])</f>
        <v>486</v>
      </c>
      <c r="AV286">
        <f>(Table2[[#This Row],[Rank 1Y]]+Table2[[#This Row],[Rank 6M]]+Table2[[#This Row],[Rank Sharpe]])/3</f>
        <v>307</v>
      </c>
    </row>
    <row r="287" spans="1:48" x14ac:dyDescent="0.3">
      <c r="A287" t="s">
        <v>286</v>
      </c>
      <c r="B287" t="s">
        <v>287</v>
      </c>
      <c r="C287" t="s">
        <v>10309</v>
      </c>
      <c r="D287" t="s">
        <v>133</v>
      </c>
      <c r="E287">
        <v>96801.799674069902</v>
      </c>
      <c r="F287">
        <v>7622.65</v>
      </c>
      <c r="G287">
        <v>52.643805078336399</v>
      </c>
      <c r="H287">
        <f>(Table2[[#This Row],[1Y Return vs Nifty]]-AVERAGE(Table2[1Y Return vs Nifty]))/_xlfn.STDEV.P(Table2[1Y Return vs Nifty])</f>
        <v>0.36503660252638459</v>
      </c>
      <c r="I287">
        <v>2.7448779924844802</v>
      </c>
      <c r="J287">
        <f>(Table2[[#This Row],[1M Return vs Nifty]]-AVERAGE(Table2[1M Return vs Nifty]))/_xlfn.STDEV.P(Table2[1M Return vs Nifty])</f>
        <v>0.21238994088466701</v>
      </c>
      <c r="K287">
        <v>29.2926505761892</v>
      </c>
      <c r="L287">
        <f>(Table2[[#This Row],[6M Return vs Nifty]]-AVERAGE(Table2[6M Return vs Nifty]))/_xlfn.STDEV.P(Table2[6M Return vs Nifty])</f>
        <v>0.71500997110007125</v>
      </c>
      <c r="M287">
        <v>2.45758468492576E-2</v>
      </c>
      <c r="N287">
        <f>(Table2[[#This Row],[1W Return vs Nifty]]-AVERAGE(Table2[1W Return vs Nifty]))/_xlfn.STDEV.P(Table2[1W Return vs Nifty])</f>
        <v>-0.17428185254444473</v>
      </c>
      <c r="O287">
        <v>7281.99</v>
      </c>
      <c r="P287">
        <v>6960.9018530775902</v>
      </c>
      <c r="Q287">
        <v>5950.6415404053596</v>
      </c>
      <c r="R287">
        <v>67.155354715559596</v>
      </c>
      <c r="S287" s="2">
        <f>(Table2[[#This Row],[Close Price]]-Table2[[#This Row],[20D EMA]])/Table2[[#This Row],[20D EMA]]</f>
        <v>4.6781168334479976E-2</v>
      </c>
      <c r="T287" s="2">
        <f>(Table2[[#This Row],[Close Price]]-Table2[[#This Row],[50D EMA]])/Table2[[#This Row],[50D EMA]]</f>
        <v>9.5066438356666949E-2</v>
      </c>
      <c r="U287" s="2">
        <f>(Table2[[#This Row],[Close Price]]-Table2[[#This Row],[200D EMA]])/Table2[[#This Row],[200D EMA]]</f>
        <v>0.28097952939049697</v>
      </c>
      <c r="V287">
        <v>0.68573934687391802</v>
      </c>
      <c r="W287">
        <v>7472.8</v>
      </c>
      <c r="X287">
        <v>7640.65</v>
      </c>
      <c r="Y287">
        <v>7387.65</v>
      </c>
      <c r="Z287">
        <v>7640.65</v>
      </c>
      <c r="AA287">
        <v>6782</v>
      </c>
      <c r="AB287">
        <v>7640.65</v>
      </c>
      <c r="AC287" s="2">
        <f>(Table2[[#This Row],[Close Price]]/Table2[[#This Row],[Day Low]])-1</f>
        <v>2.0052724547692913E-2</v>
      </c>
      <c r="AD287" s="2">
        <f>(Table2[[#This Row],[Day High]]/Table2[[#This Row],[Close Price]])-1</f>
        <v>2.3613835083600154E-3</v>
      </c>
      <c r="AE287" s="2">
        <f>(Table2[[#This Row],[Close Price]]/Table2[[#This Row],[Current Week Low]])-1</f>
        <v>3.1809844808565746E-2</v>
      </c>
      <c r="AF287" s="2">
        <f>(Table2[[#This Row],[Current Week High]]/Table2[[#This Row],[Close Price]])-1</f>
        <v>2.3613835083600154E-3</v>
      </c>
      <c r="AG287" s="2">
        <f>(Table2[[#This Row],[Close Price]]/Table2[[#This Row],[Current Month Low]])-1</f>
        <v>0.12395311117664409</v>
      </c>
      <c r="AH287" s="2">
        <f>(Table2[[#This Row],[Current Month High]]/Table2[[#This Row],[Close Price]])-1</f>
        <v>2.3613835083600154E-3</v>
      </c>
      <c r="AI287">
        <v>0.23613835083600099</v>
      </c>
      <c r="AJ287">
        <v>91.907201570977094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0.02</v>
      </c>
      <c r="AM287" t="s">
        <v>10345</v>
      </c>
      <c r="AN287">
        <v>5.66</v>
      </c>
      <c r="AO287" t="s">
        <v>10345</v>
      </c>
      <c r="AP287">
        <v>-5.9385553390199999E-4</v>
      </c>
      <c r="AQ287">
        <f>(Table2[[#This Row],[Sharpe Ratio]]-AVERAGE(Table2[Sharpe Ratio]))/_xlfn.STDEV.P(Table2[Sharpe Ratio])</f>
        <v>-0.76001584346746898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0.35813881849920914</v>
      </c>
      <c r="AS287">
        <f>_xlfn.RANK.AVG(Table2[[#This Row],[1Y Return vs Nifty Z-Score]],Table2[1Y Return vs Nifty Z-Score])</f>
        <v>194</v>
      </c>
      <c r="AT287">
        <f>_xlfn.RANK.AVG(Table2[[#This Row],[6M Return vs Nifty Z-Score]],Table2[6M Return vs Nifty Z-Score])</f>
        <v>153</v>
      </c>
      <c r="AU287">
        <f>_xlfn.RANK.AVG(Table2[[#This Row],[Sharpe Ratio Z-Score]],Table2[Sharpe Ratio Z-Score])</f>
        <v>576</v>
      </c>
      <c r="AV287">
        <f>(Table2[[#This Row],[Rank 1Y]]+Table2[[#This Row],[Rank 6M]]+Table2[[#This Row],[Rank Sharpe]])/3</f>
        <v>307.66666666666669</v>
      </c>
    </row>
    <row r="288" spans="1:48" x14ac:dyDescent="0.3">
      <c r="A288" t="s">
        <v>653</v>
      </c>
      <c r="B288" t="s">
        <v>654</v>
      </c>
      <c r="C288" t="s">
        <v>10303</v>
      </c>
      <c r="D288" t="s">
        <v>186</v>
      </c>
      <c r="E288">
        <v>28819.017619139999</v>
      </c>
      <c r="F288">
        <v>8979.15</v>
      </c>
      <c r="G288">
        <v>32.670517271920801</v>
      </c>
      <c r="H288">
        <f>(Table2[[#This Row],[1Y Return vs Nifty]]-AVERAGE(Table2[1Y Return vs Nifty]))/_xlfn.STDEV.P(Table2[1Y Return vs Nifty])</f>
        <v>5.1593399575627578E-2</v>
      </c>
      <c r="I288">
        <v>11.251400732178499</v>
      </c>
      <c r="J288">
        <f>(Table2[[#This Row],[1M Return vs Nifty]]-AVERAGE(Table2[1M Return vs Nifty]))/_xlfn.STDEV.P(Table2[1M Return vs Nifty])</f>
        <v>1.0181075944264613</v>
      </c>
      <c r="K288">
        <v>24.404121687906901</v>
      </c>
      <c r="L288">
        <f>(Table2[[#This Row],[6M Return vs Nifty]]-AVERAGE(Table2[6M Return vs Nifty]))/_xlfn.STDEV.P(Table2[6M Return vs Nifty])</f>
        <v>0.54771394322501155</v>
      </c>
      <c r="M288">
        <v>8.5013583493710794</v>
      </c>
      <c r="N288">
        <f>(Table2[[#This Row],[1W Return vs Nifty]]-AVERAGE(Table2[1W Return vs Nifty]))/_xlfn.STDEV.P(Table2[1W Return vs Nifty])</f>
        <v>1.7401796913634873</v>
      </c>
      <c r="O288">
        <v>8209.83</v>
      </c>
      <c r="P288">
        <v>7831.9262396479598</v>
      </c>
      <c r="Q288">
        <v>6977.2909803518796</v>
      </c>
      <c r="R288">
        <v>77.759553398448702</v>
      </c>
      <c r="S288" s="2">
        <f>(Table2[[#This Row],[Close Price]]-Table2[[#This Row],[20D EMA]])/Table2[[#This Row],[20D EMA]]</f>
        <v>9.3707177858737598E-2</v>
      </c>
      <c r="T288" s="2">
        <f>(Table2[[#This Row],[Close Price]]-Table2[[#This Row],[50D EMA]])/Table2[[#This Row],[50D EMA]]</f>
        <v>0.14648040919287394</v>
      </c>
      <c r="U288" s="2">
        <f>(Table2[[#This Row],[Close Price]]-Table2[[#This Row],[200D EMA]])/Table2[[#This Row],[200D EMA]]</f>
        <v>0.28691063985798709</v>
      </c>
      <c r="V288">
        <v>1.5700242024725499</v>
      </c>
      <c r="W288">
        <v>8844.0499999999993</v>
      </c>
      <c r="X288">
        <v>9026.5499999999993</v>
      </c>
      <c r="Y288">
        <v>8571.4</v>
      </c>
      <c r="Z288">
        <v>9238.7999999999993</v>
      </c>
      <c r="AA288">
        <v>7551.2</v>
      </c>
      <c r="AB288">
        <v>9238.7999999999993</v>
      </c>
      <c r="AC288" s="2">
        <f>(Table2[[#This Row],[Close Price]]/Table2[[#This Row],[Day Low]])-1</f>
        <v>1.5275806898423339E-2</v>
      </c>
      <c r="AD288" s="2">
        <f>(Table2[[#This Row],[Day High]]/Table2[[#This Row],[Close Price]])-1</f>
        <v>5.2788961093199749E-3</v>
      </c>
      <c r="AE288" s="2">
        <f>(Table2[[#This Row],[Close Price]]/Table2[[#This Row],[Current Week Low]])-1</f>
        <v>4.757099190330627E-2</v>
      </c>
      <c r="AF288" s="2">
        <f>(Table2[[#This Row],[Current Week High]]/Table2[[#This Row],[Close Price]])-1</f>
        <v>2.8916991029217742E-2</v>
      </c>
      <c r="AG288" s="2">
        <f>(Table2[[#This Row],[Close Price]]/Table2[[#This Row],[Current Month Low]])-1</f>
        <v>0.18910239432143228</v>
      </c>
      <c r="AH288" s="2">
        <f>(Table2[[#This Row],[Current Month High]]/Table2[[#This Row],[Close Price]])-1</f>
        <v>2.8916991029217742E-2</v>
      </c>
      <c r="AI288">
        <v>2.8916991029217698</v>
      </c>
      <c r="AJ288">
        <v>64.047684297067605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0.1</v>
      </c>
      <c r="AM288" t="s">
        <v>10345</v>
      </c>
      <c r="AN288">
        <v>11.82</v>
      </c>
      <c r="AO288" t="s">
        <v>10345</v>
      </c>
      <c r="AP288">
        <v>2.5959794650537001E-2</v>
      </c>
      <c r="AQ288">
        <f>(Table2[[#This Row],[Sharpe Ratio]]-AVERAGE(Table2[Sharpe Ratio]))/_xlfn.STDEV.P(Table2[Sharpe Ratio])</f>
        <v>-0.45494368976603466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2.9026509388245527</v>
      </c>
      <c r="AS288">
        <f>_xlfn.RANK.AVG(Table2[[#This Row],[1Y Return vs Nifty Z-Score]],Table2[1Y Return vs Nifty Z-Score])</f>
        <v>280</v>
      </c>
      <c r="AT288">
        <f>_xlfn.RANK.AVG(Table2[[#This Row],[6M Return vs Nifty Z-Score]],Table2[6M Return vs Nifty Z-Score])</f>
        <v>179</v>
      </c>
      <c r="AU288">
        <f>_xlfn.RANK.AVG(Table2[[#This Row],[Sharpe Ratio Z-Score]],Table2[Sharpe Ratio Z-Score])</f>
        <v>465</v>
      </c>
      <c r="AV288">
        <f>(Table2[[#This Row],[Rank 1Y]]+Table2[[#This Row],[Rank 6M]]+Table2[[#This Row],[Rank Sharpe]])/3</f>
        <v>308</v>
      </c>
    </row>
    <row r="289" spans="1:48" x14ac:dyDescent="0.3">
      <c r="A289" t="s">
        <v>555</v>
      </c>
      <c r="B289" t="s">
        <v>556</v>
      </c>
      <c r="C289" t="s">
        <v>10299</v>
      </c>
      <c r="D289" t="s">
        <v>18</v>
      </c>
      <c r="E289">
        <v>36312.094060663003</v>
      </c>
      <c r="F289">
        <v>208.45</v>
      </c>
      <c r="G289">
        <v>91.991074261970596</v>
      </c>
      <c r="H289">
        <f>(Table2[[#This Row],[1Y Return vs Nifty]]-AVERAGE(Table2[1Y Return vs Nifty]))/_xlfn.STDEV.P(Table2[1Y Return vs Nifty])</f>
        <v>0.98251802069943106</v>
      </c>
      <c r="I289">
        <v>-5.2113658246080004</v>
      </c>
      <c r="J289">
        <f>(Table2[[#This Row],[1M Return vs Nifty]]-AVERAGE(Table2[1M Return vs Nifty]))/_xlfn.STDEV.P(Table2[1M Return vs Nifty])</f>
        <v>-0.54120659855687081</v>
      </c>
      <c r="K289">
        <v>-23.556367126603401</v>
      </c>
      <c r="L289">
        <f>(Table2[[#This Row],[6M Return vs Nifty]]-AVERAGE(Table2[6M Return vs Nifty]))/_xlfn.STDEV.P(Table2[6M Return vs Nifty])</f>
        <v>-1.0935976777099077</v>
      </c>
      <c r="M289">
        <v>-3.7753485300035798</v>
      </c>
      <c r="N289">
        <f>(Table2[[#This Row],[1W Return vs Nifty]]-AVERAGE(Table2[1W Return vs Nifty]))/_xlfn.STDEV.P(Table2[1W Return vs Nifty])</f>
        <v>-1.0324859042679417</v>
      </c>
      <c r="O289">
        <v>210.85</v>
      </c>
      <c r="P289">
        <v>213.766019353536</v>
      </c>
      <c r="Q289">
        <v>191.10523486400999</v>
      </c>
      <c r="R289">
        <v>41.025520383952603</v>
      </c>
      <c r="S289" s="2">
        <f>(Table2[[#This Row],[Close Price]]-Table2[[#This Row],[20D EMA]])/Table2[[#This Row],[20D EMA]]</f>
        <v>-1.1382499407161517E-2</v>
      </c>
      <c r="T289" s="2">
        <f>(Table2[[#This Row],[Close Price]]-Table2[[#This Row],[50D EMA]])/Table2[[#This Row],[50D EMA]]</f>
        <v>-2.4868402235362446E-2</v>
      </c>
      <c r="U289" s="2">
        <f>(Table2[[#This Row],[Close Price]]-Table2[[#This Row],[200D EMA]])/Table2[[#This Row],[200D EMA]]</f>
        <v>9.0760282670082237E-2</v>
      </c>
      <c r="V289">
        <v>0.44977134845476202</v>
      </c>
      <c r="W289">
        <v>204</v>
      </c>
      <c r="X289">
        <v>211.04</v>
      </c>
      <c r="Y289">
        <v>204</v>
      </c>
      <c r="Z289">
        <v>215.5</v>
      </c>
      <c r="AA289">
        <v>197.88</v>
      </c>
      <c r="AB289">
        <v>223.38</v>
      </c>
      <c r="AC289" s="2">
        <f>(Table2[[#This Row],[Close Price]]/Table2[[#This Row],[Day Low]])-1</f>
        <v>2.1813725490196001E-2</v>
      </c>
      <c r="AD289" s="2">
        <f>(Table2[[#This Row],[Day High]]/Table2[[#This Row],[Close Price]])-1</f>
        <v>1.2425041976493079E-2</v>
      </c>
      <c r="AE289" s="2">
        <f>(Table2[[#This Row],[Close Price]]/Table2[[#This Row],[Current Week Low]])-1</f>
        <v>2.1813725490196001E-2</v>
      </c>
      <c r="AF289" s="2">
        <f>(Table2[[#This Row],[Current Week High]]/Table2[[#This Row],[Close Price]])-1</f>
        <v>3.3821060206284503E-2</v>
      </c>
      <c r="AG289" s="2">
        <f>(Table2[[#This Row],[Close Price]]/Table2[[#This Row],[Current Month Low]])-1</f>
        <v>5.3416211845563E-2</v>
      </c>
      <c r="AH289" s="2">
        <f>(Table2[[#This Row],[Current Month High]]/Table2[[#This Row],[Close Price]])-1</f>
        <v>7.1623890621252073E-2</v>
      </c>
      <c r="AI289">
        <v>38.762293115855101</v>
      </c>
      <c r="AJ289">
        <v>144.08665105386399</v>
      </c>
      <c r="AK289" t="str">
        <f>IF(AND(Table2[[#This Row],[20D EMA]]&gt;Table2[[#This Row],[50D EMA]],Table2[[#This Row],[50D EMA]]&gt;Table2[[#This Row],[200D EMA]]),"Uptrend","Downtrend/NoTrend")</f>
        <v>Downtrend/NoTrend</v>
      </c>
      <c r="AL289">
        <v>-0.06</v>
      </c>
      <c r="AM289" t="s">
        <v>10344</v>
      </c>
      <c r="AN289">
        <v>1.7</v>
      </c>
      <c r="AO289" t="s">
        <v>10345</v>
      </c>
      <c r="AP289">
        <v>0.133421435801376</v>
      </c>
      <c r="AQ289">
        <f>(Table2[[#This Row],[Sharpe Ratio]]-AVERAGE(Table2[Sharpe Ratio]))/_xlfn.STDEV.P(Table2[Sharpe Ratio])</f>
        <v>0.77967204398302969</v>
      </c>
      <c r="AR2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9">
        <f>_xlfn.RANK.AVG(Table2[[#This Row],[1Y Return vs Nifty Z-Score]],Table2[1Y Return vs Nifty Z-Score])</f>
        <v>104</v>
      </c>
      <c r="AT289">
        <f>_xlfn.RANK.AVG(Table2[[#This Row],[6M Return vs Nifty Z-Score]],Table2[6M Return vs Nifty Z-Score])</f>
        <v>665</v>
      </c>
      <c r="AU289">
        <f>_xlfn.RANK.AVG(Table2[[#This Row],[Sharpe Ratio Z-Score]],Table2[Sharpe Ratio Z-Score])</f>
        <v>157</v>
      </c>
      <c r="AV289">
        <f>(Table2[[#This Row],[Rank 1Y]]+Table2[[#This Row],[Rank 6M]]+Table2[[#This Row],[Rank Sharpe]])/3</f>
        <v>308.66666666666669</v>
      </c>
    </row>
    <row r="290" spans="1:48" x14ac:dyDescent="0.3">
      <c r="A290" t="s">
        <v>1488</v>
      </c>
      <c r="B290" t="s">
        <v>1489</v>
      </c>
      <c r="C290" t="s">
        <v>10309</v>
      </c>
      <c r="D290" t="s">
        <v>632</v>
      </c>
      <c r="E290">
        <v>6988.0927816599997</v>
      </c>
      <c r="F290">
        <v>533.54999999999995</v>
      </c>
      <c r="G290">
        <v>45.976861832402001</v>
      </c>
      <c r="H290">
        <f>(Table2[[#This Row],[1Y Return vs Nifty]]-AVERAGE(Table2[1Y Return vs Nifty]))/_xlfn.STDEV.P(Table2[1Y Return vs Nifty])</f>
        <v>0.26041146193108605</v>
      </c>
      <c r="I290">
        <v>4.9650296526868196</v>
      </c>
      <c r="J290">
        <f>(Table2[[#This Row],[1M Return vs Nifty]]-AVERAGE(Table2[1M Return vs Nifty]))/_xlfn.STDEV.P(Table2[1M Return vs Nifty])</f>
        <v>0.42267743918499978</v>
      </c>
      <c r="K290">
        <v>1.8361872600517</v>
      </c>
      <c r="L290">
        <f>(Table2[[#This Row],[6M Return vs Nifty]]-AVERAGE(Table2[6M Return vs Nifty]))/_xlfn.STDEV.P(Table2[6M Return vs Nifty])</f>
        <v>-0.22460956624116685</v>
      </c>
      <c r="M290">
        <v>6.1849885852887496</v>
      </c>
      <c r="N290">
        <f>(Table2[[#This Row],[1W Return vs Nifty]]-AVERAGE(Table2[1W Return vs Nifty]))/_xlfn.STDEV.P(Table2[1W Return vs Nifty])</f>
        <v>1.2170329864094052</v>
      </c>
      <c r="O290">
        <v>499.85</v>
      </c>
      <c r="P290">
        <v>493.70310982504799</v>
      </c>
      <c r="Q290">
        <v>454.794541415575</v>
      </c>
      <c r="R290">
        <v>77.105702326566302</v>
      </c>
      <c r="S290" s="2">
        <f>(Table2[[#This Row],[Close Price]]-Table2[[#This Row],[20D EMA]])/Table2[[#This Row],[20D EMA]]</f>
        <v>6.7420226067820208E-2</v>
      </c>
      <c r="T290" s="2">
        <f>(Table2[[#This Row],[Close Price]]-Table2[[#This Row],[50D EMA]])/Table2[[#This Row],[50D EMA]]</f>
        <v>8.0710227223548148E-2</v>
      </c>
      <c r="U290" s="2">
        <f>(Table2[[#This Row],[Close Price]]-Table2[[#This Row],[200D EMA]])/Table2[[#This Row],[200D EMA]]</f>
        <v>0.17316711484551667</v>
      </c>
      <c r="V290">
        <v>1.17281990736291</v>
      </c>
      <c r="W290">
        <v>525.4</v>
      </c>
      <c r="X290">
        <v>542.85</v>
      </c>
      <c r="Y290">
        <v>500.15</v>
      </c>
      <c r="Z290">
        <v>542.85</v>
      </c>
      <c r="AA290">
        <v>457.05</v>
      </c>
      <c r="AB290">
        <v>542.85</v>
      </c>
      <c r="AC290" s="2">
        <f>(Table2[[#This Row],[Close Price]]/Table2[[#This Row],[Day Low]])-1</f>
        <v>1.5511990864103486E-2</v>
      </c>
      <c r="AD290" s="2">
        <f>(Table2[[#This Row],[Day High]]/Table2[[#This Row],[Close Price]])-1</f>
        <v>1.7430418892325106E-2</v>
      </c>
      <c r="AE290" s="2">
        <f>(Table2[[#This Row],[Close Price]]/Table2[[#This Row],[Current Week Low]])-1</f>
        <v>6.6779966010196867E-2</v>
      </c>
      <c r="AF290" s="2">
        <f>(Table2[[#This Row],[Current Week High]]/Table2[[#This Row],[Close Price]])-1</f>
        <v>1.7430418892325106E-2</v>
      </c>
      <c r="AG290" s="2">
        <f>(Table2[[#This Row],[Close Price]]/Table2[[#This Row],[Current Month Low]])-1</f>
        <v>0.16737774860518528</v>
      </c>
      <c r="AH290" s="2">
        <f>(Table2[[#This Row],[Current Month High]]/Table2[[#This Row],[Close Price]])-1</f>
        <v>1.7430418892325106E-2</v>
      </c>
      <c r="AI290">
        <v>4.9198763002530104</v>
      </c>
      <c r="AJ290">
        <v>78.534381796887999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0.05</v>
      </c>
      <c r="AM290" t="s">
        <v>10345</v>
      </c>
      <c r="AN290">
        <v>10.8</v>
      </c>
      <c r="AO290" t="s">
        <v>10345</v>
      </c>
      <c r="AP290">
        <v>7.8439595535348003E-2</v>
      </c>
      <c r="AQ290">
        <f>(Table2[[#This Row],[Sharpe Ratio]]-AVERAGE(Table2[Sharpe Ratio]))/_xlfn.STDEV.P(Table2[Sharpe Ratio])</f>
        <v>0.14799134065528208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1.8235036619396061</v>
      </c>
      <c r="AS290">
        <f>_xlfn.RANK.AVG(Table2[[#This Row],[1Y Return vs Nifty Z-Score]],Table2[1Y Return vs Nifty Z-Score])</f>
        <v>225</v>
      </c>
      <c r="AT290">
        <f>_xlfn.RANK.AVG(Table2[[#This Row],[6M Return vs Nifty Z-Score]],Table2[6M Return vs Nifty Z-Score])</f>
        <v>395</v>
      </c>
      <c r="AU290">
        <f>_xlfn.RANK.AVG(Table2[[#This Row],[Sharpe Ratio Z-Score]],Table2[Sharpe Ratio Z-Score])</f>
        <v>307</v>
      </c>
      <c r="AV290">
        <f>(Table2[[#This Row],[Rank 1Y]]+Table2[[#This Row],[Rank 6M]]+Table2[[#This Row],[Rank Sharpe]])/3</f>
        <v>309</v>
      </c>
    </row>
    <row r="291" spans="1:48" x14ac:dyDescent="0.3">
      <c r="A291" t="s">
        <v>1865</v>
      </c>
      <c r="B291" t="s">
        <v>1866</v>
      </c>
      <c r="C291" t="s">
        <v>10305</v>
      </c>
      <c r="D291" t="s">
        <v>51</v>
      </c>
      <c r="E291">
        <v>4002.0752644599902</v>
      </c>
      <c r="F291">
        <v>408.05</v>
      </c>
      <c r="G291">
        <v>10.4109526396576</v>
      </c>
      <c r="H291">
        <f>(Table2[[#This Row],[1Y Return vs Nifty]]-AVERAGE(Table2[1Y Return vs Nifty]))/_xlfn.STDEV.P(Table2[1Y Return vs Nifty])</f>
        <v>-0.29772862002621575</v>
      </c>
      <c r="I291">
        <v>13.610732059958201</v>
      </c>
      <c r="J291">
        <f>(Table2[[#This Row],[1M Return vs Nifty]]-AVERAGE(Table2[1M Return vs Nifty]))/_xlfn.STDEV.P(Table2[1M Return vs Nifty])</f>
        <v>1.2415778606582639</v>
      </c>
      <c r="K291">
        <v>17.735249084549899</v>
      </c>
      <c r="L291">
        <f>(Table2[[#This Row],[6M Return vs Nifty]]-AVERAGE(Table2[6M Return vs Nifty]))/_xlfn.STDEV.P(Table2[6M Return vs Nifty])</f>
        <v>0.3194907042009596</v>
      </c>
      <c r="M291">
        <v>11.8404059570633</v>
      </c>
      <c r="N291">
        <f>(Table2[[#This Row],[1W Return vs Nifty]]-AVERAGE(Table2[1W Return vs Nifty]))/_xlfn.STDEV.P(Table2[1W Return vs Nifty])</f>
        <v>2.4942958004299629</v>
      </c>
      <c r="O291">
        <v>369.73</v>
      </c>
      <c r="P291">
        <v>357.446833689019</v>
      </c>
      <c r="Q291">
        <v>325.91452647736998</v>
      </c>
      <c r="R291">
        <v>75.642295694228395</v>
      </c>
      <c r="S291" s="2">
        <f>(Table2[[#This Row],[Close Price]]-Table2[[#This Row],[20D EMA]])/Table2[[#This Row],[20D EMA]]</f>
        <v>0.10364319909122871</v>
      </c>
      <c r="T291" s="2">
        <f>(Table2[[#This Row],[Close Price]]-Table2[[#This Row],[50D EMA]])/Table2[[#This Row],[50D EMA]]</f>
        <v>0.14156837196942715</v>
      </c>
      <c r="U291" s="2">
        <f>(Table2[[#This Row],[Close Price]]-Table2[[#This Row],[200D EMA]])/Table2[[#This Row],[200D EMA]]</f>
        <v>0.25201538087420339</v>
      </c>
      <c r="V291">
        <v>2.19647142033077</v>
      </c>
      <c r="W291">
        <v>402</v>
      </c>
      <c r="X291">
        <v>418.9</v>
      </c>
      <c r="Y291">
        <v>380.4</v>
      </c>
      <c r="Z291">
        <v>418.9</v>
      </c>
      <c r="AA291">
        <v>330.55</v>
      </c>
      <c r="AB291">
        <v>418.9</v>
      </c>
      <c r="AC291" s="2">
        <f>(Table2[[#This Row],[Close Price]]/Table2[[#This Row],[Day Low]])-1</f>
        <v>1.5049751243781051E-2</v>
      </c>
      <c r="AD291" s="2">
        <f>(Table2[[#This Row],[Day High]]/Table2[[#This Row],[Close Price]])-1</f>
        <v>2.6589878691336777E-2</v>
      </c>
      <c r="AE291" s="2">
        <f>(Table2[[#This Row],[Close Price]]/Table2[[#This Row],[Current Week Low]])-1</f>
        <v>7.2686645636172553E-2</v>
      </c>
      <c r="AF291" s="2">
        <f>(Table2[[#This Row],[Current Week High]]/Table2[[#This Row],[Close Price]])-1</f>
        <v>2.6589878691336777E-2</v>
      </c>
      <c r="AG291" s="2">
        <f>(Table2[[#This Row],[Close Price]]/Table2[[#This Row],[Current Month Low]])-1</f>
        <v>0.23445772197852066</v>
      </c>
      <c r="AH291" s="2">
        <f>(Table2[[#This Row],[Current Month High]]/Table2[[#This Row],[Close Price]])-1</f>
        <v>2.6589878691336777E-2</v>
      </c>
      <c r="AI291">
        <v>2.6589878691336701</v>
      </c>
      <c r="AJ291">
        <v>71.9191068042974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0.1</v>
      </c>
      <c r="AM291" t="s">
        <v>10345</v>
      </c>
      <c r="AN291">
        <v>14.17</v>
      </c>
      <c r="AO291" t="s">
        <v>10345</v>
      </c>
      <c r="AP291">
        <v>7.4713193872669004E-2</v>
      </c>
      <c r="AQ291">
        <f>(Table2[[#This Row],[Sharpe Ratio]]-AVERAGE(Table2[Sharpe Ratio]))/_xlfn.STDEV.P(Table2[Sharpe Ratio])</f>
        <v>0.10517909552537186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3.8628148407883423</v>
      </c>
      <c r="AS291">
        <f>_xlfn.RANK.AVG(Table2[[#This Row],[1Y Return vs Nifty Z-Score]],Table2[1Y Return vs Nifty Z-Score])</f>
        <v>380</v>
      </c>
      <c r="AT291">
        <f>_xlfn.RANK.AVG(Table2[[#This Row],[6M Return vs Nifty Z-Score]],Table2[6M Return vs Nifty Z-Score])</f>
        <v>226</v>
      </c>
      <c r="AU291">
        <f>_xlfn.RANK.AVG(Table2[[#This Row],[Sharpe Ratio Z-Score]],Table2[Sharpe Ratio Z-Score])</f>
        <v>323</v>
      </c>
      <c r="AV291">
        <f>(Table2[[#This Row],[Rank 1Y]]+Table2[[#This Row],[Rank 6M]]+Table2[[#This Row],[Rank Sharpe]])/3</f>
        <v>309.66666666666669</v>
      </c>
    </row>
    <row r="292" spans="1:48" x14ac:dyDescent="0.3">
      <c r="A292" t="s">
        <v>704</v>
      </c>
      <c r="B292" t="s">
        <v>705</v>
      </c>
      <c r="C292" t="s">
        <v>10311</v>
      </c>
      <c r="D292" t="s">
        <v>446</v>
      </c>
      <c r="E292">
        <v>25280.78256</v>
      </c>
      <c r="F292">
        <v>3618</v>
      </c>
      <c r="G292">
        <v>10.490058105746501</v>
      </c>
      <c r="H292">
        <f>(Table2[[#This Row],[1Y Return vs Nifty]]-AVERAGE(Table2[1Y Return vs Nifty]))/_xlfn.STDEV.P(Table2[1Y Return vs Nifty])</f>
        <v>-0.29648720845181015</v>
      </c>
      <c r="I292">
        <v>-1.3764819999393101</v>
      </c>
      <c r="J292">
        <f>(Table2[[#This Row],[1M Return vs Nifty]]-AVERAGE(Table2[1M Return vs Nifty]))/_xlfn.STDEV.P(Table2[1M Return vs Nifty])</f>
        <v>-0.17797550033158344</v>
      </c>
      <c r="K292">
        <v>5.75695440138698</v>
      </c>
      <c r="L292">
        <f>(Table2[[#This Row],[6M Return vs Nifty]]-AVERAGE(Table2[6M Return vs Nifty]))/_xlfn.STDEV.P(Table2[6M Return vs Nifty])</f>
        <v>-9.0432437710599653E-2</v>
      </c>
      <c r="M292">
        <v>2.2076345365453198</v>
      </c>
      <c r="N292">
        <f>(Table2[[#This Row],[1W Return vs Nifty]]-AVERAGE(Table2[1W Return vs Nifty]))/_xlfn.STDEV.P(Table2[1W Return vs Nifty])</f>
        <v>0.31875685739930987</v>
      </c>
      <c r="O292">
        <v>3556.64</v>
      </c>
      <c r="P292">
        <v>3522.1450878538299</v>
      </c>
      <c r="Q292">
        <v>3233.13670775026</v>
      </c>
      <c r="R292">
        <v>63.3225614938845</v>
      </c>
      <c r="S292" s="2">
        <f>(Table2[[#This Row],[Close Price]]-Table2[[#This Row],[20D EMA]])/Table2[[#This Row],[20D EMA]]</f>
        <v>1.7252238067389482E-2</v>
      </c>
      <c r="T292" s="2">
        <f>(Table2[[#This Row],[Close Price]]-Table2[[#This Row],[50D EMA]])/Table2[[#This Row],[50D EMA]]</f>
        <v>2.7214924358660648E-2</v>
      </c>
      <c r="U292" s="2">
        <f>(Table2[[#This Row],[Close Price]]-Table2[[#This Row],[200D EMA]])/Table2[[#This Row],[200D EMA]]</f>
        <v>0.11903712309076549</v>
      </c>
      <c r="V292">
        <v>0.89158841800538102</v>
      </c>
      <c r="W292">
        <v>3536.05</v>
      </c>
      <c r="X292">
        <v>3627</v>
      </c>
      <c r="Y292">
        <v>3500.1</v>
      </c>
      <c r="Z292">
        <v>3639</v>
      </c>
      <c r="AA292">
        <v>3405</v>
      </c>
      <c r="AB292">
        <v>3738.55</v>
      </c>
      <c r="AC292" s="2">
        <f>(Table2[[#This Row],[Close Price]]/Table2[[#This Row],[Day Low]])-1</f>
        <v>2.317557726842101E-2</v>
      </c>
      <c r="AD292" s="2">
        <f>(Table2[[#This Row],[Day High]]/Table2[[#This Row],[Close Price]])-1</f>
        <v>2.4875621890547706E-3</v>
      </c>
      <c r="AE292" s="2">
        <f>(Table2[[#This Row],[Close Price]]/Table2[[#This Row],[Current Week Low]])-1</f>
        <v>3.3684751864232476E-2</v>
      </c>
      <c r="AF292" s="2">
        <f>(Table2[[#This Row],[Current Week High]]/Table2[[#This Row],[Close Price]])-1</f>
        <v>5.8043117744610573E-3</v>
      </c>
      <c r="AG292" s="2">
        <f>(Table2[[#This Row],[Close Price]]/Table2[[#This Row],[Current Month Low]])-1</f>
        <v>6.2555066079295063E-2</v>
      </c>
      <c r="AH292" s="2">
        <f>(Table2[[#This Row],[Current Month High]]/Table2[[#This Row],[Close Price]])-1</f>
        <v>3.331951354339413E-2</v>
      </c>
      <c r="AI292">
        <v>8.8667772249861798</v>
      </c>
      <c r="AJ292">
        <v>44.134812660597902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0.1</v>
      </c>
      <c r="AM292" t="s">
        <v>10345</v>
      </c>
      <c r="AN292">
        <v>1.77</v>
      </c>
      <c r="AO292" t="s">
        <v>10345</v>
      </c>
      <c r="AP292">
        <v>0.10970680003142699</v>
      </c>
      <c r="AQ292">
        <f>(Table2[[#This Row],[Sharpe Ratio]]-AVERAGE(Table2[Sharpe Ratio]))/_xlfn.STDEV.P(Table2[Sharpe Ratio])</f>
        <v>0.50721703465918588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0.2610787455645025</v>
      </c>
      <c r="AS292">
        <f>_xlfn.RANK.AVG(Table2[[#This Row],[1Y Return vs Nifty Z-Score]],Table2[1Y Return vs Nifty Z-Score])</f>
        <v>379</v>
      </c>
      <c r="AT292">
        <f>_xlfn.RANK.AVG(Table2[[#This Row],[6M Return vs Nifty Z-Score]],Table2[6M Return vs Nifty Z-Score])</f>
        <v>339</v>
      </c>
      <c r="AU292">
        <f>_xlfn.RANK.AVG(Table2[[#This Row],[Sharpe Ratio Z-Score]],Table2[Sharpe Ratio Z-Score])</f>
        <v>213</v>
      </c>
      <c r="AV292">
        <f>(Table2[[#This Row],[Rank 1Y]]+Table2[[#This Row],[Rank 6M]]+Table2[[#This Row],[Rank Sharpe]])/3</f>
        <v>310.33333333333331</v>
      </c>
    </row>
    <row r="293" spans="1:48" x14ac:dyDescent="0.3">
      <c r="A293" t="s">
        <v>114</v>
      </c>
      <c r="B293" t="s">
        <v>115</v>
      </c>
      <c r="C293" t="s">
        <v>10299</v>
      </c>
      <c r="D293" t="s">
        <v>18</v>
      </c>
      <c r="E293">
        <v>244650.45498547499</v>
      </c>
      <c r="F293">
        <v>173.75</v>
      </c>
      <c r="G293">
        <v>59.2999553306623</v>
      </c>
      <c r="H293">
        <f>(Table2[[#This Row],[1Y Return vs Nifty]]-AVERAGE(Table2[1Y Return vs Nifty]))/_xlfn.STDEV.P(Table2[1Y Return vs Nifty])</f>
        <v>0.46949236737749606</v>
      </c>
      <c r="I293">
        <v>-4.0123168039210997</v>
      </c>
      <c r="J293">
        <f>(Table2[[#This Row],[1M Return vs Nifty]]-AVERAGE(Table2[1M Return vs Nifty]))/_xlfn.STDEV.P(Table2[1M Return vs Nifty])</f>
        <v>-0.42763551986906062</v>
      </c>
      <c r="K293">
        <v>-10.3344241882413</v>
      </c>
      <c r="L293">
        <f>(Table2[[#This Row],[6M Return vs Nifty]]-AVERAGE(Table2[6M Return vs Nifty]))/_xlfn.STDEV.P(Table2[6M Return vs Nifty])</f>
        <v>-0.6411142036568569</v>
      </c>
      <c r="M293">
        <v>-0.739209416573267</v>
      </c>
      <c r="N293">
        <f>(Table2[[#This Row],[1W Return vs Nifty]]-AVERAGE(Table2[1W Return vs Nifty]))/_xlfn.STDEV.P(Table2[1W Return vs Nifty])</f>
        <v>-0.34678097166080774</v>
      </c>
      <c r="O293">
        <v>171.83</v>
      </c>
      <c r="P293">
        <v>170.579038410691</v>
      </c>
      <c r="Q293">
        <v>153.989216172254</v>
      </c>
      <c r="R293">
        <v>57.139460752071997</v>
      </c>
      <c r="S293" s="2">
        <f>(Table2[[#This Row],[Close Price]]-Table2[[#This Row],[20D EMA]])/Table2[[#This Row],[20D EMA]]</f>
        <v>1.1173834603968966E-2</v>
      </c>
      <c r="T293" s="2">
        <f>(Table2[[#This Row],[Close Price]]-Table2[[#This Row],[50D EMA]])/Table2[[#This Row],[50D EMA]]</f>
        <v>1.8589397729365218E-2</v>
      </c>
      <c r="U293" s="2">
        <f>(Table2[[#This Row],[Close Price]]-Table2[[#This Row],[200D EMA]])/Table2[[#This Row],[200D EMA]]</f>
        <v>0.12832576409533358</v>
      </c>
      <c r="V293">
        <v>0.49925057040112403</v>
      </c>
      <c r="W293">
        <v>173.23</v>
      </c>
      <c r="X293">
        <v>176.5</v>
      </c>
      <c r="Y293">
        <v>171.75</v>
      </c>
      <c r="Z293">
        <v>176.5</v>
      </c>
      <c r="AA293">
        <v>163.01</v>
      </c>
      <c r="AB293">
        <v>182.49</v>
      </c>
      <c r="AC293" s="2">
        <f>(Table2[[#This Row],[Close Price]]/Table2[[#This Row],[Day Low]])-1</f>
        <v>3.0017895283727114E-3</v>
      </c>
      <c r="AD293" s="2">
        <f>(Table2[[#This Row],[Day High]]/Table2[[#This Row],[Close Price]])-1</f>
        <v>1.5827338129496438E-2</v>
      </c>
      <c r="AE293" s="2">
        <f>(Table2[[#This Row],[Close Price]]/Table2[[#This Row],[Current Week Low]])-1</f>
        <v>1.1644832605531397E-2</v>
      </c>
      <c r="AF293" s="2">
        <f>(Table2[[#This Row],[Current Week High]]/Table2[[#This Row],[Close Price]])-1</f>
        <v>1.5827338129496438E-2</v>
      </c>
      <c r="AG293" s="2">
        <f>(Table2[[#This Row],[Close Price]]/Table2[[#This Row],[Current Month Low]])-1</f>
        <v>6.5885528495184476E-2</v>
      </c>
      <c r="AH293" s="2">
        <f>(Table2[[#This Row],[Current Month High]]/Table2[[#This Row],[Close Price]])-1</f>
        <v>5.0302158273381359E-2</v>
      </c>
      <c r="AI293">
        <v>13.266187050359701</v>
      </c>
      <c r="AJ293">
        <v>103.216374269005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-0.02</v>
      </c>
      <c r="AM293" t="s">
        <v>10344</v>
      </c>
      <c r="AN293">
        <v>2.76</v>
      </c>
      <c r="AO293" t="s">
        <v>10345</v>
      </c>
      <c r="AP293">
        <v>0.107955087556563</v>
      </c>
      <c r="AQ293">
        <f>(Table2[[#This Row],[Sharpe Ratio]]-AVERAGE(Table2[Sharpe Ratio]))/_xlfn.STDEV.P(Table2[Sharpe Ratio])</f>
        <v>0.48709179034585987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-0.45894653746336928</v>
      </c>
      <c r="AS293">
        <f>_xlfn.RANK.AVG(Table2[[#This Row],[1Y Return vs Nifty Z-Score]],Table2[1Y Return vs Nifty Z-Score])</f>
        <v>171</v>
      </c>
      <c r="AT293">
        <f>_xlfn.RANK.AVG(Table2[[#This Row],[6M Return vs Nifty Z-Score]],Table2[6M Return vs Nifty Z-Score])</f>
        <v>541</v>
      </c>
      <c r="AU293">
        <f>_xlfn.RANK.AVG(Table2[[#This Row],[Sharpe Ratio Z-Score]],Table2[Sharpe Ratio Z-Score])</f>
        <v>220</v>
      </c>
      <c r="AV293">
        <f>(Table2[[#This Row],[Rank 1Y]]+Table2[[#This Row],[Rank 6M]]+Table2[[#This Row],[Rank Sharpe]])/3</f>
        <v>310.66666666666669</v>
      </c>
    </row>
    <row r="294" spans="1:48" x14ac:dyDescent="0.3">
      <c r="A294" t="s">
        <v>1360</v>
      </c>
      <c r="B294" t="s">
        <v>1361</v>
      </c>
      <c r="C294" t="s">
        <v>632</v>
      </c>
      <c r="D294" t="s">
        <v>632</v>
      </c>
      <c r="E294">
        <v>8368.7861367000005</v>
      </c>
      <c r="F294">
        <v>419.65</v>
      </c>
      <c r="G294">
        <v>38.263783141062497</v>
      </c>
      <c r="H294">
        <f>(Table2[[#This Row],[1Y Return vs Nifty]]-AVERAGE(Table2[1Y Return vs Nifty]))/_xlfn.STDEV.P(Table2[1Y Return vs Nifty])</f>
        <v>0.13936919222283456</v>
      </c>
      <c r="I294">
        <v>1.68489417304304</v>
      </c>
      <c r="J294">
        <f>(Table2[[#This Row],[1M Return vs Nifty]]-AVERAGE(Table2[1M Return vs Nifty]))/_xlfn.STDEV.P(Table2[1M Return vs Nifty])</f>
        <v>0.1119907881489222</v>
      </c>
      <c r="K294">
        <v>10.3236305488514</v>
      </c>
      <c r="L294">
        <f>(Table2[[#This Row],[6M Return vs Nifty]]-AVERAGE(Table2[6M Return vs Nifty]))/_xlfn.STDEV.P(Table2[6M Return vs Nifty])</f>
        <v>6.5849093507071479E-2</v>
      </c>
      <c r="M294">
        <v>8.0328712750963103</v>
      </c>
      <c r="N294">
        <f>(Table2[[#This Row],[1W Return vs Nifty]]-AVERAGE(Table2[1W Return vs Nifty]))/_xlfn.STDEV.P(Table2[1W Return vs Nifty])</f>
        <v>1.6343729790584165</v>
      </c>
      <c r="O294">
        <v>397.23</v>
      </c>
      <c r="P294">
        <v>390.13016824637202</v>
      </c>
      <c r="Q294">
        <v>341.58445354864699</v>
      </c>
      <c r="R294">
        <v>70.468623708938694</v>
      </c>
      <c r="S294" s="2">
        <f>(Table2[[#This Row],[Close Price]]-Table2[[#This Row],[20D EMA]])/Table2[[#This Row],[20D EMA]]</f>
        <v>5.644085290637655E-2</v>
      </c>
      <c r="T294" s="2">
        <f>(Table2[[#This Row],[Close Price]]-Table2[[#This Row],[50D EMA]])/Table2[[#This Row],[50D EMA]]</f>
        <v>7.566662144155388E-2</v>
      </c>
      <c r="U294" s="2">
        <f>(Table2[[#This Row],[Close Price]]-Table2[[#This Row],[200D EMA]])/Table2[[#This Row],[200D EMA]]</f>
        <v>0.22853951823728191</v>
      </c>
      <c r="V294">
        <v>0.94811554384049401</v>
      </c>
      <c r="W294">
        <v>415.95</v>
      </c>
      <c r="X294">
        <v>424.5</v>
      </c>
      <c r="Y294">
        <v>400.55</v>
      </c>
      <c r="Z294">
        <v>424.6</v>
      </c>
      <c r="AA294">
        <v>358</v>
      </c>
      <c r="AB294">
        <v>424.6</v>
      </c>
      <c r="AC294" s="2">
        <f>(Table2[[#This Row],[Close Price]]/Table2[[#This Row],[Day Low]])-1</f>
        <v>8.8952999158551371E-3</v>
      </c>
      <c r="AD294" s="2">
        <f>(Table2[[#This Row],[Day High]]/Table2[[#This Row],[Close Price]])-1</f>
        <v>1.1557250089360149E-2</v>
      </c>
      <c r="AE294" s="2">
        <f>(Table2[[#This Row],[Close Price]]/Table2[[#This Row],[Current Week Low]])-1</f>
        <v>4.7684433903382839E-2</v>
      </c>
      <c r="AF294" s="2">
        <f>(Table2[[#This Row],[Current Week High]]/Table2[[#This Row],[Close Price]])-1</f>
        <v>1.1795543905635864E-2</v>
      </c>
      <c r="AG294" s="2">
        <f>(Table2[[#This Row],[Close Price]]/Table2[[#This Row],[Current Month Low]])-1</f>
        <v>0.17220670391061454</v>
      </c>
      <c r="AH294" s="2">
        <f>(Table2[[#This Row],[Current Month High]]/Table2[[#This Row],[Close Price]])-1</f>
        <v>1.1795543905635864E-2</v>
      </c>
      <c r="AI294">
        <v>7.3871083045394998</v>
      </c>
      <c r="AJ294">
        <v>95.004646840148695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0.09</v>
      </c>
      <c r="AM294" t="s">
        <v>10345</v>
      </c>
      <c r="AN294">
        <v>7.91</v>
      </c>
      <c r="AO294" t="s">
        <v>10345</v>
      </c>
      <c r="AP294">
        <v>5.3549805975703003E-2</v>
      </c>
      <c r="AQ294">
        <f>(Table2[[#This Row],[Sharpe Ratio]]-AVERAGE(Table2[Sharpe Ratio]))/_xlfn.STDEV.P(Table2[Sharpe Ratio])</f>
        <v>-0.13796488959535741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1.8136171633418874</v>
      </c>
      <c r="AS294">
        <f>_xlfn.RANK.AVG(Table2[[#This Row],[1Y Return vs Nifty Z-Score]],Table2[1Y Return vs Nifty Z-Score])</f>
        <v>255</v>
      </c>
      <c r="AT294">
        <f>_xlfn.RANK.AVG(Table2[[#This Row],[6M Return vs Nifty Z-Score]],Table2[6M Return vs Nifty Z-Score])</f>
        <v>292</v>
      </c>
      <c r="AU294">
        <f>_xlfn.RANK.AVG(Table2[[#This Row],[Sharpe Ratio Z-Score]],Table2[Sharpe Ratio Z-Score])</f>
        <v>386</v>
      </c>
      <c r="AV294">
        <f>(Table2[[#This Row],[Rank 1Y]]+Table2[[#This Row],[Rank 6M]]+Table2[[#This Row],[Rank Sharpe]])/3</f>
        <v>311</v>
      </c>
    </row>
    <row r="295" spans="1:48" x14ac:dyDescent="0.3">
      <c r="A295" t="s">
        <v>152</v>
      </c>
      <c r="B295" t="s">
        <v>153</v>
      </c>
      <c r="C295" t="s">
        <v>6698</v>
      </c>
      <c r="D295" t="s">
        <v>80</v>
      </c>
      <c r="E295">
        <v>181156.86691372</v>
      </c>
      <c r="F295">
        <v>2715.55</v>
      </c>
      <c r="G295">
        <v>23.002269557657701</v>
      </c>
      <c r="H295">
        <f>(Table2[[#This Row],[1Y Return vs Nifty]]-AVERAGE(Table2[1Y Return vs Nifty]))/_xlfn.STDEV.P(Table2[1Y Return vs Nifty])</f>
        <v>-0.10013157228937276</v>
      </c>
      <c r="I295">
        <v>-6.4390166948378598</v>
      </c>
      <c r="J295">
        <f>(Table2[[#This Row],[1M Return vs Nifty]]-AVERAGE(Table2[1M Return vs Nifty]))/_xlfn.STDEV.P(Table2[1M Return vs Nifty])</f>
        <v>-0.65748677658008536</v>
      </c>
      <c r="K295">
        <v>10.096877535227501</v>
      </c>
      <c r="L295">
        <f>(Table2[[#This Row],[6M Return vs Nifty]]-AVERAGE(Table2[6M Return vs Nifty]))/_xlfn.STDEV.P(Table2[6M Return vs Nifty])</f>
        <v>5.8089115126068833E-2</v>
      </c>
      <c r="M295">
        <v>1.4972604708300301</v>
      </c>
      <c r="N295">
        <f>(Table2[[#This Row],[1W Return vs Nifty]]-AVERAGE(Table2[1W Return vs Nifty]))/_xlfn.STDEV.P(Table2[1W Return vs Nifty])</f>
        <v>0.15832053262669046</v>
      </c>
      <c r="O295">
        <v>2678.44</v>
      </c>
      <c r="P295">
        <v>2642.9559159066898</v>
      </c>
      <c r="Q295">
        <v>2360.0813322929698</v>
      </c>
      <c r="R295">
        <v>55.566227032774101</v>
      </c>
      <c r="S295" s="2">
        <f>(Table2[[#This Row],[Close Price]]-Table2[[#This Row],[20D EMA]])/Table2[[#This Row],[20D EMA]]</f>
        <v>1.3855079822583343E-2</v>
      </c>
      <c r="T295" s="2">
        <f>(Table2[[#This Row],[Close Price]]-Table2[[#This Row],[50D EMA]])/Table2[[#This Row],[50D EMA]]</f>
        <v>2.7467005278597811E-2</v>
      </c>
      <c r="U295" s="2">
        <f>(Table2[[#This Row],[Close Price]]-Table2[[#This Row],[200D EMA]])/Table2[[#This Row],[200D EMA]]</f>
        <v>0.15061712613169556</v>
      </c>
      <c r="V295">
        <v>0.88855491560501498</v>
      </c>
      <c r="W295">
        <v>2683</v>
      </c>
      <c r="X295">
        <v>2722.55</v>
      </c>
      <c r="Y295">
        <v>2683</v>
      </c>
      <c r="Z295">
        <v>2763.2</v>
      </c>
      <c r="AA295">
        <v>2505.0500000000002</v>
      </c>
      <c r="AB295">
        <v>2788.65</v>
      </c>
      <c r="AC295" s="2">
        <f>(Table2[[#This Row],[Close Price]]/Table2[[#This Row],[Day Low]])-1</f>
        <v>1.2131941856131201E-2</v>
      </c>
      <c r="AD295" s="2">
        <f>(Table2[[#This Row],[Day High]]/Table2[[#This Row],[Close Price]])-1</f>
        <v>2.5777466811511829E-3</v>
      </c>
      <c r="AE295" s="2">
        <f>(Table2[[#This Row],[Close Price]]/Table2[[#This Row],[Current Week Low]])-1</f>
        <v>1.2131941856131201E-2</v>
      </c>
      <c r="AF295" s="2">
        <f>(Table2[[#This Row],[Current Week High]]/Table2[[#This Row],[Close Price]])-1</f>
        <v>1.7547089908121594E-2</v>
      </c>
      <c r="AG295" s="2">
        <f>(Table2[[#This Row],[Close Price]]/Table2[[#This Row],[Current Month Low]])-1</f>
        <v>8.4030258877068276E-2</v>
      </c>
      <c r="AH295" s="2">
        <f>(Table2[[#This Row],[Current Month High]]/Table2[[#This Row],[Close Price]])-1</f>
        <v>2.6919040341735423E-2</v>
      </c>
      <c r="AI295">
        <v>5.9730073097530703</v>
      </c>
      <c r="AJ295">
        <v>54.179019399195099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7.0000000000000007E-2</v>
      </c>
      <c r="AM295" t="s">
        <v>10345</v>
      </c>
      <c r="AN295">
        <v>5.55</v>
      </c>
      <c r="AO295" t="s">
        <v>10345</v>
      </c>
      <c r="AP295">
        <v>7.7121117586852E-2</v>
      </c>
      <c r="AQ295">
        <f>(Table2[[#This Row],[Sharpe Ratio]]-AVERAGE(Table2[Sharpe Ratio]))/_xlfn.STDEV.P(Table2[Sharpe Ratio])</f>
        <v>0.13284348322093054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-0.4083652178957683</v>
      </c>
      <c r="AS295">
        <f>_xlfn.RANK.AVG(Table2[[#This Row],[1Y Return vs Nifty Z-Score]],Table2[1Y Return vs Nifty Z-Score])</f>
        <v>333</v>
      </c>
      <c r="AT295">
        <f>_xlfn.RANK.AVG(Table2[[#This Row],[6M Return vs Nifty Z-Score]],Table2[6M Return vs Nifty Z-Score])</f>
        <v>295</v>
      </c>
      <c r="AU295">
        <f>_xlfn.RANK.AVG(Table2[[#This Row],[Sharpe Ratio Z-Score]],Table2[Sharpe Ratio Z-Score])</f>
        <v>313</v>
      </c>
      <c r="AV295">
        <f>(Table2[[#This Row],[Rank 1Y]]+Table2[[#This Row],[Rank 6M]]+Table2[[#This Row],[Rank Sharpe]])/3</f>
        <v>313.66666666666669</v>
      </c>
    </row>
    <row r="296" spans="1:48" x14ac:dyDescent="0.3">
      <c r="A296" t="s">
        <v>1090</v>
      </c>
      <c r="B296" t="s">
        <v>1091</v>
      </c>
      <c r="C296" t="s">
        <v>10310</v>
      </c>
      <c r="D296" t="s">
        <v>1092</v>
      </c>
      <c r="E296">
        <v>11917.54999043</v>
      </c>
      <c r="F296">
        <v>791.55</v>
      </c>
      <c r="G296">
        <v>55.719059155213699</v>
      </c>
      <c r="H296">
        <f>(Table2[[#This Row],[1Y Return vs Nifty]]-AVERAGE(Table2[1Y Return vs Nifty]))/_xlfn.STDEV.P(Table2[1Y Return vs Nifty])</f>
        <v>0.41329693387925154</v>
      </c>
      <c r="I296">
        <v>10.6471631010309</v>
      </c>
      <c r="J296">
        <f>(Table2[[#This Row],[1M Return vs Nifty]]-AVERAGE(Table2[1M Return vs Nifty]))/_xlfn.STDEV.P(Table2[1M Return vs Nifty])</f>
        <v>0.96087563946111099</v>
      </c>
      <c r="K296">
        <v>37.597395757991798</v>
      </c>
      <c r="L296">
        <f>(Table2[[#This Row],[6M Return vs Nifty]]-AVERAGE(Table2[6M Return vs Nifty]))/_xlfn.STDEV.P(Table2[6M Return vs Nifty])</f>
        <v>0.99921630662165495</v>
      </c>
      <c r="M296">
        <v>8.9220098933349892</v>
      </c>
      <c r="N296">
        <f>(Table2[[#This Row],[1W Return vs Nifty]]-AVERAGE(Table2[1W Return vs Nifty]))/_xlfn.STDEV.P(Table2[1W Return vs Nifty])</f>
        <v>1.835182860793023</v>
      </c>
      <c r="O296">
        <v>721.38</v>
      </c>
      <c r="P296">
        <v>678.71195307093399</v>
      </c>
      <c r="Q296">
        <v>585.50382720934999</v>
      </c>
      <c r="R296">
        <v>86.681866124043594</v>
      </c>
      <c r="S296" s="2">
        <f>(Table2[[#This Row],[Close Price]]-Table2[[#This Row],[20D EMA]])/Table2[[#This Row],[20D EMA]]</f>
        <v>9.7271895533560623E-2</v>
      </c>
      <c r="T296" s="2">
        <f>(Table2[[#This Row],[Close Price]]-Table2[[#This Row],[50D EMA]])/Table2[[#This Row],[50D EMA]]</f>
        <v>0.16625321893700754</v>
      </c>
      <c r="U296" s="2">
        <f>(Table2[[#This Row],[Close Price]]-Table2[[#This Row],[200D EMA]])/Table2[[#This Row],[200D EMA]]</f>
        <v>0.35191259768994998</v>
      </c>
      <c r="V296">
        <v>1.67552205000979</v>
      </c>
      <c r="W296">
        <v>785.15</v>
      </c>
      <c r="X296">
        <v>813.8</v>
      </c>
      <c r="Y296">
        <v>732.05</v>
      </c>
      <c r="Z296">
        <v>813.8</v>
      </c>
      <c r="AA296">
        <v>650.79999999999995</v>
      </c>
      <c r="AB296">
        <v>813.8</v>
      </c>
      <c r="AC296" s="2">
        <f>(Table2[[#This Row],[Close Price]]/Table2[[#This Row],[Day Low]])-1</f>
        <v>8.1513086671336499E-3</v>
      </c>
      <c r="AD296" s="2">
        <f>(Table2[[#This Row],[Day High]]/Table2[[#This Row],[Close Price]])-1</f>
        <v>2.8109405596614234E-2</v>
      </c>
      <c r="AE296" s="2">
        <f>(Table2[[#This Row],[Close Price]]/Table2[[#This Row],[Current Week Low]])-1</f>
        <v>8.1278601188443433E-2</v>
      </c>
      <c r="AF296" s="2">
        <f>(Table2[[#This Row],[Current Week High]]/Table2[[#This Row],[Close Price]])-1</f>
        <v>2.8109405596614234E-2</v>
      </c>
      <c r="AG296" s="2">
        <f>(Table2[[#This Row],[Close Price]]/Table2[[#This Row],[Current Month Low]])-1</f>
        <v>0.21627228027043643</v>
      </c>
      <c r="AH296" s="2">
        <f>(Table2[[#This Row],[Current Month High]]/Table2[[#This Row],[Close Price]])-1</f>
        <v>2.8109405596614234E-2</v>
      </c>
      <c r="AI296">
        <v>2.8109405596614199</v>
      </c>
      <c r="AJ296">
        <v>97.714499812663803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0.12</v>
      </c>
      <c r="AM296" t="s">
        <v>10345</v>
      </c>
      <c r="AN296">
        <v>11.99</v>
      </c>
      <c r="AO296" t="s">
        <v>10345</v>
      </c>
      <c r="AP296">
        <v>-3.4985239474833001E-2</v>
      </c>
      <c r="AQ296">
        <f>(Table2[[#This Row],[Sharpe Ratio]]-AVERAGE(Table2[Sharpe Ratio]))/_xlfn.STDEV.P(Table2[Sharpe Ratio])</f>
        <v>-1.155134913529678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3.0534368272253625</v>
      </c>
      <c r="AS296">
        <f>_xlfn.RANK.AVG(Table2[[#This Row],[1Y Return vs Nifty Z-Score]],Table2[1Y Return vs Nifty Z-Score])</f>
        <v>185</v>
      </c>
      <c r="AT296">
        <f>_xlfn.RANK.AVG(Table2[[#This Row],[6M Return vs Nifty Z-Score]],Table2[6M Return vs Nifty Z-Score])</f>
        <v>110</v>
      </c>
      <c r="AU296">
        <f>_xlfn.RANK.AVG(Table2[[#This Row],[Sharpe Ratio Z-Score]],Table2[Sharpe Ratio Z-Score])</f>
        <v>647</v>
      </c>
      <c r="AV296">
        <f>(Table2[[#This Row],[Rank 1Y]]+Table2[[#This Row],[Rank 6M]]+Table2[[#This Row],[Rank Sharpe]])/3</f>
        <v>314</v>
      </c>
    </row>
    <row r="297" spans="1:48" x14ac:dyDescent="0.3">
      <c r="A297" t="s">
        <v>213</v>
      </c>
      <c r="B297" t="s">
        <v>214</v>
      </c>
      <c r="C297" t="s">
        <v>10313</v>
      </c>
      <c r="D297" t="s">
        <v>139</v>
      </c>
      <c r="E297">
        <v>123137.74878533999</v>
      </c>
      <c r="F297">
        <v>1251.75</v>
      </c>
      <c r="G297">
        <v>64.320567889218694</v>
      </c>
      <c r="H297">
        <f>(Table2[[#This Row],[1Y Return vs Nifty]]-AVERAGE(Table2[1Y Return vs Nifty]))/_xlfn.STDEV.P(Table2[1Y Return vs Nifty])</f>
        <v>0.54828144288579739</v>
      </c>
      <c r="I297">
        <v>-13.124012388962001</v>
      </c>
      <c r="J297">
        <f>(Table2[[#This Row],[1M Return vs Nifty]]-AVERAGE(Table2[1M Return vs Nifty]))/_xlfn.STDEV.P(Table2[1M Return vs Nifty])</f>
        <v>-1.2906737096465155</v>
      </c>
      <c r="K297">
        <v>-5.4358567543983902</v>
      </c>
      <c r="L297">
        <f>(Table2[[#This Row],[6M Return vs Nifty]]-AVERAGE(Table2[6M Return vs Nifty]))/_xlfn.STDEV.P(Table2[6M Return vs Nifty])</f>
        <v>-0.47347463504872345</v>
      </c>
      <c r="M297">
        <v>-2.28160788644837</v>
      </c>
      <c r="N297">
        <f>(Table2[[#This Row],[1W Return vs Nifty]]-AVERAGE(Table2[1W Return vs Nifty]))/_xlfn.STDEV.P(Table2[1W Return vs Nifty])</f>
        <v>-0.6951280662193684</v>
      </c>
      <c r="O297">
        <v>1266.8</v>
      </c>
      <c r="P297">
        <v>1317.3805274689701</v>
      </c>
      <c r="Q297">
        <v>1178.74443047008</v>
      </c>
      <c r="R297">
        <v>47.045100401289801</v>
      </c>
      <c r="S297" s="2">
        <f>(Table2[[#This Row],[Close Price]]-Table2[[#This Row],[20D EMA]])/Table2[[#This Row],[20D EMA]]</f>
        <v>-1.1880328386485598E-2</v>
      </c>
      <c r="T297" s="2">
        <f>(Table2[[#This Row],[Close Price]]-Table2[[#This Row],[50D EMA]])/Table2[[#This Row],[50D EMA]]</f>
        <v>-4.9818959746629428E-2</v>
      </c>
      <c r="U297" s="2">
        <f>(Table2[[#This Row],[Close Price]]-Table2[[#This Row],[200D EMA]])/Table2[[#This Row],[200D EMA]]</f>
        <v>6.1935028189957636E-2</v>
      </c>
      <c r="V297">
        <v>0.74124089750373301</v>
      </c>
      <c r="W297">
        <v>1216.55</v>
      </c>
      <c r="X297">
        <v>1259.9000000000001</v>
      </c>
      <c r="Y297">
        <v>1144</v>
      </c>
      <c r="Z297">
        <v>1288.55</v>
      </c>
      <c r="AA297">
        <v>1144</v>
      </c>
      <c r="AB297">
        <v>1336</v>
      </c>
      <c r="AC297" s="2">
        <f>(Table2[[#This Row],[Close Price]]/Table2[[#This Row],[Day Low]])-1</f>
        <v>2.8934281369446424E-2</v>
      </c>
      <c r="AD297" s="2">
        <f>(Table2[[#This Row],[Day High]]/Table2[[#This Row],[Close Price]])-1</f>
        <v>6.5108847613342125E-3</v>
      </c>
      <c r="AE297" s="2">
        <f>(Table2[[#This Row],[Close Price]]/Table2[[#This Row],[Current Week Low]])-1</f>
        <v>9.4187062937062915E-2</v>
      </c>
      <c r="AF297" s="2">
        <f>(Table2[[#This Row],[Current Week High]]/Table2[[#This Row],[Close Price]])-1</f>
        <v>2.9398841621729455E-2</v>
      </c>
      <c r="AG297" s="2">
        <f>(Table2[[#This Row],[Close Price]]/Table2[[#This Row],[Current Month Low]])-1</f>
        <v>9.4187062937062915E-2</v>
      </c>
      <c r="AH297" s="2">
        <f>(Table2[[#This Row],[Current Month High]]/Table2[[#This Row],[Close Price]])-1</f>
        <v>6.7305771919312862E-2</v>
      </c>
      <c r="AI297">
        <v>31.8114639504693</v>
      </c>
      <c r="AJ297">
        <v>95.265579907963499</v>
      </c>
      <c r="AK297" t="str">
        <f>IF(AND(Table2[[#This Row],[20D EMA]]&gt;Table2[[#This Row],[50D EMA]],Table2[[#This Row],[50D EMA]]&gt;Table2[[#This Row],[200D EMA]]),"Uptrend","Downtrend/NoTrend")</f>
        <v>Downtrend/NoTrend</v>
      </c>
      <c r="AL297">
        <v>-0.1</v>
      </c>
      <c r="AM297" t="s">
        <v>10344</v>
      </c>
      <c r="AN297">
        <v>0.59</v>
      </c>
      <c r="AO297" t="s">
        <v>10345</v>
      </c>
      <c r="AP297">
        <v>8.0695638657337004E-2</v>
      </c>
      <c r="AQ297">
        <f>(Table2[[#This Row],[Sharpe Ratio]]-AVERAGE(Table2[Sharpe Ratio]))/_xlfn.STDEV.P(Table2[Sharpe Ratio])</f>
        <v>0.17391078786076741</v>
      </c>
      <c r="AR2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7">
        <f>_xlfn.RANK.AVG(Table2[[#This Row],[1Y Return vs Nifty Z-Score]],Table2[1Y Return vs Nifty Z-Score])</f>
        <v>161</v>
      </c>
      <c r="AT297">
        <f>_xlfn.RANK.AVG(Table2[[#This Row],[6M Return vs Nifty Z-Score]],Table2[6M Return vs Nifty Z-Score])</f>
        <v>485</v>
      </c>
      <c r="AU297">
        <f>_xlfn.RANK.AVG(Table2[[#This Row],[Sharpe Ratio Z-Score]],Table2[Sharpe Ratio Z-Score])</f>
        <v>300</v>
      </c>
      <c r="AV297">
        <f>(Table2[[#This Row],[Rank 1Y]]+Table2[[#This Row],[Rank 6M]]+Table2[[#This Row],[Rank Sharpe]])/3</f>
        <v>315.33333333333331</v>
      </c>
    </row>
    <row r="298" spans="1:48" x14ac:dyDescent="0.3">
      <c r="A298" t="s">
        <v>392</v>
      </c>
      <c r="B298" t="s">
        <v>393</v>
      </c>
      <c r="C298" t="s">
        <v>10314</v>
      </c>
      <c r="D298" t="s">
        <v>306</v>
      </c>
      <c r="E298">
        <v>62137.658456685</v>
      </c>
      <c r="F298">
        <v>7271.4</v>
      </c>
      <c r="G298">
        <v>-8.2979089727606699</v>
      </c>
      <c r="H298">
        <f>(Table2[[#This Row],[1Y Return vs Nifty]]-AVERAGE(Table2[1Y Return vs Nifty]))/_xlfn.STDEV.P(Table2[1Y Return vs Nifty])</f>
        <v>-0.59132903094480394</v>
      </c>
      <c r="I298">
        <v>-10.0732505274975</v>
      </c>
      <c r="J298">
        <f>(Table2[[#This Row],[1M Return vs Nifty]]-AVERAGE(Table2[1M Return vs Nifty]))/_xlfn.STDEV.P(Table2[1M Return vs Nifty])</f>
        <v>-1.0017127835722273</v>
      </c>
      <c r="K298">
        <v>17.1996456593441</v>
      </c>
      <c r="L298">
        <f>(Table2[[#This Row],[6M Return vs Nifty]]-AVERAGE(Table2[6M Return vs Nifty]))/_xlfn.STDEV.P(Table2[6M Return vs Nifty])</f>
        <v>0.30116119698090682</v>
      </c>
      <c r="M298">
        <v>-2.98602003847751</v>
      </c>
      <c r="N298">
        <f>(Table2[[#This Row],[1W Return vs Nifty]]-AVERAGE(Table2[1W Return vs Nifty]))/_xlfn.STDEV.P(Table2[1W Return vs Nifty])</f>
        <v>-0.85421790670070907</v>
      </c>
      <c r="O298">
        <v>7543.93</v>
      </c>
      <c r="P298">
        <v>7876.4799757555902</v>
      </c>
      <c r="Q298">
        <v>7163.7563795955202</v>
      </c>
      <c r="R298">
        <v>31.388955320550799</v>
      </c>
      <c r="S298" s="2">
        <f>(Table2[[#This Row],[Close Price]]-Table2[[#This Row],[20D EMA]])/Table2[[#This Row],[20D EMA]]</f>
        <v>-3.6125732873979563E-2</v>
      </c>
      <c r="T298" s="2">
        <f>(Table2[[#This Row],[Close Price]]-Table2[[#This Row],[50D EMA]])/Table2[[#This Row],[50D EMA]]</f>
        <v>-7.6821115221275646E-2</v>
      </c>
      <c r="U298" s="2">
        <f>(Table2[[#This Row],[Close Price]]-Table2[[#This Row],[200D EMA]])/Table2[[#This Row],[200D EMA]]</f>
        <v>1.5026141970863221E-2</v>
      </c>
      <c r="V298">
        <v>0.528185541082551</v>
      </c>
      <c r="W298">
        <v>7250</v>
      </c>
      <c r="X298">
        <v>7370</v>
      </c>
      <c r="Y298">
        <v>7163</v>
      </c>
      <c r="Z298">
        <v>7417</v>
      </c>
      <c r="AA298">
        <v>7030</v>
      </c>
      <c r="AB298">
        <v>8294.75</v>
      </c>
      <c r="AC298" s="2">
        <f>(Table2[[#This Row],[Close Price]]/Table2[[#This Row],[Day Low]])-1</f>
        <v>2.9517241379308778E-3</v>
      </c>
      <c r="AD298" s="2">
        <f>(Table2[[#This Row],[Day High]]/Table2[[#This Row],[Close Price]])-1</f>
        <v>1.355997469538206E-2</v>
      </c>
      <c r="AE298" s="2">
        <f>(Table2[[#This Row],[Close Price]]/Table2[[#This Row],[Current Week Low]])-1</f>
        <v>1.5133324026245898E-2</v>
      </c>
      <c r="AF298" s="2">
        <f>(Table2[[#This Row],[Current Week High]]/Table2[[#This Row],[Close Price]])-1</f>
        <v>2.0023654316912998E-2</v>
      </c>
      <c r="AG298" s="2">
        <f>(Table2[[#This Row],[Close Price]]/Table2[[#This Row],[Current Month Low]])-1</f>
        <v>3.4338549075391134E-2</v>
      </c>
      <c r="AH298" s="2">
        <f>(Table2[[#This Row],[Current Month High]]/Table2[[#This Row],[Close Price]])-1</f>
        <v>0.14073630937646131</v>
      </c>
      <c r="AI298">
        <v>36.631872816788999</v>
      </c>
      <c r="AJ298">
        <v>36.552112676056304</v>
      </c>
      <c r="AK298" t="str">
        <f>IF(AND(Table2[[#This Row],[20D EMA]]&gt;Table2[[#This Row],[50D EMA]],Table2[[#This Row],[50D EMA]]&gt;Table2[[#This Row],[200D EMA]]),"Uptrend","Downtrend/NoTrend")</f>
        <v>Downtrend/NoTrend</v>
      </c>
      <c r="AL298">
        <v>-0.21</v>
      </c>
      <c r="AM298" t="s">
        <v>10344</v>
      </c>
      <c r="AN298">
        <v>-5.51</v>
      </c>
      <c r="AO298" t="s">
        <v>10344</v>
      </c>
      <c r="AP298">
        <v>0.116356751938998</v>
      </c>
      <c r="AQ298">
        <f>(Table2[[#This Row],[Sharpe Ratio]]-AVERAGE(Table2[Sharpe Ratio]))/_xlfn.STDEV.P(Table2[Sharpe Ratio])</f>
        <v>0.58361764762058277</v>
      </c>
      <c r="AR2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8">
        <f>_xlfn.RANK.AVG(Table2[[#This Row],[1Y Return vs Nifty Z-Score]],Table2[1Y Return vs Nifty Z-Score])</f>
        <v>518</v>
      </c>
      <c r="AT298">
        <f>_xlfn.RANK.AVG(Table2[[#This Row],[6M Return vs Nifty Z-Score]],Table2[6M Return vs Nifty Z-Score])</f>
        <v>229</v>
      </c>
      <c r="AU298">
        <f>_xlfn.RANK.AVG(Table2[[#This Row],[Sharpe Ratio Z-Score]],Table2[Sharpe Ratio Z-Score])</f>
        <v>199</v>
      </c>
      <c r="AV298">
        <f>(Table2[[#This Row],[Rank 1Y]]+Table2[[#This Row],[Rank 6M]]+Table2[[#This Row],[Rank Sharpe]])/3</f>
        <v>315.33333333333331</v>
      </c>
    </row>
    <row r="299" spans="1:48" x14ac:dyDescent="0.3">
      <c r="A299" t="s">
        <v>275</v>
      </c>
      <c r="B299" t="s">
        <v>276</v>
      </c>
      <c r="C299" t="s">
        <v>10301</v>
      </c>
      <c r="D299" t="s">
        <v>34</v>
      </c>
      <c r="E299">
        <v>100548.1692171</v>
      </c>
      <c r="F299">
        <v>110.23</v>
      </c>
      <c r="G299">
        <v>38.963751439377702</v>
      </c>
      <c r="H299">
        <f>(Table2[[#This Row],[1Y Return vs Nifty]]-AVERAGE(Table2[1Y Return vs Nifty]))/_xlfn.STDEV.P(Table2[1Y Return vs Nifty])</f>
        <v>0.15035387874587336</v>
      </c>
      <c r="I299">
        <v>-4.9349857155678096</v>
      </c>
      <c r="J299">
        <f>(Table2[[#This Row],[1M Return vs Nifty]]-AVERAGE(Table2[1M Return vs Nifty]))/_xlfn.STDEV.P(Table2[1M Return vs Nifty])</f>
        <v>-0.51502853029610252</v>
      </c>
      <c r="K299">
        <v>-14.0005649465412</v>
      </c>
      <c r="L299">
        <f>(Table2[[#This Row],[6M Return vs Nifty]]-AVERAGE(Table2[6M Return vs Nifty]))/_xlfn.STDEV.P(Table2[6M Return vs Nifty])</f>
        <v>-0.76657746684111927</v>
      </c>
      <c r="M299">
        <v>-1.5970444724458901</v>
      </c>
      <c r="N299">
        <f>(Table2[[#This Row],[1W Return vs Nifty]]-AVERAGE(Table2[1W Return vs Nifty]))/_xlfn.STDEV.P(Table2[1W Return vs Nifty])</f>
        <v>-0.54052101689562071</v>
      </c>
      <c r="O299">
        <v>110.79</v>
      </c>
      <c r="P299">
        <v>112.66171566107801</v>
      </c>
      <c r="Q299">
        <v>105.277815032462</v>
      </c>
      <c r="R299">
        <v>51.564275607780502</v>
      </c>
      <c r="S299" s="2">
        <f>(Table2[[#This Row],[Close Price]]-Table2[[#This Row],[20D EMA]])/Table2[[#This Row],[20D EMA]]</f>
        <v>-5.0546078165899649E-3</v>
      </c>
      <c r="T299" s="2">
        <f>(Table2[[#This Row],[Close Price]]-Table2[[#This Row],[50D EMA]])/Table2[[#This Row],[50D EMA]]</f>
        <v>-2.1584223591919811E-2</v>
      </c>
      <c r="U299" s="2">
        <f>(Table2[[#This Row],[Close Price]]-Table2[[#This Row],[200D EMA]])/Table2[[#This Row],[200D EMA]]</f>
        <v>4.7039207320279358E-2</v>
      </c>
      <c r="V299">
        <v>0.457444197516925</v>
      </c>
      <c r="W299">
        <v>109.82</v>
      </c>
      <c r="X299">
        <v>111.2</v>
      </c>
      <c r="Y299">
        <v>109.82</v>
      </c>
      <c r="Z299">
        <v>113.19</v>
      </c>
      <c r="AA299">
        <v>104.04</v>
      </c>
      <c r="AB299">
        <v>115.6</v>
      </c>
      <c r="AC299" s="2">
        <f>(Table2[[#This Row],[Close Price]]/Table2[[#This Row],[Day Low]])-1</f>
        <v>3.7333818976508226E-3</v>
      </c>
      <c r="AD299" s="2">
        <f>(Table2[[#This Row],[Day High]]/Table2[[#This Row],[Close Price]])-1</f>
        <v>8.7997822734282583E-3</v>
      </c>
      <c r="AE299" s="2">
        <f>(Table2[[#This Row],[Close Price]]/Table2[[#This Row],[Current Week Low]])-1</f>
        <v>3.7333818976508226E-3</v>
      </c>
      <c r="AF299" s="2">
        <f>(Table2[[#This Row],[Current Week High]]/Table2[[#This Row],[Close Price]])-1</f>
        <v>2.6852943844688282E-2</v>
      </c>
      <c r="AG299" s="2">
        <f>(Table2[[#This Row],[Close Price]]/Table2[[#This Row],[Current Month Low]])-1</f>
        <v>5.9496347558631202E-2</v>
      </c>
      <c r="AH299" s="2">
        <f>(Table2[[#This Row],[Current Month High]]/Table2[[#This Row],[Close Price]])-1</f>
        <v>4.8716320420937986E-2</v>
      </c>
      <c r="AI299">
        <v>16.9373128912274</v>
      </c>
      <c r="AJ299">
        <v>72.638997650743903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-0.1</v>
      </c>
      <c r="AM299" t="s">
        <v>10344</v>
      </c>
      <c r="AN299">
        <v>-0.38</v>
      </c>
      <c r="AO299" t="s">
        <v>10344</v>
      </c>
      <c r="AP299">
        <v>0.15546072417107101</v>
      </c>
      <c r="AQ299">
        <f>(Table2[[#This Row],[Sharpe Ratio]]-AVERAGE(Table2[Sharpe Ratio]))/_xlfn.STDEV.P(Table2[Sharpe Ratio])</f>
        <v>1.032879159475196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252</v>
      </c>
      <c r="AT299">
        <f>_xlfn.RANK.AVG(Table2[[#This Row],[6M Return vs Nifty Z-Score]],Table2[6M Return vs Nifty Z-Score])</f>
        <v>582</v>
      </c>
      <c r="AU299">
        <f>_xlfn.RANK.AVG(Table2[[#This Row],[Sharpe Ratio Z-Score]],Table2[Sharpe Ratio Z-Score])</f>
        <v>113</v>
      </c>
      <c r="AV299">
        <f>(Table2[[#This Row],[Rank 1Y]]+Table2[[#This Row],[Rank 6M]]+Table2[[#This Row],[Rank Sharpe]])/3</f>
        <v>315.66666666666669</v>
      </c>
    </row>
    <row r="300" spans="1:48" x14ac:dyDescent="0.3">
      <c r="A300" t="s">
        <v>571</v>
      </c>
      <c r="B300" t="s">
        <v>572</v>
      </c>
      <c r="C300" t="s">
        <v>10307</v>
      </c>
      <c r="D300" t="s">
        <v>193</v>
      </c>
      <c r="E300">
        <v>35293.011877440003</v>
      </c>
      <c r="F300">
        <v>2487.25</v>
      </c>
      <c r="G300">
        <v>23.798143209595601</v>
      </c>
      <c r="H300">
        <f>(Table2[[#This Row],[1Y Return vs Nifty]]-AVERAGE(Table2[1Y Return vs Nifty]))/_xlfn.STDEV.P(Table2[1Y Return vs Nifty])</f>
        <v>-8.7641831540360884E-2</v>
      </c>
      <c r="I300">
        <v>-3.6088202702641201</v>
      </c>
      <c r="J300">
        <f>(Table2[[#This Row],[1M Return vs Nifty]]-AVERAGE(Table2[1M Return vs Nifty]))/_xlfn.STDEV.P(Table2[1M Return vs Nifty])</f>
        <v>-0.38941728543193699</v>
      </c>
      <c r="K300">
        <v>23.4147775022176</v>
      </c>
      <c r="L300">
        <f>(Table2[[#This Row],[6M Return vs Nifty]]-AVERAGE(Table2[6M Return vs Nifty]))/_xlfn.STDEV.P(Table2[6M Return vs Nifty])</f>
        <v>0.51385644616411918</v>
      </c>
      <c r="M300">
        <v>-1.38754964115819</v>
      </c>
      <c r="N300">
        <f>(Table2[[#This Row],[1W Return vs Nifty]]-AVERAGE(Table2[1W Return vs Nifty]))/_xlfn.STDEV.P(Table2[1W Return vs Nifty])</f>
        <v>-0.4932070981972862</v>
      </c>
      <c r="O300">
        <v>2537.16</v>
      </c>
      <c r="P300">
        <v>2509.5215540744498</v>
      </c>
      <c r="Q300">
        <v>2159.9975320734002</v>
      </c>
      <c r="R300">
        <v>43.187258392954703</v>
      </c>
      <c r="S300" s="2">
        <f>(Table2[[#This Row],[Close Price]]-Table2[[#This Row],[20D EMA]])/Table2[[#This Row],[20D EMA]]</f>
        <v>-1.9671601318009057E-2</v>
      </c>
      <c r="T300" s="2">
        <f>(Table2[[#This Row],[Close Price]]-Table2[[#This Row],[50D EMA]])/Table2[[#This Row],[50D EMA]]</f>
        <v>-8.8748207953383718E-3</v>
      </c>
      <c r="U300" s="2">
        <f>(Table2[[#This Row],[Close Price]]-Table2[[#This Row],[200D EMA]])/Table2[[#This Row],[200D EMA]]</f>
        <v>0.15150594529266306</v>
      </c>
      <c r="V300">
        <v>0.83037974683544302</v>
      </c>
      <c r="W300">
        <v>2471.0500000000002</v>
      </c>
      <c r="X300">
        <v>2538</v>
      </c>
      <c r="Y300">
        <v>2471.0500000000002</v>
      </c>
      <c r="Z300">
        <v>2614.6</v>
      </c>
      <c r="AA300">
        <v>2416.5500000000002</v>
      </c>
      <c r="AB300">
        <v>2636.15</v>
      </c>
      <c r="AC300" s="2">
        <f>(Table2[[#This Row],[Close Price]]/Table2[[#This Row],[Day Low]])-1</f>
        <v>6.5559175249387813E-3</v>
      </c>
      <c r="AD300" s="2">
        <f>(Table2[[#This Row],[Day High]]/Table2[[#This Row],[Close Price]])-1</f>
        <v>2.0404060709618976E-2</v>
      </c>
      <c r="AE300" s="2">
        <f>(Table2[[#This Row],[Close Price]]/Table2[[#This Row],[Current Week Low]])-1</f>
        <v>6.5559175249387813E-3</v>
      </c>
      <c r="AF300" s="2">
        <f>(Table2[[#This Row],[Current Week High]]/Table2[[#This Row],[Close Price]])-1</f>
        <v>5.1201125741280551E-2</v>
      </c>
      <c r="AG300" s="2">
        <f>(Table2[[#This Row],[Close Price]]/Table2[[#This Row],[Current Month Low]])-1</f>
        <v>2.9256584800645413E-2</v>
      </c>
      <c r="AH300" s="2">
        <f>(Table2[[#This Row],[Current Month High]]/Table2[[#This Row],[Close Price]])-1</f>
        <v>5.986531309679366E-2</v>
      </c>
      <c r="AI300">
        <v>23.079706503166101</v>
      </c>
      <c r="AJ300">
        <v>61.504496607253003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-0.01</v>
      </c>
      <c r="AM300" t="s">
        <v>10344</v>
      </c>
      <c r="AN300">
        <v>-3.37</v>
      </c>
      <c r="AO300" t="s">
        <v>10344</v>
      </c>
      <c r="AP300">
        <v>3.4664773440403002E-2</v>
      </c>
      <c r="AQ300">
        <f>(Table2[[#This Row],[Sharpe Ratio]]-AVERAGE(Table2[Sharpe Ratio]))/_xlfn.STDEV.P(Table2[Sharpe Ratio])</f>
        <v>-0.35493308448563554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-0.81134285349110047</v>
      </c>
      <c r="AS300">
        <f>_xlfn.RANK.AVG(Table2[[#This Row],[1Y Return vs Nifty Z-Score]],Table2[1Y Return vs Nifty Z-Score])</f>
        <v>327</v>
      </c>
      <c r="AT300">
        <f>_xlfn.RANK.AVG(Table2[[#This Row],[6M Return vs Nifty Z-Score]],Table2[6M Return vs Nifty Z-Score])</f>
        <v>185</v>
      </c>
      <c r="AU300">
        <f>_xlfn.RANK.AVG(Table2[[#This Row],[Sharpe Ratio Z-Score]],Table2[Sharpe Ratio Z-Score])</f>
        <v>436</v>
      </c>
      <c r="AV300">
        <f>(Table2[[#This Row],[Rank 1Y]]+Table2[[#This Row],[Rank 6M]]+Table2[[#This Row],[Rank Sharpe]])/3</f>
        <v>316</v>
      </c>
    </row>
    <row r="301" spans="1:48" x14ac:dyDescent="0.3">
      <c r="A301" t="s">
        <v>348</v>
      </c>
      <c r="B301" t="s">
        <v>349</v>
      </c>
      <c r="C301" t="s">
        <v>10301</v>
      </c>
      <c r="D301" t="s">
        <v>34</v>
      </c>
      <c r="E301">
        <v>73928.118097184997</v>
      </c>
      <c r="F301">
        <v>567.95000000000005</v>
      </c>
      <c r="G301">
        <v>13.2061767618702</v>
      </c>
      <c r="H301">
        <f>(Table2[[#This Row],[1Y Return vs Nifty]]-AVERAGE(Table2[1Y Return vs Nifty]))/_xlfn.STDEV.P(Table2[1Y Return vs Nifty])</f>
        <v>-0.25386283236405072</v>
      </c>
      <c r="I301">
        <v>-7.6845128348210396</v>
      </c>
      <c r="J301">
        <f>(Table2[[#This Row],[1M Return vs Nifty]]-AVERAGE(Table2[1M Return vs Nifty]))/_xlfn.STDEV.P(Table2[1M Return vs Nifty])</f>
        <v>-0.77545721621929176</v>
      </c>
      <c r="K301">
        <v>-6.86616611018699</v>
      </c>
      <c r="L301">
        <f>(Table2[[#This Row],[6M Return vs Nifty]]-AVERAGE(Table2[6M Return vs Nifty]))/_xlfn.STDEV.P(Table2[6M Return vs Nifty])</f>
        <v>-0.52242291362584903</v>
      </c>
      <c r="M301">
        <v>-3.1301417630862698</v>
      </c>
      <c r="N301">
        <f>(Table2[[#This Row],[1W Return vs Nifty]]-AVERAGE(Table2[1W Return vs Nifty]))/_xlfn.STDEV.P(Table2[1W Return vs Nifty])</f>
        <v>-0.88676746183239685</v>
      </c>
      <c r="O301">
        <v>559.11</v>
      </c>
      <c r="P301">
        <v>557.58765981673901</v>
      </c>
      <c r="Q301">
        <v>506.76121655939602</v>
      </c>
      <c r="R301">
        <v>39.954404182643401</v>
      </c>
      <c r="S301" s="2">
        <f>(Table2[[#This Row],[Close Price]]-Table2[[#This Row],[20D EMA]])/Table2[[#This Row],[20D EMA]]</f>
        <v>1.5810842231403537E-2</v>
      </c>
      <c r="T301" s="2">
        <f>(Table2[[#This Row],[Close Price]]-Table2[[#This Row],[50D EMA]])/Table2[[#This Row],[50D EMA]]</f>
        <v>1.8584235143702436E-2</v>
      </c>
      <c r="U301" s="2">
        <f>(Table2[[#This Row],[Close Price]]-Table2[[#This Row],[200D EMA]])/Table2[[#This Row],[200D EMA]]</f>
        <v>0.12074480335341974</v>
      </c>
      <c r="V301">
        <v>0.61316686220338301</v>
      </c>
      <c r="W301">
        <v>547</v>
      </c>
      <c r="X301">
        <v>576</v>
      </c>
      <c r="Y301">
        <v>544</v>
      </c>
      <c r="Z301">
        <v>576</v>
      </c>
      <c r="AA301">
        <v>531.04999999999995</v>
      </c>
      <c r="AB301">
        <v>613.20000000000005</v>
      </c>
      <c r="AC301" s="2">
        <f>(Table2[[#This Row],[Close Price]]/Table2[[#This Row],[Day Low]])-1</f>
        <v>3.8299817184643592E-2</v>
      </c>
      <c r="AD301" s="2">
        <f>(Table2[[#This Row],[Day High]]/Table2[[#This Row],[Close Price]])-1</f>
        <v>1.4173782903424526E-2</v>
      </c>
      <c r="AE301" s="2">
        <f>(Table2[[#This Row],[Close Price]]/Table2[[#This Row],[Current Week Low]])-1</f>
        <v>4.4025735294117796E-2</v>
      </c>
      <c r="AF301" s="2">
        <f>(Table2[[#This Row],[Current Week High]]/Table2[[#This Row],[Close Price]])-1</f>
        <v>1.4173782903424526E-2</v>
      </c>
      <c r="AG301" s="2">
        <f>(Table2[[#This Row],[Close Price]]/Table2[[#This Row],[Current Month Low]])-1</f>
        <v>6.9484982581677901E-2</v>
      </c>
      <c r="AH301" s="2">
        <f>(Table2[[#This Row],[Current Month High]]/Table2[[#This Row],[Close Price]])-1</f>
        <v>7.9672506382604036E-2</v>
      </c>
      <c r="AI301">
        <v>11.400651465797999</v>
      </c>
      <c r="AJ301">
        <v>51.655540720961298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0.03</v>
      </c>
      <c r="AM301" t="s">
        <v>10345</v>
      </c>
      <c r="AN301">
        <v>-1.7</v>
      </c>
      <c r="AO301" t="s">
        <v>10344</v>
      </c>
      <c r="AP301">
        <v>0.176135134828446</v>
      </c>
      <c r="AQ301">
        <f>(Table2[[#This Row],[Sharpe Ratio]]-AVERAGE(Table2[Sharpe Ratio]))/_xlfn.STDEV.P(Table2[Sharpe Ratio])</f>
        <v>1.27040533542254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-1.1681050886190483</v>
      </c>
      <c r="AS301">
        <f>_xlfn.RANK.AVG(Table2[[#This Row],[1Y Return vs Nifty Z-Score]],Table2[1Y Return vs Nifty Z-Score])</f>
        <v>369</v>
      </c>
      <c r="AT301">
        <f>_xlfn.RANK.AVG(Table2[[#This Row],[6M Return vs Nifty Z-Score]],Table2[6M Return vs Nifty Z-Score])</f>
        <v>500</v>
      </c>
      <c r="AU301">
        <f>_xlfn.RANK.AVG(Table2[[#This Row],[Sharpe Ratio Z-Score]],Table2[Sharpe Ratio Z-Score])</f>
        <v>83</v>
      </c>
      <c r="AV301">
        <f>(Table2[[#This Row],[Rank 1Y]]+Table2[[#This Row],[Rank 6M]]+Table2[[#This Row],[Rank Sharpe]])/3</f>
        <v>317.33333333333331</v>
      </c>
    </row>
    <row r="302" spans="1:48" x14ac:dyDescent="0.3">
      <c r="A302" t="s">
        <v>637</v>
      </c>
      <c r="B302" t="s">
        <v>638</v>
      </c>
      <c r="C302" t="s">
        <v>10311</v>
      </c>
      <c r="D302" t="s">
        <v>262</v>
      </c>
      <c r="E302">
        <v>29329.07957568</v>
      </c>
      <c r="F302">
        <v>1509.8</v>
      </c>
      <c r="G302">
        <v>2.73246419596562</v>
      </c>
      <c r="H302">
        <f>(Table2[[#This Row],[1Y Return vs Nifty]]-AVERAGE(Table2[1Y Return vs Nifty]))/_xlfn.STDEV.P(Table2[1Y Return vs Nifty])</f>
        <v>-0.41822806082624825</v>
      </c>
      <c r="I302">
        <v>-12.093780312026899</v>
      </c>
      <c r="J302">
        <f>(Table2[[#This Row],[1M Return vs Nifty]]-AVERAGE(Table2[1M Return vs Nifty]))/_xlfn.STDEV.P(Table2[1M Return vs Nifty])</f>
        <v>-1.1930925713797296</v>
      </c>
      <c r="K302">
        <v>28.886380231391499</v>
      </c>
      <c r="L302">
        <f>(Table2[[#This Row],[6M Return vs Nifty]]-AVERAGE(Table2[6M Return vs Nifty]))/_xlfn.STDEV.P(Table2[6M Return vs Nifty])</f>
        <v>0.70110652151813191</v>
      </c>
      <c r="M302">
        <v>-1.05465475009927</v>
      </c>
      <c r="N302">
        <f>(Table2[[#This Row],[1W Return vs Nifty]]-AVERAGE(Table2[1W Return vs Nifty]))/_xlfn.STDEV.P(Table2[1W Return vs Nifty])</f>
        <v>-0.41802356400773688</v>
      </c>
      <c r="O302">
        <v>1582.18</v>
      </c>
      <c r="P302">
        <v>1608.4440575636199</v>
      </c>
      <c r="Q302">
        <v>1422.6520708974299</v>
      </c>
      <c r="R302">
        <v>36.810424092132401</v>
      </c>
      <c r="S302" s="2">
        <f>(Table2[[#This Row],[Close Price]]-Table2[[#This Row],[20D EMA]])/Table2[[#This Row],[20D EMA]]</f>
        <v>-4.5747007293734029E-2</v>
      </c>
      <c r="T302" s="2">
        <f>(Table2[[#This Row],[Close Price]]-Table2[[#This Row],[50D EMA]])/Table2[[#This Row],[50D EMA]]</f>
        <v>-6.1328870655930935E-2</v>
      </c>
      <c r="U302" s="2">
        <f>(Table2[[#This Row],[Close Price]]-Table2[[#This Row],[200D EMA]])/Table2[[#This Row],[200D EMA]]</f>
        <v>6.1257373384059996E-2</v>
      </c>
      <c r="V302">
        <v>0.79977401158379302</v>
      </c>
      <c r="W302">
        <v>1508</v>
      </c>
      <c r="X302">
        <v>1558.95</v>
      </c>
      <c r="Y302">
        <v>1508</v>
      </c>
      <c r="Z302">
        <v>1566.05</v>
      </c>
      <c r="AA302">
        <v>1506.8</v>
      </c>
      <c r="AB302">
        <v>1735.15</v>
      </c>
      <c r="AC302" s="2">
        <f>(Table2[[#This Row],[Close Price]]/Table2[[#This Row],[Day Low]])-1</f>
        <v>1.1936339522546913E-3</v>
      </c>
      <c r="AD302" s="2">
        <f>(Table2[[#This Row],[Day High]]/Table2[[#This Row],[Close Price]])-1</f>
        <v>3.2553980659690174E-2</v>
      </c>
      <c r="AE302" s="2">
        <f>(Table2[[#This Row],[Close Price]]/Table2[[#This Row],[Current Week Low]])-1</f>
        <v>1.1936339522546913E-3</v>
      </c>
      <c r="AF302" s="2">
        <f>(Table2[[#This Row],[Current Week High]]/Table2[[#This Row],[Close Price]])-1</f>
        <v>3.7256590276857793E-2</v>
      </c>
      <c r="AG302" s="2">
        <f>(Table2[[#This Row],[Close Price]]/Table2[[#This Row],[Current Month Low]])-1</f>
        <v>1.9909742500663352E-3</v>
      </c>
      <c r="AH302" s="2">
        <f>(Table2[[#This Row],[Current Month High]]/Table2[[#This Row],[Close Price]])-1</f>
        <v>0.14925817989137635</v>
      </c>
      <c r="AI302">
        <v>21.9466154457544</v>
      </c>
      <c r="AJ302">
        <v>47.211388455538199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-0.13</v>
      </c>
      <c r="AM302" t="s">
        <v>10344</v>
      </c>
      <c r="AN302">
        <v>-0.94</v>
      </c>
      <c r="AO302" t="s">
        <v>10344</v>
      </c>
      <c r="AP302">
        <v>6.2822534191984997E-2</v>
      </c>
      <c r="AQ302">
        <f>(Table2[[#This Row],[Sharpe Ratio]]-AVERAGE(Table2[Sharpe Ratio]))/_xlfn.STDEV.P(Table2[Sharpe Ratio])</f>
        <v>-3.1431469595459491E-2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438</v>
      </c>
      <c r="AT302">
        <f>_xlfn.RANK.AVG(Table2[[#This Row],[6M Return vs Nifty Z-Score]],Table2[6M Return vs Nifty Z-Score])</f>
        <v>156</v>
      </c>
      <c r="AU302">
        <f>_xlfn.RANK.AVG(Table2[[#This Row],[Sharpe Ratio Z-Score]],Table2[Sharpe Ratio Z-Score])</f>
        <v>360</v>
      </c>
      <c r="AV302">
        <f>(Table2[[#This Row],[Rank 1Y]]+Table2[[#This Row],[Rank 6M]]+Table2[[#This Row],[Rank Sharpe]])/3</f>
        <v>318</v>
      </c>
    </row>
    <row r="303" spans="1:48" x14ac:dyDescent="0.3">
      <c r="A303" t="s">
        <v>771</v>
      </c>
      <c r="B303" t="s">
        <v>772</v>
      </c>
      <c r="C303" t="s">
        <v>10301</v>
      </c>
      <c r="D303" t="s">
        <v>412</v>
      </c>
      <c r="E303">
        <v>21549.019529339999</v>
      </c>
      <c r="F303">
        <v>4337.95</v>
      </c>
      <c r="G303">
        <v>52.805566354380403</v>
      </c>
      <c r="H303">
        <f>(Table2[[#This Row],[1Y Return vs Nifty]]-AVERAGE(Table2[1Y Return vs Nifty]))/_xlfn.STDEV.P(Table2[1Y Return vs Nifty])</f>
        <v>0.36757514164763772</v>
      </c>
      <c r="I303">
        <v>7.2282184133870802</v>
      </c>
      <c r="J303">
        <f>(Table2[[#This Row],[1M Return vs Nifty]]-AVERAGE(Table2[1M Return vs Nifty]))/_xlfn.STDEV.P(Table2[1M Return vs Nifty])</f>
        <v>0.63704130954587135</v>
      </c>
      <c r="K303">
        <v>26.5937235610971</v>
      </c>
      <c r="L303">
        <f>(Table2[[#This Row],[6M Return vs Nifty]]-AVERAGE(Table2[6M Return vs Nifty]))/_xlfn.STDEV.P(Table2[6M Return vs Nifty])</f>
        <v>0.62264685338752512</v>
      </c>
      <c r="M303">
        <v>-2.57762772485016</v>
      </c>
      <c r="N303">
        <f>(Table2[[#This Row],[1W Return vs Nifty]]-AVERAGE(Table2[1W Return vs Nifty]))/_xlfn.STDEV.P(Table2[1W Return vs Nifty])</f>
        <v>-0.7619834558303995</v>
      </c>
      <c r="O303">
        <v>4307.09</v>
      </c>
      <c r="P303">
        <v>4080.3547854180201</v>
      </c>
      <c r="Q303">
        <v>3389.5900671934201</v>
      </c>
      <c r="R303">
        <v>52.290285632384702</v>
      </c>
      <c r="S303" s="2">
        <f>(Table2[[#This Row],[Close Price]]-Table2[[#This Row],[20D EMA]])/Table2[[#This Row],[20D EMA]]</f>
        <v>7.1649303822301537E-3</v>
      </c>
      <c r="T303" s="2">
        <f>(Table2[[#This Row],[Close Price]]-Table2[[#This Row],[50D EMA]])/Table2[[#This Row],[50D EMA]]</f>
        <v>6.3130592345192318E-2</v>
      </c>
      <c r="U303" s="2">
        <f>(Table2[[#This Row],[Close Price]]-Table2[[#This Row],[200D EMA]])/Table2[[#This Row],[200D EMA]]</f>
        <v>0.27978602545051168</v>
      </c>
      <c r="V303">
        <v>0.95585361899000698</v>
      </c>
      <c r="W303">
        <v>4325.8</v>
      </c>
      <c r="X303">
        <v>4439.95</v>
      </c>
      <c r="Y303">
        <v>4325.8</v>
      </c>
      <c r="Z303">
        <v>4575.2</v>
      </c>
      <c r="AA303">
        <v>3850</v>
      </c>
      <c r="AB303">
        <v>4638.8999999999996</v>
      </c>
      <c r="AC303" s="2">
        <f>(Table2[[#This Row],[Close Price]]/Table2[[#This Row],[Day Low]])-1</f>
        <v>2.8087290212215343E-3</v>
      </c>
      <c r="AD303" s="2">
        <f>(Table2[[#This Row],[Day High]]/Table2[[#This Row],[Close Price]])-1</f>
        <v>2.3513410712433291E-2</v>
      </c>
      <c r="AE303" s="2">
        <f>(Table2[[#This Row],[Close Price]]/Table2[[#This Row],[Current Week Low]])-1</f>
        <v>2.8087290212215343E-3</v>
      </c>
      <c r="AF303" s="2">
        <f>(Table2[[#This Row],[Current Week High]]/Table2[[#This Row],[Close Price]])-1</f>
        <v>5.4691732269851023E-2</v>
      </c>
      <c r="AG303" s="2">
        <f>(Table2[[#This Row],[Close Price]]/Table2[[#This Row],[Current Month Low]])-1</f>
        <v>0.1267402597402596</v>
      </c>
      <c r="AH303" s="2">
        <f>(Table2[[#This Row],[Current Month High]]/Table2[[#This Row],[Close Price]])-1</f>
        <v>6.9376087783399987E-2</v>
      </c>
      <c r="AI303">
        <v>13.1871045078896</v>
      </c>
      <c r="AJ303">
        <v>94.526905829596402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0.2</v>
      </c>
      <c r="AM303" t="s">
        <v>10345</v>
      </c>
      <c r="AN303">
        <v>-0.75</v>
      </c>
      <c r="AO303" t="s">
        <v>10344</v>
      </c>
      <c r="AP303">
        <v>-1.0874271496626E-2</v>
      </c>
      <c r="AQ303">
        <f>(Table2[[#This Row],[Sharpe Ratio]]-AVERAGE(Table2[Sharpe Ratio]))/_xlfn.STDEV.P(Table2[Sharpe Ratio])</f>
        <v>-0.87812648426113027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-1.2846635510495585E-2</v>
      </c>
      <c r="AS303">
        <f>_xlfn.RANK.AVG(Table2[[#This Row],[1Y Return vs Nifty Z-Score]],Table2[1Y Return vs Nifty Z-Score])</f>
        <v>193</v>
      </c>
      <c r="AT303">
        <f>_xlfn.RANK.AVG(Table2[[#This Row],[6M Return vs Nifty Z-Score]],Table2[6M Return vs Nifty Z-Score])</f>
        <v>166</v>
      </c>
      <c r="AU303">
        <f>_xlfn.RANK.AVG(Table2[[#This Row],[Sharpe Ratio Z-Score]],Table2[Sharpe Ratio Z-Score])</f>
        <v>597</v>
      </c>
      <c r="AV303">
        <f>(Table2[[#This Row],[Rank 1Y]]+Table2[[#This Row],[Rank 6M]]+Table2[[#This Row],[Rank Sharpe]])/3</f>
        <v>318.66666666666669</v>
      </c>
    </row>
    <row r="304" spans="1:48" x14ac:dyDescent="0.3">
      <c r="A304" t="s">
        <v>949</v>
      </c>
      <c r="B304" t="s">
        <v>950</v>
      </c>
      <c r="C304" t="s">
        <v>10304</v>
      </c>
      <c r="D304" t="s">
        <v>259</v>
      </c>
      <c r="E304">
        <v>15572.492960809999</v>
      </c>
      <c r="F304">
        <v>673.9</v>
      </c>
      <c r="G304">
        <v>45.502335087026701</v>
      </c>
      <c r="H304">
        <f>(Table2[[#This Row],[1Y Return vs Nifty]]-AVERAGE(Table2[1Y Return vs Nifty]))/_xlfn.STDEV.P(Table2[1Y Return vs Nifty])</f>
        <v>0.25296465675820623</v>
      </c>
      <c r="I304">
        <v>-4.7091908284330604</v>
      </c>
      <c r="J304">
        <f>(Table2[[#This Row],[1M Return vs Nifty]]-AVERAGE(Table2[1M Return vs Nifty]))/_xlfn.STDEV.P(Table2[1M Return vs Nifty])</f>
        <v>-0.49364177424888495</v>
      </c>
      <c r="K304">
        <v>2.7571852875191798</v>
      </c>
      <c r="L304">
        <f>(Table2[[#This Row],[6M Return vs Nifty]]-AVERAGE(Table2[6M Return vs Nifty]))/_xlfn.STDEV.P(Table2[6M Return vs Nifty])</f>
        <v>-0.19309102248347335</v>
      </c>
      <c r="M304">
        <v>-7.0139557284072396</v>
      </c>
      <c r="N304">
        <f>(Table2[[#This Row],[1W Return vs Nifty]]-AVERAGE(Table2[1W Return vs Nifty]))/_xlfn.STDEV.P(Table2[1W Return vs Nifty])</f>
        <v>-1.7639177813183051</v>
      </c>
      <c r="O304">
        <v>673.98</v>
      </c>
      <c r="P304">
        <v>679.18453053153303</v>
      </c>
      <c r="Q304">
        <v>592.47311324251598</v>
      </c>
      <c r="R304">
        <v>45.348501107127802</v>
      </c>
      <c r="S304" s="2">
        <f>(Table2[[#This Row],[Close Price]]-Table2[[#This Row],[20D EMA]])/Table2[[#This Row],[20D EMA]]</f>
        <v>-1.1869788421027468E-4</v>
      </c>
      <c r="T304" s="2">
        <f>(Table2[[#This Row],[Close Price]]-Table2[[#This Row],[50D EMA]])/Table2[[#This Row],[50D EMA]]</f>
        <v>-7.7806991973114461E-3</v>
      </c>
      <c r="U304" s="2">
        <f>(Table2[[#This Row],[Close Price]]-Table2[[#This Row],[200D EMA]])/Table2[[#This Row],[200D EMA]]</f>
        <v>0.13743558135802472</v>
      </c>
      <c r="V304">
        <v>0.56371949863764803</v>
      </c>
      <c r="W304">
        <v>667.3</v>
      </c>
      <c r="X304">
        <v>688.8</v>
      </c>
      <c r="Y304">
        <v>660.6</v>
      </c>
      <c r="Z304">
        <v>688.8</v>
      </c>
      <c r="AA304">
        <v>607.85</v>
      </c>
      <c r="AB304">
        <v>711</v>
      </c>
      <c r="AC304" s="2">
        <f>(Table2[[#This Row],[Close Price]]/Table2[[#This Row],[Day Low]])-1</f>
        <v>9.8906039262700585E-3</v>
      </c>
      <c r="AD304" s="2">
        <f>(Table2[[#This Row],[Day High]]/Table2[[#This Row],[Close Price]])-1</f>
        <v>2.2110105356877741E-2</v>
      </c>
      <c r="AE304" s="2">
        <f>(Table2[[#This Row],[Close Price]]/Table2[[#This Row],[Current Week Low]])-1</f>
        <v>2.0133212231304709E-2</v>
      </c>
      <c r="AF304" s="2">
        <f>(Table2[[#This Row],[Current Week High]]/Table2[[#This Row],[Close Price]])-1</f>
        <v>2.2110105356877741E-2</v>
      </c>
      <c r="AG304" s="2">
        <f>(Table2[[#This Row],[Close Price]]/Table2[[#This Row],[Current Month Low]])-1</f>
        <v>0.10866167640042756</v>
      </c>
      <c r="AH304" s="2">
        <f>(Table2[[#This Row],[Current Month High]]/Table2[[#This Row],[Close Price]])-1</f>
        <v>5.5052678438937575E-2</v>
      </c>
      <c r="AI304">
        <v>22.866894197952199</v>
      </c>
      <c r="AJ304">
        <v>166.363636363636</v>
      </c>
      <c r="AK304" t="str">
        <f>IF(AND(Table2[[#This Row],[20D EMA]]&gt;Table2[[#This Row],[50D EMA]],Table2[[#This Row],[50D EMA]]&gt;Table2[[#This Row],[200D EMA]]),"Uptrend","Downtrend/NoTrend")</f>
        <v>Downtrend/NoTrend</v>
      </c>
      <c r="AL304">
        <v>-0.13</v>
      </c>
      <c r="AM304" t="s">
        <v>10344</v>
      </c>
      <c r="AN304">
        <v>0.13</v>
      </c>
      <c r="AO304" t="s">
        <v>10345</v>
      </c>
      <c r="AP304">
        <v>6.8441489855578005E-2</v>
      </c>
      <c r="AQ304">
        <f>(Table2[[#This Row],[Sharpe Ratio]]-AVERAGE(Table2[Sharpe Ratio]))/_xlfn.STDEV.P(Table2[Sharpe Ratio])</f>
        <v>3.3124133643214683E-2</v>
      </c>
      <c r="AR3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4">
        <f>_xlfn.RANK.AVG(Table2[[#This Row],[1Y Return vs Nifty Z-Score]],Table2[1Y Return vs Nifty Z-Score])</f>
        <v>227</v>
      </c>
      <c r="AT304">
        <f>_xlfn.RANK.AVG(Table2[[#This Row],[6M Return vs Nifty Z-Score]],Table2[6M Return vs Nifty Z-Score])</f>
        <v>381</v>
      </c>
      <c r="AU304">
        <f>_xlfn.RANK.AVG(Table2[[#This Row],[Sharpe Ratio Z-Score]],Table2[Sharpe Ratio Z-Score])</f>
        <v>348</v>
      </c>
      <c r="AV304">
        <f>(Table2[[#This Row],[Rank 1Y]]+Table2[[#This Row],[Rank 6M]]+Table2[[#This Row],[Rank Sharpe]])/3</f>
        <v>318.66666666666669</v>
      </c>
    </row>
    <row r="305" spans="1:48" x14ac:dyDescent="0.3">
      <c r="A305" t="s">
        <v>1601</v>
      </c>
      <c r="B305" t="s">
        <v>1602</v>
      </c>
      <c r="C305" t="s">
        <v>10316</v>
      </c>
      <c r="D305" t="s">
        <v>1603</v>
      </c>
      <c r="E305">
        <v>5847.1288874399997</v>
      </c>
      <c r="F305">
        <v>323.45</v>
      </c>
      <c r="G305">
        <v>13.545458258803199</v>
      </c>
      <c r="H305">
        <f>(Table2[[#This Row],[1Y Return vs Nifty]]-AVERAGE(Table2[1Y Return vs Nifty]))/_xlfn.STDEV.P(Table2[1Y Return vs Nifty])</f>
        <v>-0.24853844710853723</v>
      </c>
      <c r="I305">
        <v>-9.4424381757574594</v>
      </c>
      <c r="J305">
        <f>(Table2[[#This Row],[1M Return vs Nifty]]-AVERAGE(Table2[1M Return vs Nifty]))/_xlfn.STDEV.P(Table2[1M Return vs Nifty])</f>
        <v>-0.94196373411662704</v>
      </c>
      <c r="K305">
        <v>-0.87493250626385999</v>
      </c>
      <c r="L305">
        <f>(Table2[[#This Row],[6M Return vs Nifty]]-AVERAGE(Table2[6M Return vs Nifty]))/_xlfn.STDEV.P(Table2[6M Return vs Nifty])</f>
        <v>-0.31738994626210232</v>
      </c>
      <c r="M305">
        <v>-4.5670532681620504</v>
      </c>
      <c r="N305">
        <f>(Table2[[#This Row],[1W Return vs Nifty]]-AVERAGE(Table2[1W Return vs Nifty]))/_xlfn.STDEV.P(Table2[1W Return vs Nifty])</f>
        <v>-1.2112905715910889</v>
      </c>
      <c r="O305">
        <v>337.27</v>
      </c>
      <c r="P305">
        <v>334.106442739459</v>
      </c>
      <c r="Q305">
        <v>295.05669642388199</v>
      </c>
      <c r="R305">
        <v>35.892827054120403</v>
      </c>
      <c r="S305" s="2">
        <f>(Table2[[#This Row],[Close Price]]-Table2[[#This Row],[20D EMA]])/Table2[[#This Row],[20D EMA]]</f>
        <v>-4.0976072582797146E-2</v>
      </c>
      <c r="T305" s="2">
        <f>(Table2[[#This Row],[Close Price]]-Table2[[#This Row],[50D EMA]])/Table2[[#This Row],[50D EMA]]</f>
        <v>-3.1895352427456947E-2</v>
      </c>
      <c r="U305" s="2">
        <f>(Table2[[#This Row],[Close Price]]-Table2[[#This Row],[200D EMA]])/Table2[[#This Row],[200D EMA]]</f>
        <v>9.6229992134555187E-2</v>
      </c>
      <c r="V305">
        <v>0.47800005524057398</v>
      </c>
      <c r="W305">
        <v>322.5</v>
      </c>
      <c r="X305">
        <v>330</v>
      </c>
      <c r="Y305">
        <v>322.5</v>
      </c>
      <c r="Z305">
        <v>343.8</v>
      </c>
      <c r="AA305">
        <v>306.25</v>
      </c>
      <c r="AB305">
        <v>355.45</v>
      </c>
      <c r="AC305" s="2">
        <f>(Table2[[#This Row],[Close Price]]/Table2[[#This Row],[Day Low]])-1</f>
        <v>2.945736434108559E-3</v>
      </c>
      <c r="AD305" s="2">
        <f>(Table2[[#This Row],[Day High]]/Table2[[#This Row],[Close Price]])-1</f>
        <v>2.0250425104343828E-2</v>
      </c>
      <c r="AE305" s="2">
        <f>(Table2[[#This Row],[Close Price]]/Table2[[#This Row],[Current Week Low]])-1</f>
        <v>2.945736434108559E-3</v>
      </c>
      <c r="AF305" s="2">
        <f>(Table2[[#This Row],[Current Week High]]/Table2[[#This Row],[Close Price]])-1</f>
        <v>6.2915442881434691E-2</v>
      </c>
      <c r="AG305" s="2">
        <f>(Table2[[#This Row],[Close Price]]/Table2[[#This Row],[Current Month Low]])-1</f>
        <v>5.6163265306122367E-2</v>
      </c>
      <c r="AH305" s="2">
        <f>(Table2[[#This Row],[Current Month High]]/Table2[[#This Row],[Close Price]])-1</f>
        <v>9.8933374555572717E-2</v>
      </c>
      <c r="AI305">
        <v>24.872468696861901</v>
      </c>
      <c r="AJ305">
        <v>58.943488943488902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0.01</v>
      </c>
      <c r="AM305" t="s">
        <v>10345</v>
      </c>
      <c r="AN305">
        <v>-4.87</v>
      </c>
      <c r="AO305" t="s">
        <v>10344</v>
      </c>
      <c r="AP305">
        <v>0.12932004815300499</v>
      </c>
      <c r="AQ305">
        <f>(Table2[[#This Row],[Sharpe Ratio]]-AVERAGE(Table2[Sharpe Ratio]))/_xlfn.STDEV.P(Table2[Sharpe Ratio])</f>
        <v>0.73255162346222891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-1.9866310756161265</v>
      </c>
      <c r="AS305">
        <f>_xlfn.RANK.AVG(Table2[[#This Row],[1Y Return vs Nifty Z-Score]],Table2[1Y Return vs Nifty Z-Score])</f>
        <v>365</v>
      </c>
      <c r="AT305">
        <f>_xlfn.RANK.AVG(Table2[[#This Row],[6M Return vs Nifty Z-Score]],Table2[6M Return vs Nifty Z-Score])</f>
        <v>425</v>
      </c>
      <c r="AU305">
        <f>_xlfn.RANK.AVG(Table2[[#This Row],[Sharpe Ratio Z-Score]],Table2[Sharpe Ratio Z-Score])</f>
        <v>166</v>
      </c>
      <c r="AV305">
        <f>(Table2[[#This Row],[Rank 1Y]]+Table2[[#This Row],[Rank 6M]]+Table2[[#This Row],[Rank Sharpe]])/3</f>
        <v>318.66666666666669</v>
      </c>
    </row>
    <row r="306" spans="1:48" x14ac:dyDescent="0.3">
      <c r="A306" t="s">
        <v>331</v>
      </c>
      <c r="B306" t="s">
        <v>332</v>
      </c>
      <c r="C306" t="s">
        <v>10301</v>
      </c>
      <c r="D306" t="s">
        <v>54</v>
      </c>
      <c r="E306">
        <v>79740.765349875001</v>
      </c>
      <c r="F306">
        <v>1958.45</v>
      </c>
      <c r="G306">
        <v>22.289326541605899</v>
      </c>
      <c r="H306">
        <f>(Table2[[#This Row],[1Y Return vs Nifty]]-AVERAGE(Table2[1Y Return vs Nifty]))/_xlfn.STDEV.P(Table2[1Y Return vs Nifty])</f>
        <v>-0.11131987261521449</v>
      </c>
      <c r="I306">
        <v>9.7973075574364596</v>
      </c>
      <c r="J306">
        <f>(Table2[[#This Row],[1M Return vs Nifty]]-AVERAGE(Table2[1M Return vs Nifty]))/_xlfn.STDEV.P(Table2[1M Return vs Nifty])</f>
        <v>0.88037933851793271</v>
      </c>
      <c r="K306">
        <v>39.512338547132799</v>
      </c>
      <c r="L306">
        <f>(Table2[[#This Row],[6M Return vs Nifty]]-AVERAGE(Table2[6M Return vs Nifty]))/_xlfn.STDEV.P(Table2[6M Return vs Nifty])</f>
        <v>1.064749789097166</v>
      </c>
      <c r="M306">
        <v>3.6651719618127099</v>
      </c>
      <c r="N306">
        <f>(Table2[[#This Row],[1W Return vs Nifty]]-AVERAGE(Table2[1W Return vs Nifty]))/_xlfn.STDEV.P(Table2[1W Return vs Nifty])</f>
        <v>0.64793828309365364</v>
      </c>
      <c r="O306">
        <v>1883.04</v>
      </c>
      <c r="P306">
        <v>1826.3632410181001</v>
      </c>
      <c r="Q306">
        <v>1612.7533191453799</v>
      </c>
      <c r="R306">
        <v>74.040589327861795</v>
      </c>
      <c r="S306" s="2">
        <f>(Table2[[#This Row],[Close Price]]-Table2[[#This Row],[20D EMA]])/Table2[[#This Row],[20D EMA]]</f>
        <v>4.0046945364941841E-2</v>
      </c>
      <c r="T306" s="2">
        <f>(Table2[[#This Row],[Close Price]]-Table2[[#This Row],[50D EMA]])/Table2[[#This Row],[50D EMA]]</f>
        <v>7.2322282892787873E-2</v>
      </c>
      <c r="U306" s="2">
        <f>(Table2[[#This Row],[Close Price]]-Table2[[#This Row],[200D EMA]])/Table2[[#This Row],[200D EMA]]</f>
        <v>0.21435186444868676</v>
      </c>
      <c r="V306">
        <v>0.99371042008244204</v>
      </c>
      <c r="W306">
        <v>1927</v>
      </c>
      <c r="X306">
        <v>1988.45</v>
      </c>
      <c r="Y306">
        <v>1903.75</v>
      </c>
      <c r="Z306">
        <v>2001.6</v>
      </c>
      <c r="AA306">
        <v>1670</v>
      </c>
      <c r="AB306">
        <v>2001.6</v>
      </c>
      <c r="AC306" s="2">
        <f>(Table2[[#This Row],[Close Price]]/Table2[[#This Row],[Day Low]])-1</f>
        <v>1.6320705760249021E-2</v>
      </c>
      <c r="AD306" s="2">
        <f>(Table2[[#This Row],[Day High]]/Table2[[#This Row],[Close Price]])-1</f>
        <v>1.5318236360386983E-2</v>
      </c>
      <c r="AE306" s="2">
        <f>(Table2[[#This Row],[Close Price]]/Table2[[#This Row],[Current Week Low]])-1</f>
        <v>2.8732764281024226E-2</v>
      </c>
      <c r="AF306" s="2">
        <f>(Table2[[#This Row],[Current Week High]]/Table2[[#This Row],[Close Price]])-1</f>
        <v>2.2032729965023368E-2</v>
      </c>
      <c r="AG306" s="2">
        <f>(Table2[[#This Row],[Close Price]]/Table2[[#This Row],[Current Month Low]])-1</f>
        <v>0.1727245508982036</v>
      </c>
      <c r="AH306" s="2">
        <f>(Table2[[#This Row],[Current Month High]]/Table2[[#This Row],[Close Price]])-1</f>
        <v>2.2032729965023368E-2</v>
      </c>
      <c r="AI306">
        <v>2.2032729965023301</v>
      </c>
      <c r="AJ306">
        <v>65.640461792193506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0.04</v>
      </c>
      <c r="AM306" t="s">
        <v>10345</v>
      </c>
      <c r="AN306">
        <v>4.22</v>
      </c>
      <c r="AO306" t="s">
        <v>10345</v>
      </c>
      <c r="AP306">
        <v>1.5720628989590001E-3</v>
      </c>
      <c r="AQ306">
        <f>(Table2[[#This Row],[Sharpe Ratio]]-AVERAGE(Table2[Sharpe Ratio]))/_xlfn.STDEV.P(Table2[Sharpe Ratio])</f>
        <v>-0.73513182953850031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1.7466157085550376</v>
      </c>
      <c r="AS306">
        <f>_xlfn.RANK.AVG(Table2[[#This Row],[1Y Return vs Nifty Z-Score]],Table2[1Y Return vs Nifty Z-Score])</f>
        <v>338</v>
      </c>
      <c r="AT306">
        <f>_xlfn.RANK.AVG(Table2[[#This Row],[6M Return vs Nifty Z-Score]],Table2[6M Return vs Nifty Z-Score])</f>
        <v>98</v>
      </c>
      <c r="AU306">
        <f>_xlfn.RANK.AVG(Table2[[#This Row],[Sharpe Ratio Z-Score]],Table2[Sharpe Ratio Z-Score])</f>
        <v>524</v>
      </c>
      <c r="AV306">
        <f>(Table2[[#This Row],[Rank 1Y]]+Table2[[#This Row],[Rank 6M]]+Table2[[#This Row],[Rank Sharpe]])/3</f>
        <v>320</v>
      </c>
    </row>
    <row r="307" spans="1:48" x14ac:dyDescent="0.3">
      <c r="A307" t="s">
        <v>1349</v>
      </c>
      <c r="B307" t="s">
        <v>1350</v>
      </c>
      <c r="C307" t="s">
        <v>10304</v>
      </c>
      <c r="D307" t="s">
        <v>46</v>
      </c>
      <c r="E307">
        <v>8432.9484524250001</v>
      </c>
      <c r="F307">
        <v>562.95000000000005</v>
      </c>
      <c r="G307">
        <v>54.477286777246597</v>
      </c>
      <c r="H307">
        <f>(Table2[[#This Row],[1Y Return vs Nifty]]-AVERAGE(Table2[1Y Return vs Nifty]))/_xlfn.STDEV.P(Table2[1Y Return vs Nifty])</f>
        <v>0.39380965090119502</v>
      </c>
      <c r="I307">
        <v>9.4014612153122492</v>
      </c>
      <c r="J307">
        <f>(Table2[[#This Row],[1M Return vs Nifty]]-AVERAGE(Table2[1M Return vs Nifty]))/_xlfn.STDEV.P(Table2[1M Return vs Nifty])</f>
        <v>0.84288571207393959</v>
      </c>
      <c r="K307">
        <v>14.8413385382364</v>
      </c>
      <c r="L307">
        <f>(Table2[[#This Row],[6M Return vs Nifty]]-AVERAGE(Table2[6M Return vs Nifty]))/_xlfn.STDEV.P(Table2[6M Return vs Nifty])</f>
        <v>0.22045482848291589</v>
      </c>
      <c r="M307">
        <v>9.5296430877244305</v>
      </c>
      <c r="N307">
        <f>(Table2[[#This Row],[1W Return vs Nifty]]-AVERAGE(Table2[1W Return vs Nifty]))/_xlfn.STDEV.P(Table2[1W Return vs Nifty])</f>
        <v>1.9724153995675453</v>
      </c>
      <c r="O307">
        <v>533.4</v>
      </c>
      <c r="P307">
        <v>517.73523535228605</v>
      </c>
      <c r="Q307">
        <v>446.95359385733099</v>
      </c>
      <c r="R307">
        <v>74.052034607597506</v>
      </c>
      <c r="S307" s="2">
        <f>(Table2[[#This Row],[Close Price]]-Table2[[#This Row],[20D EMA]])/Table2[[#This Row],[20D EMA]]</f>
        <v>5.5399325084364584E-2</v>
      </c>
      <c r="T307" s="2">
        <f>(Table2[[#This Row],[Close Price]]-Table2[[#This Row],[50D EMA]])/Table2[[#This Row],[50D EMA]]</f>
        <v>8.7331828240255288E-2</v>
      </c>
      <c r="U307" s="2">
        <f>(Table2[[#This Row],[Close Price]]-Table2[[#This Row],[200D EMA]])/Table2[[#This Row],[200D EMA]]</f>
        <v>0.25952673328250603</v>
      </c>
      <c r="V307">
        <v>0.85800601109856001</v>
      </c>
      <c r="W307">
        <v>560.1</v>
      </c>
      <c r="X307">
        <v>588</v>
      </c>
      <c r="Y307">
        <v>534</v>
      </c>
      <c r="Z307">
        <v>588</v>
      </c>
      <c r="AA307">
        <v>493.25</v>
      </c>
      <c r="AB307">
        <v>588</v>
      </c>
      <c r="AC307" s="2">
        <f>(Table2[[#This Row],[Close Price]]/Table2[[#This Row],[Day Low]])-1</f>
        <v>5.0883770755223434E-3</v>
      </c>
      <c r="AD307" s="2">
        <f>(Table2[[#This Row],[Day High]]/Table2[[#This Row],[Close Price]])-1</f>
        <v>4.4497735145217154E-2</v>
      </c>
      <c r="AE307" s="2">
        <f>(Table2[[#This Row],[Close Price]]/Table2[[#This Row],[Current Week Low]])-1</f>
        <v>5.4213483146067443E-2</v>
      </c>
      <c r="AF307" s="2">
        <f>(Table2[[#This Row],[Current Week High]]/Table2[[#This Row],[Close Price]])-1</f>
        <v>4.4497735145217154E-2</v>
      </c>
      <c r="AG307" s="2">
        <f>(Table2[[#This Row],[Close Price]]/Table2[[#This Row],[Current Month Low]])-1</f>
        <v>0.14130765331981765</v>
      </c>
      <c r="AH307" s="2">
        <f>(Table2[[#This Row],[Current Month High]]/Table2[[#This Row],[Close Price]])-1</f>
        <v>4.4497735145217154E-2</v>
      </c>
      <c r="AI307">
        <v>4.4497735145217101</v>
      </c>
      <c r="AJ307">
        <v>96.663755458515297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0.21</v>
      </c>
      <c r="AM307" t="s">
        <v>10345</v>
      </c>
      <c r="AN307">
        <v>4.25</v>
      </c>
      <c r="AO307" t="s">
        <v>10345</v>
      </c>
      <c r="AP307">
        <v>3.07440484341E-3</v>
      </c>
      <c r="AQ307">
        <f>(Table2[[#This Row],[Sharpe Ratio]]-AVERAGE(Table2[Sharpe Ratio]))/_xlfn.STDEV.P(Table2[Sharpe Ratio])</f>
        <v>-0.71787157758043796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2.7116940134451579</v>
      </c>
      <c r="AS307">
        <f>_xlfn.RANK.AVG(Table2[[#This Row],[1Y Return vs Nifty Z-Score]],Table2[1Y Return vs Nifty Z-Score])</f>
        <v>188</v>
      </c>
      <c r="AT307">
        <f>_xlfn.RANK.AVG(Table2[[#This Row],[6M Return vs Nifty Z-Score]],Table2[6M Return vs Nifty Z-Score])</f>
        <v>254</v>
      </c>
      <c r="AU307">
        <f>_xlfn.RANK.AVG(Table2[[#This Row],[Sharpe Ratio Z-Score]],Table2[Sharpe Ratio Z-Score])</f>
        <v>518</v>
      </c>
      <c r="AV307">
        <f>(Table2[[#This Row],[Rank 1Y]]+Table2[[#This Row],[Rank 6M]]+Table2[[#This Row],[Rank Sharpe]])/3</f>
        <v>320</v>
      </c>
    </row>
    <row r="308" spans="1:48" x14ac:dyDescent="0.3">
      <c r="A308" t="s">
        <v>969</v>
      </c>
      <c r="B308" t="s">
        <v>970</v>
      </c>
      <c r="C308" t="s">
        <v>10303</v>
      </c>
      <c r="D308" t="s">
        <v>971</v>
      </c>
      <c r="E308">
        <v>15185.710441679999</v>
      </c>
      <c r="F308">
        <v>784.2</v>
      </c>
      <c r="G308">
        <v>35.766098120950097</v>
      </c>
      <c r="H308">
        <f>(Table2[[#This Row],[1Y Return vs Nifty]]-AVERAGE(Table2[1Y Return vs Nifty]))/_xlfn.STDEV.P(Table2[1Y Return vs Nifty])</f>
        <v>0.10017272140370943</v>
      </c>
      <c r="I308">
        <v>-7.2694806270407097</v>
      </c>
      <c r="J308">
        <f>(Table2[[#This Row],[1M Return vs Nifty]]-AVERAGE(Table2[1M Return vs Nifty]))/_xlfn.STDEV.P(Table2[1M Return vs Nifty])</f>
        <v>-0.7361463500957427</v>
      </c>
      <c r="K308">
        <v>38.782474036347303</v>
      </c>
      <c r="L308">
        <f>(Table2[[#This Row],[6M Return vs Nifty]]-AVERAGE(Table2[6M Return vs Nifty]))/_xlfn.STDEV.P(Table2[6M Return vs Nifty])</f>
        <v>1.039772247523449</v>
      </c>
      <c r="M308">
        <v>-4.9566543578952702</v>
      </c>
      <c r="N308">
        <f>(Table2[[#This Row],[1W Return vs Nifty]]-AVERAGE(Table2[1W Return vs Nifty]))/_xlfn.STDEV.P(Table2[1W Return vs Nifty])</f>
        <v>-1.2992810684024647</v>
      </c>
      <c r="O308">
        <v>803.87</v>
      </c>
      <c r="P308">
        <v>767.64301617182105</v>
      </c>
      <c r="Q308">
        <v>627.57277982174901</v>
      </c>
      <c r="R308">
        <v>38.7164612024985</v>
      </c>
      <c r="S308" s="2">
        <f>(Table2[[#This Row],[Close Price]]-Table2[[#This Row],[20D EMA]])/Table2[[#This Row],[20D EMA]]</f>
        <v>-2.4469130580815256E-2</v>
      </c>
      <c r="T308" s="2">
        <f>(Table2[[#This Row],[Close Price]]-Table2[[#This Row],[50D EMA]])/Table2[[#This Row],[50D EMA]]</f>
        <v>2.1568598266870784E-2</v>
      </c>
      <c r="U308" s="2">
        <f>(Table2[[#This Row],[Close Price]]-Table2[[#This Row],[200D EMA]])/Table2[[#This Row],[200D EMA]]</f>
        <v>0.24957618496891826</v>
      </c>
      <c r="V308">
        <v>0.35827330923839201</v>
      </c>
      <c r="W308">
        <v>781</v>
      </c>
      <c r="X308">
        <v>806</v>
      </c>
      <c r="Y308">
        <v>780.55</v>
      </c>
      <c r="Z308">
        <v>806</v>
      </c>
      <c r="AA308">
        <v>777.25</v>
      </c>
      <c r="AB308">
        <v>854.5</v>
      </c>
      <c r="AC308" s="2">
        <f>(Table2[[#This Row],[Close Price]]/Table2[[#This Row],[Day Low]])-1</f>
        <v>4.0973111395647965E-3</v>
      </c>
      <c r="AD308" s="2">
        <f>(Table2[[#This Row],[Day High]]/Table2[[#This Row],[Close Price]])-1</f>
        <v>2.779903085947466E-2</v>
      </c>
      <c r="AE308" s="2">
        <f>(Table2[[#This Row],[Close Price]]/Table2[[#This Row],[Current Week Low]])-1</f>
        <v>4.6761898661200618E-3</v>
      </c>
      <c r="AF308" s="2">
        <f>(Table2[[#This Row],[Current Week High]]/Table2[[#This Row],[Close Price]])-1</f>
        <v>2.779903085947466E-2</v>
      </c>
      <c r="AG308" s="2">
        <f>(Table2[[#This Row],[Close Price]]/Table2[[#This Row],[Current Month Low]])-1</f>
        <v>8.9417819234480778E-3</v>
      </c>
      <c r="AH308" s="2">
        <f>(Table2[[#This Row],[Current Month High]]/Table2[[#This Row],[Close Price]])-1</f>
        <v>8.9645498597296536E-2</v>
      </c>
      <c r="AI308">
        <v>11.7954603417495</v>
      </c>
      <c r="AJ308">
        <v>75.691721743026704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0.28999999999999998</v>
      </c>
      <c r="AM308" t="s">
        <v>10345</v>
      </c>
      <c r="AN308">
        <v>-5.68</v>
      </c>
      <c r="AO308" t="s">
        <v>10344</v>
      </c>
      <c r="AP308">
        <v>-1.1352449709211E-2</v>
      </c>
      <c r="AQ308">
        <f>(Table2[[#This Row],[Sharpe Ratio]]-AVERAGE(Table2[Sharpe Ratio]))/_xlfn.STDEV.P(Table2[Sharpe Ratio])</f>
        <v>-0.88362022452482847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-1.7791026740958773</v>
      </c>
      <c r="AS308">
        <f>_xlfn.RANK.AVG(Table2[[#This Row],[1Y Return vs Nifty Z-Score]],Table2[1Y Return vs Nifty Z-Score])</f>
        <v>264</v>
      </c>
      <c r="AT308">
        <f>_xlfn.RANK.AVG(Table2[[#This Row],[6M Return vs Nifty Z-Score]],Table2[6M Return vs Nifty Z-Score])</f>
        <v>104</v>
      </c>
      <c r="AU308">
        <f>_xlfn.RANK.AVG(Table2[[#This Row],[Sharpe Ratio Z-Score]],Table2[Sharpe Ratio Z-Score])</f>
        <v>598</v>
      </c>
      <c r="AV308">
        <f>(Table2[[#This Row],[Rank 1Y]]+Table2[[#This Row],[Rank 6M]]+Table2[[#This Row],[Rank Sharpe]])/3</f>
        <v>322</v>
      </c>
    </row>
    <row r="309" spans="1:48" x14ac:dyDescent="0.3">
      <c r="A309" t="s">
        <v>84</v>
      </c>
      <c r="B309" t="s">
        <v>85</v>
      </c>
      <c r="C309" t="s">
        <v>10310</v>
      </c>
      <c r="D309" t="s">
        <v>86</v>
      </c>
      <c r="E309">
        <v>319344.140934075</v>
      </c>
      <c r="F309">
        <v>1469.8</v>
      </c>
      <c r="G309">
        <v>52.265602162387403</v>
      </c>
      <c r="H309">
        <f>(Table2[[#This Row],[1Y Return vs Nifty]]-AVERAGE(Table2[1Y Return vs Nifty]))/_xlfn.STDEV.P(Table2[1Y Return vs Nifty])</f>
        <v>0.35910141877049379</v>
      </c>
      <c r="I309">
        <v>-5.31340664093453</v>
      </c>
      <c r="J309">
        <f>(Table2[[#This Row],[1M Return vs Nifty]]-AVERAGE(Table2[1M Return vs Nifty]))/_xlfn.STDEV.P(Table2[1M Return vs Nifty])</f>
        <v>-0.55087166260383502</v>
      </c>
      <c r="K309">
        <v>-1.0226932265581199</v>
      </c>
      <c r="L309">
        <f>(Table2[[#This Row],[6M Return vs Nifty]]-AVERAGE(Table2[6M Return vs Nifty]))/_xlfn.STDEV.P(Table2[6M Return vs Nifty])</f>
        <v>-0.32244663757887865</v>
      </c>
      <c r="M309">
        <v>-2.3815968050048499</v>
      </c>
      <c r="N309">
        <f>(Table2[[#This Row],[1W Return vs Nifty]]-AVERAGE(Table2[1W Return vs Nifty]))/_xlfn.STDEV.P(Table2[1W Return vs Nifty])</f>
        <v>-0.71771033010739127</v>
      </c>
      <c r="O309">
        <v>1495.83</v>
      </c>
      <c r="P309">
        <v>1479.8660900596201</v>
      </c>
      <c r="Q309">
        <v>1290.91854146526</v>
      </c>
      <c r="R309">
        <v>39.566651800635299</v>
      </c>
      <c r="S309" s="2">
        <f>(Table2[[#This Row],[Close Price]]-Table2[[#This Row],[20D EMA]])/Table2[[#This Row],[20D EMA]]</f>
        <v>-1.7401710087376222E-2</v>
      </c>
      <c r="T309" s="2">
        <f>(Table2[[#This Row],[Close Price]]-Table2[[#This Row],[50D EMA]])/Table2[[#This Row],[50D EMA]]</f>
        <v>-6.8020276477952137E-3</v>
      </c>
      <c r="U309" s="2">
        <f>(Table2[[#This Row],[Close Price]]-Table2[[#This Row],[200D EMA]])/Table2[[#This Row],[200D EMA]]</f>
        <v>0.1385691294910833</v>
      </c>
      <c r="V309">
        <v>0.26997474813001998</v>
      </c>
      <c r="W309">
        <v>1467</v>
      </c>
      <c r="X309">
        <v>1486.4</v>
      </c>
      <c r="Y309">
        <v>1467</v>
      </c>
      <c r="Z309">
        <v>1497</v>
      </c>
      <c r="AA309">
        <v>1452</v>
      </c>
      <c r="AB309">
        <v>1604.95</v>
      </c>
      <c r="AC309" s="2">
        <f>(Table2[[#This Row],[Close Price]]/Table2[[#This Row],[Day Low]])-1</f>
        <v>1.9086571233810634E-3</v>
      </c>
      <c r="AD309" s="2">
        <f>(Table2[[#This Row],[Day High]]/Table2[[#This Row],[Close Price]])-1</f>
        <v>1.129405361273661E-2</v>
      </c>
      <c r="AE309" s="2">
        <f>(Table2[[#This Row],[Close Price]]/Table2[[#This Row],[Current Week Low]])-1</f>
        <v>1.9086571233810634E-3</v>
      </c>
      <c r="AF309" s="2">
        <f>(Table2[[#This Row],[Current Week High]]/Table2[[#This Row],[Close Price]])-1</f>
        <v>1.8505919172676633E-2</v>
      </c>
      <c r="AG309" s="2">
        <f>(Table2[[#This Row],[Close Price]]/Table2[[#This Row],[Current Month Low]])-1</f>
        <v>1.2258953168044151E-2</v>
      </c>
      <c r="AH309" s="2">
        <f>(Table2[[#This Row],[Current Month High]]/Table2[[#This Row],[Close Price]])-1</f>
        <v>9.1951285889236622E-2</v>
      </c>
      <c r="AI309">
        <v>10.314328480065299</v>
      </c>
      <c r="AJ309">
        <v>94.804506295559904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</v>
      </c>
      <c r="AM309" t="s">
        <v>10346</v>
      </c>
      <c r="AN309">
        <v>-4.17</v>
      </c>
      <c r="AO309" t="s">
        <v>10344</v>
      </c>
      <c r="AP309">
        <v>7.0606330494369998E-2</v>
      </c>
      <c r="AQ309">
        <f>(Table2[[#This Row],[Sharpe Ratio]]-AVERAGE(Table2[Sharpe Ratio]))/_xlfn.STDEV.P(Table2[Sharpe Ratio])</f>
        <v>5.7995764907065914E-2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-1.1739314466125452</v>
      </c>
      <c r="AS309">
        <f>_xlfn.RANK.AVG(Table2[[#This Row],[1Y Return vs Nifty Z-Score]],Table2[1Y Return vs Nifty Z-Score])</f>
        <v>197</v>
      </c>
      <c r="AT309">
        <f>_xlfn.RANK.AVG(Table2[[#This Row],[6M Return vs Nifty Z-Score]],Table2[6M Return vs Nifty Z-Score])</f>
        <v>428</v>
      </c>
      <c r="AU309">
        <f>_xlfn.RANK.AVG(Table2[[#This Row],[Sharpe Ratio Z-Score]],Table2[Sharpe Ratio Z-Score])</f>
        <v>343</v>
      </c>
      <c r="AV309">
        <f>(Table2[[#This Row],[Rank 1Y]]+Table2[[#This Row],[Rank 6M]]+Table2[[#This Row],[Rank Sharpe]])/3</f>
        <v>322.66666666666669</v>
      </c>
    </row>
    <row r="310" spans="1:48" x14ac:dyDescent="0.3">
      <c r="A310" t="s">
        <v>882</v>
      </c>
      <c r="B310" t="s">
        <v>883</v>
      </c>
      <c r="C310" t="s">
        <v>10309</v>
      </c>
      <c r="D310" t="s">
        <v>303</v>
      </c>
      <c r="E310">
        <v>17755.139388545002</v>
      </c>
      <c r="F310">
        <v>810.4</v>
      </c>
      <c r="G310">
        <v>24.907002369452101</v>
      </c>
      <c r="H310">
        <f>(Table2[[#This Row],[1Y Return vs Nifty]]-AVERAGE(Table2[1Y Return vs Nifty]))/_xlfn.STDEV.P(Table2[1Y Return vs Nifty])</f>
        <v>-7.0240371647760425E-2</v>
      </c>
      <c r="I310">
        <v>-4.7451143611027096</v>
      </c>
      <c r="J310">
        <f>(Table2[[#This Row],[1M Return vs Nifty]]-AVERAGE(Table2[1M Return vs Nifty]))/_xlfn.STDEV.P(Table2[1M Return vs Nifty])</f>
        <v>-0.49704436604052965</v>
      </c>
      <c r="K310">
        <v>-15.2683252705058</v>
      </c>
      <c r="L310">
        <f>(Table2[[#This Row],[6M Return vs Nifty]]-AVERAGE(Table2[6M Return vs Nifty]))/_xlfn.STDEV.P(Table2[6M Return vs Nifty])</f>
        <v>-0.80996296610762764</v>
      </c>
      <c r="M310">
        <v>4.5091800063278402</v>
      </c>
      <c r="N310">
        <f>(Table2[[#This Row],[1W Return vs Nifty]]-AVERAGE(Table2[1W Return vs Nifty]))/_xlfn.STDEV.P(Table2[1W Return vs Nifty])</f>
        <v>0.83855553008476713</v>
      </c>
      <c r="O310">
        <v>799.36</v>
      </c>
      <c r="P310">
        <v>806.474285196609</v>
      </c>
      <c r="Q310">
        <v>752.82921262321702</v>
      </c>
      <c r="R310">
        <v>60.347324814452797</v>
      </c>
      <c r="S310" s="2">
        <f>(Table2[[#This Row],[Close Price]]-Table2[[#This Row],[20D EMA]])/Table2[[#This Row],[20D EMA]]</f>
        <v>1.3811048839071211E-2</v>
      </c>
      <c r="T310" s="2">
        <f>(Table2[[#This Row],[Close Price]]-Table2[[#This Row],[50D EMA]])/Table2[[#This Row],[50D EMA]]</f>
        <v>4.8677495060291112E-3</v>
      </c>
      <c r="U310" s="2">
        <f>(Table2[[#This Row],[Close Price]]-Table2[[#This Row],[200D EMA]])/Table2[[#This Row],[200D EMA]]</f>
        <v>7.6472573608267411E-2</v>
      </c>
      <c r="V310">
        <v>0.54943474093167399</v>
      </c>
      <c r="W310">
        <v>803.2</v>
      </c>
      <c r="X310">
        <v>824.5</v>
      </c>
      <c r="Y310">
        <v>794.05</v>
      </c>
      <c r="Z310">
        <v>832</v>
      </c>
      <c r="AA310">
        <v>761</v>
      </c>
      <c r="AB310">
        <v>849.35</v>
      </c>
      <c r="AC310" s="2">
        <f>(Table2[[#This Row],[Close Price]]/Table2[[#This Row],[Day Low]])-1</f>
        <v>8.9641434262948128E-3</v>
      </c>
      <c r="AD310" s="2">
        <f>(Table2[[#This Row],[Day High]]/Table2[[#This Row],[Close Price]])-1</f>
        <v>1.7398815399802592E-2</v>
      </c>
      <c r="AE310" s="2">
        <f>(Table2[[#This Row],[Close Price]]/Table2[[#This Row],[Current Week Low]])-1</f>
        <v>2.0590642906618051E-2</v>
      </c>
      <c r="AF310" s="2">
        <f>(Table2[[#This Row],[Current Week High]]/Table2[[#This Row],[Close Price]])-1</f>
        <v>2.6653504442250675E-2</v>
      </c>
      <c r="AG310" s="2">
        <f>(Table2[[#This Row],[Close Price]]/Table2[[#This Row],[Current Month Low]])-1</f>
        <v>6.4914586070959235E-2</v>
      </c>
      <c r="AH310" s="2">
        <f>(Table2[[#This Row],[Current Month High]]/Table2[[#This Row],[Close Price]])-1</f>
        <v>4.8062685093780866E-2</v>
      </c>
      <c r="AI310">
        <v>18.213228035537998</v>
      </c>
      <c r="AJ310">
        <v>59.873742355494102</v>
      </c>
      <c r="AK310" t="str">
        <f>IF(AND(Table2[[#This Row],[20D EMA]]&gt;Table2[[#This Row],[50D EMA]],Table2[[#This Row],[50D EMA]]&gt;Table2[[#This Row],[200D EMA]]),"Uptrend","Downtrend/NoTrend")</f>
        <v>Downtrend/NoTrend</v>
      </c>
      <c r="AL310">
        <v>-0.1</v>
      </c>
      <c r="AM310" t="s">
        <v>10344</v>
      </c>
      <c r="AN310">
        <v>3.1</v>
      </c>
      <c r="AO310" t="s">
        <v>10345</v>
      </c>
      <c r="AP310">
        <v>0.18891729040205099</v>
      </c>
      <c r="AQ310">
        <f>(Table2[[#This Row],[Sharpe Ratio]]-AVERAGE(Table2[Sharpe Ratio]))/_xlfn.STDEV.P(Table2[Sharpe Ratio])</f>
        <v>1.4172582050920983</v>
      </c>
      <c r="AR3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0">
        <f>_xlfn.RANK.AVG(Table2[[#This Row],[1Y Return vs Nifty Z-Score]],Table2[1Y Return vs Nifty Z-Score])</f>
        <v>321</v>
      </c>
      <c r="AT310">
        <f>_xlfn.RANK.AVG(Table2[[#This Row],[6M Return vs Nifty Z-Score]],Table2[6M Return vs Nifty Z-Score])</f>
        <v>592</v>
      </c>
      <c r="AU310">
        <f>_xlfn.RANK.AVG(Table2[[#This Row],[Sharpe Ratio Z-Score]],Table2[Sharpe Ratio Z-Score])</f>
        <v>58</v>
      </c>
      <c r="AV310">
        <f>(Table2[[#This Row],[Rank 1Y]]+Table2[[#This Row],[Rank 6M]]+Table2[[#This Row],[Rank Sharpe]])/3</f>
        <v>323.66666666666669</v>
      </c>
    </row>
    <row r="311" spans="1:48" x14ac:dyDescent="0.3">
      <c r="A311" t="s">
        <v>263</v>
      </c>
      <c r="B311" t="s">
        <v>264</v>
      </c>
      <c r="C311" t="s">
        <v>10303</v>
      </c>
      <c r="D311" t="s">
        <v>265</v>
      </c>
      <c r="E311">
        <v>103934.800139435</v>
      </c>
      <c r="F311">
        <v>1448.3</v>
      </c>
      <c r="G311">
        <v>13.0807593615475</v>
      </c>
      <c r="H311">
        <f>(Table2[[#This Row],[1Y Return vs Nifty]]-AVERAGE(Table2[1Y Return vs Nifty]))/_xlfn.STDEV.P(Table2[1Y Return vs Nifty])</f>
        <v>-0.25583102268123414</v>
      </c>
      <c r="I311">
        <v>-1.29391847460172</v>
      </c>
      <c r="J311">
        <f>(Table2[[#This Row],[1M Return vs Nifty]]-AVERAGE(Table2[1M Return vs Nifty]))/_xlfn.STDEV.P(Table2[1M Return vs Nifty])</f>
        <v>-0.17015527908033992</v>
      </c>
      <c r="K311">
        <v>13.178555653822301</v>
      </c>
      <c r="L311">
        <f>(Table2[[#This Row],[6M Return vs Nifty]]-AVERAGE(Table2[6M Return vs Nifty]))/_xlfn.STDEV.P(Table2[6M Return vs Nifty])</f>
        <v>0.16355080313330664</v>
      </c>
      <c r="M311">
        <v>0.201307666265268</v>
      </c>
      <c r="N311">
        <f>(Table2[[#This Row],[1W Return vs Nifty]]-AVERAGE(Table2[1W Return vs Nifty]))/_xlfn.STDEV.P(Table2[1W Return vs Nifty])</f>
        <v>-0.13436738361048589</v>
      </c>
      <c r="O311">
        <v>1417.68</v>
      </c>
      <c r="P311">
        <v>1362.79540764066</v>
      </c>
      <c r="Q311">
        <v>1205.5098915516401</v>
      </c>
      <c r="R311">
        <v>51.934443202069801</v>
      </c>
      <c r="S311" s="2">
        <f>(Table2[[#This Row],[Close Price]]-Table2[[#This Row],[20D EMA]])/Table2[[#This Row],[20D EMA]]</f>
        <v>2.159866824671286E-2</v>
      </c>
      <c r="T311" s="2">
        <f>(Table2[[#This Row],[Close Price]]-Table2[[#This Row],[50D EMA]])/Table2[[#This Row],[50D EMA]]</f>
        <v>6.2742060825821136E-2</v>
      </c>
      <c r="U311" s="2">
        <f>(Table2[[#This Row],[Close Price]]-Table2[[#This Row],[200D EMA]])/Table2[[#This Row],[200D EMA]]</f>
        <v>0.20140034532264106</v>
      </c>
      <c r="V311">
        <v>0.60393310969720704</v>
      </c>
      <c r="W311">
        <v>1432</v>
      </c>
      <c r="X311">
        <v>1457.85</v>
      </c>
      <c r="Y311">
        <v>1424.5</v>
      </c>
      <c r="Z311">
        <v>1466.5</v>
      </c>
      <c r="AA311">
        <v>1382.65</v>
      </c>
      <c r="AB311">
        <v>1480.4</v>
      </c>
      <c r="AC311" s="2">
        <f>(Table2[[#This Row],[Close Price]]/Table2[[#This Row],[Day Low]])-1</f>
        <v>1.1382681564245711E-2</v>
      </c>
      <c r="AD311" s="2">
        <f>(Table2[[#This Row],[Day High]]/Table2[[#This Row],[Close Price]])-1</f>
        <v>6.5939377200856519E-3</v>
      </c>
      <c r="AE311" s="2">
        <f>(Table2[[#This Row],[Close Price]]/Table2[[#This Row],[Current Week Low]])-1</f>
        <v>1.6707616707616779E-2</v>
      </c>
      <c r="AF311" s="2">
        <f>(Table2[[#This Row],[Current Week High]]/Table2[[#This Row],[Close Price]])-1</f>
        <v>1.2566457225712924E-2</v>
      </c>
      <c r="AG311" s="2">
        <f>(Table2[[#This Row],[Close Price]]/Table2[[#This Row],[Current Month Low]])-1</f>
        <v>4.7481285936426421E-2</v>
      </c>
      <c r="AH311" s="2">
        <f>(Table2[[#This Row],[Current Month High]]/Table2[[#This Row],[Close Price]])-1</f>
        <v>2.2163916315680599E-2</v>
      </c>
      <c r="AI311">
        <v>2.2163916315680599</v>
      </c>
      <c r="AJ311">
        <v>47.582411983492101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0.03</v>
      </c>
      <c r="AM311" t="s">
        <v>10345</v>
      </c>
      <c r="AN311">
        <v>-0.46</v>
      </c>
      <c r="AO311" t="s">
        <v>10344</v>
      </c>
      <c r="AP311">
        <v>7.2436662680542996E-2</v>
      </c>
      <c r="AQ311">
        <f>(Table2[[#This Row],[Sharpe Ratio]]-AVERAGE(Table2[Sharpe Ratio]))/_xlfn.STDEV.P(Table2[Sharpe Ratio])</f>
        <v>7.9024262990996963E-2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-0.3177786192477563</v>
      </c>
      <c r="AS311">
        <f>_xlfn.RANK.AVG(Table2[[#This Row],[1Y Return vs Nifty Z-Score]],Table2[1Y Return vs Nifty Z-Score])</f>
        <v>370</v>
      </c>
      <c r="AT311">
        <f>_xlfn.RANK.AVG(Table2[[#This Row],[6M Return vs Nifty Z-Score]],Table2[6M Return vs Nifty Z-Score])</f>
        <v>269</v>
      </c>
      <c r="AU311">
        <f>_xlfn.RANK.AVG(Table2[[#This Row],[Sharpe Ratio Z-Score]],Table2[Sharpe Ratio Z-Score])</f>
        <v>333</v>
      </c>
      <c r="AV311">
        <f>(Table2[[#This Row],[Rank 1Y]]+Table2[[#This Row],[Rank 6M]]+Table2[[#This Row],[Rank Sharpe]])/3</f>
        <v>324</v>
      </c>
    </row>
    <row r="312" spans="1:48" x14ac:dyDescent="0.3">
      <c r="A312" t="s">
        <v>1294</v>
      </c>
      <c r="B312" t="s">
        <v>1295</v>
      </c>
      <c r="C312" t="s">
        <v>10313</v>
      </c>
      <c r="D312" t="s">
        <v>139</v>
      </c>
      <c r="E312">
        <v>8856.5688927399897</v>
      </c>
      <c r="F312">
        <v>585.95000000000005</v>
      </c>
      <c r="G312">
        <v>34.736035854191101</v>
      </c>
      <c r="H312">
        <f>(Table2[[#This Row],[1Y Return vs Nifty]]-AVERAGE(Table2[1Y Return vs Nifty]))/_xlfn.STDEV.P(Table2[1Y Return vs Nifty])</f>
        <v>8.4007830612522344E-2</v>
      </c>
      <c r="I312">
        <v>0.52463384860430295</v>
      </c>
      <c r="J312">
        <f>(Table2[[#This Row],[1M Return vs Nifty]]-AVERAGE(Table2[1M Return vs Nifty]))/_xlfn.STDEV.P(Table2[1M Return vs Nifty])</f>
        <v>2.0936827497721701E-3</v>
      </c>
      <c r="K312">
        <v>11.6395984187913</v>
      </c>
      <c r="L312">
        <f>(Table2[[#This Row],[6M Return vs Nifty]]-AVERAGE(Table2[6M Return vs Nifty]))/_xlfn.STDEV.P(Table2[6M Return vs Nifty])</f>
        <v>0.11088435922471061</v>
      </c>
      <c r="M312">
        <v>-2.9020080223855098</v>
      </c>
      <c r="N312">
        <f>(Table2[[#This Row],[1W Return vs Nifty]]-AVERAGE(Table2[1W Return vs Nifty]))/_xlfn.STDEV.P(Table2[1W Return vs Nifty])</f>
        <v>-0.8352439889451857</v>
      </c>
      <c r="O312">
        <v>594.28</v>
      </c>
      <c r="P312">
        <v>572.83034251783999</v>
      </c>
      <c r="Q312">
        <v>496.39110853573197</v>
      </c>
      <c r="R312">
        <v>53.212989633465398</v>
      </c>
      <c r="S312" s="2">
        <f>(Table2[[#This Row],[Close Price]]-Table2[[#This Row],[20D EMA]])/Table2[[#This Row],[20D EMA]]</f>
        <v>-1.4016961701554701E-2</v>
      </c>
      <c r="T312" s="2">
        <f>(Table2[[#This Row],[Close Price]]-Table2[[#This Row],[50D EMA]])/Table2[[#This Row],[50D EMA]]</f>
        <v>2.290321672642796E-2</v>
      </c>
      <c r="U312" s="2">
        <f>(Table2[[#This Row],[Close Price]]-Table2[[#This Row],[200D EMA]])/Table2[[#This Row],[200D EMA]]</f>
        <v>0.18042001543591571</v>
      </c>
      <c r="V312">
        <v>0.58878481793040305</v>
      </c>
      <c r="W312">
        <v>584</v>
      </c>
      <c r="X312">
        <v>611.35</v>
      </c>
      <c r="Y312">
        <v>584</v>
      </c>
      <c r="Z312">
        <v>632.9</v>
      </c>
      <c r="AA312">
        <v>543.15</v>
      </c>
      <c r="AB312">
        <v>635</v>
      </c>
      <c r="AC312" s="2">
        <f>(Table2[[#This Row],[Close Price]]/Table2[[#This Row],[Day Low]])-1</f>
        <v>3.3390410958904493E-3</v>
      </c>
      <c r="AD312" s="2">
        <f>(Table2[[#This Row],[Day High]]/Table2[[#This Row],[Close Price]])-1</f>
        <v>4.3348408567283947E-2</v>
      </c>
      <c r="AE312" s="2">
        <f>(Table2[[#This Row],[Close Price]]/Table2[[#This Row],[Current Week Low]])-1</f>
        <v>3.3390410958904493E-3</v>
      </c>
      <c r="AF312" s="2">
        <f>(Table2[[#This Row],[Current Week High]]/Table2[[#This Row],[Close Price]])-1</f>
        <v>8.0126290639132902E-2</v>
      </c>
      <c r="AG312" s="2">
        <f>(Table2[[#This Row],[Close Price]]/Table2[[#This Row],[Current Month Low]])-1</f>
        <v>7.8799594955353269E-2</v>
      </c>
      <c r="AH312" s="2">
        <f>(Table2[[#This Row],[Current Month High]]/Table2[[#This Row],[Close Price]])-1</f>
        <v>8.3710214182097342E-2</v>
      </c>
      <c r="AI312">
        <v>19.293455072958398</v>
      </c>
      <c r="AJ312">
        <v>65.991501416430594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0.19</v>
      </c>
      <c r="AM312" t="s">
        <v>10345</v>
      </c>
      <c r="AN312">
        <v>1.25</v>
      </c>
      <c r="AO312" t="s">
        <v>10345</v>
      </c>
      <c r="AP312">
        <v>4.3239705258000999E-2</v>
      </c>
      <c r="AQ312">
        <f>(Table2[[#This Row],[Sharpe Ratio]]-AVERAGE(Table2[Sharpe Ratio]))/_xlfn.STDEV.P(Table2[Sharpe Ratio])</f>
        <v>-0.25641657548339708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-0.89467469184157766</v>
      </c>
      <c r="AS312">
        <f>_xlfn.RANK.AVG(Table2[[#This Row],[1Y Return vs Nifty Z-Score]],Table2[1Y Return vs Nifty Z-Score])</f>
        <v>271</v>
      </c>
      <c r="AT312">
        <f>_xlfn.RANK.AVG(Table2[[#This Row],[6M Return vs Nifty Z-Score]],Table2[6M Return vs Nifty Z-Score])</f>
        <v>284</v>
      </c>
      <c r="AU312">
        <f>_xlfn.RANK.AVG(Table2[[#This Row],[Sharpe Ratio Z-Score]],Table2[Sharpe Ratio Z-Score])</f>
        <v>417</v>
      </c>
      <c r="AV312">
        <f>(Table2[[#This Row],[Rank 1Y]]+Table2[[#This Row],[Rank 6M]]+Table2[[#This Row],[Rank Sharpe]])/3</f>
        <v>324</v>
      </c>
    </row>
    <row r="313" spans="1:48" x14ac:dyDescent="0.3">
      <c r="A313" t="s">
        <v>624</v>
      </c>
      <c r="B313" t="s">
        <v>625</v>
      </c>
      <c r="C313" t="s">
        <v>10305</v>
      </c>
      <c r="D313" t="s">
        <v>51</v>
      </c>
      <c r="E313">
        <v>30408.1980304799</v>
      </c>
      <c r="F313">
        <v>1969.05</v>
      </c>
      <c r="G313">
        <v>5.0560221448729203</v>
      </c>
      <c r="H313">
        <f>(Table2[[#This Row],[1Y Return vs Nifty]]-AVERAGE(Table2[1Y Return vs Nifty]))/_xlfn.STDEV.P(Table2[1Y Return vs Nifty])</f>
        <v>-0.38176418703611248</v>
      </c>
      <c r="I313">
        <v>2.3641375835632101</v>
      </c>
      <c r="J313">
        <f>(Table2[[#This Row],[1M Return vs Nifty]]-AVERAGE(Table2[1M Return vs Nifty]))/_xlfn.STDEV.P(Table2[1M Return vs Nifty])</f>
        <v>0.17632711259725053</v>
      </c>
      <c r="K313">
        <v>8.9225100928230194</v>
      </c>
      <c r="L313">
        <f>(Table2[[#This Row],[6M Return vs Nifty]]-AVERAGE(Table2[6M Return vs Nifty]))/_xlfn.STDEV.P(Table2[6M Return vs Nifty])</f>
        <v>1.7899722188044098E-2</v>
      </c>
      <c r="M313">
        <v>-0.20608064379320701</v>
      </c>
      <c r="N313">
        <f>(Table2[[#This Row],[1W Return vs Nifty]]-AVERAGE(Table2[1W Return vs Nifty]))/_xlfn.STDEV.P(Table2[1W Return vs Nifty])</f>
        <v>-0.2263750826180474</v>
      </c>
      <c r="O313">
        <v>1920.87</v>
      </c>
      <c r="P313">
        <v>1871.8259668078099</v>
      </c>
      <c r="Q313">
        <v>1697.65010719733</v>
      </c>
      <c r="R313">
        <v>60.368559731720403</v>
      </c>
      <c r="S313" s="2">
        <f>(Table2[[#This Row],[Close Price]]-Table2[[#This Row],[20D EMA]])/Table2[[#This Row],[20D EMA]]</f>
        <v>2.5082384544503306E-2</v>
      </c>
      <c r="T313" s="2">
        <f>(Table2[[#This Row],[Close Price]]-Table2[[#This Row],[50D EMA]])/Table2[[#This Row],[50D EMA]]</f>
        <v>5.194074391327886E-2</v>
      </c>
      <c r="U313" s="2">
        <f>(Table2[[#This Row],[Close Price]]-Table2[[#This Row],[200D EMA]])/Table2[[#This Row],[200D EMA]]</f>
        <v>0.15986797965732003</v>
      </c>
      <c r="V313">
        <v>0.96870843665186102</v>
      </c>
      <c r="W313">
        <v>1950.05</v>
      </c>
      <c r="X313">
        <v>1991.95</v>
      </c>
      <c r="Y313">
        <v>1870.05</v>
      </c>
      <c r="Z313">
        <v>1991.95</v>
      </c>
      <c r="AA313">
        <v>1825</v>
      </c>
      <c r="AB313">
        <v>2030</v>
      </c>
      <c r="AC313" s="2">
        <f>(Table2[[#This Row],[Close Price]]/Table2[[#This Row],[Day Low]])-1</f>
        <v>9.7433399143611599E-3</v>
      </c>
      <c r="AD313" s="2">
        <f>(Table2[[#This Row],[Day High]]/Table2[[#This Row],[Close Price]])-1</f>
        <v>1.1629973845255437E-2</v>
      </c>
      <c r="AE313" s="2">
        <f>(Table2[[#This Row],[Close Price]]/Table2[[#This Row],[Current Week Low]])-1</f>
        <v>5.2939760968958138E-2</v>
      </c>
      <c r="AF313" s="2">
        <f>(Table2[[#This Row],[Current Week High]]/Table2[[#This Row],[Close Price]])-1</f>
        <v>1.1629973845255437E-2</v>
      </c>
      <c r="AG313" s="2">
        <f>(Table2[[#This Row],[Close Price]]/Table2[[#This Row],[Current Month Low]])-1</f>
        <v>7.8931506849315047E-2</v>
      </c>
      <c r="AH313" s="2">
        <f>(Table2[[#This Row],[Current Month High]]/Table2[[#This Row],[Close Price]])-1</f>
        <v>3.0954013356694787E-2</v>
      </c>
      <c r="AI313">
        <v>3.0954013356694698</v>
      </c>
      <c r="AJ313">
        <v>58.2265257744385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-7.0000000000000007E-2</v>
      </c>
      <c r="AM313" t="s">
        <v>10344</v>
      </c>
      <c r="AN313">
        <v>2</v>
      </c>
      <c r="AO313" t="s">
        <v>10345</v>
      </c>
      <c r="AP313">
        <v>9.5901743817728993E-2</v>
      </c>
      <c r="AQ313">
        <f>(Table2[[#This Row],[Sharpe Ratio]]-AVERAGE(Table2[Sharpe Ratio]))/_xlfn.STDEV.P(Table2[Sharpe Ratio])</f>
        <v>0.34861216482662827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-6.5300270042236985E-2</v>
      </c>
      <c r="AS313">
        <f>_xlfn.RANK.AVG(Table2[[#This Row],[1Y Return vs Nifty Z-Score]],Table2[1Y Return vs Nifty Z-Score])</f>
        <v>422</v>
      </c>
      <c r="AT313">
        <f>_xlfn.RANK.AVG(Table2[[#This Row],[6M Return vs Nifty Z-Score]],Table2[6M Return vs Nifty Z-Score])</f>
        <v>308</v>
      </c>
      <c r="AU313">
        <f>_xlfn.RANK.AVG(Table2[[#This Row],[Sharpe Ratio Z-Score]],Table2[Sharpe Ratio Z-Score])</f>
        <v>245</v>
      </c>
      <c r="AV313">
        <f>(Table2[[#This Row],[Rank 1Y]]+Table2[[#This Row],[Rank 6M]]+Table2[[#This Row],[Rank Sharpe]])/3</f>
        <v>325</v>
      </c>
    </row>
    <row r="314" spans="1:48" x14ac:dyDescent="0.3">
      <c r="A314" t="s">
        <v>208</v>
      </c>
      <c r="B314" t="s">
        <v>209</v>
      </c>
      <c r="C314" t="s">
        <v>10301</v>
      </c>
      <c r="D314" t="s">
        <v>34</v>
      </c>
      <c r="E314">
        <v>127683.736410567</v>
      </c>
      <c r="F314">
        <v>114.75</v>
      </c>
      <c r="G314">
        <v>53.835755113034502</v>
      </c>
      <c r="H314">
        <f>(Table2[[#This Row],[1Y Return vs Nifty]]-AVERAGE(Table2[1Y Return vs Nifty]))/_xlfn.STDEV.P(Table2[1Y Return vs Nifty])</f>
        <v>0.38374201749131753</v>
      </c>
      <c r="I314">
        <v>-7.5853590508359199</v>
      </c>
      <c r="J314">
        <f>(Table2[[#This Row],[1M Return vs Nifty]]-AVERAGE(Table2[1M Return vs Nifty]))/_xlfn.STDEV.P(Table2[1M Return vs Nifty])</f>
        <v>-0.7660656050266843</v>
      </c>
      <c r="K314">
        <v>-19.096677726090899</v>
      </c>
      <c r="L314">
        <f>(Table2[[#This Row],[6M Return vs Nifty]]-AVERAGE(Table2[6M Return vs Nifty]))/_xlfn.STDEV.P(Table2[6M Return vs Nifty])</f>
        <v>-0.94097746428525031</v>
      </c>
      <c r="M314">
        <v>-2.34039946461625</v>
      </c>
      <c r="N314">
        <f>(Table2[[#This Row],[1W Return vs Nifty]]-AVERAGE(Table2[1W Return vs Nifty]))/_xlfn.STDEV.P(Table2[1W Return vs Nifty])</f>
        <v>-0.70840600693267308</v>
      </c>
      <c r="O314">
        <v>116.56</v>
      </c>
      <c r="P314">
        <v>119.06887318808801</v>
      </c>
      <c r="Q314">
        <v>111.135839093543</v>
      </c>
      <c r="R314">
        <v>47.712993733367</v>
      </c>
      <c r="S314" s="2">
        <f>(Table2[[#This Row],[Close Price]]-Table2[[#This Row],[20D EMA]])/Table2[[#This Row],[20D EMA]]</f>
        <v>-1.5528483184625963E-2</v>
      </c>
      <c r="T314" s="2">
        <f>(Table2[[#This Row],[Close Price]]-Table2[[#This Row],[50D EMA]])/Table2[[#This Row],[50D EMA]]</f>
        <v>-3.6272058955875618E-2</v>
      </c>
      <c r="U314" s="2">
        <f>(Table2[[#This Row],[Close Price]]-Table2[[#This Row],[200D EMA]])/Table2[[#This Row],[200D EMA]]</f>
        <v>3.2520210725317543E-2</v>
      </c>
      <c r="V314">
        <v>0.46994532243710402</v>
      </c>
      <c r="W314">
        <v>114.51</v>
      </c>
      <c r="X314">
        <v>116.34</v>
      </c>
      <c r="Y314">
        <v>114.51</v>
      </c>
      <c r="Z314">
        <v>116.84</v>
      </c>
      <c r="AA314">
        <v>111.9</v>
      </c>
      <c r="AB314">
        <v>125.7</v>
      </c>
      <c r="AC314" s="2">
        <f>(Table2[[#This Row],[Close Price]]/Table2[[#This Row],[Day Low]])-1</f>
        <v>2.0958868221114813E-3</v>
      </c>
      <c r="AD314" s="2">
        <f>(Table2[[#This Row],[Day High]]/Table2[[#This Row],[Close Price]])-1</f>
        <v>1.3856209150326926E-2</v>
      </c>
      <c r="AE314" s="2">
        <f>(Table2[[#This Row],[Close Price]]/Table2[[#This Row],[Current Week Low]])-1</f>
        <v>2.0958868221114813E-3</v>
      </c>
      <c r="AF314" s="2">
        <f>(Table2[[#This Row],[Current Week High]]/Table2[[#This Row],[Close Price]])-1</f>
        <v>1.8213507625272296E-2</v>
      </c>
      <c r="AG314" s="2">
        <f>(Table2[[#This Row],[Close Price]]/Table2[[#This Row],[Current Month Low]])-1</f>
        <v>2.5469168900804195E-2</v>
      </c>
      <c r="AH314" s="2">
        <f>(Table2[[#This Row],[Current Month High]]/Table2[[#This Row],[Close Price]])-1</f>
        <v>9.5424836601307295E-2</v>
      </c>
      <c r="AI314">
        <v>24.531590413943299</v>
      </c>
      <c r="AJ314">
        <v>87.041564792176004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-0.11</v>
      </c>
      <c r="AM314" t="s">
        <v>10344</v>
      </c>
      <c r="AN314">
        <v>-0.45</v>
      </c>
      <c r="AO314" t="s">
        <v>10344</v>
      </c>
      <c r="AP314">
        <v>0.13392981449157201</v>
      </c>
      <c r="AQ314">
        <f>(Table2[[#This Row],[Sharpe Ratio]]-AVERAGE(Table2[Sharpe Ratio]))/_xlfn.STDEV.P(Table2[Sharpe Ratio])</f>
        <v>0.78551275442535151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189</v>
      </c>
      <c r="AT314">
        <f>_xlfn.RANK.AVG(Table2[[#This Row],[6M Return vs Nifty Z-Score]],Table2[6M Return vs Nifty Z-Score])</f>
        <v>632</v>
      </c>
      <c r="AU314">
        <f>_xlfn.RANK.AVG(Table2[[#This Row],[Sharpe Ratio Z-Score]],Table2[Sharpe Ratio Z-Score])</f>
        <v>155</v>
      </c>
      <c r="AV314">
        <f>(Table2[[#This Row],[Rank 1Y]]+Table2[[#This Row],[Rank 6M]]+Table2[[#This Row],[Rank Sharpe]])/3</f>
        <v>325.33333333333331</v>
      </c>
    </row>
    <row r="315" spans="1:48" x14ac:dyDescent="0.3">
      <c r="A315" t="s">
        <v>1697</v>
      </c>
      <c r="B315" t="s">
        <v>1698</v>
      </c>
      <c r="C315" t="s">
        <v>10304</v>
      </c>
      <c r="D315" t="s">
        <v>46</v>
      </c>
      <c r="E315">
        <v>4987.0847973699902</v>
      </c>
      <c r="F315">
        <v>706.9</v>
      </c>
      <c r="G315">
        <v>-2.4636866301673401</v>
      </c>
      <c r="H315">
        <f>(Table2[[#This Row],[1Y Return vs Nifty]]-AVERAGE(Table2[1Y Return vs Nifty]))/_xlfn.STDEV.P(Table2[1Y Return vs Nifty])</f>
        <v>-0.49977187943758294</v>
      </c>
      <c r="I315">
        <v>-5.9594150975037801</v>
      </c>
      <c r="J315">
        <f>(Table2[[#This Row],[1M Return vs Nifty]]-AVERAGE(Table2[1M Return vs Nifty]))/_xlfn.STDEV.P(Table2[1M Return vs Nifty])</f>
        <v>-0.61206005105853456</v>
      </c>
      <c r="K315">
        <v>4.4199772570712996</v>
      </c>
      <c r="L315">
        <f>(Table2[[#This Row],[6M Return vs Nifty]]-AVERAGE(Table2[6M Return vs Nifty]))/_xlfn.STDEV.P(Table2[6M Return vs Nifty])</f>
        <v>-0.13618668622079835</v>
      </c>
      <c r="M315">
        <v>3.2950696451982302</v>
      </c>
      <c r="N315">
        <f>(Table2[[#This Row],[1W Return vs Nifty]]-AVERAGE(Table2[1W Return vs Nifty]))/_xlfn.STDEV.P(Table2[1W Return vs Nifty])</f>
        <v>0.56435153868221344</v>
      </c>
      <c r="O315">
        <v>704.79</v>
      </c>
      <c r="P315">
        <v>668.35102644959102</v>
      </c>
      <c r="Q315">
        <v>608.88583113286302</v>
      </c>
      <c r="R315">
        <v>56.199807863795897</v>
      </c>
      <c r="S315" s="2">
        <f>(Table2[[#This Row],[Close Price]]-Table2[[#This Row],[20D EMA]])/Table2[[#This Row],[20D EMA]]</f>
        <v>2.9937995715035881E-3</v>
      </c>
      <c r="T315" s="2">
        <f>(Table2[[#This Row],[Close Price]]-Table2[[#This Row],[50D EMA]])/Table2[[#This Row],[50D EMA]]</f>
        <v>5.7677735239202832E-2</v>
      </c>
      <c r="U315" s="2">
        <f>(Table2[[#This Row],[Close Price]]-Table2[[#This Row],[200D EMA]])/Table2[[#This Row],[200D EMA]]</f>
        <v>0.16097298353088069</v>
      </c>
      <c r="V315">
        <v>0.57512117012430897</v>
      </c>
      <c r="W315">
        <v>700.45</v>
      </c>
      <c r="X315">
        <v>724.95</v>
      </c>
      <c r="Y315">
        <v>700.45</v>
      </c>
      <c r="Z315">
        <v>744.9</v>
      </c>
      <c r="AA315">
        <v>640.1</v>
      </c>
      <c r="AB315">
        <v>771.7</v>
      </c>
      <c r="AC315" s="2">
        <f>(Table2[[#This Row],[Close Price]]/Table2[[#This Row],[Day Low]])-1</f>
        <v>9.2083660503960996E-3</v>
      </c>
      <c r="AD315" s="2">
        <f>(Table2[[#This Row],[Day High]]/Table2[[#This Row],[Close Price]])-1</f>
        <v>2.5534021785259764E-2</v>
      </c>
      <c r="AE315" s="2">
        <f>(Table2[[#This Row],[Close Price]]/Table2[[#This Row],[Current Week Low]])-1</f>
        <v>9.2083660503960996E-3</v>
      </c>
      <c r="AF315" s="2">
        <f>(Table2[[#This Row],[Current Week High]]/Table2[[#This Row],[Close Price]])-1</f>
        <v>5.3755835337388591E-2</v>
      </c>
      <c r="AG315" s="2">
        <f>(Table2[[#This Row],[Close Price]]/Table2[[#This Row],[Current Month Low]])-1</f>
        <v>0.10435869395406949</v>
      </c>
      <c r="AH315" s="2">
        <f>(Table2[[#This Row],[Current Month High]]/Table2[[#This Row],[Close Price]])-1</f>
        <v>9.1667845522704905E-2</v>
      </c>
      <c r="AI315">
        <v>42.742962229452502</v>
      </c>
      <c r="AJ315">
        <v>65.647334504979398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0.28000000000000003</v>
      </c>
      <c r="AM315" t="s">
        <v>10345</v>
      </c>
      <c r="AN315">
        <v>-2.2000000000000002</v>
      </c>
      <c r="AO315" t="s">
        <v>10344</v>
      </c>
      <c r="AP315">
        <v>0.138664524741449</v>
      </c>
      <c r="AQ315">
        <f>(Table2[[#This Row],[Sharpe Ratio]]-AVERAGE(Table2[Sharpe Ratio]))/_xlfn.STDEV.P(Table2[Sharpe Ratio])</f>
        <v>0.83990935312456505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0.15624227508986266</v>
      </c>
      <c r="AS315">
        <f>_xlfn.RANK.AVG(Table2[[#This Row],[1Y Return vs Nifty Z-Score]],Table2[1Y Return vs Nifty Z-Score])</f>
        <v>475</v>
      </c>
      <c r="AT315">
        <f>_xlfn.RANK.AVG(Table2[[#This Row],[6M Return vs Nifty Z-Score]],Table2[6M Return vs Nifty Z-Score])</f>
        <v>358</v>
      </c>
      <c r="AU315">
        <f>_xlfn.RANK.AVG(Table2[[#This Row],[Sharpe Ratio Z-Score]],Table2[Sharpe Ratio Z-Score])</f>
        <v>145</v>
      </c>
      <c r="AV315">
        <f>(Table2[[#This Row],[Rank 1Y]]+Table2[[#This Row],[Rank 6M]]+Table2[[#This Row],[Rank Sharpe]])/3</f>
        <v>326</v>
      </c>
    </row>
    <row r="316" spans="1:48" x14ac:dyDescent="0.3">
      <c r="A316" t="s">
        <v>194</v>
      </c>
      <c r="B316" t="s">
        <v>195</v>
      </c>
      <c r="C316" t="s">
        <v>10307</v>
      </c>
      <c r="D316" t="s">
        <v>196</v>
      </c>
      <c r="E316">
        <v>133436.04878834999</v>
      </c>
      <c r="F316">
        <v>4946.8500000000004</v>
      </c>
      <c r="G316">
        <v>17.975686721140001</v>
      </c>
      <c r="H316">
        <f>(Table2[[#This Row],[1Y Return vs Nifty]]-AVERAGE(Table2[1Y Return vs Nifty]))/_xlfn.STDEV.P(Table2[1Y Return vs Nifty])</f>
        <v>-0.17901434008633654</v>
      </c>
      <c r="I316">
        <v>-4.3664047708109202</v>
      </c>
      <c r="J316">
        <f>(Table2[[#This Row],[1M Return vs Nifty]]-AVERAGE(Table2[1M Return vs Nifty]))/_xlfn.STDEV.P(Table2[1M Return vs Nifty])</f>
        <v>-0.46117389207590581</v>
      </c>
      <c r="K316">
        <v>13.904618362935301</v>
      </c>
      <c r="L316">
        <f>(Table2[[#This Row],[6M Return vs Nifty]]-AVERAGE(Table2[6M Return vs Nifty]))/_xlfn.STDEV.P(Table2[6M Return vs Nifty])</f>
        <v>0.18839823883404772</v>
      </c>
      <c r="M316">
        <v>-1.43395591276703</v>
      </c>
      <c r="N316">
        <f>(Table2[[#This Row],[1W Return vs Nifty]]-AVERAGE(Table2[1W Return vs Nifty]))/_xlfn.STDEV.P(Table2[1W Return vs Nifty])</f>
        <v>-0.50368784633077202</v>
      </c>
      <c r="O316">
        <v>4850.0600000000004</v>
      </c>
      <c r="P316">
        <v>4797.93837426954</v>
      </c>
      <c r="Q316">
        <v>4350.8289316499504</v>
      </c>
      <c r="R316">
        <v>53.955091715594101</v>
      </c>
      <c r="S316" s="2">
        <f>(Table2[[#This Row],[Close Price]]-Table2[[#This Row],[20D EMA]])/Table2[[#This Row],[20D EMA]]</f>
        <v>1.9956454146958999E-2</v>
      </c>
      <c r="T316" s="2">
        <f>(Table2[[#This Row],[Close Price]]-Table2[[#This Row],[50D EMA]])/Table2[[#This Row],[50D EMA]]</f>
        <v>3.1036585740460119E-2</v>
      </c>
      <c r="U316" s="2">
        <f>(Table2[[#This Row],[Close Price]]-Table2[[#This Row],[200D EMA]])/Table2[[#This Row],[200D EMA]]</f>
        <v>0.13699023282995934</v>
      </c>
      <c r="V316">
        <v>0.55599054865188602</v>
      </c>
      <c r="W316">
        <v>4840</v>
      </c>
      <c r="X316">
        <v>4975.75</v>
      </c>
      <c r="Y316">
        <v>4836.7</v>
      </c>
      <c r="Z316">
        <v>4975.75</v>
      </c>
      <c r="AA316">
        <v>4548</v>
      </c>
      <c r="AB316">
        <v>5023</v>
      </c>
      <c r="AC316" s="2">
        <f>(Table2[[#This Row],[Close Price]]/Table2[[#This Row],[Day Low]])-1</f>
        <v>2.2076446280991702E-2</v>
      </c>
      <c r="AD316" s="2">
        <f>(Table2[[#This Row],[Day High]]/Table2[[#This Row],[Close Price]])-1</f>
        <v>5.8421015393632647E-3</v>
      </c>
      <c r="AE316" s="2">
        <f>(Table2[[#This Row],[Close Price]]/Table2[[#This Row],[Current Week Low]])-1</f>
        <v>2.2773792048297548E-2</v>
      </c>
      <c r="AF316" s="2">
        <f>(Table2[[#This Row],[Current Week High]]/Table2[[#This Row],[Close Price]])-1</f>
        <v>5.8421015393632647E-3</v>
      </c>
      <c r="AG316" s="2">
        <f>(Table2[[#This Row],[Close Price]]/Table2[[#This Row],[Current Month Low]])-1</f>
        <v>8.769788918205812E-2</v>
      </c>
      <c r="AH316" s="2">
        <f>(Table2[[#This Row],[Current Month High]]/Table2[[#This Row],[Close Price]])-1</f>
        <v>1.5393634332959261E-2</v>
      </c>
      <c r="AI316">
        <v>2.2650777767670101</v>
      </c>
      <c r="AJ316">
        <v>51.048854961831999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</v>
      </c>
      <c r="AM316" t="s">
        <v>10346</v>
      </c>
      <c r="AN316">
        <v>2.41</v>
      </c>
      <c r="AO316" t="s">
        <v>10345</v>
      </c>
      <c r="AP316">
        <v>5.8436457625009999E-2</v>
      </c>
      <c r="AQ316">
        <f>(Table2[[#This Row],[Sharpe Ratio]]-AVERAGE(Table2[Sharpe Ratio]))/_xlfn.STDEV.P(Table2[Sharpe Ratio])</f>
        <v>-8.1822651797994986E-2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-1.0373004914569615</v>
      </c>
      <c r="AS316">
        <f>_xlfn.RANK.AVG(Table2[[#This Row],[1Y Return vs Nifty Z-Score]],Table2[1Y Return vs Nifty Z-Score])</f>
        <v>348</v>
      </c>
      <c r="AT316">
        <f>_xlfn.RANK.AVG(Table2[[#This Row],[6M Return vs Nifty Z-Score]],Table2[6M Return vs Nifty Z-Score])</f>
        <v>262</v>
      </c>
      <c r="AU316">
        <f>_xlfn.RANK.AVG(Table2[[#This Row],[Sharpe Ratio Z-Score]],Table2[Sharpe Ratio Z-Score])</f>
        <v>372</v>
      </c>
      <c r="AV316">
        <f>(Table2[[#This Row],[Rank 1Y]]+Table2[[#This Row],[Rank 6M]]+Table2[[#This Row],[Rank Sharpe]])/3</f>
        <v>327.33333333333331</v>
      </c>
    </row>
    <row r="317" spans="1:48" x14ac:dyDescent="0.3">
      <c r="A317" t="s">
        <v>892</v>
      </c>
      <c r="B317" t="s">
        <v>893</v>
      </c>
      <c r="C317" t="s">
        <v>10299</v>
      </c>
      <c r="D317" t="s">
        <v>178</v>
      </c>
      <c r="E317">
        <v>17577.01170621</v>
      </c>
      <c r="F317">
        <v>1789.15</v>
      </c>
      <c r="G317">
        <v>46.324530271737302</v>
      </c>
      <c r="H317">
        <f>(Table2[[#This Row],[1Y Return vs Nifty]]-AVERAGE(Table2[1Y Return vs Nifty]))/_xlfn.STDEV.P(Table2[1Y Return vs Nifty])</f>
        <v>0.26586746448040816</v>
      </c>
      <c r="I317">
        <v>-4.75943790842675</v>
      </c>
      <c r="J317">
        <f>(Table2[[#This Row],[1M Return vs Nifty]]-AVERAGE(Table2[1M Return vs Nifty]))/_xlfn.STDEV.P(Table2[1M Return vs Nifty])</f>
        <v>-0.49840105846274207</v>
      </c>
      <c r="K317">
        <v>7.9152404524148503</v>
      </c>
      <c r="L317">
        <f>(Table2[[#This Row],[6M Return vs Nifty]]-AVERAGE(Table2[6M Return vs Nifty]))/_xlfn.STDEV.P(Table2[6M Return vs Nifty])</f>
        <v>-1.6571222689329246E-2</v>
      </c>
      <c r="M317">
        <v>-4.4928613403805899</v>
      </c>
      <c r="N317">
        <f>(Table2[[#This Row],[1W Return vs Nifty]]-AVERAGE(Table2[1W Return vs Nifty]))/_xlfn.STDEV.P(Table2[1W Return vs Nifty])</f>
        <v>-1.1945344978610215</v>
      </c>
      <c r="O317">
        <v>1791.11</v>
      </c>
      <c r="P317">
        <v>1712.2357402765001</v>
      </c>
      <c r="Q317">
        <v>1452.4889989805899</v>
      </c>
      <c r="R317">
        <v>44.795544829276999</v>
      </c>
      <c r="S317" s="2">
        <f>(Table2[[#This Row],[Close Price]]-Table2[[#This Row],[20D EMA]])/Table2[[#This Row],[20D EMA]]</f>
        <v>-1.0942934828122276E-3</v>
      </c>
      <c r="T317" s="2">
        <f>(Table2[[#This Row],[Close Price]]-Table2[[#This Row],[50D EMA]])/Table2[[#This Row],[50D EMA]]</f>
        <v>4.4920368097841189E-2</v>
      </c>
      <c r="U317" s="2">
        <f>(Table2[[#This Row],[Close Price]]-Table2[[#This Row],[200D EMA]])/Table2[[#This Row],[200D EMA]]</f>
        <v>0.23178213484280513</v>
      </c>
      <c r="V317">
        <v>0.39916856357071601</v>
      </c>
      <c r="W317">
        <v>1769</v>
      </c>
      <c r="X317">
        <v>1798.75</v>
      </c>
      <c r="Y317">
        <v>1757.25</v>
      </c>
      <c r="Z317">
        <v>1798.75</v>
      </c>
      <c r="AA317">
        <v>1719.15</v>
      </c>
      <c r="AB317">
        <v>1883.55</v>
      </c>
      <c r="AC317" s="2">
        <f>(Table2[[#This Row],[Close Price]]/Table2[[#This Row],[Day Low]])-1</f>
        <v>1.1390616167326284E-2</v>
      </c>
      <c r="AD317" s="2">
        <f>(Table2[[#This Row],[Day High]]/Table2[[#This Row],[Close Price]])-1</f>
        <v>5.3656764385321409E-3</v>
      </c>
      <c r="AE317" s="2">
        <f>(Table2[[#This Row],[Close Price]]/Table2[[#This Row],[Current Week Low]])-1</f>
        <v>1.8153364632237823E-2</v>
      </c>
      <c r="AF317" s="2">
        <f>(Table2[[#This Row],[Current Week High]]/Table2[[#This Row],[Close Price]])-1</f>
        <v>5.3656764385321409E-3</v>
      </c>
      <c r="AG317" s="2">
        <f>(Table2[[#This Row],[Close Price]]/Table2[[#This Row],[Current Month Low]])-1</f>
        <v>4.0717796585521882E-2</v>
      </c>
      <c r="AH317" s="2">
        <f>(Table2[[#This Row],[Current Month High]]/Table2[[#This Row],[Close Price]])-1</f>
        <v>5.276248497890057E-2</v>
      </c>
      <c r="AI317">
        <v>6.8747729368694603</v>
      </c>
      <c r="AJ317">
        <v>82.799489144316695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0.2</v>
      </c>
      <c r="AM317" t="s">
        <v>10345</v>
      </c>
      <c r="AN317">
        <v>-0.93</v>
      </c>
      <c r="AO317" t="s">
        <v>10344</v>
      </c>
      <c r="AP317">
        <v>3.1459713145828003E-2</v>
      </c>
      <c r="AQ317">
        <f>(Table2[[#This Row],[Sharpe Ratio]]-AVERAGE(Table2[Sharpe Ratio]))/_xlfn.STDEV.P(Table2[Sharpe Ratio])</f>
        <v>-0.39175569230103657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-1.8353950068337213</v>
      </c>
      <c r="AS317">
        <f>_xlfn.RANK.AVG(Table2[[#This Row],[1Y Return vs Nifty Z-Score]],Table2[1Y Return vs Nifty Z-Score])</f>
        <v>222</v>
      </c>
      <c r="AT317">
        <f>_xlfn.RANK.AVG(Table2[[#This Row],[6M Return vs Nifty Z-Score]],Table2[6M Return vs Nifty Z-Score])</f>
        <v>318</v>
      </c>
      <c r="AU317">
        <f>_xlfn.RANK.AVG(Table2[[#This Row],[Sharpe Ratio Z-Score]],Table2[Sharpe Ratio Z-Score])</f>
        <v>442</v>
      </c>
      <c r="AV317">
        <f>(Table2[[#This Row],[Rank 1Y]]+Table2[[#This Row],[Rank 6M]]+Table2[[#This Row],[Rank Sharpe]])/3</f>
        <v>327.33333333333331</v>
      </c>
    </row>
    <row r="318" spans="1:48" x14ac:dyDescent="0.3">
      <c r="A318" t="s">
        <v>1045</v>
      </c>
      <c r="B318" t="s">
        <v>1046</v>
      </c>
      <c r="C318" t="s">
        <v>10310</v>
      </c>
      <c r="D318" t="s">
        <v>785</v>
      </c>
      <c r="E318">
        <v>13189.454314175</v>
      </c>
      <c r="F318">
        <v>2859.75</v>
      </c>
      <c r="G318">
        <v>46.959893044068998</v>
      </c>
      <c r="H318">
        <f>(Table2[[#This Row],[1Y Return vs Nifty]]-AVERAGE(Table2[1Y Return vs Nifty]))/_xlfn.STDEV.P(Table2[1Y Return vs Nifty])</f>
        <v>0.27583828872955107</v>
      </c>
      <c r="I318">
        <v>16.181175268088602</v>
      </c>
      <c r="J318">
        <f>(Table2[[#This Row],[1M Return vs Nifty]]-AVERAGE(Table2[1M Return vs Nifty]))/_xlfn.STDEV.P(Table2[1M Return vs Nifty])</f>
        <v>1.4850441433677797</v>
      </c>
      <c r="K318">
        <v>0.77473136716064905</v>
      </c>
      <c r="L318">
        <f>(Table2[[#This Row],[6M Return vs Nifty]]-AVERAGE(Table2[6M Return vs Nifty]))/_xlfn.STDEV.P(Table2[6M Return vs Nifty])</f>
        <v>-0.26093488183271352</v>
      </c>
      <c r="M318">
        <v>2.7149037874814499</v>
      </c>
      <c r="N318">
        <f>(Table2[[#This Row],[1W Return vs Nifty]]-AVERAGE(Table2[1W Return vs Nifty]))/_xlfn.STDEV.P(Table2[1W Return vs Nifty])</f>
        <v>0.43332243378814489</v>
      </c>
      <c r="O318">
        <v>2624.03</v>
      </c>
      <c r="P318">
        <v>2520.5670106768898</v>
      </c>
      <c r="Q318">
        <v>2355.5986778403399</v>
      </c>
      <c r="R318">
        <v>72.692636374432396</v>
      </c>
      <c r="S318" s="2">
        <f>(Table2[[#This Row],[Close Price]]-Table2[[#This Row],[20D EMA]])/Table2[[#This Row],[20D EMA]]</f>
        <v>8.9831290038604655E-2</v>
      </c>
      <c r="T318" s="2">
        <f>(Table2[[#This Row],[Close Price]]-Table2[[#This Row],[50D EMA]])/Table2[[#This Row],[50D EMA]]</f>
        <v>0.13456614638149364</v>
      </c>
      <c r="U318" s="2">
        <f>(Table2[[#This Row],[Close Price]]-Table2[[#This Row],[200D EMA]])/Table2[[#This Row],[200D EMA]]</f>
        <v>0.21402258665804491</v>
      </c>
      <c r="V318">
        <v>1.69838923001543</v>
      </c>
      <c r="W318">
        <v>2814</v>
      </c>
      <c r="X318">
        <v>2926</v>
      </c>
      <c r="Y318">
        <v>2706.5</v>
      </c>
      <c r="Z318">
        <v>2960.95</v>
      </c>
      <c r="AA318">
        <v>2325.85</v>
      </c>
      <c r="AB318">
        <v>2960.95</v>
      </c>
      <c r="AC318" s="2">
        <f>(Table2[[#This Row],[Close Price]]/Table2[[#This Row],[Day Low]])-1</f>
        <v>1.6257995735607711E-2</v>
      </c>
      <c r="AD318" s="2">
        <f>(Table2[[#This Row],[Day High]]/Table2[[#This Row],[Close Price]])-1</f>
        <v>2.3166360695864974E-2</v>
      </c>
      <c r="AE318" s="2">
        <f>(Table2[[#This Row],[Close Price]]/Table2[[#This Row],[Current Week Low]])-1</f>
        <v>5.662294476260854E-2</v>
      </c>
      <c r="AF318" s="2">
        <f>(Table2[[#This Row],[Current Week High]]/Table2[[#This Row],[Close Price]])-1</f>
        <v>3.5387708715796773E-2</v>
      </c>
      <c r="AG318" s="2">
        <f>(Table2[[#This Row],[Close Price]]/Table2[[#This Row],[Current Month Low]])-1</f>
        <v>0.22955048691876101</v>
      </c>
      <c r="AH318" s="2">
        <f>(Table2[[#This Row],[Current Month High]]/Table2[[#This Row],[Close Price]])-1</f>
        <v>3.5387708715796773E-2</v>
      </c>
      <c r="AI318">
        <v>3.5387708715796702</v>
      </c>
      <c r="AJ318">
        <v>78.472243891783904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0.02</v>
      </c>
      <c r="AM318" t="s">
        <v>10345</v>
      </c>
      <c r="AN318">
        <v>15.25</v>
      </c>
      <c r="AO318" t="s">
        <v>10345</v>
      </c>
      <c r="AP318">
        <v>6.3747823521191002E-2</v>
      </c>
      <c r="AQ318">
        <f>(Table2[[#This Row],[Sharpe Ratio]]-AVERAGE(Table2[Sharpe Ratio]))/_xlfn.STDEV.P(Table2[Sharpe Ratio])</f>
        <v>-2.080091573573991E-2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1.9124690683170222</v>
      </c>
      <c r="AS318">
        <f>_xlfn.RANK.AVG(Table2[[#This Row],[1Y Return vs Nifty Z-Score]],Table2[1Y Return vs Nifty Z-Score])</f>
        <v>220</v>
      </c>
      <c r="AT318">
        <f>_xlfn.RANK.AVG(Table2[[#This Row],[6M Return vs Nifty Z-Score]],Table2[6M Return vs Nifty Z-Score])</f>
        <v>405</v>
      </c>
      <c r="AU318">
        <f>_xlfn.RANK.AVG(Table2[[#This Row],[Sharpe Ratio Z-Score]],Table2[Sharpe Ratio Z-Score])</f>
        <v>358</v>
      </c>
      <c r="AV318">
        <f>(Table2[[#This Row],[Rank 1Y]]+Table2[[#This Row],[Rank 6M]]+Table2[[#This Row],[Rank Sharpe]])/3</f>
        <v>327.66666666666669</v>
      </c>
    </row>
    <row r="319" spans="1:48" x14ac:dyDescent="0.3">
      <c r="A319" t="s">
        <v>1504</v>
      </c>
      <c r="B319" t="s">
        <v>1505</v>
      </c>
      <c r="C319" t="s">
        <v>10314</v>
      </c>
      <c r="D319" t="s">
        <v>385</v>
      </c>
      <c r="E319">
        <v>6906.5626283499996</v>
      </c>
      <c r="F319">
        <v>352.5</v>
      </c>
      <c r="G319">
        <v>21.0701581939074</v>
      </c>
      <c r="H319">
        <f>(Table2[[#This Row],[1Y Return vs Nifty]]-AVERAGE(Table2[1Y Return vs Nifty]))/_xlfn.STDEV.P(Table2[1Y Return vs Nifty])</f>
        <v>-0.13045242783309169</v>
      </c>
      <c r="I319">
        <v>2.6664886138706798</v>
      </c>
      <c r="J319">
        <f>(Table2[[#This Row],[1M Return vs Nifty]]-AVERAGE(Table2[1M Return vs Nifty]))/_xlfn.STDEV.P(Table2[1M Return vs Nifty])</f>
        <v>0.20496508490860665</v>
      </c>
      <c r="K319">
        <v>32.502882013886897</v>
      </c>
      <c r="L319">
        <f>(Table2[[#This Row],[6M Return vs Nifty]]-AVERAGE(Table2[6M Return vs Nifty]))/_xlfn.STDEV.P(Table2[6M Return vs Nifty])</f>
        <v>0.82487103162766362</v>
      </c>
      <c r="M319">
        <v>3.9348941625265601</v>
      </c>
      <c r="N319">
        <f>(Table2[[#This Row],[1W Return vs Nifty]]-AVERAGE(Table2[1W Return vs Nifty]))/_xlfn.STDEV.P(Table2[1W Return vs Nifty])</f>
        <v>0.70885441260992499</v>
      </c>
      <c r="O319">
        <v>342.82</v>
      </c>
      <c r="P319">
        <v>331.296288030082</v>
      </c>
      <c r="Q319">
        <v>286.094432311106</v>
      </c>
      <c r="R319">
        <v>62.1474885419888</v>
      </c>
      <c r="S319" s="2">
        <f>(Table2[[#This Row],[Close Price]]-Table2[[#This Row],[20D EMA]])/Table2[[#This Row],[20D EMA]]</f>
        <v>2.8236392275829903E-2</v>
      </c>
      <c r="T319" s="2">
        <f>(Table2[[#This Row],[Close Price]]-Table2[[#This Row],[50D EMA]])/Table2[[#This Row],[50D EMA]]</f>
        <v>6.4002262434020046E-2</v>
      </c>
      <c r="U319" s="2">
        <f>(Table2[[#This Row],[Close Price]]-Table2[[#This Row],[200D EMA]])/Table2[[#This Row],[200D EMA]]</f>
        <v>0.2321106606390822</v>
      </c>
      <c r="V319">
        <v>0.46216476031488102</v>
      </c>
      <c r="W319">
        <v>349.05</v>
      </c>
      <c r="X319">
        <v>359</v>
      </c>
      <c r="Y319">
        <v>335.25</v>
      </c>
      <c r="Z319">
        <v>359</v>
      </c>
      <c r="AA319">
        <v>322.3</v>
      </c>
      <c r="AB319">
        <v>373.2</v>
      </c>
      <c r="AC319" s="2">
        <f>(Table2[[#This Row],[Close Price]]/Table2[[#This Row],[Day Low]])-1</f>
        <v>9.8839707778255459E-3</v>
      </c>
      <c r="AD319" s="2">
        <f>(Table2[[#This Row],[Day High]]/Table2[[#This Row],[Close Price]])-1</f>
        <v>1.8439716312056653E-2</v>
      </c>
      <c r="AE319" s="2">
        <f>(Table2[[#This Row],[Close Price]]/Table2[[#This Row],[Current Week Low]])-1</f>
        <v>5.1454138702460961E-2</v>
      </c>
      <c r="AF319" s="2">
        <f>(Table2[[#This Row],[Current Week High]]/Table2[[#This Row],[Close Price]])-1</f>
        <v>1.8439716312056653E-2</v>
      </c>
      <c r="AG319" s="2">
        <f>(Table2[[#This Row],[Close Price]]/Table2[[#This Row],[Current Month Low]])-1</f>
        <v>9.3701520322680754E-2</v>
      </c>
      <c r="AH319" s="2">
        <f>(Table2[[#This Row],[Current Month High]]/Table2[[#This Row],[Close Price]])-1</f>
        <v>5.8723404255319078E-2</v>
      </c>
      <c r="AI319">
        <v>5.8723404255318998</v>
      </c>
      <c r="AJ319">
        <v>71.8673817649927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0.19</v>
      </c>
      <c r="AM319" t="s">
        <v>10345</v>
      </c>
      <c r="AN319">
        <v>2.2200000000000002</v>
      </c>
      <c r="AO319" t="s">
        <v>10345</v>
      </c>
      <c r="AP319">
        <v>5.6561544640280001E-3</v>
      </c>
      <c r="AQ319">
        <f>(Table2[[#This Row],[Sharpe Ratio]]-AVERAGE(Table2[Sharpe Ratio]))/_xlfn.STDEV.P(Table2[Sharpe Ratio])</f>
        <v>-0.68821012193840514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0.92002797937469849</v>
      </c>
      <c r="AS319">
        <f>_xlfn.RANK.AVG(Table2[[#This Row],[1Y Return vs Nifty Z-Score]],Table2[1Y Return vs Nifty Z-Score])</f>
        <v>342</v>
      </c>
      <c r="AT319">
        <f>_xlfn.RANK.AVG(Table2[[#This Row],[6M Return vs Nifty Z-Score]],Table2[6M Return vs Nifty Z-Score])</f>
        <v>130</v>
      </c>
      <c r="AU319">
        <f>_xlfn.RANK.AVG(Table2[[#This Row],[Sharpe Ratio Z-Score]],Table2[Sharpe Ratio Z-Score])</f>
        <v>513</v>
      </c>
      <c r="AV319">
        <f>(Table2[[#This Row],[Rank 1Y]]+Table2[[#This Row],[Rank 6M]]+Table2[[#This Row],[Rank Sharpe]])/3</f>
        <v>328.33333333333331</v>
      </c>
    </row>
    <row r="320" spans="1:48" x14ac:dyDescent="0.3">
      <c r="A320" t="s">
        <v>1921</v>
      </c>
      <c r="B320" t="s">
        <v>1922</v>
      </c>
      <c r="C320" t="s">
        <v>10308</v>
      </c>
      <c r="D320" t="s">
        <v>127</v>
      </c>
      <c r="E320">
        <v>3707.18662326</v>
      </c>
      <c r="F320">
        <v>673.95</v>
      </c>
      <c r="G320">
        <v>52.285998224865899</v>
      </c>
      <c r="H320">
        <f>(Table2[[#This Row],[1Y Return vs Nifty]]-AVERAGE(Table2[1Y Return vs Nifty]))/_xlfn.STDEV.P(Table2[1Y Return vs Nifty])</f>
        <v>0.35942149662711942</v>
      </c>
      <c r="I320">
        <v>-9.6274454651678596</v>
      </c>
      <c r="J320">
        <f>(Table2[[#This Row],[1M Return vs Nifty]]-AVERAGE(Table2[1M Return vs Nifty]))/_xlfn.STDEV.P(Table2[1M Return vs Nifty])</f>
        <v>-0.95948718566943358</v>
      </c>
      <c r="K320">
        <v>-2.1387007254158901</v>
      </c>
      <c r="L320">
        <f>(Table2[[#This Row],[6M Return vs Nifty]]-AVERAGE(Table2[6M Return vs Nifty]))/_xlfn.STDEV.P(Table2[6M Return vs Nifty])</f>
        <v>-0.36063882707073369</v>
      </c>
      <c r="M320">
        <v>-0.54614155916896601</v>
      </c>
      <c r="N320">
        <f>(Table2[[#This Row],[1W Return vs Nifty]]-AVERAGE(Table2[1W Return vs Nifty]))/_xlfn.STDEV.P(Table2[1W Return vs Nifty])</f>
        <v>-0.3031770466744968</v>
      </c>
      <c r="O320">
        <v>692.66</v>
      </c>
      <c r="P320">
        <v>705.47757236234895</v>
      </c>
      <c r="Q320">
        <v>633.01832784824205</v>
      </c>
      <c r="R320">
        <v>45.899405751784002</v>
      </c>
      <c r="S320" s="2">
        <f>(Table2[[#This Row],[Close Price]]-Table2[[#This Row],[20D EMA]])/Table2[[#This Row],[20D EMA]]</f>
        <v>-2.7011809545808799E-2</v>
      </c>
      <c r="T320" s="2">
        <f>(Table2[[#This Row],[Close Price]]-Table2[[#This Row],[50D EMA]])/Table2[[#This Row],[50D EMA]]</f>
        <v>-4.4689687663317587E-2</v>
      </c>
      <c r="U320" s="2">
        <f>(Table2[[#This Row],[Close Price]]-Table2[[#This Row],[200D EMA]])/Table2[[#This Row],[200D EMA]]</f>
        <v>6.4661116986759401E-2</v>
      </c>
      <c r="V320">
        <v>0.291330511618834</v>
      </c>
      <c r="W320">
        <v>671</v>
      </c>
      <c r="X320">
        <v>692.95</v>
      </c>
      <c r="Y320">
        <v>669.55</v>
      </c>
      <c r="Z320">
        <v>709.1</v>
      </c>
      <c r="AA320">
        <v>659</v>
      </c>
      <c r="AB320">
        <v>748.9</v>
      </c>
      <c r="AC320" s="2">
        <f>(Table2[[#This Row],[Close Price]]/Table2[[#This Row],[Day Low]])-1</f>
        <v>4.3964232488822308E-3</v>
      </c>
      <c r="AD320" s="2">
        <f>(Table2[[#This Row],[Day High]]/Table2[[#This Row],[Close Price]])-1</f>
        <v>2.8192002374063385E-2</v>
      </c>
      <c r="AE320" s="2">
        <f>(Table2[[#This Row],[Close Price]]/Table2[[#This Row],[Current Week Low]])-1</f>
        <v>6.5715779254724715E-3</v>
      </c>
      <c r="AF320" s="2">
        <f>(Table2[[#This Row],[Current Week High]]/Table2[[#This Row],[Close Price]])-1</f>
        <v>5.2155204392017263E-2</v>
      </c>
      <c r="AG320" s="2">
        <f>(Table2[[#This Row],[Close Price]]/Table2[[#This Row],[Current Month Low]])-1</f>
        <v>2.2685887708649544E-2</v>
      </c>
      <c r="AH320" s="2">
        <f>(Table2[[#This Row],[Current Month High]]/Table2[[#This Row],[Close Price]])-1</f>
        <v>0.11121003041768662</v>
      </c>
      <c r="AI320">
        <v>30.573484679872301</v>
      </c>
      <c r="AJ320">
        <v>86.174033149171294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-0.04</v>
      </c>
      <c r="AM320" t="s">
        <v>10344</v>
      </c>
      <c r="AN320">
        <v>-1.79</v>
      </c>
      <c r="AO320" t="s">
        <v>10344</v>
      </c>
      <c r="AP320">
        <v>6.8086054011984004E-2</v>
      </c>
      <c r="AQ320">
        <f>(Table2[[#This Row],[Sharpe Ratio]]-AVERAGE(Table2[Sharpe Ratio]))/_xlfn.STDEV.P(Table2[Sharpe Ratio])</f>
        <v>2.9040567822518116E-2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0">
        <f>_xlfn.RANK.AVG(Table2[[#This Row],[1Y Return vs Nifty Z-Score]],Table2[1Y Return vs Nifty Z-Score])</f>
        <v>196</v>
      </c>
      <c r="AT320">
        <f>_xlfn.RANK.AVG(Table2[[#This Row],[6M Return vs Nifty Z-Score]],Table2[6M Return vs Nifty Z-Score])</f>
        <v>443</v>
      </c>
      <c r="AU320">
        <f>_xlfn.RANK.AVG(Table2[[#This Row],[Sharpe Ratio Z-Score]],Table2[Sharpe Ratio Z-Score])</f>
        <v>349</v>
      </c>
      <c r="AV320">
        <f>(Table2[[#This Row],[Rank 1Y]]+Table2[[#This Row],[Rank 6M]]+Table2[[#This Row],[Rank Sharpe]])/3</f>
        <v>329.33333333333331</v>
      </c>
    </row>
    <row r="321" spans="1:48" x14ac:dyDescent="0.3">
      <c r="A321" t="s">
        <v>1579</v>
      </c>
      <c r="B321" t="s">
        <v>1580</v>
      </c>
      <c r="C321" t="s">
        <v>6698</v>
      </c>
      <c r="D321" t="s">
        <v>80</v>
      </c>
      <c r="E321">
        <v>6134.7950182000004</v>
      </c>
      <c r="F321">
        <v>282.85000000000002</v>
      </c>
      <c r="G321">
        <v>23.251713998617401</v>
      </c>
      <c r="H321">
        <f>(Table2[[#This Row],[1Y Return vs Nifty]]-AVERAGE(Table2[1Y Return vs Nifty]))/_xlfn.STDEV.P(Table2[1Y Return vs Nifty])</f>
        <v>-9.6217010736439304E-2</v>
      </c>
      <c r="I321">
        <v>-12.970310611071801</v>
      </c>
      <c r="J321">
        <f>(Table2[[#This Row],[1M Return vs Nifty]]-AVERAGE(Table2[1M Return vs Nifty]))/_xlfn.STDEV.P(Table2[1M Return vs Nifty])</f>
        <v>-1.2761154418775928</v>
      </c>
      <c r="K321">
        <v>10.038201404016601</v>
      </c>
      <c r="L321">
        <f>(Table2[[#This Row],[6M Return vs Nifty]]-AVERAGE(Table2[6M Return vs Nifty]))/_xlfn.STDEV.P(Table2[6M Return vs Nifty])</f>
        <v>5.6081091054412259E-2</v>
      </c>
      <c r="M321">
        <v>-10.341617332695501</v>
      </c>
      <c r="N321">
        <f>(Table2[[#This Row],[1W Return vs Nifty]]-AVERAGE(Table2[1W Return vs Nifty]))/_xlfn.STDEV.P(Table2[1W Return vs Nifty])</f>
        <v>-2.5154623880902243</v>
      </c>
      <c r="O321">
        <v>322.98</v>
      </c>
      <c r="P321">
        <v>307.50167051553598</v>
      </c>
      <c r="Q321">
        <v>252.95802385326499</v>
      </c>
      <c r="R321">
        <v>27.4793361545191</v>
      </c>
      <c r="S321" s="2">
        <f>(Table2[[#This Row],[Close Price]]-Table2[[#This Row],[20D EMA]])/Table2[[#This Row],[20D EMA]]</f>
        <v>-0.12424917951575946</v>
      </c>
      <c r="T321" s="2">
        <f>(Table2[[#This Row],[Close Price]]-Table2[[#This Row],[50D EMA]])/Table2[[#This Row],[50D EMA]]</f>
        <v>-8.016759868070529E-2</v>
      </c>
      <c r="U321" s="2">
        <f>(Table2[[#This Row],[Close Price]]-Table2[[#This Row],[200D EMA]])/Table2[[#This Row],[200D EMA]]</f>
        <v>0.11816970931143368</v>
      </c>
      <c r="V321">
        <v>0.59300113821399802</v>
      </c>
      <c r="W321">
        <v>281.5</v>
      </c>
      <c r="X321">
        <v>302.60000000000002</v>
      </c>
      <c r="Y321">
        <v>281.5</v>
      </c>
      <c r="Z321">
        <v>332.15</v>
      </c>
      <c r="AA321">
        <v>281.5</v>
      </c>
      <c r="AB321">
        <v>369.6</v>
      </c>
      <c r="AC321" s="2">
        <f>(Table2[[#This Row],[Close Price]]/Table2[[#This Row],[Day Low]])-1</f>
        <v>4.7957371225577639E-3</v>
      </c>
      <c r="AD321" s="2">
        <f>(Table2[[#This Row],[Day High]]/Table2[[#This Row],[Close Price]])-1</f>
        <v>6.9824995580696436E-2</v>
      </c>
      <c r="AE321" s="2">
        <f>(Table2[[#This Row],[Close Price]]/Table2[[#This Row],[Current Week Low]])-1</f>
        <v>4.7957371225577639E-3</v>
      </c>
      <c r="AF321" s="2">
        <f>(Table2[[#This Row],[Current Week High]]/Table2[[#This Row],[Close Price]])-1</f>
        <v>0.17429733074067499</v>
      </c>
      <c r="AG321" s="2">
        <f>(Table2[[#This Row],[Close Price]]/Table2[[#This Row],[Current Month Low]])-1</f>
        <v>4.7957371225577639E-3</v>
      </c>
      <c r="AH321" s="2">
        <f>(Table2[[#This Row],[Current Month High]]/Table2[[#This Row],[Close Price]])-1</f>
        <v>0.3066996641329327</v>
      </c>
      <c r="AI321">
        <v>30.669966413293199</v>
      </c>
      <c r="AJ321">
        <v>75.737806772289503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0.18</v>
      </c>
      <c r="AM321" t="s">
        <v>10345</v>
      </c>
      <c r="AN321">
        <v>-14.77</v>
      </c>
      <c r="AO321" t="s">
        <v>10344</v>
      </c>
      <c r="AP321">
        <v>6.0967581373101001E-2</v>
      </c>
      <c r="AQ321">
        <f>(Table2[[#This Row],[Sharpe Ratio]]-AVERAGE(Table2[Sharpe Ratio]))/_xlfn.STDEV.P(Table2[Sharpe Ratio])</f>
        <v>-5.2742831594312409E-2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-3.8844565812441565</v>
      </c>
      <c r="AS321">
        <f>_xlfn.RANK.AVG(Table2[[#This Row],[1Y Return vs Nifty Z-Score]],Table2[1Y Return vs Nifty Z-Score])</f>
        <v>331</v>
      </c>
      <c r="AT321">
        <f>_xlfn.RANK.AVG(Table2[[#This Row],[6M Return vs Nifty Z-Score]],Table2[6M Return vs Nifty Z-Score])</f>
        <v>297</v>
      </c>
      <c r="AU321">
        <f>_xlfn.RANK.AVG(Table2[[#This Row],[Sharpe Ratio Z-Score]],Table2[Sharpe Ratio Z-Score])</f>
        <v>363</v>
      </c>
      <c r="AV321">
        <f>(Table2[[#This Row],[Rank 1Y]]+Table2[[#This Row],[Rank 6M]]+Table2[[#This Row],[Rank Sharpe]])/3</f>
        <v>330.33333333333331</v>
      </c>
    </row>
    <row r="322" spans="1:48" x14ac:dyDescent="0.3">
      <c r="A322" t="s">
        <v>869</v>
      </c>
      <c r="B322" t="s">
        <v>870</v>
      </c>
      <c r="C322" t="s">
        <v>10311</v>
      </c>
      <c r="D322" t="s">
        <v>446</v>
      </c>
      <c r="E322">
        <v>17949.652662150002</v>
      </c>
      <c r="F322">
        <v>297.45</v>
      </c>
      <c r="G322">
        <v>5.3788718781412896</v>
      </c>
      <c r="H322">
        <f>(Table2[[#This Row],[1Y Return vs Nifty]]-AVERAGE(Table2[1Y Return vs Nifty]))/_xlfn.STDEV.P(Table2[1Y Return vs Nifty])</f>
        <v>-0.37669766742010158</v>
      </c>
      <c r="I322">
        <v>-12.356194037479201</v>
      </c>
      <c r="J322">
        <f>(Table2[[#This Row],[1M Return vs Nifty]]-AVERAGE(Table2[1M Return vs Nifty]))/_xlfn.STDEV.P(Table2[1M Return vs Nifty])</f>
        <v>-1.21794777692006</v>
      </c>
      <c r="K322">
        <v>22.851313115171401</v>
      </c>
      <c r="L322">
        <f>(Table2[[#This Row],[6M Return vs Nifty]]-AVERAGE(Table2[6M Return vs Nifty]))/_xlfn.STDEV.P(Table2[6M Return vs Nifty])</f>
        <v>0.49457347659267276</v>
      </c>
      <c r="M322">
        <v>-2.2293599426920201</v>
      </c>
      <c r="N322">
        <f>(Table2[[#This Row],[1W Return vs Nifty]]-AVERAGE(Table2[1W Return vs Nifty]))/_xlfn.STDEV.P(Table2[1W Return vs Nifty])</f>
        <v>-0.68332799006546929</v>
      </c>
      <c r="O322">
        <v>295.56</v>
      </c>
      <c r="P322">
        <v>302.573191423862</v>
      </c>
      <c r="Q322">
        <v>269.72979769178698</v>
      </c>
      <c r="R322">
        <v>45.925446219637998</v>
      </c>
      <c r="S322" s="2">
        <f>(Table2[[#This Row],[Close Price]]-Table2[[#This Row],[20D EMA]])/Table2[[#This Row],[20D EMA]]</f>
        <v>6.3946406820949596E-3</v>
      </c>
      <c r="T322" s="2">
        <f>(Table2[[#This Row],[Close Price]]-Table2[[#This Row],[50D EMA]])/Table2[[#This Row],[50D EMA]]</f>
        <v>-1.6932073194432972E-2</v>
      </c>
      <c r="U322" s="2">
        <f>(Table2[[#This Row],[Close Price]]-Table2[[#This Row],[200D EMA]])/Table2[[#This Row],[200D EMA]]</f>
        <v>0.10277026322426615</v>
      </c>
      <c r="V322">
        <v>0.66021791708041899</v>
      </c>
      <c r="W322">
        <v>289.05</v>
      </c>
      <c r="X322">
        <v>298.95</v>
      </c>
      <c r="Y322">
        <v>286</v>
      </c>
      <c r="Z322">
        <v>298.95</v>
      </c>
      <c r="AA322">
        <v>275.25</v>
      </c>
      <c r="AB322">
        <v>320</v>
      </c>
      <c r="AC322" s="2">
        <f>(Table2[[#This Row],[Close Price]]/Table2[[#This Row],[Day Low]])-1</f>
        <v>2.9060716139076126E-2</v>
      </c>
      <c r="AD322" s="2">
        <f>(Table2[[#This Row],[Day High]]/Table2[[#This Row],[Close Price]])-1</f>
        <v>5.0428643469491163E-3</v>
      </c>
      <c r="AE322" s="2">
        <f>(Table2[[#This Row],[Close Price]]/Table2[[#This Row],[Current Week Low]])-1</f>
        <v>4.0034965034964953E-2</v>
      </c>
      <c r="AF322" s="2">
        <f>(Table2[[#This Row],[Current Week High]]/Table2[[#This Row],[Close Price]])-1</f>
        <v>5.0428643469491163E-3</v>
      </c>
      <c r="AG322" s="2">
        <f>(Table2[[#This Row],[Close Price]]/Table2[[#This Row],[Current Month Low]])-1</f>
        <v>8.0653950953678333E-2</v>
      </c>
      <c r="AH322" s="2">
        <f>(Table2[[#This Row],[Current Month High]]/Table2[[#This Row],[Close Price]])-1</f>
        <v>7.581106068246779E-2</v>
      </c>
      <c r="AI322">
        <v>19.650361405278201</v>
      </c>
      <c r="AJ322">
        <v>60.091496232508</v>
      </c>
      <c r="AK322" t="str">
        <f>IF(AND(Table2[[#This Row],[20D EMA]]&gt;Table2[[#This Row],[50D EMA]],Table2[[#This Row],[50D EMA]]&gt;Table2[[#This Row],[200D EMA]]),"Uptrend","Downtrend/NoTrend")</f>
        <v>Downtrend/NoTrend</v>
      </c>
      <c r="AL322">
        <v>-0.21</v>
      </c>
      <c r="AM322" t="s">
        <v>10344</v>
      </c>
      <c r="AN322">
        <v>2.34</v>
      </c>
      <c r="AO322" t="s">
        <v>10345</v>
      </c>
      <c r="AP322">
        <v>5.5039448850817997E-2</v>
      </c>
      <c r="AQ322">
        <f>(Table2[[#This Row],[Sharpe Ratio]]-AVERAGE(Table2[Sharpe Ratio]))/_xlfn.STDEV.P(Table2[Sharpe Ratio])</f>
        <v>-0.12085053593773319</v>
      </c>
      <c r="AR3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2">
        <f>_xlfn.RANK.AVG(Table2[[#This Row],[1Y Return vs Nifty Z-Score]],Table2[1Y Return vs Nifty Z-Score])</f>
        <v>421</v>
      </c>
      <c r="AT322">
        <f>_xlfn.RANK.AVG(Table2[[#This Row],[6M Return vs Nifty Z-Score]],Table2[6M Return vs Nifty Z-Score])</f>
        <v>190</v>
      </c>
      <c r="AU322">
        <f>_xlfn.RANK.AVG(Table2[[#This Row],[Sharpe Ratio Z-Score]],Table2[Sharpe Ratio Z-Score])</f>
        <v>381</v>
      </c>
      <c r="AV322">
        <f>(Table2[[#This Row],[Rank 1Y]]+Table2[[#This Row],[Rank 6M]]+Table2[[#This Row],[Rank Sharpe]])/3</f>
        <v>330.66666666666669</v>
      </c>
    </row>
    <row r="323" spans="1:48" x14ac:dyDescent="0.3">
      <c r="A323" t="s">
        <v>232</v>
      </c>
      <c r="B323" t="s">
        <v>233</v>
      </c>
      <c r="C323" t="s">
        <v>10301</v>
      </c>
      <c r="D323" t="s">
        <v>34</v>
      </c>
      <c r="E323">
        <v>116004.10401507199</v>
      </c>
      <c r="F323">
        <v>60.74</v>
      </c>
      <c r="G323">
        <v>66.171238984002201</v>
      </c>
      <c r="H323">
        <f>(Table2[[#This Row],[1Y Return vs Nifty]]-AVERAGE(Table2[1Y Return vs Nifty]))/_xlfn.STDEV.P(Table2[1Y Return vs Nifty])</f>
        <v>0.57732424651330028</v>
      </c>
      <c r="I323">
        <v>-12.036758223784</v>
      </c>
      <c r="J323">
        <f>(Table2[[#This Row],[1M Return vs Nifty]]-AVERAGE(Table2[1M Return vs Nifty]))/_xlfn.STDEV.P(Table2[1M Return vs Nifty])</f>
        <v>-1.1876915744571288</v>
      </c>
      <c r="K323">
        <v>-18.020138690003101</v>
      </c>
      <c r="L323">
        <f>(Table2[[#This Row],[6M Return vs Nifty]]-AVERAGE(Table2[6M Return vs Nifty]))/_xlfn.STDEV.P(Table2[6M Return vs Nifty])</f>
        <v>-0.90413597092277254</v>
      </c>
      <c r="M323">
        <v>-2.8684538413202998</v>
      </c>
      <c r="N323">
        <f>(Table2[[#This Row],[1W Return vs Nifty]]-AVERAGE(Table2[1W Return vs Nifty]))/_xlfn.STDEV.P(Table2[1W Return vs Nifty])</f>
        <v>-0.82766585546499349</v>
      </c>
      <c r="O323">
        <v>62.22</v>
      </c>
      <c r="P323">
        <v>63.412655531314101</v>
      </c>
      <c r="Q323">
        <v>57.601393649735599</v>
      </c>
      <c r="R323">
        <v>41.744217786041297</v>
      </c>
      <c r="S323" s="2">
        <f>(Table2[[#This Row],[Close Price]]-Table2[[#This Row],[20D EMA]])/Table2[[#This Row],[20D EMA]]</f>
        <v>-2.3786563805850158E-2</v>
      </c>
      <c r="T323" s="2">
        <f>(Table2[[#This Row],[Close Price]]-Table2[[#This Row],[50D EMA]])/Table2[[#This Row],[50D EMA]]</f>
        <v>-4.2147036879638368E-2</v>
      </c>
      <c r="U323" s="2">
        <f>(Table2[[#This Row],[Close Price]]-Table2[[#This Row],[200D EMA]])/Table2[[#This Row],[200D EMA]]</f>
        <v>5.4488375217963327E-2</v>
      </c>
      <c r="V323">
        <v>0.327780349559395</v>
      </c>
      <c r="W323">
        <v>60.5</v>
      </c>
      <c r="X323">
        <v>62.13</v>
      </c>
      <c r="Y323">
        <v>60.5</v>
      </c>
      <c r="Z323">
        <v>62.39</v>
      </c>
      <c r="AA323">
        <v>59.21</v>
      </c>
      <c r="AB323">
        <v>68.459999999999994</v>
      </c>
      <c r="AC323" s="2">
        <f>(Table2[[#This Row],[Close Price]]/Table2[[#This Row],[Day Low]])-1</f>
        <v>3.9669421487602552E-3</v>
      </c>
      <c r="AD323" s="2">
        <f>(Table2[[#This Row],[Day High]]/Table2[[#This Row],[Close Price]])-1</f>
        <v>2.2884425419822163E-2</v>
      </c>
      <c r="AE323" s="2">
        <f>(Table2[[#This Row],[Close Price]]/Table2[[#This Row],[Current Week Low]])-1</f>
        <v>3.9669421487602552E-3</v>
      </c>
      <c r="AF323" s="2">
        <f>(Table2[[#This Row],[Current Week High]]/Table2[[#This Row],[Close Price]])-1</f>
        <v>2.7164965426407672E-2</v>
      </c>
      <c r="AG323" s="2">
        <f>(Table2[[#This Row],[Close Price]]/Table2[[#This Row],[Current Month Low]])-1</f>
        <v>2.5840229690930583E-2</v>
      </c>
      <c r="AH323" s="2">
        <f>(Table2[[#This Row],[Current Month High]]/Table2[[#This Row],[Close Price]])-1</f>
        <v>0.12709911096476767</v>
      </c>
      <c r="AI323">
        <v>37.882779058281102</v>
      </c>
      <c r="AJ323">
        <v>102.466666666666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-0.12</v>
      </c>
      <c r="AM323" t="s">
        <v>10344</v>
      </c>
      <c r="AN323">
        <v>-1.6</v>
      </c>
      <c r="AO323" t="s">
        <v>10344</v>
      </c>
      <c r="AP323">
        <v>0.110273376948321</v>
      </c>
      <c r="AQ323">
        <f>(Table2[[#This Row],[Sharpe Ratio]]-AVERAGE(Table2[Sharpe Ratio]))/_xlfn.STDEV.P(Table2[Sharpe Ratio])</f>
        <v>0.51372637853747738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156</v>
      </c>
      <c r="AT323">
        <f>_xlfn.RANK.AVG(Table2[[#This Row],[6M Return vs Nifty Z-Score]],Table2[6M Return vs Nifty Z-Score])</f>
        <v>625</v>
      </c>
      <c r="AU323">
        <f>_xlfn.RANK.AVG(Table2[[#This Row],[Sharpe Ratio Z-Score]],Table2[Sharpe Ratio Z-Score])</f>
        <v>212</v>
      </c>
      <c r="AV323">
        <f>(Table2[[#This Row],[Rank 1Y]]+Table2[[#This Row],[Rank 6M]]+Table2[[#This Row],[Rank Sharpe]])/3</f>
        <v>331</v>
      </c>
    </row>
    <row r="324" spans="1:48" x14ac:dyDescent="0.3">
      <c r="A324" t="s">
        <v>268</v>
      </c>
      <c r="B324" t="s">
        <v>269</v>
      </c>
      <c r="C324" t="s">
        <v>10301</v>
      </c>
      <c r="D324" t="s">
        <v>270</v>
      </c>
      <c r="E324">
        <v>102868.231608225</v>
      </c>
      <c r="F324">
        <v>95.93</v>
      </c>
      <c r="G324">
        <v>28.536085146037799</v>
      </c>
      <c r="H324">
        <f>(Table2[[#This Row],[1Y Return vs Nifty]]-AVERAGE(Table2[1Y Return vs Nifty]))/_xlfn.STDEV.P(Table2[1Y Return vs Nifty])</f>
        <v>-1.3288740034007339E-2</v>
      </c>
      <c r="I324">
        <v>-10.012455587719399</v>
      </c>
      <c r="J324">
        <f>(Table2[[#This Row],[1M Return vs Nifty]]-AVERAGE(Table2[1M Return vs Nifty]))/_xlfn.STDEV.P(Table2[1M Return vs Nifty])</f>
        <v>-0.99595443110269788</v>
      </c>
      <c r="K324">
        <v>-1.4677218827308101</v>
      </c>
      <c r="L324">
        <f>(Table2[[#This Row],[6M Return vs Nifty]]-AVERAGE(Table2[6M Return vs Nifty]))/_xlfn.STDEV.P(Table2[6M Return vs Nifty])</f>
        <v>-0.33767648037406506</v>
      </c>
      <c r="M324">
        <v>-2.35744927101458</v>
      </c>
      <c r="N324">
        <f>(Table2[[#This Row],[1W Return vs Nifty]]-AVERAGE(Table2[1W Return vs Nifty]))/_xlfn.STDEV.P(Table2[1W Return vs Nifty])</f>
        <v>-0.71225666591454118</v>
      </c>
      <c r="O324">
        <v>96.04</v>
      </c>
      <c r="P324">
        <v>93.182376616638194</v>
      </c>
      <c r="Q324">
        <v>83.093670802359696</v>
      </c>
      <c r="R324">
        <v>46.203393144032901</v>
      </c>
      <c r="S324" s="2">
        <f>(Table2[[#This Row],[Close Price]]-Table2[[#This Row],[20D EMA]])/Table2[[#This Row],[20D EMA]]</f>
        <v>-1.1453561016243172E-3</v>
      </c>
      <c r="T324" s="2">
        <f>(Table2[[#This Row],[Close Price]]-Table2[[#This Row],[50D EMA]])/Table2[[#This Row],[50D EMA]]</f>
        <v>2.9486513256319007E-2</v>
      </c>
      <c r="U324" s="2">
        <f>(Table2[[#This Row],[Close Price]]-Table2[[#This Row],[200D EMA]])/Table2[[#This Row],[200D EMA]]</f>
        <v>0.15448022784035897</v>
      </c>
      <c r="V324">
        <v>0.52169607049608802</v>
      </c>
      <c r="W324">
        <v>95.6</v>
      </c>
      <c r="X324">
        <v>97.63</v>
      </c>
      <c r="Y324">
        <v>95.21</v>
      </c>
      <c r="Z324">
        <v>99.2</v>
      </c>
      <c r="AA324">
        <v>91.1</v>
      </c>
      <c r="AB324">
        <v>104.29</v>
      </c>
      <c r="AC324" s="2">
        <f>(Table2[[#This Row],[Close Price]]/Table2[[#This Row],[Day Low]])-1</f>
        <v>3.451882845188381E-3</v>
      </c>
      <c r="AD324" s="2">
        <f>(Table2[[#This Row],[Day High]]/Table2[[#This Row],[Close Price]])-1</f>
        <v>1.7721255081830423E-2</v>
      </c>
      <c r="AE324" s="2">
        <f>(Table2[[#This Row],[Close Price]]/Table2[[#This Row],[Current Week Low]])-1</f>
        <v>7.5622308581033693E-3</v>
      </c>
      <c r="AF324" s="2">
        <f>(Table2[[#This Row],[Current Week High]]/Table2[[#This Row],[Close Price]])-1</f>
        <v>3.4087355363285665E-2</v>
      </c>
      <c r="AG324" s="2">
        <f>(Table2[[#This Row],[Close Price]]/Table2[[#This Row],[Current Month Low]])-1</f>
        <v>5.3018660812294227E-2</v>
      </c>
      <c r="AH324" s="2">
        <f>(Table2[[#This Row],[Current Month High]]/Table2[[#This Row],[Close Price]])-1</f>
        <v>8.7146877931825184E-2</v>
      </c>
      <c r="AI324">
        <v>12.4778484311477</v>
      </c>
      <c r="AJ324">
        <v>61.907172995780599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0.09</v>
      </c>
      <c r="AM324" t="s">
        <v>10345</v>
      </c>
      <c r="AN324">
        <v>-2.2799999999999998</v>
      </c>
      <c r="AO324" t="s">
        <v>10344</v>
      </c>
      <c r="AP324">
        <v>9.0413580483723999E-2</v>
      </c>
      <c r="AQ324">
        <f>(Table2[[#This Row],[Sharpe Ratio]]-AVERAGE(Table2[Sharpe Ratio]))/_xlfn.STDEV.P(Table2[Sharpe Ratio])</f>
        <v>0.28555922119964189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-1.7736170962256694</v>
      </c>
      <c r="AS324">
        <f>_xlfn.RANK.AVG(Table2[[#This Row],[1Y Return vs Nifty Z-Score]],Table2[1Y Return vs Nifty Z-Score])</f>
        <v>302</v>
      </c>
      <c r="AT324">
        <f>_xlfn.RANK.AVG(Table2[[#This Row],[6M Return vs Nifty Z-Score]],Table2[6M Return vs Nifty Z-Score])</f>
        <v>435</v>
      </c>
      <c r="AU324">
        <f>_xlfn.RANK.AVG(Table2[[#This Row],[Sharpe Ratio Z-Score]],Table2[Sharpe Ratio Z-Score])</f>
        <v>258</v>
      </c>
      <c r="AV324">
        <f>(Table2[[#This Row],[Rank 1Y]]+Table2[[#This Row],[Rank 6M]]+Table2[[#This Row],[Rank Sharpe]])/3</f>
        <v>331.66666666666669</v>
      </c>
    </row>
    <row r="325" spans="1:48" x14ac:dyDescent="0.3">
      <c r="A325" t="s">
        <v>366</v>
      </c>
      <c r="B325" t="s">
        <v>367</v>
      </c>
      <c r="C325" t="s">
        <v>10311</v>
      </c>
      <c r="D325" t="s">
        <v>368</v>
      </c>
      <c r="E325">
        <v>68242.01023575</v>
      </c>
      <c r="F325">
        <v>5376.1</v>
      </c>
      <c r="G325">
        <v>-9.0750541809378493</v>
      </c>
      <c r="H325">
        <f>(Table2[[#This Row],[1Y Return vs Nifty]]-AVERAGE(Table2[1Y Return vs Nifty]))/_xlfn.STDEV.P(Table2[1Y Return vs Nifty])</f>
        <v>-0.60352486397789351</v>
      </c>
      <c r="I325">
        <v>-2.6987021052741</v>
      </c>
      <c r="J325">
        <f>(Table2[[#This Row],[1M Return vs Nifty]]-AVERAGE(Table2[1M Return vs Nifty]))/_xlfn.STDEV.P(Table2[1M Return vs Nifty])</f>
        <v>-0.30321305195358161</v>
      </c>
      <c r="K325">
        <v>16.406070746186199</v>
      </c>
      <c r="L325">
        <f>(Table2[[#This Row],[6M Return vs Nifty]]-AVERAGE(Table2[6M Return vs Nifty]))/_xlfn.STDEV.P(Table2[6M Return vs Nifty])</f>
        <v>0.27400334769196438</v>
      </c>
      <c r="M325">
        <v>-3.10531121042726</v>
      </c>
      <c r="N325">
        <f>(Table2[[#This Row],[1W Return vs Nifty]]-AVERAGE(Table2[1W Return vs Nifty]))/_xlfn.STDEV.P(Table2[1W Return vs Nifty])</f>
        <v>-0.88115953946733516</v>
      </c>
      <c r="O325">
        <v>5372.45</v>
      </c>
      <c r="P325">
        <v>5422.9862171331797</v>
      </c>
      <c r="Q325">
        <v>4854.1486940842597</v>
      </c>
      <c r="R325">
        <v>50.607920566030998</v>
      </c>
      <c r="S325" s="2">
        <f>(Table2[[#This Row],[Close Price]]-Table2[[#This Row],[20D EMA]])/Table2[[#This Row],[20D EMA]]</f>
        <v>6.7939208368631549E-4</v>
      </c>
      <c r="T325" s="2">
        <f>(Table2[[#This Row],[Close Price]]-Table2[[#This Row],[50D EMA]])/Table2[[#This Row],[50D EMA]]</f>
        <v>-8.6458300382635644E-3</v>
      </c>
      <c r="U325" s="2">
        <f>(Table2[[#This Row],[Close Price]]-Table2[[#This Row],[200D EMA]])/Table2[[#This Row],[200D EMA]]</f>
        <v>0.10752684740618712</v>
      </c>
      <c r="V325">
        <v>0.52193559351586405</v>
      </c>
      <c r="W325">
        <v>5325.7</v>
      </c>
      <c r="X325">
        <v>5434.8</v>
      </c>
      <c r="Y325">
        <v>5325</v>
      </c>
      <c r="Z325">
        <v>5494</v>
      </c>
      <c r="AA325">
        <v>4920.05</v>
      </c>
      <c r="AB325">
        <v>5720</v>
      </c>
      <c r="AC325" s="2">
        <f>(Table2[[#This Row],[Close Price]]/Table2[[#This Row],[Day Low]])-1</f>
        <v>9.4635446983495353E-3</v>
      </c>
      <c r="AD325" s="2">
        <f>(Table2[[#This Row],[Day High]]/Table2[[#This Row],[Close Price]])-1</f>
        <v>1.0918695708785231E-2</v>
      </c>
      <c r="AE325" s="2">
        <f>(Table2[[#This Row],[Close Price]]/Table2[[#This Row],[Current Week Low]])-1</f>
        <v>9.5962441314554336E-3</v>
      </c>
      <c r="AF325" s="2">
        <f>(Table2[[#This Row],[Current Week High]]/Table2[[#This Row],[Close Price]])-1</f>
        <v>2.1930395639961908E-2</v>
      </c>
      <c r="AG325" s="2">
        <f>(Table2[[#This Row],[Close Price]]/Table2[[#This Row],[Current Month Low]])-1</f>
        <v>9.2692147437526184E-2</v>
      </c>
      <c r="AH325" s="2">
        <f>(Table2[[#This Row],[Current Month High]]/Table2[[#This Row],[Close Price]])-1</f>
        <v>6.3968304161008849E-2</v>
      </c>
      <c r="AI325">
        <v>20.161455330071899</v>
      </c>
      <c r="AJ325">
        <v>49.294640377672799</v>
      </c>
      <c r="AK325" t="str">
        <f>IF(AND(Table2[[#This Row],[20D EMA]]&gt;Table2[[#This Row],[50D EMA]],Table2[[#This Row],[50D EMA]]&gt;Table2[[#This Row],[200D EMA]]),"Uptrend","Downtrend/NoTrend")</f>
        <v>Downtrend/NoTrend</v>
      </c>
      <c r="AL325">
        <v>-0.13</v>
      </c>
      <c r="AM325" t="s">
        <v>10344</v>
      </c>
      <c r="AN325">
        <v>4.74</v>
      </c>
      <c r="AO325" t="s">
        <v>10345</v>
      </c>
      <c r="AP325">
        <v>0.103761631338067</v>
      </c>
      <c r="AQ325">
        <f>(Table2[[#This Row],[Sharpe Ratio]]-AVERAGE(Table2[Sharpe Ratio]))/_xlfn.STDEV.P(Table2[Sharpe Ratio])</f>
        <v>0.43891360349985903</v>
      </c>
      <c r="AR3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5">
        <f>_xlfn.RANK.AVG(Table2[[#This Row],[1Y Return vs Nifty Z-Score]],Table2[1Y Return vs Nifty Z-Score])</f>
        <v>525</v>
      </c>
      <c r="AT325">
        <f>_xlfn.RANK.AVG(Table2[[#This Row],[6M Return vs Nifty Z-Score]],Table2[6M Return vs Nifty Z-Score])</f>
        <v>240</v>
      </c>
      <c r="AU325">
        <f>_xlfn.RANK.AVG(Table2[[#This Row],[Sharpe Ratio Z-Score]],Table2[Sharpe Ratio Z-Score])</f>
        <v>233</v>
      </c>
      <c r="AV325">
        <f>(Table2[[#This Row],[Rank 1Y]]+Table2[[#This Row],[Rank 6M]]+Table2[[#This Row],[Rank Sharpe]])/3</f>
        <v>332.66666666666669</v>
      </c>
    </row>
    <row r="326" spans="1:48" x14ac:dyDescent="0.3">
      <c r="A326" t="s">
        <v>1670</v>
      </c>
      <c r="B326" t="s">
        <v>1671</v>
      </c>
      <c r="C326" t="s">
        <v>10312</v>
      </c>
      <c r="D326" t="s">
        <v>335</v>
      </c>
      <c r="E326">
        <v>5219.4261382199902</v>
      </c>
      <c r="F326">
        <v>1921</v>
      </c>
      <c r="G326">
        <v>25.330216601812101</v>
      </c>
      <c r="H326">
        <f>(Table2[[#This Row],[1Y Return vs Nifty]]-AVERAGE(Table2[1Y Return vs Nifty]))/_xlfn.STDEV.P(Table2[1Y Return vs Nifty])</f>
        <v>-6.3598819900698794E-2</v>
      </c>
      <c r="I326">
        <v>-13.704740276145101</v>
      </c>
      <c r="J326">
        <f>(Table2[[#This Row],[1M Return vs Nifty]]-AVERAGE(Table2[1M Return vs Nifty]))/_xlfn.STDEV.P(Table2[1M Return vs Nifty])</f>
        <v>-1.3456788774366484</v>
      </c>
      <c r="K326">
        <v>59.138253565494999</v>
      </c>
      <c r="L326">
        <f>(Table2[[#This Row],[6M Return vs Nifty]]-AVERAGE(Table2[6M Return vs Nifty]))/_xlfn.STDEV.P(Table2[6M Return vs Nifty])</f>
        <v>1.7363910335328006</v>
      </c>
      <c r="M326">
        <v>1.28336116776617</v>
      </c>
      <c r="N326">
        <f>(Table2[[#This Row],[1W Return vs Nifty]]-AVERAGE(Table2[1W Return vs Nifty]))/_xlfn.STDEV.P(Table2[1W Return vs Nifty])</f>
        <v>0.11001187425747522</v>
      </c>
      <c r="O326">
        <v>1924.91</v>
      </c>
      <c r="P326">
        <v>1885.5319122685801</v>
      </c>
      <c r="Q326">
        <v>1530.08209205651</v>
      </c>
      <c r="R326">
        <v>51.448745890566002</v>
      </c>
      <c r="S326" s="2">
        <f>(Table2[[#This Row],[Close Price]]-Table2[[#This Row],[20D EMA]])/Table2[[#This Row],[20D EMA]]</f>
        <v>-2.0312637993465054E-3</v>
      </c>
      <c r="T326" s="2">
        <f>(Table2[[#This Row],[Close Price]]-Table2[[#This Row],[50D EMA]])/Table2[[#This Row],[50D EMA]]</f>
        <v>1.8810653641362376E-2</v>
      </c>
      <c r="U326" s="2">
        <f>(Table2[[#This Row],[Close Price]]-Table2[[#This Row],[200D EMA]])/Table2[[#This Row],[200D EMA]]</f>
        <v>0.25548819241330772</v>
      </c>
      <c r="V326">
        <v>0.26040112091185702</v>
      </c>
      <c r="W326">
        <v>1891</v>
      </c>
      <c r="X326">
        <v>1946</v>
      </c>
      <c r="Y326">
        <v>1850.05</v>
      </c>
      <c r="Z326">
        <v>1946</v>
      </c>
      <c r="AA326">
        <v>1802.4</v>
      </c>
      <c r="AB326">
        <v>2065</v>
      </c>
      <c r="AC326" s="2">
        <f>(Table2[[#This Row],[Close Price]]/Table2[[#This Row],[Day Low]])-1</f>
        <v>1.5864621893178166E-2</v>
      </c>
      <c r="AD326" s="2">
        <f>(Table2[[#This Row],[Day High]]/Table2[[#This Row],[Close Price]])-1</f>
        <v>1.3014055179593864E-2</v>
      </c>
      <c r="AE326" s="2">
        <f>(Table2[[#This Row],[Close Price]]/Table2[[#This Row],[Current Week Low]])-1</f>
        <v>3.8350314856355316E-2</v>
      </c>
      <c r="AF326" s="2">
        <f>(Table2[[#This Row],[Current Week High]]/Table2[[#This Row],[Close Price]])-1</f>
        <v>1.3014055179593864E-2</v>
      </c>
      <c r="AG326" s="2">
        <f>(Table2[[#This Row],[Close Price]]/Table2[[#This Row],[Current Month Low]])-1</f>
        <v>6.580115401686637E-2</v>
      </c>
      <c r="AH326" s="2">
        <f>(Table2[[#This Row],[Current Month High]]/Table2[[#This Row],[Close Price]])-1</f>
        <v>7.4960957834461217E-2</v>
      </c>
      <c r="AI326">
        <v>18.1181676210307</v>
      </c>
      <c r="AJ326">
        <v>101.923582277815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-7.0000000000000007E-2</v>
      </c>
      <c r="AM326" t="s">
        <v>10344</v>
      </c>
      <c r="AN326">
        <v>-3.3</v>
      </c>
      <c r="AO326" t="s">
        <v>10344</v>
      </c>
      <c r="AP326">
        <v>-3.0515878911674999E-2</v>
      </c>
      <c r="AQ326">
        <f>(Table2[[#This Row],[Sharpe Ratio]]-AVERAGE(Table2[Sharpe Ratio]))/_xlfn.STDEV.P(Table2[Sharpe Ratio])</f>
        <v>-1.1037868900677326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-0.66666167961480394</v>
      </c>
      <c r="AS326">
        <f>_xlfn.RANK.AVG(Table2[[#This Row],[1Y Return vs Nifty Z-Score]],Table2[1Y Return vs Nifty Z-Score])</f>
        <v>317</v>
      </c>
      <c r="AT326">
        <f>_xlfn.RANK.AVG(Table2[[#This Row],[6M Return vs Nifty Z-Score]],Table2[6M Return vs Nifty Z-Score])</f>
        <v>43</v>
      </c>
      <c r="AU326">
        <f>_xlfn.RANK.AVG(Table2[[#This Row],[Sharpe Ratio Z-Score]],Table2[Sharpe Ratio Z-Score])</f>
        <v>638</v>
      </c>
      <c r="AV326">
        <f>(Table2[[#This Row],[Rank 1Y]]+Table2[[#This Row],[Rank 6M]]+Table2[[#This Row],[Rank Sharpe]])/3</f>
        <v>332.66666666666669</v>
      </c>
    </row>
    <row r="327" spans="1:48" x14ac:dyDescent="0.3">
      <c r="A327" t="s">
        <v>1828</v>
      </c>
      <c r="B327" t="s">
        <v>1829</v>
      </c>
      <c r="C327" t="s">
        <v>10307</v>
      </c>
      <c r="D327" t="s">
        <v>262</v>
      </c>
      <c r="E327">
        <v>4137.3634667199904</v>
      </c>
      <c r="F327">
        <v>1317</v>
      </c>
      <c r="G327">
        <v>2.0873844868143601</v>
      </c>
      <c r="H327">
        <f>(Table2[[#This Row],[1Y Return vs Nifty]]-AVERAGE(Table2[1Y Return vs Nifty]))/_xlfn.STDEV.P(Table2[1Y Return vs Nifty])</f>
        <v>-0.42835137413122981</v>
      </c>
      <c r="I327">
        <v>-8.9749417038608996</v>
      </c>
      <c r="J327">
        <f>(Table2[[#This Row],[1M Return vs Nifty]]-AVERAGE(Table2[1M Return vs Nifty]))/_xlfn.STDEV.P(Table2[1M Return vs Nifty])</f>
        <v>-0.8976835773590478</v>
      </c>
      <c r="K327">
        <v>0.29450790239309999</v>
      </c>
      <c r="L327">
        <f>(Table2[[#This Row],[6M Return vs Nifty]]-AVERAGE(Table2[6M Return vs Nifty]))/_xlfn.STDEV.P(Table2[6M Return vs Nifty])</f>
        <v>-0.27736916707148579</v>
      </c>
      <c r="M327">
        <v>-0.38221853221370899</v>
      </c>
      <c r="N327">
        <f>(Table2[[#This Row],[1W Return vs Nifty]]-AVERAGE(Table2[1W Return vs Nifty]))/_xlfn.STDEV.P(Table2[1W Return vs Nifty])</f>
        <v>-0.26615541362286887</v>
      </c>
      <c r="O327">
        <v>1327.76</v>
      </c>
      <c r="P327">
        <v>1338.4305075939999</v>
      </c>
      <c r="Q327">
        <v>1248.9583193808</v>
      </c>
      <c r="R327">
        <v>49.501556927377003</v>
      </c>
      <c r="S327" s="2">
        <f>(Table2[[#This Row],[Close Price]]-Table2[[#This Row],[20D EMA]])/Table2[[#This Row],[20D EMA]]</f>
        <v>-8.1038741941314631E-3</v>
      </c>
      <c r="T327" s="2">
        <f>(Table2[[#This Row],[Close Price]]-Table2[[#This Row],[50D EMA]])/Table2[[#This Row],[50D EMA]]</f>
        <v>-1.6011669991387128E-2</v>
      </c>
      <c r="U327" s="2">
        <f>(Table2[[#This Row],[Close Price]]-Table2[[#This Row],[200D EMA]])/Table2[[#This Row],[200D EMA]]</f>
        <v>5.4478744056833846E-2</v>
      </c>
      <c r="V327">
        <v>0.91587548502114802</v>
      </c>
      <c r="W327">
        <v>1304.8499999999999</v>
      </c>
      <c r="X327">
        <v>1337.65</v>
      </c>
      <c r="Y327">
        <v>1290</v>
      </c>
      <c r="Z327">
        <v>1337.65</v>
      </c>
      <c r="AA327">
        <v>1271.3499999999999</v>
      </c>
      <c r="AB327">
        <v>1440.55</v>
      </c>
      <c r="AC327" s="2">
        <f>(Table2[[#This Row],[Close Price]]/Table2[[#This Row],[Day Low]])-1</f>
        <v>9.3114151051845173E-3</v>
      </c>
      <c r="AD327" s="2">
        <f>(Table2[[#This Row],[Day High]]/Table2[[#This Row],[Close Price]])-1</f>
        <v>1.5679574791192197E-2</v>
      </c>
      <c r="AE327" s="2">
        <f>(Table2[[#This Row],[Close Price]]/Table2[[#This Row],[Current Week Low]])-1</f>
        <v>2.0930232558139528E-2</v>
      </c>
      <c r="AF327" s="2">
        <f>(Table2[[#This Row],[Current Week High]]/Table2[[#This Row],[Close Price]])-1</f>
        <v>1.5679574791192197E-2</v>
      </c>
      <c r="AG327" s="2">
        <f>(Table2[[#This Row],[Close Price]]/Table2[[#This Row],[Current Month Low]])-1</f>
        <v>3.5906713336217422E-2</v>
      </c>
      <c r="AH327" s="2">
        <f>(Table2[[#This Row],[Current Month High]]/Table2[[#This Row],[Close Price]])-1</f>
        <v>9.3811693242217054E-2</v>
      </c>
      <c r="AI327">
        <v>15.914958238420599</v>
      </c>
      <c r="AJ327">
        <v>36.632430750077802</v>
      </c>
      <c r="AK327" t="str">
        <f>IF(AND(Table2[[#This Row],[20D EMA]]&gt;Table2[[#This Row],[50D EMA]],Table2[[#This Row],[50D EMA]]&gt;Table2[[#This Row],[200D EMA]]),"Uptrend","Downtrend/NoTrend")</f>
        <v>Downtrend/NoTrend</v>
      </c>
      <c r="AL327">
        <v>0.03</v>
      </c>
      <c r="AM327" t="s">
        <v>10345</v>
      </c>
      <c r="AN327">
        <v>-1.91</v>
      </c>
      <c r="AO327" t="s">
        <v>10344</v>
      </c>
      <c r="AP327">
        <v>0.13549982405291799</v>
      </c>
      <c r="AQ327">
        <f>(Table2[[#This Row],[Sharpe Ratio]]-AVERAGE(Table2[Sharpe Ratio]))/_xlfn.STDEV.P(Table2[Sharpe Ratio])</f>
        <v>0.80355043266863668</v>
      </c>
      <c r="AR3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7">
        <f>_xlfn.RANK.AVG(Table2[[#This Row],[1Y Return vs Nifty Z-Score]],Table2[1Y Return vs Nifty Z-Score])</f>
        <v>442</v>
      </c>
      <c r="AT327">
        <f>_xlfn.RANK.AVG(Table2[[#This Row],[6M Return vs Nifty Z-Score]],Table2[6M Return vs Nifty Z-Score])</f>
        <v>410</v>
      </c>
      <c r="AU327">
        <f>_xlfn.RANK.AVG(Table2[[#This Row],[Sharpe Ratio Z-Score]],Table2[Sharpe Ratio Z-Score])</f>
        <v>151</v>
      </c>
      <c r="AV327">
        <f>(Table2[[#This Row],[Rank 1Y]]+Table2[[#This Row],[Rank 6M]]+Table2[[#This Row],[Rank Sharpe]])/3</f>
        <v>334.33333333333331</v>
      </c>
    </row>
    <row r="328" spans="1:48" x14ac:dyDescent="0.3">
      <c r="A328" t="s">
        <v>592</v>
      </c>
      <c r="B328" t="s">
        <v>593</v>
      </c>
      <c r="C328" t="s">
        <v>10309</v>
      </c>
      <c r="D328" t="s">
        <v>118</v>
      </c>
      <c r="E328">
        <v>32527.618151670002</v>
      </c>
      <c r="F328">
        <v>314.85000000000002</v>
      </c>
      <c r="G328">
        <v>15.0609621047548</v>
      </c>
      <c r="H328">
        <f>(Table2[[#This Row],[1Y Return vs Nifty]]-AVERAGE(Table2[1Y Return vs Nifty]))/_xlfn.STDEV.P(Table2[1Y Return vs Nifty])</f>
        <v>-0.2247554633472619</v>
      </c>
      <c r="I328">
        <v>-4.2671419812244897</v>
      </c>
      <c r="J328">
        <f>(Table2[[#This Row],[1M Return vs Nifty]]-AVERAGE(Table2[1M Return vs Nifty]))/_xlfn.STDEV.P(Table2[1M Return vs Nifty])</f>
        <v>-0.45177195613134047</v>
      </c>
      <c r="K328">
        <v>22.229996992603699</v>
      </c>
      <c r="L328">
        <f>(Table2[[#This Row],[6M Return vs Nifty]]-AVERAGE(Table2[6M Return vs Nifty]))/_xlfn.STDEV.P(Table2[6M Return vs Nifty])</f>
        <v>0.47331069555245819</v>
      </c>
      <c r="M328">
        <v>-1.24768166112463</v>
      </c>
      <c r="N328">
        <f>(Table2[[#This Row],[1W Return vs Nifty]]-AVERAGE(Table2[1W Return vs Nifty]))/_xlfn.STDEV.P(Table2[1W Return vs Nifty])</f>
        <v>-0.46161824134993035</v>
      </c>
      <c r="O328">
        <v>320.57</v>
      </c>
      <c r="P328">
        <v>316.15886298088299</v>
      </c>
      <c r="Q328">
        <v>276.0358958484</v>
      </c>
      <c r="R328">
        <v>52.6509460191076</v>
      </c>
      <c r="S328" s="2">
        <f>(Table2[[#This Row],[Close Price]]-Table2[[#This Row],[20D EMA]])/Table2[[#This Row],[20D EMA]]</f>
        <v>-1.7843216770128116E-2</v>
      </c>
      <c r="T328" s="2">
        <f>(Table2[[#This Row],[Close Price]]-Table2[[#This Row],[50D EMA]])/Table2[[#This Row],[50D EMA]]</f>
        <v>-4.1398902075445096E-3</v>
      </c>
      <c r="U328" s="2">
        <f>(Table2[[#This Row],[Close Price]]-Table2[[#This Row],[200D EMA]])/Table2[[#This Row],[200D EMA]]</f>
        <v>0.1406125244410853</v>
      </c>
      <c r="V328">
        <v>0.66398206984668995</v>
      </c>
      <c r="W328">
        <v>312.05</v>
      </c>
      <c r="X328">
        <v>323.39999999999998</v>
      </c>
      <c r="Y328">
        <v>312.05</v>
      </c>
      <c r="Z328">
        <v>326.05</v>
      </c>
      <c r="AA328">
        <v>309</v>
      </c>
      <c r="AB328">
        <v>345.65</v>
      </c>
      <c r="AC328" s="2">
        <f>(Table2[[#This Row],[Close Price]]/Table2[[#This Row],[Day Low]])-1</f>
        <v>8.9729210062490239E-3</v>
      </c>
      <c r="AD328" s="2">
        <f>(Table2[[#This Row],[Day High]]/Table2[[#This Row],[Close Price]])-1</f>
        <v>2.7155788470700104E-2</v>
      </c>
      <c r="AE328" s="2">
        <f>(Table2[[#This Row],[Close Price]]/Table2[[#This Row],[Current Week Low]])-1</f>
        <v>8.9729210062490239E-3</v>
      </c>
      <c r="AF328" s="2">
        <f>(Table2[[#This Row],[Current Week High]]/Table2[[#This Row],[Close Price]])-1</f>
        <v>3.5572494838812085E-2</v>
      </c>
      <c r="AG328" s="2">
        <f>(Table2[[#This Row],[Close Price]]/Table2[[#This Row],[Current Month Low]])-1</f>
        <v>1.8932038834951426E-2</v>
      </c>
      <c r="AH328" s="2">
        <f>(Table2[[#This Row],[Current Month High]]/Table2[[#This Row],[Close Price]])-1</f>
        <v>9.782436080673329E-2</v>
      </c>
      <c r="AI328">
        <v>10.814673654120901</v>
      </c>
      <c r="AJ328">
        <v>58.415094339622598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-0.1</v>
      </c>
      <c r="AM328" t="s">
        <v>10344</v>
      </c>
      <c r="AN328">
        <v>-3.03</v>
      </c>
      <c r="AO328" t="s">
        <v>10344</v>
      </c>
      <c r="AP328">
        <v>2.8029955315911001E-2</v>
      </c>
      <c r="AQ328">
        <f>(Table2[[#This Row],[Sharpe Ratio]]-AVERAGE(Table2[Sharpe Ratio]))/_xlfn.STDEV.P(Table2[Sharpe Ratio])</f>
        <v>-0.43115982697101518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-1.0959947922470896</v>
      </c>
      <c r="AS328">
        <f>_xlfn.RANK.AVG(Table2[[#This Row],[1Y Return vs Nifty Z-Score]],Table2[1Y Return vs Nifty Z-Score])</f>
        <v>357</v>
      </c>
      <c r="AT328">
        <f>_xlfn.RANK.AVG(Table2[[#This Row],[6M Return vs Nifty Z-Score]],Table2[6M Return vs Nifty Z-Score])</f>
        <v>192</v>
      </c>
      <c r="AU328">
        <f>_xlfn.RANK.AVG(Table2[[#This Row],[Sharpe Ratio Z-Score]],Table2[Sharpe Ratio Z-Score])</f>
        <v>457</v>
      </c>
      <c r="AV328">
        <f>(Table2[[#This Row],[Rank 1Y]]+Table2[[#This Row],[Rank 6M]]+Table2[[#This Row],[Rank Sharpe]])/3</f>
        <v>335.33333333333331</v>
      </c>
    </row>
    <row r="329" spans="1:48" x14ac:dyDescent="0.3">
      <c r="A329" t="s">
        <v>182</v>
      </c>
      <c r="B329" t="s">
        <v>183</v>
      </c>
      <c r="C329" t="s">
        <v>10299</v>
      </c>
      <c r="D329" t="s">
        <v>18</v>
      </c>
      <c r="E329">
        <v>151435.53405863899</v>
      </c>
      <c r="F329">
        <v>348.15</v>
      </c>
      <c r="G329">
        <v>66.210987311176893</v>
      </c>
      <c r="H329">
        <f>(Table2[[#This Row],[1Y Return vs Nifty]]-AVERAGE(Table2[1Y Return vs Nifty]))/_xlfn.STDEV.P(Table2[1Y Return vs Nifty])</f>
        <v>0.57794802178266613</v>
      </c>
      <c r="I329">
        <v>4.4501047243376499</v>
      </c>
      <c r="J329">
        <f>(Table2[[#This Row],[1M Return vs Nifty]]-AVERAGE(Table2[1M Return vs Nifty]))/_xlfn.STDEV.P(Table2[1M Return vs Nifty])</f>
        <v>0.37390497154864183</v>
      </c>
      <c r="K329">
        <v>0.150946826266803</v>
      </c>
      <c r="L329">
        <f>(Table2[[#This Row],[6M Return vs Nifty]]-AVERAGE(Table2[6M Return vs Nifty]))/_xlfn.STDEV.P(Table2[6M Return vs Nifty])</f>
        <v>-0.28228213748493008</v>
      </c>
      <c r="M329">
        <v>-1.21064204937313</v>
      </c>
      <c r="N329">
        <f>(Table2[[#This Row],[1W Return vs Nifty]]-AVERAGE(Table2[1W Return vs Nifty]))/_xlfn.STDEV.P(Table2[1W Return vs Nifty])</f>
        <v>-0.45325293148401935</v>
      </c>
      <c r="O329">
        <v>340.58</v>
      </c>
      <c r="P329">
        <v>328.441104898736</v>
      </c>
      <c r="Q329">
        <v>287.56386099941699</v>
      </c>
      <c r="R329">
        <v>61.464056773497099</v>
      </c>
      <c r="S329" s="2">
        <f>(Table2[[#This Row],[Close Price]]-Table2[[#This Row],[20D EMA]])/Table2[[#This Row],[20D EMA]]</f>
        <v>2.2226789594221603E-2</v>
      </c>
      <c r="T329" s="2">
        <f>(Table2[[#This Row],[Close Price]]-Table2[[#This Row],[50D EMA]])/Table2[[#This Row],[50D EMA]]</f>
        <v>6.0007394955453479E-2</v>
      </c>
      <c r="U329" s="2">
        <f>(Table2[[#This Row],[Close Price]]-Table2[[#This Row],[200D EMA]])/Table2[[#This Row],[200D EMA]]</f>
        <v>0.21068759749579877</v>
      </c>
      <c r="V329">
        <v>0.71711272453038599</v>
      </c>
      <c r="W329">
        <v>346.65</v>
      </c>
      <c r="X329">
        <v>355.75</v>
      </c>
      <c r="Y329">
        <v>343.5</v>
      </c>
      <c r="Z329">
        <v>355.9</v>
      </c>
      <c r="AA329">
        <v>320.64999999999998</v>
      </c>
      <c r="AB329">
        <v>358</v>
      </c>
      <c r="AC329" s="2">
        <f>(Table2[[#This Row],[Close Price]]/Table2[[#This Row],[Day Low]])-1</f>
        <v>4.3271311120727241E-3</v>
      </c>
      <c r="AD329" s="2">
        <f>(Table2[[#This Row],[Day High]]/Table2[[#This Row],[Close Price]])-1</f>
        <v>2.1829671118770655E-2</v>
      </c>
      <c r="AE329" s="2">
        <f>(Table2[[#This Row],[Close Price]]/Table2[[#This Row],[Current Week Low]])-1</f>
        <v>1.3537117903930085E-2</v>
      </c>
      <c r="AF329" s="2">
        <f>(Table2[[#This Row],[Current Week High]]/Table2[[#This Row],[Close Price]])-1</f>
        <v>2.2260519890851649E-2</v>
      </c>
      <c r="AG329" s="2">
        <f>(Table2[[#This Row],[Close Price]]/Table2[[#This Row],[Current Month Low]])-1</f>
        <v>8.5763293310463062E-2</v>
      </c>
      <c r="AH329" s="2">
        <f>(Table2[[#This Row],[Current Month High]]/Table2[[#This Row],[Close Price]])-1</f>
        <v>2.8292402699985786E-2</v>
      </c>
      <c r="AI329">
        <v>3.1308344104552699</v>
      </c>
      <c r="AJ329">
        <v>110.07693468094701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0.08</v>
      </c>
      <c r="AM329" t="s">
        <v>10345</v>
      </c>
      <c r="AN329">
        <v>4.42</v>
      </c>
      <c r="AO329" t="s">
        <v>10345</v>
      </c>
      <c r="AP329">
        <v>3.1627120652956003E-2</v>
      </c>
      <c r="AQ329">
        <f>(Table2[[#This Row],[Sharpe Ratio]]-AVERAGE(Table2[Sharpe Ratio]))/_xlfn.STDEV.P(Table2[Sharpe Ratio])</f>
        <v>-0.38983236468353044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-0.17351444032117186</v>
      </c>
      <c r="AS329">
        <f>_xlfn.RANK.AVG(Table2[[#This Row],[1Y Return vs Nifty Z-Score]],Table2[1Y Return vs Nifty Z-Score])</f>
        <v>155</v>
      </c>
      <c r="AT329">
        <f>_xlfn.RANK.AVG(Table2[[#This Row],[6M Return vs Nifty Z-Score]],Table2[6M Return vs Nifty Z-Score])</f>
        <v>413</v>
      </c>
      <c r="AU329">
        <f>_xlfn.RANK.AVG(Table2[[#This Row],[Sharpe Ratio Z-Score]],Table2[Sharpe Ratio Z-Score])</f>
        <v>441</v>
      </c>
      <c r="AV329">
        <f>(Table2[[#This Row],[Rank 1Y]]+Table2[[#This Row],[Rank 6M]]+Table2[[#This Row],[Rank Sharpe]])/3</f>
        <v>336.33333333333331</v>
      </c>
    </row>
    <row r="330" spans="1:48" x14ac:dyDescent="0.3">
      <c r="A330" t="s">
        <v>1599</v>
      </c>
      <c r="B330" t="s">
        <v>1600</v>
      </c>
      <c r="C330" t="s">
        <v>10310</v>
      </c>
      <c r="D330" t="s">
        <v>72</v>
      </c>
      <c r="E330">
        <v>5861.5039999999999</v>
      </c>
      <c r="F330">
        <v>816.2</v>
      </c>
      <c r="G330">
        <v>82.180704476836098</v>
      </c>
      <c r="H330">
        <f>(Table2[[#This Row],[1Y Return vs Nifty]]-AVERAGE(Table2[1Y Return vs Nifty]))/_xlfn.STDEV.P(Table2[1Y Return vs Nifty])</f>
        <v>0.82856271011725591</v>
      </c>
      <c r="I330">
        <v>-14.1782272566945</v>
      </c>
      <c r="J330">
        <f>(Table2[[#This Row],[1M Return vs Nifty]]-AVERAGE(Table2[1M Return vs Nifty]))/_xlfn.STDEV.P(Table2[1M Return vs Nifty])</f>
        <v>-1.3905264409623028</v>
      </c>
      <c r="K330">
        <v>-23.539498332594299</v>
      </c>
      <c r="L330">
        <f>(Table2[[#This Row],[6M Return vs Nifty]]-AVERAGE(Table2[6M Return vs Nifty]))/_xlfn.STDEV.P(Table2[6M Return vs Nifty])</f>
        <v>-1.0930203911074843</v>
      </c>
      <c r="M330">
        <v>1.0204388679391301</v>
      </c>
      <c r="N330">
        <f>(Table2[[#This Row],[1W Return vs Nifty]]-AVERAGE(Table2[1W Return vs Nifty]))/_xlfn.STDEV.P(Table2[1W Return vs Nifty])</f>
        <v>5.0631486485941325E-2</v>
      </c>
      <c r="O330">
        <v>843.72</v>
      </c>
      <c r="P330">
        <v>863.94328264993896</v>
      </c>
      <c r="Q330">
        <v>788.42807745310699</v>
      </c>
      <c r="R330">
        <v>46.207684553019298</v>
      </c>
      <c r="S330" s="2">
        <f>(Table2[[#This Row],[Close Price]]-Table2[[#This Row],[20D EMA]])/Table2[[#This Row],[20D EMA]]</f>
        <v>-3.2617456028066164E-2</v>
      </c>
      <c r="T330" s="2">
        <f>(Table2[[#This Row],[Close Price]]-Table2[[#This Row],[50D EMA]])/Table2[[#This Row],[50D EMA]]</f>
        <v>-5.5262056675176453E-2</v>
      </c>
      <c r="U330" s="2">
        <f>(Table2[[#This Row],[Close Price]]-Table2[[#This Row],[200D EMA]])/Table2[[#This Row],[200D EMA]]</f>
        <v>3.5224421023419009E-2</v>
      </c>
      <c r="V330">
        <v>0.69126368615966405</v>
      </c>
      <c r="W330">
        <v>812.35</v>
      </c>
      <c r="X330">
        <v>848</v>
      </c>
      <c r="Y330">
        <v>803.5</v>
      </c>
      <c r="Z330">
        <v>848</v>
      </c>
      <c r="AA330">
        <v>803.5</v>
      </c>
      <c r="AB330">
        <v>944.85</v>
      </c>
      <c r="AC330" s="2">
        <f>(Table2[[#This Row],[Close Price]]/Table2[[#This Row],[Day Low]])-1</f>
        <v>4.7393364928909332E-3</v>
      </c>
      <c r="AD330" s="2">
        <f>(Table2[[#This Row],[Day High]]/Table2[[#This Row],[Close Price]])-1</f>
        <v>3.8961038961038863E-2</v>
      </c>
      <c r="AE330" s="2">
        <f>(Table2[[#This Row],[Close Price]]/Table2[[#This Row],[Current Week Low]])-1</f>
        <v>1.5805849408836448E-2</v>
      </c>
      <c r="AF330" s="2">
        <f>(Table2[[#This Row],[Current Week High]]/Table2[[#This Row],[Close Price]])-1</f>
        <v>3.8961038961038863E-2</v>
      </c>
      <c r="AG330" s="2">
        <f>(Table2[[#This Row],[Close Price]]/Table2[[#This Row],[Current Month Low]])-1</f>
        <v>1.5805849408836448E-2</v>
      </c>
      <c r="AH330" s="2">
        <f>(Table2[[#This Row],[Current Month High]]/Table2[[#This Row],[Close Price]])-1</f>
        <v>0.15762068120558692</v>
      </c>
      <c r="AI330">
        <v>42.734623866699302</v>
      </c>
      <c r="AJ330">
        <v>114.56361724500501</v>
      </c>
      <c r="AK330" t="str">
        <f>IF(AND(Table2[[#This Row],[20D EMA]]&gt;Table2[[#This Row],[50D EMA]],Table2[[#This Row],[50D EMA]]&gt;Table2[[#This Row],[200D EMA]]),"Uptrend","Downtrend/NoTrend")</f>
        <v>Downtrend/NoTrend</v>
      </c>
      <c r="AL330">
        <v>-0.2</v>
      </c>
      <c r="AM330" t="s">
        <v>10344</v>
      </c>
      <c r="AN330">
        <v>-5.81</v>
      </c>
      <c r="AO330" t="s">
        <v>10344</v>
      </c>
      <c r="AP330">
        <v>0.107632737278635</v>
      </c>
      <c r="AQ330">
        <f>(Table2[[#This Row],[Sharpe Ratio]]-AVERAGE(Table2[Sharpe Ratio]))/_xlfn.STDEV.P(Table2[Sharpe Ratio])</f>
        <v>0.48338834118347768</v>
      </c>
      <c r="AR3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0">
        <f>_xlfn.RANK.AVG(Table2[[#This Row],[1Y Return vs Nifty Z-Score]],Table2[1Y Return vs Nifty Z-Score])</f>
        <v>123</v>
      </c>
      <c r="AT330">
        <f>_xlfn.RANK.AVG(Table2[[#This Row],[6M Return vs Nifty Z-Score]],Table2[6M Return vs Nifty Z-Score])</f>
        <v>664</v>
      </c>
      <c r="AU330">
        <f>_xlfn.RANK.AVG(Table2[[#This Row],[Sharpe Ratio Z-Score]],Table2[Sharpe Ratio Z-Score])</f>
        <v>222</v>
      </c>
      <c r="AV330">
        <f>(Table2[[#This Row],[Rank 1Y]]+Table2[[#This Row],[Rank 6M]]+Table2[[#This Row],[Rank Sharpe]])/3</f>
        <v>336.33333333333331</v>
      </c>
    </row>
    <row r="331" spans="1:48" x14ac:dyDescent="0.3">
      <c r="A331" t="s">
        <v>1252</v>
      </c>
      <c r="B331" t="s">
        <v>1253</v>
      </c>
      <c r="C331" t="s">
        <v>10313</v>
      </c>
      <c r="D331" t="s">
        <v>139</v>
      </c>
      <c r="E331">
        <v>9468.11825193</v>
      </c>
      <c r="F331">
        <v>138.63</v>
      </c>
      <c r="G331">
        <v>56.566400274324799</v>
      </c>
      <c r="H331">
        <f>(Table2[[#This Row],[1Y Return vs Nifty]]-AVERAGE(Table2[1Y Return vs Nifty]))/_xlfn.STDEV.P(Table2[1Y Return vs Nifty])</f>
        <v>0.42659435976828075</v>
      </c>
      <c r="I331">
        <v>5.4813574185354197</v>
      </c>
      <c r="J331">
        <f>(Table2[[#This Row],[1M Return vs Nifty]]-AVERAGE(Table2[1M Return vs Nifty]))/_xlfn.STDEV.P(Table2[1M Return vs Nifty])</f>
        <v>0.47158278026129657</v>
      </c>
      <c r="K331">
        <v>7.79838774531963</v>
      </c>
      <c r="L331">
        <f>(Table2[[#This Row],[6M Return vs Nifty]]-AVERAGE(Table2[6M Return vs Nifty]))/_xlfn.STDEV.P(Table2[6M Return vs Nifty])</f>
        <v>-2.0570174969295654E-2</v>
      </c>
      <c r="M331">
        <v>11.6725063000786</v>
      </c>
      <c r="N331">
        <f>(Table2[[#This Row],[1W Return vs Nifty]]-AVERAGE(Table2[1W Return vs Nifty]))/_xlfn.STDEV.P(Table2[1W Return vs Nifty])</f>
        <v>2.4563760547673943</v>
      </c>
      <c r="O331">
        <v>135.51</v>
      </c>
      <c r="P331">
        <v>135.28566561373501</v>
      </c>
      <c r="Q331">
        <v>119.68111224123</v>
      </c>
      <c r="R331">
        <v>75.555440361848397</v>
      </c>
      <c r="S331" s="2">
        <f>(Table2[[#This Row],[Close Price]]-Table2[[#This Row],[20D EMA]])/Table2[[#This Row],[20D EMA]]</f>
        <v>2.302413106043838E-2</v>
      </c>
      <c r="T331" s="2">
        <f>(Table2[[#This Row],[Close Price]]-Table2[[#This Row],[50D EMA]])/Table2[[#This Row],[50D EMA]]</f>
        <v>2.4720537620102841E-2</v>
      </c>
      <c r="U331" s="2">
        <f>(Table2[[#This Row],[Close Price]]-Table2[[#This Row],[200D EMA]])/Table2[[#This Row],[200D EMA]]</f>
        <v>0.15832813886769787</v>
      </c>
      <c r="V331">
        <v>0.77596581960949496</v>
      </c>
      <c r="W331">
        <v>138.11000000000001</v>
      </c>
      <c r="X331">
        <v>150.4</v>
      </c>
      <c r="Y331">
        <v>137</v>
      </c>
      <c r="Z331">
        <v>150.99</v>
      </c>
      <c r="AA331">
        <v>120.5</v>
      </c>
      <c r="AB331">
        <v>150.99</v>
      </c>
      <c r="AC331" s="2">
        <f>(Table2[[#This Row],[Close Price]]/Table2[[#This Row],[Day Low]])-1</f>
        <v>3.7651147635942017E-3</v>
      </c>
      <c r="AD331" s="2">
        <f>(Table2[[#This Row],[Day High]]/Table2[[#This Row],[Close Price]])-1</f>
        <v>8.4902257808555204E-2</v>
      </c>
      <c r="AE331" s="2">
        <f>(Table2[[#This Row],[Close Price]]/Table2[[#This Row],[Current Week Low]])-1</f>
        <v>1.1897810218978178E-2</v>
      </c>
      <c r="AF331" s="2">
        <f>(Table2[[#This Row],[Current Week High]]/Table2[[#This Row],[Close Price]])-1</f>
        <v>8.9158190867777654E-2</v>
      </c>
      <c r="AG331" s="2">
        <f>(Table2[[#This Row],[Close Price]]/Table2[[#This Row],[Current Month Low]])-1</f>
        <v>0.15045643153526966</v>
      </c>
      <c r="AH331" s="2">
        <f>(Table2[[#This Row],[Current Month High]]/Table2[[#This Row],[Close Price]])-1</f>
        <v>8.9158190867777654E-2</v>
      </c>
      <c r="AI331">
        <v>18.560196205727401</v>
      </c>
      <c r="AJ331">
        <v>100.91304347825999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0.08</v>
      </c>
      <c r="AM331" t="s">
        <v>10345</v>
      </c>
      <c r="AN331">
        <v>12.74</v>
      </c>
      <c r="AO331" t="s">
        <v>10345</v>
      </c>
      <c r="AP331">
        <v>6.9959578048220004E-3</v>
      </c>
      <c r="AQ331">
        <f>(Table2[[#This Row],[Sharpe Ratio]]-AVERAGE(Table2[Sharpe Ratio]))/_xlfn.STDEV.P(Table2[Sharpe Ratio])</f>
        <v>-0.67281725926704516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2.6611657605606309</v>
      </c>
      <c r="AS331">
        <f>_xlfn.RANK.AVG(Table2[[#This Row],[1Y Return vs Nifty Z-Score]],Table2[1Y Return vs Nifty Z-Score])</f>
        <v>181</v>
      </c>
      <c r="AT331">
        <f>_xlfn.RANK.AVG(Table2[[#This Row],[6M Return vs Nifty Z-Score]],Table2[6M Return vs Nifty Z-Score])</f>
        <v>319</v>
      </c>
      <c r="AU331">
        <f>_xlfn.RANK.AVG(Table2[[#This Row],[Sharpe Ratio Z-Score]],Table2[Sharpe Ratio Z-Score])</f>
        <v>511</v>
      </c>
      <c r="AV331">
        <f>(Table2[[#This Row],[Rank 1Y]]+Table2[[#This Row],[Rank 6M]]+Table2[[#This Row],[Rank Sharpe]])/3</f>
        <v>337</v>
      </c>
    </row>
    <row r="332" spans="1:48" x14ac:dyDescent="0.3">
      <c r="A332" t="s">
        <v>1398</v>
      </c>
      <c r="B332" t="s">
        <v>1399</v>
      </c>
      <c r="C332" t="s">
        <v>10299</v>
      </c>
      <c r="D332" t="s">
        <v>130</v>
      </c>
      <c r="E332">
        <v>8110.6588215899901</v>
      </c>
      <c r="F332">
        <v>489.55</v>
      </c>
      <c r="G332">
        <v>94.3630299213211</v>
      </c>
      <c r="H332">
        <f>(Table2[[#This Row],[1Y Return vs Nifty]]-AVERAGE(Table2[1Y Return vs Nifty]))/_xlfn.STDEV.P(Table2[1Y Return vs Nifty])</f>
        <v>1.0197414055687557</v>
      </c>
      <c r="I332">
        <v>-13.8236115255639</v>
      </c>
      <c r="J332">
        <f>(Table2[[#This Row],[1M Return vs Nifty]]-AVERAGE(Table2[1M Return vs Nifty]))/_xlfn.STDEV.P(Table2[1M Return vs Nifty])</f>
        <v>-1.3569380801786071</v>
      </c>
      <c r="K332">
        <v>3.9926669041119598</v>
      </c>
      <c r="L332">
        <f>(Table2[[#This Row],[6M Return vs Nifty]]-AVERAGE(Table2[6M Return vs Nifty]))/_xlfn.STDEV.P(Table2[6M Return vs Nifty])</f>
        <v>-0.15081017037189762</v>
      </c>
      <c r="M332">
        <v>-4.5823573715518799</v>
      </c>
      <c r="N332">
        <f>(Table2[[#This Row],[1W Return vs Nifty]]-AVERAGE(Table2[1W Return vs Nifty]))/_xlfn.STDEV.P(Table2[1W Return vs Nifty])</f>
        <v>-1.2147469676228502</v>
      </c>
      <c r="O332">
        <v>520.73</v>
      </c>
      <c r="P332">
        <v>532.02351926462302</v>
      </c>
      <c r="Q332">
        <v>460.139512942745</v>
      </c>
      <c r="R332">
        <v>35.569457110573197</v>
      </c>
      <c r="S332" s="2">
        <f>(Table2[[#This Row],[Close Price]]-Table2[[#This Row],[20D EMA]])/Table2[[#This Row],[20D EMA]]</f>
        <v>-5.9877479691970895E-2</v>
      </c>
      <c r="T332" s="2">
        <f>(Table2[[#This Row],[Close Price]]-Table2[[#This Row],[50D EMA]])/Table2[[#This Row],[50D EMA]]</f>
        <v>-7.9833912837783988E-2</v>
      </c>
      <c r="U332" s="2">
        <f>(Table2[[#This Row],[Close Price]]-Table2[[#This Row],[200D EMA]])/Table2[[#This Row],[200D EMA]]</f>
        <v>6.3916456270328062E-2</v>
      </c>
      <c r="V332">
        <v>0.78009215942443999</v>
      </c>
      <c r="W332">
        <v>488</v>
      </c>
      <c r="X332">
        <v>505.15</v>
      </c>
      <c r="Y332">
        <v>488</v>
      </c>
      <c r="Z332">
        <v>515.4</v>
      </c>
      <c r="AA332">
        <v>486</v>
      </c>
      <c r="AB332">
        <v>614.65</v>
      </c>
      <c r="AC332" s="2">
        <f>(Table2[[#This Row],[Close Price]]/Table2[[#This Row],[Day Low]])-1</f>
        <v>3.1762295081967373E-3</v>
      </c>
      <c r="AD332" s="2">
        <f>(Table2[[#This Row],[Day High]]/Table2[[#This Row],[Close Price]])-1</f>
        <v>3.1865999387192145E-2</v>
      </c>
      <c r="AE332" s="2">
        <f>(Table2[[#This Row],[Close Price]]/Table2[[#This Row],[Current Week Low]])-1</f>
        <v>3.1762295081967373E-3</v>
      </c>
      <c r="AF332" s="2">
        <f>(Table2[[#This Row],[Current Week High]]/Table2[[#This Row],[Close Price]])-1</f>
        <v>5.2803595138392279E-2</v>
      </c>
      <c r="AG332" s="2">
        <f>(Table2[[#This Row],[Close Price]]/Table2[[#This Row],[Current Month Low]])-1</f>
        <v>7.3045267489713073E-3</v>
      </c>
      <c r="AH332" s="2">
        <f>(Table2[[#This Row],[Current Month High]]/Table2[[#This Row],[Close Price]])-1</f>
        <v>0.25554080277806146</v>
      </c>
      <c r="AI332">
        <v>29.6701051986518</v>
      </c>
      <c r="AJ332">
        <v>125.75513027438301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-0.04</v>
      </c>
      <c r="AM332" t="s">
        <v>10344</v>
      </c>
      <c r="AN332">
        <v>-10.130000000000001</v>
      </c>
      <c r="AO332" t="s">
        <v>10344</v>
      </c>
      <c r="AQ332">
        <f>(Table2[[#This Row],[Sharpe Ratio]]-AVERAGE(Table2[Sharpe Ratio]))/_xlfn.STDEV.P(Table2[Sharpe Ratio])</f>
        <v>-0.7531930983662638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96</v>
      </c>
      <c r="AT332">
        <f>_xlfn.RANK.AVG(Table2[[#This Row],[6M Return vs Nifty Z-Score]],Table2[6M Return vs Nifty Z-Score])</f>
        <v>365</v>
      </c>
      <c r="AU332">
        <f>_xlfn.RANK.AVG(Table2[[#This Row],[Sharpe Ratio Z-Score]],Table2[Sharpe Ratio Z-Score])</f>
        <v>551.5</v>
      </c>
      <c r="AV332">
        <f>(Table2[[#This Row],[Rank 1Y]]+Table2[[#This Row],[Rank 6M]]+Table2[[#This Row],[Rank Sharpe]])/3</f>
        <v>337.5</v>
      </c>
    </row>
    <row r="333" spans="1:48" x14ac:dyDescent="0.3">
      <c r="A333" t="s">
        <v>716</v>
      </c>
      <c r="B333" t="s">
        <v>717</v>
      </c>
      <c r="C333" t="s">
        <v>10309</v>
      </c>
      <c r="D333" t="s">
        <v>303</v>
      </c>
      <c r="E333">
        <v>24254.749798870002</v>
      </c>
      <c r="F333">
        <v>380.8</v>
      </c>
      <c r="G333">
        <v>34.0559314950521</v>
      </c>
      <c r="H333">
        <f>(Table2[[#This Row],[1Y Return vs Nifty]]-AVERAGE(Table2[1Y Return vs Nifty]))/_xlfn.STDEV.P(Table2[1Y Return vs Nifty])</f>
        <v>7.3334871271255209E-2</v>
      </c>
      <c r="I333">
        <v>-9.5094721288312201</v>
      </c>
      <c r="J333">
        <f>(Table2[[#This Row],[1M Return vs Nifty]]-AVERAGE(Table2[1M Return vs Nifty]))/_xlfn.STDEV.P(Table2[1M Return vs Nifty])</f>
        <v>-0.94831303112446219</v>
      </c>
      <c r="K333">
        <v>-17.465720680906699</v>
      </c>
      <c r="L333">
        <f>(Table2[[#This Row],[6M Return vs Nifty]]-AVERAGE(Table2[6M Return vs Nifty]))/_xlfn.STDEV.P(Table2[6M Return vs Nifty])</f>
        <v>-0.88516258796362679</v>
      </c>
      <c r="M333">
        <v>6.0018136433856997</v>
      </c>
      <c r="N333">
        <f>(Table2[[#This Row],[1W Return vs Nifty]]-AVERAGE(Table2[1W Return vs Nifty]))/_xlfn.STDEV.P(Table2[1W Return vs Nifty])</f>
        <v>1.1756633532995984</v>
      </c>
      <c r="O333">
        <v>388.78</v>
      </c>
      <c r="P333">
        <v>406.11068033737598</v>
      </c>
      <c r="Q333">
        <v>378.004085664966</v>
      </c>
      <c r="R333">
        <v>53.581680870181302</v>
      </c>
      <c r="S333" s="2">
        <f>(Table2[[#This Row],[Close Price]]-Table2[[#This Row],[20D EMA]])/Table2[[#This Row],[20D EMA]]</f>
        <v>-2.0525747209218483E-2</v>
      </c>
      <c r="T333" s="2">
        <f>(Table2[[#This Row],[Close Price]]-Table2[[#This Row],[50D EMA]])/Table2[[#This Row],[50D EMA]]</f>
        <v>-6.2324586776070875E-2</v>
      </c>
      <c r="U333" s="2">
        <f>(Table2[[#This Row],[Close Price]]-Table2[[#This Row],[200D EMA]])/Table2[[#This Row],[200D EMA]]</f>
        <v>7.3965188236407003E-3</v>
      </c>
      <c r="V333">
        <v>1.0015397708310501</v>
      </c>
      <c r="W333">
        <v>379.8</v>
      </c>
      <c r="X333">
        <v>389.7</v>
      </c>
      <c r="Y333">
        <v>378.25</v>
      </c>
      <c r="Z333">
        <v>393.3</v>
      </c>
      <c r="AA333">
        <v>356.65</v>
      </c>
      <c r="AB333">
        <v>444.9</v>
      </c>
      <c r="AC333" s="2">
        <f>(Table2[[#This Row],[Close Price]]/Table2[[#This Row],[Day Low]])-1</f>
        <v>2.63296471827279E-3</v>
      </c>
      <c r="AD333" s="2">
        <f>(Table2[[#This Row],[Day High]]/Table2[[#This Row],[Close Price]])-1</f>
        <v>2.3371848739495826E-2</v>
      </c>
      <c r="AE333" s="2">
        <f>(Table2[[#This Row],[Close Price]]/Table2[[#This Row],[Current Week Low]])-1</f>
        <v>6.741573033707926E-3</v>
      </c>
      <c r="AF333" s="2">
        <f>(Table2[[#This Row],[Current Week High]]/Table2[[#This Row],[Close Price]])-1</f>
        <v>3.2825630252100835E-2</v>
      </c>
      <c r="AG333" s="2">
        <f>(Table2[[#This Row],[Close Price]]/Table2[[#This Row],[Current Month Low]])-1</f>
        <v>6.7713444553483937E-2</v>
      </c>
      <c r="AH333" s="2">
        <f>(Table2[[#This Row],[Current Month High]]/Table2[[#This Row],[Close Price]])-1</f>
        <v>0.16832983193277307</v>
      </c>
      <c r="AI333">
        <v>31.880252100840298</v>
      </c>
      <c r="AJ333">
        <v>85.259061055704194</v>
      </c>
      <c r="AK333" t="str">
        <f>IF(AND(Table2[[#This Row],[20D EMA]]&gt;Table2[[#This Row],[50D EMA]],Table2[[#This Row],[50D EMA]]&gt;Table2[[#This Row],[200D EMA]]),"Uptrend","Downtrend/NoTrend")</f>
        <v>Downtrend/NoTrend</v>
      </c>
      <c r="AL333">
        <v>-0.21</v>
      </c>
      <c r="AM333" t="s">
        <v>10344</v>
      </c>
      <c r="AN333">
        <v>-2.3199999999999998</v>
      </c>
      <c r="AO333" t="s">
        <v>10344</v>
      </c>
      <c r="AP333">
        <v>0.14962030162727</v>
      </c>
      <c r="AQ333">
        <f>(Table2[[#This Row],[Sharpe Ratio]]-AVERAGE(Table2[Sharpe Ratio]))/_xlfn.STDEV.P(Table2[Sharpe Ratio])</f>
        <v>0.96577914604623527</v>
      </c>
      <c r="AR3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3">
        <f>_xlfn.RANK.AVG(Table2[[#This Row],[1Y Return vs Nifty Z-Score]],Table2[1Y Return vs Nifty Z-Score])</f>
        <v>273</v>
      </c>
      <c r="AT333">
        <f>_xlfn.RANK.AVG(Table2[[#This Row],[6M Return vs Nifty Z-Score]],Table2[6M Return vs Nifty Z-Score])</f>
        <v>615</v>
      </c>
      <c r="AU333">
        <f>_xlfn.RANK.AVG(Table2[[#This Row],[Sharpe Ratio Z-Score]],Table2[Sharpe Ratio Z-Score])</f>
        <v>125</v>
      </c>
      <c r="AV333">
        <f>(Table2[[#This Row],[Rank 1Y]]+Table2[[#This Row],[Rank 6M]]+Table2[[#This Row],[Rank Sharpe]])/3</f>
        <v>337.66666666666669</v>
      </c>
    </row>
    <row r="334" spans="1:48" x14ac:dyDescent="0.3">
      <c r="A334" t="s">
        <v>1449</v>
      </c>
      <c r="B334" t="s">
        <v>1450</v>
      </c>
      <c r="C334" t="s">
        <v>10311</v>
      </c>
      <c r="D334" t="s">
        <v>127</v>
      </c>
      <c r="E334">
        <v>7409.3540970399899</v>
      </c>
      <c r="F334">
        <v>673.25</v>
      </c>
      <c r="G334">
        <v>25.568280924882</v>
      </c>
      <c r="H334">
        <f>(Table2[[#This Row],[1Y Return vs Nifty]]-AVERAGE(Table2[1Y Return vs Nifty]))/_xlfn.STDEV.P(Table2[1Y Return vs Nifty])</f>
        <v>-5.9862847903771749E-2</v>
      </c>
      <c r="I334">
        <v>10.8918086694121</v>
      </c>
      <c r="J334">
        <f>(Table2[[#This Row],[1M Return vs Nifty]]-AVERAGE(Table2[1M Return vs Nifty]))/_xlfn.STDEV.P(Table2[1M Return vs Nifty])</f>
        <v>0.98404788731577186</v>
      </c>
      <c r="K334">
        <v>-1.64757323910864</v>
      </c>
      <c r="L334">
        <f>(Table2[[#This Row],[6M Return vs Nifty]]-AVERAGE(Table2[6M Return vs Nifty]))/_xlfn.STDEV.P(Table2[6M Return vs Nifty])</f>
        <v>-0.34383138263966767</v>
      </c>
      <c r="M334">
        <v>-2.8093367132045599</v>
      </c>
      <c r="N334">
        <f>(Table2[[#This Row],[1W Return vs Nifty]]-AVERAGE(Table2[1W Return vs Nifty]))/_xlfn.STDEV.P(Table2[1W Return vs Nifty])</f>
        <v>-0.8143143900557781</v>
      </c>
      <c r="O334">
        <v>652.70000000000005</v>
      </c>
      <c r="P334">
        <v>630.71922947953499</v>
      </c>
      <c r="Q334">
        <v>588.58103457012203</v>
      </c>
      <c r="R334">
        <v>64.427815522485403</v>
      </c>
      <c r="S334" s="2">
        <f>(Table2[[#This Row],[Close Price]]-Table2[[#This Row],[20D EMA]])/Table2[[#This Row],[20D EMA]]</f>
        <v>3.1484602420713888E-2</v>
      </c>
      <c r="T334" s="2">
        <f>(Table2[[#This Row],[Close Price]]-Table2[[#This Row],[50D EMA]])/Table2[[#This Row],[50D EMA]]</f>
        <v>6.7432176684324496E-2</v>
      </c>
      <c r="U334" s="2">
        <f>(Table2[[#This Row],[Close Price]]-Table2[[#This Row],[200D EMA]])/Table2[[#This Row],[200D EMA]]</f>
        <v>0.14385269055044744</v>
      </c>
      <c r="V334">
        <v>1.2505844844006799</v>
      </c>
      <c r="W334">
        <v>668</v>
      </c>
      <c r="X334">
        <v>691</v>
      </c>
      <c r="Y334">
        <v>668</v>
      </c>
      <c r="Z334">
        <v>691.55</v>
      </c>
      <c r="AA334">
        <v>549.29999999999995</v>
      </c>
      <c r="AB334">
        <v>725.15</v>
      </c>
      <c r="AC334" s="2">
        <f>(Table2[[#This Row],[Close Price]]/Table2[[#This Row],[Day Low]])-1</f>
        <v>7.8592814371256647E-3</v>
      </c>
      <c r="AD334" s="2">
        <f>(Table2[[#This Row],[Day High]]/Table2[[#This Row],[Close Price]])-1</f>
        <v>2.6364649090233838E-2</v>
      </c>
      <c r="AE334" s="2">
        <f>(Table2[[#This Row],[Close Price]]/Table2[[#This Row],[Current Week Low]])-1</f>
        <v>7.8592814371256647E-3</v>
      </c>
      <c r="AF334" s="2">
        <f>(Table2[[#This Row],[Current Week High]]/Table2[[#This Row],[Close Price]])-1</f>
        <v>2.7181581878945371E-2</v>
      </c>
      <c r="AG334" s="2">
        <f>(Table2[[#This Row],[Close Price]]/Table2[[#This Row],[Current Month Low]])-1</f>
        <v>0.22565082832696159</v>
      </c>
      <c r="AH334" s="2">
        <f>(Table2[[#This Row],[Current Month High]]/Table2[[#This Row],[Close Price]])-1</f>
        <v>7.7088748607500923E-2</v>
      </c>
      <c r="AI334">
        <v>25.012996658002201</v>
      </c>
      <c r="AJ334">
        <v>59.983366007247596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</v>
      </c>
      <c r="AM334">
        <v>0</v>
      </c>
      <c r="AN334">
        <v>9.48</v>
      </c>
      <c r="AO334" t="s">
        <v>10345</v>
      </c>
      <c r="AP334">
        <v>8.9811206606000005E-2</v>
      </c>
      <c r="AQ334">
        <f>(Table2[[#This Row],[Sharpe Ratio]]-AVERAGE(Table2[Sharpe Ratio]))/_xlfn.STDEV.P(Table2[Sharpe Ratio])</f>
        <v>0.27863860972309112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4.4677876439645381E-2</v>
      </c>
      <c r="AS334">
        <f>_xlfn.RANK.AVG(Table2[[#This Row],[1Y Return vs Nifty Z-Score]],Table2[1Y Return vs Nifty Z-Score])</f>
        <v>315</v>
      </c>
      <c r="AT334">
        <f>_xlfn.RANK.AVG(Table2[[#This Row],[6M Return vs Nifty Z-Score]],Table2[6M Return vs Nifty Z-Score])</f>
        <v>437</v>
      </c>
      <c r="AU334">
        <f>_xlfn.RANK.AVG(Table2[[#This Row],[Sharpe Ratio Z-Score]],Table2[Sharpe Ratio Z-Score])</f>
        <v>261</v>
      </c>
      <c r="AV334">
        <f>(Table2[[#This Row],[Rank 1Y]]+Table2[[#This Row],[Rank 6M]]+Table2[[#This Row],[Rank Sharpe]])/3</f>
        <v>337.66666666666669</v>
      </c>
    </row>
    <row r="335" spans="1:48" x14ac:dyDescent="0.3">
      <c r="A335" t="s">
        <v>896</v>
      </c>
      <c r="B335" t="s">
        <v>897</v>
      </c>
      <c r="C335" t="s">
        <v>10301</v>
      </c>
      <c r="D335" t="s">
        <v>898</v>
      </c>
      <c r="E335">
        <v>17389.731523300001</v>
      </c>
      <c r="F335">
        <v>203.51</v>
      </c>
      <c r="G335">
        <v>33.174105793578903</v>
      </c>
      <c r="H335">
        <f>(Table2[[#This Row],[1Y Return vs Nifty]]-AVERAGE(Table2[1Y Return vs Nifty]))/_xlfn.STDEV.P(Table2[1Y Return vs Nifty])</f>
        <v>5.9496274692014302E-2</v>
      </c>
      <c r="I335">
        <v>7.6540996826534498</v>
      </c>
      <c r="J335">
        <f>(Table2[[#This Row],[1M Return vs Nifty]]-AVERAGE(Table2[1M Return vs Nifty]))/_xlfn.STDEV.P(Table2[1M Return vs Nifty])</f>
        <v>0.67737977303571839</v>
      </c>
      <c r="K335">
        <v>30.308036422968499</v>
      </c>
      <c r="L335">
        <f>(Table2[[#This Row],[6M Return vs Nifty]]-AVERAGE(Table2[6M Return vs Nifty]))/_xlfn.STDEV.P(Table2[6M Return vs Nifty])</f>
        <v>0.74975867010723163</v>
      </c>
      <c r="M335">
        <v>-0.74892659734853195</v>
      </c>
      <c r="N335">
        <f>(Table2[[#This Row],[1W Return vs Nifty]]-AVERAGE(Table2[1W Return vs Nifty]))/_xlfn.STDEV.P(Table2[1W Return vs Nifty])</f>
        <v>-0.34897557425960174</v>
      </c>
      <c r="O335">
        <v>191.84</v>
      </c>
      <c r="P335">
        <v>183.89555821784899</v>
      </c>
      <c r="Q335">
        <v>162.70054183472499</v>
      </c>
      <c r="R335">
        <v>58.123353518640698</v>
      </c>
      <c r="S335" s="2">
        <f>(Table2[[#This Row],[Close Price]]-Table2[[#This Row],[20D EMA]])/Table2[[#This Row],[20D EMA]]</f>
        <v>6.0831943286071659E-2</v>
      </c>
      <c r="T335" s="2">
        <f>(Table2[[#This Row],[Close Price]]-Table2[[#This Row],[50D EMA]])/Table2[[#This Row],[50D EMA]]</f>
        <v>0.10666076969034273</v>
      </c>
      <c r="U335" s="2">
        <f>(Table2[[#This Row],[Close Price]]-Table2[[#This Row],[200D EMA]])/Table2[[#This Row],[200D EMA]]</f>
        <v>0.25082558241711456</v>
      </c>
      <c r="V335">
        <v>0.93266376446786103</v>
      </c>
      <c r="W335">
        <v>194.75</v>
      </c>
      <c r="X335">
        <v>205.44</v>
      </c>
      <c r="Y335">
        <v>186.3</v>
      </c>
      <c r="Z335">
        <v>205.44</v>
      </c>
      <c r="AA335">
        <v>184.3</v>
      </c>
      <c r="AB335">
        <v>205.44</v>
      </c>
      <c r="AC335" s="2">
        <f>(Table2[[#This Row],[Close Price]]/Table2[[#This Row],[Day Low]])-1</f>
        <v>4.4980744544287576E-2</v>
      </c>
      <c r="AD335" s="2">
        <f>(Table2[[#This Row],[Day High]]/Table2[[#This Row],[Close Price]])-1</f>
        <v>9.4835634612551178E-3</v>
      </c>
      <c r="AE335" s="2">
        <f>(Table2[[#This Row],[Close Price]]/Table2[[#This Row],[Current Week Low]])-1</f>
        <v>9.2377885131508242E-2</v>
      </c>
      <c r="AF335" s="2">
        <f>(Table2[[#This Row],[Current Week High]]/Table2[[#This Row],[Close Price]])-1</f>
        <v>9.4835634612551178E-3</v>
      </c>
      <c r="AG335" s="2">
        <f>(Table2[[#This Row],[Close Price]]/Table2[[#This Row],[Current Month Low]])-1</f>
        <v>0.10423223005968518</v>
      </c>
      <c r="AH335" s="2">
        <f>(Table2[[#This Row],[Current Month High]]/Table2[[#This Row],[Close Price]])-1</f>
        <v>9.4835634612551178E-3</v>
      </c>
      <c r="AI335">
        <v>0.94835634612551101</v>
      </c>
      <c r="AJ335">
        <v>67.704985578903901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0.16</v>
      </c>
      <c r="AM335" t="s">
        <v>10345</v>
      </c>
      <c r="AN335">
        <v>5.63</v>
      </c>
      <c r="AO335" t="s">
        <v>10345</v>
      </c>
      <c r="AP335">
        <v>-8.3756121587950007E-3</v>
      </c>
      <c r="AQ335">
        <f>(Table2[[#This Row],[Sharpe Ratio]]-AVERAGE(Table2[Sharpe Ratio]))/_xlfn.STDEV.P(Table2[Sharpe Ratio])</f>
        <v>-0.84941964432524042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0.28823949925012221</v>
      </c>
      <c r="AS335">
        <f>_xlfn.RANK.AVG(Table2[[#This Row],[1Y Return vs Nifty Z-Score]],Table2[1Y Return vs Nifty Z-Score])</f>
        <v>278</v>
      </c>
      <c r="AT335">
        <f>_xlfn.RANK.AVG(Table2[[#This Row],[6M Return vs Nifty Z-Score]],Table2[6M Return vs Nifty Z-Score])</f>
        <v>145</v>
      </c>
      <c r="AU335">
        <f>_xlfn.RANK.AVG(Table2[[#This Row],[Sharpe Ratio Z-Score]],Table2[Sharpe Ratio Z-Score])</f>
        <v>592</v>
      </c>
      <c r="AV335">
        <f>(Table2[[#This Row],[Rank 1Y]]+Table2[[#This Row],[Rank 6M]]+Table2[[#This Row],[Rank Sharpe]])/3</f>
        <v>338.33333333333331</v>
      </c>
    </row>
    <row r="336" spans="1:48" x14ac:dyDescent="0.3">
      <c r="A336" t="s">
        <v>453</v>
      </c>
      <c r="B336" t="s">
        <v>454</v>
      </c>
      <c r="C336" t="s">
        <v>10301</v>
      </c>
      <c r="D336" t="s">
        <v>54</v>
      </c>
      <c r="E336">
        <v>50457.045661249998</v>
      </c>
      <c r="F336">
        <v>4665.5</v>
      </c>
      <c r="G336">
        <v>50.350027591125802</v>
      </c>
      <c r="H336">
        <f>(Table2[[#This Row],[1Y Return vs Nifty]]-AVERAGE(Table2[1Y Return vs Nifty]))/_xlfn.STDEV.P(Table2[1Y Return vs Nifty])</f>
        <v>0.3290400770962203</v>
      </c>
      <c r="I336">
        <v>2.98458789714525</v>
      </c>
      <c r="J336">
        <f>(Table2[[#This Row],[1M Return vs Nifty]]-AVERAGE(Table2[1M Return vs Nifty]))/_xlfn.STDEV.P(Table2[1M Return vs Nifty])</f>
        <v>0.23509469438080002</v>
      </c>
      <c r="K336">
        <v>-2.39261208438176</v>
      </c>
      <c r="L336">
        <f>(Table2[[#This Row],[6M Return vs Nifty]]-AVERAGE(Table2[6M Return vs Nifty]))/_xlfn.STDEV.P(Table2[6M Return vs Nifty])</f>
        <v>-0.36932822274745114</v>
      </c>
      <c r="M336">
        <v>7.0116145969919996</v>
      </c>
      <c r="N336">
        <f>(Table2[[#This Row],[1W Return vs Nifty]]-AVERAGE(Table2[1W Return vs Nifty]))/_xlfn.STDEV.P(Table2[1W Return vs Nifty])</f>
        <v>1.4037245418585462</v>
      </c>
      <c r="O336">
        <v>4262.1499999999996</v>
      </c>
      <c r="P336">
        <v>4310.1519852446399</v>
      </c>
      <c r="Q336">
        <v>4032.97750549487</v>
      </c>
      <c r="R336">
        <v>72.339420457653702</v>
      </c>
      <c r="S336" s="2">
        <f>(Table2[[#This Row],[Close Price]]-Table2[[#This Row],[20D EMA]])/Table2[[#This Row],[20D EMA]]</f>
        <v>9.4635336625881403E-2</v>
      </c>
      <c r="T336" s="2">
        <f>(Table2[[#This Row],[Close Price]]-Table2[[#This Row],[50D EMA]])/Table2[[#This Row],[50D EMA]]</f>
        <v>8.2444427939399184E-2</v>
      </c>
      <c r="U336" s="2">
        <f>(Table2[[#This Row],[Close Price]]-Table2[[#This Row],[200D EMA]])/Table2[[#This Row],[200D EMA]]</f>
        <v>0.15683759545976336</v>
      </c>
      <c r="V336">
        <v>0.31709830602423</v>
      </c>
      <c r="W336">
        <v>4487.1000000000004</v>
      </c>
      <c r="X336">
        <v>4715.7</v>
      </c>
      <c r="Y336">
        <v>4268.8500000000004</v>
      </c>
      <c r="Z336">
        <v>4715.7</v>
      </c>
      <c r="AA336">
        <v>3732.9</v>
      </c>
      <c r="AB336">
        <v>4715.7</v>
      </c>
      <c r="AC336" s="2">
        <f>(Table2[[#This Row],[Close Price]]/Table2[[#This Row],[Day Low]])-1</f>
        <v>3.9758418577700461E-2</v>
      </c>
      <c r="AD336" s="2">
        <f>(Table2[[#This Row],[Day High]]/Table2[[#This Row],[Close Price]])-1</f>
        <v>1.0759832815346648E-2</v>
      </c>
      <c r="AE336" s="2">
        <f>(Table2[[#This Row],[Close Price]]/Table2[[#This Row],[Current Week Low]])-1</f>
        <v>9.2917296227321033E-2</v>
      </c>
      <c r="AF336" s="2">
        <f>(Table2[[#This Row],[Current Week High]]/Table2[[#This Row],[Close Price]])-1</f>
        <v>1.0759832815346648E-2</v>
      </c>
      <c r="AG336" s="2">
        <f>(Table2[[#This Row],[Close Price]]/Table2[[#This Row],[Current Month Low]])-1</f>
        <v>0.24983256985185776</v>
      </c>
      <c r="AH336" s="2">
        <f>(Table2[[#This Row],[Current Month High]]/Table2[[#This Row],[Close Price]])-1</f>
        <v>1.0759832815346648E-2</v>
      </c>
      <c r="AI336">
        <v>7.1267816954238397</v>
      </c>
      <c r="AJ336">
        <v>81.512245414048607</v>
      </c>
      <c r="AK336" t="str">
        <f>IF(AND(Table2[[#This Row],[20D EMA]]&gt;Table2[[#This Row],[50D EMA]],Table2[[#This Row],[50D EMA]]&gt;Table2[[#This Row],[200D EMA]]),"Uptrend","Downtrend/NoTrend")</f>
        <v>Downtrend/NoTrend</v>
      </c>
      <c r="AL336">
        <v>-0.03</v>
      </c>
      <c r="AM336" t="s">
        <v>10344</v>
      </c>
      <c r="AN336">
        <v>22.48</v>
      </c>
      <c r="AO336" t="s">
        <v>10345</v>
      </c>
      <c r="AP336">
        <v>5.9872034951177003E-2</v>
      </c>
      <c r="AQ336">
        <f>(Table2[[#This Row],[Sharpe Ratio]]-AVERAGE(Table2[Sharpe Ratio]))/_xlfn.STDEV.P(Table2[Sharpe Ratio])</f>
        <v>-6.5329451667062888E-2</v>
      </c>
      <c r="AR3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6">
        <f>_xlfn.RANK.AVG(Table2[[#This Row],[1Y Return vs Nifty Z-Score]],Table2[1Y Return vs Nifty Z-Score])</f>
        <v>203</v>
      </c>
      <c r="AT336">
        <f>_xlfn.RANK.AVG(Table2[[#This Row],[6M Return vs Nifty Z-Score]],Table2[6M Return vs Nifty Z-Score])</f>
        <v>447</v>
      </c>
      <c r="AU336">
        <f>_xlfn.RANK.AVG(Table2[[#This Row],[Sharpe Ratio Z-Score]],Table2[Sharpe Ratio Z-Score])</f>
        <v>367</v>
      </c>
      <c r="AV336">
        <f>(Table2[[#This Row],[Rank 1Y]]+Table2[[#This Row],[Rank 6M]]+Table2[[#This Row],[Rank Sharpe]])/3</f>
        <v>339</v>
      </c>
    </row>
    <row r="337" spans="1:48" x14ac:dyDescent="0.3">
      <c r="A337" t="s">
        <v>659</v>
      </c>
      <c r="B337" t="s">
        <v>660</v>
      </c>
      <c r="C337" t="s">
        <v>10311</v>
      </c>
      <c r="D337" t="s">
        <v>262</v>
      </c>
      <c r="E337">
        <v>28689.553428609899</v>
      </c>
      <c r="F337">
        <v>3745.6</v>
      </c>
      <c r="G337">
        <v>-12.3951476538629</v>
      </c>
      <c r="H337">
        <f>(Table2[[#This Row],[1Y Return vs Nifty]]-AVERAGE(Table2[1Y Return vs Nifty]))/_xlfn.STDEV.P(Table2[1Y Return vs Nifty])</f>
        <v>-0.65562748936114468</v>
      </c>
      <c r="I337">
        <v>-6.9138466568127699</v>
      </c>
      <c r="J337">
        <f>(Table2[[#This Row],[1M Return vs Nifty]]-AVERAGE(Table2[1M Return vs Nifty]))/_xlfn.STDEV.P(Table2[1M Return vs Nifty])</f>
        <v>-0.702461544120356</v>
      </c>
      <c r="K337">
        <v>22.177512101922002</v>
      </c>
      <c r="L337">
        <f>(Table2[[#This Row],[6M Return vs Nifty]]-AVERAGE(Table2[6M Return vs Nifty]))/_xlfn.STDEV.P(Table2[6M Return vs Nifty])</f>
        <v>0.47151454911757645</v>
      </c>
      <c r="M337">
        <v>4.4049553448254501</v>
      </c>
      <c r="N337">
        <f>(Table2[[#This Row],[1W Return vs Nifty]]-AVERAGE(Table2[1W Return vs Nifty]))/_xlfn.STDEV.P(Table2[1W Return vs Nifty])</f>
        <v>0.81501663353837273</v>
      </c>
      <c r="O337">
        <v>3854.57</v>
      </c>
      <c r="P337">
        <v>3939.3632506505401</v>
      </c>
      <c r="Q337">
        <v>3586.0144798822398</v>
      </c>
      <c r="R337">
        <v>49.511323199074702</v>
      </c>
      <c r="S337" s="2">
        <f>(Table2[[#This Row],[Close Price]]-Table2[[#This Row],[20D EMA]])/Table2[[#This Row],[20D EMA]]</f>
        <v>-2.827033884454044E-2</v>
      </c>
      <c r="T337" s="2">
        <f>(Table2[[#This Row],[Close Price]]-Table2[[#This Row],[50D EMA]])/Table2[[#This Row],[50D EMA]]</f>
        <v>-4.9186439107523891E-2</v>
      </c>
      <c r="U337" s="2">
        <f>(Table2[[#This Row],[Close Price]]-Table2[[#This Row],[200D EMA]])/Table2[[#This Row],[200D EMA]]</f>
        <v>4.4502196244059974E-2</v>
      </c>
      <c r="V337">
        <v>0.76744557736483698</v>
      </c>
      <c r="W337">
        <v>3726.05</v>
      </c>
      <c r="X337">
        <v>3897</v>
      </c>
      <c r="Y337">
        <v>3687.05</v>
      </c>
      <c r="Z337">
        <v>3897</v>
      </c>
      <c r="AA337">
        <v>3551.7</v>
      </c>
      <c r="AB337">
        <v>4438</v>
      </c>
      <c r="AC337" s="2">
        <f>(Table2[[#This Row],[Close Price]]/Table2[[#This Row],[Day Low]])-1</f>
        <v>5.2468431717234143E-3</v>
      </c>
      <c r="AD337" s="2">
        <f>(Table2[[#This Row],[Day High]]/Table2[[#This Row],[Close Price]])-1</f>
        <v>4.0420760358821139E-2</v>
      </c>
      <c r="AE337" s="2">
        <f>(Table2[[#This Row],[Close Price]]/Table2[[#This Row],[Current Week Low]])-1</f>
        <v>1.5879903988283317E-2</v>
      </c>
      <c r="AF337" s="2">
        <f>(Table2[[#This Row],[Current Week High]]/Table2[[#This Row],[Close Price]])-1</f>
        <v>4.0420760358821139E-2</v>
      </c>
      <c r="AG337" s="2">
        <f>(Table2[[#This Row],[Close Price]]/Table2[[#This Row],[Current Month Low]])-1</f>
        <v>5.4593574907790599E-2</v>
      </c>
      <c r="AH337" s="2">
        <f>(Table2[[#This Row],[Current Month High]]/Table2[[#This Row],[Close Price]])-1</f>
        <v>0.18485689876121314</v>
      </c>
      <c r="AI337">
        <v>28.628257155061899</v>
      </c>
      <c r="AJ337">
        <v>48.369974252327097</v>
      </c>
      <c r="AK337" t="str">
        <f>IF(AND(Table2[[#This Row],[20D EMA]]&gt;Table2[[#This Row],[50D EMA]],Table2[[#This Row],[50D EMA]]&gt;Table2[[#This Row],[200D EMA]]),"Uptrend","Downtrend/NoTrend")</f>
        <v>Downtrend/NoTrend</v>
      </c>
      <c r="AL337">
        <v>-0.13</v>
      </c>
      <c r="AM337" t="s">
        <v>10344</v>
      </c>
      <c r="AN337">
        <v>-5.74</v>
      </c>
      <c r="AO337" t="s">
        <v>10344</v>
      </c>
      <c r="AP337">
        <v>8.7462862310351996E-2</v>
      </c>
      <c r="AQ337">
        <f>(Table2[[#This Row],[Sharpe Ratio]]-AVERAGE(Table2[Sharpe Ratio]))/_xlfn.STDEV.P(Table2[Sharpe Ratio])</f>
        <v>0.25165872383434618</v>
      </c>
      <c r="AR3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7">
        <f>_xlfn.RANK.AVG(Table2[[#This Row],[1Y Return vs Nifty Z-Score]],Table2[1Y Return vs Nifty Z-Score])</f>
        <v>551</v>
      </c>
      <c r="AT337">
        <f>_xlfn.RANK.AVG(Table2[[#This Row],[6M Return vs Nifty Z-Score]],Table2[6M Return vs Nifty Z-Score])</f>
        <v>196</v>
      </c>
      <c r="AU337">
        <f>_xlfn.RANK.AVG(Table2[[#This Row],[Sharpe Ratio Z-Score]],Table2[Sharpe Ratio Z-Score])</f>
        <v>272</v>
      </c>
      <c r="AV337">
        <f>(Table2[[#This Row],[Rank 1Y]]+Table2[[#This Row],[Rank 6M]]+Table2[[#This Row],[Rank Sharpe]])/3</f>
        <v>339.66666666666669</v>
      </c>
    </row>
    <row r="338" spans="1:48" x14ac:dyDescent="0.3">
      <c r="A338" t="s">
        <v>1496</v>
      </c>
      <c r="B338" t="s">
        <v>1497</v>
      </c>
      <c r="C338" t="s">
        <v>632</v>
      </c>
      <c r="D338" t="s">
        <v>473</v>
      </c>
      <c r="E338">
        <v>6928.6656608049998</v>
      </c>
      <c r="F338">
        <v>2291.6</v>
      </c>
      <c r="G338">
        <v>29.6126024893255</v>
      </c>
      <c r="H338">
        <f>(Table2[[#This Row],[1Y Return vs Nifty]]-AVERAGE(Table2[1Y Return vs Nifty]))/_xlfn.STDEV.P(Table2[1Y Return vs Nifty])</f>
        <v>3.6051758491730027E-3</v>
      </c>
      <c r="I338">
        <v>14.439146620149801</v>
      </c>
      <c r="J338">
        <f>(Table2[[#This Row],[1M Return vs Nifty]]-AVERAGE(Table2[1M Return vs Nifty]))/_xlfn.STDEV.P(Table2[1M Return vs Nifty])</f>
        <v>1.3200433225188224</v>
      </c>
      <c r="K338">
        <v>80.042745953020201</v>
      </c>
      <c r="L338">
        <f>(Table2[[#This Row],[6M Return vs Nifty]]-AVERAGE(Table2[6M Return vs Nifty]))/_xlfn.STDEV.P(Table2[6M Return vs Nifty])</f>
        <v>2.4517879599087897</v>
      </c>
      <c r="M338">
        <v>2.6469657015211898</v>
      </c>
      <c r="N338">
        <f>(Table2[[#This Row],[1W Return vs Nifty]]-AVERAGE(Table2[1W Return vs Nifty]))/_xlfn.STDEV.P(Table2[1W Return vs Nifty])</f>
        <v>0.41797877563731523</v>
      </c>
      <c r="O338">
        <v>2222.2199999999998</v>
      </c>
      <c r="P338">
        <v>1993.7332786480499</v>
      </c>
      <c r="Q338">
        <v>1601.14964969735</v>
      </c>
      <c r="R338">
        <v>57.167892110152998</v>
      </c>
      <c r="S338" s="2">
        <f>(Table2[[#This Row],[Close Price]]-Table2[[#This Row],[20D EMA]])/Table2[[#This Row],[20D EMA]]</f>
        <v>3.1221031221031273E-2</v>
      </c>
      <c r="T338" s="2">
        <f>(Table2[[#This Row],[Close Price]]-Table2[[#This Row],[50D EMA]])/Table2[[#This Row],[50D EMA]]</f>
        <v>0.14940148942788042</v>
      </c>
      <c r="U338" s="2">
        <f>(Table2[[#This Row],[Close Price]]-Table2[[#This Row],[200D EMA]])/Table2[[#This Row],[200D EMA]]</f>
        <v>0.4312216228090604</v>
      </c>
      <c r="V338">
        <v>0.81548231010486105</v>
      </c>
      <c r="W338">
        <v>2227</v>
      </c>
      <c r="X338">
        <v>2401</v>
      </c>
      <c r="Y338">
        <v>2227</v>
      </c>
      <c r="Z338">
        <v>2401</v>
      </c>
      <c r="AA338">
        <v>1937.15</v>
      </c>
      <c r="AB338">
        <v>2493</v>
      </c>
      <c r="AC338" s="2">
        <f>(Table2[[#This Row],[Close Price]]/Table2[[#This Row],[Day Low]])-1</f>
        <v>2.9007633587786241E-2</v>
      </c>
      <c r="AD338" s="2">
        <f>(Table2[[#This Row],[Day High]]/Table2[[#This Row],[Close Price]])-1</f>
        <v>4.7739570605690451E-2</v>
      </c>
      <c r="AE338" s="2">
        <f>(Table2[[#This Row],[Close Price]]/Table2[[#This Row],[Current Week Low]])-1</f>
        <v>2.9007633587786241E-2</v>
      </c>
      <c r="AF338" s="2">
        <f>(Table2[[#This Row],[Current Week High]]/Table2[[#This Row],[Close Price]])-1</f>
        <v>4.7739570605690451E-2</v>
      </c>
      <c r="AG338" s="2">
        <f>(Table2[[#This Row],[Close Price]]/Table2[[#This Row],[Current Month Low]])-1</f>
        <v>0.18297498903027631</v>
      </c>
      <c r="AH338" s="2">
        <f>(Table2[[#This Row],[Current Month High]]/Table2[[#This Row],[Close Price]])-1</f>
        <v>8.7886193052888917E-2</v>
      </c>
      <c r="AI338">
        <v>8.7886193052888899</v>
      </c>
      <c r="AJ338">
        <v>113.81852111033299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0.47</v>
      </c>
      <c r="AM338" t="s">
        <v>10345</v>
      </c>
      <c r="AN338">
        <v>-1.19</v>
      </c>
      <c r="AO338" t="s">
        <v>10344</v>
      </c>
      <c r="AP338">
        <v>-8.4836613379179998E-2</v>
      </c>
      <c r="AQ338">
        <f>(Table2[[#This Row],[Sharpe Ratio]]-AVERAGE(Table2[Sharpe Ratio]))/_xlfn.STDEV.P(Table2[Sharpe Ratio])</f>
        <v>-1.7278722169263683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2.4655430169877324</v>
      </c>
      <c r="AS338">
        <f>_xlfn.RANK.AVG(Table2[[#This Row],[1Y Return vs Nifty Z-Score]],Table2[1Y Return vs Nifty Z-Score])</f>
        <v>294</v>
      </c>
      <c r="AT338">
        <f>_xlfn.RANK.AVG(Table2[[#This Row],[6M Return vs Nifty Z-Score]],Table2[6M Return vs Nifty Z-Score])</f>
        <v>17</v>
      </c>
      <c r="AU338">
        <f>_xlfn.RANK.AVG(Table2[[#This Row],[Sharpe Ratio Z-Score]],Table2[Sharpe Ratio Z-Score])</f>
        <v>709</v>
      </c>
      <c r="AV338">
        <f>(Table2[[#This Row],[Rank 1Y]]+Table2[[#This Row],[Rank 6M]]+Table2[[#This Row],[Rank Sharpe]])/3</f>
        <v>340</v>
      </c>
    </row>
    <row r="339" spans="1:48" x14ac:dyDescent="0.3">
      <c r="A339" t="s">
        <v>790</v>
      </c>
      <c r="B339" t="s">
        <v>791</v>
      </c>
      <c r="C339" t="s">
        <v>10313</v>
      </c>
      <c r="D339" t="s">
        <v>139</v>
      </c>
      <c r="E339">
        <v>20923.446996809998</v>
      </c>
      <c r="F339">
        <v>1487.25</v>
      </c>
      <c r="G339">
        <v>194.57334098153299</v>
      </c>
      <c r="H339">
        <f>(Table2[[#This Row],[1Y Return vs Nifty]]-AVERAGE(Table2[1Y Return vs Nifty]))/_xlfn.STDEV.P(Table2[1Y Return vs Nifty])</f>
        <v>2.592353845335194</v>
      </c>
      <c r="I339">
        <v>-3.4215969569320501</v>
      </c>
      <c r="J339">
        <f>(Table2[[#This Row],[1M Return vs Nifty]]-AVERAGE(Table2[1M Return vs Nifty]))/_xlfn.STDEV.P(Table2[1M Return vs Nifty])</f>
        <v>-0.37168393735043154</v>
      </c>
      <c r="K339">
        <v>-2.9439411548397199</v>
      </c>
      <c r="L339">
        <f>(Table2[[#This Row],[6M Return vs Nifty]]-AVERAGE(Table2[6M Return vs Nifty]))/_xlfn.STDEV.P(Table2[6M Return vs Nifty])</f>
        <v>-0.38819589554790268</v>
      </c>
      <c r="M339">
        <v>-4.3940079644524896</v>
      </c>
      <c r="N339">
        <f>(Table2[[#This Row],[1W Return vs Nifty]]-AVERAGE(Table2[1W Return vs Nifty]))/_xlfn.STDEV.P(Table2[1W Return vs Nifty])</f>
        <v>-1.172208693625332</v>
      </c>
      <c r="O339">
        <v>1483.1</v>
      </c>
      <c r="P339">
        <v>1447.75969485775</v>
      </c>
      <c r="Q339">
        <v>1182.67936902989</v>
      </c>
      <c r="R339">
        <v>50.342232142450598</v>
      </c>
      <c r="S339" s="2">
        <f>(Table2[[#This Row],[Close Price]]-Table2[[#This Row],[20D EMA]])/Table2[[#This Row],[20D EMA]]</f>
        <v>2.7981929741757745E-3</v>
      </c>
      <c r="T339" s="2">
        <f>(Table2[[#This Row],[Close Price]]-Table2[[#This Row],[50D EMA]])/Table2[[#This Row],[50D EMA]]</f>
        <v>2.7276836951957099E-2</v>
      </c>
      <c r="U339" s="2">
        <f>(Table2[[#This Row],[Close Price]]-Table2[[#This Row],[200D EMA]])/Table2[[#This Row],[200D EMA]]</f>
        <v>0.25752595246498505</v>
      </c>
      <c r="V339">
        <v>0.866679476015636</v>
      </c>
      <c r="W339">
        <v>1436.7</v>
      </c>
      <c r="X339">
        <v>1509.95</v>
      </c>
      <c r="Y339">
        <v>1430</v>
      </c>
      <c r="Z339">
        <v>1509.95</v>
      </c>
      <c r="AA339">
        <v>1371.25</v>
      </c>
      <c r="AB339">
        <v>1558</v>
      </c>
      <c r="AC339" s="2">
        <f>(Table2[[#This Row],[Close Price]]/Table2[[#This Row],[Day Low]])-1</f>
        <v>3.5184798496554537E-2</v>
      </c>
      <c r="AD339" s="2">
        <f>(Table2[[#This Row],[Day High]]/Table2[[#This Row],[Close Price]])-1</f>
        <v>1.5263069423432585E-2</v>
      </c>
      <c r="AE339" s="2">
        <f>(Table2[[#This Row],[Close Price]]/Table2[[#This Row],[Current Week Low]])-1</f>
        <v>4.0034965034964953E-2</v>
      </c>
      <c r="AF339" s="2">
        <f>(Table2[[#This Row],[Current Week High]]/Table2[[#This Row],[Close Price]])-1</f>
        <v>1.5263069423432585E-2</v>
      </c>
      <c r="AG339" s="2">
        <f>(Table2[[#This Row],[Close Price]]/Table2[[#This Row],[Current Month Low]])-1</f>
        <v>8.4594348222424731E-2</v>
      </c>
      <c r="AH339" s="2">
        <f>(Table2[[#This Row],[Current Month High]]/Table2[[#This Row],[Close Price]])-1</f>
        <v>4.7571020339552961E-2</v>
      </c>
      <c r="AI339">
        <v>5.9001512859303897</v>
      </c>
      <c r="AJ339">
        <v>234.966216216216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0.2</v>
      </c>
      <c r="AM339" t="s">
        <v>10345</v>
      </c>
      <c r="AN339">
        <v>5.12</v>
      </c>
      <c r="AO339" t="s">
        <v>10345</v>
      </c>
      <c r="AQ339">
        <f>(Table2[[#This Row],[Sharpe Ratio]]-AVERAGE(Table2[Sharpe Ratio]))/_xlfn.STDEV.P(Table2[Sharpe Ratio])</f>
        <v>-0.7531930983662638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-9.2927779554736079E-2</v>
      </c>
      <c r="AS339">
        <f>_xlfn.RANK.AVG(Table2[[#This Row],[1Y Return vs Nifty Z-Score]],Table2[1Y Return vs Nifty Z-Score])</f>
        <v>18</v>
      </c>
      <c r="AT339">
        <f>_xlfn.RANK.AVG(Table2[[#This Row],[6M Return vs Nifty Z-Score]],Table2[6M Return vs Nifty Z-Score])</f>
        <v>452</v>
      </c>
      <c r="AU339">
        <f>_xlfn.RANK.AVG(Table2[[#This Row],[Sharpe Ratio Z-Score]],Table2[Sharpe Ratio Z-Score])</f>
        <v>551.5</v>
      </c>
      <c r="AV339">
        <f>(Table2[[#This Row],[Rank 1Y]]+Table2[[#This Row],[Rank 6M]]+Table2[[#This Row],[Rank Sharpe]])/3</f>
        <v>340.5</v>
      </c>
    </row>
    <row r="340" spans="1:48" x14ac:dyDescent="0.3">
      <c r="A340" t="s">
        <v>357</v>
      </c>
      <c r="B340" t="s">
        <v>358</v>
      </c>
      <c r="C340" t="s">
        <v>10303</v>
      </c>
      <c r="D340" t="s">
        <v>359</v>
      </c>
      <c r="E340">
        <v>69215.225867864996</v>
      </c>
      <c r="F340">
        <v>1920.05</v>
      </c>
      <c r="G340">
        <v>23.594381311117498</v>
      </c>
      <c r="H340">
        <f>(Table2[[#This Row],[1Y Return vs Nifty]]-AVERAGE(Table2[1Y Return vs Nifty]))/_xlfn.STDEV.P(Table2[1Y Return vs Nifty])</f>
        <v>-9.083949147083005E-2</v>
      </c>
      <c r="I340">
        <v>13.235577655209701</v>
      </c>
      <c r="J340">
        <f>(Table2[[#This Row],[1M Return vs Nifty]]-AVERAGE(Table2[1M Return vs Nifty]))/_xlfn.STDEV.P(Table2[1M Return vs Nifty])</f>
        <v>1.2060441254341925</v>
      </c>
      <c r="K340">
        <v>7.5561500161043602</v>
      </c>
      <c r="L340">
        <f>(Table2[[#This Row],[6M Return vs Nifty]]-AVERAGE(Table2[6M Return vs Nifty]))/_xlfn.STDEV.P(Table2[6M Return vs Nifty])</f>
        <v>-2.8860073796799255E-2</v>
      </c>
      <c r="M340">
        <v>4.2603012547029397</v>
      </c>
      <c r="N340">
        <f>(Table2[[#This Row],[1W Return vs Nifty]]-AVERAGE(Table2[1W Return vs Nifty]))/_xlfn.STDEV.P(Table2[1W Return vs Nifty])</f>
        <v>0.78234684489791262</v>
      </c>
      <c r="O340">
        <v>1816.55</v>
      </c>
      <c r="P340">
        <v>1705.2971531589601</v>
      </c>
      <c r="Q340">
        <v>1523.95361457118</v>
      </c>
      <c r="R340">
        <v>73.157091200750202</v>
      </c>
      <c r="S340" s="2">
        <f>(Table2[[#This Row],[Close Price]]-Table2[[#This Row],[20D EMA]])/Table2[[#This Row],[20D EMA]]</f>
        <v>5.6976136082133713E-2</v>
      </c>
      <c r="T340" s="2">
        <f>(Table2[[#This Row],[Close Price]]-Table2[[#This Row],[50D EMA]])/Table2[[#This Row],[50D EMA]]</f>
        <v>0.12593280088647493</v>
      </c>
      <c r="U340" s="2">
        <f>(Table2[[#This Row],[Close Price]]-Table2[[#This Row],[200D EMA]])/Table2[[#This Row],[200D EMA]]</f>
        <v>0.25991367561425166</v>
      </c>
      <c r="V340">
        <v>0.79785209245538302</v>
      </c>
      <c r="W340">
        <v>1865.1</v>
      </c>
      <c r="X340">
        <v>1928.9</v>
      </c>
      <c r="Y340">
        <v>1865.1</v>
      </c>
      <c r="Z340">
        <v>1928.9</v>
      </c>
      <c r="AA340">
        <v>1633.9</v>
      </c>
      <c r="AB340">
        <v>1945</v>
      </c>
      <c r="AC340" s="2">
        <f>(Table2[[#This Row],[Close Price]]/Table2[[#This Row],[Day Low]])-1</f>
        <v>2.9462227226422222E-2</v>
      </c>
      <c r="AD340" s="2">
        <f>(Table2[[#This Row],[Day High]]/Table2[[#This Row],[Close Price]])-1</f>
        <v>4.6092549673186767E-3</v>
      </c>
      <c r="AE340" s="2">
        <f>(Table2[[#This Row],[Close Price]]/Table2[[#This Row],[Current Week Low]])-1</f>
        <v>2.9462227226422222E-2</v>
      </c>
      <c r="AF340" s="2">
        <f>(Table2[[#This Row],[Current Week High]]/Table2[[#This Row],[Close Price]])-1</f>
        <v>4.6092549673186767E-3</v>
      </c>
      <c r="AG340" s="2">
        <f>(Table2[[#This Row],[Close Price]]/Table2[[#This Row],[Current Month Low]])-1</f>
        <v>0.17513311708182866</v>
      </c>
      <c r="AH340" s="2">
        <f>(Table2[[#This Row],[Current Month High]]/Table2[[#This Row],[Close Price]])-1</f>
        <v>1.2994453269446149E-2</v>
      </c>
      <c r="AI340">
        <v>1.29944532694461</v>
      </c>
      <c r="AJ340">
        <v>64.113851019274307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0.27</v>
      </c>
      <c r="AM340" t="s">
        <v>10345</v>
      </c>
      <c r="AN340">
        <v>6.64</v>
      </c>
      <c r="AO340" t="s">
        <v>10345</v>
      </c>
      <c r="AP340">
        <v>5.8253532708760998E-2</v>
      </c>
      <c r="AQ340">
        <f>(Table2[[#This Row],[Sharpe Ratio]]-AVERAGE(Table2[Sharpe Ratio]))/_xlfn.STDEV.P(Table2[Sharpe Ratio])</f>
        <v>-8.3924257331626673E-2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1.7847671477328491</v>
      </c>
      <c r="AS340">
        <f>_xlfn.RANK.AVG(Table2[[#This Row],[1Y Return vs Nifty Z-Score]],Table2[1Y Return vs Nifty Z-Score])</f>
        <v>329</v>
      </c>
      <c r="AT340">
        <f>_xlfn.RANK.AVG(Table2[[#This Row],[6M Return vs Nifty Z-Score]],Table2[6M Return vs Nifty Z-Score])</f>
        <v>323</v>
      </c>
      <c r="AU340">
        <f>_xlfn.RANK.AVG(Table2[[#This Row],[Sharpe Ratio Z-Score]],Table2[Sharpe Ratio Z-Score])</f>
        <v>373</v>
      </c>
      <c r="AV340">
        <f>(Table2[[#This Row],[Rank 1Y]]+Table2[[#This Row],[Rank 6M]]+Table2[[#This Row],[Rank Sharpe]])/3</f>
        <v>341.66666666666669</v>
      </c>
    </row>
    <row r="341" spans="1:48" x14ac:dyDescent="0.3">
      <c r="A341" t="s">
        <v>442</v>
      </c>
      <c r="B341" t="s">
        <v>443</v>
      </c>
      <c r="C341" t="s">
        <v>10301</v>
      </c>
      <c r="D341" t="s">
        <v>34</v>
      </c>
      <c r="E341">
        <v>53057.901808383998</v>
      </c>
      <c r="F341">
        <v>61.13</v>
      </c>
      <c r="G341">
        <v>41.708405884423001</v>
      </c>
      <c r="H341">
        <f>(Table2[[#This Row],[1Y Return vs Nifty]]-AVERAGE(Table2[1Y Return vs Nifty]))/_xlfn.STDEV.P(Table2[1Y Return vs Nifty])</f>
        <v>0.19342607039434584</v>
      </c>
      <c r="I341">
        <v>-6.3944127380354798</v>
      </c>
      <c r="J341">
        <f>(Table2[[#This Row],[1M Return vs Nifty]]-AVERAGE(Table2[1M Return vs Nifty]))/_xlfn.STDEV.P(Table2[1M Return vs Nifty])</f>
        <v>-0.65326199560750364</v>
      </c>
      <c r="K341">
        <v>-13.9146188726136</v>
      </c>
      <c r="L341">
        <f>(Table2[[#This Row],[6M Return vs Nifty]]-AVERAGE(Table2[6M Return vs Nifty]))/_xlfn.STDEV.P(Table2[6M Return vs Nifty])</f>
        <v>-0.76363620637030394</v>
      </c>
      <c r="M341">
        <v>-0.114276946085104</v>
      </c>
      <c r="N341">
        <f>(Table2[[#This Row],[1W Return vs Nifty]]-AVERAGE(Table2[1W Return vs Nifty]))/_xlfn.STDEV.P(Table2[1W Return vs Nifty])</f>
        <v>-0.20564143175483063</v>
      </c>
      <c r="O341">
        <v>60.7</v>
      </c>
      <c r="P341">
        <v>61.691649499339299</v>
      </c>
      <c r="Q341">
        <v>57.559429519740199</v>
      </c>
      <c r="R341">
        <v>58.568154382014001</v>
      </c>
      <c r="S341" s="2">
        <f>(Table2[[#This Row],[Close Price]]-Table2[[#This Row],[20D EMA]])/Table2[[#This Row],[20D EMA]]</f>
        <v>7.0840197693574905E-3</v>
      </c>
      <c r="T341" s="2">
        <f>(Table2[[#This Row],[Close Price]]-Table2[[#This Row],[50D EMA]])/Table2[[#This Row],[50D EMA]]</f>
        <v>-9.1041413853800643E-3</v>
      </c>
      <c r="U341" s="2">
        <f>(Table2[[#This Row],[Close Price]]-Table2[[#This Row],[200D EMA]])/Table2[[#This Row],[200D EMA]]</f>
        <v>6.2032763528958611E-2</v>
      </c>
      <c r="V341">
        <v>0.33969646990765801</v>
      </c>
      <c r="W341">
        <v>60.89</v>
      </c>
      <c r="X341">
        <v>61.69</v>
      </c>
      <c r="Y341">
        <v>60.48</v>
      </c>
      <c r="Z341">
        <v>61.69</v>
      </c>
      <c r="AA341">
        <v>57.01</v>
      </c>
      <c r="AB341">
        <v>64.38</v>
      </c>
      <c r="AC341" s="2">
        <f>(Table2[[#This Row],[Close Price]]/Table2[[#This Row],[Day Low]])-1</f>
        <v>3.9415339136148475E-3</v>
      </c>
      <c r="AD341" s="2">
        <f>(Table2[[#This Row],[Day High]]/Table2[[#This Row],[Close Price]])-1</f>
        <v>9.1608048421396582E-3</v>
      </c>
      <c r="AE341" s="2">
        <f>(Table2[[#This Row],[Close Price]]/Table2[[#This Row],[Current Week Low]])-1</f>
        <v>1.0747354497354644E-2</v>
      </c>
      <c r="AF341" s="2">
        <f>(Table2[[#This Row],[Current Week High]]/Table2[[#This Row],[Close Price]])-1</f>
        <v>9.1608048421396582E-3</v>
      </c>
      <c r="AG341" s="2">
        <f>(Table2[[#This Row],[Close Price]]/Table2[[#This Row],[Current Month Low]])-1</f>
        <v>7.226802315383285E-2</v>
      </c>
      <c r="AH341" s="2">
        <f>(Table2[[#This Row],[Current Month High]]/Table2[[#This Row],[Close Price]])-1</f>
        <v>5.3165385244560603E-2</v>
      </c>
      <c r="AI341">
        <v>25.797480778668401</v>
      </c>
      <c r="AJ341">
        <v>79.266862170087904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-0.08</v>
      </c>
      <c r="AM341" t="s">
        <v>10344</v>
      </c>
      <c r="AN341">
        <v>2.34</v>
      </c>
      <c r="AO341" t="s">
        <v>10345</v>
      </c>
      <c r="AP341">
        <v>0.112391371890917</v>
      </c>
      <c r="AQ341">
        <f>(Table2[[#This Row],[Sharpe Ratio]]-AVERAGE(Table2[Sharpe Ratio]))/_xlfn.STDEV.P(Table2[Sharpe Ratio])</f>
        <v>0.53805980441973744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244</v>
      </c>
      <c r="AT341">
        <f>_xlfn.RANK.AVG(Table2[[#This Row],[6M Return vs Nifty Z-Score]],Table2[6M Return vs Nifty Z-Score])</f>
        <v>581</v>
      </c>
      <c r="AU341">
        <f>_xlfn.RANK.AVG(Table2[[#This Row],[Sharpe Ratio Z-Score]],Table2[Sharpe Ratio Z-Score])</f>
        <v>206</v>
      </c>
      <c r="AV341">
        <f>(Table2[[#This Row],[Rank 1Y]]+Table2[[#This Row],[Rank 6M]]+Table2[[#This Row],[Rank Sharpe]])/3</f>
        <v>343.66666666666669</v>
      </c>
    </row>
    <row r="342" spans="1:48" x14ac:dyDescent="0.3">
      <c r="A342" t="s">
        <v>1527</v>
      </c>
      <c r="B342" t="s">
        <v>1528</v>
      </c>
      <c r="C342" t="s">
        <v>10314</v>
      </c>
      <c r="D342" t="s">
        <v>306</v>
      </c>
      <c r="E342">
        <v>6653.5213052099998</v>
      </c>
      <c r="F342">
        <v>688.45</v>
      </c>
      <c r="G342">
        <v>-2.2026365860575599</v>
      </c>
      <c r="H342">
        <f>(Table2[[#This Row],[1Y Return vs Nifty]]-AVERAGE(Table2[1Y Return vs Nifty]))/_xlfn.STDEV.P(Table2[1Y Return vs Nifty])</f>
        <v>-0.49567518976138836</v>
      </c>
      <c r="I342">
        <v>24.775209136437699</v>
      </c>
      <c r="J342">
        <f>(Table2[[#This Row],[1M Return vs Nifty]]-AVERAGE(Table2[1M Return vs Nifty]))/_xlfn.STDEV.P(Table2[1M Return vs Nifty])</f>
        <v>2.2990506434096538</v>
      </c>
      <c r="K342">
        <v>19.864091986367001</v>
      </c>
      <c r="L342">
        <f>(Table2[[#This Row],[6M Return vs Nifty]]-AVERAGE(Table2[6M Return vs Nifty]))/_xlfn.STDEV.P(Table2[6M Return vs Nifty])</f>
        <v>0.39234431099823008</v>
      </c>
      <c r="M342">
        <v>2.3613392878877599</v>
      </c>
      <c r="N342">
        <f>(Table2[[#This Row],[1W Return vs Nifty]]-AVERAGE(Table2[1W Return vs Nifty]))/_xlfn.STDEV.P(Table2[1W Return vs Nifty])</f>
        <v>0.35347071675260705</v>
      </c>
      <c r="O342">
        <v>644.36</v>
      </c>
      <c r="P342">
        <v>597.52401009517496</v>
      </c>
      <c r="Q342">
        <v>550.89880353967806</v>
      </c>
      <c r="R342">
        <v>68.974750258593104</v>
      </c>
      <c r="S342" s="2">
        <f>(Table2[[#This Row],[Close Price]]-Table2[[#This Row],[20D EMA]])/Table2[[#This Row],[20D EMA]]</f>
        <v>6.8424483208144565E-2</v>
      </c>
      <c r="T342" s="2">
        <f>(Table2[[#This Row],[Close Price]]-Table2[[#This Row],[50D EMA]])/Table2[[#This Row],[50D EMA]]</f>
        <v>0.15217127407205308</v>
      </c>
      <c r="U342" s="2">
        <f>(Table2[[#This Row],[Close Price]]-Table2[[#This Row],[200D EMA]])/Table2[[#This Row],[200D EMA]]</f>
        <v>0.24968505209399128</v>
      </c>
      <c r="V342">
        <v>1.33185618593858</v>
      </c>
      <c r="W342">
        <v>684</v>
      </c>
      <c r="X342">
        <v>705</v>
      </c>
      <c r="Y342">
        <v>675.9</v>
      </c>
      <c r="Z342">
        <v>726.8</v>
      </c>
      <c r="AA342">
        <v>538</v>
      </c>
      <c r="AB342">
        <v>726.8</v>
      </c>
      <c r="AC342" s="2">
        <f>(Table2[[#This Row],[Close Price]]/Table2[[#This Row],[Day Low]])-1</f>
        <v>6.5058479532165148E-3</v>
      </c>
      <c r="AD342" s="2">
        <f>(Table2[[#This Row],[Day High]]/Table2[[#This Row],[Close Price]])-1</f>
        <v>2.4039509042050877E-2</v>
      </c>
      <c r="AE342" s="2">
        <f>(Table2[[#This Row],[Close Price]]/Table2[[#This Row],[Current Week Low]])-1</f>
        <v>1.8567835478621175E-2</v>
      </c>
      <c r="AF342" s="2">
        <f>(Table2[[#This Row],[Current Week High]]/Table2[[#This Row],[Close Price]])-1</f>
        <v>5.5704844215266114E-2</v>
      </c>
      <c r="AG342" s="2">
        <f>(Table2[[#This Row],[Close Price]]/Table2[[#This Row],[Current Month Low]])-1</f>
        <v>0.27964684014869889</v>
      </c>
      <c r="AH342" s="2">
        <f>(Table2[[#This Row],[Current Month High]]/Table2[[#This Row],[Close Price]])-1</f>
        <v>5.5704844215266114E-2</v>
      </c>
      <c r="AI342">
        <v>5.5704844215266096</v>
      </c>
      <c r="AJ342">
        <v>58.282561213932603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0.33</v>
      </c>
      <c r="AM342" t="s">
        <v>10345</v>
      </c>
      <c r="AN342">
        <v>11.75</v>
      </c>
      <c r="AO342" t="s">
        <v>10345</v>
      </c>
      <c r="AP342">
        <v>7.0570342532052993E-2</v>
      </c>
      <c r="AQ342">
        <f>(Table2[[#This Row],[Sharpe Ratio]]-AVERAGE(Table2[Sharpe Ratio]))/_xlfn.STDEV.P(Table2[Sharpe Ratio])</f>
        <v>5.7582302912382838E-2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2.6067727843114854</v>
      </c>
      <c r="AS342">
        <f>_xlfn.RANK.AVG(Table2[[#This Row],[1Y Return vs Nifty Z-Score]],Table2[1Y Return vs Nifty Z-Score])</f>
        <v>474</v>
      </c>
      <c r="AT342">
        <f>_xlfn.RANK.AVG(Table2[[#This Row],[6M Return vs Nifty Z-Score]],Table2[6M Return vs Nifty Z-Score])</f>
        <v>213</v>
      </c>
      <c r="AU342">
        <f>_xlfn.RANK.AVG(Table2[[#This Row],[Sharpe Ratio Z-Score]],Table2[Sharpe Ratio Z-Score])</f>
        <v>344</v>
      </c>
      <c r="AV342">
        <f>(Table2[[#This Row],[Rank 1Y]]+Table2[[#This Row],[Rank 6M]]+Table2[[#This Row],[Rank Sharpe]])/3</f>
        <v>343.66666666666669</v>
      </c>
    </row>
    <row r="343" spans="1:48" x14ac:dyDescent="0.3">
      <c r="A343" t="s">
        <v>600</v>
      </c>
      <c r="B343" t="s">
        <v>601</v>
      </c>
      <c r="C343" t="s">
        <v>10316</v>
      </c>
      <c r="D343" t="s">
        <v>602</v>
      </c>
      <c r="E343">
        <v>32041.050029099999</v>
      </c>
      <c r="F343">
        <v>815.25</v>
      </c>
      <c r="G343">
        <v>5.5694204516799397</v>
      </c>
      <c r="H343">
        <f>(Table2[[#This Row],[1Y Return vs Nifty]]-AVERAGE(Table2[1Y Return vs Nifty]))/_xlfn.STDEV.P(Table2[1Y Return vs Nifty])</f>
        <v>-0.3737073657839099</v>
      </c>
      <c r="I343">
        <v>-2.6635489223303401</v>
      </c>
      <c r="J343">
        <f>(Table2[[#This Row],[1M Return vs Nifty]]-AVERAGE(Table2[1M Return vs Nifty]))/_xlfn.STDEV.P(Table2[1M Return vs Nifty])</f>
        <v>-0.29988342586044187</v>
      </c>
      <c r="K343">
        <v>20.113992044290701</v>
      </c>
      <c r="L343">
        <f>(Table2[[#This Row],[6M Return vs Nifty]]-AVERAGE(Table2[6M Return vs Nifty]))/_xlfn.STDEV.P(Table2[6M Return vs Nifty])</f>
        <v>0.40089643128059022</v>
      </c>
      <c r="M343">
        <v>1.44104573916669</v>
      </c>
      <c r="N343">
        <f>(Table2[[#This Row],[1W Return vs Nifty]]-AVERAGE(Table2[1W Return vs Nifty]))/_xlfn.STDEV.P(Table2[1W Return vs Nifty])</f>
        <v>0.14562456668223556</v>
      </c>
      <c r="O343">
        <v>817.84</v>
      </c>
      <c r="P343">
        <v>799.77802597112805</v>
      </c>
      <c r="Q343">
        <v>701.66375525146702</v>
      </c>
      <c r="R343">
        <v>49.671414853936703</v>
      </c>
      <c r="S343" s="2">
        <f>(Table2[[#This Row],[Close Price]]-Table2[[#This Row],[20D EMA]])/Table2[[#This Row],[20D EMA]]</f>
        <v>-3.1668786070625449E-3</v>
      </c>
      <c r="T343" s="2">
        <f>(Table2[[#This Row],[Close Price]]-Table2[[#This Row],[50D EMA]])/Table2[[#This Row],[50D EMA]]</f>
        <v>1.9345335238593431E-2</v>
      </c>
      <c r="U343" s="2">
        <f>(Table2[[#This Row],[Close Price]]-Table2[[#This Row],[200D EMA]])/Table2[[#This Row],[200D EMA]]</f>
        <v>0.1618813055376149</v>
      </c>
      <c r="V343">
        <v>0.60898736033343404</v>
      </c>
      <c r="W343">
        <v>807.95</v>
      </c>
      <c r="X343">
        <v>828.45</v>
      </c>
      <c r="Y343">
        <v>771.5</v>
      </c>
      <c r="Z343">
        <v>828.45</v>
      </c>
      <c r="AA343">
        <v>766.5</v>
      </c>
      <c r="AB343">
        <v>921</v>
      </c>
      <c r="AC343" s="2">
        <f>(Table2[[#This Row],[Close Price]]/Table2[[#This Row],[Day Low]])-1</f>
        <v>9.0352125750354784E-3</v>
      </c>
      <c r="AD343" s="2">
        <f>(Table2[[#This Row],[Day High]]/Table2[[#This Row],[Close Price]])-1</f>
        <v>1.6191352345906296E-2</v>
      </c>
      <c r="AE343" s="2">
        <f>(Table2[[#This Row],[Close Price]]/Table2[[#This Row],[Current Week Low]])-1</f>
        <v>5.6707712248865949E-2</v>
      </c>
      <c r="AF343" s="2">
        <f>(Table2[[#This Row],[Current Week High]]/Table2[[#This Row],[Close Price]])-1</f>
        <v>1.6191352345906296E-2</v>
      </c>
      <c r="AG343" s="2">
        <f>(Table2[[#This Row],[Close Price]]/Table2[[#This Row],[Current Month Low]])-1</f>
        <v>6.3600782778864939E-2</v>
      </c>
      <c r="AH343" s="2">
        <f>(Table2[[#This Row],[Current Month High]]/Table2[[#This Row],[Close Price]])-1</f>
        <v>0.12971481140754371</v>
      </c>
      <c r="AI343">
        <v>12.9714811407543</v>
      </c>
      <c r="AJ343">
        <v>43.631078224101401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0.05</v>
      </c>
      <c r="AM343" t="s">
        <v>10345</v>
      </c>
      <c r="AN343">
        <v>-11.08</v>
      </c>
      <c r="AO343" t="s">
        <v>10344</v>
      </c>
      <c r="AP343">
        <v>4.709434774494E-2</v>
      </c>
      <c r="AQ343">
        <f>(Table2[[#This Row],[Sharpe Ratio]]-AVERAGE(Table2[Sharpe Ratio]))/_xlfn.STDEV.P(Table2[Sharpe Ratio])</f>
        <v>-0.21213098472387645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-0.33920077840540236</v>
      </c>
      <c r="AS343">
        <f>_xlfn.RANK.AVG(Table2[[#This Row],[1Y Return vs Nifty Z-Score]],Table2[1Y Return vs Nifty Z-Score])</f>
        <v>418</v>
      </c>
      <c r="AT343">
        <f>_xlfn.RANK.AVG(Table2[[#This Row],[6M Return vs Nifty Z-Score]],Table2[6M Return vs Nifty Z-Score])</f>
        <v>212</v>
      </c>
      <c r="AU343">
        <f>_xlfn.RANK.AVG(Table2[[#This Row],[Sharpe Ratio Z-Score]],Table2[Sharpe Ratio Z-Score])</f>
        <v>404</v>
      </c>
      <c r="AV343">
        <f>(Table2[[#This Row],[Rank 1Y]]+Table2[[#This Row],[Rank 6M]]+Table2[[#This Row],[Rank Sharpe]])/3</f>
        <v>344.66666666666669</v>
      </c>
    </row>
    <row r="344" spans="1:48" x14ac:dyDescent="0.3">
      <c r="A344" t="s">
        <v>1082</v>
      </c>
      <c r="B344" t="s">
        <v>1083</v>
      </c>
      <c r="C344" t="s">
        <v>10304</v>
      </c>
      <c r="D344" t="s">
        <v>46</v>
      </c>
      <c r="E344">
        <v>12086.721231365</v>
      </c>
      <c r="F344">
        <v>225.55</v>
      </c>
      <c r="G344">
        <v>13.6697773705861</v>
      </c>
      <c r="H344">
        <f>(Table2[[#This Row],[1Y Return vs Nifty]]-AVERAGE(Table2[1Y Return vs Nifty]))/_xlfn.STDEV.P(Table2[1Y Return vs Nifty])</f>
        <v>-0.24658749236523708</v>
      </c>
      <c r="I344">
        <v>-17.6198814509961</v>
      </c>
      <c r="J344">
        <f>(Table2[[#This Row],[1M Return vs Nifty]]-AVERAGE(Table2[1M Return vs Nifty]))/_xlfn.STDEV.P(Table2[1M Return vs Nifty])</f>
        <v>-1.7165117614735022</v>
      </c>
      <c r="K344">
        <v>-4.3977409242065502</v>
      </c>
      <c r="L344">
        <f>(Table2[[#This Row],[6M Return vs Nifty]]-AVERAGE(Table2[6M Return vs Nifty]))/_xlfn.STDEV.P(Table2[6M Return vs Nifty])</f>
        <v>-0.43794806686548032</v>
      </c>
      <c r="M344">
        <v>-3.2555928652385502</v>
      </c>
      <c r="N344">
        <f>(Table2[[#This Row],[1W Return vs Nifty]]-AVERAGE(Table2[1W Return vs Nifty]))/_xlfn.STDEV.P(Table2[1W Return vs Nifty])</f>
        <v>-0.91510030045836799</v>
      </c>
      <c r="O344">
        <v>227.58</v>
      </c>
      <c r="P344">
        <v>239.12011707920999</v>
      </c>
      <c r="Q344">
        <v>216.640224436766</v>
      </c>
      <c r="R344">
        <v>30.350627927300302</v>
      </c>
      <c r="S344" s="2">
        <f>(Table2[[#This Row],[Close Price]]-Table2[[#This Row],[20D EMA]])/Table2[[#This Row],[20D EMA]]</f>
        <v>-8.9199402407944498E-3</v>
      </c>
      <c r="T344" s="2">
        <f>(Table2[[#This Row],[Close Price]]-Table2[[#This Row],[50D EMA]])/Table2[[#This Row],[50D EMA]]</f>
        <v>-5.6750210918953319E-2</v>
      </c>
      <c r="U344" s="2">
        <f>(Table2[[#This Row],[Close Price]]-Table2[[#This Row],[200D EMA]])/Table2[[#This Row],[200D EMA]]</f>
        <v>4.1127060251152182E-2</v>
      </c>
      <c r="V344">
        <v>0.56953251041214703</v>
      </c>
      <c r="W344">
        <v>215.55</v>
      </c>
      <c r="X344">
        <v>229</v>
      </c>
      <c r="Y344">
        <v>212.55</v>
      </c>
      <c r="Z344">
        <v>229</v>
      </c>
      <c r="AA344">
        <v>212.55</v>
      </c>
      <c r="AB344">
        <v>266.75</v>
      </c>
      <c r="AC344" s="2">
        <f>(Table2[[#This Row],[Close Price]]/Table2[[#This Row],[Day Low]])-1</f>
        <v>4.6392948271862577E-2</v>
      </c>
      <c r="AD344" s="2">
        <f>(Table2[[#This Row],[Day High]]/Table2[[#This Row],[Close Price]])-1</f>
        <v>1.5295943249833632E-2</v>
      </c>
      <c r="AE344" s="2">
        <f>(Table2[[#This Row],[Close Price]]/Table2[[#This Row],[Current Week Low]])-1</f>
        <v>6.1162079510703293E-2</v>
      </c>
      <c r="AF344" s="2">
        <f>(Table2[[#This Row],[Current Week High]]/Table2[[#This Row],[Close Price]])-1</f>
        <v>1.5295943249833632E-2</v>
      </c>
      <c r="AG344" s="2">
        <f>(Table2[[#This Row],[Close Price]]/Table2[[#This Row],[Current Month Low]])-1</f>
        <v>6.1162079510703293E-2</v>
      </c>
      <c r="AH344" s="2">
        <f>(Table2[[#This Row],[Current Month High]]/Table2[[#This Row],[Close Price]])-1</f>
        <v>0.18266459765018839</v>
      </c>
      <c r="AI344">
        <v>34.7373088007093</v>
      </c>
      <c r="AJ344">
        <v>93.688278231000396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-0.09</v>
      </c>
      <c r="AM344" t="s">
        <v>10344</v>
      </c>
      <c r="AN344">
        <v>1.19</v>
      </c>
      <c r="AO344" t="s">
        <v>10345</v>
      </c>
      <c r="AP344">
        <v>0.115283955577028</v>
      </c>
      <c r="AQ344">
        <f>(Table2[[#This Row],[Sharpe Ratio]]-AVERAGE(Table2[Sharpe Ratio]))/_xlfn.STDEV.P(Table2[Sharpe Ratio])</f>
        <v>0.57129240064489406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364</v>
      </c>
      <c r="AT344">
        <f>_xlfn.RANK.AVG(Table2[[#This Row],[6M Return vs Nifty Z-Score]],Table2[6M Return vs Nifty Z-Score])</f>
        <v>468</v>
      </c>
      <c r="AU344">
        <f>_xlfn.RANK.AVG(Table2[[#This Row],[Sharpe Ratio Z-Score]],Table2[Sharpe Ratio Z-Score])</f>
        <v>202</v>
      </c>
      <c r="AV344">
        <f>(Table2[[#This Row],[Rank 1Y]]+Table2[[#This Row],[Rank 6M]]+Table2[[#This Row],[Rank Sharpe]])/3</f>
        <v>344.66666666666669</v>
      </c>
    </row>
    <row r="345" spans="1:48" x14ac:dyDescent="0.3">
      <c r="A345" t="s">
        <v>564</v>
      </c>
      <c r="B345" t="s">
        <v>565</v>
      </c>
      <c r="C345" t="s">
        <v>10312</v>
      </c>
      <c r="D345" t="s">
        <v>566</v>
      </c>
      <c r="E345">
        <v>35586.461503439998</v>
      </c>
      <c r="F345">
        <v>1322.35</v>
      </c>
      <c r="G345">
        <v>-1.6605878271447001</v>
      </c>
      <c r="H345">
        <f>(Table2[[#This Row],[1Y Return vs Nifty]]-AVERAGE(Table2[1Y Return vs Nifty]))/_xlfn.STDEV.P(Table2[1Y Return vs Nifty])</f>
        <v>-0.48716875352535938</v>
      </c>
      <c r="I345">
        <v>-1.5022804836011701</v>
      </c>
      <c r="J345">
        <f>(Table2[[#This Row],[1M Return vs Nifty]]-AVERAGE(Table2[1M Return vs Nifty]))/_xlfn.STDEV.P(Table2[1M Return vs Nifty])</f>
        <v>-0.18989083426729161</v>
      </c>
      <c r="K345">
        <v>3.3361793202122398</v>
      </c>
      <c r="L345">
        <f>(Table2[[#This Row],[6M Return vs Nifty]]-AVERAGE(Table2[6M Return vs Nifty]))/_xlfn.STDEV.P(Table2[6M Return vs Nifty])</f>
        <v>-0.17327659486188537</v>
      </c>
      <c r="M345">
        <v>-3.56972944575852</v>
      </c>
      <c r="N345">
        <f>(Table2[[#This Row],[1W Return vs Nifty]]-AVERAGE(Table2[1W Return vs Nifty]))/_xlfn.STDEV.P(Table2[1W Return vs Nifty])</f>
        <v>-0.98604731399343315</v>
      </c>
      <c r="O345">
        <v>1326.9</v>
      </c>
      <c r="P345">
        <v>1291.0069351268601</v>
      </c>
      <c r="Q345">
        <v>1188.84407952481</v>
      </c>
      <c r="R345">
        <v>41.644239441983601</v>
      </c>
      <c r="S345" s="2">
        <f>(Table2[[#This Row],[Close Price]]-Table2[[#This Row],[20D EMA]])/Table2[[#This Row],[20D EMA]]</f>
        <v>-3.4290451428142148E-3</v>
      </c>
      <c r="T345" s="2">
        <f>(Table2[[#This Row],[Close Price]]-Table2[[#This Row],[50D EMA]])/Table2[[#This Row],[50D EMA]]</f>
        <v>2.4277998839766054E-2</v>
      </c>
      <c r="U345" s="2">
        <f>(Table2[[#This Row],[Close Price]]-Table2[[#This Row],[200D EMA]])/Table2[[#This Row],[200D EMA]]</f>
        <v>0.1122989320252604</v>
      </c>
      <c r="V345">
        <v>0.75528375407911896</v>
      </c>
      <c r="W345">
        <v>1314.2</v>
      </c>
      <c r="X345">
        <v>1349.3</v>
      </c>
      <c r="Y345">
        <v>1298.3499999999999</v>
      </c>
      <c r="Z345">
        <v>1364.15</v>
      </c>
      <c r="AA345">
        <v>1226.25</v>
      </c>
      <c r="AB345">
        <v>1430</v>
      </c>
      <c r="AC345" s="2">
        <f>(Table2[[#This Row],[Close Price]]/Table2[[#This Row],[Day Low]])-1</f>
        <v>6.2014914016130795E-3</v>
      </c>
      <c r="AD345" s="2">
        <f>(Table2[[#This Row],[Day High]]/Table2[[#This Row],[Close Price]])-1</f>
        <v>2.0380383408326042E-2</v>
      </c>
      <c r="AE345" s="2">
        <f>(Table2[[#This Row],[Close Price]]/Table2[[#This Row],[Current Week Low]])-1</f>
        <v>1.8485000192552059E-2</v>
      </c>
      <c r="AF345" s="2">
        <f>(Table2[[#This Row],[Current Week High]]/Table2[[#This Row],[Close Price]])-1</f>
        <v>3.161039059250581E-2</v>
      </c>
      <c r="AG345" s="2">
        <f>(Table2[[#This Row],[Close Price]]/Table2[[#This Row],[Current Month Low]])-1</f>
        <v>7.8369011213047735E-2</v>
      </c>
      <c r="AH345" s="2">
        <f>(Table2[[#This Row],[Current Month High]]/Table2[[#This Row],[Close Price]])-1</f>
        <v>8.1408099217302521E-2</v>
      </c>
      <c r="AI345">
        <v>8.9877868945438202</v>
      </c>
      <c r="AJ345">
        <v>34.173811577291801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0.06</v>
      </c>
      <c r="AM345" t="s">
        <v>10345</v>
      </c>
      <c r="AN345">
        <v>-1.6</v>
      </c>
      <c r="AO345" t="s">
        <v>10344</v>
      </c>
      <c r="AP345">
        <v>0.119493593007807</v>
      </c>
      <c r="AQ345">
        <f>(Table2[[#This Row],[Sharpe Ratio]]-AVERAGE(Table2[Sharpe Ratio]))/_xlfn.STDEV.P(Table2[Sharpe Ratio])</f>
        <v>0.61965649177322102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-1.2167270048747485</v>
      </c>
      <c r="AS345">
        <f>_xlfn.RANK.AVG(Table2[[#This Row],[1Y Return vs Nifty Z-Score]],Table2[1Y Return vs Nifty Z-Score])</f>
        <v>470</v>
      </c>
      <c r="AT345">
        <f>_xlfn.RANK.AVG(Table2[[#This Row],[6M Return vs Nifty Z-Score]],Table2[6M Return vs Nifty Z-Score])</f>
        <v>375</v>
      </c>
      <c r="AU345">
        <f>_xlfn.RANK.AVG(Table2[[#This Row],[Sharpe Ratio Z-Score]],Table2[Sharpe Ratio Z-Score])</f>
        <v>192</v>
      </c>
      <c r="AV345">
        <f>(Table2[[#This Row],[Rank 1Y]]+Table2[[#This Row],[Rank 6M]]+Table2[[#This Row],[Rank Sharpe]])/3</f>
        <v>345.66666666666669</v>
      </c>
    </row>
    <row r="346" spans="1:48" x14ac:dyDescent="0.3">
      <c r="A346" t="s">
        <v>1597</v>
      </c>
      <c r="B346" t="s">
        <v>1598</v>
      </c>
      <c r="C346" t="s">
        <v>10305</v>
      </c>
      <c r="D346" t="s">
        <v>201</v>
      </c>
      <c r="E346">
        <v>5939.1754342800004</v>
      </c>
      <c r="F346">
        <v>655.65</v>
      </c>
      <c r="G346">
        <v>34.868523474616403</v>
      </c>
      <c r="H346">
        <f>(Table2[[#This Row],[1Y Return vs Nifty]]-AVERAGE(Table2[1Y Return vs Nifty]))/_xlfn.STDEV.P(Table2[1Y Return vs Nifty])</f>
        <v>8.6086974742418262E-2</v>
      </c>
      <c r="I346">
        <v>7.0985122794912403</v>
      </c>
      <c r="J346">
        <f>(Table2[[#This Row],[1M Return vs Nifty]]-AVERAGE(Table2[1M Return vs Nifty]))/_xlfn.STDEV.P(Table2[1M Return vs Nifty])</f>
        <v>0.62475585225027463</v>
      </c>
      <c r="K346">
        <v>18.715949890661999</v>
      </c>
      <c r="L346">
        <f>(Table2[[#This Row],[6M Return vs Nifty]]-AVERAGE(Table2[6M Return vs Nifty]))/_xlfn.STDEV.P(Table2[6M Return vs Nifty])</f>
        <v>0.35305240612517025</v>
      </c>
      <c r="M346">
        <v>2.1388431474802698</v>
      </c>
      <c r="N346">
        <f>(Table2[[#This Row],[1W Return vs Nifty]]-AVERAGE(Table2[1W Return vs Nifty]))/_xlfn.STDEV.P(Table2[1W Return vs Nifty])</f>
        <v>0.30322048273382013</v>
      </c>
      <c r="O346">
        <v>627.78</v>
      </c>
      <c r="P346">
        <v>610.28149600482004</v>
      </c>
      <c r="Q346">
        <v>534.16608359359395</v>
      </c>
      <c r="R346">
        <v>65.116825584746394</v>
      </c>
      <c r="S346" s="2">
        <f>(Table2[[#This Row],[Close Price]]-Table2[[#This Row],[20D EMA]])/Table2[[#This Row],[20D EMA]]</f>
        <v>4.4394533116696944E-2</v>
      </c>
      <c r="T346" s="2">
        <f>(Table2[[#This Row],[Close Price]]-Table2[[#This Row],[50D EMA]])/Table2[[#This Row],[50D EMA]]</f>
        <v>7.4340290984050442E-2</v>
      </c>
      <c r="U346" s="2">
        <f>(Table2[[#This Row],[Close Price]]-Table2[[#This Row],[200D EMA]])/Table2[[#This Row],[200D EMA]]</f>
        <v>0.22742723684200405</v>
      </c>
      <c r="V346">
        <v>1.10079895579274</v>
      </c>
      <c r="W346">
        <v>651.6</v>
      </c>
      <c r="X346">
        <v>672.1</v>
      </c>
      <c r="Y346">
        <v>651.6</v>
      </c>
      <c r="Z346">
        <v>697.45</v>
      </c>
      <c r="AA346">
        <v>558.5</v>
      </c>
      <c r="AB346">
        <v>697.45</v>
      </c>
      <c r="AC346" s="2">
        <f>(Table2[[#This Row],[Close Price]]/Table2[[#This Row],[Day Low]])-1</f>
        <v>6.2154696132596943E-3</v>
      </c>
      <c r="AD346" s="2">
        <f>(Table2[[#This Row],[Day High]]/Table2[[#This Row],[Close Price]])-1</f>
        <v>2.5089605734767151E-2</v>
      </c>
      <c r="AE346" s="2">
        <f>(Table2[[#This Row],[Close Price]]/Table2[[#This Row],[Current Week Low]])-1</f>
        <v>6.2154696132596943E-3</v>
      </c>
      <c r="AF346" s="2">
        <f>(Table2[[#This Row],[Current Week High]]/Table2[[#This Row],[Close Price]])-1</f>
        <v>6.3753527034240864E-2</v>
      </c>
      <c r="AG346" s="2">
        <f>(Table2[[#This Row],[Close Price]]/Table2[[#This Row],[Current Month Low]])-1</f>
        <v>0.17394807520143241</v>
      </c>
      <c r="AH346" s="2">
        <f>(Table2[[#This Row],[Current Month High]]/Table2[[#This Row],[Close Price]])-1</f>
        <v>6.3753527034240864E-2</v>
      </c>
      <c r="AI346">
        <v>6.3753527034240802</v>
      </c>
      <c r="AJ346">
        <v>76.677445432497905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-7.0000000000000007E-2</v>
      </c>
      <c r="AM346" t="s">
        <v>10344</v>
      </c>
      <c r="AN346">
        <v>10.19</v>
      </c>
      <c r="AO346" t="s">
        <v>10345</v>
      </c>
      <c r="AQ346">
        <f>(Table2[[#This Row],[Sharpe Ratio]]-AVERAGE(Table2[Sharpe Ratio]))/_xlfn.STDEV.P(Table2[Sharpe Ratio])</f>
        <v>-0.7531930983662638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0.61392261748541943</v>
      </c>
      <c r="AS346">
        <f>_xlfn.RANK.AVG(Table2[[#This Row],[1Y Return vs Nifty Z-Score]],Table2[1Y Return vs Nifty Z-Score])</f>
        <v>270</v>
      </c>
      <c r="AT346">
        <f>_xlfn.RANK.AVG(Table2[[#This Row],[6M Return vs Nifty Z-Score]],Table2[6M Return vs Nifty Z-Score])</f>
        <v>218</v>
      </c>
      <c r="AU346">
        <f>_xlfn.RANK.AVG(Table2[[#This Row],[Sharpe Ratio Z-Score]],Table2[Sharpe Ratio Z-Score])</f>
        <v>551.5</v>
      </c>
      <c r="AV346">
        <f>(Table2[[#This Row],[Rank 1Y]]+Table2[[#This Row],[Rank 6M]]+Table2[[#This Row],[Rank Sharpe]])/3</f>
        <v>346.5</v>
      </c>
    </row>
    <row r="347" spans="1:48" x14ac:dyDescent="0.3">
      <c r="A347" t="s">
        <v>373</v>
      </c>
      <c r="B347" t="s">
        <v>374</v>
      </c>
      <c r="C347" t="s">
        <v>10308</v>
      </c>
      <c r="D347" t="s">
        <v>375</v>
      </c>
      <c r="E347">
        <v>67301.363345250007</v>
      </c>
      <c r="F347">
        <v>226.23</v>
      </c>
      <c r="G347">
        <v>55.1397191506315</v>
      </c>
      <c r="H347">
        <f>(Table2[[#This Row],[1Y Return vs Nifty]]-AVERAGE(Table2[1Y Return vs Nifty]))/_xlfn.STDEV.P(Table2[1Y Return vs Nifty])</f>
        <v>0.40420528164884501</v>
      </c>
      <c r="I347">
        <v>-5.2400881079948496</v>
      </c>
      <c r="J347">
        <f>(Table2[[#This Row],[1M Return vs Nifty]]-AVERAGE(Table2[1M Return vs Nifty]))/_xlfn.STDEV.P(Table2[1M Return vs Nifty])</f>
        <v>-0.54392710510025855</v>
      </c>
      <c r="K347">
        <v>-12.7020443193818</v>
      </c>
      <c r="L347">
        <f>(Table2[[#This Row],[6M Return vs Nifty]]-AVERAGE(Table2[6M Return vs Nifty]))/_xlfn.STDEV.P(Table2[6M Return vs Nifty])</f>
        <v>-0.72213928349350487</v>
      </c>
      <c r="M347">
        <v>0.34126550286914897</v>
      </c>
      <c r="N347">
        <f>(Table2[[#This Row],[1W Return vs Nifty]]-AVERAGE(Table2[1W Return vs Nifty]))/_xlfn.STDEV.P(Table2[1W Return vs Nifty])</f>
        <v>-0.10275823286644269</v>
      </c>
      <c r="O347">
        <v>227.53</v>
      </c>
      <c r="P347">
        <v>235.312763391288</v>
      </c>
      <c r="Q347">
        <v>221.12850247041399</v>
      </c>
      <c r="R347">
        <v>56.228650705977799</v>
      </c>
      <c r="S347" s="2">
        <f>(Table2[[#This Row],[Close Price]]-Table2[[#This Row],[20D EMA]])/Table2[[#This Row],[20D EMA]]</f>
        <v>-5.7135322814574402E-3</v>
      </c>
      <c r="T347" s="2">
        <f>(Table2[[#This Row],[Close Price]]-Table2[[#This Row],[50D EMA]])/Table2[[#This Row],[50D EMA]]</f>
        <v>-3.8598685682785551E-2</v>
      </c>
      <c r="U347" s="2">
        <f>(Table2[[#This Row],[Close Price]]-Table2[[#This Row],[200D EMA]])/Table2[[#This Row],[200D EMA]]</f>
        <v>2.3070284800886562E-2</v>
      </c>
      <c r="V347">
        <v>0.90692995106167495</v>
      </c>
      <c r="W347">
        <v>225.81</v>
      </c>
      <c r="X347">
        <v>230.9</v>
      </c>
      <c r="Y347">
        <v>221.76</v>
      </c>
      <c r="Z347">
        <v>233.1</v>
      </c>
      <c r="AA347">
        <v>210.06</v>
      </c>
      <c r="AB347">
        <v>249.14</v>
      </c>
      <c r="AC347" s="2">
        <f>(Table2[[#This Row],[Close Price]]/Table2[[#This Row],[Day Low]])-1</f>
        <v>1.85997077188782E-3</v>
      </c>
      <c r="AD347" s="2">
        <f>(Table2[[#This Row],[Day High]]/Table2[[#This Row],[Close Price]])-1</f>
        <v>2.0642708747734773E-2</v>
      </c>
      <c r="AE347" s="2">
        <f>(Table2[[#This Row],[Close Price]]/Table2[[#This Row],[Current Week Low]])-1</f>
        <v>2.0156926406926345E-2</v>
      </c>
      <c r="AF347" s="2">
        <f>(Table2[[#This Row],[Current Week High]]/Table2[[#This Row],[Close Price]])-1</f>
        <v>3.0367325288423341E-2</v>
      </c>
      <c r="AG347" s="2">
        <f>(Table2[[#This Row],[Close Price]]/Table2[[#This Row],[Current Month Low]])-1</f>
        <v>7.697800628391871E-2</v>
      </c>
      <c r="AH347" s="2">
        <f>(Table2[[#This Row],[Current Month High]]/Table2[[#This Row],[Close Price]])-1</f>
        <v>0.10126862043053531</v>
      </c>
      <c r="AI347">
        <v>26.574724837554701</v>
      </c>
      <c r="AJ347">
        <v>89.155518394648794</v>
      </c>
      <c r="AK347" t="str">
        <f>IF(AND(Table2[[#This Row],[20D EMA]]&gt;Table2[[#This Row],[50D EMA]],Table2[[#This Row],[50D EMA]]&gt;Table2[[#This Row],[200D EMA]]),"Uptrend","Downtrend/NoTrend")</f>
        <v>Downtrend/NoTrend</v>
      </c>
      <c r="AL347">
        <v>-0.09</v>
      </c>
      <c r="AM347" t="s">
        <v>10344</v>
      </c>
      <c r="AN347">
        <v>2.12</v>
      </c>
      <c r="AO347" t="s">
        <v>10345</v>
      </c>
      <c r="AP347">
        <v>8.1774731015157004E-2</v>
      </c>
      <c r="AQ347">
        <f>(Table2[[#This Row],[Sharpe Ratio]]-AVERAGE(Table2[Sharpe Ratio]))/_xlfn.STDEV.P(Table2[Sharpe Ratio])</f>
        <v>0.18630836888470606</v>
      </c>
      <c r="AR3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7">
        <f>_xlfn.RANK.AVG(Table2[[#This Row],[1Y Return vs Nifty Z-Score]],Table2[1Y Return vs Nifty Z-Score])</f>
        <v>186</v>
      </c>
      <c r="AT347">
        <f>_xlfn.RANK.AVG(Table2[[#This Row],[6M Return vs Nifty Z-Score]],Table2[6M Return vs Nifty Z-Score])</f>
        <v>565</v>
      </c>
      <c r="AU347">
        <f>_xlfn.RANK.AVG(Table2[[#This Row],[Sharpe Ratio Z-Score]],Table2[Sharpe Ratio Z-Score])</f>
        <v>295</v>
      </c>
      <c r="AV347">
        <f>(Table2[[#This Row],[Rank 1Y]]+Table2[[#This Row],[Rank 6M]]+Table2[[#This Row],[Rank Sharpe]])/3</f>
        <v>348.66666666666669</v>
      </c>
    </row>
    <row r="348" spans="1:48" x14ac:dyDescent="0.3">
      <c r="A348" t="s">
        <v>927</v>
      </c>
      <c r="B348" t="s">
        <v>928</v>
      </c>
      <c r="C348" t="s">
        <v>10311</v>
      </c>
      <c r="D348" t="s">
        <v>89</v>
      </c>
      <c r="E348">
        <v>16084.754133389901</v>
      </c>
      <c r="F348">
        <v>2871.85</v>
      </c>
      <c r="G348">
        <v>-7.04347912408703</v>
      </c>
      <c r="H348">
        <f>(Table2[[#This Row],[1Y Return vs Nifty]]-AVERAGE(Table2[1Y Return vs Nifty]))/_xlfn.STDEV.P(Table2[1Y Return vs Nifty])</f>
        <v>-0.57164311275966662</v>
      </c>
      <c r="I348">
        <v>-15.5053297788888</v>
      </c>
      <c r="J348">
        <f>(Table2[[#This Row],[1M Return vs Nifty]]-AVERAGE(Table2[1M Return vs Nifty]))/_xlfn.STDEV.P(Table2[1M Return vs Nifty])</f>
        <v>-1.5162264435264823</v>
      </c>
      <c r="K348">
        <v>1.17287863866988</v>
      </c>
      <c r="L348">
        <f>(Table2[[#This Row],[6M Return vs Nifty]]-AVERAGE(Table2[6M Return vs Nifty]))/_xlfn.STDEV.P(Table2[6M Return vs Nifty])</f>
        <v>-0.24730942138131959</v>
      </c>
      <c r="M348">
        <v>-0.936789443083898</v>
      </c>
      <c r="N348">
        <f>(Table2[[#This Row],[1W Return vs Nifty]]-AVERAGE(Table2[1W Return vs Nifty]))/_xlfn.STDEV.P(Table2[1W Return vs Nifty])</f>
        <v>-0.39140395950865936</v>
      </c>
      <c r="O348">
        <v>2950.79</v>
      </c>
      <c r="P348">
        <v>2993.5628032679001</v>
      </c>
      <c r="Q348">
        <v>2626.9446918892399</v>
      </c>
      <c r="R348">
        <v>37.952787904441699</v>
      </c>
      <c r="S348" s="2">
        <f>(Table2[[#This Row],[Close Price]]-Table2[[#This Row],[20D EMA]])/Table2[[#This Row],[20D EMA]]</f>
        <v>-2.675215789669887E-2</v>
      </c>
      <c r="T348" s="2">
        <f>(Table2[[#This Row],[Close Price]]-Table2[[#This Row],[50D EMA]])/Table2[[#This Row],[50D EMA]]</f>
        <v>-4.0658175981821171E-2</v>
      </c>
      <c r="U348" s="2">
        <f>(Table2[[#This Row],[Close Price]]-Table2[[#This Row],[200D EMA]])/Table2[[#This Row],[200D EMA]]</f>
        <v>9.3228193523415798E-2</v>
      </c>
      <c r="V348">
        <v>0.26550284470684499</v>
      </c>
      <c r="W348">
        <v>2860</v>
      </c>
      <c r="X348">
        <v>2899.9</v>
      </c>
      <c r="Y348">
        <v>2860</v>
      </c>
      <c r="Z348">
        <v>2906.5</v>
      </c>
      <c r="AA348">
        <v>2836.05</v>
      </c>
      <c r="AB348">
        <v>3228.15</v>
      </c>
      <c r="AC348" s="2">
        <f>(Table2[[#This Row],[Close Price]]/Table2[[#This Row],[Day Low]])-1</f>
        <v>4.1433566433566327E-3</v>
      </c>
      <c r="AD348" s="2">
        <f>(Table2[[#This Row],[Day High]]/Table2[[#This Row],[Close Price]])-1</f>
        <v>9.76722321848289E-3</v>
      </c>
      <c r="AE348" s="2">
        <f>(Table2[[#This Row],[Close Price]]/Table2[[#This Row],[Current Week Low]])-1</f>
        <v>4.1433566433566327E-3</v>
      </c>
      <c r="AF348" s="2">
        <f>(Table2[[#This Row],[Current Week High]]/Table2[[#This Row],[Close Price]])-1</f>
        <v>1.2065393387537648E-2</v>
      </c>
      <c r="AG348" s="2">
        <f>(Table2[[#This Row],[Close Price]]/Table2[[#This Row],[Current Month Low]])-1</f>
        <v>1.2623190705382425E-2</v>
      </c>
      <c r="AH348" s="2">
        <f>(Table2[[#This Row],[Current Month High]]/Table2[[#This Row],[Close Price]])-1</f>
        <v>0.12406636836882146</v>
      </c>
      <c r="AI348">
        <v>27.269878301443299</v>
      </c>
      <c r="AJ348">
        <v>65.524495677233404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0</v>
      </c>
      <c r="AM348">
        <v>0</v>
      </c>
      <c r="AN348">
        <v>-3</v>
      </c>
      <c r="AO348" t="s">
        <v>10344</v>
      </c>
      <c r="AP348">
        <v>0.14538557847049799</v>
      </c>
      <c r="AQ348">
        <f>(Table2[[#This Row],[Sharpe Ratio]]-AVERAGE(Table2[Sharpe Ratio]))/_xlfn.STDEV.P(Table2[Sharpe Ratio])</f>
        <v>0.91712684759414331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508</v>
      </c>
      <c r="AT348">
        <f>_xlfn.RANK.AVG(Table2[[#This Row],[6M Return vs Nifty Z-Score]],Table2[6M Return vs Nifty Z-Score])</f>
        <v>402</v>
      </c>
      <c r="AU348">
        <f>_xlfn.RANK.AVG(Table2[[#This Row],[Sharpe Ratio Z-Score]],Table2[Sharpe Ratio Z-Score])</f>
        <v>136</v>
      </c>
      <c r="AV348">
        <f>(Table2[[#This Row],[Rank 1Y]]+Table2[[#This Row],[Rank 6M]]+Table2[[#This Row],[Rank Sharpe]])/3</f>
        <v>348.66666666666669</v>
      </c>
    </row>
    <row r="349" spans="1:48" x14ac:dyDescent="0.3">
      <c r="A349" t="s">
        <v>1258</v>
      </c>
      <c r="B349" t="s">
        <v>1259</v>
      </c>
      <c r="C349" t="s">
        <v>10303</v>
      </c>
      <c r="D349" t="s">
        <v>359</v>
      </c>
      <c r="E349">
        <v>9357.3498684000006</v>
      </c>
      <c r="F349">
        <v>670.45</v>
      </c>
      <c r="G349">
        <v>30.8033518080411</v>
      </c>
      <c r="H349">
        <f>(Table2[[#This Row],[1Y Return vs Nifty]]-AVERAGE(Table2[1Y Return vs Nifty]))/_xlfn.STDEV.P(Table2[1Y Return vs Nifty])</f>
        <v>2.2291747834069946E-2</v>
      </c>
      <c r="I349">
        <v>-2.3533352879834299</v>
      </c>
      <c r="J349">
        <f>(Table2[[#This Row],[1M Return vs Nifty]]-AVERAGE(Table2[1M Return vs Nifty]))/_xlfn.STDEV.P(Table2[1M Return vs Nifty])</f>
        <v>-0.27050072634723804</v>
      </c>
      <c r="K349">
        <v>16.7045426929289</v>
      </c>
      <c r="L349">
        <f>(Table2[[#This Row],[6M Return vs Nifty]]-AVERAGE(Table2[6M Return vs Nifty]))/_xlfn.STDEV.P(Table2[6M Return vs Nifty])</f>
        <v>0.28421770302529975</v>
      </c>
      <c r="M349">
        <v>-1.4583736726861201</v>
      </c>
      <c r="N349">
        <f>(Table2[[#This Row],[1W Return vs Nifty]]-AVERAGE(Table2[1W Return vs Nifty]))/_xlfn.STDEV.P(Table2[1W Return vs Nifty])</f>
        <v>-0.50920254041895552</v>
      </c>
      <c r="O349">
        <v>685.97</v>
      </c>
      <c r="P349">
        <v>654.54117654534605</v>
      </c>
      <c r="Q349">
        <v>554.778010189258</v>
      </c>
      <c r="R349">
        <v>46.969137391249198</v>
      </c>
      <c r="S349" s="2">
        <f>(Table2[[#This Row],[Close Price]]-Table2[[#This Row],[20D EMA]])/Table2[[#This Row],[20D EMA]]</f>
        <v>-2.2624896132483901E-2</v>
      </c>
      <c r="T349" s="2">
        <f>(Table2[[#This Row],[Close Price]]-Table2[[#This Row],[50D EMA]])/Table2[[#This Row],[50D EMA]]</f>
        <v>2.4305305800042129E-2</v>
      </c>
      <c r="U349" s="2">
        <f>(Table2[[#This Row],[Close Price]]-Table2[[#This Row],[200D EMA]])/Table2[[#This Row],[200D EMA]]</f>
        <v>0.20850139638966853</v>
      </c>
      <c r="V349">
        <v>0.39127621423065601</v>
      </c>
      <c r="W349">
        <v>667.05</v>
      </c>
      <c r="X349">
        <v>700</v>
      </c>
      <c r="Y349">
        <v>667.05</v>
      </c>
      <c r="Z349">
        <v>702.2</v>
      </c>
      <c r="AA349">
        <v>635.5</v>
      </c>
      <c r="AB349">
        <v>793</v>
      </c>
      <c r="AC349" s="2">
        <f>(Table2[[#This Row],[Close Price]]/Table2[[#This Row],[Day Low]])-1</f>
        <v>5.0970691852185723E-3</v>
      </c>
      <c r="AD349" s="2">
        <f>(Table2[[#This Row],[Day High]]/Table2[[#This Row],[Close Price]])-1</f>
        <v>4.4074875083898846E-2</v>
      </c>
      <c r="AE349" s="2">
        <f>(Table2[[#This Row],[Close Price]]/Table2[[#This Row],[Current Week Low]])-1</f>
        <v>5.0970691852185723E-3</v>
      </c>
      <c r="AF349" s="2">
        <f>(Table2[[#This Row],[Current Week High]]/Table2[[#This Row],[Close Price]])-1</f>
        <v>4.7356253262734072E-2</v>
      </c>
      <c r="AG349" s="2">
        <f>(Table2[[#This Row],[Close Price]]/Table2[[#This Row],[Current Month Low]])-1</f>
        <v>5.4996066089693318E-2</v>
      </c>
      <c r="AH349" s="2">
        <f>(Table2[[#This Row],[Current Month High]]/Table2[[#This Row],[Close Price]])-1</f>
        <v>0.18278767991647382</v>
      </c>
      <c r="AI349">
        <v>18.2787679916473</v>
      </c>
      <c r="AJ349">
        <v>73.736719357346402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0.01</v>
      </c>
      <c r="AM349" t="s">
        <v>10345</v>
      </c>
      <c r="AN349">
        <v>-13.08</v>
      </c>
      <c r="AO349" t="s">
        <v>10344</v>
      </c>
      <c r="AP349">
        <v>1.6791783114890001E-3</v>
      </c>
      <c r="AQ349">
        <f>(Table2[[#This Row],[Sharpe Ratio]]-AVERAGE(Table2[Sharpe Ratio]))/_xlfn.STDEV.P(Table2[Sharpe Ratio])</f>
        <v>-0.73390119158973743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-1.2070950074965614</v>
      </c>
      <c r="AS349">
        <f>_xlfn.RANK.AVG(Table2[[#This Row],[1Y Return vs Nifty Z-Score]],Table2[1Y Return vs Nifty Z-Score])</f>
        <v>290</v>
      </c>
      <c r="AT349">
        <f>_xlfn.RANK.AVG(Table2[[#This Row],[6M Return vs Nifty Z-Score]],Table2[6M Return vs Nifty Z-Score])</f>
        <v>237</v>
      </c>
      <c r="AU349">
        <f>_xlfn.RANK.AVG(Table2[[#This Row],[Sharpe Ratio Z-Score]],Table2[Sharpe Ratio Z-Score])</f>
        <v>523</v>
      </c>
      <c r="AV349">
        <f>(Table2[[#This Row],[Rank 1Y]]+Table2[[#This Row],[Rank 6M]]+Table2[[#This Row],[Rank Sharpe]])/3</f>
        <v>350</v>
      </c>
    </row>
    <row r="350" spans="1:48" x14ac:dyDescent="0.3">
      <c r="A350" t="s">
        <v>744</v>
      </c>
      <c r="B350" t="s">
        <v>745</v>
      </c>
      <c r="C350" t="s">
        <v>10301</v>
      </c>
      <c r="D350" t="s">
        <v>541</v>
      </c>
      <c r="E350">
        <v>22878.442236325001</v>
      </c>
      <c r="F350">
        <v>902.5</v>
      </c>
      <c r="G350">
        <v>8.64538627628888</v>
      </c>
      <c r="H350">
        <f>(Table2[[#This Row],[1Y Return vs Nifty]]-AVERAGE(Table2[1Y Return vs Nifty]))/_xlfn.STDEV.P(Table2[1Y Return vs Nifty])</f>
        <v>-0.32543586488845883</v>
      </c>
      <c r="I350">
        <v>9.3488563234850499</v>
      </c>
      <c r="J350">
        <f>(Table2[[#This Row],[1M Return vs Nifty]]-AVERAGE(Table2[1M Return vs Nifty]))/_xlfn.STDEV.P(Table2[1M Return vs Nifty])</f>
        <v>0.83790310151674308</v>
      </c>
      <c r="K350">
        <v>14.4793201673741</v>
      </c>
      <c r="L350">
        <f>(Table2[[#This Row],[6M Return vs Nifty]]-AVERAGE(Table2[6M Return vs Nifty]))/_xlfn.STDEV.P(Table2[6M Return vs Nifty])</f>
        <v>0.20806577712469765</v>
      </c>
      <c r="M350">
        <v>4.7712230757785496</v>
      </c>
      <c r="N350">
        <f>(Table2[[#This Row],[1W Return vs Nifty]]-AVERAGE(Table2[1W Return vs Nifty]))/_xlfn.STDEV.P(Table2[1W Return vs Nifty])</f>
        <v>0.89773734572787611</v>
      </c>
      <c r="O350">
        <v>841.37</v>
      </c>
      <c r="P350">
        <v>813.33801798264005</v>
      </c>
      <c r="Q350">
        <v>754.95575445914994</v>
      </c>
      <c r="R350">
        <v>66.263328069317794</v>
      </c>
      <c r="S350" s="2">
        <f>(Table2[[#This Row],[Close Price]]-Table2[[#This Row],[20D EMA]])/Table2[[#This Row],[20D EMA]]</f>
        <v>7.2655312169437936E-2</v>
      </c>
      <c r="T350" s="2">
        <f>(Table2[[#This Row],[Close Price]]-Table2[[#This Row],[50D EMA]])/Table2[[#This Row],[50D EMA]]</f>
        <v>0.10962475630797702</v>
      </c>
      <c r="U350" s="2">
        <f>(Table2[[#This Row],[Close Price]]-Table2[[#This Row],[200D EMA]])/Table2[[#This Row],[200D EMA]]</f>
        <v>0.1954342948833481</v>
      </c>
      <c r="V350">
        <v>1.4316192794234199</v>
      </c>
      <c r="W350">
        <v>882.45</v>
      </c>
      <c r="X350">
        <v>927</v>
      </c>
      <c r="Y350">
        <v>850.85</v>
      </c>
      <c r="Z350">
        <v>927</v>
      </c>
      <c r="AA350">
        <v>768.05</v>
      </c>
      <c r="AB350">
        <v>927</v>
      </c>
      <c r="AC350" s="2">
        <f>(Table2[[#This Row],[Close Price]]/Table2[[#This Row],[Day Low]])-1</f>
        <v>2.2720834041588756E-2</v>
      </c>
      <c r="AD350" s="2">
        <f>(Table2[[#This Row],[Day High]]/Table2[[#This Row],[Close Price]])-1</f>
        <v>2.7146814404432229E-2</v>
      </c>
      <c r="AE350" s="2">
        <f>(Table2[[#This Row],[Close Price]]/Table2[[#This Row],[Current Week Low]])-1</f>
        <v>6.0704001880472536E-2</v>
      </c>
      <c r="AF350" s="2">
        <f>(Table2[[#This Row],[Current Week High]]/Table2[[#This Row],[Close Price]])-1</f>
        <v>2.7146814404432229E-2</v>
      </c>
      <c r="AG350" s="2">
        <f>(Table2[[#This Row],[Close Price]]/Table2[[#This Row],[Current Month Low]])-1</f>
        <v>0.17505370744092197</v>
      </c>
      <c r="AH350" s="2">
        <f>(Table2[[#This Row],[Current Month High]]/Table2[[#This Row],[Close Price]])-1</f>
        <v>2.7146814404432229E-2</v>
      </c>
      <c r="AI350">
        <v>2.7146814404432198</v>
      </c>
      <c r="AJ350">
        <v>49.420529801324498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0.14000000000000001</v>
      </c>
      <c r="AM350" t="s">
        <v>10345</v>
      </c>
      <c r="AN350">
        <v>9.93</v>
      </c>
      <c r="AO350" t="s">
        <v>10345</v>
      </c>
      <c r="AP350">
        <v>4.6520355597978999E-2</v>
      </c>
      <c r="AQ350">
        <f>(Table2[[#This Row],[Sharpe Ratio]]-AVERAGE(Table2[Sharpe Ratio]))/_xlfn.STDEV.P(Table2[Sharpe Ratio])</f>
        <v>-0.21872552141713006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1.3995448380637279</v>
      </c>
      <c r="AS350">
        <f>_xlfn.RANK.AVG(Table2[[#This Row],[1Y Return vs Nifty Z-Score]],Table2[1Y Return vs Nifty Z-Score])</f>
        <v>391</v>
      </c>
      <c r="AT350">
        <f>_xlfn.RANK.AVG(Table2[[#This Row],[6M Return vs Nifty Z-Score]],Table2[6M Return vs Nifty Z-Score])</f>
        <v>257</v>
      </c>
      <c r="AU350">
        <f>_xlfn.RANK.AVG(Table2[[#This Row],[Sharpe Ratio Z-Score]],Table2[Sharpe Ratio Z-Score])</f>
        <v>408</v>
      </c>
      <c r="AV350">
        <f>(Table2[[#This Row],[Rank 1Y]]+Table2[[#This Row],[Rank 6M]]+Table2[[#This Row],[Rank Sharpe]])/3</f>
        <v>352</v>
      </c>
    </row>
    <row r="351" spans="1:48" x14ac:dyDescent="0.3">
      <c r="A351" t="s">
        <v>41</v>
      </c>
      <c r="B351" t="s">
        <v>42</v>
      </c>
      <c r="C351" t="s">
        <v>10303</v>
      </c>
      <c r="D351" t="s">
        <v>43</v>
      </c>
      <c r="E351">
        <v>626024.577648259</v>
      </c>
      <c r="F351">
        <v>497.3</v>
      </c>
      <c r="G351">
        <v>-17.099994773689499</v>
      </c>
      <c r="H351">
        <f>(Table2[[#This Row],[1Y Return vs Nifty]]-AVERAGE(Table2[1Y Return vs Nifty]))/_xlfn.STDEV.P(Table2[1Y Return vs Nifty])</f>
        <v>-0.72946121993796054</v>
      </c>
      <c r="I351">
        <v>-1.8549170774166499</v>
      </c>
      <c r="J351">
        <f>(Table2[[#This Row],[1M Return vs Nifty]]-AVERAGE(Table2[1M Return vs Nifty]))/_xlfn.STDEV.P(Table2[1M Return vs Nifty])</f>
        <v>-0.22329173585968531</v>
      </c>
      <c r="K351">
        <v>7.6699641445345996</v>
      </c>
      <c r="L351">
        <f>(Table2[[#This Row],[6M Return vs Nifty]]-AVERAGE(Table2[6M Return vs Nifty]))/_xlfn.STDEV.P(Table2[6M Return vs Nifty])</f>
        <v>-2.4965108248353587E-2</v>
      </c>
      <c r="M351">
        <v>-1.0090573332147099</v>
      </c>
      <c r="N351">
        <f>(Table2[[#This Row],[1W Return vs Nifty]]-AVERAGE(Table2[1W Return vs Nifty]))/_xlfn.STDEV.P(Table2[1W Return vs Nifty])</f>
        <v>-0.40772549382591272</v>
      </c>
      <c r="O351">
        <v>495.14</v>
      </c>
      <c r="P351">
        <v>476.84065106872202</v>
      </c>
      <c r="Q351">
        <v>447.08527304322598</v>
      </c>
      <c r="R351">
        <v>54.244327071193197</v>
      </c>
      <c r="S351" s="2">
        <f>(Table2[[#This Row],[Close Price]]-Table2[[#This Row],[20D EMA]])/Table2[[#This Row],[20D EMA]]</f>
        <v>4.3624025528133962E-3</v>
      </c>
      <c r="T351" s="2">
        <f>(Table2[[#This Row],[Close Price]]-Table2[[#This Row],[50D EMA]])/Table2[[#This Row],[50D EMA]]</f>
        <v>4.2906050240102946E-2</v>
      </c>
      <c r="U351" s="2">
        <f>(Table2[[#This Row],[Close Price]]-Table2[[#This Row],[200D EMA]])/Table2[[#This Row],[200D EMA]]</f>
        <v>0.11231577057989801</v>
      </c>
      <c r="V351">
        <v>0.53321393140840501</v>
      </c>
      <c r="W351">
        <v>496.5</v>
      </c>
      <c r="X351">
        <v>502.3</v>
      </c>
      <c r="Y351">
        <v>496.5</v>
      </c>
      <c r="Z351">
        <v>508</v>
      </c>
      <c r="AA351">
        <v>479.55</v>
      </c>
      <c r="AB351">
        <v>509.3</v>
      </c>
      <c r="AC351" s="2">
        <f>(Table2[[#This Row],[Close Price]]/Table2[[#This Row],[Day Low]])-1</f>
        <v>1.611278952668771E-3</v>
      </c>
      <c r="AD351" s="2">
        <f>(Table2[[#This Row],[Day High]]/Table2[[#This Row],[Close Price]])-1</f>
        <v>1.0054293183189289E-2</v>
      </c>
      <c r="AE351" s="2">
        <f>(Table2[[#This Row],[Close Price]]/Table2[[#This Row],[Current Week Low]])-1</f>
        <v>1.611278952668771E-3</v>
      </c>
      <c r="AF351" s="2">
        <f>(Table2[[#This Row],[Current Week High]]/Table2[[#This Row],[Close Price]])-1</f>
        <v>2.1516187412024879E-2</v>
      </c>
      <c r="AG351" s="2">
        <f>(Table2[[#This Row],[Close Price]]/Table2[[#This Row],[Current Month Low]])-1</f>
        <v>3.7013867167135839E-2</v>
      </c>
      <c r="AH351" s="2">
        <f>(Table2[[#This Row],[Current Month High]]/Table2[[#This Row],[Close Price]])-1</f>
        <v>2.4130303639654072E-2</v>
      </c>
      <c r="AI351">
        <v>2.6844962799115102</v>
      </c>
      <c r="AJ351">
        <v>24.5273569550519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0.05</v>
      </c>
      <c r="AM351" t="s">
        <v>10345</v>
      </c>
      <c r="AN351">
        <v>0.28000000000000003</v>
      </c>
      <c r="AO351" t="s">
        <v>10345</v>
      </c>
      <c r="AP351">
        <v>0.13405903727820401</v>
      </c>
      <c r="AQ351">
        <f>(Table2[[#This Row],[Sharpe Ratio]]-AVERAGE(Table2[Sharpe Ratio]))/_xlfn.STDEV.P(Table2[Sharpe Ratio])</f>
        <v>0.78699738171957656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-0.59844617615233564</v>
      </c>
      <c r="AS351">
        <f>_xlfn.RANK.AVG(Table2[[#This Row],[1Y Return vs Nifty Z-Score]],Table2[1Y Return vs Nifty Z-Score])</f>
        <v>583</v>
      </c>
      <c r="AT351">
        <f>_xlfn.RANK.AVG(Table2[[#This Row],[6M Return vs Nifty Z-Score]],Table2[6M Return vs Nifty Z-Score])</f>
        <v>322</v>
      </c>
      <c r="AU351">
        <f>_xlfn.RANK.AVG(Table2[[#This Row],[Sharpe Ratio Z-Score]],Table2[Sharpe Ratio Z-Score])</f>
        <v>154</v>
      </c>
      <c r="AV351">
        <f>(Table2[[#This Row],[Rank 1Y]]+Table2[[#This Row],[Rank 6M]]+Table2[[#This Row],[Rank Sharpe]])/3</f>
        <v>353</v>
      </c>
    </row>
    <row r="352" spans="1:48" x14ac:dyDescent="0.3">
      <c r="A352" t="s">
        <v>760</v>
      </c>
      <c r="B352" t="s">
        <v>761</v>
      </c>
      <c r="C352" t="s">
        <v>10307</v>
      </c>
      <c r="D352" t="s">
        <v>193</v>
      </c>
      <c r="E352">
        <v>22107.342519674999</v>
      </c>
      <c r="F352">
        <v>584.04999999999995</v>
      </c>
      <c r="G352">
        <v>-14.8390185981028</v>
      </c>
      <c r="H352">
        <f>(Table2[[#This Row],[1Y Return vs Nifty]]-AVERAGE(Table2[1Y Return vs Nifty]))/_xlfn.STDEV.P(Table2[1Y Return vs Nifty])</f>
        <v>-0.69397944942826961</v>
      </c>
      <c r="I352">
        <v>-3.2463667755147898</v>
      </c>
      <c r="J352">
        <f>(Table2[[#This Row],[1M Return vs Nifty]]-AVERAGE(Table2[1M Return vs Nifty]))/_xlfn.STDEV.P(Table2[1M Return vs Nifty])</f>
        <v>-0.35508655027211328</v>
      </c>
      <c r="K352">
        <v>14.6168932883105</v>
      </c>
      <c r="L352">
        <f>(Table2[[#This Row],[6M Return vs Nifty]]-AVERAGE(Table2[6M Return vs Nifty]))/_xlfn.STDEV.P(Table2[6M Return vs Nifty])</f>
        <v>0.2127738267651943</v>
      </c>
      <c r="M352">
        <v>3.8514710581524798</v>
      </c>
      <c r="N352">
        <f>(Table2[[#This Row],[1W Return vs Nifty]]-AVERAGE(Table2[1W Return vs Nifty]))/_xlfn.STDEV.P(Table2[1W Return vs Nifty])</f>
        <v>0.69001349919141031</v>
      </c>
      <c r="O352">
        <v>565.29999999999995</v>
      </c>
      <c r="P352">
        <v>563.58242311511697</v>
      </c>
      <c r="Q352">
        <v>518.19662048343105</v>
      </c>
      <c r="R352">
        <v>69.742692314195395</v>
      </c>
      <c r="S352" s="2">
        <f>(Table2[[#This Row],[Close Price]]-Table2[[#This Row],[20D EMA]])/Table2[[#This Row],[20D EMA]]</f>
        <v>3.3168229258800641E-2</v>
      </c>
      <c r="T352" s="2">
        <f>(Table2[[#This Row],[Close Price]]-Table2[[#This Row],[50D EMA]])/Table2[[#This Row],[50D EMA]]</f>
        <v>3.6316918422954959E-2</v>
      </c>
      <c r="U352" s="2">
        <f>(Table2[[#This Row],[Close Price]]-Table2[[#This Row],[200D EMA]])/Table2[[#This Row],[200D EMA]]</f>
        <v>0.12708183904235731</v>
      </c>
      <c r="V352">
        <v>0.67615477470459295</v>
      </c>
      <c r="W352">
        <v>573.70000000000005</v>
      </c>
      <c r="X352">
        <v>591</v>
      </c>
      <c r="Y352">
        <v>567.15</v>
      </c>
      <c r="Z352">
        <v>591</v>
      </c>
      <c r="AA352">
        <v>520.20000000000005</v>
      </c>
      <c r="AB352">
        <v>593.15</v>
      </c>
      <c r="AC352" s="2">
        <f>(Table2[[#This Row],[Close Price]]/Table2[[#This Row],[Day Low]])-1</f>
        <v>1.8040787868223607E-2</v>
      </c>
      <c r="AD352" s="2">
        <f>(Table2[[#This Row],[Day High]]/Table2[[#This Row],[Close Price]])-1</f>
        <v>1.1899666124475683E-2</v>
      </c>
      <c r="AE352" s="2">
        <f>(Table2[[#This Row],[Close Price]]/Table2[[#This Row],[Current Week Low]])-1</f>
        <v>2.9798113373886936E-2</v>
      </c>
      <c r="AF352" s="2">
        <f>(Table2[[#This Row],[Current Week High]]/Table2[[#This Row],[Close Price]])-1</f>
        <v>1.1899666124475683E-2</v>
      </c>
      <c r="AG352" s="2">
        <f>(Table2[[#This Row],[Close Price]]/Table2[[#This Row],[Current Month Low]])-1</f>
        <v>0.12274125336409059</v>
      </c>
      <c r="AH352" s="2">
        <f>(Table2[[#This Row],[Current Month High]]/Table2[[#This Row],[Close Price]])-1</f>
        <v>1.5580857803270343E-2</v>
      </c>
      <c r="AI352">
        <v>6.56621864566391</v>
      </c>
      <c r="AJ352">
        <v>43.571779744346003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0.02</v>
      </c>
      <c r="AM352" t="s">
        <v>10345</v>
      </c>
      <c r="AN352">
        <v>6.72</v>
      </c>
      <c r="AO352" t="s">
        <v>10345</v>
      </c>
      <c r="AP352">
        <v>0.103521057847729</v>
      </c>
      <c r="AQ352">
        <f>(Table2[[#This Row],[Sharpe Ratio]]-AVERAGE(Table2[Sharpe Ratio]))/_xlfn.STDEV.P(Table2[Sharpe Ratio])</f>
        <v>0.43614967943250449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0.28987100568872615</v>
      </c>
      <c r="AS352">
        <f>_xlfn.RANK.AVG(Table2[[#This Row],[1Y Return vs Nifty Z-Score]],Table2[1Y Return vs Nifty Z-Score])</f>
        <v>570</v>
      </c>
      <c r="AT352">
        <f>_xlfn.RANK.AVG(Table2[[#This Row],[6M Return vs Nifty Z-Score]],Table2[6M Return vs Nifty Z-Score])</f>
        <v>256</v>
      </c>
      <c r="AU352">
        <f>_xlfn.RANK.AVG(Table2[[#This Row],[Sharpe Ratio Z-Score]],Table2[Sharpe Ratio Z-Score])</f>
        <v>234</v>
      </c>
      <c r="AV352">
        <f>(Table2[[#This Row],[Rank 1Y]]+Table2[[#This Row],[Rank 6M]]+Table2[[#This Row],[Rank Sharpe]])/3</f>
        <v>353.33333333333331</v>
      </c>
    </row>
    <row r="353" spans="1:48" x14ac:dyDescent="0.3">
      <c r="A353" t="s">
        <v>1581</v>
      </c>
      <c r="B353" t="s">
        <v>1582</v>
      </c>
      <c r="C353" t="s">
        <v>10311</v>
      </c>
      <c r="D353" t="s">
        <v>1374</v>
      </c>
      <c r="E353">
        <v>6123.2836247449904</v>
      </c>
      <c r="F353">
        <v>924.85</v>
      </c>
      <c r="G353">
        <v>0.91042837336656302</v>
      </c>
      <c r="H353">
        <f>(Table2[[#This Row],[1Y Return vs Nifty]]-AVERAGE(Table2[1Y Return vs Nifty]))/_xlfn.STDEV.P(Table2[1Y Return vs Nifty])</f>
        <v>-0.44682148769025315</v>
      </c>
      <c r="I353">
        <v>15.9915356702398</v>
      </c>
      <c r="J353">
        <f>(Table2[[#This Row],[1M Return vs Nifty]]-AVERAGE(Table2[1M Return vs Nifty]))/_xlfn.STDEV.P(Table2[1M Return vs Nifty])</f>
        <v>1.4670819305490972</v>
      </c>
      <c r="K353">
        <v>-1.1206466276895299</v>
      </c>
      <c r="L353">
        <f>(Table2[[#This Row],[6M Return vs Nifty]]-AVERAGE(Table2[6M Return vs Nifty]))/_xlfn.STDEV.P(Table2[6M Return vs Nifty])</f>
        <v>-0.32579881474723232</v>
      </c>
      <c r="M353">
        <v>7.3801064126043396</v>
      </c>
      <c r="N353">
        <f>(Table2[[#This Row],[1W Return vs Nifty]]-AVERAGE(Table2[1W Return vs Nifty]))/_xlfn.STDEV.P(Table2[1W Return vs Nifty])</f>
        <v>1.486947558377463</v>
      </c>
      <c r="O353">
        <v>863.68</v>
      </c>
      <c r="P353">
        <v>818.15950030414797</v>
      </c>
      <c r="Q353">
        <v>774.76429819381997</v>
      </c>
      <c r="R353">
        <v>81.230123575426305</v>
      </c>
      <c r="S353" s="2">
        <f>(Table2[[#This Row],[Close Price]]-Table2[[#This Row],[20D EMA]])/Table2[[#This Row],[20D EMA]]</f>
        <v>7.0824842534272042E-2</v>
      </c>
      <c r="T353" s="2">
        <f>(Table2[[#This Row],[Close Price]]-Table2[[#This Row],[50D EMA]])/Table2[[#This Row],[50D EMA]]</f>
        <v>0.13040305668538987</v>
      </c>
      <c r="U353" s="2">
        <f>(Table2[[#This Row],[Close Price]]-Table2[[#This Row],[200D EMA]])/Table2[[#This Row],[200D EMA]]</f>
        <v>0.19371788575708693</v>
      </c>
      <c r="V353">
        <v>1.0567436913436901</v>
      </c>
      <c r="W353">
        <v>921.25</v>
      </c>
      <c r="X353">
        <v>961.55</v>
      </c>
      <c r="Y353">
        <v>903.65</v>
      </c>
      <c r="Z353">
        <v>964.6</v>
      </c>
      <c r="AA353">
        <v>741.75</v>
      </c>
      <c r="AB353">
        <v>964.6</v>
      </c>
      <c r="AC353" s="2">
        <f>(Table2[[#This Row],[Close Price]]/Table2[[#This Row],[Day Low]])-1</f>
        <v>3.9077340569877439E-3</v>
      </c>
      <c r="AD353" s="2">
        <f>(Table2[[#This Row],[Day High]]/Table2[[#This Row],[Close Price]])-1</f>
        <v>3.9682110612531796E-2</v>
      </c>
      <c r="AE353" s="2">
        <f>(Table2[[#This Row],[Close Price]]/Table2[[#This Row],[Current Week Low]])-1</f>
        <v>2.346041055718473E-2</v>
      </c>
      <c r="AF353" s="2">
        <f>(Table2[[#This Row],[Current Week High]]/Table2[[#This Row],[Close Price]])-1</f>
        <v>4.2979942693409656E-2</v>
      </c>
      <c r="AG353" s="2">
        <f>(Table2[[#This Row],[Close Price]]/Table2[[#This Row],[Current Month Low]])-1</f>
        <v>0.24684866868891131</v>
      </c>
      <c r="AH353" s="2">
        <f>(Table2[[#This Row],[Current Month High]]/Table2[[#This Row],[Close Price]])-1</f>
        <v>4.2979942693409656E-2</v>
      </c>
      <c r="AI353">
        <v>17.7488241336432</v>
      </c>
      <c r="AJ353">
        <v>51.515399737876798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0.24</v>
      </c>
      <c r="AM353" t="s">
        <v>10345</v>
      </c>
      <c r="AN353">
        <v>21.71</v>
      </c>
      <c r="AO353" t="s">
        <v>10345</v>
      </c>
      <c r="AP353">
        <v>0.127863101264726</v>
      </c>
      <c r="AQ353">
        <f>(Table2[[#This Row],[Sharpe Ratio]]-AVERAGE(Table2[Sharpe Ratio]))/_xlfn.STDEV.P(Table2[Sharpe Ratio])</f>
        <v>0.71581291063184205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2.8972220971209168</v>
      </c>
      <c r="AS353">
        <f>_xlfn.RANK.AVG(Table2[[#This Row],[1Y Return vs Nifty Z-Score]],Table2[1Y Return vs Nifty Z-Score])</f>
        <v>457</v>
      </c>
      <c r="AT353">
        <f>_xlfn.RANK.AVG(Table2[[#This Row],[6M Return vs Nifty Z-Score]],Table2[6M Return vs Nifty Z-Score])</f>
        <v>431</v>
      </c>
      <c r="AU353">
        <f>_xlfn.RANK.AVG(Table2[[#This Row],[Sharpe Ratio Z-Score]],Table2[Sharpe Ratio Z-Score])</f>
        <v>172</v>
      </c>
      <c r="AV353">
        <f>(Table2[[#This Row],[Rank 1Y]]+Table2[[#This Row],[Rank 6M]]+Table2[[#This Row],[Rank Sharpe]])/3</f>
        <v>353.33333333333331</v>
      </c>
    </row>
    <row r="354" spans="1:48" x14ac:dyDescent="0.3">
      <c r="A354" t="s">
        <v>628</v>
      </c>
      <c r="B354" t="s">
        <v>629</v>
      </c>
      <c r="C354" t="s">
        <v>10312</v>
      </c>
      <c r="D354" t="s">
        <v>335</v>
      </c>
      <c r="E354">
        <v>30207.562117545</v>
      </c>
      <c r="F354">
        <v>462.8</v>
      </c>
      <c r="G354">
        <v>23.684030975103401</v>
      </c>
      <c r="H354">
        <f>(Table2[[#This Row],[1Y Return vs Nifty]]-AVERAGE(Table2[1Y Return vs Nifty]))/_xlfn.STDEV.P(Table2[1Y Return vs Nifty])</f>
        <v>-8.9432608533200994E-2</v>
      </c>
      <c r="I354">
        <v>4.9634660550234804</v>
      </c>
      <c r="J354">
        <f>(Table2[[#This Row],[1M Return vs Nifty]]-AVERAGE(Table2[1M Return vs Nifty]))/_xlfn.STDEV.P(Table2[1M Return vs Nifty])</f>
        <v>0.42252933892371314</v>
      </c>
      <c r="K354">
        <v>44.501229526672702</v>
      </c>
      <c r="L354">
        <f>(Table2[[#This Row],[6M Return vs Nifty]]-AVERAGE(Table2[6M Return vs Nifty]))/_xlfn.STDEV.P(Table2[6M Return vs Nifty])</f>
        <v>1.2354804247244426</v>
      </c>
      <c r="M354">
        <v>2.50371584497515</v>
      </c>
      <c r="N354">
        <f>(Table2[[#This Row],[1W Return vs Nifty]]-AVERAGE(Table2[1W Return vs Nifty]))/_xlfn.STDEV.P(Table2[1W Return vs Nifty])</f>
        <v>0.38562612987270661</v>
      </c>
      <c r="O354">
        <v>449.7</v>
      </c>
      <c r="P354">
        <v>430.592801084972</v>
      </c>
      <c r="Q354">
        <v>365.228117221687</v>
      </c>
      <c r="R354">
        <v>69.900410004054095</v>
      </c>
      <c r="S354" s="2">
        <f>(Table2[[#This Row],[Close Price]]-Table2[[#This Row],[20D EMA]])/Table2[[#This Row],[20D EMA]]</f>
        <v>2.9130531465421442E-2</v>
      </c>
      <c r="T354" s="2">
        <f>(Table2[[#This Row],[Close Price]]-Table2[[#This Row],[50D EMA]])/Table2[[#This Row],[50D EMA]]</f>
        <v>7.4797346434670967E-2</v>
      </c>
      <c r="U354" s="2">
        <f>(Table2[[#This Row],[Close Price]]-Table2[[#This Row],[200D EMA]])/Table2[[#This Row],[200D EMA]]</f>
        <v>0.26715326169449494</v>
      </c>
      <c r="V354">
        <v>0.91718997610375397</v>
      </c>
      <c r="W354">
        <v>457.1</v>
      </c>
      <c r="X354">
        <v>471.6</v>
      </c>
      <c r="Y354">
        <v>457.1</v>
      </c>
      <c r="Z354">
        <v>471.6</v>
      </c>
      <c r="AA354">
        <v>415.05</v>
      </c>
      <c r="AB354">
        <v>479.35</v>
      </c>
      <c r="AC354" s="2">
        <f>(Table2[[#This Row],[Close Price]]/Table2[[#This Row],[Day Low]])-1</f>
        <v>1.2469919054911349E-2</v>
      </c>
      <c r="AD354" s="2">
        <f>(Table2[[#This Row],[Day High]]/Table2[[#This Row],[Close Price]])-1</f>
        <v>1.9014693171996555E-2</v>
      </c>
      <c r="AE354" s="2">
        <f>(Table2[[#This Row],[Close Price]]/Table2[[#This Row],[Current Week Low]])-1</f>
        <v>1.2469919054911349E-2</v>
      </c>
      <c r="AF354" s="2">
        <f>(Table2[[#This Row],[Current Week High]]/Table2[[#This Row],[Close Price]])-1</f>
        <v>1.9014693171996555E-2</v>
      </c>
      <c r="AG354" s="2">
        <f>(Table2[[#This Row],[Close Price]]/Table2[[#This Row],[Current Month Low]])-1</f>
        <v>0.11504637995422229</v>
      </c>
      <c r="AH354" s="2">
        <f>(Table2[[#This Row],[Current Month High]]/Table2[[#This Row],[Close Price]])-1</f>
        <v>3.5760587726879844E-2</v>
      </c>
      <c r="AI354">
        <v>3.57605877268798</v>
      </c>
      <c r="AJ354">
        <v>77.148325358851594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0.08</v>
      </c>
      <c r="AM354" t="s">
        <v>10345</v>
      </c>
      <c r="AN354">
        <v>6.4</v>
      </c>
      <c r="AO354" t="s">
        <v>10345</v>
      </c>
      <c r="AP354">
        <v>-4.0549767076345E-2</v>
      </c>
      <c r="AQ354">
        <f>(Table2[[#This Row],[Sharpe Ratio]]-AVERAGE(Table2[Sharpe Ratio]))/_xlfn.STDEV.P(Table2[Sharpe Ratio])</f>
        <v>-1.2190651983655896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0.73513808662207192</v>
      </c>
      <c r="AS354">
        <f>_xlfn.RANK.AVG(Table2[[#This Row],[1Y Return vs Nifty Z-Score]],Table2[1Y Return vs Nifty Z-Score])</f>
        <v>328</v>
      </c>
      <c r="AT354">
        <f>_xlfn.RANK.AVG(Table2[[#This Row],[6M Return vs Nifty Z-Score]],Table2[6M Return vs Nifty Z-Score])</f>
        <v>79</v>
      </c>
      <c r="AU354">
        <f>_xlfn.RANK.AVG(Table2[[#This Row],[Sharpe Ratio Z-Score]],Table2[Sharpe Ratio Z-Score])</f>
        <v>655</v>
      </c>
      <c r="AV354">
        <f>(Table2[[#This Row],[Rank 1Y]]+Table2[[#This Row],[Rank 6M]]+Table2[[#This Row],[Rank Sharpe]])/3</f>
        <v>354</v>
      </c>
    </row>
    <row r="355" spans="1:48" x14ac:dyDescent="0.3">
      <c r="A355" t="s">
        <v>137</v>
      </c>
      <c r="B355" t="s">
        <v>138</v>
      </c>
      <c r="C355" t="s">
        <v>10313</v>
      </c>
      <c r="D355" t="s">
        <v>139</v>
      </c>
      <c r="E355">
        <v>209498.00623731001</v>
      </c>
      <c r="F355">
        <v>837.1</v>
      </c>
      <c r="G355">
        <v>43.763947484510403</v>
      </c>
      <c r="H355">
        <f>(Table2[[#This Row],[1Y Return vs Nifty]]-AVERAGE(Table2[1Y Return vs Nifty]))/_xlfn.STDEV.P(Table2[1Y Return vs Nifty])</f>
        <v>0.22568393145230176</v>
      </c>
      <c r="I355">
        <v>0.59286340445693897</v>
      </c>
      <c r="J355">
        <f>(Table2[[#This Row],[1M Return vs Nifty]]-AVERAGE(Table2[1M Return vs Nifty]))/_xlfn.STDEV.P(Table2[1M Return vs Nifty])</f>
        <v>8.5562244164464306E-3</v>
      </c>
      <c r="K355">
        <v>-21.0131618803271</v>
      </c>
      <c r="L355">
        <f>(Table2[[#This Row],[6M Return vs Nifty]]-AVERAGE(Table2[6M Return vs Nifty]))/_xlfn.STDEV.P(Table2[6M Return vs Nifty])</f>
        <v>-1.0065636956068509</v>
      </c>
      <c r="M355">
        <v>-3.9133379967779098</v>
      </c>
      <c r="N355">
        <f>(Table2[[#This Row],[1W Return vs Nifty]]-AVERAGE(Table2[1W Return vs Nifty]))/_xlfn.STDEV.P(Table2[1W Return vs Nifty])</f>
        <v>-1.0636505032800343</v>
      </c>
      <c r="O355">
        <v>845.38</v>
      </c>
      <c r="P355">
        <v>843.43948556661303</v>
      </c>
      <c r="Q355">
        <v>785.38802411120696</v>
      </c>
      <c r="R355">
        <v>48.7341175203563</v>
      </c>
      <c r="S355" s="2">
        <f>(Table2[[#This Row],[Close Price]]-Table2[[#This Row],[20D EMA]])/Table2[[#This Row],[20D EMA]]</f>
        <v>-9.794411980411144E-3</v>
      </c>
      <c r="T355" s="2">
        <f>(Table2[[#This Row],[Close Price]]-Table2[[#This Row],[50D EMA]])/Table2[[#This Row],[50D EMA]]</f>
        <v>-7.5162304766348623E-3</v>
      </c>
      <c r="U355" s="2">
        <f>(Table2[[#This Row],[Close Price]]-Table2[[#This Row],[200D EMA]])/Table2[[#This Row],[200D EMA]]</f>
        <v>6.5842582648638542E-2</v>
      </c>
      <c r="V355">
        <v>0.66669312576617501</v>
      </c>
      <c r="W355">
        <v>834</v>
      </c>
      <c r="X355">
        <v>849.5</v>
      </c>
      <c r="Y355">
        <v>834</v>
      </c>
      <c r="Z355">
        <v>860.45</v>
      </c>
      <c r="AA355">
        <v>800.4</v>
      </c>
      <c r="AB355">
        <v>901</v>
      </c>
      <c r="AC355" s="2">
        <f>(Table2[[#This Row],[Close Price]]/Table2[[#This Row],[Day Low]])-1</f>
        <v>3.717026378896815E-3</v>
      </c>
      <c r="AD355" s="2">
        <f>(Table2[[#This Row],[Day High]]/Table2[[#This Row],[Close Price]])-1</f>
        <v>1.4813045036435213E-2</v>
      </c>
      <c r="AE355" s="2">
        <f>(Table2[[#This Row],[Close Price]]/Table2[[#This Row],[Current Week Low]])-1</f>
        <v>3.717026378896815E-3</v>
      </c>
      <c r="AF355" s="2">
        <f>(Table2[[#This Row],[Current Week High]]/Table2[[#This Row],[Close Price]])-1</f>
        <v>2.7893919483932716E-2</v>
      </c>
      <c r="AG355" s="2">
        <f>(Table2[[#This Row],[Close Price]]/Table2[[#This Row],[Current Month Low]])-1</f>
        <v>4.5852073963018602E-2</v>
      </c>
      <c r="AH355" s="2">
        <f>(Table2[[#This Row],[Current Month High]]/Table2[[#This Row],[Close Price]])-1</f>
        <v>7.6334965953888334E-2</v>
      </c>
      <c r="AI355">
        <v>15.589535300442</v>
      </c>
      <c r="AJ355">
        <v>75.676810073452202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0.02</v>
      </c>
      <c r="AM355" t="s">
        <v>10345</v>
      </c>
      <c r="AN355">
        <v>0.75</v>
      </c>
      <c r="AO355" t="s">
        <v>10345</v>
      </c>
      <c r="AP355">
        <v>0.121142195911146</v>
      </c>
      <c r="AQ355">
        <f>(Table2[[#This Row],[Sharpe Ratio]]-AVERAGE(Table2[Sharpe Ratio]))/_xlfn.STDEV.P(Table2[Sharpe Ratio])</f>
        <v>0.63859712083275422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-1.1973769221853829</v>
      </c>
      <c r="AS355">
        <f>_xlfn.RANK.AVG(Table2[[#This Row],[1Y Return vs Nifty Z-Score]],Table2[1Y Return vs Nifty Z-Score])</f>
        <v>230</v>
      </c>
      <c r="AT355">
        <f>_xlfn.RANK.AVG(Table2[[#This Row],[6M Return vs Nifty Z-Score]],Table2[6M Return vs Nifty Z-Score])</f>
        <v>646</v>
      </c>
      <c r="AU355">
        <f>_xlfn.RANK.AVG(Table2[[#This Row],[Sharpe Ratio Z-Score]],Table2[Sharpe Ratio Z-Score])</f>
        <v>187</v>
      </c>
      <c r="AV355">
        <f>(Table2[[#This Row],[Rank 1Y]]+Table2[[#This Row],[Rank 6M]]+Table2[[#This Row],[Rank Sharpe]])/3</f>
        <v>354.33333333333331</v>
      </c>
    </row>
    <row r="356" spans="1:48" x14ac:dyDescent="0.3">
      <c r="A356" t="s">
        <v>246</v>
      </c>
      <c r="B356" t="s">
        <v>247</v>
      </c>
      <c r="C356" t="s">
        <v>10301</v>
      </c>
      <c r="D356" t="s">
        <v>248</v>
      </c>
      <c r="E356">
        <v>110565.6504446</v>
      </c>
      <c r="F356">
        <v>9972.4500000000007</v>
      </c>
      <c r="G356">
        <v>6.4053723068817696</v>
      </c>
      <c r="H356">
        <f>(Table2[[#This Row],[1Y Return vs Nifty]]-AVERAGE(Table2[1Y Return vs Nifty]))/_xlfn.STDEV.P(Table2[1Y Return vs Nifty])</f>
        <v>-0.36058867298046848</v>
      </c>
      <c r="I356">
        <v>2.98830238157029</v>
      </c>
      <c r="J356">
        <f>(Table2[[#This Row],[1M Return vs Nifty]]-AVERAGE(Table2[1M Return vs Nifty]))/_xlfn.STDEV.P(Table2[1M Return vs Nifty])</f>
        <v>0.23544652153352075</v>
      </c>
      <c r="K356">
        <v>0.42834140803693899</v>
      </c>
      <c r="L356">
        <f>(Table2[[#This Row],[6M Return vs Nifty]]-AVERAGE(Table2[6M Return vs Nifty]))/_xlfn.STDEV.P(Table2[6M Return vs Nifty])</f>
        <v>-0.27278909515159261</v>
      </c>
      <c r="M356">
        <v>1.1339844946972</v>
      </c>
      <c r="N356">
        <f>(Table2[[#This Row],[1W Return vs Nifty]]-AVERAGE(Table2[1W Return vs Nifty]))/_xlfn.STDEV.P(Table2[1W Return vs Nifty])</f>
        <v>7.6275501280773997E-2</v>
      </c>
      <c r="O356">
        <v>9660.07</v>
      </c>
      <c r="P356">
        <v>9361.5349148847999</v>
      </c>
      <c r="Q356">
        <v>8492.5041841034708</v>
      </c>
      <c r="R356">
        <v>71.335869742217696</v>
      </c>
      <c r="S356" s="2">
        <f>(Table2[[#This Row],[Close Price]]-Table2[[#This Row],[20D EMA]])/Table2[[#This Row],[20D EMA]]</f>
        <v>3.2337239792258339E-2</v>
      </c>
      <c r="T356" s="2">
        <f>(Table2[[#This Row],[Close Price]]-Table2[[#This Row],[50D EMA]])/Table2[[#This Row],[50D EMA]]</f>
        <v>6.5258004234310815E-2</v>
      </c>
      <c r="U356" s="2">
        <f>(Table2[[#This Row],[Close Price]]-Table2[[#This Row],[200D EMA]])/Table2[[#This Row],[200D EMA]]</f>
        <v>0.17426494986799509</v>
      </c>
      <c r="V356">
        <v>0.79992526763528105</v>
      </c>
      <c r="W356">
        <v>9865.1</v>
      </c>
      <c r="X356">
        <v>10409</v>
      </c>
      <c r="Y356">
        <v>9760.1</v>
      </c>
      <c r="Z356">
        <v>10409</v>
      </c>
      <c r="AA356">
        <v>9078.85</v>
      </c>
      <c r="AB356">
        <v>10409</v>
      </c>
      <c r="AC356" s="2">
        <f>(Table2[[#This Row],[Close Price]]/Table2[[#This Row],[Day Low]])-1</f>
        <v>1.0881795420218721E-2</v>
      </c>
      <c r="AD356" s="2">
        <f>(Table2[[#This Row],[Day High]]/Table2[[#This Row],[Close Price]])-1</f>
        <v>4.3775601782911844E-2</v>
      </c>
      <c r="AE356" s="2">
        <f>(Table2[[#This Row],[Close Price]]/Table2[[#This Row],[Current Week Low]])-1</f>
        <v>2.1756949211585885E-2</v>
      </c>
      <c r="AF356" s="2">
        <f>(Table2[[#This Row],[Current Week High]]/Table2[[#This Row],[Close Price]])-1</f>
        <v>4.3775601782911844E-2</v>
      </c>
      <c r="AG356" s="2">
        <f>(Table2[[#This Row],[Close Price]]/Table2[[#This Row],[Current Month Low]])-1</f>
        <v>9.8426562835601361E-2</v>
      </c>
      <c r="AH356" s="2">
        <f>(Table2[[#This Row],[Current Month High]]/Table2[[#This Row],[Close Price]])-1</f>
        <v>4.3775601782911844E-2</v>
      </c>
      <c r="AI356">
        <v>4.3775601782911799</v>
      </c>
      <c r="AJ356">
        <v>50.461684696510197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0.12</v>
      </c>
      <c r="AM356" t="s">
        <v>10345</v>
      </c>
      <c r="AN356">
        <v>5.48</v>
      </c>
      <c r="AO356" t="s">
        <v>10345</v>
      </c>
      <c r="AP356">
        <v>9.8866653631026993E-2</v>
      </c>
      <c r="AQ356">
        <f>(Table2[[#This Row],[Sharpe Ratio]]-AVERAGE(Table2[Sharpe Ratio]))/_xlfn.STDEV.P(Table2[Sharpe Ratio])</f>
        <v>0.38267570848223464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6.1019963164468297E-2</v>
      </c>
      <c r="AS356">
        <f>_xlfn.RANK.AVG(Table2[[#This Row],[1Y Return vs Nifty Z-Score]],Table2[1Y Return vs Nifty Z-Score])</f>
        <v>412</v>
      </c>
      <c r="AT356">
        <f>_xlfn.RANK.AVG(Table2[[#This Row],[6M Return vs Nifty Z-Score]],Table2[6M Return vs Nifty Z-Score])</f>
        <v>409</v>
      </c>
      <c r="AU356">
        <f>_xlfn.RANK.AVG(Table2[[#This Row],[Sharpe Ratio Z-Score]],Table2[Sharpe Ratio Z-Score])</f>
        <v>242</v>
      </c>
      <c r="AV356">
        <f>(Table2[[#This Row],[Rank 1Y]]+Table2[[#This Row],[Rank 6M]]+Table2[[#This Row],[Rank Sharpe]])/3</f>
        <v>354.33333333333331</v>
      </c>
    </row>
    <row r="357" spans="1:48" x14ac:dyDescent="0.3">
      <c r="A357" t="s">
        <v>482</v>
      </c>
      <c r="B357" t="s">
        <v>483</v>
      </c>
      <c r="C357" t="s">
        <v>10301</v>
      </c>
      <c r="D357" t="s">
        <v>37</v>
      </c>
      <c r="E357">
        <v>44339.44</v>
      </c>
      <c r="F357">
        <v>270.10000000000002</v>
      </c>
      <c r="G357">
        <v>78.004985882265302</v>
      </c>
      <c r="H357">
        <f>(Table2[[#This Row],[1Y Return vs Nifty]]-AVERAGE(Table2[1Y Return vs Nifty]))/_xlfn.STDEV.P(Table2[1Y Return vs Nifty])</f>
        <v>0.76303265699886602</v>
      </c>
      <c r="I357">
        <v>-7.1627934497533801</v>
      </c>
      <c r="J357">
        <f>(Table2[[#This Row],[1M Return vs Nifty]]-AVERAGE(Table2[1M Return vs Nifty]))/_xlfn.STDEV.P(Table2[1M Return vs Nifty])</f>
        <v>-0.72604119376131826</v>
      </c>
      <c r="K357">
        <v>-9.0509003257977998</v>
      </c>
      <c r="L357">
        <f>(Table2[[#This Row],[6M Return vs Nifty]]-AVERAGE(Table2[6M Return vs Nifty]))/_xlfn.STDEV.P(Table2[6M Return vs Nifty])</f>
        <v>-0.59718924202180312</v>
      </c>
      <c r="M357">
        <v>2.5011453819720399</v>
      </c>
      <c r="N357">
        <f>(Table2[[#This Row],[1W Return vs Nifty]]-AVERAGE(Table2[1W Return vs Nifty]))/_xlfn.STDEV.P(Table2[1W Return vs Nifty])</f>
        <v>0.38504559680275602</v>
      </c>
      <c r="O357">
        <v>262.44</v>
      </c>
      <c r="P357">
        <v>258.83523538193799</v>
      </c>
      <c r="Q357">
        <v>230.06270644243801</v>
      </c>
      <c r="R357">
        <v>59.241602980203297</v>
      </c>
      <c r="S357" s="2">
        <f>(Table2[[#This Row],[Close Price]]-Table2[[#This Row],[20D EMA]])/Table2[[#This Row],[20D EMA]]</f>
        <v>2.9187623837829694E-2</v>
      </c>
      <c r="T357" s="2">
        <f>(Table2[[#This Row],[Close Price]]-Table2[[#This Row],[50D EMA]])/Table2[[#This Row],[50D EMA]]</f>
        <v>4.3520985855885166E-2</v>
      </c>
      <c r="U357" s="2">
        <f>(Table2[[#This Row],[Close Price]]-Table2[[#This Row],[200D EMA]])/Table2[[#This Row],[200D EMA]]</f>
        <v>0.17402774303004817</v>
      </c>
      <c r="V357">
        <v>0.60476722489891899</v>
      </c>
      <c r="W357">
        <v>266.5</v>
      </c>
      <c r="X357">
        <v>274.64999999999998</v>
      </c>
      <c r="Y357">
        <v>262.3</v>
      </c>
      <c r="Z357">
        <v>277.64999999999998</v>
      </c>
      <c r="AA357">
        <v>230.2</v>
      </c>
      <c r="AB357">
        <v>301.95</v>
      </c>
      <c r="AC357" s="2">
        <f>(Table2[[#This Row],[Close Price]]/Table2[[#This Row],[Day Low]])-1</f>
        <v>1.3508442776735574E-2</v>
      </c>
      <c r="AD357" s="2">
        <f>(Table2[[#This Row],[Day High]]/Table2[[#This Row],[Close Price]])-1</f>
        <v>1.6845612736023474E-2</v>
      </c>
      <c r="AE357" s="2">
        <f>(Table2[[#This Row],[Close Price]]/Table2[[#This Row],[Current Week Low]])-1</f>
        <v>2.9736942432329494E-2</v>
      </c>
      <c r="AF357" s="2">
        <f>(Table2[[#This Row],[Current Week High]]/Table2[[#This Row],[Close Price]])-1</f>
        <v>2.7952610144390766E-2</v>
      </c>
      <c r="AG357" s="2">
        <f>(Table2[[#This Row],[Close Price]]/Table2[[#This Row],[Current Month Low]])-1</f>
        <v>0.17332754126846228</v>
      </c>
      <c r="AH357" s="2">
        <f>(Table2[[#This Row],[Current Month High]]/Table2[[#This Row],[Close Price]])-1</f>
        <v>0.11791928915216565</v>
      </c>
      <c r="AI357">
        <v>20.2147352832284</v>
      </c>
      <c r="AJ357">
        <v>118.61594496155401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0.15</v>
      </c>
      <c r="AM357" t="s">
        <v>10345</v>
      </c>
      <c r="AN357">
        <v>7.29</v>
      </c>
      <c r="AO357" t="s">
        <v>10345</v>
      </c>
      <c r="AP357">
        <v>4.7085592858035E-2</v>
      </c>
      <c r="AQ357">
        <f>(Table2[[#This Row],[Sharpe Ratio]]-AVERAGE(Table2[Sharpe Ratio]))/_xlfn.STDEV.P(Table2[Sharpe Ratio])</f>
        <v>-0.21223156871835441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-0.3873837506998537</v>
      </c>
      <c r="AS357">
        <f>_xlfn.RANK.AVG(Table2[[#This Row],[1Y Return vs Nifty Z-Score]],Table2[1Y Return vs Nifty Z-Score])</f>
        <v>133</v>
      </c>
      <c r="AT357">
        <f>_xlfn.RANK.AVG(Table2[[#This Row],[6M Return vs Nifty Z-Score]],Table2[6M Return vs Nifty Z-Score])</f>
        <v>525</v>
      </c>
      <c r="AU357">
        <f>_xlfn.RANK.AVG(Table2[[#This Row],[Sharpe Ratio Z-Score]],Table2[Sharpe Ratio Z-Score])</f>
        <v>406</v>
      </c>
      <c r="AV357">
        <f>(Table2[[#This Row],[Rank 1Y]]+Table2[[#This Row],[Rank 6M]]+Table2[[#This Row],[Rank Sharpe]])/3</f>
        <v>354.66666666666669</v>
      </c>
    </row>
    <row r="358" spans="1:48" x14ac:dyDescent="0.3">
      <c r="A358" t="s">
        <v>1074</v>
      </c>
      <c r="B358" t="s">
        <v>1075</v>
      </c>
      <c r="C358" t="s">
        <v>10305</v>
      </c>
      <c r="D358" t="s">
        <v>51</v>
      </c>
      <c r="E358">
        <v>12471.580879519999</v>
      </c>
      <c r="F358">
        <v>1043.55</v>
      </c>
      <c r="G358">
        <v>39.423498303696</v>
      </c>
      <c r="H358">
        <f>(Table2[[#This Row],[1Y Return vs Nifty]]-AVERAGE(Table2[1Y Return vs Nifty]))/_xlfn.STDEV.P(Table2[1Y Return vs Nifty])</f>
        <v>0.15756874147128838</v>
      </c>
      <c r="I358">
        <v>18.0875151691531</v>
      </c>
      <c r="J358">
        <f>(Table2[[#This Row],[1M Return vs Nifty]]-AVERAGE(Table2[1M Return vs Nifty]))/_xlfn.STDEV.P(Table2[1M Return vs Nifty])</f>
        <v>1.6656081363106863</v>
      </c>
      <c r="K358">
        <v>4.8902864462806699</v>
      </c>
      <c r="L358">
        <f>(Table2[[#This Row],[6M Return vs Nifty]]-AVERAGE(Table2[6M Return vs Nifty]))/_xlfn.STDEV.P(Table2[6M Return vs Nifty])</f>
        <v>-0.12009168892693682</v>
      </c>
      <c r="M358">
        <v>1.05983523303371</v>
      </c>
      <c r="N358">
        <f>(Table2[[#This Row],[1W Return vs Nifty]]-AVERAGE(Table2[1W Return vs Nifty]))/_xlfn.STDEV.P(Table2[1W Return vs Nifty])</f>
        <v>5.9529063593870175E-2</v>
      </c>
      <c r="O358">
        <v>979.85</v>
      </c>
      <c r="P358">
        <v>924.416872012976</v>
      </c>
      <c r="Q358">
        <v>810.30330522731902</v>
      </c>
      <c r="R358">
        <v>62.752736261378097</v>
      </c>
      <c r="S358" s="2">
        <f>(Table2[[#This Row],[Close Price]]-Table2[[#This Row],[20D EMA]])/Table2[[#This Row],[20D EMA]]</f>
        <v>6.5009950502627881E-2</v>
      </c>
      <c r="T358" s="2">
        <f>(Table2[[#This Row],[Close Price]]-Table2[[#This Row],[50D EMA]])/Table2[[#This Row],[50D EMA]]</f>
        <v>0.12887381396188069</v>
      </c>
      <c r="U358" s="2">
        <f>(Table2[[#This Row],[Close Price]]-Table2[[#This Row],[200D EMA]])/Table2[[#This Row],[200D EMA]]</f>
        <v>0.2878510963339177</v>
      </c>
      <c r="V358">
        <v>0.69050597240394496</v>
      </c>
      <c r="W358">
        <v>1012.25</v>
      </c>
      <c r="X358">
        <v>1054.9000000000001</v>
      </c>
      <c r="Y358">
        <v>1011</v>
      </c>
      <c r="Z358">
        <v>1054.9000000000001</v>
      </c>
      <c r="AA358">
        <v>851.25</v>
      </c>
      <c r="AB358">
        <v>1063.7</v>
      </c>
      <c r="AC358" s="2">
        <f>(Table2[[#This Row],[Close Price]]/Table2[[#This Row],[Day Low]])-1</f>
        <v>3.0921215114843026E-2</v>
      </c>
      <c r="AD358" s="2">
        <f>(Table2[[#This Row],[Day High]]/Table2[[#This Row],[Close Price]])-1</f>
        <v>1.0876335585261909E-2</v>
      </c>
      <c r="AE358" s="2">
        <f>(Table2[[#This Row],[Close Price]]/Table2[[#This Row],[Current Week Low]])-1</f>
        <v>3.2195845697329251E-2</v>
      </c>
      <c r="AF358" s="2">
        <f>(Table2[[#This Row],[Current Week High]]/Table2[[#This Row],[Close Price]])-1</f>
        <v>1.0876335585261909E-2</v>
      </c>
      <c r="AG358" s="2">
        <f>(Table2[[#This Row],[Close Price]]/Table2[[#This Row],[Current Month Low]])-1</f>
        <v>0.22590308370044054</v>
      </c>
      <c r="AH358" s="2">
        <f>(Table2[[#This Row],[Current Month High]]/Table2[[#This Row],[Close Price]])-1</f>
        <v>1.9309089166786642E-2</v>
      </c>
      <c r="AI358">
        <v>1.9309089166786599</v>
      </c>
      <c r="AJ358">
        <v>70.891672807663895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0.02</v>
      </c>
      <c r="AM358" t="s">
        <v>10345</v>
      </c>
      <c r="AN358">
        <v>14.1</v>
      </c>
      <c r="AO358" t="s">
        <v>10345</v>
      </c>
      <c r="AP358">
        <v>2.6396639301544001E-2</v>
      </c>
      <c r="AQ358">
        <f>(Table2[[#This Row],[Sharpe Ratio]]-AVERAGE(Table2[Sharpe Ratio]))/_xlfn.STDEV.P(Table2[Sharpe Ratio])</f>
        <v>-0.44992482653668647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1.3126894259122215</v>
      </c>
      <c r="AS358">
        <f>_xlfn.RANK.AVG(Table2[[#This Row],[1Y Return vs Nifty Z-Score]],Table2[1Y Return vs Nifty Z-Score])</f>
        <v>251</v>
      </c>
      <c r="AT358">
        <f>_xlfn.RANK.AVG(Table2[[#This Row],[6M Return vs Nifty Z-Score]],Table2[6M Return vs Nifty Z-Score])</f>
        <v>351</v>
      </c>
      <c r="AU358">
        <f>_xlfn.RANK.AVG(Table2[[#This Row],[Sharpe Ratio Z-Score]],Table2[Sharpe Ratio Z-Score])</f>
        <v>463</v>
      </c>
      <c r="AV358">
        <f>(Table2[[#This Row],[Rank 1Y]]+Table2[[#This Row],[Rank 6M]]+Table2[[#This Row],[Rank Sharpe]])/3</f>
        <v>355</v>
      </c>
    </row>
    <row r="359" spans="1:48" x14ac:dyDescent="0.3">
      <c r="A359" t="s">
        <v>718</v>
      </c>
      <c r="B359" t="s">
        <v>719</v>
      </c>
      <c r="C359" t="s">
        <v>10303</v>
      </c>
      <c r="D359" t="s">
        <v>265</v>
      </c>
      <c r="E359">
        <v>24182.995775740001</v>
      </c>
      <c r="F359">
        <v>1834.95</v>
      </c>
      <c r="G359">
        <v>15.9881678379243</v>
      </c>
      <c r="H359">
        <f>(Table2[[#This Row],[1Y Return vs Nifty]]-AVERAGE(Table2[1Y Return vs Nifty]))/_xlfn.STDEV.P(Table2[1Y Return vs Nifty])</f>
        <v>-0.21020471248362088</v>
      </c>
      <c r="I359">
        <v>3.3589863910791999</v>
      </c>
      <c r="J359">
        <f>(Table2[[#This Row],[1M Return vs Nifty]]-AVERAGE(Table2[1M Return vs Nifty]))/_xlfn.STDEV.P(Table2[1M Return vs Nifty])</f>
        <v>0.27055683152579452</v>
      </c>
      <c r="K359">
        <v>0.60683774826453096</v>
      </c>
      <c r="L359">
        <f>(Table2[[#This Row],[6M Return vs Nifty]]-AVERAGE(Table2[6M Return vs Nifty]))/_xlfn.STDEV.P(Table2[6M Return vs Nifty])</f>
        <v>-0.26668056446828431</v>
      </c>
      <c r="M359">
        <v>4.5860758643155597</v>
      </c>
      <c r="N359">
        <f>(Table2[[#This Row],[1W Return vs Nifty]]-AVERAGE(Table2[1W Return vs Nifty]))/_xlfn.STDEV.P(Table2[1W Return vs Nifty])</f>
        <v>0.85592228014111205</v>
      </c>
      <c r="O359">
        <v>1743.44</v>
      </c>
      <c r="P359">
        <v>1721.0819156551099</v>
      </c>
      <c r="Q359">
        <v>1622.61037719977</v>
      </c>
      <c r="R359">
        <v>69.069925228965104</v>
      </c>
      <c r="S359" s="2">
        <f>(Table2[[#This Row],[Close Price]]-Table2[[#This Row],[20D EMA]])/Table2[[#This Row],[20D EMA]]</f>
        <v>5.2488184279355747E-2</v>
      </c>
      <c r="T359" s="2">
        <f>(Table2[[#This Row],[Close Price]]-Table2[[#This Row],[50D EMA]])/Table2[[#This Row],[50D EMA]]</f>
        <v>6.6160758130764247E-2</v>
      </c>
      <c r="U359" s="2">
        <f>(Table2[[#This Row],[Close Price]]-Table2[[#This Row],[200D EMA]])/Table2[[#This Row],[200D EMA]]</f>
        <v>0.13086297597003937</v>
      </c>
      <c r="V359">
        <v>1.20829590560363</v>
      </c>
      <c r="W359">
        <v>1805</v>
      </c>
      <c r="X359">
        <v>1855.4</v>
      </c>
      <c r="Y359">
        <v>1800</v>
      </c>
      <c r="Z359">
        <v>1910</v>
      </c>
      <c r="AA359">
        <v>1628</v>
      </c>
      <c r="AB359">
        <v>1910</v>
      </c>
      <c r="AC359" s="2">
        <f>(Table2[[#This Row],[Close Price]]/Table2[[#This Row],[Day Low]])-1</f>
        <v>1.6592797783933522E-2</v>
      </c>
      <c r="AD359" s="2">
        <f>(Table2[[#This Row],[Day High]]/Table2[[#This Row],[Close Price]])-1</f>
        <v>1.1144717839723262E-2</v>
      </c>
      <c r="AE359" s="2">
        <f>(Table2[[#This Row],[Close Price]]/Table2[[#This Row],[Current Week Low]])-1</f>
        <v>1.9416666666666638E-2</v>
      </c>
      <c r="AF359" s="2">
        <f>(Table2[[#This Row],[Current Week High]]/Table2[[#This Row],[Close Price]])-1</f>
        <v>4.0900297010817654E-2</v>
      </c>
      <c r="AG359" s="2">
        <f>(Table2[[#This Row],[Close Price]]/Table2[[#This Row],[Current Month Low]])-1</f>
        <v>0.12711916461916473</v>
      </c>
      <c r="AH359" s="2">
        <f>(Table2[[#This Row],[Current Month High]]/Table2[[#This Row],[Close Price]])-1</f>
        <v>4.0900297010817654E-2</v>
      </c>
      <c r="AI359">
        <v>4.0900297010817601</v>
      </c>
      <c r="AJ359">
        <v>60.784227820372401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-0.01</v>
      </c>
      <c r="AM359" t="s">
        <v>10344</v>
      </c>
      <c r="AN359">
        <v>8.2899999999999991</v>
      </c>
      <c r="AO359" t="s">
        <v>10345</v>
      </c>
      <c r="AP359">
        <v>7.7635311782244004E-2</v>
      </c>
      <c r="AQ359">
        <f>(Table2[[#This Row],[Sharpe Ratio]]-AVERAGE(Table2[Sharpe Ratio]))/_xlfn.STDEV.P(Table2[Sharpe Ratio])</f>
        <v>0.13875100740383711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0.78834484211883848</v>
      </c>
      <c r="AS359">
        <f>_xlfn.RANK.AVG(Table2[[#This Row],[1Y Return vs Nifty Z-Score]],Table2[1Y Return vs Nifty Z-Score])</f>
        <v>355</v>
      </c>
      <c r="AT359">
        <f>_xlfn.RANK.AVG(Table2[[#This Row],[6M Return vs Nifty Z-Score]],Table2[6M Return vs Nifty Z-Score])</f>
        <v>406</v>
      </c>
      <c r="AU359">
        <f>_xlfn.RANK.AVG(Table2[[#This Row],[Sharpe Ratio Z-Score]],Table2[Sharpe Ratio Z-Score])</f>
        <v>309</v>
      </c>
      <c r="AV359">
        <f>(Table2[[#This Row],[Rank 1Y]]+Table2[[#This Row],[Rank 6M]]+Table2[[#This Row],[Rank Sharpe]])/3</f>
        <v>356.66666666666669</v>
      </c>
    </row>
    <row r="360" spans="1:48" x14ac:dyDescent="0.3">
      <c r="A360" t="s">
        <v>352</v>
      </c>
      <c r="B360" t="s">
        <v>353</v>
      </c>
      <c r="C360" t="s">
        <v>10305</v>
      </c>
      <c r="D360" t="s">
        <v>51</v>
      </c>
      <c r="E360">
        <v>70435.741500000004</v>
      </c>
      <c r="F360">
        <v>5997.4</v>
      </c>
      <c r="G360">
        <v>31.786234587229</v>
      </c>
      <c r="H360">
        <f>(Table2[[#This Row],[1Y Return vs Nifty]]-AVERAGE(Table2[1Y Return vs Nifty]))/_xlfn.STDEV.P(Table2[1Y Return vs Nifty])</f>
        <v>3.7716245263824083E-2</v>
      </c>
      <c r="I360">
        <v>9.7211300132328606</v>
      </c>
      <c r="J360">
        <f>(Table2[[#This Row],[1M Return vs Nifty]]-AVERAGE(Table2[1M Return vs Nifty]))/_xlfn.STDEV.P(Table2[1M Return vs Nifty])</f>
        <v>0.87316398224998393</v>
      </c>
      <c r="K360">
        <v>6.0546219666951098</v>
      </c>
      <c r="L360">
        <f>(Table2[[#This Row],[6M Return vs Nifty]]-AVERAGE(Table2[6M Return vs Nifty]))/_xlfn.STDEV.P(Table2[6M Return vs Nifty])</f>
        <v>-8.0245610049080415E-2</v>
      </c>
      <c r="M360">
        <v>1.7613916782538199</v>
      </c>
      <c r="N360">
        <f>(Table2[[#This Row],[1W Return vs Nifty]]-AVERAGE(Table2[1W Return vs Nifty]))/_xlfn.STDEV.P(Table2[1W Return vs Nifty])</f>
        <v>0.21797394935743467</v>
      </c>
      <c r="O360">
        <v>5664.35</v>
      </c>
      <c r="P360">
        <v>5434.1329598641396</v>
      </c>
      <c r="Q360">
        <v>4950.6948807733597</v>
      </c>
      <c r="R360">
        <v>79.533678962089397</v>
      </c>
      <c r="S360" s="2">
        <f>(Table2[[#This Row],[Close Price]]-Table2[[#This Row],[20D EMA]])/Table2[[#This Row],[20D EMA]]</f>
        <v>5.8797567240724755E-2</v>
      </c>
      <c r="T360" s="2">
        <f>(Table2[[#This Row],[Close Price]]-Table2[[#This Row],[50D EMA]])/Table2[[#This Row],[50D EMA]]</f>
        <v>0.10365352564909315</v>
      </c>
      <c r="U360" s="2">
        <f>(Table2[[#This Row],[Close Price]]-Table2[[#This Row],[200D EMA]])/Table2[[#This Row],[200D EMA]]</f>
        <v>0.21142589968362818</v>
      </c>
      <c r="V360">
        <v>1.01540283265523</v>
      </c>
      <c r="W360">
        <v>5850.3</v>
      </c>
      <c r="X360">
        <v>6021.1</v>
      </c>
      <c r="Y360">
        <v>5700</v>
      </c>
      <c r="Z360">
        <v>6021.1</v>
      </c>
      <c r="AA360">
        <v>5164.75</v>
      </c>
      <c r="AB360">
        <v>6021.1</v>
      </c>
      <c r="AC360" s="2">
        <f>(Table2[[#This Row],[Close Price]]/Table2[[#This Row],[Day Low]])-1</f>
        <v>2.5144009708903736E-2</v>
      </c>
      <c r="AD360" s="2">
        <f>(Table2[[#This Row],[Day High]]/Table2[[#This Row],[Close Price]])-1</f>
        <v>3.951712408710506E-3</v>
      </c>
      <c r="AE360" s="2">
        <f>(Table2[[#This Row],[Close Price]]/Table2[[#This Row],[Current Week Low]])-1</f>
        <v>5.2175438596491208E-2</v>
      </c>
      <c r="AF360" s="2">
        <f>(Table2[[#This Row],[Current Week High]]/Table2[[#This Row],[Close Price]])-1</f>
        <v>3.951712408710506E-3</v>
      </c>
      <c r="AG360" s="2">
        <f>(Table2[[#This Row],[Close Price]]/Table2[[#This Row],[Current Month Low]])-1</f>
        <v>0.16121787114574748</v>
      </c>
      <c r="AH360" s="2">
        <f>(Table2[[#This Row],[Current Month High]]/Table2[[#This Row],[Close Price]])-1</f>
        <v>3.951712408710506E-3</v>
      </c>
      <c r="AI360">
        <v>0.39517124087104999</v>
      </c>
      <c r="AJ360">
        <v>73.988975921090798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0.03</v>
      </c>
      <c r="AM360" t="s">
        <v>10345</v>
      </c>
      <c r="AN360">
        <v>3.46</v>
      </c>
      <c r="AO360" t="s">
        <v>10345</v>
      </c>
      <c r="AP360">
        <v>3.0099263886611001E-2</v>
      </c>
      <c r="AQ360">
        <f>(Table2[[#This Row],[Sharpe Ratio]]-AVERAGE(Table2[Sharpe Ratio]))/_xlfn.STDEV.P(Table2[Sharpe Ratio])</f>
        <v>-0.407385753803996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0.6412228130181663</v>
      </c>
      <c r="AS360">
        <f>_xlfn.RANK.AVG(Table2[[#This Row],[1Y Return vs Nifty Z-Score]],Table2[1Y Return vs Nifty Z-Score])</f>
        <v>285</v>
      </c>
      <c r="AT360">
        <f>_xlfn.RANK.AVG(Table2[[#This Row],[6M Return vs Nifty Z-Score]],Table2[6M Return vs Nifty Z-Score])</f>
        <v>334</v>
      </c>
      <c r="AU360">
        <f>_xlfn.RANK.AVG(Table2[[#This Row],[Sharpe Ratio Z-Score]],Table2[Sharpe Ratio Z-Score])</f>
        <v>452</v>
      </c>
      <c r="AV360">
        <f>(Table2[[#This Row],[Rank 1Y]]+Table2[[#This Row],[Rank 6M]]+Table2[[#This Row],[Rank Sharpe]])/3</f>
        <v>357</v>
      </c>
    </row>
    <row r="361" spans="1:48" x14ac:dyDescent="0.3">
      <c r="A361" t="s">
        <v>1404</v>
      </c>
      <c r="B361" t="s">
        <v>1405</v>
      </c>
      <c r="C361" t="s">
        <v>10317</v>
      </c>
      <c r="D361" t="s">
        <v>669</v>
      </c>
      <c r="E361">
        <v>8015.2719063599998</v>
      </c>
      <c r="F361">
        <v>470.05</v>
      </c>
      <c r="G361">
        <v>-1.5279878961047499</v>
      </c>
      <c r="H361">
        <f>(Table2[[#This Row],[1Y Return vs Nifty]]-AVERAGE(Table2[1Y Return vs Nifty]))/_xlfn.STDEV.P(Table2[1Y Return vs Nifty])</f>
        <v>-0.48508784689150708</v>
      </c>
      <c r="I361">
        <v>-10.6144348090767</v>
      </c>
      <c r="J361">
        <f>(Table2[[#This Row],[1M Return vs Nifty]]-AVERAGE(Table2[1M Return vs Nifty]))/_xlfn.STDEV.P(Table2[1M Return vs Nifty])</f>
        <v>-1.0529724748504263</v>
      </c>
      <c r="K361">
        <v>13.533863331462801</v>
      </c>
      <c r="L361">
        <f>(Table2[[#This Row],[6M Return vs Nifty]]-AVERAGE(Table2[6M Return vs Nifty]))/_xlfn.STDEV.P(Table2[6M Return vs Nifty])</f>
        <v>0.1757102000605188</v>
      </c>
      <c r="M361">
        <v>-1.6332869486052799</v>
      </c>
      <c r="N361">
        <f>(Table2[[#This Row],[1W Return vs Nifty]]-AVERAGE(Table2[1W Return vs Nifty]))/_xlfn.STDEV.P(Table2[1W Return vs Nifty])</f>
        <v>-0.5487062955485188</v>
      </c>
      <c r="O361">
        <v>486.89</v>
      </c>
      <c r="P361">
        <v>489.55377662303198</v>
      </c>
      <c r="Q361">
        <v>432.45543421043601</v>
      </c>
      <c r="R361">
        <v>39.1652074120381</v>
      </c>
      <c r="S361" s="2">
        <f>(Table2[[#This Row],[Close Price]]-Table2[[#This Row],[20D EMA]])/Table2[[#This Row],[20D EMA]]</f>
        <v>-3.458686767031563E-2</v>
      </c>
      <c r="T361" s="2">
        <f>(Table2[[#This Row],[Close Price]]-Table2[[#This Row],[50D EMA]])/Table2[[#This Row],[50D EMA]]</f>
        <v>-3.9839906368550677E-2</v>
      </c>
      <c r="U361" s="2">
        <f>(Table2[[#This Row],[Close Price]]-Table2[[#This Row],[200D EMA]])/Table2[[#This Row],[200D EMA]]</f>
        <v>8.693280929213669E-2</v>
      </c>
      <c r="V361">
        <v>0.24075004456486601</v>
      </c>
      <c r="W361">
        <v>469.3</v>
      </c>
      <c r="X361">
        <v>476.8</v>
      </c>
      <c r="Y361">
        <v>469.3</v>
      </c>
      <c r="Z361">
        <v>478.9</v>
      </c>
      <c r="AA361">
        <v>454.05</v>
      </c>
      <c r="AB361">
        <v>509.45</v>
      </c>
      <c r="AC361" s="2">
        <f>(Table2[[#This Row],[Close Price]]/Table2[[#This Row],[Day Low]])-1</f>
        <v>1.5981248668228698E-3</v>
      </c>
      <c r="AD361" s="2">
        <f>(Table2[[#This Row],[Day High]]/Table2[[#This Row],[Close Price]])-1</f>
        <v>1.4360174449526752E-2</v>
      </c>
      <c r="AE361" s="2">
        <f>(Table2[[#This Row],[Close Price]]/Table2[[#This Row],[Current Week Low]])-1</f>
        <v>1.5981248668228698E-3</v>
      </c>
      <c r="AF361" s="2">
        <f>(Table2[[#This Row],[Current Week High]]/Table2[[#This Row],[Close Price]])-1</f>
        <v>1.8827784278268256E-2</v>
      </c>
      <c r="AG361" s="2">
        <f>(Table2[[#This Row],[Close Price]]/Table2[[#This Row],[Current Month Low]])-1</f>
        <v>3.5238409866754861E-2</v>
      </c>
      <c r="AH361" s="2">
        <f>(Table2[[#This Row],[Current Month High]]/Table2[[#This Row],[Close Price]])-1</f>
        <v>8.3820870120199897E-2</v>
      </c>
      <c r="AI361">
        <v>35.889798957557701</v>
      </c>
      <c r="AJ361">
        <v>47.304920087746702</v>
      </c>
      <c r="AK361" t="str">
        <f>IF(AND(Table2[[#This Row],[20D EMA]]&gt;Table2[[#This Row],[50D EMA]],Table2[[#This Row],[50D EMA]]&gt;Table2[[#This Row],[200D EMA]]),"Uptrend","Downtrend/NoTrend")</f>
        <v>Downtrend/NoTrend</v>
      </c>
      <c r="AL361">
        <v>7.0000000000000007E-2</v>
      </c>
      <c r="AM361" t="s">
        <v>10345</v>
      </c>
      <c r="AN361">
        <v>-3.34</v>
      </c>
      <c r="AO361" t="s">
        <v>10344</v>
      </c>
      <c r="AP361">
        <v>6.9067336224353001E-2</v>
      </c>
      <c r="AQ361">
        <f>(Table2[[#This Row],[Sharpe Ratio]]-AVERAGE(Table2[Sharpe Ratio]))/_xlfn.STDEV.P(Table2[Sharpe Ratio])</f>
        <v>4.0314418153338194E-2</v>
      </c>
      <c r="AR3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1">
        <f>_xlfn.RANK.AVG(Table2[[#This Row],[1Y Return vs Nifty Z-Score]],Table2[1Y Return vs Nifty Z-Score])</f>
        <v>469</v>
      </c>
      <c r="AT361">
        <f>_xlfn.RANK.AVG(Table2[[#This Row],[6M Return vs Nifty Z-Score]],Table2[6M Return vs Nifty Z-Score])</f>
        <v>267</v>
      </c>
      <c r="AU361">
        <f>_xlfn.RANK.AVG(Table2[[#This Row],[Sharpe Ratio Z-Score]],Table2[Sharpe Ratio Z-Score])</f>
        <v>347</v>
      </c>
      <c r="AV361">
        <f>(Table2[[#This Row],[Rank 1Y]]+Table2[[#This Row],[Rank 6M]]+Table2[[#This Row],[Rank Sharpe]])/3</f>
        <v>361</v>
      </c>
    </row>
    <row r="362" spans="1:48" x14ac:dyDescent="0.3">
      <c r="A362" t="s">
        <v>44</v>
      </c>
      <c r="B362" t="s">
        <v>45</v>
      </c>
      <c r="C362" t="s">
        <v>10304</v>
      </c>
      <c r="D362" t="s">
        <v>46</v>
      </c>
      <c r="E362">
        <v>509119.361623</v>
      </c>
      <c r="F362">
        <v>3689.05</v>
      </c>
      <c r="G362">
        <v>7.1029523230443603</v>
      </c>
      <c r="H362">
        <f>(Table2[[#This Row],[1Y Return vs Nifty]]-AVERAGE(Table2[1Y Return vs Nifty]))/_xlfn.STDEV.P(Table2[1Y Return vs Nifty])</f>
        <v>-0.34964146605591745</v>
      </c>
      <c r="I362">
        <v>-0.82038976487445503</v>
      </c>
      <c r="J362">
        <f>(Table2[[#This Row],[1M Return vs Nifty]]-AVERAGE(Table2[1M Return vs Nifty]))/_xlfn.STDEV.P(Table2[1M Return vs Nifty])</f>
        <v>-0.12530376306595387</v>
      </c>
      <c r="K362">
        <v>-7.8211806902818299</v>
      </c>
      <c r="L362">
        <f>(Table2[[#This Row],[6M Return vs Nifty]]-AVERAGE(Table2[6M Return vs Nifty]))/_xlfn.STDEV.P(Table2[6M Return vs Nifty])</f>
        <v>-0.55510557736045441</v>
      </c>
      <c r="M362">
        <v>2.0864663256468301</v>
      </c>
      <c r="N362">
        <f>(Table2[[#This Row],[1W Return vs Nifty]]-AVERAGE(Table2[1W Return vs Nifty]))/_xlfn.STDEV.P(Table2[1W Return vs Nifty])</f>
        <v>0.29139129976700384</v>
      </c>
      <c r="O362">
        <v>3621.57</v>
      </c>
      <c r="P362">
        <v>3612.9028009312601</v>
      </c>
      <c r="Q362">
        <v>3425.8246472005799</v>
      </c>
      <c r="R362">
        <v>69.876288996001506</v>
      </c>
      <c r="S362" s="2">
        <f>(Table2[[#This Row],[Close Price]]-Table2[[#This Row],[20D EMA]])/Table2[[#This Row],[20D EMA]]</f>
        <v>1.8632802900399554E-2</v>
      </c>
      <c r="T362" s="2">
        <f>(Table2[[#This Row],[Close Price]]-Table2[[#This Row],[50D EMA]])/Table2[[#This Row],[50D EMA]]</f>
        <v>2.107645936367632E-2</v>
      </c>
      <c r="U362" s="2">
        <f>(Table2[[#This Row],[Close Price]]-Table2[[#This Row],[200D EMA]])/Table2[[#This Row],[200D EMA]]</f>
        <v>7.6835617670774681E-2</v>
      </c>
      <c r="V362">
        <v>0.63333547658233802</v>
      </c>
      <c r="W362">
        <v>3685</v>
      </c>
      <c r="X362">
        <v>3724.4</v>
      </c>
      <c r="Y362">
        <v>3594.7</v>
      </c>
      <c r="Z362">
        <v>3737</v>
      </c>
      <c r="AA362">
        <v>3511.5</v>
      </c>
      <c r="AB362">
        <v>3838.95</v>
      </c>
      <c r="AC362" s="2">
        <f>(Table2[[#This Row],[Close Price]]/Table2[[#This Row],[Day Low]])-1</f>
        <v>1.0990502035279626E-3</v>
      </c>
      <c r="AD362" s="2">
        <f>(Table2[[#This Row],[Day High]]/Table2[[#This Row],[Close Price]])-1</f>
        <v>9.5824128163077837E-3</v>
      </c>
      <c r="AE362" s="2">
        <f>(Table2[[#This Row],[Close Price]]/Table2[[#This Row],[Current Week Low]])-1</f>
        <v>2.6246974712771598E-2</v>
      </c>
      <c r="AF362" s="2">
        <f>(Table2[[#This Row],[Current Week High]]/Table2[[#This Row],[Close Price]])-1</f>
        <v>1.2997926295387652E-2</v>
      </c>
      <c r="AG362" s="2">
        <f>(Table2[[#This Row],[Close Price]]/Table2[[#This Row],[Current Month Low]])-1</f>
        <v>5.0562437704684715E-2</v>
      </c>
      <c r="AH362" s="2">
        <f>(Table2[[#This Row],[Current Month High]]/Table2[[#This Row],[Close Price]])-1</f>
        <v>4.0633767501118134E-2</v>
      </c>
      <c r="AI362">
        <v>6.2577086241715403</v>
      </c>
      <c r="AJ362">
        <v>39.206807418727898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-0.02</v>
      </c>
      <c r="AM362" t="s">
        <v>10344</v>
      </c>
      <c r="AN362">
        <v>2.7</v>
      </c>
      <c r="AO362" t="s">
        <v>10345</v>
      </c>
      <c r="AP362">
        <v>0.12911801302541301</v>
      </c>
      <c r="AQ362">
        <f>(Table2[[#This Row],[Sharpe Ratio]]-AVERAGE(Table2[Sharpe Ratio]))/_xlfn.STDEV.P(Table2[Sharpe Ratio])</f>
        <v>0.73023046267756409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-8.4290440377577935E-3</v>
      </c>
      <c r="AS362">
        <f>_xlfn.RANK.AVG(Table2[[#This Row],[1Y Return vs Nifty Z-Score]],Table2[1Y Return vs Nifty Z-Score])</f>
        <v>405</v>
      </c>
      <c r="AT362">
        <f>_xlfn.RANK.AVG(Table2[[#This Row],[6M Return vs Nifty Z-Score]],Table2[6M Return vs Nifty Z-Score])</f>
        <v>511</v>
      </c>
      <c r="AU362">
        <f>_xlfn.RANK.AVG(Table2[[#This Row],[Sharpe Ratio Z-Score]],Table2[Sharpe Ratio Z-Score])</f>
        <v>168</v>
      </c>
      <c r="AV362">
        <f>(Table2[[#This Row],[Rank 1Y]]+Table2[[#This Row],[Rank 6M]]+Table2[[#This Row],[Rank Sharpe]])/3</f>
        <v>361.33333333333331</v>
      </c>
    </row>
    <row r="363" spans="1:48" x14ac:dyDescent="0.3">
      <c r="A363" t="s">
        <v>290</v>
      </c>
      <c r="B363" t="s">
        <v>291</v>
      </c>
      <c r="C363" t="s">
        <v>10301</v>
      </c>
      <c r="D363" t="s">
        <v>248</v>
      </c>
      <c r="E363">
        <v>96281.824724054997</v>
      </c>
      <c r="F363">
        <v>4474.95</v>
      </c>
      <c r="G363">
        <v>47.300211251996998</v>
      </c>
      <c r="H363">
        <f>(Table2[[#This Row],[1Y Return vs Nifty]]-AVERAGE(Table2[1Y Return vs Nifty]))/_xlfn.STDEV.P(Table2[1Y Return vs Nifty])</f>
        <v>0.28117894321514608</v>
      </c>
      <c r="I363">
        <v>7.74160115094615</v>
      </c>
      <c r="J363">
        <f>(Table2[[#This Row],[1M Return vs Nifty]]-AVERAGE(Table2[1M Return vs Nifty]))/_xlfn.STDEV.P(Table2[1M Return vs Nifty])</f>
        <v>0.68566770452919157</v>
      </c>
      <c r="K363">
        <v>2.50461624818371</v>
      </c>
      <c r="L363">
        <f>(Table2[[#This Row],[6M Return vs Nifty]]-AVERAGE(Table2[6M Return vs Nifty]))/_xlfn.STDEV.P(Table2[6M Return vs Nifty])</f>
        <v>-0.20173448108025593</v>
      </c>
      <c r="M363">
        <v>3.5126594077651601</v>
      </c>
      <c r="N363">
        <f>(Table2[[#This Row],[1W Return vs Nifty]]-AVERAGE(Table2[1W Return vs Nifty]))/_xlfn.STDEV.P(Table2[1W Return vs Nifty])</f>
        <v>0.61349367871689264</v>
      </c>
      <c r="O363">
        <v>4275.6000000000004</v>
      </c>
      <c r="P363">
        <v>4143.4432377021603</v>
      </c>
      <c r="Q363">
        <v>3666.10856617744</v>
      </c>
      <c r="R363">
        <v>78.401126224791298</v>
      </c>
      <c r="S363" s="2">
        <f>(Table2[[#This Row],[Close Price]]-Table2[[#This Row],[20D EMA]])/Table2[[#This Row],[20D EMA]]</f>
        <v>4.6625035082795266E-2</v>
      </c>
      <c r="T363" s="2">
        <f>(Table2[[#This Row],[Close Price]]-Table2[[#This Row],[50D EMA]])/Table2[[#This Row],[50D EMA]]</f>
        <v>8.0007554895740296E-2</v>
      </c>
      <c r="U363" s="2">
        <f>(Table2[[#This Row],[Close Price]]-Table2[[#This Row],[200D EMA]])/Table2[[#This Row],[200D EMA]]</f>
        <v>0.22062669973407759</v>
      </c>
      <c r="V363">
        <v>1.0252156643586201</v>
      </c>
      <c r="W363">
        <v>4461.25</v>
      </c>
      <c r="X363">
        <v>4509.95</v>
      </c>
      <c r="Y363">
        <v>4365.6000000000004</v>
      </c>
      <c r="Z363">
        <v>4527.95</v>
      </c>
      <c r="AA363">
        <v>3955.55</v>
      </c>
      <c r="AB363">
        <v>4527.95</v>
      </c>
      <c r="AC363" s="2">
        <f>(Table2[[#This Row],[Close Price]]/Table2[[#This Row],[Day Low]])-1</f>
        <v>3.0708882039787166E-3</v>
      </c>
      <c r="AD363" s="2">
        <f>(Table2[[#This Row],[Day High]]/Table2[[#This Row],[Close Price]])-1</f>
        <v>7.8213164392897383E-3</v>
      </c>
      <c r="AE363" s="2">
        <f>(Table2[[#This Row],[Close Price]]/Table2[[#This Row],[Current Week Low]])-1</f>
        <v>2.5048103353490836E-2</v>
      </c>
      <c r="AF363" s="2">
        <f>(Table2[[#This Row],[Current Week High]]/Table2[[#This Row],[Close Price]])-1</f>
        <v>1.1843707750924581E-2</v>
      </c>
      <c r="AG363" s="2">
        <f>(Table2[[#This Row],[Close Price]]/Table2[[#This Row],[Current Month Low]])-1</f>
        <v>0.13130917318704083</v>
      </c>
      <c r="AH363" s="2">
        <f>(Table2[[#This Row],[Current Month High]]/Table2[[#This Row],[Close Price]])-1</f>
        <v>1.1843707750924581E-2</v>
      </c>
      <c r="AI363">
        <v>1.1843707750924499</v>
      </c>
      <c r="AJ363">
        <v>85.217607251505498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0.1</v>
      </c>
      <c r="AM363" t="s">
        <v>10345</v>
      </c>
      <c r="AN363">
        <v>8.27</v>
      </c>
      <c r="AO363" t="s">
        <v>10345</v>
      </c>
      <c r="AP363">
        <v>2.0181713512354999E-2</v>
      </c>
      <c r="AQ363">
        <f>(Table2[[#This Row],[Sharpe Ratio]]-AVERAGE(Table2[Sharpe Ratio]))/_xlfn.STDEV.P(Table2[Sharpe Ratio])</f>
        <v>-0.5213274692028752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0.8572783761780991</v>
      </c>
      <c r="AS363">
        <f>_xlfn.RANK.AVG(Table2[[#This Row],[1Y Return vs Nifty Z-Score]],Table2[1Y Return vs Nifty Z-Score])</f>
        <v>218</v>
      </c>
      <c r="AT363">
        <f>_xlfn.RANK.AVG(Table2[[#This Row],[6M Return vs Nifty Z-Score]],Table2[6M Return vs Nifty Z-Score])</f>
        <v>388</v>
      </c>
      <c r="AU363">
        <f>_xlfn.RANK.AVG(Table2[[#This Row],[Sharpe Ratio Z-Score]],Table2[Sharpe Ratio Z-Score])</f>
        <v>479</v>
      </c>
      <c r="AV363">
        <f>(Table2[[#This Row],[Rank 1Y]]+Table2[[#This Row],[Rank 6M]]+Table2[[#This Row],[Rank Sharpe]])/3</f>
        <v>361.66666666666669</v>
      </c>
    </row>
    <row r="364" spans="1:48" x14ac:dyDescent="0.3">
      <c r="A364" t="s">
        <v>1208</v>
      </c>
      <c r="B364" t="s">
        <v>1209</v>
      </c>
      <c r="C364" t="s">
        <v>10316</v>
      </c>
      <c r="D364" t="s">
        <v>1190</v>
      </c>
      <c r="E364">
        <v>9950.9562445499996</v>
      </c>
      <c r="F364">
        <v>522.29999999999995</v>
      </c>
      <c r="G364">
        <v>7.1247604858558899</v>
      </c>
      <c r="H364">
        <f>(Table2[[#This Row],[1Y Return vs Nifty]]-AVERAGE(Table2[1Y Return vs Nifty]))/_xlfn.STDEV.P(Table2[1Y Return vs Nifty])</f>
        <v>-0.34929922793927037</v>
      </c>
      <c r="I364">
        <v>-6.2260689579050403</v>
      </c>
      <c r="J364">
        <f>(Table2[[#This Row],[1M Return vs Nifty]]-AVERAGE(Table2[1M Return vs Nifty]))/_xlfn.STDEV.P(Table2[1M Return vs Nifty])</f>
        <v>-0.63731687212218957</v>
      </c>
      <c r="K364">
        <v>12.6594978334166</v>
      </c>
      <c r="L364">
        <f>(Table2[[#This Row],[6M Return vs Nifty]]-AVERAGE(Table2[6M Return vs Nifty]))/_xlfn.STDEV.P(Table2[6M Return vs Nifty])</f>
        <v>0.14578752228218911</v>
      </c>
      <c r="M364">
        <v>-3.7916900316270499</v>
      </c>
      <c r="N364">
        <f>(Table2[[#This Row],[1W Return vs Nifty]]-AVERAGE(Table2[1W Return vs Nifty]))/_xlfn.STDEV.P(Table2[1W Return vs Nifty])</f>
        <v>-1.0361765942695471</v>
      </c>
      <c r="O364">
        <v>518.66</v>
      </c>
      <c r="P364">
        <v>516.02797766788797</v>
      </c>
      <c r="Q364">
        <v>451.971204347872</v>
      </c>
      <c r="R364">
        <v>49.984923753298403</v>
      </c>
      <c r="S364" s="2">
        <f>(Table2[[#This Row],[Close Price]]-Table2[[#This Row],[20D EMA]])/Table2[[#This Row],[20D EMA]]</f>
        <v>7.0180850653607111E-3</v>
      </c>
      <c r="T364" s="2">
        <f>(Table2[[#This Row],[Close Price]]-Table2[[#This Row],[50D EMA]])/Table2[[#This Row],[50D EMA]]</f>
        <v>1.2154423022676917E-2</v>
      </c>
      <c r="U364" s="2">
        <f>(Table2[[#This Row],[Close Price]]-Table2[[#This Row],[200D EMA]])/Table2[[#This Row],[200D EMA]]</f>
        <v>0.15560459377849539</v>
      </c>
      <c r="V364">
        <v>0.55809625009130803</v>
      </c>
      <c r="W364">
        <v>512.95000000000005</v>
      </c>
      <c r="X364">
        <v>533.29999999999995</v>
      </c>
      <c r="Y364">
        <v>507</v>
      </c>
      <c r="Z364">
        <v>533.29999999999995</v>
      </c>
      <c r="AA364">
        <v>477</v>
      </c>
      <c r="AB364">
        <v>573.85</v>
      </c>
      <c r="AC364" s="2">
        <f>(Table2[[#This Row],[Close Price]]/Table2[[#This Row],[Day Low]])-1</f>
        <v>1.8227897455892261E-2</v>
      </c>
      <c r="AD364" s="2">
        <f>(Table2[[#This Row],[Day High]]/Table2[[#This Row],[Close Price]])-1</f>
        <v>2.1060693088263527E-2</v>
      </c>
      <c r="AE364" s="2">
        <f>(Table2[[#This Row],[Close Price]]/Table2[[#This Row],[Current Week Low]])-1</f>
        <v>3.0177514792899318E-2</v>
      </c>
      <c r="AF364" s="2">
        <f>(Table2[[#This Row],[Current Week High]]/Table2[[#This Row],[Close Price]])-1</f>
        <v>2.1060693088263527E-2</v>
      </c>
      <c r="AG364" s="2">
        <f>(Table2[[#This Row],[Close Price]]/Table2[[#This Row],[Current Month Low]])-1</f>
        <v>9.4968553459119365E-2</v>
      </c>
      <c r="AH364" s="2">
        <f>(Table2[[#This Row],[Current Month High]]/Table2[[#This Row],[Close Price]])-1</f>
        <v>9.8698066245452853E-2</v>
      </c>
      <c r="AI364">
        <v>11.3153360137851</v>
      </c>
      <c r="AJ364">
        <v>68.701550387596797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-0.12</v>
      </c>
      <c r="AM364" t="s">
        <v>10344</v>
      </c>
      <c r="AN364">
        <v>8.81</v>
      </c>
      <c r="AO364" t="s">
        <v>10345</v>
      </c>
      <c r="AP364">
        <v>4.6942277975328003E-2</v>
      </c>
      <c r="AQ364">
        <f>(Table2[[#This Row],[Sharpe Ratio]]-AVERAGE(Table2[Sharpe Ratio]))/_xlfn.STDEV.P(Table2[Sharpe Ratio])</f>
        <v>-0.2138780986538325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-2.0908832707026503</v>
      </c>
      <c r="AS364">
        <f>_xlfn.RANK.AVG(Table2[[#This Row],[1Y Return vs Nifty Z-Score]],Table2[1Y Return vs Nifty Z-Score])</f>
        <v>404</v>
      </c>
      <c r="AT364">
        <f>_xlfn.RANK.AVG(Table2[[#This Row],[6M Return vs Nifty Z-Score]],Table2[6M Return vs Nifty Z-Score])</f>
        <v>274</v>
      </c>
      <c r="AU364">
        <f>_xlfn.RANK.AVG(Table2[[#This Row],[Sharpe Ratio Z-Score]],Table2[Sharpe Ratio Z-Score])</f>
        <v>407</v>
      </c>
      <c r="AV364">
        <f>(Table2[[#This Row],[Rank 1Y]]+Table2[[#This Row],[Rank 6M]]+Table2[[#This Row],[Rank Sharpe]])/3</f>
        <v>361.66666666666669</v>
      </c>
    </row>
    <row r="365" spans="1:48" x14ac:dyDescent="0.3">
      <c r="A365" t="s">
        <v>1569</v>
      </c>
      <c r="B365" t="s">
        <v>1570</v>
      </c>
      <c r="C365" t="s">
        <v>10306</v>
      </c>
      <c r="D365" t="s">
        <v>898</v>
      </c>
      <c r="E365">
        <v>6287.8087546819997</v>
      </c>
      <c r="F365">
        <v>213.17</v>
      </c>
      <c r="G365">
        <v>29.0216024128482</v>
      </c>
      <c r="H365">
        <f>(Table2[[#This Row],[1Y Return vs Nifty]]-AVERAGE(Table2[1Y Return vs Nifty]))/_xlfn.STDEV.P(Table2[1Y Return vs Nifty])</f>
        <v>-5.6694592890482063E-3</v>
      </c>
      <c r="I365">
        <v>-6.8846349961295701</v>
      </c>
      <c r="J365">
        <f>(Table2[[#This Row],[1M Return vs Nifty]]-AVERAGE(Table2[1M Return vs Nifty]))/_xlfn.STDEV.P(Table2[1M Return vs Nifty])</f>
        <v>-0.69969468492042708</v>
      </c>
      <c r="K365">
        <v>-1.5478550948926399</v>
      </c>
      <c r="L365">
        <f>(Table2[[#This Row],[6M Return vs Nifty]]-AVERAGE(Table2[6M Return vs Nifty]))/_xlfn.STDEV.P(Table2[6M Return vs Nifty])</f>
        <v>-0.34041881214746977</v>
      </c>
      <c r="M365">
        <v>0.643392530842119</v>
      </c>
      <c r="N365">
        <f>(Table2[[#This Row],[1W Return vs Nifty]]-AVERAGE(Table2[1W Return vs Nifty]))/_xlfn.STDEV.P(Table2[1W Return vs Nifty])</f>
        <v>-3.4523548744563717E-2</v>
      </c>
      <c r="O365">
        <v>210.61</v>
      </c>
      <c r="P365">
        <v>212.33308390804001</v>
      </c>
      <c r="Q365">
        <v>195.77052148431301</v>
      </c>
      <c r="R365">
        <v>57.573362820631097</v>
      </c>
      <c r="S365" s="2">
        <f>(Table2[[#This Row],[Close Price]]-Table2[[#This Row],[20D EMA]])/Table2[[#This Row],[20D EMA]]</f>
        <v>1.2155168320592439E-2</v>
      </c>
      <c r="T365" s="2">
        <f>(Table2[[#This Row],[Close Price]]-Table2[[#This Row],[50D EMA]])/Table2[[#This Row],[50D EMA]]</f>
        <v>3.9415246863858501E-3</v>
      </c>
      <c r="U365" s="2">
        <f>(Table2[[#This Row],[Close Price]]-Table2[[#This Row],[200D EMA]])/Table2[[#This Row],[200D EMA]]</f>
        <v>8.8876907431036239E-2</v>
      </c>
      <c r="V365">
        <v>0.76079698648045302</v>
      </c>
      <c r="W365">
        <v>212.71</v>
      </c>
      <c r="X365">
        <v>218.36</v>
      </c>
      <c r="Y365">
        <v>205.2</v>
      </c>
      <c r="Z365">
        <v>218.36</v>
      </c>
      <c r="AA365">
        <v>201</v>
      </c>
      <c r="AB365">
        <v>228.4</v>
      </c>
      <c r="AC365" s="2">
        <f>(Table2[[#This Row],[Close Price]]/Table2[[#This Row],[Day Low]])-1</f>
        <v>2.1625687555826278E-3</v>
      </c>
      <c r="AD365" s="2">
        <f>(Table2[[#This Row],[Day High]]/Table2[[#This Row],[Close Price]])-1</f>
        <v>2.4346765492330169E-2</v>
      </c>
      <c r="AE365" s="2">
        <f>(Table2[[#This Row],[Close Price]]/Table2[[#This Row],[Current Week Low]])-1</f>
        <v>3.8840155945419008E-2</v>
      </c>
      <c r="AF365" s="2">
        <f>(Table2[[#This Row],[Current Week High]]/Table2[[#This Row],[Close Price]])-1</f>
        <v>2.4346765492330169E-2</v>
      </c>
      <c r="AG365" s="2">
        <f>(Table2[[#This Row],[Close Price]]/Table2[[#This Row],[Current Month Low]])-1</f>
        <v>6.0547263681592023E-2</v>
      </c>
      <c r="AH365" s="2">
        <f>(Table2[[#This Row],[Current Month High]]/Table2[[#This Row],[Close Price]])-1</f>
        <v>7.1445325327203824E-2</v>
      </c>
      <c r="AI365">
        <v>19.4351925693108</v>
      </c>
      <c r="AJ365">
        <v>69.721337579617796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-0.06</v>
      </c>
      <c r="AM365" t="s">
        <v>10344</v>
      </c>
      <c r="AN365">
        <v>1.77</v>
      </c>
      <c r="AO365" t="s">
        <v>10345</v>
      </c>
      <c r="AP365">
        <v>6.6249521614884996E-2</v>
      </c>
      <c r="AQ365">
        <f>(Table2[[#This Row],[Sharpe Ratio]]-AVERAGE(Table2[Sharpe Ratio]))/_xlfn.STDEV.P(Table2[Sharpe Ratio])</f>
        <v>7.94083615346927E-3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299</v>
      </c>
      <c r="AT365">
        <f>_xlfn.RANK.AVG(Table2[[#This Row],[6M Return vs Nifty Z-Score]],Table2[6M Return vs Nifty Z-Score])</f>
        <v>436</v>
      </c>
      <c r="AU365">
        <f>_xlfn.RANK.AVG(Table2[[#This Row],[Sharpe Ratio Z-Score]],Table2[Sharpe Ratio Z-Score])</f>
        <v>355</v>
      </c>
      <c r="AV365">
        <f>(Table2[[#This Row],[Rank 1Y]]+Table2[[#This Row],[Rank 6M]]+Table2[[#This Row],[Rank Sharpe]])/3</f>
        <v>363.33333333333331</v>
      </c>
    </row>
    <row r="366" spans="1:48" x14ac:dyDescent="0.3">
      <c r="A366" t="s">
        <v>519</v>
      </c>
      <c r="B366" t="s">
        <v>520</v>
      </c>
      <c r="C366" t="s">
        <v>10308</v>
      </c>
      <c r="D366" t="s">
        <v>375</v>
      </c>
      <c r="E366">
        <v>40597.70831704</v>
      </c>
      <c r="F366">
        <v>780.55</v>
      </c>
      <c r="G366">
        <v>14.3018311558547</v>
      </c>
      <c r="H366">
        <f>(Table2[[#This Row],[1Y Return vs Nifty]]-AVERAGE(Table2[1Y Return vs Nifty]))/_xlfn.STDEV.P(Table2[1Y Return vs Nifty])</f>
        <v>-0.23666859644725485</v>
      </c>
      <c r="I366">
        <v>2.5320952855672001</v>
      </c>
      <c r="J366">
        <f>(Table2[[#This Row],[1M Return vs Nifty]]-AVERAGE(Table2[1M Return vs Nifty]))/_xlfn.STDEV.P(Table2[1M Return vs Nifty])</f>
        <v>0.1922356676783358</v>
      </c>
      <c r="K366">
        <v>24.267656444209901</v>
      </c>
      <c r="L366">
        <f>(Table2[[#This Row],[6M Return vs Nifty]]-AVERAGE(Table2[6M Return vs Nifty]))/_xlfn.STDEV.P(Table2[6M Return vs Nifty])</f>
        <v>0.54304380753894999</v>
      </c>
      <c r="M366">
        <v>3.12938604132406</v>
      </c>
      <c r="N366">
        <f>(Table2[[#This Row],[1W Return vs Nifty]]-AVERAGE(Table2[1W Return vs Nifty]))/_xlfn.STDEV.P(Table2[1W Return vs Nifty])</f>
        <v>0.52693228344252674</v>
      </c>
      <c r="O366">
        <v>756.64</v>
      </c>
      <c r="P366">
        <v>739.81330357435195</v>
      </c>
      <c r="Q366">
        <v>653.29602874197701</v>
      </c>
      <c r="R366">
        <v>63.314400205300601</v>
      </c>
      <c r="S366" s="2">
        <f>(Table2[[#This Row],[Close Price]]-Table2[[#This Row],[20D EMA]])/Table2[[#This Row],[20D EMA]]</f>
        <v>3.1600232607316515E-2</v>
      </c>
      <c r="T366" s="2">
        <f>(Table2[[#This Row],[Close Price]]-Table2[[#This Row],[50D EMA]])/Table2[[#This Row],[50D EMA]]</f>
        <v>5.5063481866075861E-2</v>
      </c>
      <c r="U366" s="2">
        <f>(Table2[[#This Row],[Close Price]]-Table2[[#This Row],[200D EMA]])/Table2[[#This Row],[200D EMA]]</f>
        <v>0.19478760877066748</v>
      </c>
      <c r="V366">
        <v>0.65322462695136596</v>
      </c>
      <c r="W366">
        <v>775</v>
      </c>
      <c r="X366">
        <v>797</v>
      </c>
      <c r="Y366">
        <v>765.05</v>
      </c>
      <c r="Z366">
        <v>810.95</v>
      </c>
      <c r="AA366">
        <v>705</v>
      </c>
      <c r="AB366">
        <v>810.95</v>
      </c>
      <c r="AC366" s="2">
        <f>(Table2[[#This Row],[Close Price]]/Table2[[#This Row],[Day Low]])-1</f>
        <v>7.1612903225806157E-3</v>
      </c>
      <c r="AD366" s="2">
        <f>(Table2[[#This Row],[Day High]]/Table2[[#This Row],[Close Price]])-1</f>
        <v>2.1074883095253405E-2</v>
      </c>
      <c r="AE366" s="2">
        <f>(Table2[[#This Row],[Close Price]]/Table2[[#This Row],[Current Week Low]])-1</f>
        <v>2.0260113718057582E-2</v>
      </c>
      <c r="AF366" s="2">
        <f>(Table2[[#This Row],[Current Week High]]/Table2[[#This Row],[Close Price]])-1</f>
        <v>3.894689641919169E-2</v>
      </c>
      <c r="AG366" s="2">
        <f>(Table2[[#This Row],[Close Price]]/Table2[[#This Row],[Current Month Low]])-1</f>
        <v>0.10716312056737576</v>
      </c>
      <c r="AH366" s="2">
        <f>(Table2[[#This Row],[Current Month High]]/Table2[[#This Row],[Close Price]])-1</f>
        <v>3.894689641919169E-2</v>
      </c>
      <c r="AI366">
        <v>3.8946896419191601</v>
      </c>
      <c r="AJ366">
        <v>58.648373983739802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0.15</v>
      </c>
      <c r="AM366" t="s">
        <v>10345</v>
      </c>
      <c r="AN366">
        <v>2.4500000000000002</v>
      </c>
      <c r="AO366" t="s">
        <v>10345</v>
      </c>
      <c r="AQ366">
        <f>(Table2[[#This Row],[Sharpe Ratio]]-AVERAGE(Table2[Sharpe Ratio]))/_xlfn.STDEV.P(Table2[Sharpe Ratio])</f>
        <v>-0.7531930983662638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0.2723500638462939</v>
      </c>
      <c r="AS366">
        <f>_xlfn.RANK.AVG(Table2[[#This Row],[1Y Return vs Nifty Z-Score]],Table2[1Y Return vs Nifty Z-Score])</f>
        <v>360</v>
      </c>
      <c r="AT366">
        <f>_xlfn.RANK.AVG(Table2[[#This Row],[6M Return vs Nifty Z-Score]],Table2[6M Return vs Nifty Z-Score])</f>
        <v>181</v>
      </c>
      <c r="AU366">
        <f>_xlfn.RANK.AVG(Table2[[#This Row],[Sharpe Ratio Z-Score]],Table2[Sharpe Ratio Z-Score])</f>
        <v>551.5</v>
      </c>
      <c r="AV366">
        <f>(Table2[[#This Row],[Rank 1Y]]+Table2[[#This Row],[Rank 6M]]+Table2[[#This Row],[Rank Sharpe]])/3</f>
        <v>364.16666666666669</v>
      </c>
    </row>
    <row r="367" spans="1:48" x14ac:dyDescent="0.3">
      <c r="A367" t="s">
        <v>410</v>
      </c>
      <c r="B367" t="s">
        <v>411</v>
      </c>
      <c r="C367" t="s">
        <v>10301</v>
      </c>
      <c r="D367" t="s">
        <v>412</v>
      </c>
      <c r="E367">
        <v>58014.056654428001</v>
      </c>
      <c r="F367">
        <v>221.99</v>
      </c>
      <c r="G367">
        <v>-7.0839464619861898</v>
      </c>
      <c r="H367">
        <f>(Table2[[#This Row],[1Y Return vs Nifty]]-AVERAGE(Table2[1Y Return vs Nifty]))/_xlfn.STDEV.P(Table2[1Y Return vs Nifty])</f>
        <v>-0.57227817155063476</v>
      </c>
      <c r="I367">
        <v>-1.7788103496394601</v>
      </c>
      <c r="J367">
        <f>(Table2[[#This Row],[1M Return vs Nifty]]-AVERAGE(Table2[1M Return vs Nifty]))/_xlfn.STDEV.P(Table2[1M Return vs Nifty])</f>
        <v>-0.21608308715564539</v>
      </c>
      <c r="K367">
        <v>8.0125689867680308</v>
      </c>
      <c r="L367">
        <f>(Table2[[#This Row],[6M Return vs Nifty]]-AVERAGE(Table2[6M Return vs Nifty]))/_xlfn.STDEV.P(Table2[6M Return vs Nifty])</f>
        <v>-1.3240429813129289E-2</v>
      </c>
      <c r="M367">
        <v>0.768523444076189</v>
      </c>
      <c r="N367">
        <f>(Table2[[#This Row],[1W Return vs Nifty]]-AVERAGE(Table2[1W Return vs Nifty]))/_xlfn.STDEV.P(Table2[1W Return vs Nifty])</f>
        <v>-6.2630240384692623E-3</v>
      </c>
      <c r="O367">
        <v>218.22</v>
      </c>
      <c r="P367">
        <v>219.89919389509399</v>
      </c>
      <c r="Q367">
        <v>204.32180132352701</v>
      </c>
      <c r="R367">
        <v>60.843185736112297</v>
      </c>
      <c r="S367" s="2">
        <f>(Table2[[#This Row],[Close Price]]-Table2[[#This Row],[20D EMA]])/Table2[[#This Row],[20D EMA]]</f>
        <v>1.7276143341581937E-2</v>
      </c>
      <c r="T367" s="2">
        <f>(Table2[[#This Row],[Close Price]]-Table2[[#This Row],[50D EMA]])/Table2[[#This Row],[50D EMA]]</f>
        <v>9.5080207793006768E-3</v>
      </c>
      <c r="U367" s="2">
        <f>(Table2[[#This Row],[Close Price]]-Table2[[#This Row],[200D EMA]])/Table2[[#This Row],[200D EMA]]</f>
        <v>8.6472410491804721E-2</v>
      </c>
      <c r="V367">
        <v>1.03928488474331</v>
      </c>
      <c r="W367">
        <v>221.01</v>
      </c>
      <c r="X367">
        <v>224.7</v>
      </c>
      <c r="Y367">
        <v>219.6</v>
      </c>
      <c r="Z367">
        <v>225.7</v>
      </c>
      <c r="AA367">
        <v>200.05</v>
      </c>
      <c r="AB367">
        <v>229.4</v>
      </c>
      <c r="AC367" s="2">
        <f>(Table2[[#This Row],[Close Price]]/Table2[[#This Row],[Day Low]])-1</f>
        <v>4.4341884982581625E-3</v>
      </c>
      <c r="AD367" s="2">
        <f>(Table2[[#This Row],[Day High]]/Table2[[#This Row],[Close Price]])-1</f>
        <v>1.2207757106175832E-2</v>
      </c>
      <c r="AE367" s="2">
        <f>(Table2[[#This Row],[Close Price]]/Table2[[#This Row],[Current Week Low]])-1</f>
        <v>1.0883424408014708E-2</v>
      </c>
      <c r="AF367" s="2">
        <f>(Table2[[#This Row],[Current Week High]]/Table2[[#This Row],[Close Price]])-1</f>
        <v>1.6712464525429072E-2</v>
      </c>
      <c r="AG367" s="2">
        <f>(Table2[[#This Row],[Close Price]]/Table2[[#This Row],[Current Month Low]])-1</f>
        <v>0.10967258185453632</v>
      </c>
      <c r="AH367" s="2">
        <f>(Table2[[#This Row],[Current Month High]]/Table2[[#This Row],[Close Price]])-1</f>
        <v>3.3379881976665526E-2</v>
      </c>
      <c r="AI367">
        <v>11.2212261813595</v>
      </c>
      <c r="AJ367">
        <v>43.219354838709599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-0.1</v>
      </c>
      <c r="AM367" t="s">
        <v>10344</v>
      </c>
      <c r="AN367">
        <v>4.8099999999999996</v>
      </c>
      <c r="AO367" t="s">
        <v>10345</v>
      </c>
      <c r="AP367">
        <v>8.8157589991290003E-2</v>
      </c>
      <c r="AQ367">
        <f>(Table2[[#This Row],[Sharpe Ratio]]-AVERAGE(Table2[Sharpe Ratio]))/_xlfn.STDEV.P(Table2[Sharpe Ratio])</f>
        <v>0.25964037864969669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>
        <f>_xlfn.RANK.AVG(Table2[[#This Row],[1Y Return vs Nifty Z-Score]],Table2[1Y Return vs Nifty Z-Score])</f>
        <v>509</v>
      </c>
      <c r="AT367">
        <f>_xlfn.RANK.AVG(Table2[[#This Row],[6M Return vs Nifty Z-Score]],Table2[6M Return vs Nifty Z-Score])</f>
        <v>316</v>
      </c>
      <c r="AU367">
        <f>_xlfn.RANK.AVG(Table2[[#This Row],[Sharpe Ratio Z-Score]],Table2[Sharpe Ratio Z-Score])</f>
        <v>270</v>
      </c>
      <c r="AV367">
        <f>(Table2[[#This Row],[Rank 1Y]]+Table2[[#This Row],[Rank 6M]]+Table2[[#This Row],[Rank Sharpe]])/3</f>
        <v>365</v>
      </c>
    </row>
    <row r="368" spans="1:48" x14ac:dyDescent="0.3">
      <c r="A368" t="s">
        <v>1709</v>
      </c>
      <c r="B368" t="s">
        <v>1710</v>
      </c>
      <c r="C368" t="s">
        <v>10311</v>
      </c>
      <c r="D368" t="s">
        <v>1711</v>
      </c>
      <c r="E368">
        <v>4937.8628167239904</v>
      </c>
      <c r="F368">
        <v>72.02</v>
      </c>
      <c r="G368">
        <v>-14.8998110751632</v>
      </c>
      <c r="H368">
        <f>(Table2[[#This Row],[1Y Return vs Nifty]]-AVERAGE(Table2[1Y Return vs Nifty]))/_xlfn.STDEV.P(Table2[1Y Return vs Nifty])</f>
        <v>-0.69493347306773268</v>
      </c>
      <c r="I368">
        <v>-4.8363117543969203</v>
      </c>
      <c r="J368">
        <f>(Table2[[#This Row],[1M Return vs Nifty]]-AVERAGE(Table2[1M Return vs Nifty]))/_xlfn.STDEV.P(Table2[1M Return vs Nifty])</f>
        <v>-0.50568236678215617</v>
      </c>
      <c r="K368">
        <v>16.817720918742499</v>
      </c>
      <c r="L368">
        <f>(Table2[[#This Row],[6M Return vs Nifty]]-AVERAGE(Table2[6M Return vs Nifty]))/_xlfn.STDEV.P(Table2[6M Return vs Nifty])</f>
        <v>0.28809090661134107</v>
      </c>
      <c r="M368">
        <v>7.2190056749863203</v>
      </c>
      <c r="N368">
        <f>(Table2[[#This Row],[1W Return vs Nifty]]-AVERAGE(Table2[1W Return vs Nifty]))/_xlfn.STDEV.P(Table2[1W Return vs Nifty])</f>
        <v>1.4505633327856011</v>
      </c>
      <c r="O368">
        <v>70.27</v>
      </c>
      <c r="P368">
        <v>70.167149090332998</v>
      </c>
      <c r="Q368">
        <v>64.174905785060304</v>
      </c>
      <c r="R368">
        <v>63.2977977335022</v>
      </c>
      <c r="S368" s="2">
        <f>(Table2[[#This Row],[Close Price]]-Table2[[#This Row],[20D EMA]])/Table2[[#This Row],[20D EMA]]</f>
        <v>2.4903941938238226E-2</v>
      </c>
      <c r="T368" s="2">
        <f>(Table2[[#This Row],[Close Price]]-Table2[[#This Row],[50D EMA]])/Table2[[#This Row],[50D EMA]]</f>
        <v>2.6406244712631016E-2</v>
      </c>
      <c r="U368" s="2">
        <f>(Table2[[#This Row],[Close Price]]-Table2[[#This Row],[200D EMA]])/Table2[[#This Row],[200D EMA]]</f>
        <v>0.12224551199521984</v>
      </c>
      <c r="V368">
        <v>0.90219436039650303</v>
      </c>
      <c r="W368">
        <v>71.64</v>
      </c>
      <c r="X368">
        <v>74.55</v>
      </c>
      <c r="Y368">
        <v>71.64</v>
      </c>
      <c r="Z368">
        <v>76.8</v>
      </c>
      <c r="AA368">
        <v>63.95</v>
      </c>
      <c r="AB368">
        <v>76.8</v>
      </c>
      <c r="AC368" s="2">
        <f>(Table2[[#This Row],[Close Price]]/Table2[[#This Row],[Day Low]])-1</f>
        <v>5.3042992741485495E-3</v>
      </c>
      <c r="AD368" s="2">
        <f>(Table2[[#This Row],[Day High]]/Table2[[#This Row],[Close Price]])-1</f>
        <v>3.5129130797000752E-2</v>
      </c>
      <c r="AE368" s="2">
        <f>(Table2[[#This Row],[Close Price]]/Table2[[#This Row],[Current Week Low]])-1</f>
        <v>5.3042992741485495E-3</v>
      </c>
      <c r="AF368" s="2">
        <f>(Table2[[#This Row],[Current Week High]]/Table2[[#This Row],[Close Price]])-1</f>
        <v>6.6370452652041223E-2</v>
      </c>
      <c r="AG368" s="2">
        <f>(Table2[[#This Row],[Close Price]]/Table2[[#This Row],[Current Month Low]])-1</f>
        <v>0.12619233776387784</v>
      </c>
      <c r="AH368" s="2">
        <f>(Table2[[#This Row],[Current Month High]]/Table2[[#This Row],[Close Price]])-1</f>
        <v>6.6370452652041223E-2</v>
      </c>
      <c r="AI368">
        <v>16.898083865592799</v>
      </c>
      <c r="AJ368">
        <v>65.183486238532097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-0.01</v>
      </c>
      <c r="AM368" t="s">
        <v>10344</v>
      </c>
      <c r="AN368">
        <v>4.6500000000000004</v>
      </c>
      <c r="AO368" t="s">
        <v>10345</v>
      </c>
      <c r="AP368">
        <v>8.1004230618518996E-2</v>
      </c>
      <c r="AQ368">
        <f>(Table2[[#This Row],[Sharpe Ratio]]-AVERAGE(Table2[Sharpe Ratio]))/_xlfn.STDEV.P(Table2[Sharpe Ratio])</f>
        <v>0.17745616913825027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0.71549456868530359</v>
      </c>
      <c r="AS368">
        <f>_xlfn.RANK.AVG(Table2[[#This Row],[1Y Return vs Nifty Z-Score]],Table2[1Y Return vs Nifty Z-Score])</f>
        <v>571</v>
      </c>
      <c r="AT368">
        <f>_xlfn.RANK.AVG(Table2[[#This Row],[6M Return vs Nifty Z-Score]],Table2[6M Return vs Nifty Z-Score])</f>
        <v>235</v>
      </c>
      <c r="AU368">
        <f>_xlfn.RANK.AVG(Table2[[#This Row],[Sharpe Ratio Z-Score]],Table2[Sharpe Ratio Z-Score])</f>
        <v>298</v>
      </c>
      <c r="AV368">
        <f>(Table2[[#This Row],[Rank 1Y]]+Table2[[#This Row],[Rank 6M]]+Table2[[#This Row],[Rank Sharpe]])/3</f>
        <v>368</v>
      </c>
    </row>
    <row r="369" spans="1:48" x14ac:dyDescent="0.3">
      <c r="A369" t="s">
        <v>1095</v>
      </c>
      <c r="B369" t="s">
        <v>1096</v>
      </c>
      <c r="C369" t="s">
        <v>10308</v>
      </c>
      <c r="D369" t="s">
        <v>130</v>
      </c>
      <c r="E369">
        <v>11767.59</v>
      </c>
      <c r="F369">
        <v>369.6</v>
      </c>
      <c r="G369">
        <v>16.322711634773601</v>
      </c>
      <c r="H369">
        <f>(Table2[[#This Row],[1Y Return vs Nifty]]-AVERAGE(Table2[1Y Return vs Nifty]))/_xlfn.STDEV.P(Table2[1Y Return vs Nifty])</f>
        <v>-0.20495467652418958</v>
      </c>
      <c r="I369">
        <v>-8.4787816932890792</v>
      </c>
      <c r="J369">
        <f>(Table2[[#This Row],[1M Return vs Nifty]]-AVERAGE(Table2[1M Return vs Nifty]))/_xlfn.STDEV.P(Table2[1M Return vs Nifty])</f>
        <v>-0.85068847821780003</v>
      </c>
      <c r="K369">
        <v>-19.697483243472298</v>
      </c>
      <c r="L369">
        <f>(Table2[[#This Row],[6M Return vs Nifty]]-AVERAGE(Table2[6M Return vs Nifty]))/_xlfn.STDEV.P(Table2[6M Return vs Nifty])</f>
        <v>-0.9615383280707247</v>
      </c>
      <c r="M369">
        <v>-0.94954820103712301</v>
      </c>
      <c r="N369">
        <f>(Table2[[#This Row],[1W Return vs Nifty]]-AVERAGE(Table2[1W Return vs Nifty]))/_xlfn.STDEV.P(Table2[1W Return vs Nifty])</f>
        <v>-0.39428549521424244</v>
      </c>
      <c r="O369">
        <v>374.73</v>
      </c>
      <c r="P369">
        <v>385.28053124569499</v>
      </c>
      <c r="Q369">
        <v>374.22457054959398</v>
      </c>
      <c r="R369">
        <v>45.608250414341299</v>
      </c>
      <c r="S369" s="2">
        <f>(Table2[[#This Row],[Close Price]]-Table2[[#This Row],[20D EMA]])/Table2[[#This Row],[20D EMA]]</f>
        <v>-1.36898566968217E-2</v>
      </c>
      <c r="T369" s="2">
        <f>(Table2[[#This Row],[Close Price]]-Table2[[#This Row],[50D EMA]])/Table2[[#This Row],[50D EMA]]</f>
        <v>-4.069899715668588E-2</v>
      </c>
      <c r="U369" s="2">
        <f>(Table2[[#This Row],[Close Price]]-Table2[[#This Row],[200D EMA]])/Table2[[#This Row],[200D EMA]]</f>
        <v>-1.235774161702481E-2</v>
      </c>
      <c r="V369">
        <v>0.44790543894493301</v>
      </c>
      <c r="W369">
        <v>368.1</v>
      </c>
      <c r="X369">
        <v>376.95</v>
      </c>
      <c r="Y369">
        <v>367.1</v>
      </c>
      <c r="Z369">
        <v>376.95</v>
      </c>
      <c r="AA369">
        <v>355.6</v>
      </c>
      <c r="AB369">
        <v>412.35</v>
      </c>
      <c r="AC369" s="2">
        <f>(Table2[[#This Row],[Close Price]]/Table2[[#This Row],[Day Low]])-1</f>
        <v>4.0749796251018378E-3</v>
      </c>
      <c r="AD369" s="2">
        <f>(Table2[[#This Row],[Day High]]/Table2[[#This Row],[Close Price]])-1</f>
        <v>1.9886363636363535E-2</v>
      </c>
      <c r="AE369" s="2">
        <f>(Table2[[#This Row],[Close Price]]/Table2[[#This Row],[Current Week Low]])-1</f>
        <v>6.8101334786161427E-3</v>
      </c>
      <c r="AF369" s="2">
        <f>(Table2[[#This Row],[Current Week High]]/Table2[[#This Row],[Close Price]])-1</f>
        <v>1.9886363636363535E-2</v>
      </c>
      <c r="AG369" s="2">
        <f>(Table2[[#This Row],[Close Price]]/Table2[[#This Row],[Current Month Low]])-1</f>
        <v>3.937007874015741E-2</v>
      </c>
      <c r="AH369" s="2">
        <f>(Table2[[#This Row],[Current Month High]]/Table2[[#This Row],[Close Price]])-1</f>
        <v>0.1156655844155845</v>
      </c>
      <c r="AI369">
        <v>36.904761904761898</v>
      </c>
      <c r="AJ369">
        <v>62.069721552291099</v>
      </c>
      <c r="AK369" t="str">
        <f>IF(AND(Table2[[#This Row],[20D EMA]]&gt;Table2[[#This Row],[50D EMA]],Table2[[#This Row],[50D EMA]]&gt;Table2[[#This Row],[200D EMA]]),"Uptrend","Downtrend/NoTrend")</f>
        <v>Downtrend/NoTrend</v>
      </c>
      <c r="AL369">
        <v>0.02</v>
      </c>
      <c r="AM369" t="s">
        <v>10345</v>
      </c>
      <c r="AN369">
        <v>0.28000000000000003</v>
      </c>
      <c r="AO369" t="s">
        <v>10345</v>
      </c>
      <c r="AP369">
        <v>0.15100410411739601</v>
      </c>
      <c r="AQ369">
        <f>(Table2[[#This Row],[Sharpe Ratio]]-AVERAGE(Table2[Sharpe Ratio]))/_xlfn.STDEV.P(Table2[Sharpe Ratio])</f>
        <v>0.98167751041527196</v>
      </c>
      <c r="AR3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9">
        <f>_xlfn.RANK.AVG(Table2[[#This Row],[1Y Return vs Nifty Z-Score]],Table2[1Y Return vs Nifty Z-Score])</f>
        <v>352</v>
      </c>
      <c r="AT369">
        <f>_xlfn.RANK.AVG(Table2[[#This Row],[6M Return vs Nifty Z-Score]],Table2[6M Return vs Nifty Z-Score])</f>
        <v>635</v>
      </c>
      <c r="AU369">
        <f>_xlfn.RANK.AVG(Table2[[#This Row],[Sharpe Ratio Z-Score]],Table2[Sharpe Ratio Z-Score])</f>
        <v>119</v>
      </c>
      <c r="AV369">
        <f>(Table2[[#This Row],[Rank 1Y]]+Table2[[#This Row],[Rank 6M]]+Table2[[#This Row],[Rank Sharpe]])/3</f>
        <v>368.66666666666669</v>
      </c>
    </row>
    <row r="370" spans="1:48" x14ac:dyDescent="0.3">
      <c r="A370" t="s">
        <v>1437</v>
      </c>
      <c r="B370" t="s">
        <v>1438</v>
      </c>
      <c r="C370" t="s">
        <v>10307</v>
      </c>
      <c r="D370" t="s">
        <v>193</v>
      </c>
      <c r="E370">
        <v>7580.4382064250003</v>
      </c>
      <c r="F370">
        <v>531.1</v>
      </c>
      <c r="G370">
        <v>6.5375644290874</v>
      </c>
      <c r="H370">
        <f>(Table2[[#This Row],[1Y Return vs Nifty]]-AVERAGE(Table2[1Y Return vs Nifty]))/_xlfn.STDEV.P(Table2[1Y Return vs Nifty])</f>
        <v>-0.35851416613960269</v>
      </c>
      <c r="I370">
        <v>-1.2309766954380501</v>
      </c>
      <c r="J370">
        <f>(Table2[[#This Row],[1M Return vs Nifty]]-AVERAGE(Table2[1M Return vs Nifty]))/_xlfn.STDEV.P(Table2[1M Return vs Nifty])</f>
        <v>-0.16419358307724169</v>
      </c>
      <c r="K370">
        <v>9.6573730042167707</v>
      </c>
      <c r="L370">
        <f>(Table2[[#This Row],[6M Return vs Nifty]]-AVERAGE(Table2[6M Return vs Nifty]))/_xlfn.STDEV.P(Table2[6M Return vs Nifty])</f>
        <v>4.3048319837443325E-2</v>
      </c>
      <c r="M370">
        <v>-6.3461401664330701</v>
      </c>
      <c r="N370">
        <f>(Table2[[#This Row],[1W Return vs Nifty]]-AVERAGE(Table2[1W Return vs Nifty]))/_xlfn.STDEV.P(Table2[1W Return vs Nifty])</f>
        <v>-1.6130931952866994</v>
      </c>
      <c r="O370">
        <v>545.01</v>
      </c>
      <c r="P370">
        <v>522.39918130820104</v>
      </c>
      <c r="Q370">
        <v>456.18915697385501</v>
      </c>
      <c r="R370">
        <v>47.0352550622911</v>
      </c>
      <c r="S370" s="2">
        <f>(Table2[[#This Row],[Close Price]]-Table2[[#This Row],[20D EMA]])/Table2[[#This Row],[20D EMA]]</f>
        <v>-2.5522467477660904E-2</v>
      </c>
      <c r="T370" s="2">
        <f>(Table2[[#This Row],[Close Price]]-Table2[[#This Row],[50D EMA]])/Table2[[#This Row],[50D EMA]]</f>
        <v>1.6655498329860022E-2</v>
      </c>
      <c r="U370" s="2">
        <f>(Table2[[#This Row],[Close Price]]-Table2[[#This Row],[200D EMA]])/Table2[[#This Row],[200D EMA]]</f>
        <v>0.16421004725993144</v>
      </c>
      <c r="V370">
        <v>2.2533968842243701</v>
      </c>
      <c r="W370">
        <v>530</v>
      </c>
      <c r="X370">
        <v>548.45000000000005</v>
      </c>
      <c r="Y370">
        <v>530</v>
      </c>
      <c r="Z370">
        <v>574.5</v>
      </c>
      <c r="AA370">
        <v>480</v>
      </c>
      <c r="AB370">
        <v>639.6</v>
      </c>
      <c r="AC370" s="2">
        <f>(Table2[[#This Row],[Close Price]]/Table2[[#This Row],[Day Low]])-1</f>
        <v>2.0754716981132848E-3</v>
      </c>
      <c r="AD370" s="2">
        <f>(Table2[[#This Row],[Day High]]/Table2[[#This Row],[Close Price]])-1</f>
        <v>3.266804744869134E-2</v>
      </c>
      <c r="AE370" s="2">
        <f>(Table2[[#This Row],[Close Price]]/Table2[[#This Row],[Current Week Low]])-1</f>
        <v>2.0754716981132848E-3</v>
      </c>
      <c r="AF370" s="2">
        <f>(Table2[[#This Row],[Current Week High]]/Table2[[#This Row],[Close Price]])-1</f>
        <v>8.1717190736207757E-2</v>
      </c>
      <c r="AG370" s="2">
        <f>(Table2[[#This Row],[Close Price]]/Table2[[#This Row],[Current Month Low]])-1</f>
        <v>0.10645833333333332</v>
      </c>
      <c r="AH370" s="2">
        <f>(Table2[[#This Row],[Current Month High]]/Table2[[#This Row],[Close Price]])-1</f>
        <v>0.20429297684051972</v>
      </c>
      <c r="AI370">
        <v>20.4292976840519</v>
      </c>
      <c r="AJ370">
        <v>50.134275618374502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0.08</v>
      </c>
      <c r="AM370" t="s">
        <v>10345</v>
      </c>
      <c r="AN370">
        <v>7.41</v>
      </c>
      <c r="AO370" t="s">
        <v>10345</v>
      </c>
      <c r="AP370">
        <v>4.9256775588994002E-2</v>
      </c>
      <c r="AQ370">
        <f>(Table2[[#This Row],[Sharpe Ratio]]-AVERAGE(Table2[Sharpe Ratio]))/_xlfn.STDEV.P(Table2[Sharpe Ratio])</f>
        <v>-0.18728707381041193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-2.2800396984765126</v>
      </c>
      <c r="AS370">
        <f>_xlfn.RANK.AVG(Table2[[#This Row],[1Y Return vs Nifty Z-Score]],Table2[1Y Return vs Nifty Z-Score])</f>
        <v>409</v>
      </c>
      <c r="AT370">
        <f>_xlfn.RANK.AVG(Table2[[#This Row],[6M Return vs Nifty Z-Score]],Table2[6M Return vs Nifty Z-Score])</f>
        <v>300</v>
      </c>
      <c r="AU370">
        <f>_xlfn.RANK.AVG(Table2[[#This Row],[Sharpe Ratio Z-Score]],Table2[Sharpe Ratio Z-Score])</f>
        <v>397</v>
      </c>
      <c r="AV370">
        <f>(Table2[[#This Row],[Rank 1Y]]+Table2[[#This Row],[Rank 6M]]+Table2[[#This Row],[Rank Sharpe]])/3</f>
        <v>368.66666666666669</v>
      </c>
    </row>
    <row r="371" spans="1:48" x14ac:dyDescent="0.3">
      <c r="A371" t="s">
        <v>378</v>
      </c>
      <c r="B371" t="s">
        <v>379</v>
      </c>
      <c r="C371" t="s">
        <v>10309</v>
      </c>
      <c r="D371" t="s">
        <v>380</v>
      </c>
      <c r="E371">
        <v>64443.531308584999</v>
      </c>
      <c r="F371">
        <v>217.15</v>
      </c>
      <c r="G371">
        <v>33.6907795767153</v>
      </c>
      <c r="H371">
        <f>(Table2[[#This Row],[1Y Return vs Nifty]]-AVERAGE(Table2[1Y Return vs Nifty]))/_xlfn.STDEV.P(Table2[1Y Return vs Nifty])</f>
        <v>6.7604498387411019E-2</v>
      </c>
      <c r="I371">
        <v>21.772392919195699</v>
      </c>
      <c r="J371">
        <f>(Table2[[#This Row],[1M Return vs Nifty]]-AVERAGE(Table2[1M Return vs Nifty]))/_xlfn.STDEV.P(Table2[1M Return vs Nifty])</f>
        <v>2.0146310150127635</v>
      </c>
      <c r="K371">
        <v>27.2459642899546</v>
      </c>
      <c r="L371">
        <f>(Table2[[#This Row],[6M Return vs Nifty]]-AVERAGE(Table2[6M Return vs Nifty]))/_xlfn.STDEV.P(Table2[6M Return vs Nifty])</f>
        <v>0.64496794131599078</v>
      </c>
      <c r="M371">
        <v>17.166725626670502</v>
      </c>
      <c r="N371">
        <f>(Table2[[#This Row],[1W Return vs Nifty]]-AVERAGE(Table2[1W Return vs Nifty]))/_xlfn.STDEV.P(Table2[1W Return vs Nifty])</f>
        <v>3.6972326665097284</v>
      </c>
      <c r="O371">
        <v>202.55</v>
      </c>
      <c r="P371">
        <v>190.45857010884399</v>
      </c>
      <c r="Q371">
        <v>173.25351885952699</v>
      </c>
      <c r="R371">
        <v>74.543551700477906</v>
      </c>
      <c r="S371" s="2">
        <f>(Table2[[#This Row],[Close Price]]-Table2[[#This Row],[20D EMA]])/Table2[[#This Row],[20D EMA]]</f>
        <v>7.2080967662305567E-2</v>
      </c>
      <c r="T371" s="2">
        <f>(Table2[[#This Row],[Close Price]]-Table2[[#This Row],[50D EMA]])/Table2[[#This Row],[50D EMA]]</f>
        <v>0.14014297112438837</v>
      </c>
      <c r="U371" s="2">
        <f>(Table2[[#This Row],[Close Price]]-Table2[[#This Row],[200D EMA]])/Table2[[#This Row],[200D EMA]]</f>
        <v>0.25336559643596068</v>
      </c>
      <c r="V371">
        <v>2.9992431098757302</v>
      </c>
      <c r="W371">
        <v>215.37</v>
      </c>
      <c r="X371">
        <v>226.7</v>
      </c>
      <c r="Y371">
        <v>215.37</v>
      </c>
      <c r="Z371">
        <v>227.8</v>
      </c>
      <c r="AA371">
        <v>182.77</v>
      </c>
      <c r="AB371">
        <v>229.8</v>
      </c>
      <c r="AC371" s="2">
        <f>(Table2[[#This Row],[Close Price]]/Table2[[#This Row],[Day Low]])-1</f>
        <v>8.2648465431582885E-3</v>
      </c>
      <c r="AD371" s="2">
        <f>(Table2[[#This Row],[Day High]]/Table2[[#This Row],[Close Price]])-1</f>
        <v>4.3978816486299754E-2</v>
      </c>
      <c r="AE371" s="2">
        <f>(Table2[[#This Row],[Close Price]]/Table2[[#This Row],[Current Week Low]])-1</f>
        <v>8.2648465431582885E-3</v>
      </c>
      <c r="AF371" s="2">
        <f>(Table2[[#This Row],[Current Week High]]/Table2[[#This Row],[Close Price]])-1</f>
        <v>4.9044439327653677E-2</v>
      </c>
      <c r="AG371" s="2">
        <f>(Table2[[#This Row],[Close Price]]/Table2[[#This Row],[Current Month Low]])-1</f>
        <v>0.18810526891721824</v>
      </c>
      <c r="AH371" s="2">
        <f>(Table2[[#This Row],[Current Month High]]/Table2[[#This Row],[Close Price]])-1</f>
        <v>5.8254662675570001E-2</v>
      </c>
      <c r="AI371">
        <v>5.8254662675570001</v>
      </c>
      <c r="AJ371">
        <v>65.384615384615302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0.06</v>
      </c>
      <c r="AM371" t="s">
        <v>10345</v>
      </c>
      <c r="AN371">
        <v>13.08</v>
      </c>
      <c r="AO371" t="s">
        <v>10345</v>
      </c>
      <c r="AP371">
        <v>-6.2357632770735999E-2</v>
      </c>
      <c r="AQ371">
        <f>(Table2[[#This Row],[Sharpe Ratio]]-AVERAGE(Table2[Sharpe Ratio]))/_xlfn.STDEV.P(Table2[Sharpe Ratio])</f>
        <v>-1.469613522562399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4.9548225986634948</v>
      </c>
      <c r="AS371">
        <f>_xlfn.RANK.AVG(Table2[[#This Row],[1Y Return vs Nifty Z-Score]],Table2[1Y Return vs Nifty Z-Score])</f>
        <v>276</v>
      </c>
      <c r="AT371">
        <f>_xlfn.RANK.AVG(Table2[[#This Row],[6M Return vs Nifty Z-Score]],Table2[6M Return vs Nifty Z-Score])</f>
        <v>164</v>
      </c>
      <c r="AU371">
        <f>_xlfn.RANK.AVG(Table2[[#This Row],[Sharpe Ratio Z-Score]],Table2[Sharpe Ratio Z-Score])</f>
        <v>679</v>
      </c>
      <c r="AV371">
        <f>(Table2[[#This Row],[Rank 1Y]]+Table2[[#This Row],[Rank 6M]]+Table2[[#This Row],[Rank Sharpe]])/3</f>
        <v>373</v>
      </c>
    </row>
    <row r="372" spans="1:48" x14ac:dyDescent="0.3">
      <c r="A372" t="s">
        <v>857</v>
      </c>
      <c r="B372" t="s">
        <v>858</v>
      </c>
      <c r="C372" t="s">
        <v>10301</v>
      </c>
      <c r="D372" t="s">
        <v>54</v>
      </c>
      <c r="E372">
        <v>18426.8840503299</v>
      </c>
      <c r="F372">
        <v>214.85</v>
      </c>
      <c r="G372">
        <v>19.230207262826401</v>
      </c>
      <c r="H372">
        <f>(Table2[[#This Row],[1Y Return vs Nifty]]-AVERAGE(Table2[1Y Return vs Nifty]))/_xlfn.STDEV.P(Table2[1Y Return vs Nifty])</f>
        <v>-0.15932699864486399</v>
      </c>
      <c r="I372">
        <v>1.38359734123191</v>
      </c>
      <c r="J372">
        <f>(Table2[[#This Row],[1M Return vs Nifty]]-AVERAGE(Table2[1M Return vs Nifty]))/_xlfn.STDEV.P(Table2[1M Return vs Nifty])</f>
        <v>8.3452667018222404E-2</v>
      </c>
      <c r="K372">
        <v>10.386899812870601</v>
      </c>
      <c r="L372">
        <f>(Table2[[#This Row],[6M Return vs Nifty]]-AVERAGE(Table2[6M Return vs Nifty]))/_xlfn.STDEV.P(Table2[6M Return vs Nifty])</f>
        <v>6.8014304514080581E-2</v>
      </c>
      <c r="M372">
        <v>2.4437435780321302</v>
      </c>
      <c r="N372">
        <f>(Table2[[#This Row],[1W Return vs Nifty]]-AVERAGE(Table2[1W Return vs Nifty]))/_xlfn.STDEV.P(Table2[1W Return vs Nifty])</f>
        <v>0.37208153335519123</v>
      </c>
      <c r="O372">
        <v>210.2</v>
      </c>
      <c r="P372">
        <v>205.26251758321499</v>
      </c>
      <c r="Q372">
        <v>183.52397324212501</v>
      </c>
      <c r="R372">
        <v>67.825812601502605</v>
      </c>
      <c r="S372" s="2">
        <f>(Table2[[#This Row],[Close Price]]-Table2[[#This Row],[20D EMA]])/Table2[[#This Row],[20D EMA]]</f>
        <v>2.2121788772597555E-2</v>
      </c>
      <c r="T372" s="2">
        <f>(Table2[[#This Row],[Close Price]]-Table2[[#This Row],[50D EMA]])/Table2[[#This Row],[50D EMA]]</f>
        <v>4.6708393376779907E-2</v>
      </c>
      <c r="U372" s="2">
        <f>(Table2[[#This Row],[Close Price]]-Table2[[#This Row],[200D EMA]])/Table2[[#This Row],[200D EMA]]</f>
        <v>0.17069174236188886</v>
      </c>
      <c r="V372">
        <v>0.80524006255843195</v>
      </c>
      <c r="W372">
        <v>213.47</v>
      </c>
      <c r="X372">
        <v>219</v>
      </c>
      <c r="Y372">
        <v>212.24</v>
      </c>
      <c r="Z372">
        <v>220.34</v>
      </c>
      <c r="AA372">
        <v>195.36</v>
      </c>
      <c r="AB372">
        <v>220.8</v>
      </c>
      <c r="AC372" s="2">
        <f>(Table2[[#This Row],[Close Price]]/Table2[[#This Row],[Day Low]])-1</f>
        <v>6.4646086101092237E-3</v>
      </c>
      <c r="AD372" s="2">
        <f>(Table2[[#This Row],[Day High]]/Table2[[#This Row],[Close Price]])-1</f>
        <v>1.9315801722131765E-2</v>
      </c>
      <c r="AE372" s="2">
        <f>(Table2[[#This Row],[Close Price]]/Table2[[#This Row],[Current Week Low]])-1</f>
        <v>1.2297399170750012E-2</v>
      </c>
      <c r="AF372" s="2">
        <f>(Table2[[#This Row],[Current Week High]]/Table2[[#This Row],[Close Price]])-1</f>
        <v>2.555271119385627E-2</v>
      </c>
      <c r="AG372" s="2">
        <f>(Table2[[#This Row],[Close Price]]/Table2[[#This Row],[Current Month Low]])-1</f>
        <v>9.9764537264537267E-2</v>
      </c>
      <c r="AH372" s="2">
        <f>(Table2[[#This Row],[Current Month High]]/Table2[[#This Row],[Close Price]])-1</f>
        <v>2.7693739818478003E-2</v>
      </c>
      <c r="AI372">
        <v>7.2376076332324901</v>
      </c>
      <c r="AJ372">
        <v>71.400079776625404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0.13</v>
      </c>
      <c r="AM372" t="s">
        <v>10345</v>
      </c>
      <c r="AN372">
        <v>4.92</v>
      </c>
      <c r="AO372" t="s">
        <v>10345</v>
      </c>
      <c r="AP372">
        <v>1.7969700179309999E-2</v>
      </c>
      <c r="AQ372">
        <f>(Table2[[#This Row],[Sharpe Ratio]]-AVERAGE(Table2[Sharpe Ratio]))/_xlfn.STDEV.P(Table2[Sharpe Ratio])</f>
        <v>-0.5467410626953354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-0.18251955645270512</v>
      </c>
      <c r="AS372">
        <f>_xlfn.RANK.AVG(Table2[[#This Row],[1Y Return vs Nifty Z-Score]],Table2[1Y Return vs Nifty Z-Score])</f>
        <v>346</v>
      </c>
      <c r="AT372">
        <f>_xlfn.RANK.AVG(Table2[[#This Row],[6M Return vs Nifty Z-Score]],Table2[6M Return vs Nifty Z-Score])</f>
        <v>291</v>
      </c>
      <c r="AU372">
        <f>_xlfn.RANK.AVG(Table2[[#This Row],[Sharpe Ratio Z-Score]],Table2[Sharpe Ratio Z-Score])</f>
        <v>482</v>
      </c>
      <c r="AV372">
        <f>(Table2[[#This Row],[Rank 1Y]]+Table2[[#This Row],[Rank 6M]]+Table2[[#This Row],[Rank Sharpe]])/3</f>
        <v>373</v>
      </c>
    </row>
    <row r="373" spans="1:48" x14ac:dyDescent="0.3">
      <c r="A373" t="s">
        <v>1216</v>
      </c>
      <c r="B373" t="s">
        <v>1217</v>
      </c>
      <c r="C373" t="s">
        <v>10301</v>
      </c>
      <c r="D373" t="s">
        <v>541</v>
      </c>
      <c r="E373">
        <v>9786.7665818699897</v>
      </c>
      <c r="F373">
        <v>1095.75</v>
      </c>
      <c r="G373">
        <v>1.27498017880825</v>
      </c>
      <c r="H373">
        <f>(Table2[[#This Row],[1Y Return vs Nifty]]-AVERAGE(Table2[1Y Return vs Nifty]))/_xlfn.STDEV.P(Table2[1Y Return vs Nifty])</f>
        <v>-0.44110053245010383</v>
      </c>
      <c r="I373">
        <v>2.8366538273956601</v>
      </c>
      <c r="J373">
        <f>(Table2[[#This Row],[1M Return vs Nifty]]-AVERAGE(Table2[1M Return vs Nifty]))/_xlfn.STDEV.P(Table2[1M Return vs Nifty])</f>
        <v>0.2210827302439928</v>
      </c>
      <c r="K373">
        <v>9.2328067616921299</v>
      </c>
      <c r="L373">
        <f>(Table2[[#This Row],[6M Return vs Nifty]]-AVERAGE(Table2[6M Return vs Nifty]))/_xlfn.STDEV.P(Table2[6M Return vs Nifty])</f>
        <v>2.8518745078365021E-2</v>
      </c>
      <c r="M373">
        <v>3.2578907291128698</v>
      </c>
      <c r="N373">
        <f>(Table2[[#This Row],[1W Return vs Nifty]]-AVERAGE(Table2[1W Return vs Nifty]))/_xlfn.STDEV.P(Table2[1W Return vs Nifty])</f>
        <v>0.55595476725762794</v>
      </c>
      <c r="O373">
        <v>1049.6400000000001</v>
      </c>
      <c r="P373">
        <v>1025.65676899457</v>
      </c>
      <c r="Q373">
        <v>947.90540664703997</v>
      </c>
      <c r="R373">
        <v>73.844003588168903</v>
      </c>
      <c r="S373" s="2">
        <f>(Table2[[#This Row],[Close Price]]-Table2[[#This Row],[20D EMA]])/Table2[[#This Row],[20D EMA]]</f>
        <v>4.3929347204755817E-2</v>
      </c>
      <c r="T373" s="2">
        <f>(Table2[[#This Row],[Close Price]]-Table2[[#This Row],[50D EMA]])/Table2[[#This Row],[50D EMA]]</f>
        <v>6.8339851229316129E-2</v>
      </c>
      <c r="U373" s="2">
        <f>(Table2[[#This Row],[Close Price]]-Table2[[#This Row],[200D EMA]])/Table2[[#This Row],[200D EMA]]</f>
        <v>0.15596977537655413</v>
      </c>
      <c r="V373">
        <v>0.63177399119201605</v>
      </c>
      <c r="W373">
        <v>1090.3</v>
      </c>
      <c r="X373">
        <v>1124.9000000000001</v>
      </c>
      <c r="Y373">
        <v>1067.95</v>
      </c>
      <c r="Z373">
        <v>1124.9000000000001</v>
      </c>
      <c r="AA373">
        <v>977.15</v>
      </c>
      <c r="AB373">
        <v>1124.9000000000001</v>
      </c>
      <c r="AC373" s="2">
        <f>(Table2[[#This Row],[Close Price]]/Table2[[#This Row],[Day Low]])-1</f>
        <v>4.9986242318629248E-3</v>
      </c>
      <c r="AD373" s="2">
        <f>(Table2[[#This Row],[Day High]]/Table2[[#This Row],[Close Price]])-1</f>
        <v>2.6602783481633585E-2</v>
      </c>
      <c r="AE373" s="2">
        <f>(Table2[[#This Row],[Close Price]]/Table2[[#This Row],[Current Week Low]])-1</f>
        <v>2.6031181235076417E-2</v>
      </c>
      <c r="AF373" s="2">
        <f>(Table2[[#This Row],[Current Week High]]/Table2[[#This Row],[Close Price]])-1</f>
        <v>2.6602783481633585E-2</v>
      </c>
      <c r="AG373" s="2">
        <f>(Table2[[#This Row],[Close Price]]/Table2[[#This Row],[Current Month Low]])-1</f>
        <v>0.12137338177352497</v>
      </c>
      <c r="AH373" s="2">
        <f>(Table2[[#This Row],[Current Month High]]/Table2[[#This Row],[Close Price]])-1</f>
        <v>2.6602783481633585E-2</v>
      </c>
      <c r="AI373">
        <v>9.0577230207620403</v>
      </c>
      <c r="AJ373">
        <v>41.086718599111499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0.21</v>
      </c>
      <c r="AM373" t="s">
        <v>10345</v>
      </c>
      <c r="AN373">
        <v>4.9400000000000004</v>
      </c>
      <c r="AO373" t="s">
        <v>10345</v>
      </c>
      <c r="AP373">
        <v>6.0141306724983003E-2</v>
      </c>
      <c r="AQ373">
        <f>(Table2[[#This Row],[Sharpe Ratio]]-AVERAGE(Table2[Sharpe Ratio]))/_xlfn.STDEV.P(Table2[Sharpe Ratio])</f>
        <v>-6.2235815974967273E-2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0.30221989415491468</v>
      </c>
      <c r="AS373">
        <f>_xlfn.RANK.AVG(Table2[[#This Row],[1Y Return vs Nifty Z-Score]],Table2[1Y Return vs Nifty Z-Score])</f>
        <v>450</v>
      </c>
      <c r="AT373">
        <f>_xlfn.RANK.AVG(Table2[[#This Row],[6M Return vs Nifty Z-Score]],Table2[6M Return vs Nifty Z-Score])</f>
        <v>304</v>
      </c>
      <c r="AU373">
        <f>_xlfn.RANK.AVG(Table2[[#This Row],[Sharpe Ratio Z-Score]],Table2[Sharpe Ratio Z-Score])</f>
        <v>365</v>
      </c>
      <c r="AV373">
        <f>(Table2[[#This Row],[Rank 1Y]]+Table2[[#This Row],[Rank 6M]]+Table2[[#This Row],[Rank Sharpe]])/3</f>
        <v>373</v>
      </c>
    </row>
    <row r="374" spans="1:48" x14ac:dyDescent="0.3">
      <c r="A374" t="s">
        <v>394</v>
      </c>
      <c r="B374" t="s">
        <v>395</v>
      </c>
      <c r="C374" t="s">
        <v>10301</v>
      </c>
      <c r="D374" t="s">
        <v>34</v>
      </c>
      <c r="E374">
        <v>61573.184606399998</v>
      </c>
      <c r="F374">
        <v>51.23</v>
      </c>
      <c r="G374">
        <v>28.941456191616901</v>
      </c>
      <c r="H374">
        <f>(Table2[[#This Row],[1Y Return vs Nifty]]-AVERAGE(Table2[1Y Return vs Nifty]))/_xlfn.STDEV.P(Table2[1Y Return vs Nifty])</f>
        <v>-6.9272035588258231E-3</v>
      </c>
      <c r="I374">
        <v>-12.3269546270531</v>
      </c>
      <c r="J374">
        <f>(Table2[[#This Row],[1M Return vs Nifty]]-AVERAGE(Table2[1M Return vs Nifty]))/_xlfn.STDEV.P(Table2[1M Return vs Nifty])</f>
        <v>-1.2151782893303154</v>
      </c>
      <c r="K374">
        <v>-21.1513270931367</v>
      </c>
      <c r="L374">
        <f>(Table2[[#This Row],[6M Return vs Nifty]]-AVERAGE(Table2[6M Return vs Nifty]))/_xlfn.STDEV.P(Table2[6M Return vs Nifty])</f>
        <v>-1.0112920079113898</v>
      </c>
      <c r="M374">
        <v>-3.0438322392767501</v>
      </c>
      <c r="N374">
        <f>(Table2[[#This Row],[1W Return vs Nifty]]-AVERAGE(Table2[1W Return vs Nifty]))/_xlfn.STDEV.P(Table2[1W Return vs Nifty])</f>
        <v>-0.86727465732111275</v>
      </c>
      <c r="O374">
        <v>52.3</v>
      </c>
      <c r="P374">
        <v>53.513754219670702</v>
      </c>
      <c r="Q374">
        <v>49.816113784621898</v>
      </c>
      <c r="R374">
        <v>42.138527630057503</v>
      </c>
      <c r="S374" s="2">
        <f>(Table2[[#This Row],[Close Price]]-Table2[[#This Row],[20D EMA]])/Table2[[#This Row],[20D EMA]]</f>
        <v>-2.0458891013384328E-2</v>
      </c>
      <c r="T374" s="2">
        <f>(Table2[[#This Row],[Close Price]]-Table2[[#This Row],[50D EMA]])/Table2[[#This Row],[50D EMA]]</f>
        <v>-4.2676023257423368E-2</v>
      </c>
      <c r="U374" s="2">
        <f>(Table2[[#This Row],[Close Price]]-Table2[[#This Row],[200D EMA]])/Table2[[#This Row],[200D EMA]]</f>
        <v>2.8382105868213308E-2</v>
      </c>
      <c r="V374">
        <v>0.306305527122677</v>
      </c>
      <c r="W374">
        <v>51.12</v>
      </c>
      <c r="X374">
        <v>52.08</v>
      </c>
      <c r="Y374">
        <v>51.12</v>
      </c>
      <c r="Z374">
        <v>52.08</v>
      </c>
      <c r="AA374">
        <v>49.6</v>
      </c>
      <c r="AB374">
        <v>57.34</v>
      </c>
      <c r="AC374" s="2">
        <f>(Table2[[#This Row],[Close Price]]/Table2[[#This Row],[Day Low]])-1</f>
        <v>2.1517996870108469E-3</v>
      </c>
      <c r="AD374" s="2">
        <f>(Table2[[#This Row],[Day High]]/Table2[[#This Row],[Close Price]])-1</f>
        <v>1.6591840718329198E-2</v>
      </c>
      <c r="AE374" s="2">
        <f>(Table2[[#This Row],[Close Price]]/Table2[[#This Row],[Current Week Low]])-1</f>
        <v>2.1517996870108469E-3</v>
      </c>
      <c r="AF374" s="2">
        <f>(Table2[[#This Row],[Current Week High]]/Table2[[#This Row],[Close Price]])-1</f>
        <v>1.6591840718329198E-2</v>
      </c>
      <c r="AG374" s="2">
        <f>(Table2[[#This Row],[Close Price]]/Table2[[#This Row],[Current Month Low]])-1</f>
        <v>3.2862903225806317E-2</v>
      </c>
      <c r="AH374" s="2">
        <f>(Table2[[#This Row],[Current Month High]]/Table2[[#This Row],[Close Price]])-1</f>
        <v>0.11926605504587173</v>
      </c>
      <c r="AI374">
        <v>37.907476088229501</v>
      </c>
      <c r="AJ374">
        <v>69.075907590759002</v>
      </c>
      <c r="AK374" t="str">
        <f>IF(AND(Table2[[#This Row],[20D EMA]]&gt;Table2[[#This Row],[50D EMA]],Table2[[#This Row],[50D EMA]]&gt;Table2[[#This Row],[200D EMA]]),"Uptrend","Downtrend/NoTrend")</f>
        <v>Downtrend/NoTrend</v>
      </c>
      <c r="AL374">
        <v>-0.12</v>
      </c>
      <c r="AM374" t="s">
        <v>10344</v>
      </c>
      <c r="AN374">
        <v>-0.74</v>
      </c>
      <c r="AO374" t="s">
        <v>10344</v>
      </c>
      <c r="AP374">
        <v>0.12538822713721801</v>
      </c>
      <c r="AQ374">
        <f>(Table2[[#This Row],[Sharpe Ratio]]-AVERAGE(Table2[Sharpe Ratio]))/_xlfn.STDEV.P(Table2[Sharpe Ratio])</f>
        <v>0.68737933652905159</v>
      </c>
      <c r="AR3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4">
        <f>_xlfn.RANK.AVG(Table2[[#This Row],[1Y Return vs Nifty Z-Score]],Table2[1Y Return vs Nifty Z-Score])</f>
        <v>300</v>
      </c>
      <c r="AT374">
        <f>_xlfn.RANK.AVG(Table2[[#This Row],[6M Return vs Nifty Z-Score]],Table2[6M Return vs Nifty Z-Score])</f>
        <v>647</v>
      </c>
      <c r="AU374">
        <f>_xlfn.RANK.AVG(Table2[[#This Row],[Sharpe Ratio Z-Score]],Table2[Sharpe Ratio Z-Score])</f>
        <v>177</v>
      </c>
      <c r="AV374">
        <f>(Table2[[#This Row],[Rank 1Y]]+Table2[[#This Row],[Rank 6M]]+Table2[[#This Row],[Rank Sharpe]])/3</f>
        <v>374.66666666666669</v>
      </c>
    </row>
    <row r="375" spans="1:48" x14ac:dyDescent="0.3">
      <c r="A375" t="s">
        <v>756</v>
      </c>
      <c r="B375" t="s">
        <v>757</v>
      </c>
      <c r="C375" t="s">
        <v>10304</v>
      </c>
      <c r="D375" t="s">
        <v>46</v>
      </c>
      <c r="E375">
        <v>22215.006051699998</v>
      </c>
      <c r="F375">
        <v>868.05</v>
      </c>
      <c r="G375">
        <v>3.0057153455215202</v>
      </c>
      <c r="H375">
        <f>(Table2[[#This Row],[1Y Return vs Nifty]]-AVERAGE(Table2[1Y Return vs Nifty]))/_xlfn.STDEV.P(Table2[1Y Return vs Nifty])</f>
        <v>-0.41393989773778234</v>
      </c>
      <c r="I375">
        <v>-4.1445641243792899</v>
      </c>
      <c r="J375">
        <f>(Table2[[#This Row],[1M Return vs Nifty]]-AVERAGE(Table2[1M Return vs Nifty]))/_xlfn.STDEV.P(Table2[1M Return vs Nifty])</f>
        <v>-0.44016167232728531</v>
      </c>
      <c r="K375">
        <v>5.2657056140554497</v>
      </c>
      <c r="L375">
        <f>(Table2[[#This Row],[6M Return vs Nifty]]-AVERAGE(Table2[6M Return vs Nifty]))/_xlfn.STDEV.P(Table2[6M Return vs Nifty])</f>
        <v>-0.10724403332497726</v>
      </c>
      <c r="M375">
        <v>1.3274303176848401</v>
      </c>
      <c r="N375">
        <f>(Table2[[#This Row],[1W Return vs Nifty]]-AVERAGE(Table2[1W Return vs Nifty]))/_xlfn.STDEV.P(Table2[1W Return vs Nifty])</f>
        <v>0.11996478891193375</v>
      </c>
      <c r="O375">
        <v>850.38</v>
      </c>
      <c r="P375">
        <v>847.03190712230196</v>
      </c>
      <c r="Q375">
        <v>752.55869541692698</v>
      </c>
      <c r="R375">
        <v>61.982683352118002</v>
      </c>
      <c r="S375" s="2">
        <f>(Table2[[#This Row],[Close Price]]-Table2[[#This Row],[20D EMA]])/Table2[[#This Row],[20D EMA]]</f>
        <v>2.0778945883016955E-2</v>
      </c>
      <c r="T375" s="2">
        <f>(Table2[[#This Row],[Close Price]]-Table2[[#This Row],[50D EMA]])/Table2[[#This Row],[50D EMA]]</f>
        <v>2.4813814805518558E-2</v>
      </c>
      <c r="U375" s="2">
        <f>(Table2[[#This Row],[Close Price]]-Table2[[#This Row],[200D EMA]])/Table2[[#This Row],[200D EMA]]</f>
        <v>0.15346484637864605</v>
      </c>
      <c r="V375">
        <v>0.82221184278499304</v>
      </c>
      <c r="W375">
        <v>854.8</v>
      </c>
      <c r="X375">
        <v>871</v>
      </c>
      <c r="Y375">
        <v>843.35</v>
      </c>
      <c r="Z375">
        <v>919</v>
      </c>
      <c r="AA375">
        <v>810</v>
      </c>
      <c r="AB375">
        <v>954.45</v>
      </c>
      <c r="AC375" s="2">
        <f>(Table2[[#This Row],[Close Price]]/Table2[[#This Row],[Day Low]])-1</f>
        <v>1.5500701918577553E-2</v>
      </c>
      <c r="AD375" s="2">
        <f>(Table2[[#This Row],[Day High]]/Table2[[#This Row],[Close Price]])-1</f>
        <v>3.3984217498992386E-3</v>
      </c>
      <c r="AE375" s="2">
        <f>(Table2[[#This Row],[Close Price]]/Table2[[#This Row],[Current Week Low]])-1</f>
        <v>2.9287958735993325E-2</v>
      </c>
      <c r="AF375" s="2">
        <f>(Table2[[#This Row],[Current Week High]]/Table2[[#This Row],[Close Price]])-1</f>
        <v>5.8694775646564112E-2</v>
      </c>
      <c r="AG375" s="2">
        <f>(Table2[[#This Row],[Close Price]]/Table2[[#This Row],[Current Month Low]])-1</f>
        <v>7.1666666666666545E-2</v>
      </c>
      <c r="AH375" s="2">
        <f>(Table2[[#This Row],[Current Month High]]/Table2[[#This Row],[Close Price]])-1</f>
        <v>9.9533437013997084E-2</v>
      </c>
      <c r="AI375">
        <v>11.6064742814353</v>
      </c>
      <c r="AJ375">
        <v>57.812926097627397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0.06</v>
      </c>
      <c r="AM375" t="s">
        <v>10345</v>
      </c>
      <c r="AN375">
        <v>4.1500000000000004</v>
      </c>
      <c r="AO375" t="s">
        <v>10345</v>
      </c>
      <c r="AP375">
        <v>7.1184102821109999E-2</v>
      </c>
      <c r="AQ375">
        <f>(Table2[[#This Row],[Sharpe Ratio]]-AVERAGE(Table2[Sharpe Ratio]))/_xlfn.STDEV.P(Table2[Sharpe Ratio])</f>
        <v>6.4633731696692232E-2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-0.77674708278141891</v>
      </c>
      <c r="AS375">
        <f>_xlfn.RANK.AVG(Table2[[#This Row],[1Y Return vs Nifty Z-Score]],Table2[1Y Return vs Nifty Z-Score])</f>
        <v>435</v>
      </c>
      <c r="AT375">
        <f>_xlfn.RANK.AVG(Table2[[#This Row],[6M Return vs Nifty Z-Score]],Table2[6M Return vs Nifty Z-Score])</f>
        <v>348</v>
      </c>
      <c r="AU375">
        <f>_xlfn.RANK.AVG(Table2[[#This Row],[Sharpe Ratio Z-Score]],Table2[Sharpe Ratio Z-Score])</f>
        <v>341</v>
      </c>
      <c r="AV375">
        <f>(Table2[[#This Row],[Rank 1Y]]+Table2[[#This Row],[Rank 6M]]+Table2[[#This Row],[Rank Sharpe]])/3</f>
        <v>374.66666666666669</v>
      </c>
    </row>
    <row r="376" spans="1:48" x14ac:dyDescent="0.3">
      <c r="A376" t="s">
        <v>535</v>
      </c>
      <c r="B376" t="s">
        <v>536</v>
      </c>
      <c r="C376" t="s">
        <v>10314</v>
      </c>
      <c r="D376" t="s">
        <v>306</v>
      </c>
      <c r="E376">
        <v>39140.029010564998</v>
      </c>
      <c r="F376">
        <v>2886.55</v>
      </c>
      <c r="G376">
        <v>11.8339499083547</v>
      </c>
      <c r="H376">
        <f>(Table2[[#This Row],[1Y Return vs Nifty]]-AVERAGE(Table2[1Y Return vs Nifty]))/_xlfn.STDEV.P(Table2[1Y Return vs Nifty])</f>
        <v>-0.27539735308541041</v>
      </c>
      <c r="I376">
        <v>-2.8652659536523499</v>
      </c>
      <c r="J376">
        <f>(Table2[[#This Row],[1M Return vs Nifty]]-AVERAGE(Table2[1M Return vs Nifty]))/_xlfn.STDEV.P(Table2[1M Return vs Nifty])</f>
        <v>-0.31898958452593112</v>
      </c>
      <c r="K376">
        <v>17.645108810118899</v>
      </c>
      <c r="L376">
        <f>(Table2[[#This Row],[6M Return vs Nifty]]-AVERAGE(Table2[6M Return vs Nifty]))/_xlfn.STDEV.P(Table2[6M Return vs Nifty])</f>
        <v>0.31640590912078304</v>
      </c>
      <c r="M376">
        <v>-1.9118919112783299</v>
      </c>
      <c r="N376">
        <f>(Table2[[#This Row],[1W Return vs Nifty]]-AVERAGE(Table2[1W Return vs Nifty]))/_xlfn.STDEV.P(Table2[1W Return vs Nifty])</f>
        <v>-0.61162857612145793</v>
      </c>
      <c r="O376">
        <v>2903.33</v>
      </c>
      <c r="P376">
        <v>2803.1167781235599</v>
      </c>
      <c r="Q376">
        <v>2475.8911205865702</v>
      </c>
      <c r="R376">
        <v>44.385190269742203</v>
      </c>
      <c r="S376" s="2">
        <f>(Table2[[#This Row],[Close Price]]-Table2[[#This Row],[20D EMA]])/Table2[[#This Row],[20D EMA]]</f>
        <v>-5.7795703554193792E-3</v>
      </c>
      <c r="T376" s="2">
        <f>(Table2[[#This Row],[Close Price]]-Table2[[#This Row],[50D EMA]])/Table2[[#This Row],[50D EMA]]</f>
        <v>2.9764447392124513E-2</v>
      </c>
      <c r="U376" s="2">
        <f>(Table2[[#This Row],[Close Price]]-Table2[[#This Row],[200D EMA]])/Table2[[#This Row],[200D EMA]]</f>
        <v>0.16586306077794716</v>
      </c>
      <c r="V376">
        <v>0.951207555925909</v>
      </c>
      <c r="W376">
        <v>2835</v>
      </c>
      <c r="X376">
        <v>2909.55</v>
      </c>
      <c r="Y376">
        <v>2798.35</v>
      </c>
      <c r="Z376">
        <v>2909.55</v>
      </c>
      <c r="AA376">
        <v>2783.45</v>
      </c>
      <c r="AB376">
        <v>3169</v>
      </c>
      <c r="AC376" s="2">
        <f>(Table2[[#This Row],[Close Price]]/Table2[[#This Row],[Day Low]])-1</f>
        <v>1.8183421516754894E-2</v>
      </c>
      <c r="AD376" s="2">
        <f>(Table2[[#This Row],[Day High]]/Table2[[#This Row],[Close Price]])-1</f>
        <v>7.9679894683966079E-3</v>
      </c>
      <c r="AE376" s="2">
        <f>(Table2[[#This Row],[Close Price]]/Table2[[#This Row],[Current Week Low]])-1</f>
        <v>3.1518573445066034E-2</v>
      </c>
      <c r="AF376" s="2">
        <f>(Table2[[#This Row],[Current Week High]]/Table2[[#This Row],[Close Price]])-1</f>
        <v>7.9679894683966079E-3</v>
      </c>
      <c r="AG376" s="2">
        <f>(Table2[[#This Row],[Close Price]]/Table2[[#This Row],[Current Month Low]])-1</f>
        <v>3.7040363577574675E-2</v>
      </c>
      <c r="AH376" s="2">
        <f>(Table2[[#This Row],[Current Month High]]/Table2[[#This Row],[Close Price]])-1</f>
        <v>9.7850375015156477E-2</v>
      </c>
      <c r="AI376">
        <v>9.7850375015156406</v>
      </c>
      <c r="AJ376">
        <v>50.1964253193537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0.21</v>
      </c>
      <c r="AM376" t="s">
        <v>10345</v>
      </c>
      <c r="AN376">
        <v>-6.17</v>
      </c>
      <c r="AO376" t="s">
        <v>10344</v>
      </c>
      <c r="AP376">
        <v>8.9000052739599998E-4</v>
      </c>
      <c r="AQ376">
        <f>(Table2[[#This Row],[Sharpe Ratio]]-AVERAGE(Table2[Sharpe Ratio]))/_xlfn.STDEV.P(Table2[Sharpe Ratio])</f>
        <v>-0.74296797391812952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-1.6325775785301462</v>
      </c>
      <c r="AS376">
        <f>_xlfn.RANK.AVG(Table2[[#This Row],[1Y Return vs Nifty Z-Score]],Table2[1Y Return vs Nifty Z-Score])</f>
        <v>375</v>
      </c>
      <c r="AT376">
        <f>_xlfn.RANK.AVG(Table2[[#This Row],[6M Return vs Nifty Z-Score]],Table2[6M Return vs Nifty Z-Score])</f>
        <v>227</v>
      </c>
      <c r="AU376">
        <f>_xlfn.RANK.AVG(Table2[[#This Row],[Sharpe Ratio Z-Score]],Table2[Sharpe Ratio Z-Score])</f>
        <v>525</v>
      </c>
      <c r="AV376">
        <f>(Table2[[#This Row],[Rank 1Y]]+Table2[[#This Row],[Rank 6M]]+Table2[[#This Row],[Rank Sharpe]])/3</f>
        <v>375.66666666666669</v>
      </c>
    </row>
    <row r="377" spans="1:48" x14ac:dyDescent="0.3">
      <c r="A377" t="s">
        <v>32</v>
      </c>
      <c r="B377" t="s">
        <v>33</v>
      </c>
      <c r="C377" t="s">
        <v>10301</v>
      </c>
      <c r="D377" t="s">
        <v>34</v>
      </c>
      <c r="E377">
        <v>728159.12849005999</v>
      </c>
      <c r="F377">
        <v>809.4</v>
      </c>
      <c r="G377">
        <v>11.529287451342899</v>
      </c>
      <c r="H377">
        <f>(Table2[[#This Row],[1Y Return vs Nifty]]-AVERAGE(Table2[1Y Return vs Nifty]))/_xlfn.STDEV.P(Table2[1Y Return vs Nifty])</f>
        <v>-0.28017845759209825</v>
      </c>
      <c r="I377">
        <v>-6.66644417655559</v>
      </c>
      <c r="J377">
        <f>(Table2[[#This Row],[1M Return vs Nifty]]-AVERAGE(Table2[1M Return vs Nifty]))/_xlfn.STDEV.P(Table2[1M Return vs Nifty])</f>
        <v>-0.67902816811313382</v>
      </c>
      <c r="K377">
        <v>-5.1176326166110098</v>
      </c>
      <c r="L377">
        <f>(Table2[[#This Row],[6M Return vs Nifty]]-AVERAGE(Table2[6M Return vs Nifty]))/_xlfn.STDEV.P(Table2[6M Return vs Nifty])</f>
        <v>-0.4625843170323149</v>
      </c>
      <c r="M377">
        <v>-1.4932471786770301</v>
      </c>
      <c r="N377">
        <f>(Table2[[#This Row],[1W Return vs Nifty]]-AVERAGE(Table2[1W Return vs Nifty]))/_xlfn.STDEV.P(Table2[1W Return vs Nifty])</f>
        <v>-0.51707864035439421</v>
      </c>
      <c r="O377">
        <v>821.86</v>
      </c>
      <c r="P377">
        <v>829.02342110440998</v>
      </c>
      <c r="Q377">
        <v>759.856537526549</v>
      </c>
      <c r="R377">
        <v>45.921696457356497</v>
      </c>
      <c r="S377" s="2">
        <f>(Table2[[#This Row],[Close Price]]-Table2[[#This Row],[20D EMA]])/Table2[[#This Row],[20D EMA]]</f>
        <v>-1.5160732971552376E-2</v>
      </c>
      <c r="T377" s="2">
        <f>(Table2[[#This Row],[Close Price]]-Table2[[#This Row],[50D EMA]])/Table2[[#This Row],[50D EMA]]</f>
        <v>-2.3670526796779799E-2</v>
      </c>
      <c r="U377" s="2">
        <f>(Table2[[#This Row],[Close Price]]-Table2[[#This Row],[200D EMA]])/Table2[[#This Row],[200D EMA]]</f>
        <v>6.5201074185296387E-2</v>
      </c>
      <c r="V377">
        <v>0.53006551504046695</v>
      </c>
      <c r="W377">
        <v>806.5</v>
      </c>
      <c r="X377">
        <v>817.2</v>
      </c>
      <c r="Y377">
        <v>806.5</v>
      </c>
      <c r="Z377">
        <v>823.45</v>
      </c>
      <c r="AA377">
        <v>795.05</v>
      </c>
      <c r="AB377">
        <v>881.4</v>
      </c>
      <c r="AC377" s="2">
        <f>(Table2[[#This Row],[Close Price]]/Table2[[#This Row],[Day Low]])-1</f>
        <v>3.5957842529448225E-3</v>
      </c>
      <c r="AD377" s="2">
        <f>(Table2[[#This Row],[Day High]]/Table2[[#This Row],[Close Price]])-1</f>
        <v>9.6367679762787706E-3</v>
      </c>
      <c r="AE377" s="2">
        <f>(Table2[[#This Row],[Close Price]]/Table2[[#This Row],[Current Week Low]])-1</f>
        <v>3.5957842529448225E-3</v>
      </c>
      <c r="AF377" s="2">
        <f>(Table2[[#This Row],[Current Week High]]/Table2[[#This Row],[Close Price]])-1</f>
        <v>1.7358537188040701E-2</v>
      </c>
      <c r="AG377" s="2">
        <f>(Table2[[#This Row],[Close Price]]/Table2[[#This Row],[Current Month Low]])-1</f>
        <v>1.8049179296899531E-2</v>
      </c>
      <c r="AH377" s="2">
        <f>(Table2[[#This Row],[Current Month High]]/Table2[[#This Row],[Close Price]])-1</f>
        <v>8.8954781319495968E-2</v>
      </c>
      <c r="AI377">
        <v>12.676056338028101</v>
      </c>
      <c r="AJ377">
        <v>49.005891016200202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-0.05</v>
      </c>
      <c r="AM377" t="s">
        <v>10344</v>
      </c>
      <c r="AN377">
        <v>-1.81</v>
      </c>
      <c r="AO377" t="s">
        <v>10344</v>
      </c>
      <c r="AP377">
        <v>8.6657994424266999E-2</v>
      </c>
      <c r="AQ377">
        <f>(Table2[[#This Row],[Sharpe Ratio]]-AVERAGE(Table2[Sharpe Ratio]))/_xlfn.STDEV.P(Table2[Sharpe Ratio])</f>
        <v>0.24241167953920953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377</v>
      </c>
      <c r="AT377">
        <f>_xlfn.RANK.AVG(Table2[[#This Row],[6M Return vs Nifty Z-Score]],Table2[6M Return vs Nifty Z-Score])</f>
        <v>480</v>
      </c>
      <c r="AU377">
        <f>_xlfn.RANK.AVG(Table2[[#This Row],[Sharpe Ratio Z-Score]],Table2[Sharpe Ratio Z-Score])</f>
        <v>275</v>
      </c>
      <c r="AV377">
        <f>(Table2[[#This Row],[Rank 1Y]]+Table2[[#This Row],[Rank 6M]]+Table2[[#This Row],[Rank Sharpe]])/3</f>
        <v>377.33333333333331</v>
      </c>
    </row>
    <row r="378" spans="1:48" x14ac:dyDescent="0.3">
      <c r="A378" t="s">
        <v>665</v>
      </c>
      <c r="B378" t="s">
        <v>666</v>
      </c>
      <c r="C378" t="s">
        <v>10305</v>
      </c>
      <c r="D378" t="s">
        <v>283</v>
      </c>
      <c r="E378">
        <v>27843.76216875</v>
      </c>
      <c r="F378">
        <v>3362.7</v>
      </c>
      <c r="G378">
        <v>24.011906936516802</v>
      </c>
      <c r="H378">
        <f>(Table2[[#This Row],[1Y Return vs Nifty]]-AVERAGE(Table2[1Y Return vs Nifty]))/_xlfn.STDEV.P(Table2[1Y Return vs Nifty])</f>
        <v>-8.4287211715609239E-2</v>
      </c>
      <c r="I378">
        <v>7.2512346001772903</v>
      </c>
      <c r="J378">
        <f>(Table2[[#This Row],[1M Return vs Nifty]]-AVERAGE(Table2[1M Return vs Nifty]))/_xlfn.STDEV.P(Table2[1M Return vs Nifty])</f>
        <v>0.63922134815642528</v>
      </c>
      <c r="K378">
        <v>31.251743686791698</v>
      </c>
      <c r="L378">
        <f>(Table2[[#This Row],[6M Return vs Nifty]]-AVERAGE(Table2[6M Return vs Nifty]))/_xlfn.STDEV.P(Table2[6M Return vs Nifty])</f>
        <v>0.78205437303186676</v>
      </c>
      <c r="M378">
        <v>-0.57696016693388397</v>
      </c>
      <c r="N378">
        <f>(Table2[[#This Row],[1W Return vs Nifty]]-AVERAGE(Table2[1W Return vs Nifty]))/_xlfn.STDEV.P(Table2[1W Return vs Nifty])</f>
        <v>-0.31013735730947711</v>
      </c>
      <c r="O378">
        <v>3241.73</v>
      </c>
      <c r="P378">
        <v>3061.1117894147201</v>
      </c>
      <c r="Q378">
        <v>2673.2035863383198</v>
      </c>
      <c r="R378">
        <v>70.391094412846996</v>
      </c>
      <c r="S378" s="2">
        <f>(Table2[[#This Row],[Close Price]]-Table2[[#This Row],[20D EMA]])/Table2[[#This Row],[20D EMA]]</f>
        <v>3.7316494587766348E-2</v>
      </c>
      <c r="T378" s="2">
        <f>(Table2[[#This Row],[Close Price]]-Table2[[#This Row],[50D EMA]])/Table2[[#This Row],[50D EMA]]</f>
        <v>9.8522442606691907E-2</v>
      </c>
      <c r="U378" s="2">
        <f>(Table2[[#This Row],[Close Price]]-Table2[[#This Row],[200D EMA]])/Table2[[#This Row],[200D EMA]]</f>
        <v>0.25792888247846962</v>
      </c>
      <c r="V378">
        <v>0.78954202210921398</v>
      </c>
      <c r="W378">
        <v>3326.7</v>
      </c>
      <c r="X378">
        <v>3396.85</v>
      </c>
      <c r="Y378">
        <v>3292.05</v>
      </c>
      <c r="Z378">
        <v>3396.85</v>
      </c>
      <c r="AA378">
        <v>3050.15</v>
      </c>
      <c r="AB378">
        <v>3396.85</v>
      </c>
      <c r="AC378" s="2">
        <f>(Table2[[#This Row],[Close Price]]/Table2[[#This Row],[Day Low]])-1</f>
        <v>1.0821534854360104E-2</v>
      </c>
      <c r="AD378" s="2">
        <f>(Table2[[#This Row],[Day High]]/Table2[[#This Row],[Close Price]])-1</f>
        <v>1.0155529782615247E-2</v>
      </c>
      <c r="AE378" s="2">
        <f>(Table2[[#This Row],[Close Price]]/Table2[[#This Row],[Current Week Low]])-1</f>
        <v>2.146079190777761E-2</v>
      </c>
      <c r="AF378" s="2">
        <f>(Table2[[#This Row],[Current Week High]]/Table2[[#This Row],[Close Price]])-1</f>
        <v>1.0155529782615247E-2</v>
      </c>
      <c r="AG378" s="2">
        <f>(Table2[[#This Row],[Close Price]]/Table2[[#This Row],[Current Month Low]])-1</f>
        <v>0.10247037030965678</v>
      </c>
      <c r="AH378" s="2">
        <f>(Table2[[#This Row],[Current Month High]]/Table2[[#This Row],[Close Price]])-1</f>
        <v>1.0155529782615247E-2</v>
      </c>
      <c r="AI378">
        <v>1.01555297826152</v>
      </c>
      <c r="AJ378">
        <v>73.005093378607697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0.02</v>
      </c>
      <c r="AM378" t="s">
        <v>10345</v>
      </c>
      <c r="AN378">
        <v>4.7</v>
      </c>
      <c r="AO378" t="s">
        <v>10345</v>
      </c>
      <c r="AP378">
        <v>-5.2479528094994003E-2</v>
      </c>
      <c r="AQ378">
        <f>(Table2[[#This Row],[Sharpe Ratio]]-AVERAGE(Table2[Sharpe Ratio]))/_xlfn.STDEV.P(Table2[Sharpe Ratio])</f>
        <v>-1.3561249947334522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-0.3292738425702465</v>
      </c>
      <c r="AS378">
        <f>_xlfn.RANK.AVG(Table2[[#This Row],[1Y Return vs Nifty Z-Score]],Table2[1Y Return vs Nifty Z-Score])</f>
        <v>326</v>
      </c>
      <c r="AT378">
        <f>_xlfn.RANK.AVG(Table2[[#This Row],[6M Return vs Nifty Z-Score]],Table2[6M Return vs Nifty Z-Score])</f>
        <v>138</v>
      </c>
      <c r="AU378">
        <f>_xlfn.RANK.AVG(Table2[[#This Row],[Sharpe Ratio Z-Score]],Table2[Sharpe Ratio Z-Score])</f>
        <v>671</v>
      </c>
      <c r="AV378">
        <f>(Table2[[#This Row],[Rank 1Y]]+Table2[[#This Row],[Rank 6M]]+Table2[[#This Row],[Rank Sharpe]])/3</f>
        <v>378.33333333333331</v>
      </c>
    </row>
    <row r="379" spans="1:48" x14ac:dyDescent="0.3">
      <c r="A379" t="s">
        <v>1869</v>
      </c>
      <c r="B379" t="s">
        <v>1870</v>
      </c>
      <c r="C379" t="s">
        <v>10300</v>
      </c>
      <c r="D379" t="s">
        <v>21</v>
      </c>
      <c r="E379">
        <v>3974.0036094000002</v>
      </c>
      <c r="F379">
        <v>707.15</v>
      </c>
      <c r="G379">
        <v>1.21371399430883</v>
      </c>
      <c r="H379">
        <f>(Table2[[#This Row],[1Y Return vs Nifty]]-AVERAGE(Table2[1Y Return vs Nifty]))/_xlfn.STDEV.P(Table2[1Y Return vs Nifty])</f>
        <v>-0.44206199003726693</v>
      </c>
      <c r="I379">
        <v>1.8714673086453</v>
      </c>
      <c r="J379">
        <f>(Table2[[#This Row],[1M Return vs Nifty]]-AVERAGE(Table2[1M Return vs Nifty]))/_xlfn.STDEV.P(Table2[1M Return vs Nifty])</f>
        <v>0.12966255293830256</v>
      </c>
      <c r="K379">
        <v>3.6128591138806998</v>
      </c>
      <c r="L379">
        <f>(Table2[[#This Row],[6M Return vs Nifty]]-AVERAGE(Table2[6M Return vs Nifty]))/_xlfn.STDEV.P(Table2[6M Return vs Nifty])</f>
        <v>-0.16380801412280571</v>
      </c>
      <c r="M379">
        <v>16.966192823379799</v>
      </c>
      <c r="N379">
        <f>(Table2[[#This Row],[1W Return vs Nifty]]-AVERAGE(Table2[1W Return vs Nifty]))/_xlfn.STDEV.P(Table2[1W Return vs Nifty])</f>
        <v>3.6519428009176962</v>
      </c>
      <c r="O379">
        <v>598.63</v>
      </c>
      <c r="P379">
        <v>601.38552165693602</v>
      </c>
      <c r="Q379">
        <v>594.61246188943596</v>
      </c>
      <c r="R379">
        <v>80.970855546440404</v>
      </c>
      <c r="S379" s="2">
        <f>(Table2[[#This Row],[Close Price]]-Table2[[#This Row],[20D EMA]])/Table2[[#This Row],[20D EMA]]</f>
        <v>0.18128059068205735</v>
      </c>
      <c r="T379" s="2">
        <f>(Table2[[#This Row],[Close Price]]-Table2[[#This Row],[50D EMA]])/Table2[[#This Row],[50D EMA]]</f>
        <v>0.17586801566433111</v>
      </c>
      <c r="U379" s="2">
        <f>(Table2[[#This Row],[Close Price]]-Table2[[#This Row],[200D EMA]])/Table2[[#This Row],[200D EMA]]</f>
        <v>0.18926199049539863</v>
      </c>
      <c r="V379">
        <v>2.58362015655289</v>
      </c>
      <c r="W379">
        <v>695</v>
      </c>
      <c r="X379">
        <v>740</v>
      </c>
      <c r="Y379">
        <v>557.04999999999995</v>
      </c>
      <c r="Z379">
        <v>740</v>
      </c>
      <c r="AA379">
        <v>543</v>
      </c>
      <c r="AB379">
        <v>740</v>
      </c>
      <c r="AC379" s="2">
        <f>(Table2[[#This Row],[Close Price]]/Table2[[#This Row],[Day Low]])-1</f>
        <v>1.7482014388489286E-2</v>
      </c>
      <c r="AD379" s="2">
        <f>(Table2[[#This Row],[Day High]]/Table2[[#This Row],[Close Price]])-1</f>
        <v>4.6454076221452256E-2</v>
      </c>
      <c r="AE379" s="2">
        <f>(Table2[[#This Row],[Close Price]]/Table2[[#This Row],[Current Week Low]])-1</f>
        <v>0.26945516560452387</v>
      </c>
      <c r="AF379" s="2">
        <f>(Table2[[#This Row],[Current Week High]]/Table2[[#This Row],[Close Price]])-1</f>
        <v>4.6454076221452256E-2</v>
      </c>
      <c r="AG379" s="2">
        <f>(Table2[[#This Row],[Close Price]]/Table2[[#This Row],[Current Month Low]])-1</f>
        <v>0.30230202578268872</v>
      </c>
      <c r="AH379" s="2">
        <f>(Table2[[#This Row],[Current Month High]]/Table2[[#This Row],[Close Price]])-1</f>
        <v>4.6454076221452256E-2</v>
      </c>
      <c r="AI379">
        <v>11.928162341794501</v>
      </c>
      <c r="AJ379">
        <v>57.144444444444403</v>
      </c>
      <c r="AK379" t="str">
        <f>IF(AND(Table2[[#This Row],[20D EMA]]&gt;Table2[[#This Row],[50D EMA]],Table2[[#This Row],[50D EMA]]&gt;Table2[[#This Row],[200D EMA]]),"Uptrend","Downtrend/NoTrend")</f>
        <v>Downtrend/NoTrend</v>
      </c>
      <c r="AL379">
        <v>7.0000000000000007E-2</v>
      </c>
      <c r="AM379" t="s">
        <v>10345</v>
      </c>
      <c r="AN379">
        <v>27.09</v>
      </c>
      <c r="AO379" t="s">
        <v>10345</v>
      </c>
      <c r="AP379">
        <v>7.6451916979258003E-2</v>
      </c>
      <c r="AQ379">
        <f>(Table2[[#This Row],[Sharpe Ratio]]-AVERAGE(Table2[Sharpe Ratio]))/_xlfn.STDEV.P(Table2[Sharpe Ratio])</f>
        <v>0.12515510632363119</v>
      </c>
      <c r="AR3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9">
        <f>_xlfn.RANK.AVG(Table2[[#This Row],[1Y Return vs Nifty Z-Score]],Table2[1Y Return vs Nifty Z-Score])</f>
        <v>451</v>
      </c>
      <c r="AT379">
        <f>_xlfn.RANK.AVG(Table2[[#This Row],[6M Return vs Nifty Z-Score]],Table2[6M Return vs Nifty Z-Score])</f>
        <v>370</v>
      </c>
      <c r="AU379">
        <f>_xlfn.RANK.AVG(Table2[[#This Row],[Sharpe Ratio Z-Score]],Table2[Sharpe Ratio Z-Score])</f>
        <v>317</v>
      </c>
      <c r="AV379">
        <f>(Table2[[#This Row],[Rank 1Y]]+Table2[[#This Row],[Rank 6M]]+Table2[[#This Row],[Rank Sharpe]])/3</f>
        <v>379.33333333333331</v>
      </c>
    </row>
    <row r="380" spans="1:48" x14ac:dyDescent="0.3">
      <c r="A380" t="s">
        <v>1818</v>
      </c>
      <c r="B380" t="s">
        <v>1819</v>
      </c>
      <c r="C380" t="s">
        <v>10305</v>
      </c>
      <c r="D380" t="s">
        <v>51</v>
      </c>
      <c r="E380">
        <v>4183.3108488050002</v>
      </c>
      <c r="F380">
        <v>164.96</v>
      </c>
      <c r="G380">
        <v>49.735211043393598</v>
      </c>
      <c r="H380">
        <f>(Table2[[#This Row],[1Y Return vs Nifty]]-AVERAGE(Table2[1Y Return vs Nifty]))/_xlfn.STDEV.P(Table2[1Y Return vs Nifty])</f>
        <v>0.31939168721589184</v>
      </c>
      <c r="I380">
        <v>12.3950282167696</v>
      </c>
      <c r="J380">
        <f>(Table2[[#This Row],[1M Return vs Nifty]]-AVERAGE(Table2[1M Return vs Nifty]))/_xlfn.STDEV.P(Table2[1M Return vs Nifty])</f>
        <v>1.1264292766939903</v>
      </c>
      <c r="K380">
        <v>10.511480578047999</v>
      </c>
      <c r="L380">
        <f>(Table2[[#This Row],[6M Return vs Nifty]]-AVERAGE(Table2[6M Return vs Nifty]))/_xlfn.STDEV.P(Table2[6M Return vs Nifty])</f>
        <v>7.2277727650184337E-2</v>
      </c>
      <c r="M380">
        <v>2.3242931954044002</v>
      </c>
      <c r="N380">
        <f>(Table2[[#This Row],[1W Return vs Nifty]]-AVERAGE(Table2[1W Return vs Nifty]))/_xlfn.STDEV.P(Table2[1W Return vs Nifty])</f>
        <v>0.34510394322853116</v>
      </c>
      <c r="O380">
        <v>153.15</v>
      </c>
      <c r="P380">
        <v>141.78242754443301</v>
      </c>
      <c r="Q380">
        <v>125.15360492610699</v>
      </c>
      <c r="R380">
        <v>77.952241853103004</v>
      </c>
      <c r="S380" s="2">
        <f>(Table2[[#This Row],[Close Price]]-Table2[[#This Row],[20D EMA]])/Table2[[#This Row],[20D EMA]]</f>
        <v>7.7113940581129622E-2</v>
      </c>
      <c r="T380" s="2">
        <f>(Table2[[#This Row],[Close Price]]-Table2[[#This Row],[50D EMA]])/Table2[[#This Row],[50D EMA]]</f>
        <v>0.16347281434649871</v>
      </c>
      <c r="U380" s="2">
        <f>(Table2[[#This Row],[Close Price]]-Table2[[#This Row],[200D EMA]])/Table2[[#This Row],[200D EMA]]</f>
        <v>0.31806031554101416</v>
      </c>
      <c r="V380">
        <v>2.4587426123218501</v>
      </c>
      <c r="W380">
        <v>164.25</v>
      </c>
      <c r="X380">
        <v>171.51</v>
      </c>
      <c r="Y380">
        <v>163.4</v>
      </c>
      <c r="Z380">
        <v>173.9</v>
      </c>
      <c r="AA380">
        <v>130.03</v>
      </c>
      <c r="AB380">
        <v>175</v>
      </c>
      <c r="AC380" s="2">
        <f>(Table2[[#This Row],[Close Price]]/Table2[[#This Row],[Day Low]])-1</f>
        <v>4.3226788432269014E-3</v>
      </c>
      <c r="AD380" s="2">
        <f>(Table2[[#This Row],[Day High]]/Table2[[#This Row],[Close Price]])-1</f>
        <v>3.9706595538312239E-2</v>
      </c>
      <c r="AE380" s="2">
        <f>(Table2[[#This Row],[Close Price]]/Table2[[#This Row],[Current Week Low]])-1</f>
        <v>9.5471236230111334E-3</v>
      </c>
      <c r="AF380" s="2">
        <f>(Table2[[#This Row],[Current Week High]]/Table2[[#This Row],[Close Price]])-1</f>
        <v>5.4194956353055268E-2</v>
      </c>
      <c r="AG380" s="2">
        <f>(Table2[[#This Row],[Close Price]]/Table2[[#This Row],[Current Month Low]])-1</f>
        <v>0.26863031608090449</v>
      </c>
      <c r="AH380" s="2">
        <f>(Table2[[#This Row],[Current Month High]]/Table2[[#This Row],[Close Price]])-1</f>
        <v>6.086323957322981E-2</v>
      </c>
      <c r="AI380">
        <v>6.0863239573229801</v>
      </c>
      <c r="AJ380">
        <v>90.925925925925895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0.17</v>
      </c>
      <c r="AM380" t="s">
        <v>10345</v>
      </c>
      <c r="AN380">
        <v>20.05</v>
      </c>
      <c r="AO380" t="s">
        <v>10345</v>
      </c>
      <c r="AP380">
        <v>-3.396909579468E-2</v>
      </c>
      <c r="AQ380">
        <f>(Table2[[#This Row],[Sharpe Ratio]]-AVERAGE(Table2[Sharpe Ratio]))/_xlfn.STDEV.P(Table2[Sharpe Ratio])</f>
        <v>-1.1434605433839102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0.71974209140468748</v>
      </c>
      <c r="AS380">
        <f>_xlfn.RANK.AVG(Table2[[#This Row],[1Y Return vs Nifty Z-Score]],Table2[1Y Return vs Nifty Z-Score])</f>
        <v>206</v>
      </c>
      <c r="AT380">
        <f>_xlfn.RANK.AVG(Table2[[#This Row],[6M Return vs Nifty Z-Score]],Table2[6M Return vs Nifty Z-Score])</f>
        <v>290</v>
      </c>
      <c r="AU380">
        <f>_xlfn.RANK.AVG(Table2[[#This Row],[Sharpe Ratio Z-Score]],Table2[Sharpe Ratio Z-Score])</f>
        <v>645</v>
      </c>
      <c r="AV380">
        <f>(Table2[[#This Row],[Rank 1Y]]+Table2[[#This Row],[Rank 6M]]+Table2[[#This Row],[Rank Sharpe]])/3</f>
        <v>380.33333333333331</v>
      </c>
    </row>
    <row r="381" spans="1:48" x14ac:dyDescent="0.3">
      <c r="A381" t="s">
        <v>1939</v>
      </c>
      <c r="B381" t="s">
        <v>1940</v>
      </c>
      <c r="C381" t="s">
        <v>632</v>
      </c>
      <c r="D381" t="s">
        <v>473</v>
      </c>
      <c r="E381">
        <v>3645.2820169500001</v>
      </c>
      <c r="F381">
        <v>573.15</v>
      </c>
      <c r="G381">
        <v>12.0168311798248</v>
      </c>
      <c r="H381">
        <f>(Table2[[#This Row],[1Y Return vs Nifty]]-AVERAGE(Table2[1Y Return vs Nifty]))/_xlfn.STDEV.P(Table2[1Y Return vs Nifty])</f>
        <v>-0.27252737534089089</v>
      </c>
      <c r="I381">
        <v>-3.24139507062372</v>
      </c>
      <c r="J381">
        <f>(Table2[[#This Row],[1M Return vs Nifty]]-AVERAGE(Table2[1M Return vs Nifty]))/_xlfn.STDEV.P(Table2[1M Return vs Nifty])</f>
        <v>-0.35461564217940428</v>
      </c>
      <c r="K381">
        <v>34.491480686784598</v>
      </c>
      <c r="L381">
        <f>(Table2[[#This Row],[6M Return vs Nifty]]-AVERAGE(Table2[6M Return vs Nifty]))/_xlfn.STDEV.P(Table2[6M Return vs Nifty])</f>
        <v>0.89292517769414981</v>
      </c>
      <c r="M381">
        <v>-0.69419943430550801</v>
      </c>
      <c r="N381">
        <f>(Table2[[#This Row],[1W Return vs Nifty]]-AVERAGE(Table2[1W Return vs Nifty]))/_xlfn.STDEV.P(Table2[1W Return vs Nifty])</f>
        <v>-0.33661557221615201</v>
      </c>
      <c r="O381">
        <v>568.89</v>
      </c>
      <c r="P381">
        <v>552.44539578198498</v>
      </c>
      <c r="Q381">
        <v>478.88962223077101</v>
      </c>
      <c r="R381">
        <v>56.988322494526301</v>
      </c>
      <c r="S381" s="2">
        <f>(Table2[[#This Row],[Close Price]]-Table2[[#This Row],[20D EMA]])/Table2[[#This Row],[20D EMA]]</f>
        <v>7.4882666244792334E-3</v>
      </c>
      <c r="T381" s="2">
        <f>(Table2[[#This Row],[Close Price]]-Table2[[#This Row],[50D EMA]])/Table2[[#This Row],[50D EMA]]</f>
        <v>3.7478100779005825E-2</v>
      </c>
      <c r="U381" s="2">
        <f>(Table2[[#This Row],[Close Price]]-Table2[[#This Row],[200D EMA]])/Table2[[#This Row],[200D EMA]]</f>
        <v>0.19683111387994551</v>
      </c>
      <c r="V381">
        <v>1.5988760256478001</v>
      </c>
      <c r="W381">
        <v>567.75</v>
      </c>
      <c r="X381">
        <v>585.95000000000005</v>
      </c>
      <c r="Y381">
        <v>564.15</v>
      </c>
      <c r="Z381">
        <v>585.95000000000005</v>
      </c>
      <c r="AA381">
        <v>534.79999999999995</v>
      </c>
      <c r="AB381">
        <v>614.15</v>
      </c>
      <c r="AC381" s="2">
        <f>(Table2[[#This Row],[Close Price]]/Table2[[#This Row],[Day Low]])-1</f>
        <v>9.5112285336855784E-3</v>
      </c>
      <c r="AD381" s="2">
        <f>(Table2[[#This Row],[Day High]]/Table2[[#This Row],[Close Price]])-1</f>
        <v>2.2332722672947947E-2</v>
      </c>
      <c r="AE381" s="2">
        <f>(Table2[[#This Row],[Close Price]]/Table2[[#This Row],[Current Week Low]])-1</f>
        <v>1.5953203935123561E-2</v>
      </c>
      <c r="AF381" s="2">
        <f>(Table2[[#This Row],[Current Week High]]/Table2[[#This Row],[Close Price]])-1</f>
        <v>2.2332722672947947E-2</v>
      </c>
      <c r="AG381" s="2">
        <f>(Table2[[#This Row],[Close Price]]/Table2[[#This Row],[Current Month Low]])-1</f>
        <v>7.170905011219153E-2</v>
      </c>
      <c r="AH381" s="2">
        <f>(Table2[[#This Row],[Current Month High]]/Table2[[#This Row],[Close Price]])-1</f>
        <v>7.1534502311785708E-2</v>
      </c>
      <c r="AI381">
        <v>7.9822036116199797</v>
      </c>
      <c r="AJ381">
        <v>74.209726443769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-0.04</v>
      </c>
      <c r="AM381" t="s">
        <v>10344</v>
      </c>
      <c r="AN381">
        <v>-7.0000000000000007E-2</v>
      </c>
      <c r="AO381" t="s">
        <v>10344</v>
      </c>
      <c r="AP381">
        <v>-3.5852065739811999E-2</v>
      </c>
      <c r="AQ381">
        <f>(Table2[[#This Row],[Sharpe Ratio]]-AVERAGE(Table2[Sharpe Ratio]))/_xlfn.STDEV.P(Table2[Sharpe Ratio])</f>
        <v>-1.1650937912623176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-1.2359272033046151</v>
      </c>
      <c r="AS381">
        <f>_xlfn.RANK.AVG(Table2[[#This Row],[1Y Return vs Nifty Z-Score]],Table2[1Y Return vs Nifty Z-Score])</f>
        <v>374</v>
      </c>
      <c r="AT381">
        <f>_xlfn.RANK.AVG(Table2[[#This Row],[6M Return vs Nifty Z-Score]],Table2[6M Return vs Nifty Z-Score])</f>
        <v>121</v>
      </c>
      <c r="AU381">
        <f>_xlfn.RANK.AVG(Table2[[#This Row],[Sharpe Ratio Z-Score]],Table2[Sharpe Ratio Z-Score])</f>
        <v>651</v>
      </c>
      <c r="AV381">
        <f>(Table2[[#This Row],[Rank 1Y]]+Table2[[#This Row],[Rank 6M]]+Table2[[#This Row],[Rank Sharpe]])/3</f>
        <v>382</v>
      </c>
    </row>
    <row r="382" spans="1:48" x14ac:dyDescent="0.3">
      <c r="A382" t="s">
        <v>945</v>
      </c>
      <c r="B382" t="s">
        <v>946</v>
      </c>
      <c r="C382" t="s">
        <v>10305</v>
      </c>
      <c r="D382" t="s">
        <v>51</v>
      </c>
      <c r="E382">
        <v>15661.62903177</v>
      </c>
      <c r="F382">
        <v>6742.7</v>
      </c>
      <c r="G382">
        <v>22.706634353069301</v>
      </c>
      <c r="H382">
        <f>(Table2[[#This Row],[1Y Return vs Nifty]]-AVERAGE(Table2[1Y Return vs Nifty]))/_xlfn.STDEV.P(Table2[1Y Return vs Nifty])</f>
        <v>-0.10477101104023409</v>
      </c>
      <c r="I382">
        <v>1.06778869903929</v>
      </c>
      <c r="J382">
        <f>(Table2[[#This Row],[1M Return vs Nifty]]-AVERAGE(Table2[1M Return vs Nifty]))/_xlfn.STDEV.P(Table2[1M Return vs Nifty])</f>
        <v>5.3540021635132461E-2</v>
      </c>
      <c r="K382">
        <v>7.7548492784108296</v>
      </c>
      <c r="L382">
        <f>(Table2[[#This Row],[6M Return vs Nifty]]-AVERAGE(Table2[6M Return vs Nifty]))/_xlfn.STDEV.P(Table2[6M Return vs Nifty])</f>
        <v>-2.2060155439917638E-2</v>
      </c>
      <c r="M382">
        <v>-0.41851106795975301</v>
      </c>
      <c r="N382">
        <f>(Table2[[#This Row],[1W Return vs Nifty]]-AVERAGE(Table2[1W Return vs Nifty]))/_xlfn.STDEV.P(Table2[1W Return vs Nifty])</f>
        <v>-0.27435199811657679</v>
      </c>
      <c r="O382">
        <v>6717.89</v>
      </c>
      <c r="P382">
        <v>6501.9108004620102</v>
      </c>
      <c r="Q382">
        <v>5706.2367938524503</v>
      </c>
      <c r="R382">
        <v>59.582660899857999</v>
      </c>
      <c r="S382" s="2">
        <f>(Table2[[#This Row],[Close Price]]-Table2[[#This Row],[20D EMA]])/Table2[[#This Row],[20D EMA]]</f>
        <v>3.6931238826476004E-3</v>
      </c>
      <c r="T382" s="2">
        <f>(Table2[[#This Row],[Close Price]]-Table2[[#This Row],[50D EMA]])/Table2[[#This Row],[50D EMA]]</f>
        <v>3.7033605493461963E-2</v>
      </c>
      <c r="U382" s="2">
        <f>(Table2[[#This Row],[Close Price]]-Table2[[#This Row],[200D EMA]])/Table2[[#This Row],[200D EMA]]</f>
        <v>0.181636907754016</v>
      </c>
      <c r="V382">
        <v>0.51802030492679296</v>
      </c>
      <c r="W382">
        <v>6721.45</v>
      </c>
      <c r="X382">
        <v>6835.95</v>
      </c>
      <c r="Y382">
        <v>6705</v>
      </c>
      <c r="Z382">
        <v>6966</v>
      </c>
      <c r="AA382">
        <v>6382.35</v>
      </c>
      <c r="AB382">
        <v>7033.65</v>
      </c>
      <c r="AC382" s="2">
        <f>(Table2[[#This Row],[Close Price]]/Table2[[#This Row],[Day Low]])-1</f>
        <v>3.1615202076933357E-3</v>
      </c>
      <c r="AD382" s="2">
        <f>(Table2[[#This Row],[Day High]]/Table2[[#This Row],[Close Price]])-1</f>
        <v>1.3829771456538076E-2</v>
      </c>
      <c r="AE382" s="2">
        <f>(Table2[[#This Row],[Close Price]]/Table2[[#This Row],[Current Week Low]])-1</f>
        <v>5.6226696495151884E-3</v>
      </c>
      <c r="AF382" s="2">
        <f>(Table2[[#This Row],[Current Week High]]/Table2[[#This Row],[Close Price]])-1</f>
        <v>3.3117297225147224E-2</v>
      </c>
      <c r="AG382" s="2">
        <f>(Table2[[#This Row],[Close Price]]/Table2[[#This Row],[Current Month Low]])-1</f>
        <v>5.6460394682209536E-2</v>
      </c>
      <c r="AH382" s="2">
        <f>(Table2[[#This Row],[Current Month High]]/Table2[[#This Row],[Close Price]])-1</f>
        <v>4.3150370029809926E-2</v>
      </c>
      <c r="AI382">
        <v>11.818707639372899</v>
      </c>
      <c r="AJ382">
        <v>53.109693462102904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-0.4</v>
      </c>
      <c r="AM382" t="s">
        <v>10344</v>
      </c>
      <c r="AN382">
        <v>2.11</v>
      </c>
      <c r="AO382" t="s">
        <v>10345</v>
      </c>
      <c r="AP382">
        <v>1.5372558287454E-2</v>
      </c>
      <c r="AQ382">
        <f>(Table2[[#This Row],[Sharpe Ratio]]-AVERAGE(Table2[Sharpe Ratio]))/_xlfn.STDEV.P(Table2[Sharpe Ratio])</f>
        <v>-0.57657935855723697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-0.92422250151883301</v>
      </c>
      <c r="AS382">
        <f>_xlfn.RANK.AVG(Table2[[#This Row],[1Y Return vs Nifty Z-Score]],Table2[1Y Return vs Nifty Z-Score])</f>
        <v>335</v>
      </c>
      <c r="AT382">
        <f>_xlfn.RANK.AVG(Table2[[#This Row],[6M Return vs Nifty Z-Score]],Table2[6M Return vs Nifty Z-Score])</f>
        <v>320</v>
      </c>
      <c r="AU382">
        <f>_xlfn.RANK.AVG(Table2[[#This Row],[Sharpe Ratio Z-Score]],Table2[Sharpe Ratio Z-Score])</f>
        <v>492</v>
      </c>
      <c r="AV382">
        <f>(Table2[[#This Row],[Rank 1Y]]+Table2[[#This Row],[Rank 6M]]+Table2[[#This Row],[Rank Sharpe]])/3</f>
        <v>382.33333333333331</v>
      </c>
    </row>
    <row r="383" spans="1:48" x14ac:dyDescent="0.3">
      <c r="A383" t="s">
        <v>99</v>
      </c>
      <c r="B383" t="s">
        <v>100</v>
      </c>
      <c r="C383" t="s">
        <v>10306</v>
      </c>
      <c r="D383" t="s">
        <v>101</v>
      </c>
      <c r="E383">
        <v>298875.24794903997</v>
      </c>
      <c r="F383">
        <v>1861.1</v>
      </c>
      <c r="G383">
        <v>60.124541971518298</v>
      </c>
      <c r="H383">
        <f>(Table2[[#This Row],[1Y Return vs Nifty]]-AVERAGE(Table2[1Y Return vs Nifty]))/_xlfn.STDEV.P(Table2[1Y Return vs Nifty])</f>
        <v>0.48243270450803544</v>
      </c>
      <c r="I383">
        <v>2.2195892574557101</v>
      </c>
      <c r="J383">
        <f>(Table2[[#This Row],[1M Return vs Nifty]]-AVERAGE(Table2[1M Return vs Nifty]))/_xlfn.STDEV.P(Table2[1M Return vs Nifty])</f>
        <v>0.16263583806608786</v>
      </c>
      <c r="K383">
        <v>-17.1019535782278</v>
      </c>
      <c r="L383">
        <f>(Table2[[#This Row],[6M Return vs Nifty]]-AVERAGE(Table2[6M Return vs Nifty]))/_xlfn.STDEV.P(Table2[6M Return vs Nifty])</f>
        <v>-0.87271369122177245</v>
      </c>
      <c r="M383">
        <v>-3.12348591893043</v>
      </c>
      <c r="N383">
        <f>(Table2[[#This Row],[1W Return vs Nifty]]-AVERAGE(Table2[1W Return vs Nifty]))/_xlfn.STDEV.P(Table2[1W Return vs Nifty])</f>
        <v>-0.88526425496412942</v>
      </c>
      <c r="O383">
        <v>1850.58</v>
      </c>
      <c r="P383">
        <v>1824.23599225628</v>
      </c>
      <c r="Q383">
        <v>1688.2485662301301</v>
      </c>
      <c r="R383">
        <v>58.789755384817802</v>
      </c>
      <c r="S383" s="2">
        <f>(Table2[[#This Row],[Close Price]]-Table2[[#This Row],[20D EMA]])/Table2[[#This Row],[20D EMA]]</f>
        <v>5.6847042548822434E-3</v>
      </c>
      <c r="T383" s="2">
        <f>(Table2[[#This Row],[Close Price]]-Table2[[#This Row],[50D EMA]])/Table2[[#This Row],[50D EMA]]</f>
        <v>2.0207916026327905E-2</v>
      </c>
      <c r="U383" s="2">
        <f>(Table2[[#This Row],[Close Price]]-Table2[[#This Row],[200D EMA]])/Table2[[#This Row],[200D EMA]]</f>
        <v>0.1023850617897151</v>
      </c>
      <c r="V383">
        <v>0.46862971709989798</v>
      </c>
      <c r="W383">
        <v>1847.25</v>
      </c>
      <c r="X383">
        <v>1892.55</v>
      </c>
      <c r="Y383">
        <v>1847.25</v>
      </c>
      <c r="Z383">
        <v>1914</v>
      </c>
      <c r="AA383">
        <v>1667.5</v>
      </c>
      <c r="AB383">
        <v>1992.95</v>
      </c>
      <c r="AC383" s="2">
        <f>(Table2[[#This Row],[Close Price]]/Table2[[#This Row],[Day Low]])-1</f>
        <v>7.4976316145620725E-3</v>
      </c>
      <c r="AD383" s="2">
        <f>(Table2[[#This Row],[Day High]]/Table2[[#This Row],[Close Price]])-1</f>
        <v>1.6898608349900535E-2</v>
      </c>
      <c r="AE383" s="2">
        <f>(Table2[[#This Row],[Close Price]]/Table2[[#This Row],[Current Week Low]])-1</f>
        <v>7.4976316145620725E-3</v>
      </c>
      <c r="AF383" s="2">
        <f>(Table2[[#This Row],[Current Week High]]/Table2[[#This Row],[Close Price]])-1</f>
        <v>2.8424050292837677E-2</v>
      </c>
      <c r="AG383" s="2">
        <f>(Table2[[#This Row],[Close Price]]/Table2[[#This Row],[Current Month Low]])-1</f>
        <v>0.11610194902548709</v>
      </c>
      <c r="AH383" s="2">
        <f>(Table2[[#This Row],[Current Month High]]/Table2[[#This Row],[Close Price]])-1</f>
        <v>7.0845199075815435E-2</v>
      </c>
      <c r="AI383">
        <v>16.8180108537961</v>
      </c>
      <c r="AJ383">
        <v>128.201826987922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-7.0000000000000007E-2</v>
      </c>
      <c r="AM383" t="s">
        <v>10344</v>
      </c>
      <c r="AN383">
        <v>4.51</v>
      </c>
      <c r="AO383" t="s">
        <v>10345</v>
      </c>
      <c r="AP383">
        <v>5.8783205432124001E-2</v>
      </c>
      <c r="AQ383">
        <f>(Table2[[#This Row],[Sharpe Ratio]]-AVERAGE(Table2[Sharpe Ratio]))/_xlfn.STDEV.P(Table2[Sharpe Ratio])</f>
        <v>-7.7838901934124696E-2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-1.1907483055459034</v>
      </c>
      <c r="AS383">
        <f>_xlfn.RANK.AVG(Table2[[#This Row],[1Y Return vs Nifty Z-Score]],Table2[1Y Return vs Nifty Z-Score])</f>
        <v>169</v>
      </c>
      <c r="AT383">
        <f>_xlfn.RANK.AVG(Table2[[#This Row],[6M Return vs Nifty Z-Score]],Table2[6M Return vs Nifty Z-Score])</f>
        <v>610</v>
      </c>
      <c r="AU383">
        <f>_xlfn.RANK.AVG(Table2[[#This Row],[Sharpe Ratio Z-Score]],Table2[Sharpe Ratio Z-Score])</f>
        <v>369</v>
      </c>
      <c r="AV383">
        <f>(Table2[[#This Row],[Rank 1Y]]+Table2[[#This Row],[Rank 6M]]+Table2[[#This Row],[Rank Sharpe]])/3</f>
        <v>382.66666666666669</v>
      </c>
    </row>
    <row r="384" spans="1:48" x14ac:dyDescent="0.3">
      <c r="A384" t="s">
        <v>1290</v>
      </c>
      <c r="B384" t="s">
        <v>1291</v>
      </c>
      <c r="C384" t="s">
        <v>10307</v>
      </c>
      <c r="D384" t="s">
        <v>193</v>
      </c>
      <c r="E384">
        <v>8903.6274599999997</v>
      </c>
      <c r="F384">
        <v>562.95000000000005</v>
      </c>
      <c r="G384">
        <v>7.2889065711718697</v>
      </c>
      <c r="H384">
        <f>(Table2[[#This Row],[1Y Return vs Nifty]]-AVERAGE(Table2[1Y Return vs Nifty]))/_xlfn.STDEV.P(Table2[1Y Return vs Nifty])</f>
        <v>-0.34672326371986217</v>
      </c>
      <c r="I384">
        <v>-8.5004188696924796</v>
      </c>
      <c r="J384">
        <f>(Table2[[#This Row],[1M Return vs Nifty]]-AVERAGE(Table2[1M Return vs Nifty]))/_xlfn.STDEV.P(Table2[1M Return vs Nifty])</f>
        <v>-0.85273790023599649</v>
      </c>
      <c r="K384">
        <v>-0.94920527930549703</v>
      </c>
      <c r="L384">
        <f>(Table2[[#This Row],[6M Return vs Nifty]]-AVERAGE(Table2[6M Return vs Nifty]))/_xlfn.STDEV.P(Table2[6M Return vs Nifty])</f>
        <v>-0.31993172113816276</v>
      </c>
      <c r="M384">
        <v>7.58294459085828</v>
      </c>
      <c r="N384">
        <f>(Table2[[#This Row],[1W Return vs Nifty]]-AVERAGE(Table2[1W Return vs Nifty]))/_xlfn.STDEV.P(Table2[1W Return vs Nifty])</f>
        <v>1.5327580875243396</v>
      </c>
      <c r="O384">
        <v>577.02</v>
      </c>
      <c r="P384">
        <v>593.71872625835101</v>
      </c>
      <c r="Q384">
        <v>546.53592815564502</v>
      </c>
      <c r="R384">
        <v>55.479297634520897</v>
      </c>
      <c r="S384" s="2">
        <f>(Table2[[#This Row],[Close Price]]-Table2[[#This Row],[20D EMA]])/Table2[[#This Row],[20D EMA]]</f>
        <v>-2.4383903504211182E-2</v>
      </c>
      <c r="T384" s="2">
        <f>(Table2[[#This Row],[Close Price]]-Table2[[#This Row],[50D EMA]])/Table2[[#This Row],[50D EMA]]</f>
        <v>-5.1823742283247862E-2</v>
      </c>
      <c r="U384" s="2">
        <f>(Table2[[#This Row],[Close Price]]-Table2[[#This Row],[200D EMA]])/Table2[[#This Row],[200D EMA]]</f>
        <v>3.0032923726984233E-2</v>
      </c>
      <c r="V384">
        <v>2.0939376415181301</v>
      </c>
      <c r="W384">
        <v>561.25</v>
      </c>
      <c r="X384">
        <v>586.20000000000005</v>
      </c>
      <c r="Y384">
        <v>561.25</v>
      </c>
      <c r="Z384">
        <v>591.75</v>
      </c>
      <c r="AA384">
        <v>518</v>
      </c>
      <c r="AB384">
        <v>644</v>
      </c>
      <c r="AC384" s="2">
        <f>(Table2[[#This Row],[Close Price]]/Table2[[#This Row],[Day Low]])-1</f>
        <v>3.0289532293987786E-3</v>
      </c>
      <c r="AD384" s="2">
        <f>(Table2[[#This Row],[Day High]]/Table2[[#This Row],[Close Price]])-1</f>
        <v>4.1300293098854191E-2</v>
      </c>
      <c r="AE384" s="2">
        <f>(Table2[[#This Row],[Close Price]]/Table2[[#This Row],[Current Week Low]])-1</f>
        <v>3.0289532293987786E-3</v>
      </c>
      <c r="AF384" s="2">
        <f>(Table2[[#This Row],[Current Week High]]/Table2[[#This Row],[Close Price]])-1</f>
        <v>5.1159072741806533E-2</v>
      </c>
      <c r="AG384" s="2">
        <f>(Table2[[#This Row],[Close Price]]/Table2[[#This Row],[Current Month Low]])-1</f>
        <v>8.6776061776061786E-2</v>
      </c>
      <c r="AH384" s="2">
        <f>(Table2[[#This Row],[Current Month High]]/Table2[[#This Row],[Close Price]])-1</f>
        <v>0.14397370992095193</v>
      </c>
      <c r="AI384">
        <v>25.730526689759198</v>
      </c>
      <c r="AJ384">
        <v>39.344059405940598</v>
      </c>
      <c r="AK384" t="str">
        <f>IF(AND(Table2[[#This Row],[20D EMA]]&gt;Table2[[#This Row],[50D EMA]],Table2[[#This Row],[50D EMA]]&gt;Table2[[#This Row],[200D EMA]]),"Uptrend","Downtrend/NoTrend")</f>
        <v>Downtrend/NoTrend</v>
      </c>
      <c r="AL384">
        <v>-7.0000000000000007E-2</v>
      </c>
      <c r="AM384" t="s">
        <v>10344</v>
      </c>
      <c r="AN384">
        <v>1.21</v>
      </c>
      <c r="AO384" t="s">
        <v>10345</v>
      </c>
      <c r="AP384">
        <v>7.4081854394158E-2</v>
      </c>
      <c r="AQ384">
        <f>(Table2[[#This Row],[Sharpe Ratio]]-AVERAGE(Table2[Sharpe Ratio]))/_xlfn.STDEV.P(Table2[Sharpe Ratio])</f>
        <v>9.7925701242917912E-2</v>
      </c>
      <c r="AR3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4">
        <f>_xlfn.RANK.AVG(Table2[[#This Row],[1Y Return vs Nifty Z-Score]],Table2[1Y Return vs Nifty Z-Score])</f>
        <v>401</v>
      </c>
      <c r="AT384">
        <f>_xlfn.RANK.AVG(Table2[[#This Row],[6M Return vs Nifty Z-Score]],Table2[6M Return vs Nifty Z-Score])</f>
        <v>427</v>
      </c>
      <c r="AU384">
        <f>_xlfn.RANK.AVG(Table2[[#This Row],[Sharpe Ratio Z-Score]],Table2[Sharpe Ratio Z-Score])</f>
        <v>326</v>
      </c>
      <c r="AV384">
        <f>(Table2[[#This Row],[Rank 1Y]]+Table2[[#This Row],[Rank 6M]]+Table2[[#This Row],[Rank Sharpe]])/3</f>
        <v>384.66666666666669</v>
      </c>
    </row>
    <row r="385" spans="1:48" x14ac:dyDescent="0.3">
      <c r="A385" t="s">
        <v>320</v>
      </c>
      <c r="B385" t="s">
        <v>321</v>
      </c>
      <c r="C385" t="s">
        <v>10305</v>
      </c>
      <c r="D385" t="s">
        <v>283</v>
      </c>
      <c r="E385">
        <v>83031.634933659996</v>
      </c>
      <c r="F385">
        <v>865.8</v>
      </c>
      <c r="G385">
        <v>26.2498104333336</v>
      </c>
      <c r="H385">
        <f>(Table2[[#This Row],[1Y Return vs Nifty]]-AVERAGE(Table2[1Y Return vs Nifty]))/_xlfn.STDEV.P(Table2[1Y Return vs Nifty])</f>
        <v>-4.9167523523280542E-2</v>
      </c>
      <c r="I385">
        <v>-11.751587431200401</v>
      </c>
      <c r="J385">
        <f>(Table2[[#This Row],[1M Return vs Nifty]]-AVERAGE(Table2[1M Return vs Nifty]))/_xlfn.STDEV.P(Table2[1M Return vs Nifty])</f>
        <v>-1.1606808735056169</v>
      </c>
      <c r="K385">
        <v>-12.4543145673496</v>
      </c>
      <c r="L385">
        <f>(Table2[[#This Row],[6M Return vs Nifty]]-AVERAGE(Table2[6M Return vs Nifty]))/_xlfn.STDEV.P(Table2[6M Return vs Nifty])</f>
        <v>-0.71366143577109464</v>
      </c>
      <c r="M385">
        <v>-4.0153777469750596</v>
      </c>
      <c r="N385">
        <f>(Table2[[#This Row],[1W Return vs Nifty]]-AVERAGE(Table2[1W Return vs Nifty]))/_xlfn.STDEV.P(Table2[1W Return vs Nifty])</f>
        <v>-1.0866959427075882</v>
      </c>
      <c r="O385">
        <v>876.55</v>
      </c>
      <c r="P385">
        <v>880.65392685572203</v>
      </c>
      <c r="Q385">
        <v>794.84415741671705</v>
      </c>
      <c r="R385">
        <v>35.221396007897802</v>
      </c>
      <c r="S385" s="2">
        <f>(Table2[[#This Row],[Close Price]]-Table2[[#This Row],[20D EMA]])/Table2[[#This Row],[20D EMA]]</f>
        <v>-1.2263989504306657E-2</v>
      </c>
      <c r="T385" s="2">
        <f>(Table2[[#This Row],[Close Price]]-Table2[[#This Row],[50D EMA]])/Table2[[#This Row],[50D EMA]]</f>
        <v>-1.6866928543379567E-2</v>
      </c>
      <c r="U385" s="2">
        <f>(Table2[[#This Row],[Close Price]]-Table2[[#This Row],[200D EMA]])/Table2[[#This Row],[200D EMA]]</f>
        <v>8.9270131661900759E-2</v>
      </c>
      <c r="V385">
        <v>0.59788381290963699</v>
      </c>
      <c r="W385">
        <v>850.2</v>
      </c>
      <c r="X385">
        <v>868.75</v>
      </c>
      <c r="Y385">
        <v>836.6</v>
      </c>
      <c r="Z385">
        <v>868.75</v>
      </c>
      <c r="AA385">
        <v>836.6</v>
      </c>
      <c r="AB385">
        <v>934.95</v>
      </c>
      <c r="AC385" s="2">
        <f>(Table2[[#This Row],[Close Price]]/Table2[[#This Row],[Day Low]])-1</f>
        <v>1.8348623853210899E-2</v>
      </c>
      <c r="AD385" s="2">
        <f>(Table2[[#This Row],[Day High]]/Table2[[#This Row],[Close Price]])-1</f>
        <v>3.4072534072535632E-3</v>
      </c>
      <c r="AE385" s="2">
        <f>(Table2[[#This Row],[Close Price]]/Table2[[#This Row],[Current Week Low]])-1</f>
        <v>3.4903179536218021E-2</v>
      </c>
      <c r="AF385" s="2">
        <f>(Table2[[#This Row],[Current Week High]]/Table2[[#This Row],[Close Price]])-1</f>
        <v>3.4072534072535632E-3</v>
      </c>
      <c r="AG385" s="2">
        <f>(Table2[[#This Row],[Close Price]]/Table2[[#This Row],[Current Month Low]])-1</f>
        <v>3.4903179536218021E-2</v>
      </c>
      <c r="AH385" s="2">
        <f>(Table2[[#This Row],[Current Month High]]/Table2[[#This Row],[Close Price]])-1</f>
        <v>7.9868329868330035E-2</v>
      </c>
      <c r="AI385">
        <v>13.178563178563101</v>
      </c>
      <c r="AJ385">
        <v>63.035495716034198</v>
      </c>
      <c r="AK385" t="str">
        <f>IF(AND(Table2[[#This Row],[20D EMA]]&gt;Table2[[#This Row],[50D EMA]],Table2[[#This Row],[50D EMA]]&gt;Table2[[#This Row],[200D EMA]]),"Uptrend","Downtrend/NoTrend")</f>
        <v>Downtrend/NoTrend</v>
      </c>
      <c r="AL385">
        <v>-0.11</v>
      </c>
      <c r="AM385" t="s">
        <v>10344</v>
      </c>
      <c r="AN385">
        <v>-1.97</v>
      </c>
      <c r="AO385" t="s">
        <v>10344</v>
      </c>
      <c r="AP385">
        <v>8.4670427132422996E-2</v>
      </c>
      <c r="AQ385">
        <f>(Table2[[#This Row],[Sharpe Ratio]]-AVERAGE(Table2[Sharpe Ratio]))/_xlfn.STDEV.P(Table2[Sharpe Ratio])</f>
        <v>0.21957672351102805</v>
      </c>
      <c r="AR3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5">
        <f>_xlfn.RANK.AVG(Table2[[#This Row],[1Y Return vs Nifty Z-Score]],Table2[1Y Return vs Nifty Z-Score])</f>
        <v>311</v>
      </c>
      <c r="AT385">
        <f>_xlfn.RANK.AVG(Table2[[#This Row],[6M Return vs Nifty Z-Score]],Table2[6M Return vs Nifty Z-Score])</f>
        <v>561</v>
      </c>
      <c r="AU385">
        <f>_xlfn.RANK.AVG(Table2[[#This Row],[Sharpe Ratio Z-Score]],Table2[Sharpe Ratio Z-Score])</f>
        <v>283</v>
      </c>
      <c r="AV385">
        <f>(Table2[[#This Row],[Rank 1Y]]+Table2[[#This Row],[Rank 6M]]+Table2[[#This Row],[Rank Sharpe]])/3</f>
        <v>385</v>
      </c>
    </row>
    <row r="386" spans="1:48" x14ac:dyDescent="0.3">
      <c r="A386" t="s">
        <v>1400</v>
      </c>
      <c r="B386" t="s">
        <v>1401</v>
      </c>
      <c r="C386" t="s">
        <v>10301</v>
      </c>
      <c r="D386" t="s">
        <v>248</v>
      </c>
      <c r="E386">
        <v>8081.0426350399903</v>
      </c>
      <c r="F386">
        <v>7227.25</v>
      </c>
      <c r="G386">
        <v>34.923742899154902</v>
      </c>
      <c r="H386">
        <f>(Table2[[#This Row],[1Y Return vs Nifty]]-AVERAGE(Table2[1Y Return vs Nifty]))/_xlfn.STDEV.P(Table2[1Y Return vs Nifty])</f>
        <v>8.6953539799718718E-2</v>
      </c>
      <c r="I386">
        <v>1.0408858931957199</v>
      </c>
      <c r="J386">
        <f>(Table2[[#This Row],[1M Return vs Nifty]]-AVERAGE(Table2[1M Return vs Nifty]))/_xlfn.STDEV.P(Table2[1M Return vs Nifty])</f>
        <v>5.0991851688225169E-2</v>
      </c>
      <c r="K386">
        <v>-2.0156409245270899</v>
      </c>
      <c r="L386">
        <f>(Table2[[#This Row],[6M Return vs Nifty]]-AVERAGE(Table2[6M Return vs Nifty]))/_xlfn.STDEV.P(Table2[6M Return vs Nifty])</f>
        <v>-0.35642745462100967</v>
      </c>
      <c r="M386">
        <v>6.2023603637354503</v>
      </c>
      <c r="N386">
        <f>(Table2[[#This Row],[1W Return vs Nifty]]-AVERAGE(Table2[1W Return vs Nifty]))/_xlfn.STDEV.P(Table2[1W Return vs Nifty])</f>
        <v>1.220956362026935</v>
      </c>
      <c r="O386">
        <v>6937.57</v>
      </c>
      <c r="P386">
        <v>6895.0744694432096</v>
      </c>
      <c r="Q386">
        <v>6317.9176960039904</v>
      </c>
      <c r="R386">
        <v>75.566609813376701</v>
      </c>
      <c r="S386" s="2">
        <f>(Table2[[#This Row],[Close Price]]-Table2[[#This Row],[20D EMA]])/Table2[[#This Row],[20D EMA]]</f>
        <v>4.175525436139748E-2</v>
      </c>
      <c r="T386" s="2">
        <f>(Table2[[#This Row],[Close Price]]-Table2[[#This Row],[50D EMA]])/Table2[[#This Row],[50D EMA]]</f>
        <v>4.8175771273956114E-2</v>
      </c>
      <c r="U386" s="2">
        <f>(Table2[[#This Row],[Close Price]]-Table2[[#This Row],[200D EMA]])/Table2[[#This Row],[200D EMA]]</f>
        <v>0.14392911521641882</v>
      </c>
      <c r="V386">
        <v>0.61728854729040805</v>
      </c>
      <c r="W386">
        <v>7207</v>
      </c>
      <c r="X386">
        <v>7490.2</v>
      </c>
      <c r="Y386">
        <v>7050</v>
      </c>
      <c r="Z386">
        <v>7490.2</v>
      </c>
      <c r="AA386">
        <v>6455</v>
      </c>
      <c r="AB386">
        <v>7490.2</v>
      </c>
      <c r="AC386" s="2">
        <f>(Table2[[#This Row],[Close Price]]/Table2[[#This Row],[Day Low]])-1</f>
        <v>2.8097682808381208E-3</v>
      </c>
      <c r="AD386" s="2">
        <f>(Table2[[#This Row],[Day High]]/Table2[[#This Row],[Close Price]])-1</f>
        <v>3.6383133280293301E-2</v>
      </c>
      <c r="AE386" s="2">
        <f>(Table2[[#This Row],[Close Price]]/Table2[[#This Row],[Current Week Low]])-1</f>
        <v>2.5141843971631106E-2</v>
      </c>
      <c r="AF386" s="2">
        <f>(Table2[[#This Row],[Current Week High]]/Table2[[#This Row],[Close Price]])-1</f>
        <v>3.6383133280293301E-2</v>
      </c>
      <c r="AG386" s="2">
        <f>(Table2[[#This Row],[Close Price]]/Table2[[#This Row],[Current Month Low]])-1</f>
        <v>0.11963594113090625</v>
      </c>
      <c r="AH386" s="2">
        <f>(Table2[[#This Row],[Current Month High]]/Table2[[#This Row],[Close Price]])-1</f>
        <v>3.6383133280293301E-2</v>
      </c>
      <c r="AI386">
        <v>8.2707807257255492</v>
      </c>
      <c r="AJ386">
        <v>66.105492990117199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0.02</v>
      </c>
      <c r="AM386" t="s">
        <v>10345</v>
      </c>
      <c r="AN386">
        <v>7.88</v>
      </c>
      <c r="AO386" t="s">
        <v>10345</v>
      </c>
      <c r="AP386">
        <v>3.0572899606596999E-2</v>
      </c>
      <c r="AQ386">
        <f>(Table2[[#This Row],[Sharpe Ratio]]-AVERAGE(Table2[Sharpe Ratio]))/_xlfn.STDEV.P(Table2[Sharpe Ratio])</f>
        <v>-0.40194420177019186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0.60053009712367733</v>
      </c>
      <c r="AS386">
        <f>_xlfn.RANK.AVG(Table2[[#This Row],[1Y Return vs Nifty Z-Score]],Table2[1Y Return vs Nifty Z-Score])</f>
        <v>268</v>
      </c>
      <c r="AT386">
        <f>_xlfn.RANK.AVG(Table2[[#This Row],[6M Return vs Nifty Z-Score]],Table2[6M Return vs Nifty Z-Score])</f>
        <v>441</v>
      </c>
      <c r="AU386">
        <f>_xlfn.RANK.AVG(Table2[[#This Row],[Sharpe Ratio Z-Score]],Table2[Sharpe Ratio Z-Score])</f>
        <v>447</v>
      </c>
      <c r="AV386">
        <f>(Table2[[#This Row],[Rank 1Y]]+Table2[[#This Row],[Rank 6M]]+Table2[[#This Row],[Rank Sharpe]])/3</f>
        <v>385.33333333333331</v>
      </c>
    </row>
    <row r="387" spans="1:48" x14ac:dyDescent="0.3">
      <c r="A387" t="s">
        <v>1298</v>
      </c>
      <c r="B387" t="s">
        <v>1299</v>
      </c>
      <c r="C387" t="s">
        <v>10305</v>
      </c>
      <c r="D387" t="s">
        <v>51</v>
      </c>
      <c r="E387">
        <v>8762.4387208799999</v>
      </c>
      <c r="F387">
        <v>532.65</v>
      </c>
      <c r="G387">
        <v>10.277821630715501</v>
      </c>
      <c r="H387">
        <f>(Table2[[#This Row],[1Y Return vs Nifty]]-AVERAGE(Table2[1Y Return vs Nifty]))/_xlfn.STDEV.P(Table2[1Y Return vs Nifty])</f>
        <v>-0.29981786092933199</v>
      </c>
      <c r="I387">
        <v>3.68998102729502</v>
      </c>
      <c r="J387">
        <f>(Table2[[#This Row],[1M Return vs Nifty]]-AVERAGE(Table2[1M Return vs Nifty]))/_xlfn.STDEV.P(Table2[1M Return vs Nifty])</f>
        <v>0.30190785823642474</v>
      </c>
      <c r="K387">
        <v>5.4748261577271702</v>
      </c>
      <c r="L387">
        <f>(Table2[[#This Row],[6M Return vs Nifty]]-AVERAGE(Table2[6M Return vs Nifty]))/_xlfn.STDEV.P(Table2[6M Return vs Nifty])</f>
        <v>-0.10008747618828728</v>
      </c>
      <c r="M387">
        <v>6.5009296654851498</v>
      </c>
      <c r="N387">
        <f>(Table2[[#This Row],[1W Return vs Nifty]]-AVERAGE(Table2[1W Return vs Nifty]))/_xlfn.STDEV.P(Table2[1W Return vs Nifty])</f>
        <v>1.2883875419848014</v>
      </c>
      <c r="O387">
        <v>510.83</v>
      </c>
      <c r="P387">
        <v>495.743840048577</v>
      </c>
      <c r="Q387">
        <v>447.70128524216199</v>
      </c>
      <c r="R387">
        <v>67.725716069522704</v>
      </c>
      <c r="S387" s="2">
        <f>(Table2[[#This Row],[Close Price]]-Table2[[#This Row],[20D EMA]])/Table2[[#This Row],[20D EMA]]</f>
        <v>4.271479748644362E-2</v>
      </c>
      <c r="T387" s="2">
        <f>(Table2[[#This Row],[Close Price]]-Table2[[#This Row],[50D EMA]])/Table2[[#This Row],[50D EMA]]</f>
        <v>7.4446028311328308E-2</v>
      </c>
      <c r="U387" s="2">
        <f>(Table2[[#This Row],[Close Price]]-Table2[[#This Row],[200D EMA]])/Table2[[#This Row],[200D EMA]]</f>
        <v>0.18974418336076287</v>
      </c>
      <c r="V387">
        <v>1.10476045178757</v>
      </c>
      <c r="W387">
        <v>529</v>
      </c>
      <c r="X387">
        <v>549.5</v>
      </c>
      <c r="Y387">
        <v>520.79999999999995</v>
      </c>
      <c r="Z387">
        <v>549.5</v>
      </c>
      <c r="AA387">
        <v>463.3</v>
      </c>
      <c r="AB387">
        <v>549.5</v>
      </c>
      <c r="AC387" s="2">
        <f>(Table2[[#This Row],[Close Price]]/Table2[[#This Row],[Day Low]])-1</f>
        <v>6.8998109640832084E-3</v>
      </c>
      <c r="AD387" s="2">
        <f>(Table2[[#This Row],[Day High]]/Table2[[#This Row],[Close Price]])-1</f>
        <v>3.1634281423073451E-2</v>
      </c>
      <c r="AE387" s="2">
        <f>(Table2[[#This Row],[Close Price]]/Table2[[#This Row],[Current Week Low]])-1</f>
        <v>2.2753456221198176E-2</v>
      </c>
      <c r="AF387" s="2">
        <f>(Table2[[#This Row],[Current Week High]]/Table2[[#This Row],[Close Price]])-1</f>
        <v>3.1634281423073451E-2</v>
      </c>
      <c r="AG387" s="2">
        <f>(Table2[[#This Row],[Close Price]]/Table2[[#This Row],[Current Month Low]])-1</f>
        <v>0.14968702784372967</v>
      </c>
      <c r="AH387" s="2">
        <f>(Table2[[#This Row],[Current Month High]]/Table2[[#This Row],[Close Price]])-1</f>
        <v>3.1634281423073451E-2</v>
      </c>
      <c r="AI387">
        <v>3.1634281423073398</v>
      </c>
      <c r="AJ387">
        <v>55.155840372851699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0.02</v>
      </c>
      <c r="AM387" t="s">
        <v>10345</v>
      </c>
      <c r="AN387">
        <v>8.8800000000000008</v>
      </c>
      <c r="AO387" t="s">
        <v>10345</v>
      </c>
      <c r="AP387">
        <v>3.5008993362277002E-2</v>
      </c>
      <c r="AQ387">
        <f>(Table2[[#This Row],[Sharpe Ratio]]-AVERAGE(Table2[Sharpe Ratio]))/_xlfn.STDEV.P(Table2[Sharpe Ratio])</f>
        <v>-0.35097837723508285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0.8394116858685241</v>
      </c>
      <c r="AS387">
        <f>_xlfn.RANK.AVG(Table2[[#This Row],[1Y Return vs Nifty Z-Score]],Table2[1Y Return vs Nifty Z-Score])</f>
        <v>383</v>
      </c>
      <c r="AT387">
        <f>_xlfn.RANK.AVG(Table2[[#This Row],[6M Return vs Nifty Z-Score]],Table2[6M Return vs Nifty Z-Score])</f>
        <v>346</v>
      </c>
      <c r="AU387">
        <f>_xlfn.RANK.AVG(Table2[[#This Row],[Sharpe Ratio Z-Score]],Table2[Sharpe Ratio Z-Score])</f>
        <v>433</v>
      </c>
      <c r="AV387">
        <f>(Table2[[#This Row],[Rank 1Y]]+Table2[[#This Row],[Rank 6M]]+Table2[[#This Row],[Rank Sharpe]])/3</f>
        <v>387.33333333333331</v>
      </c>
    </row>
    <row r="388" spans="1:48" x14ac:dyDescent="0.3">
      <c r="A388" t="s">
        <v>81</v>
      </c>
      <c r="B388" t="s">
        <v>82</v>
      </c>
      <c r="C388" t="s">
        <v>10309</v>
      </c>
      <c r="D388" t="s">
        <v>83</v>
      </c>
      <c r="E388">
        <v>322669.24543313897</v>
      </c>
      <c r="F388">
        <v>4964.8500000000004</v>
      </c>
      <c r="G388">
        <v>8.4207867031149597</v>
      </c>
      <c r="H388">
        <f>(Table2[[#This Row],[1Y Return vs Nifty]]-AVERAGE(Table2[1Y Return vs Nifty]))/_xlfn.STDEV.P(Table2[1Y Return vs Nifty])</f>
        <v>-0.32896053294908695</v>
      </c>
      <c r="I388">
        <v>-4.0366713068989704</v>
      </c>
      <c r="J388">
        <f>(Table2[[#This Row],[1M Return vs Nifty]]-AVERAGE(Table2[1M Return vs Nifty]))/_xlfn.STDEV.P(Table2[1M Return vs Nifty])</f>
        <v>-0.42994232061396903</v>
      </c>
      <c r="K388">
        <v>14.8294092304308</v>
      </c>
      <c r="L388">
        <f>(Table2[[#This Row],[6M Return vs Nifty]]-AVERAGE(Table2[6M Return vs Nifty]))/_xlfn.STDEV.P(Table2[6M Return vs Nifty])</f>
        <v>0.22004658177786734</v>
      </c>
      <c r="M388">
        <v>-4.0895723602326601</v>
      </c>
      <c r="N388">
        <f>(Table2[[#This Row],[1W Return vs Nifty]]-AVERAGE(Table2[1W Return vs Nifty]))/_xlfn.STDEV.P(Table2[1W Return vs Nifty])</f>
        <v>-1.1034526229461741</v>
      </c>
      <c r="O388">
        <v>4983.91</v>
      </c>
      <c r="P388">
        <v>4915.8081974446204</v>
      </c>
      <c r="Q388">
        <v>4475.5434415442196</v>
      </c>
      <c r="R388">
        <v>45.606760203432799</v>
      </c>
      <c r="S388" s="2">
        <f>(Table2[[#This Row],[Close Price]]-Table2[[#This Row],[20D EMA]])/Table2[[#This Row],[20D EMA]]</f>
        <v>-3.8243066186988712E-3</v>
      </c>
      <c r="T388" s="2">
        <f>(Table2[[#This Row],[Close Price]]-Table2[[#This Row],[50D EMA]])/Table2[[#This Row],[50D EMA]]</f>
        <v>9.9763458185519304E-3</v>
      </c>
      <c r="U388" s="2">
        <f>(Table2[[#This Row],[Close Price]]-Table2[[#This Row],[200D EMA]])/Table2[[#This Row],[200D EMA]]</f>
        <v>0.10932897084939316</v>
      </c>
      <c r="V388">
        <v>0.76110497136224797</v>
      </c>
      <c r="W388">
        <v>4905</v>
      </c>
      <c r="X388">
        <v>4995.5</v>
      </c>
      <c r="Y388">
        <v>4900.1000000000004</v>
      </c>
      <c r="Z388">
        <v>5010</v>
      </c>
      <c r="AA388">
        <v>4801</v>
      </c>
      <c r="AB388">
        <v>5164</v>
      </c>
      <c r="AC388" s="2">
        <f>(Table2[[#This Row],[Close Price]]/Table2[[#This Row],[Day Low]])-1</f>
        <v>1.2201834862385352E-2</v>
      </c>
      <c r="AD388" s="2">
        <f>(Table2[[#This Row],[Day High]]/Table2[[#This Row],[Close Price]])-1</f>
        <v>6.1733989949344092E-3</v>
      </c>
      <c r="AE388" s="2">
        <f>(Table2[[#This Row],[Close Price]]/Table2[[#This Row],[Current Week Low]])-1</f>
        <v>1.3214016040488996E-2</v>
      </c>
      <c r="AF388" s="2">
        <f>(Table2[[#This Row],[Current Week High]]/Table2[[#This Row],[Close Price]])-1</f>
        <v>9.0939303302213226E-3</v>
      </c>
      <c r="AG388" s="2">
        <f>(Table2[[#This Row],[Close Price]]/Table2[[#This Row],[Current Month Low]])-1</f>
        <v>3.4128306602791092E-2</v>
      </c>
      <c r="AH388" s="2">
        <f>(Table2[[#This Row],[Current Month High]]/Table2[[#This Row],[Close Price]])-1</f>
        <v>4.0111987270511573E-2</v>
      </c>
      <c r="AI388">
        <v>5.1189864749186604</v>
      </c>
      <c r="AJ388">
        <v>40.527879988678102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-0.03</v>
      </c>
      <c r="AM388" t="s">
        <v>10344</v>
      </c>
      <c r="AN388">
        <v>-0.5</v>
      </c>
      <c r="AO388" t="s">
        <v>10344</v>
      </c>
      <c r="AP388">
        <v>2.4236912825340001E-3</v>
      </c>
      <c r="AQ388">
        <f>(Table2[[#This Row],[Sharpe Ratio]]-AVERAGE(Table2[Sharpe Ratio]))/_xlfn.STDEV.P(Table2[Sharpe Ratio])</f>
        <v>-0.72534755870093581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-2.3676564534322981</v>
      </c>
      <c r="AS388">
        <f>_xlfn.RANK.AVG(Table2[[#This Row],[1Y Return vs Nifty Z-Score]],Table2[1Y Return vs Nifty Z-Score])</f>
        <v>393</v>
      </c>
      <c r="AT388">
        <f>_xlfn.RANK.AVG(Table2[[#This Row],[6M Return vs Nifty Z-Score]],Table2[6M Return vs Nifty Z-Score])</f>
        <v>255</v>
      </c>
      <c r="AU388">
        <f>_xlfn.RANK.AVG(Table2[[#This Row],[Sharpe Ratio Z-Score]],Table2[Sharpe Ratio Z-Score])</f>
        <v>520</v>
      </c>
      <c r="AV388">
        <f>(Table2[[#This Row],[Rank 1Y]]+Table2[[#This Row],[Rank 6M]]+Table2[[#This Row],[Rank Sharpe]])/3</f>
        <v>389.33333333333331</v>
      </c>
    </row>
    <row r="389" spans="1:48" x14ac:dyDescent="0.3">
      <c r="A389" t="s">
        <v>255</v>
      </c>
      <c r="B389" t="s">
        <v>256</v>
      </c>
      <c r="C389" t="s">
        <v>10301</v>
      </c>
      <c r="D389" t="s">
        <v>37</v>
      </c>
      <c r="E389">
        <v>106404.605230015</v>
      </c>
      <c r="F389">
        <v>2141.9</v>
      </c>
      <c r="G389">
        <v>31.602387877565299</v>
      </c>
      <c r="H389">
        <f>(Table2[[#This Row],[1Y Return vs Nifty]]-AVERAGE(Table2[1Y Return vs Nifty]))/_xlfn.STDEV.P(Table2[1Y Return vs Nifty])</f>
        <v>3.4831116781850344E-2</v>
      </c>
      <c r="I389">
        <v>8.5757749964845402</v>
      </c>
      <c r="J389">
        <f>(Table2[[#This Row],[1M Return vs Nifty]]-AVERAGE(Table2[1M Return vs Nifty]))/_xlfn.STDEV.P(Table2[1M Return vs Nifty])</f>
        <v>0.76467867223481623</v>
      </c>
      <c r="K389">
        <v>10.079984776257</v>
      </c>
      <c r="L389">
        <f>(Table2[[#This Row],[6M Return vs Nifty]]-AVERAGE(Table2[6M Return vs Nifty]))/_xlfn.STDEV.P(Table2[6M Return vs Nifty])</f>
        <v>5.7511008390852499E-2</v>
      </c>
      <c r="M389">
        <v>3.0183254282789802</v>
      </c>
      <c r="N389">
        <f>(Table2[[#This Row],[1W Return vs Nifty]]-AVERAGE(Table2[1W Return vs Nifty]))/_xlfn.STDEV.P(Table2[1W Return vs Nifty])</f>
        <v>0.50184950319490451</v>
      </c>
      <c r="O389">
        <v>2031.59</v>
      </c>
      <c r="P389">
        <v>1930.3051777814901</v>
      </c>
      <c r="Q389">
        <v>1691.1997980378801</v>
      </c>
      <c r="R389">
        <v>83.445552788516395</v>
      </c>
      <c r="S389" s="2">
        <f>(Table2[[#This Row],[Close Price]]-Table2[[#This Row],[20D EMA]])/Table2[[#This Row],[20D EMA]]</f>
        <v>5.4297372993566705E-2</v>
      </c>
      <c r="T389" s="2">
        <f>(Table2[[#This Row],[Close Price]]-Table2[[#This Row],[50D EMA]])/Table2[[#This Row],[50D EMA]]</f>
        <v>0.10961728987418302</v>
      </c>
      <c r="U389" s="2">
        <f>(Table2[[#This Row],[Close Price]]-Table2[[#This Row],[200D EMA]])/Table2[[#This Row],[200D EMA]]</f>
        <v>0.26649731302299096</v>
      </c>
      <c r="V389">
        <v>0.92676711265158995</v>
      </c>
      <c r="W389">
        <v>2133.25</v>
      </c>
      <c r="X389">
        <v>2170.9499999999998</v>
      </c>
      <c r="Y389">
        <v>2080.1999999999998</v>
      </c>
      <c r="Z389">
        <v>2170.9499999999998</v>
      </c>
      <c r="AA389">
        <v>1905.05</v>
      </c>
      <c r="AB389">
        <v>2170.9499999999998</v>
      </c>
      <c r="AC389" s="2">
        <f>(Table2[[#This Row],[Close Price]]/Table2[[#This Row],[Day Low]])-1</f>
        <v>4.0548458924176689E-3</v>
      </c>
      <c r="AD389" s="2">
        <f>(Table2[[#This Row],[Day High]]/Table2[[#This Row],[Close Price]])-1</f>
        <v>1.3562724683692018E-2</v>
      </c>
      <c r="AE389" s="2">
        <f>(Table2[[#This Row],[Close Price]]/Table2[[#This Row],[Current Week Low]])-1</f>
        <v>2.9660609556773521E-2</v>
      </c>
      <c r="AF389" s="2">
        <f>(Table2[[#This Row],[Current Week High]]/Table2[[#This Row],[Close Price]])-1</f>
        <v>1.3562724683692018E-2</v>
      </c>
      <c r="AG389" s="2">
        <f>(Table2[[#This Row],[Close Price]]/Table2[[#This Row],[Current Month Low]])-1</f>
        <v>0.12432744547387209</v>
      </c>
      <c r="AH389" s="2">
        <f>(Table2[[#This Row],[Current Month High]]/Table2[[#This Row],[Close Price]])-1</f>
        <v>1.3562724683692018E-2</v>
      </c>
      <c r="AI389">
        <v>1.3562724683692</v>
      </c>
      <c r="AJ389">
        <v>69.186413902053701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0.22</v>
      </c>
      <c r="AM389" t="s">
        <v>10345</v>
      </c>
      <c r="AN389">
        <v>8.9499999999999993</v>
      </c>
      <c r="AO389" t="s">
        <v>10345</v>
      </c>
      <c r="AP389">
        <v>-4.459547814591E-3</v>
      </c>
      <c r="AQ389">
        <f>(Table2[[#This Row],[Sharpe Ratio]]-AVERAGE(Table2[Sharpe Ratio]))/_xlfn.STDEV.P(Table2[Sharpe Ratio])</f>
        <v>-0.8044283841699863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0.55444191643243734</v>
      </c>
      <c r="AS389">
        <f>_xlfn.RANK.AVG(Table2[[#This Row],[1Y Return vs Nifty Z-Score]],Table2[1Y Return vs Nifty Z-Score])</f>
        <v>286</v>
      </c>
      <c r="AT389">
        <f>_xlfn.RANK.AVG(Table2[[#This Row],[6M Return vs Nifty Z-Score]],Table2[6M Return vs Nifty Z-Score])</f>
        <v>296</v>
      </c>
      <c r="AU389">
        <f>_xlfn.RANK.AVG(Table2[[#This Row],[Sharpe Ratio Z-Score]],Table2[Sharpe Ratio Z-Score])</f>
        <v>586</v>
      </c>
      <c r="AV389">
        <f>(Table2[[#This Row],[Rank 1Y]]+Table2[[#This Row],[Rank 6M]]+Table2[[#This Row],[Rank Sharpe]])/3</f>
        <v>389.33333333333331</v>
      </c>
    </row>
    <row r="390" spans="1:48" x14ac:dyDescent="0.3">
      <c r="A390" t="s">
        <v>826</v>
      </c>
      <c r="B390" t="s">
        <v>827</v>
      </c>
      <c r="C390" t="s">
        <v>10310</v>
      </c>
      <c r="D390" t="s">
        <v>402</v>
      </c>
      <c r="E390">
        <v>19653.491813189899</v>
      </c>
      <c r="F390">
        <v>8275.6</v>
      </c>
      <c r="G390">
        <v>1.17982903767001</v>
      </c>
      <c r="H390">
        <f>(Table2[[#This Row],[1Y Return vs Nifty]]-AVERAGE(Table2[1Y Return vs Nifty]))/_xlfn.STDEV.P(Table2[1Y Return vs Nifty])</f>
        <v>-0.44259375072902979</v>
      </c>
      <c r="I390">
        <v>3.2913528371895802</v>
      </c>
      <c r="J390">
        <f>(Table2[[#This Row],[1M Return vs Nifty]]-AVERAGE(Table2[1M Return vs Nifty]))/_xlfn.STDEV.P(Table2[1M Return vs Nifty])</f>
        <v>0.26415074175113801</v>
      </c>
      <c r="K390">
        <v>21.542288341221301</v>
      </c>
      <c r="L390">
        <f>(Table2[[#This Row],[6M Return vs Nifty]]-AVERAGE(Table2[6M Return vs Nifty]))/_xlfn.STDEV.P(Table2[6M Return vs Nifty])</f>
        <v>0.44977581863123062</v>
      </c>
      <c r="M390">
        <v>2.5261361736203201</v>
      </c>
      <c r="N390">
        <f>(Table2[[#This Row],[1W Return vs Nifty]]-AVERAGE(Table2[1W Return vs Nifty]))/_xlfn.STDEV.P(Table2[1W Return vs Nifty])</f>
        <v>0.39068970876955644</v>
      </c>
      <c r="O390">
        <v>8089.16</v>
      </c>
      <c r="P390">
        <v>7942.0048348373602</v>
      </c>
      <c r="Q390">
        <v>7256.7520204721004</v>
      </c>
      <c r="R390">
        <v>63.678304976824997</v>
      </c>
      <c r="S390" s="2">
        <f>(Table2[[#This Row],[Close Price]]-Table2[[#This Row],[20D EMA]])/Table2[[#This Row],[20D EMA]]</f>
        <v>2.3048128606678632E-2</v>
      </c>
      <c r="T390" s="2">
        <f>(Table2[[#This Row],[Close Price]]-Table2[[#This Row],[50D EMA]])/Table2[[#This Row],[50D EMA]]</f>
        <v>4.2003898524379531E-2</v>
      </c>
      <c r="U390" s="2">
        <f>(Table2[[#This Row],[Close Price]]-Table2[[#This Row],[200D EMA]])/Table2[[#This Row],[200D EMA]]</f>
        <v>0.14039999942861725</v>
      </c>
      <c r="V390">
        <v>0.39309599477812301</v>
      </c>
      <c r="W390">
        <v>8180.5</v>
      </c>
      <c r="X390">
        <v>8350</v>
      </c>
      <c r="Y390">
        <v>8010</v>
      </c>
      <c r="Z390">
        <v>8389</v>
      </c>
      <c r="AA390">
        <v>7810</v>
      </c>
      <c r="AB390">
        <v>8389</v>
      </c>
      <c r="AC390" s="2">
        <f>(Table2[[#This Row],[Close Price]]/Table2[[#This Row],[Day Low]])-1</f>
        <v>1.162520628323449E-2</v>
      </c>
      <c r="AD390" s="2">
        <f>(Table2[[#This Row],[Day High]]/Table2[[#This Row],[Close Price]])-1</f>
        <v>8.9902846923486379E-3</v>
      </c>
      <c r="AE390" s="2">
        <f>(Table2[[#This Row],[Close Price]]/Table2[[#This Row],[Current Week Low]])-1</f>
        <v>3.3158551810237302E-2</v>
      </c>
      <c r="AF390" s="2">
        <f>(Table2[[#This Row],[Current Week High]]/Table2[[#This Row],[Close Price]])-1</f>
        <v>1.370293392624089E-2</v>
      </c>
      <c r="AG390" s="2">
        <f>(Table2[[#This Row],[Close Price]]/Table2[[#This Row],[Current Month Low]])-1</f>
        <v>5.9615877080665847E-2</v>
      </c>
      <c r="AH390" s="2">
        <f>(Table2[[#This Row],[Current Month High]]/Table2[[#This Row],[Close Price]])-1</f>
        <v>1.370293392624089E-2</v>
      </c>
      <c r="AI390">
        <v>8.5117695393687391</v>
      </c>
      <c r="AJ390">
        <v>50.832938431815599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0.05</v>
      </c>
      <c r="AM390" t="s">
        <v>10345</v>
      </c>
      <c r="AN390">
        <v>4.4000000000000004</v>
      </c>
      <c r="AO390" t="s">
        <v>10345</v>
      </c>
      <c r="AP390">
        <v>3.6481987875450002E-3</v>
      </c>
      <c r="AQ390">
        <f>(Table2[[#This Row],[Sharpe Ratio]]-AVERAGE(Table2[Sharpe Ratio]))/_xlfn.STDEV.P(Table2[Sharpe Ratio])</f>
        <v>-0.71127931801905053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-4.9256799596155254E-2</v>
      </c>
      <c r="AS390">
        <f>_xlfn.RANK.AVG(Table2[[#This Row],[1Y Return vs Nifty Z-Score]],Table2[1Y Return vs Nifty Z-Score])</f>
        <v>453</v>
      </c>
      <c r="AT390">
        <f>_xlfn.RANK.AVG(Table2[[#This Row],[6M Return vs Nifty Z-Score]],Table2[6M Return vs Nifty Z-Score])</f>
        <v>203</v>
      </c>
      <c r="AU390">
        <f>_xlfn.RANK.AVG(Table2[[#This Row],[Sharpe Ratio Z-Score]],Table2[Sharpe Ratio Z-Score])</f>
        <v>516</v>
      </c>
      <c r="AV390">
        <f>(Table2[[#This Row],[Rank 1Y]]+Table2[[#This Row],[Rank 6M]]+Table2[[#This Row],[Rank Sharpe]])/3</f>
        <v>390.66666666666669</v>
      </c>
    </row>
    <row r="391" spans="1:48" x14ac:dyDescent="0.3">
      <c r="A391" t="s">
        <v>1953</v>
      </c>
      <c r="B391" t="s">
        <v>1954</v>
      </c>
      <c r="C391" t="s">
        <v>10301</v>
      </c>
      <c r="D391" t="s">
        <v>528</v>
      </c>
      <c r="E391">
        <v>3581.30480618399</v>
      </c>
      <c r="F391">
        <v>59.41</v>
      </c>
      <c r="G391">
        <v>6.8104677567126597</v>
      </c>
      <c r="H391">
        <f>(Table2[[#This Row],[1Y Return vs Nifty]]-AVERAGE(Table2[1Y Return vs Nifty]))/_xlfn.STDEV.P(Table2[1Y Return vs Nifty])</f>
        <v>-0.35423146146244355</v>
      </c>
      <c r="I391">
        <v>5.3146907518687501</v>
      </c>
      <c r="J391">
        <f>(Table2[[#This Row],[1M Return vs Nifty]]-AVERAGE(Table2[1M Return vs Nifty]))/_xlfn.STDEV.P(Table2[1M Return vs Nifty])</f>
        <v>0.45579650898458784</v>
      </c>
      <c r="K391">
        <v>38.2055997066213</v>
      </c>
      <c r="L391">
        <f>(Table2[[#This Row],[6M Return vs Nifty]]-AVERAGE(Table2[6M Return vs Nifty]))/_xlfn.STDEV.P(Table2[6M Return vs Nifty])</f>
        <v>1.0200303607203298</v>
      </c>
      <c r="M391">
        <v>12.636439869566701</v>
      </c>
      <c r="N391">
        <f>(Table2[[#This Row],[1W Return vs Nifty]]-AVERAGE(Table2[1W Return vs Nifty]))/_xlfn.STDEV.P(Table2[1W Return vs Nifty])</f>
        <v>2.6740782016748872</v>
      </c>
      <c r="O391">
        <v>55.79</v>
      </c>
      <c r="P391">
        <v>53.710925174785203</v>
      </c>
      <c r="Q391">
        <v>47.452683852798401</v>
      </c>
      <c r="R391">
        <v>81.704445622698401</v>
      </c>
      <c r="S391" s="2">
        <f>(Table2[[#This Row],[Close Price]]-Table2[[#This Row],[20D EMA]])/Table2[[#This Row],[20D EMA]]</f>
        <v>6.4886180319053549E-2</v>
      </c>
      <c r="T391" s="2">
        <f>(Table2[[#This Row],[Close Price]]-Table2[[#This Row],[50D EMA]])/Table2[[#This Row],[50D EMA]]</f>
        <v>0.10610643563984345</v>
      </c>
      <c r="U391" s="2">
        <f>(Table2[[#This Row],[Close Price]]-Table2[[#This Row],[200D EMA]])/Table2[[#This Row],[200D EMA]]</f>
        <v>0.25198398017473661</v>
      </c>
      <c r="V391">
        <v>1.0493022215811501</v>
      </c>
      <c r="W391">
        <v>58.51</v>
      </c>
      <c r="X391">
        <v>62.87</v>
      </c>
      <c r="Y391">
        <v>54.85</v>
      </c>
      <c r="Z391">
        <v>63</v>
      </c>
      <c r="AA391">
        <v>49.2</v>
      </c>
      <c r="AB391">
        <v>63</v>
      </c>
      <c r="AC391" s="2">
        <f>(Table2[[#This Row],[Close Price]]/Table2[[#This Row],[Day Low]])-1</f>
        <v>1.5381985985301716E-2</v>
      </c>
      <c r="AD391" s="2">
        <f>(Table2[[#This Row],[Day High]]/Table2[[#This Row],[Close Price]])-1</f>
        <v>5.8239353644167657E-2</v>
      </c>
      <c r="AE391" s="2">
        <f>(Table2[[#This Row],[Close Price]]/Table2[[#This Row],[Current Week Low]])-1</f>
        <v>8.3135824977210504E-2</v>
      </c>
      <c r="AF391" s="2">
        <f>(Table2[[#This Row],[Current Week High]]/Table2[[#This Row],[Close Price]])-1</f>
        <v>6.0427537451607449E-2</v>
      </c>
      <c r="AG391" s="2">
        <f>(Table2[[#This Row],[Close Price]]/Table2[[#This Row],[Current Month Low]])-1</f>
        <v>0.20752032520325181</v>
      </c>
      <c r="AH391" s="2">
        <f>(Table2[[#This Row],[Current Month High]]/Table2[[#This Row],[Close Price]])-1</f>
        <v>6.0427537451607449E-2</v>
      </c>
      <c r="AI391">
        <v>6.0427537451607396</v>
      </c>
      <c r="AJ391">
        <v>78.676691729323295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0.3</v>
      </c>
      <c r="AM391" t="s">
        <v>10345</v>
      </c>
      <c r="AN391">
        <v>13.59</v>
      </c>
      <c r="AO391" t="s">
        <v>10345</v>
      </c>
      <c r="AP391">
        <v>-4.7701749419481999E-2</v>
      </c>
      <c r="AQ391">
        <f>(Table2[[#This Row],[Sharpe Ratio]]-AVERAGE(Table2[Sharpe Ratio]))/_xlfn.STDEV.P(Table2[Sharpe Ratio])</f>
        <v>-1.3012335873253138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2.4944400225920473</v>
      </c>
      <c r="AS391">
        <f>_xlfn.RANK.AVG(Table2[[#This Row],[1Y Return vs Nifty Z-Score]],Table2[1Y Return vs Nifty Z-Score])</f>
        <v>407</v>
      </c>
      <c r="AT391">
        <f>_xlfn.RANK.AVG(Table2[[#This Row],[6M Return vs Nifty Z-Score]],Table2[6M Return vs Nifty Z-Score])</f>
        <v>106</v>
      </c>
      <c r="AU391">
        <f>_xlfn.RANK.AVG(Table2[[#This Row],[Sharpe Ratio Z-Score]],Table2[Sharpe Ratio Z-Score])</f>
        <v>662</v>
      </c>
      <c r="AV391">
        <f>(Table2[[#This Row],[Rank 1Y]]+Table2[[#This Row],[Rank 6M]]+Table2[[#This Row],[Rank Sharpe]])/3</f>
        <v>391.66666666666669</v>
      </c>
    </row>
    <row r="392" spans="1:48" x14ac:dyDescent="0.3">
      <c r="A392" t="s">
        <v>899</v>
      </c>
      <c r="B392" t="s">
        <v>900</v>
      </c>
      <c r="C392" t="s">
        <v>10314</v>
      </c>
      <c r="D392" t="s">
        <v>561</v>
      </c>
      <c r="E392">
        <v>17348.027620320001</v>
      </c>
      <c r="F392">
        <v>5521.55</v>
      </c>
      <c r="G392">
        <v>-12.627145974210199</v>
      </c>
      <c r="H392">
        <f>(Table2[[#This Row],[1Y Return vs Nifty]]-AVERAGE(Table2[1Y Return vs Nifty]))/_xlfn.STDEV.P(Table2[1Y Return vs Nifty])</f>
        <v>-0.65926826684924023</v>
      </c>
      <c r="I392">
        <v>7.8636086172593398</v>
      </c>
      <c r="J392">
        <f>(Table2[[#This Row],[1M Return vs Nifty]]-AVERAGE(Table2[1M Return vs Nifty]))/_xlfn.STDEV.P(Table2[1M Return vs Nifty])</f>
        <v>0.69722396229521488</v>
      </c>
      <c r="K392">
        <v>15.119006852209299</v>
      </c>
      <c r="L392">
        <f>(Table2[[#This Row],[6M Return vs Nifty]]-AVERAGE(Table2[6M Return vs Nifty]))/_xlfn.STDEV.P(Table2[6M Return vs Nifty])</f>
        <v>0.2299572385240588</v>
      </c>
      <c r="M392">
        <v>3.25576361382462</v>
      </c>
      <c r="N392">
        <f>(Table2[[#This Row],[1W Return vs Nifty]]-AVERAGE(Table2[1W Return vs Nifty]))/_xlfn.STDEV.P(Table2[1W Return vs Nifty])</f>
        <v>0.5554743632343323</v>
      </c>
      <c r="O392">
        <v>5402.81</v>
      </c>
      <c r="P392">
        <v>5209.6324724853703</v>
      </c>
      <c r="Q392">
        <v>4796.9392793320403</v>
      </c>
      <c r="R392">
        <v>69.287110594666601</v>
      </c>
      <c r="S392" s="2">
        <f>(Table2[[#This Row],[Close Price]]-Table2[[#This Row],[20D EMA]])/Table2[[#This Row],[20D EMA]]</f>
        <v>2.1977452473805257E-2</v>
      </c>
      <c r="T392" s="2">
        <f>(Table2[[#This Row],[Close Price]]-Table2[[#This Row],[50D EMA]])/Table2[[#This Row],[50D EMA]]</f>
        <v>5.9873230820411939E-2</v>
      </c>
      <c r="U392" s="2">
        <f>(Table2[[#This Row],[Close Price]]-Table2[[#This Row],[200D EMA]])/Table2[[#This Row],[200D EMA]]</f>
        <v>0.15105688825163943</v>
      </c>
      <c r="V392">
        <v>0.55639689668672299</v>
      </c>
      <c r="W392">
        <v>5500.1</v>
      </c>
      <c r="X392">
        <v>5698</v>
      </c>
      <c r="Y392">
        <v>5405.1</v>
      </c>
      <c r="Z392">
        <v>5698</v>
      </c>
      <c r="AA392">
        <v>5124.3500000000004</v>
      </c>
      <c r="AB392">
        <v>5769</v>
      </c>
      <c r="AC392" s="2">
        <f>(Table2[[#This Row],[Close Price]]/Table2[[#This Row],[Day Low]])-1</f>
        <v>3.8999290921983842E-3</v>
      </c>
      <c r="AD392" s="2">
        <f>(Table2[[#This Row],[Day High]]/Table2[[#This Row],[Close Price]])-1</f>
        <v>3.1956606387699038E-2</v>
      </c>
      <c r="AE392" s="2">
        <f>(Table2[[#This Row],[Close Price]]/Table2[[#This Row],[Current Week Low]])-1</f>
        <v>2.1544467262400335E-2</v>
      </c>
      <c r="AF392" s="2">
        <f>(Table2[[#This Row],[Current Week High]]/Table2[[#This Row],[Close Price]])-1</f>
        <v>3.1956606387699038E-2</v>
      </c>
      <c r="AG392" s="2">
        <f>(Table2[[#This Row],[Close Price]]/Table2[[#This Row],[Current Month Low]])-1</f>
        <v>7.7512269848858839E-2</v>
      </c>
      <c r="AH392" s="2">
        <f>(Table2[[#This Row],[Current Month High]]/Table2[[#This Row],[Close Price]])-1</f>
        <v>4.4815314540301188E-2</v>
      </c>
      <c r="AI392">
        <v>7.9198775706097004</v>
      </c>
      <c r="AJ392">
        <v>37.3178313852275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0.18</v>
      </c>
      <c r="AM392" t="s">
        <v>10345</v>
      </c>
      <c r="AN392">
        <v>4.74</v>
      </c>
      <c r="AO392" t="s">
        <v>10345</v>
      </c>
      <c r="AP392">
        <v>5.7822346620465002E-2</v>
      </c>
      <c r="AQ392">
        <f>(Table2[[#This Row],[Sharpe Ratio]]-AVERAGE(Table2[Sharpe Ratio]))/_xlfn.STDEV.P(Table2[Sharpe Ratio])</f>
        <v>-8.887810991644543E-2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0.73450918728792036</v>
      </c>
      <c r="AS392">
        <f>_xlfn.RANK.AVG(Table2[[#This Row],[1Y Return vs Nifty Z-Score]],Table2[1Y Return vs Nifty Z-Score])</f>
        <v>553</v>
      </c>
      <c r="AT392">
        <f>_xlfn.RANK.AVG(Table2[[#This Row],[6M Return vs Nifty Z-Score]],Table2[6M Return vs Nifty Z-Score])</f>
        <v>253</v>
      </c>
      <c r="AU392">
        <f>_xlfn.RANK.AVG(Table2[[#This Row],[Sharpe Ratio Z-Score]],Table2[Sharpe Ratio Z-Score])</f>
        <v>374</v>
      </c>
      <c r="AV392">
        <f>(Table2[[#This Row],[Rank 1Y]]+Table2[[#This Row],[Rank 6M]]+Table2[[#This Row],[Rank Sharpe]])/3</f>
        <v>393.33333333333331</v>
      </c>
    </row>
    <row r="393" spans="1:48" x14ac:dyDescent="0.3">
      <c r="A393" t="s">
        <v>1060</v>
      </c>
      <c r="B393" t="s">
        <v>1061</v>
      </c>
      <c r="C393" t="s">
        <v>10312</v>
      </c>
      <c r="D393" t="s">
        <v>770</v>
      </c>
      <c r="E393">
        <v>12738.798377409999</v>
      </c>
      <c r="F393">
        <v>9587.6</v>
      </c>
      <c r="G393">
        <v>-27.068200584862801</v>
      </c>
      <c r="H393">
        <f>(Table2[[#This Row],[1Y Return vs Nifty]]-AVERAGE(Table2[1Y Return vs Nifty]))/_xlfn.STDEV.P(Table2[1Y Return vs Nifty])</f>
        <v>-0.88589347022190745</v>
      </c>
      <c r="I393">
        <v>6.2954813502428397</v>
      </c>
      <c r="J393">
        <f>(Table2[[#This Row],[1M Return vs Nifty]]-AVERAGE(Table2[1M Return vs Nifty]))/_xlfn.STDEV.P(Table2[1M Return vs Nifty])</f>
        <v>0.54869466769405939</v>
      </c>
      <c r="K393">
        <v>11.0571855833418</v>
      </c>
      <c r="L393">
        <f>(Table2[[#This Row],[6M Return vs Nifty]]-AVERAGE(Table2[6M Return vs Nifty]))/_xlfn.STDEV.P(Table2[6M Return vs Nifty])</f>
        <v>9.0952932781122958E-2</v>
      </c>
      <c r="M393">
        <v>0.30733049407136898</v>
      </c>
      <c r="N393">
        <f>(Table2[[#This Row],[1W Return vs Nifty]]-AVERAGE(Table2[1W Return vs Nifty]))/_xlfn.STDEV.P(Table2[1W Return vs Nifty])</f>
        <v>-0.11042237540120745</v>
      </c>
      <c r="O393">
        <v>9673.01</v>
      </c>
      <c r="P393">
        <v>9166.4149906112598</v>
      </c>
      <c r="Q393">
        <v>8194.6328955112403</v>
      </c>
      <c r="R393">
        <v>51.613309119518597</v>
      </c>
      <c r="S393" s="2">
        <f>(Table2[[#This Row],[Close Price]]-Table2[[#This Row],[20D EMA]])/Table2[[#This Row],[20D EMA]]</f>
        <v>-8.8297231161758184E-3</v>
      </c>
      <c r="T393" s="2">
        <f>(Table2[[#This Row],[Close Price]]-Table2[[#This Row],[50D EMA]])/Table2[[#This Row],[50D EMA]]</f>
        <v>4.5948717117885361E-2</v>
      </c>
      <c r="U393" s="2">
        <f>(Table2[[#This Row],[Close Price]]-Table2[[#This Row],[200D EMA]])/Table2[[#This Row],[200D EMA]]</f>
        <v>0.16998529674853197</v>
      </c>
      <c r="V393">
        <v>0.44834566317177399</v>
      </c>
      <c r="W393">
        <v>9555.0499999999993</v>
      </c>
      <c r="X393">
        <v>9840</v>
      </c>
      <c r="Y393">
        <v>9555.0499999999993</v>
      </c>
      <c r="Z393">
        <v>9880.9500000000007</v>
      </c>
      <c r="AA393">
        <v>8760</v>
      </c>
      <c r="AB393">
        <v>10789.95</v>
      </c>
      <c r="AC393" s="2">
        <f>(Table2[[#This Row],[Close Price]]/Table2[[#This Row],[Day Low]])-1</f>
        <v>3.4065755804524311E-3</v>
      </c>
      <c r="AD393" s="2">
        <f>(Table2[[#This Row],[Day High]]/Table2[[#This Row],[Close Price]])-1</f>
        <v>2.632567065793312E-2</v>
      </c>
      <c r="AE393" s="2">
        <f>(Table2[[#This Row],[Close Price]]/Table2[[#This Row],[Current Week Low]])-1</f>
        <v>3.4065755804524311E-3</v>
      </c>
      <c r="AF393" s="2">
        <f>(Table2[[#This Row],[Current Week High]]/Table2[[#This Row],[Close Price]])-1</f>
        <v>3.0596812549543273E-2</v>
      </c>
      <c r="AG393" s="2">
        <f>(Table2[[#This Row],[Close Price]]/Table2[[#This Row],[Current Month Low]])-1</f>
        <v>9.4474885844748835E-2</v>
      </c>
      <c r="AH393" s="2">
        <f>(Table2[[#This Row],[Current Month High]]/Table2[[#This Row],[Close Price]])-1</f>
        <v>0.12540677541824863</v>
      </c>
      <c r="AI393">
        <v>12.540677541824801</v>
      </c>
      <c r="AJ393">
        <v>45.460614152202901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0.25</v>
      </c>
      <c r="AM393" t="s">
        <v>10345</v>
      </c>
      <c r="AN393">
        <v>-7.99</v>
      </c>
      <c r="AO393" t="s">
        <v>10344</v>
      </c>
      <c r="AP393">
        <v>8.9329132067782993E-2</v>
      </c>
      <c r="AQ393">
        <f>(Table2[[#This Row],[Sharpe Ratio]]-AVERAGE(Table2[Sharpe Ratio]))/_xlfn.STDEV.P(Table2[Sharpe Ratio])</f>
        <v>0.27310010497527032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-8.3568140172662175E-2</v>
      </c>
      <c r="AS393">
        <f>_xlfn.RANK.AVG(Table2[[#This Row],[1Y Return vs Nifty Z-Score]],Table2[1Y Return vs Nifty Z-Score])</f>
        <v>629</v>
      </c>
      <c r="AT393">
        <f>_xlfn.RANK.AVG(Table2[[#This Row],[6M Return vs Nifty Z-Score]],Table2[6M Return vs Nifty Z-Score])</f>
        <v>286</v>
      </c>
      <c r="AU393">
        <f>_xlfn.RANK.AVG(Table2[[#This Row],[Sharpe Ratio Z-Score]],Table2[Sharpe Ratio Z-Score])</f>
        <v>265</v>
      </c>
      <c r="AV393">
        <f>(Table2[[#This Row],[Rank 1Y]]+Table2[[#This Row],[Rank 6M]]+Table2[[#This Row],[Rank Sharpe]])/3</f>
        <v>393.33333333333331</v>
      </c>
    </row>
    <row r="394" spans="1:48" x14ac:dyDescent="0.3">
      <c r="A394" t="s">
        <v>147</v>
      </c>
      <c r="B394" t="s">
        <v>148</v>
      </c>
      <c r="C394" t="s">
        <v>10301</v>
      </c>
      <c r="D394" t="s">
        <v>37</v>
      </c>
      <c r="E394">
        <v>184223.91478089499</v>
      </c>
      <c r="F394">
        <v>1843.7</v>
      </c>
      <c r="G394">
        <v>12.9867132640933</v>
      </c>
      <c r="H394">
        <f>(Table2[[#This Row],[1Y Return vs Nifty]]-AVERAGE(Table2[1Y Return vs Nifty]))/_xlfn.STDEV.P(Table2[1Y Return vs Nifty])</f>
        <v>-0.25730689937698747</v>
      </c>
      <c r="I394">
        <v>3.7497088293070999</v>
      </c>
      <c r="J394">
        <f>(Table2[[#This Row],[1M Return vs Nifty]]-AVERAGE(Table2[1M Return vs Nifty]))/_xlfn.STDEV.P(Table2[1M Return vs Nifty])</f>
        <v>0.3075651339483701</v>
      </c>
      <c r="K394">
        <v>5.5774994599000998</v>
      </c>
      <c r="L394">
        <f>(Table2[[#This Row],[6M Return vs Nifty]]-AVERAGE(Table2[6M Return vs Nifty]))/_xlfn.STDEV.P(Table2[6M Return vs Nifty])</f>
        <v>-9.6573773801559168E-2</v>
      </c>
      <c r="M394">
        <v>3.1630112263722299</v>
      </c>
      <c r="N394">
        <f>(Table2[[#This Row],[1W Return vs Nifty]]-AVERAGE(Table2[1W Return vs Nifty]))/_xlfn.STDEV.P(Table2[1W Return vs Nifty])</f>
        <v>0.53452645300655155</v>
      </c>
      <c r="O394">
        <v>1744.06</v>
      </c>
      <c r="P394">
        <v>1656.9990009624801</v>
      </c>
      <c r="Q394">
        <v>1502.3135881881501</v>
      </c>
      <c r="R394">
        <v>76.584405187281703</v>
      </c>
      <c r="S394" s="2">
        <f>(Table2[[#This Row],[Close Price]]-Table2[[#This Row],[20D EMA]])/Table2[[#This Row],[20D EMA]]</f>
        <v>5.7131062004747601E-2</v>
      </c>
      <c r="T394" s="2">
        <f>(Table2[[#This Row],[Close Price]]-Table2[[#This Row],[50D EMA]])/Table2[[#This Row],[50D EMA]]</f>
        <v>0.11267417718965028</v>
      </c>
      <c r="U394" s="2">
        <f>(Table2[[#This Row],[Close Price]]-Table2[[#This Row],[200D EMA]])/Table2[[#This Row],[200D EMA]]</f>
        <v>0.22724044733135612</v>
      </c>
      <c r="V394">
        <v>0.99463140358732605</v>
      </c>
      <c r="W394">
        <v>1826</v>
      </c>
      <c r="X394">
        <v>1854.25</v>
      </c>
      <c r="Y394">
        <v>1769.35</v>
      </c>
      <c r="Z394">
        <v>1854.25</v>
      </c>
      <c r="AA394">
        <v>1666</v>
      </c>
      <c r="AB394">
        <v>1854.25</v>
      </c>
      <c r="AC394" s="2">
        <f>(Table2[[#This Row],[Close Price]]/Table2[[#This Row],[Day Low]])-1</f>
        <v>9.6933187294634404E-3</v>
      </c>
      <c r="AD394" s="2">
        <f>(Table2[[#This Row],[Day High]]/Table2[[#This Row],[Close Price]])-1</f>
        <v>5.7221890763139438E-3</v>
      </c>
      <c r="AE394" s="2">
        <f>(Table2[[#This Row],[Close Price]]/Table2[[#This Row],[Current Week Low]])-1</f>
        <v>4.202108118800707E-2</v>
      </c>
      <c r="AF394" s="2">
        <f>(Table2[[#This Row],[Current Week High]]/Table2[[#This Row],[Close Price]])-1</f>
        <v>5.7221890763139438E-3</v>
      </c>
      <c r="AG394" s="2">
        <f>(Table2[[#This Row],[Close Price]]/Table2[[#This Row],[Current Month Low]])-1</f>
        <v>0.10666266506602651</v>
      </c>
      <c r="AH394" s="2">
        <f>(Table2[[#This Row],[Current Month High]]/Table2[[#This Row],[Close Price]])-1</f>
        <v>5.7221890763139438E-3</v>
      </c>
      <c r="AI394">
        <v>0.57221890763139405</v>
      </c>
      <c r="AJ394">
        <v>45.821963854945203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0.22</v>
      </c>
      <c r="AM394" t="s">
        <v>10345</v>
      </c>
      <c r="AN394">
        <v>6.87</v>
      </c>
      <c r="AO394" t="s">
        <v>10345</v>
      </c>
      <c r="AP394">
        <v>2.3336108004047E-2</v>
      </c>
      <c r="AQ394">
        <f>(Table2[[#This Row],[Sharpe Ratio]]-AVERAGE(Table2[Sharpe Ratio]))/_xlfn.STDEV.P(Table2[Sharpe Ratio])</f>
        <v>-0.48508695558157433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3.1239581948007134E-3</v>
      </c>
      <c r="AS394">
        <f>_xlfn.RANK.AVG(Table2[[#This Row],[1Y Return vs Nifty Z-Score]],Table2[1Y Return vs Nifty Z-Score])</f>
        <v>371</v>
      </c>
      <c r="AT394">
        <f>_xlfn.RANK.AVG(Table2[[#This Row],[6M Return vs Nifty Z-Score]],Table2[6M Return vs Nifty Z-Score])</f>
        <v>342</v>
      </c>
      <c r="AU394">
        <f>_xlfn.RANK.AVG(Table2[[#This Row],[Sharpe Ratio Z-Score]],Table2[Sharpe Ratio Z-Score])</f>
        <v>469</v>
      </c>
      <c r="AV394">
        <f>(Table2[[#This Row],[Rank 1Y]]+Table2[[#This Row],[Rank 6M]]+Table2[[#This Row],[Rank Sharpe]])/3</f>
        <v>394</v>
      </c>
    </row>
    <row r="395" spans="1:48" x14ac:dyDescent="0.3">
      <c r="A395" t="s">
        <v>224</v>
      </c>
      <c r="B395" t="s">
        <v>225</v>
      </c>
      <c r="C395" t="s">
        <v>10312</v>
      </c>
      <c r="D395" t="s">
        <v>226</v>
      </c>
      <c r="E395">
        <v>118813.7021464</v>
      </c>
      <c r="F395">
        <v>1890.6</v>
      </c>
      <c r="G395">
        <v>13.9092865363949</v>
      </c>
      <c r="H395">
        <f>(Table2[[#This Row],[1Y Return vs Nifty]]-AVERAGE(Table2[1Y Return vs Nifty]))/_xlfn.STDEV.P(Table2[1Y Return vs Nifty])</f>
        <v>-0.2428288462777832</v>
      </c>
      <c r="I395">
        <v>1.4457781074459</v>
      </c>
      <c r="J395">
        <f>(Table2[[#This Row],[1M Return vs Nifty]]-AVERAGE(Table2[1M Return vs Nifty]))/_xlfn.STDEV.P(Table2[1M Return vs Nifty])</f>
        <v>8.9342281680108201E-2</v>
      </c>
      <c r="K395">
        <v>9.0905672824677595</v>
      </c>
      <c r="L395">
        <f>(Table2[[#This Row],[6M Return vs Nifty]]-AVERAGE(Table2[6M Return vs Nifty]))/_xlfn.STDEV.P(Table2[6M Return vs Nifty])</f>
        <v>2.365100256828331E-2</v>
      </c>
      <c r="M395">
        <v>-1.07307070411278</v>
      </c>
      <c r="N395">
        <f>(Table2[[#This Row],[1W Return vs Nifty]]-AVERAGE(Table2[1W Return vs Nifty]))/_xlfn.STDEV.P(Table2[1W Return vs Nifty])</f>
        <v>-0.42218276423998929</v>
      </c>
      <c r="O395">
        <v>1865.91</v>
      </c>
      <c r="P395">
        <v>1837.90174980915</v>
      </c>
      <c r="Q395">
        <v>1641.5618837910299</v>
      </c>
      <c r="R395">
        <v>59.001627348402899</v>
      </c>
      <c r="S395" s="2">
        <f>(Table2[[#This Row],[Close Price]]-Table2[[#This Row],[20D EMA]])/Table2[[#This Row],[20D EMA]]</f>
        <v>1.3232149460584822E-2</v>
      </c>
      <c r="T395" s="2">
        <f>(Table2[[#This Row],[Close Price]]-Table2[[#This Row],[50D EMA]])/Table2[[#This Row],[50D EMA]]</f>
        <v>2.8673050774516172E-2</v>
      </c>
      <c r="U395" s="2">
        <f>(Table2[[#This Row],[Close Price]]-Table2[[#This Row],[200D EMA]])/Table2[[#This Row],[200D EMA]]</f>
        <v>0.15170802798724853</v>
      </c>
      <c r="V395">
        <v>0.68522950412438799</v>
      </c>
      <c r="W395">
        <v>1878</v>
      </c>
      <c r="X395">
        <v>1905.85</v>
      </c>
      <c r="Y395">
        <v>1878</v>
      </c>
      <c r="Z395">
        <v>1957.45</v>
      </c>
      <c r="AA395">
        <v>1765.1</v>
      </c>
      <c r="AB395">
        <v>1957.45</v>
      </c>
      <c r="AC395" s="2">
        <f>(Table2[[#This Row],[Close Price]]/Table2[[#This Row],[Day Low]])-1</f>
        <v>6.7092651757187927E-3</v>
      </c>
      <c r="AD395" s="2">
        <f>(Table2[[#This Row],[Day High]]/Table2[[#This Row],[Close Price]])-1</f>
        <v>8.0662223632708141E-3</v>
      </c>
      <c r="AE395" s="2">
        <f>(Table2[[#This Row],[Close Price]]/Table2[[#This Row],[Current Week Low]])-1</f>
        <v>6.7092651757187927E-3</v>
      </c>
      <c r="AF395" s="2">
        <f>(Table2[[#This Row],[Current Week High]]/Table2[[#This Row],[Close Price]])-1</f>
        <v>3.5359145244895807E-2</v>
      </c>
      <c r="AG395" s="2">
        <f>(Table2[[#This Row],[Close Price]]/Table2[[#This Row],[Current Month Low]])-1</f>
        <v>7.1100787490793627E-2</v>
      </c>
      <c r="AH395" s="2">
        <f>(Table2[[#This Row],[Current Month High]]/Table2[[#This Row],[Close Price]])-1</f>
        <v>3.5359145244895807E-2</v>
      </c>
      <c r="AI395">
        <v>5.0142811805776004</v>
      </c>
      <c r="AJ395">
        <v>53.351989293101298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-0.05</v>
      </c>
      <c r="AM395" t="s">
        <v>10344</v>
      </c>
      <c r="AN395">
        <v>5.07</v>
      </c>
      <c r="AO395" t="s">
        <v>10345</v>
      </c>
      <c r="AP395">
        <v>3.6454070091789998E-3</v>
      </c>
      <c r="AQ395">
        <f>(Table2[[#This Row],[Sharpe Ratio]]-AVERAGE(Table2[Sharpe Ratio]))/_xlfn.STDEV.P(Table2[Sharpe Ratio])</f>
        <v>-0.7113113924733292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-1.2633297187427102</v>
      </c>
      <c r="AS395">
        <f>_xlfn.RANK.AVG(Table2[[#This Row],[1Y Return vs Nifty Z-Score]],Table2[1Y Return vs Nifty Z-Score])</f>
        <v>363</v>
      </c>
      <c r="AT395">
        <f>_xlfn.RANK.AVG(Table2[[#This Row],[6M Return vs Nifty Z-Score]],Table2[6M Return vs Nifty Z-Score])</f>
        <v>306</v>
      </c>
      <c r="AU395">
        <f>_xlfn.RANK.AVG(Table2[[#This Row],[Sharpe Ratio Z-Score]],Table2[Sharpe Ratio Z-Score])</f>
        <v>517</v>
      </c>
      <c r="AV395">
        <f>(Table2[[#This Row],[Rank 1Y]]+Table2[[#This Row],[Rank 6M]]+Table2[[#This Row],[Rank Sharpe]])/3</f>
        <v>395.33333333333331</v>
      </c>
    </row>
    <row r="396" spans="1:48" x14ac:dyDescent="0.3">
      <c r="A396" t="s">
        <v>1248</v>
      </c>
      <c r="B396" t="s">
        <v>1249</v>
      </c>
      <c r="C396" t="s">
        <v>10314</v>
      </c>
      <c r="D396" t="s">
        <v>385</v>
      </c>
      <c r="E396">
        <v>9471.4124105699993</v>
      </c>
      <c r="F396">
        <v>235.22</v>
      </c>
      <c r="G396">
        <v>7.4702942028828199</v>
      </c>
      <c r="H396">
        <f>(Table2[[#This Row],[1Y Return vs Nifty]]-AVERAGE(Table2[1Y Return vs Nifty]))/_xlfn.STDEV.P(Table2[1Y Return vs Nifty])</f>
        <v>-0.34387672584336543</v>
      </c>
      <c r="I396">
        <v>-0.87578543860743996</v>
      </c>
      <c r="J396">
        <f>(Table2[[#This Row],[1M Return vs Nifty]]-AVERAGE(Table2[1M Return vs Nifty]))/_xlfn.STDEV.P(Table2[1M Return vs Nifty])</f>
        <v>-0.13055070986458348</v>
      </c>
      <c r="K396">
        <v>-6.67227451296145</v>
      </c>
      <c r="L396">
        <f>(Table2[[#This Row],[6M Return vs Nifty]]-AVERAGE(Table2[6M Return vs Nifty]))/_xlfn.STDEV.P(Table2[6M Return vs Nifty])</f>
        <v>-0.51578752396252203</v>
      </c>
      <c r="M396">
        <v>3.1109296654851399</v>
      </c>
      <c r="N396">
        <f>(Table2[[#This Row],[1W Return vs Nifty]]-AVERAGE(Table2[1W Return vs Nifty]))/_xlfn.STDEV.P(Table2[1W Return vs Nifty])</f>
        <v>0.52276395403534759</v>
      </c>
      <c r="O396">
        <v>233.23</v>
      </c>
      <c r="P396">
        <v>234.432621491692</v>
      </c>
      <c r="Q396">
        <v>224.627971040625</v>
      </c>
      <c r="R396">
        <v>63.773809284505603</v>
      </c>
      <c r="S396" s="2">
        <f>(Table2[[#This Row],[Close Price]]-Table2[[#This Row],[20D EMA]])/Table2[[#This Row],[20D EMA]]</f>
        <v>8.532350040732363E-3</v>
      </c>
      <c r="T396" s="2">
        <f>(Table2[[#This Row],[Close Price]]-Table2[[#This Row],[50D EMA]])/Table2[[#This Row],[50D EMA]]</f>
        <v>3.3586559041907864E-3</v>
      </c>
      <c r="U396" s="2">
        <f>(Table2[[#This Row],[Close Price]]-Table2[[#This Row],[200D EMA]])/Table2[[#This Row],[200D EMA]]</f>
        <v>4.7153651036002914E-2</v>
      </c>
      <c r="V396">
        <v>0.39757677137308001</v>
      </c>
      <c r="W396">
        <v>235</v>
      </c>
      <c r="X396">
        <v>238.8</v>
      </c>
      <c r="Y396">
        <v>234.22</v>
      </c>
      <c r="Z396">
        <v>242.45</v>
      </c>
      <c r="AA396">
        <v>220.09</v>
      </c>
      <c r="AB396">
        <v>247.6</v>
      </c>
      <c r="AC396" s="2">
        <f>(Table2[[#This Row],[Close Price]]/Table2[[#This Row],[Day Low]])-1</f>
        <v>9.3617021276592993E-4</v>
      </c>
      <c r="AD396" s="2">
        <f>(Table2[[#This Row],[Day High]]/Table2[[#This Row],[Close Price]])-1</f>
        <v>1.5219794235184159E-2</v>
      </c>
      <c r="AE396" s="2">
        <f>(Table2[[#This Row],[Close Price]]/Table2[[#This Row],[Current Week Low]])-1</f>
        <v>4.2694902228674891E-3</v>
      </c>
      <c r="AF396" s="2">
        <f>(Table2[[#This Row],[Current Week High]]/Table2[[#This Row],[Close Price]])-1</f>
        <v>3.0737182212396963E-2</v>
      </c>
      <c r="AG396" s="2">
        <f>(Table2[[#This Row],[Close Price]]/Table2[[#This Row],[Current Month Low]])-1</f>
        <v>6.8744604479985538E-2</v>
      </c>
      <c r="AH396" s="2">
        <f>(Table2[[#This Row],[Current Month High]]/Table2[[#This Row],[Close Price]])-1</f>
        <v>5.2631578947368363E-2</v>
      </c>
      <c r="AI396">
        <v>36.999404812515898</v>
      </c>
      <c r="AJ396">
        <v>44.041641151255298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7.0000000000000007E-2</v>
      </c>
      <c r="AM396" t="s">
        <v>10345</v>
      </c>
      <c r="AN396">
        <v>1.7</v>
      </c>
      <c r="AO396" t="s">
        <v>10345</v>
      </c>
      <c r="AP396">
        <v>8.1542112425431995E-2</v>
      </c>
      <c r="AQ396">
        <f>(Table2[[#This Row],[Sharpe Ratio]]-AVERAGE(Table2[Sharpe Ratio]))/_xlfn.STDEV.P(Table2[Sharpe Ratio])</f>
        <v>0.18363583785166615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6">
        <f>_xlfn.RANK.AVG(Table2[[#This Row],[1Y Return vs Nifty Z-Score]],Table2[1Y Return vs Nifty Z-Score])</f>
        <v>400</v>
      </c>
      <c r="AT396">
        <f>_xlfn.RANK.AVG(Table2[[#This Row],[6M Return vs Nifty Z-Score]],Table2[6M Return vs Nifty Z-Score])</f>
        <v>497</v>
      </c>
      <c r="AU396">
        <f>_xlfn.RANK.AVG(Table2[[#This Row],[Sharpe Ratio Z-Score]],Table2[Sharpe Ratio Z-Score])</f>
        <v>296</v>
      </c>
      <c r="AV396">
        <f>(Table2[[#This Row],[Rank 1Y]]+Table2[[#This Row],[Rank 6M]]+Table2[[#This Row],[Rank Sharpe]])/3</f>
        <v>397.66666666666669</v>
      </c>
    </row>
    <row r="397" spans="1:48" x14ac:dyDescent="0.3">
      <c r="A397" t="s">
        <v>1286</v>
      </c>
      <c r="B397" t="s">
        <v>1287</v>
      </c>
      <c r="C397" t="s">
        <v>6698</v>
      </c>
      <c r="D397" t="s">
        <v>80</v>
      </c>
      <c r="E397">
        <v>8969.1676336469991</v>
      </c>
      <c r="F397">
        <v>221.05</v>
      </c>
      <c r="G397">
        <v>8.34884477251593</v>
      </c>
      <c r="H397">
        <f>(Table2[[#This Row],[1Y Return vs Nifty]]-AVERAGE(Table2[1Y Return vs Nifty]))/_xlfn.STDEV.P(Table2[1Y Return vs Nifty])</f>
        <v>-0.33008952630120691</v>
      </c>
      <c r="I397">
        <v>3.7345949884891501</v>
      </c>
      <c r="J397">
        <f>(Table2[[#This Row],[1M Return vs Nifty]]-AVERAGE(Table2[1M Return vs Nifty]))/_xlfn.STDEV.P(Table2[1M Return vs Nifty])</f>
        <v>0.30613358680125924</v>
      </c>
      <c r="K397">
        <v>-7.0039148721687603</v>
      </c>
      <c r="L397">
        <f>(Table2[[#This Row],[6M Return vs Nifty]]-AVERAGE(Table2[6M Return vs Nifty]))/_xlfn.STDEV.P(Table2[6M Return vs Nifty])</f>
        <v>-0.52713697408266569</v>
      </c>
      <c r="M397">
        <v>0.36118123205881097</v>
      </c>
      <c r="N397">
        <f>(Table2[[#This Row],[1W Return vs Nifty]]-AVERAGE(Table2[1W Return vs Nifty]))/_xlfn.STDEV.P(Table2[1W Return vs Nifty])</f>
        <v>-9.8260311911038956E-2</v>
      </c>
      <c r="O397">
        <v>215.26</v>
      </c>
      <c r="P397">
        <v>213.294091191207</v>
      </c>
      <c r="Q397">
        <v>200.23752760852699</v>
      </c>
      <c r="R397">
        <v>67.023236672262996</v>
      </c>
      <c r="S397" s="2">
        <f>(Table2[[#This Row],[Close Price]]-Table2[[#This Row],[20D EMA]])/Table2[[#This Row],[20D EMA]]</f>
        <v>2.6897705100808422E-2</v>
      </c>
      <c r="T397" s="2">
        <f>(Table2[[#This Row],[Close Price]]-Table2[[#This Row],[50D EMA]])/Table2[[#This Row],[50D EMA]]</f>
        <v>3.6362511335769926E-2</v>
      </c>
      <c r="U397" s="2">
        <f>(Table2[[#This Row],[Close Price]]-Table2[[#This Row],[200D EMA]])/Table2[[#This Row],[200D EMA]]</f>
        <v>0.10393892014169444</v>
      </c>
      <c r="V397">
        <v>1.2575099514835499</v>
      </c>
      <c r="W397">
        <v>220.01</v>
      </c>
      <c r="X397">
        <v>224.46</v>
      </c>
      <c r="Y397">
        <v>220.01</v>
      </c>
      <c r="Z397">
        <v>229.54</v>
      </c>
      <c r="AA397">
        <v>189.92</v>
      </c>
      <c r="AB397">
        <v>229.9</v>
      </c>
      <c r="AC397" s="2">
        <f>(Table2[[#This Row],[Close Price]]/Table2[[#This Row],[Day Low]])-1</f>
        <v>4.7270578610063563E-3</v>
      </c>
      <c r="AD397" s="2">
        <f>(Table2[[#This Row],[Day High]]/Table2[[#This Row],[Close Price]])-1</f>
        <v>1.5426374123501452E-2</v>
      </c>
      <c r="AE397" s="2">
        <f>(Table2[[#This Row],[Close Price]]/Table2[[#This Row],[Current Week Low]])-1</f>
        <v>4.7270578610063563E-3</v>
      </c>
      <c r="AF397" s="2">
        <f>(Table2[[#This Row],[Current Week High]]/Table2[[#This Row],[Close Price]])-1</f>
        <v>3.8407600090477167E-2</v>
      </c>
      <c r="AG397" s="2">
        <f>(Table2[[#This Row],[Close Price]]/Table2[[#This Row],[Current Month Low]])-1</f>
        <v>0.1639111204717778</v>
      </c>
      <c r="AH397" s="2">
        <f>(Table2[[#This Row],[Current Month High]]/Table2[[#This Row],[Close Price]])-1</f>
        <v>4.0036190907034586E-2</v>
      </c>
      <c r="AI397">
        <v>15.8109025107441</v>
      </c>
      <c r="AJ397">
        <v>50.374149659863903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-0.05</v>
      </c>
      <c r="AM397" t="s">
        <v>10344</v>
      </c>
      <c r="AN397">
        <v>11.13</v>
      </c>
      <c r="AO397" t="s">
        <v>10345</v>
      </c>
      <c r="AP397">
        <v>8.1115042167209994E-2</v>
      </c>
      <c r="AQ397">
        <f>(Table2[[#This Row],[Sharpe Ratio]]-AVERAGE(Table2[Sharpe Ratio]))/_xlfn.STDEV.P(Table2[Sharpe Ratio])</f>
        <v>0.17872927161490959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-0.47062395387874273</v>
      </c>
      <c r="AS397">
        <f>_xlfn.RANK.AVG(Table2[[#This Row],[1Y Return vs Nifty Z-Score]],Table2[1Y Return vs Nifty Z-Score])</f>
        <v>395</v>
      </c>
      <c r="AT397">
        <f>_xlfn.RANK.AVG(Table2[[#This Row],[6M Return vs Nifty Z-Score]],Table2[6M Return vs Nifty Z-Score])</f>
        <v>501</v>
      </c>
      <c r="AU397">
        <f>_xlfn.RANK.AVG(Table2[[#This Row],[Sharpe Ratio Z-Score]],Table2[Sharpe Ratio Z-Score])</f>
        <v>297</v>
      </c>
      <c r="AV397">
        <f>(Table2[[#This Row],[Rank 1Y]]+Table2[[#This Row],[Rank 6M]]+Table2[[#This Row],[Rank Sharpe]])/3</f>
        <v>397.66666666666669</v>
      </c>
    </row>
    <row r="398" spans="1:48" x14ac:dyDescent="0.3">
      <c r="A398" t="s">
        <v>539</v>
      </c>
      <c r="B398" t="s">
        <v>540</v>
      </c>
      <c r="C398" t="s">
        <v>10301</v>
      </c>
      <c r="D398" t="s">
        <v>541</v>
      </c>
      <c r="E398">
        <v>37629.809829999998</v>
      </c>
      <c r="F398">
        <v>674.9</v>
      </c>
      <c r="G398">
        <v>30.926231303510701</v>
      </c>
      <c r="H398">
        <f>(Table2[[#This Row],[1Y Return vs Nifty]]-AVERAGE(Table2[1Y Return vs Nifty]))/_xlfn.STDEV.P(Table2[1Y Return vs Nifty])</f>
        <v>2.4220110505767545E-2</v>
      </c>
      <c r="I398">
        <v>-15.502017811002201</v>
      </c>
      <c r="J398">
        <f>(Table2[[#This Row],[1M Return vs Nifty]]-AVERAGE(Table2[1M Return vs Nifty]))/_xlfn.STDEV.P(Table2[1M Return vs Nifty])</f>
        <v>-1.5159127417853766</v>
      </c>
      <c r="K398">
        <v>-8.3688994968052608</v>
      </c>
      <c r="L398">
        <f>(Table2[[#This Row],[6M Return vs Nifty]]-AVERAGE(Table2[6M Return vs Nifty]))/_xlfn.STDEV.P(Table2[6M Return vs Nifty])</f>
        <v>-0.57384969912344053</v>
      </c>
      <c r="M398">
        <v>-7.5397709311712996E-2</v>
      </c>
      <c r="N398">
        <f>(Table2[[#This Row],[1W Return vs Nifty]]-AVERAGE(Table2[1W Return vs Nifty]))/_xlfn.STDEV.P(Table2[1W Return vs Nifty])</f>
        <v>-0.19686064687129676</v>
      </c>
      <c r="O398">
        <v>685.88</v>
      </c>
      <c r="P398">
        <v>704.22704394458299</v>
      </c>
      <c r="Q398">
        <v>635.44689176469296</v>
      </c>
      <c r="R398">
        <v>54.377603122533202</v>
      </c>
      <c r="S398" s="2">
        <f>(Table2[[#This Row],[Close Price]]-Table2[[#This Row],[20D EMA]])/Table2[[#This Row],[20D EMA]]</f>
        <v>-1.6008631247448561E-2</v>
      </c>
      <c r="T398" s="2">
        <f>(Table2[[#This Row],[Close Price]]-Table2[[#This Row],[50D EMA]])/Table2[[#This Row],[50D EMA]]</f>
        <v>-4.1644302354981434E-2</v>
      </c>
      <c r="U398" s="2">
        <f>(Table2[[#This Row],[Close Price]]-Table2[[#This Row],[200D EMA]])/Table2[[#This Row],[200D EMA]]</f>
        <v>6.208718422674505E-2</v>
      </c>
      <c r="V398">
        <v>0.758727633661891</v>
      </c>
      <c r="W398">
        <v>671.5</v>
      </c>
      <c r="X398">
        <v>690</v>
      </c>
      <c r="Y398">
        <v>660.05</v>
      </c>
      <c r="Z398">
        <v>690</v>
      </c>
      <c r="AA398">
        <v>626.35</v>
      </c>
      <c r="AB398">
        <v>778.85</v>
      </c>
      <c r="AC398" s="2">
        <f>(Table2[[#This Row],[Close Price]]/Table2[[#This Row],[Day Low]])-1</f>
        <v>5.0632911392405333E-3</v>
      </c>
      <c r="AD398" s="2">
        <f>(Table2[[#This Row],[Day High]]/Table2[[#This Row],[Close Price]])-1</f>
        <v>2.2373684990369069E-2</v>
      </c>
      <c r="AE398" s="2">
        <f>(Table2[[#This Row],[Close Price]]/Table2[[#This Row],[Current Week Low]])-1</f>
        <v>2.2498295583667893E-2</v>
      </c>
      <c r="AF398" s="2">
        <f>(Table2[[#This Row],[Current Week High]]/Table2[[#This Row],[Close Price]])-1</f>
        <v>2.2373684990369069E-2</v>
      </c>
      <c r="AG398" s="2">
        <f>(Table2[[#This Row],[Close Price]]/Table2[[#This Row],[Current Month Low]])-1</f>
        <v>7.7512572842659777E-2</v>
      </c>
      <c r="AH398" s="2">
        <f>(Table2[[#This Row],[Current Month High]]/Table2[[#This Row],[Close Price]])-1</f>
        <v>0.15402281819528829</v>
      </c>
      <c r="AI398">
        <v>22.4996295747518</v>
      </c>
      <c r="AJ398">
        <v>61.6914230953521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-0.04</v>
      </c>
      <c r="AM398" t="s">
        <v>10344</v>
      </c>
      <c r="AN398">
        <v>5.76</v>
      </c>
      <c r="AO398" t="s">
        <v>10345</v>
      </c>
      <c r="AP398">
        <v>5.3455918939405003E-2</v>
      </c>
      <c r="AQ398">
        <f>(Table2[[#This Row],[Sharpe Ratio]]-AVERAGE(Table2[Sharpe Ratio]))/_xlfn.STDEV.P(Table2[Sharpe Ratio])</f>
        <v>-0.13904354809123762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288</v>
      </c>
      <c r="AT398">
        <f>_xlfn.RANK.AVG(Table2[[#This Row],[6M Return vs Nifty Z-Score]],Table2[6M Return vs Nifty Z-Score])</f>
        <v>518</v>
      </c>
      <c r="AU398">
        <f>_xlfn.RANK.AVG(Table2[[#This Row],[Sharpe Ratio Z-Score]],Table2[Sharpe Ratio Z-Score])</f>
        <v>388</v>
      </c>
      <c r="AV398">
        <f>(Table2[[#This Row],[Rank 1Y]]+Table2[[#This Row],[Rank 6M]]+Table2[[#This Row],[Rank Sharpe]])/3</f>
        <v>398</v>
      </c>
    </row>
    <row r="399" spans="1:48" x14ac:dyDescent="0.3">
      <c r="A399" t="s">
        <v>754</v>
      </c>
      <c r="B399" t="s">
        <v>755</v>
      </c>
      <c r="C399" t="s">
        <v>10307</v>
      </c>
      <c r="D399" t="s">
        <v>193</v>
      </c>
      <c r="E399">
        <v>22455.1303668</v>
      </c>
      <c r="F399">
        <v>1953.35</v>
      </c>
      <c r="G399">
        <v>-4.1912964121494998</v>
      </c>
      <c r="H399">
        <f>(Table2[[#This Row],[1Y Return vs Nifty]]-AVERAGE(Table2[1Y Return vs Nifty]))/_xlfn.STDEV.P(Table2[1Y Return vs Nifty])</f>
        <v>-0.52688346711217748</v>
      </c>
      <c r="I399">
        <v>-8.4512849154039795</v>
      </c>
      <c r="J399">
        <f>(Table2[[#This Row],[1M Return vs Nifty]]-AVERAGE(Table2[1M Return vs Nifty]))/_xlfn.STDEV.P(Table2[1M Return vs Nifty])</f>
        <v>-0.84808404864822262</v>
      </c>
      <c r="K399">
        <v>-24.355685278901898</v>
      </c>
      <c r="L399">
        <f>(Table2[[#This Row],[6M Return vs Nifty]]-AVERAGE(Table2[6M Return vs Nifty]))/_xlfn.STDEV.P(Table2[6M Return vs Nifty])</f>
        <v>-1.1209520730594986</v>
      </c>
      <c r="M399">
        <v>-2.5921061414686601</v>
      </c>
      <c r="N399">
        <f>(Table2[[#This Row],[1W Return vs Nifty]]-AVERAGE(Table2[1W Return vs Nifty]))/_xlfn.STDEV.P(Table2[1W Return vs Nifty])</f>
        <v>-0.7652533724319579</v>
      </c>
      <c r="O399">
        <v>1930.6</v>
      </c>
      <c r="P399">
        <v>1969.0510248619901</v>
      </c>
      <c r="Q399">
        <v>1806.39844029039</v>
      </c>
      <c r="R399">
        <v>44.043128992485201</v>
      </c>
      <c r="S399" s="2">
        <f>(Table2[[#This Row],[Close Price]]-Table2[[#This Row],[20D EMA]])/Table2[[#This Row],[20D EMA]]</f>
        <v>1.1783901377810008E-2</v>
      </c>
      <c r="T399" s="2">
        <f>(Table2[[#This Row],[Close Price]]-Table2[[#This Row],[50D EMA]])/Table2[[#This Row],[50D EMA]]</f>
        <v>-7.973904517324857E-3</v>
      </c>
      <c r="U399" s="2">
        <f>(Table2[[#This Row],[Close Price]]-Table2[[#This Row],[200D EMA]])/Table2[[#This Row],[200D EMA]]</f>
        <v>8.1350579380475171E-2</v>
      </c>
      <c r="V399">
        <v>0.39542309069147902</v>
      </c>
      <c r="W399">
        <v>1907.9</v>
      </c>
      <c r="X399">
        <v>2012</v>
      </c>
      <c r="Y399">
        <v>1876.05</v>
      </c>
      <c r="Z399">
        <v>2012</v>
      </c>
      <c r="AA399">
        <v>1798.25</v>
      </c>
      <c r="AB399">
        <v>2092.25</v>
      </c>
      <c r="AC399" s="2">
        <f>(Table2[[#This Row],[Close Price]]/Table2[[#This Row],[Day Low]])-1</f>
        <v>2.3822003249646118E-2</v>
      </c>
      <c r="AD399" s="2">
        <f>(Table2[[#This Row],[Day High]]/Table2[[#This Row],[Close Price]])-1</f>
        <v>3.0025341080707646E-2</v>
      </c>
      <c r="AE399" s="2">
        <f>(Table2[[#This Row],[Close Price]]/Table2[[#This Row],[Current Week Low]])-1</f>
        <v>4.1203592654780019E-2</v>
      </c>
      <c r="AF399" s="2">
        <f>(Table2[[#This Row],[Current Week High]]/Table2[[#This Row],[Close Price]])-1</f>
        <v>3.0025341080707646E-2</v>
      </c>
      <c r="AG399" s="2">
        <f>(Table2[[#This Row],[Close Price]]/Table2[[#This Row],[Current Month Low]])-1</f>
        <v>8.6250521340191844E-2</v>
      </c>
      <c r="AH399" s="2">
        <f>(Table2[[#This Row],[Current Month High]]/Table2[[#This Row],[Close Price]])-1</f>
        <v>7.1108608288325215E-2</v>
      </c>
      <c r="AI399">
        <v>24.317198658714499</v>
      </c>
      <c r="AJ399">
        <v>75.447972335743401</v>
      </c>
      <c r="AK399" t="str">
        <f>IF(AND(Table2[[#This Row],[20D EMA]]&gt;Table2[[#This Row],[50D EMA]],Table2[[#This Row],[50D EMA]]&gt;Table2[[#This Row],[200D EMA]]),"Uptrend","Downtrend/NoTrend")</f>
        <v>Downtrend/NoTrend</v>
      </c>
      <c r="AL399">
        <v>-7.0000000000000007E-2</v>
      </c>
      <c r="AM399" t="s">
        <v>10344</v>
      </c>
      <c r="AN399">
        <v>5.85</v>
      </c>
      <c r="AO399" t="s">
        <v>10345</v>
      </c>
      <c r="AP399">
        <v>0.221102517421294</v>
      </c>
      <c r="AQ399">
        <f>(Table2[[#This Row],[Sharpe Ratio]]-AVERAGE(Table2[Sharpe Ratio]))/_xlfn.STDEV.P(Table2[Sharpe Ratio])</f>
        <v>1.7870309653691052</v>
      </c>
      <c r="AR3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9">
        <f>_xlfn.RANK.AVG(Table2[[#This Row],[1Y Return vs Nifty Z-Score]],Table2[1Y Return vs Nifty Z-Score])</f>
        <v>493</v>
      </c>
      <c r="AT399">
        <f>_xlfn.RANK.AVG(Table2[[#This Row],[6M Return vs Nifty Z-Score]],Table2[6M Return vs Nifty Z-Score])</f>
        <v>672</v>
      </c>
      <c r="AU399">
        <f>_xlfn.RANK.AVG(Table2[[#This Row],[Sharpe Ratio Z-Score]],Table2[Sharpe Ratio Z-Score])</f>
        <v>29</v>
      </c>
      <c r="AV399">
        <f>(Table2[[#This Row],[Rank 1Y]]+Table2[[#This Row],[Rank 6M]]+Table2[[#This Row],[Rank Sharpe]])/3</f>
        <v>398</v>
      </c>
    </row>
    <row r="400" spans="1:48" x14ac:dyDescent="0.3">
      <c r="A400" t="s">
        <v>1724</v>
      </c>
      <c r="B400" t="s">
        <v>1725</v>
      </c>
      <c r="C400" t="s">
        <v>10307</v>
      </c>
      <c r="D400" t="s">
        <v>193</v>
      </c>
      <c r="E400">
        <v>4801.0469745</v>
      </c>
      <c r="F400">
        <v>676.5</v>
      </c>
      <c r="G400">
        <v>1.18813606541547</v>
      </c>
      <c r="H400">
        <f>(Table2[[#This Row],[1Y Return vs Nifty]]-AVERAGE(Table2[1Y Return vs Nifty]))/_xlfn.STDEV.P(Table2[1Y Return vs Nifty])</f>
        <v>-0.44246338754552322</v>
      </c>
      <c r="I400">
        <v>-16.536316879024501</v>
      </c>
      <c r="J400">
        <f>(Table2[[#This Row],[1M Return vs Nifty]]-AVERAGE(Table2[1M Return vs Nifty]))/_xlfn.STDEV.P(Table2[1M Return vs Nifty])</f>
        <v>-1.6138790957996572</v>
      </c>
      <c r="K400">
        <v>-11.6820608774124</v>
      </c>
      <c r="L400">
        <f>(Table2[[#This Row],[6M Return vs Nifty]]-AVERAGE(Table2[6M Return vs Nifty]))/_xlfn.STDEV.P(Table2[6M Return vs Nifty])</f>
        <v>-0.68723324483863857</v>
      </c>
      <c r="M400">
        <v>-1.09436094554317</v>
      </c>
      <c r="N400">
        <f>(Table2[[#This Row],[1W Return vs Nifty]]-AVERAGE(Table2[1W Return vs Nifty]))/_xlfn.STDEV.P(Table2[1W Return vs Nifty])</f>
        <v>-0.42699111557693475</v>
      </c>
      <c r="O400">
        <v>678.1</v>
      </c>
      <c r="P400">
        <v>673.88986079731205</v>
      </c>
      <c r="Q400">
        <v>610.04703761108794</v>
      </c>
      <c r="R400">
        <v>47.480340998746797</v>
      </c>
      <c r="S400" s="2">
        <f>(Table2[[#This Row],[Close Price]]-Table2[[#This Row],[20D EMA]])/Table2[[#This Row],[20D EMA]]</f>
        <v>-2.3595339920366061E-3</v>
      </c>
      <c r="T400" s="2">
        <f>(Table2[[#This Row],[Close Price]]-Table2[[#This Row],[50D EMA]])/Table2[[#This Row],[50D EMA]]</f>
        <v>3.8732430246090411E-3</v>
      </c>
      <c r="U400" s="2">
        <f>(Table2[[#This Row],[Close Price]]-Table2[[#This Row],[200D EMA]])/Table2[[#This Row],[200D EMA]]</f>
        <v>0.10893088285312942</v>
      </c>
      <c r="V400">
        <v>0.50222050355461501</v>
      </c>
      <c r="W400">
        <v>672</v>
      </c>
      <c r="X400">
        <v>697</v>
      </c>
      <c r="Y400">
        <v>660.75</v>
      </c>
      <c r="Z400">
        <v>697</v>
      </c>
      <c r="AA400">
        <v>637</v>
      </c>
      <c r="AB400">
        <v>767.45</v>
      </c>
      <c r="AC400" s="2">
        <f>(Table2[[#This Row],[Close Price]]/Table2[[#This Row],[Day Low]])-1</f>
        <v>6.6964285714286031E-3</v>
      </c>
      <c r="AD400" s="2">
        <f>(Table2[[#This Row],[Day High]]/Table2[[#This Row],[Close Price]])-1</f>
        <v>3.0303030303030276E-2</v>
      </c>
      <c r="AE400" s="2">
        <f>(Table2[[#This Row],[Close Price]]/Table2[[#This Row],[Current Week Low]])-1</f>
        <v>2.3836549375709337E-2</v>
      </c>
      <c r="AF400" s="2">
        <f>(Table2[[#This Row],[Current Week High]]/Table2[[#This Row],[Close Price]])-1</f>
        <v>3.0303030303030276E-2</v>
      </c>
      <c r="AG400" s="2">
        <f>(Table2[[#This Row],[Close Price]]/Table2[[#This Row],[Current Month Low]])-1</f>
        <v>6.2009419152276202E-2</v>
      </c>
      <c r="AH400" s="2">
        <f>(Table2[[#This Row],[Current Month High]]/Table2[[#This Row],[Close Price]])-1</f>
        <v>0.13444198078344427</v>
      </c>
      <c r="AI400">
        <v>18.1300813008129</v>
      </c>
      <c r="AJ400">
        <v>64.698721850273898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7.0000000000000007E-2</v>
      </c>
      <c r="AM400" t="s">
        <v>10345</v>
      </c>
      <c r="AN400">
        <v>-2.62</v>
      </c>
      <c r="AO400" t="s">
        <v>10344</v>
      </c>
      <c r="AP400">
        <v>0.11895549944691799</v>
      </c>
      <c r="AQ400">
        <f>(Table2[[#This Row],[Sharpe Ratio]]-AVERAGE(Table2[Sharpe Ratio]))/_xlfn.STDEV.P(Table2[Sharpe Ratio])</f>
        <v>0.61347439024017136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-2.5570924535205823</v>
      </c>
      <c r="AS400">
        <f>_xlfn.RANK.AVG(Table2[[#This Row],[1Y Return vs Nifty Z-Score]],Table2[1Y Return vs Nifty Z-Score])</f>
        <v>452</v>
      </c>
      <c r="AT400">
        <f>_xlfn.RANK.AVG(Table2[[#This Row],[6M Return vs Nifty Z-Score]],Table2[6M Return vs Nifty Z-Score])</f>
        <v>550</v>
      </c>
      <c r="AU400">
        <f>_xlfn.RANK.AVG(Table2[[#This Row],[Sharpe Ratio Z-Score]],Table2[Sharpe Ratio Z-Score])</f>
        <v>193</v>
      </c>
      <c r="AV400">
        <f>(Table2[[#This Row],[Rank 1Y]]+Table2[[#This Row],[Rank 6M]]+Table2[[#This Row],[Rank Sharpe]])/3</f>
        <v>398.33333333333331</v>
      </c>
    </row>
    <row r="401" spans="1:48" x14ac:dyDescent="0.3">
      <c r="A401" t="s">
        <v>28</v>
      </c>
      <c r="B401" t="s">
        <v>29</v>
      </c>
      <c r="C401" t="s">
        <v>10301</v>
      </c>
      <c r="D401" t="s">
        <v>24</v>
      </c>
      <c r="E401">
        <v>863698.13509891497</v>
      </c>
      <c r="F401">
        <v>1223.8499999999999</v>
      </c>
      <c r="G401">
        <v>-3.6656410025700299</v>
      </c>
      <c r="H401">
        <f>(Table2[[#This Row],[1Y Return vs Nifty]]-AVERAGE(Table2[1Y Return vs Nifty]))/_xlfn.STDEV.P(Table2[1Y Return vs Nifty])</f>
        <v>-0.51863429367494007</v>
      </c>
      <c r="I401">
        <v>-0.94504880236234101</v>
      </c>
      <c r="J401">
        <f>(Table2[[#This Row],[1M Return vs Nifty]]-AVERAGE(Table2[1M Return vs Nifty]))/_xlfn.STDEV.P(Table2[1M Return vs Nifty])</f>
        <v>-0.13711117136321668</v>
      </c>
      <c r="K401">
        <v>2.8527672335441201</v>
      </c>
      <c r="L401">
        <f>(Table2[[#This Row],[6M Return vs Nifty]]-AVERAGE(Table2[6M Return vs Nifty]))/_xlfn.STDEV.P(Table2[6M Return vs Nifty])</f>
        <v>-0.18982000163610355</v>
      </c>
      <c r="M401">
        <v>3.2666848161747399</v>
      </c>
      <c r="N401">
        <f>(Table2[[#This Row],[1W Return vs Nifty]]-AVERAGE(Table2[1W Return vs Nifty]))/_xlfn.STDEV.P(Table2[1W Return vs Nifty])</f>
        <v>0.55794089129569535</v>
      </c>
      <c r="O401">
        <v>1196.42</v>
      </c>
      <c r="P401">
        <v>1187.14217958022</v>
      </c>
      <c r="Q401">
        <v>1102.94643872449</v>
      </c>
      <c r="R401">
        <v>74.047876714518495</v>
      </c>
      <c r="S401" s="2">
        <f>(Table2[[#This Row],[Close Price]]-Table2[[#This Row],[20D EMA]])/Table2[[#This Row],[20D EMA]]</f>
        <v>2.2926731415389107E-2</v>
      </c>
      <c r="T401" s="2">
        <f>(Table2[[#This Row],[Close Price]]-Table2[[#This Row],[50D EMA]])/Table2[[#This Row],[50D EMA]]</f>
        <v>3.0921166016323293E-2</v>
      </c>
      <c r="U401" s="2">
        <f>(Table2[[#This Row],[Close Price]]-Table2[[#This Row],[200D EMA]])/Table2[[#This Row],[200D EMA]]</f>
        <v>0.10961870588686941</v>
      </c>
      <c r="V401">
        <v>0.68101247865256098</v>
      </c>
      <c r="W401">
        <v>1217.3</v>
      </c>
      <c r="X401">
        <v>1226.4000000000001</v>
      </c>
      <c r="Y401">
        <v>1201.05</v>
      </c>
      <c r="Z401">
        <v>1232.5</v>
      </c>
      <c r="AA401">
        <v>1153</v>
      </c>
      <c r="AB401">
        <v>1232.5</v>
      </c>
      <c r="AC401" s="2">
        <f>(Table2[[#This Row],[Close Price]]/Table2[[#This Row],[Day Low]])-1</f>
        <v>5.3807606999096702E-3</v>
      </c>
      <c r="AD401" s="2">
        <f>(Table2[[#This Row],[Day High]]/Table2[[#This Row],[Close Price]])-1</f>
        <v>2.0835886750829591E-3</v>
      </c>
      <c r="AE401" s="2">
        <f>(Table2[[#This Row],[Close Price]]/Table2[[#This Row],[Current Week Low]])-1</f>
        <v>1.8983389534157569E-2</v>
      </c>
      <c r="AF401" s="2">
        <f>(Table2[[#This Row],[Current Week High]]/Table2[[#This Row],[Close Price]])-1</f>
        <v>7.0678596233200164E-3</v>
      </c>
      <c r="AG401" s="2">
        <f>(Table2[[#This Row],[Close Price]]/Table2[[#This Row],[Current Month Low]])-1</f>
        <v>6.1448395490026009E-2</v>
      </c>
      <c r="AH401" s="2">
        <f>(Table2[[#This Row],[Current Month High]]/Table2[[#This Row],[Close Price]])-1</f>
        <v>7.0678596233200164E-3</v>
      </c>
      <c r="AI401">
        <v>2.7740327654532901</v>
      </c>
      <c r="AJ401">
        <v>36.1345939933259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0.06</v>
      </c>
      <c r="AM401" t="s">
        <v>10345</v>
      </c>
      <c r="AN401">
        <v>4.46</v>
      </c>
      <c r="AO401" t="s">
        <v>10345</v>
      </c>
      <c r="AP401">
        <v>7.3340742036949E-2</v>
      </c>
      <c r="AQ401">
        <f>(Table2[[#This Row],[Sharpe Ratio]]-AVERAGE(Table2[Sharpe Ratio]))/_xlfn.STDEV.P(Table2[Sharpe Ratio])</f>
        <v>8.9411137656440001E-2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-0.19821343772212496</v>
      </c>
      <c r="AS401">
        <f>_xlfn.RANK.AVG(Table2[[#This Row],[1Y Return vs Nifty Z-Score]],Table2[1Y Return vs Nifty Z-Score])</f>
        <v>489</v>
      </c>
      <c r="AT401">
        <f>_xlfn.RANK.AVG(Table2[[#This Row],[6M Return vs Nifty Z-Score]],Table2[6M Return vs Nifty Z-Score])</f>
        <v>380</v>
      </c>
      <c r="AU401">
        <f>_xlfn.RANK.AVG(Table2[[#This Row],[Sharpe Ratio Z-Score]],Table2[Sharpe Ratio Z-Score])</f>
        <v>329</v>
      </c>
      <c r="AV401">
        <f>(Table2[[#This Row],[Rank 1Y]]+Table2[[#This Row],[Rank 6M]]+Table2[[#This Row],[Rank Sharpe]])/3</f>
        <v>399.33333333333331</v>
      </c>
    </row>
    <row r="402" spans="1:48" x14ac:dyDescent="0.3">
      <c r="A402" t="s">
        <v>202</v>
      </c>
      <c r="B402" t="s">
        <v>203</v>
      </c>
      <c r="C402" t="s">
        <v>10301</v>
      </c>
      <c r="D402" t="s">
        <v>34</v>
      </c>
      <c r="E402">
        <v>129904.61793648</v>
      </c>
      <c r="F402">
        <v>249.85</v>
      </c>
      <c r="G402">
        <v>1.6320212187405301</v>
      </c>
      <c r="H402">
        <f>(Table2[[#This Row],[1Y Return vs Nifty]]-AVERAGE(Table2[1Y Return vs Nifty]))/_xlfn.STDEV.P(Table2[1Y Return vs Nifty])</f>
        <v>-0.43549744455461498</v>
      </c>
      <c r="I402">
        <v>-1.5676217698982</v>
      </c>
      <c r="J402">
        <f>(Table2[[#This Row],[1M Return vs Nifty]]-AVERAGE(Table2[1M Return vs Nifty]))/_xlfn.STDEV.P(Table2[1M Return vs Nifty])</f>
        <v>-0.19607980589361557</v>
      </c>
      <c r="K402">
        <v>-18.6740564538371</v>
      </c>
      <c r="L402">
        <f>(Table2[[#This Row],[6M Return vs Nifty]]-AVERAGE(Table2[6M Return vs Nifty]))/_xlfn.STDEV.P(Table2[6M Return vs Nifty])</f>
        <v>-0.92651445061399273</v>
      </c>
      <c r="M402">
        <v>-2.3775212879255001</v>
      </c>
      <c r="N402">
        <f>(Table2[[#This Row],[1W Return vs Nifty]]-AVERAGE(Table2[1W Return vs Nifty]))/_xlfn.STDEV.P(Table2[1W Return vs Nifty])</f>
        <v>-0.71678988408702515</v>
      </c>
      <c r="O402">
        <v>249.87</v>
      </c>
      <c r="P402">
        <v>254.60546031688801</v>
      </c>
      <c r="Q402">
        <v>246.68928605566299</v>
      </c>
      <c r="R402">
        <v>55.470846861010202</v>
      </c>
      <c r="S402" s="2">
        <f>(Table2[[#This Row],[Close Price]]-Table2[[#This Row],[20D EMA]])/Table2[[#This Row],[20D EMA]]</f>
        <v>-8.0041621643295435E-5</v>
      </c>
      <c r="T402" s="2">
        <f>(Table2[[#This Row],[Close Price]]-Table2[[#This Row],[50D EMA]])/Table2[[#This Row],[50D EMA]]</f>
        <v>-1.8677762491696996E-2</v>
      </c>
      <c r="U402" s="2">
        <f>(Table2[[#This Row],[Close Price]]-Table2[[#This Row],[200D EMA]])/Table2[[#This Row],[200D EMA]]</f>
        <v>1.2812530267827768E-2</v>
      </c>
      <c r="V402">
        <v>0.63640766364672596</v>
      </c>
      <c r="W402">
        <v>248.05</v>
      </c>
      <c r="X402">
        <v>251.65</v>
      </c>
      <c r="Y402">
        <v>248.05</v>
      </c>
      <c r="Z402">
        <v>253.7</v>
      </c>
      <c r="AA402">
        <v>231.25</v>
      </c>
      <c r="AB402">
        <v>258.45</v>
      </c>
      <c r="AC402" s="2">
        <f>(Table2[[#This Row],[Close Price]]/Table2[[#This Row],[Day Low]])-1</f>
        <v>7.2566014916346511E-3</v>
      </c>
      <c r="AD402" s="2">
        <f>(Table2[[#This Row],[Day High]]/Table2[[#This Row],[Close Price]])-1</f>
        <v>7.2043225935560784E-3</v>
      </c>
      <c r="AE402" s="2">
        <f>(Table2[[#This Row],[Close Price]]/Table2[[#This Row],[Current Week Low]])-1</f>
        <v>7.2566014916346511E-3</v>
      </c>
      <c r="AF402" s="2">
        <f>(Table2[[#This Row],[Current Week High]]/Table2[[#This Row],[Close Price]])-1</f>
        <v>1.5409245547328476E-2</v>
      </c>
      <c r="AG402" s="2">
        <f>(Table2[[#This Row],[Close Price]]/Table2[[#This Row],[Current Month Low]])-1</f>
        <v>8.0432432432432366E-2</v>
      </c>
      <c r="AH402" s="2">
        <f>(Table2[[#This Row],[Current Month High]]/Table2[[#This Row],[Close Price]])-1</f>
        <v>3.442065239143477E-2</v>
      </c>
      <c r="AI402">
        <v>19.951971182709599</v>
      </c>
      <c r="AJ402">
        <v>34.111647879763801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-0.1</v>
      </c>
      <c r="AM402" t="s">
        <v>10344</v>
      </c>
      <c r="AN402">
        <v>1.63</v>
      </c>
      <c r="AO402" t="s">
        <v>10345</v>
      </c>
      <c r="AP402">
        <v>0.14995180934057201</v>
      </c>
      <c r="AQ402">
        <f>(Table2[[#This Row],[Sharpe Ratio]]-AVERAGE(Table2[Sharpe Ratio]))/_xlfn.STDEV.P(Table2[Sharpe Ratio])</f>
        <v>0.96958780404102007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446</v>
      </c>
      <c r="AT402">
        <f>_xlfn.RANK.AVG(Table2[[#This Row],[6M Return vs Nifty Z-Score]],Table2[6M Return vs Nifty Z-Score])</f>
        <v>629</v>
      </c>
      <c r="AU402">
        <f>_xlfn.RANK.AVG(Table2[[#This Row],[Sharpe Ratio Z-Score]],Table2[Sharpe Ratio Z-Score])</f>
        <v>124</v>
      </c>
      <c r="AV402">
        <f>(Table2[[#This Row],[Rank 1Y]]+Table2[[#This Row],[Rank 6M]]+Table2[[#This Row],[Rank Sharpe]])/3</f>
        <v>399.66666666666669</v>
      </c>
    </row>
    <row r="403" spans="1:48" x14ac:dyDescent="0.3">
      <c r="A403" t="s">
        <v>996</v>
      </c>
      <c r="B403" t="s">
        <v>997</v>
      </c>
      <c r="C403" t="s">
        <v>10312</v>
      </c>
      <c r="D403" t="s">
        <v>335</v>
      </c>
      <c r="E403">
        <v>14519.04630923</v>
      </c>
      <c r="F403">
        <v>4379.3999999999996</v>
      </c>
      <c r="G403">
        <v>21.5312709010535</v>
      </c>
      <c r="H403">
        <f>(Table2[[#This Row],[1Y Return vs Nifty]]-AVERAGE(Table2[1Y Return vs Nifty]))/_xlfn.STDEV.P(Table2[1Y Return vs Nifty])</f>
        <v>-0.12321613077223709</v>
      </c>
      <c r="I403">
        <v>-5.0349818840813203</v>
      </c>
      <c r="J403">
        <f>(Table2[[#This Row],[1M Return vs Nifty]]-AVERAGE(Table2[1M Return vs Nifty]))/_xlfn.STDEV.P(Table2[1M Return vs Nifty])</f>
        <v>-0.52449993015281693</v>
      </c>
      <c r="K403">
        <v>3.1017383668635499</v>
      </c>
      <c r="L403">
        <f>(Table2[[#This Row],[6M Return vs Nifty]]-AVERAGE(Table2[6M Return vs Nifty]))/_xlfn.STDEV.P(Table2[6M Return vs Nifty])</f>
        <v>-0.18129967116209708</v>
      </c>
      <c r="M403">
        <v>0.234310113070546</v>
      </c>
      <c r="N403">
        <f>(Table2[[#This Row],[1W Return vs Nifty]]-AVERAGE(Table2[1W Return vs Nifty]))/_xlfn.STDEV.P(Table2[1W Return vs Nifty])</f>
        <v>-0.12691385802518565</v>
      </c>
      <c r="O403">
        <v>4254.67</v>
      </c>
      <c r="P403">
        <v>4217.8235251483002</v>
      </c>
      <c r="Q403">
        <v>3772.8108940790999</v>
      </c>
      <c r="R403">
        <v>60.909248180672201</v>
      </c>
      <c r="S403" s="2">
        <f>(Table2[[#This Row],[Close Price]]-Table2[[#This Row],[20D EMA]])/Table2[[#This Row],[20D EMA]]</f>
        <v>2.9316022159180281E-2</v>
      </c>
      <c r="T403" s="2">
        <f>(Table2[[#This Row],[Close Price]]-Table2[[#This Row],[50D EMA]])/Table2[[#This Row],[50D EMA]]</f>
        <v>3.8308021634456214E-2</v>
      </c>
      <c r="U403" s="2">
        <f>(Table2[[#This Row],[Close Price]]-Table2[[#This Row],[200D EMA]])/Table2[[#This Row],[200D EMA]]</f>
        <v>0.16077909096182286</v>
      </c>
      <c r="V403">
        <v>0.74546273796179297</v>
      </c>
      <c r="W403">
        <v>4310.5</v>
      </c>
      <c r="X403">
        <v>4390</v>
      </c>
      <c r="Y403">
        <v>4190.3500000000004</v>
      </c>
      <c r="Z403">
        <v>4390</v>
      </c>
      <c r="AA403">
        <v>3964</v>
      </c>
      <c r="AB403">
        <v>4615</v>
      </c>
      <c r="AC403" s="2">
        <f>(Table2[[#This Row],[Close Price]]/Table2[[#This Row],[Day Low]])-1</f>
        <v>1.5984224567915373E-2</v>
      </c>
      <c r="AD403" s="2">
        <f>(Table2[[#This Row],[Day High]]/Table2[[#This Row],[Close Price]])-1</f>
        <v>2.4204228889803669E-3</v>
      </c>
      <c r="AE403" s="2">
        <f>(Table2[[#This Row],[Close Price]]/Table2[[#This Row],[Current Week Low]])-1</f>
        <v>4.5115563139117132E-2</v>
      </c>
      <c r="AF403" s="2">
        <f>(Table2[[#This Row],[Current Week High]]/Table2[[#This Row],[Close Price]])-1</f>
        <v>2.4204228889803669E-3</v>
      </c>
      <c r="AG403" s="2">
        <f>(Table2[[#This Row],[Close Price]]/Table2[[#This Row],[Current Month Low]])-1</f>
        <v>0.10479313824419778</v>
      </c>
      <c r="AH403" s="2">
        <f>(Table2[[#This Row],[Current Month High]]/Table2[[#This Row],[Close Price]])-1</f>
        <v>5.3797323834315236E-2</v>
      </c>
      <c r="AI403">
        <v>11.6134630314655</v>
      </c>
      <c r="AJ403">
        <v>60.9452233512798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0.08</v>
      </c>
      <c r="AM403" t="s">
        <v>10345</v>
      </c>
      <c r="AN403">
        <v>1.49</v>
      </c>
      <c r="AO403" t="s">
        <v>10345</v>
      </c>
      <c r="AP403">
        <v>1.8664865442712002E-2</v>
      </c>
      <c r="AQ403">
        <f>(Table2[[#This Row],[Sharpe Ratio]]-AVERAGE(Table2[Sharpe Ratio]))/_xlfn.STDEV.P(Table2[Sharpe Ratio])</f>
        <v>-0.53875438054009817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-1.4946839706524351</v>
      </c>
      <c r="AS403">
        <f>_xlfn.RANK.AVG(Table2[[#This Row],[1Y Return vs Nifty Z-Score]],Table2[1Y Return vs Nifty Z-Score])</f>
        <v>340</v>
      </c>
      <c r="AT403">
        <f>_xlfn.RANK.AVG(Table2[[#This Row],[6M Return vs Nifty Z-Score]],Table2[6M Return vs Nifty Z-Score])</f>
        <v>378</v>
      </c>
      <c r="AU403">
        <f>_xlfn.RANK.AVG(Table2[[#This Row],[Sharpe Ratio Z-Score]],Table2[Sharpe Ratio Z-Score])</f>
        <v>481</v>
      </c>
      <c r="AV403">
        <f>(Table2[[#This Row],[Rank 1Y]]+Table2[[#This Row],[Rank 6M]]+Table2[[#This Row],[Rank Sharpe]])/3</f>
        <v>399.66666666666669</v>
      </c>
    </row>
    <row r="404" spans="1:48" x14ac:dyDescent="0.3">
      <c r="A404" t="s">
        <v>1453</v>
      </c>
      <c r="B404" t="s">
        <v>1454</v>
      </c>
      <c r="C404" t="s">
        <v>10304</v>
      </c>
      <c r="D404" t="s">
        <v>46</v>
      </c>
      <c r="E404">
        <v>7378.9730497800001</v>
      </c>
      <c r="F404">
        <v>196.44</v>
      </c>
      <c r="G404">
        <v>0.28540754600372098</v>
      </c>
      <c r="H404">
        <f>(Table2[[#This Row],[1Y Return vs Nifty]]-AVERAGE(Table2[1Y Return vs Nifty]))/_xlfn.STDEV.P(Table2[1Y Return vs Nifty])</f>
        <v>-0.4566300145556505</v>
      </c>
      <c r="I404">
        <v>-8.7506405950384991</v>
      </c>
      <c r="J404">
        <f>(Table2[[#This Row],[1M Return vs Nifty]]-AVERAGE(Table2[1M Return vs Nifty]))/_xlfn.STDEV.P(Table2[1M Return vs Nifty])</f>
        <v>-0.87643830844982629</v>
      </c>
      <c r="K404">
        <v>-18.629435133761099</v>
      </c>
      <c r="L404">
        <f>(Table2[[#This Row],[6M Return vs Nifty]]-AVERAGE(Table2[6M Return vs Nifty]))/_xlfn.STDEV.P(Table2[6M Return vs Nifty])</f>
        <v>-0.92498741256679018</v>
      </c>
      <c r="M404">
        <v>2.2417681134202301</v>
      </c>
      <c r="N404">
        <f>(Table2[[#This Row],[1W Return vs Nifty]]-AVERAGE(Table2[1W Return vs Nifty]))/_xlfn.STDEV.P(Table2[1W Return vs Nifty])</f>
        <v>0.32646584607084889</v>
      </c>
      <c r="O404">
        <v>194.31</v>
      </c>
      <c r="P404">
        <v>195.71657284796299</v>
      </c>
      <c r="Q404">
        <v>190.01469788120201</v>
      </c>
      <c r="R404">
        <v>60.750645783553701</v>
      </c>
      <c r="S404" s="2">
        <f>(Table2[[#This Row],[Close Price]]-Table2[[#This Row],[20D EMA]])/Table2[[#This Row],[20D EMA]]</f>
        <v>1.0961865060985001E-2</v>
      </c>
      <c r="T404" s="2">
        <f>(Table2[[#This Row],[Close Price]]-Table2[[#This Row],[50D EMA]])/Table2[[#This Row],[50D EMA]]</f>
        <v>3.6962999173247263E-3</v>
      </c>
      <c r="U404" s="2">
        <f>(Table2[[#This Row],[Close Price]]-Table2[[#This Row],[200D EMA]])/Table2[[#This Row],[200D EMA]]</f>
        <v>3.3814763754828656E-2</v>
      </c>
      <c r="V404">
        <v>0.80639248108197004</v>
      </c>
      <c r="W404">
        <v>196</v>
      </c>
      <c r="X404">
        <v>201.74</v>
      </c>
      <c r="Y404">
        <v>195.63</v>
      </c>
      <c r="Z404">
        <v>201.74</v>
      </c>
      <c r="AA404">
        <v>178</v>
      </c>
      <c r="AB404">
        <v>205</v>
      </c>
      <c r="AC404" s="2">
        <f>(Table2[[#This Row],[Close Price]]/Table2[[#This Row],[Day Low]])-1</f>
        <v>2.2448979591835894E-3</v>
      </c>
      <c r="AD404" s="2">
        <f>(Table2[[#This Row],[Day High]]/Table2[[#This Row],[Close Price]])-1</f>
        <v>2.6980248421910158E-2</v>
      </c>
      <c r="AE404" s="2">
        <f>(Table2[[#This Row],[Close Price]]/Table2[[#This Row],[Current Week Low]])-1</f>
        <v>4.1404692531821219E-3</v>
      </c>
      <c r="AF404" s="2">
        <f>(Table2[[#This Row],[Current Week High]]/Table2[[#This Row],[Close Price]])-1</f>
        <v>2.6980248421910158E-2</v>
      </c>
      <c r="AG404" s="2">
        <f>(Table2[[#This Row],[Close Price]]/Table2[[#This Row],[Current Month Low]])-1</f>
        <v>0.10359550561797759</v>
      </c>
      <c r="AH404" s="2">
        <f>(Table2[[#This Row],[Current Month High]]/Table2[[#This Row],[Close Price]])-1</f>
        <v>4.3575646507839627E-2</v>
      </c>
      <c r="AI404">
        <v>26.908979841172801</v>
      </c>
      <c r="AJ404">
        <v>43.912087912087898</v>
      </c>
      <c r="AK404" t="str">
        <f>IF(AND(Table2[[#This Row],[20D EMA]]&gt;Table2[[#This Row],[50D EMA]],Table2[[#This Row],[50D EMA]]&gt;Table2[[#This Row],[200D EMA]]),"Uptrend","Downtrend/NoTrend")</f>
        <v>Downtrend/NoTrend</v>
      </c>
      <c r="AL404">
        <v>-0.06</v>
      </c>
      <c r="AM404" t="s">
        <v>10344</v>
      </c>
      <c r="AN404">
        <v>4.46</v>
      </c>
      <c r="AO404" t="s">
        <v>10345</v>
      </c>
      <c r="AP404">
        <v>0.15437603115253701</v>
      </c>
      <c r="AQ404">
        <f>(Table2[[#This Row],[Sharpe Ratio]]-AVERAGE(Table2[Sharpe Ratio]))/_xlfn.STDEV.P(Table2[Sharpe Ratio])</f>
        <v>1.0204172330368113</v>
      </c>
      <c r="AR4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4">
        <f>_xlfn.RANK.AVG(Table2[[#This Row],[1Y Return vs Nifty Z-Score]],Table2[1Y Return vs Nifty Z-Score])</f>
        <v>461</v>
      </c>
      <c r="AT404">
        <f>_xlfn.RANK.AVG(Table2[[#This Row],[6M Return vs Nifty Z-Score]],Table2[6M Return vs Nifty Z-Score])</f>
        <v>628</v>
      </c>
      <c r="AU404">
        <f>_xlfn.RANK.AVG(Table2[[#This Row],[Sharpe Ratio Z-Score]],Table2[Sharpe Ratio Z-Score])</f>
        <v>117</v>
      </c>
      <c r="AV404">
        <f>(Table2[[#This Row],[Rank 1Y]]+Table2[[#This Row],[Rank 6M]]+Table2[[#This Row],[Rank Sharpe]])/3</f>
        <v>402</v>
      </c>
    </row>
    <row r="405" spans="1:48" x14ac:dyDescent="0.3">
      <c r="A405" t="s">
        <v>508</v>
      </c>
      <c r="B405" t="s">
        <v>509</v>
      </c>
      <c r="C405" t="s">
        <v>10311</v>
      </c>
      <c r="D405" t="s">
        <v>262</v>
      </c>
      <c r="E405">
        <v>41359.010643150003</v>
      </c>
      <c r="F405">
        <v>4359.3</v>
      </c>
      <c r="G405">
        <v>-10.719486701324101</v>
      </c>
      <c r="H405">
        <f>(Table2[[#This Row],[1Y Return vs Nifty]]-AVERAGE(Table2[1Y Return vs Nifty]))/_xlfn.STDEV.P(Table2[1Y Return vs Nifty])</f>
        <v>-0.62933114090245112</v>
      </c>
      <c r="I405">
        <v>-1.78087018437015</v>
      </c>
      <c r="J405">
        <f>(Table2[[#This Row],[1M Return vs Nifty]]-AVERAGE(Table2[1M Return vs Nifty]))/_xlfn.STDEV.P(Table2[1M Return vs Nifty])</f>
        <v>-0.21627818981470853</v>
      </c>
      <c r="K405">
        <v>3.5877865245064999</v>
      </c>
      <c r="L405">
        <f>(Table2[[#This Row],[6M Return vs Nifty]]-AVERAGE(Table2[6M Return vs Nifty]))/_xlfn.STDEV.P(Table2[6M Return vs Nifty])</f>
        <v>-0.16466605233976303</v>
      </c>
      <c r="M405">
        <v>-3.9452012651262902</v>
      </c>
      <c r="N405">
        <f>(Table2[[#This Row],[1W Return vs Nifty]]-AVERAGE(Table2[1W Return vs Nifty]))/_xlfn.STDEV.P(Table2[1W Return vs Nifty])</f>
        <v>-1.0708467480696162</v>
      </c>
      <c r="O405">
        <v>4461.6899999999996</v>
      </c>
      <c r="P405">
        <v>4342.7320744609597</v>
      </c>
      <c r="Q405">
        <v>3940.5069266558298</v>
      </c>
      <c r="R405">
        <v>38.540146405404599</v>
      </c>
      <c r="S405" s="2">
        <f>(Table2[[#This Row],[Close Price]]-Table2[[#This Row],[20D EMA]])/Table2[[#This Row],[20D EMA]]</f>
        <v>-2.2948703294043159E-2</v>
      </c>
      <c r="T405" s="2">
        <f>(Table2[[#This Row],[Close Price]]-Table2[[#This Row],[50D EMA]])/Table2[[#This Row],[50D EMA]]</f>
        <v>3.8150927238809695E-3</v>
      </c>
      <c r="U405" s="2">
        <f>(Table2[[#This Row],[Close Price]]-Table2[[#This Row],[200D EMA]])/Table2[[#This Row],[200D EMA]]</f>
        <v>0.10627898418632786</v>
      </c>
      <c r="V405">
        <v>0.44314581260798402</v>
      </c>
      <c r="W405">
        <v>4330</v>
      </c>
      <c r="X405">
        <v>4466</v>
      </c>
      <c r="Y405">
        <v>4330</v>
      </c>
      <c r="Z405">
        <v>4498</v>
      </c>
      <c r="AA405">
        <v>4295</v>
      </c>
      <c r="AB405">
        <v>4949.95</v>
      </c>
      <c r="AC405" s="2">
        <f>(Table2[[#This Row],[Close Price]]/Table2[[#This Row],[Day Low]])-1</f>
        <v>6.7667436489606825E-3</v>
      </c>
      <c r="AD405" s="2">
        <f>(Table2[[#This Row],[Day High]]/Table2[[#This Row],[Close Price]])-1</f>
        <v>2.4476406762553582E-2</v>
      </c>
      <c r="AE405" s="2">
        <f>(Table2[[#This Row],[Close Price]]/Table2[[#This Row],[Current Week Low]])-1</f>
        <v>6.7667436489606825E-3</v>
      </c>
      <c r="AF405" s="2">
        <f>(Table2[[#This Row],[Current Week High]]/Table2[[#This Row],[Close Price]])-1</f>
        <v>3.1817034845043946E-2</v>
      </c>
      <c r="AG405" s="2">
        <f>(Table2[[#This Row],[Close Price]]/Table2[[#This Row],[Current Month Low]])-1</f>
        <v>1.4970896391152566E-2</v>
      </c>
      <c r="AH405" s="2">
        <f>(Table2[[#This Row],[Current Month High]]/Table2[[#This Row],[Close Price]])-1</f>
        <v>0.13549193677884053</v>
      </c>
      <c r="AI405">
        <v>13.549193677884</v>
      </c>
      <c r="AJ405">
        <v>30.516010239367599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0.13</v>
      </c>
      <c r="AM405" t="s">
        <v>10345</v>
      </c>
      <c r="AN405">
        <v>-7.41</v>
      </c>
      <c r="AO405" t="s">
        <v>10344</v>
      </c>
      <c r="AP405">
        <v>8.0605777422835007E-2</v>
      </c>
      <c r="AQ405">
        <f>(Table2[[#This Row],[Sharpe Ratio]]-AVERAGE(Table2[Sharpe Ratio]))/_xlfn.STDEV.P(Table2[Sharpe Ratio])</f>
        <v>0.1728783813873305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-1.9082437497392086</v>
      </c>
      <c r="AS405">
        <f>_xlfn.RANK.AVG(Table2[[#This Row],[1Y Return vs Nifty Z-Score]],Table2[1Y Return vs Nifty Z-Score])</f>
        <v>534</v>
      </c>
      <c r="AT405">
        <f>_xlfn.RANK.AVG(Table2[[#This Row],[6M Return vs Nifty Z-Score]],Table2[6M Return vs Nifty Z-Score])</f>
        <v>371</v>
      </c>
      <c r="AU405">
        <f>_xlfn.RANK.AVG(Table2[[#This Row],[Sharpe Ratio Z-Score]],Table2[Sharpe Ratio Z-Score])</f>
        <v>302</v>
      </c>
      <c r="AV405">
        <f>(Table2[[#This Row],[Rank 1Y]]+Table2[[#This Row],[Rank 6M]]+Table2[[#This Row],[Rank Sharpe]])/3</f>
        <v>402.33333333333331</v>
      </c>
    </row>
    <row r="406" spans="1:48" x14ac:dyDescent="0.3">
      <c r="A406" t="s">
        <v>688</v>
      </c>
      <c r="B406" t="s">
        <v>689</v>
      </c>
      <c r="C406" t="s">
        <v>10314</v>
      </c>
      <c r="D406" t="s">
        <v>306</v>
      </c>
      <c r="E406">
        <v>26424.7752638399</v>
      </c>
      <c r="F406">
        <v>529.95000000000005</v>
      </c>
      <c r="G406">
        <v>0.34869397873548602</v>
      </c>
      <c r="H406">
        <f>(Table2[[#This Row],[1Y Return vs Nifty]]-AVERAGE(Table2[1Y Return vs Nifty]))/_xlfn.STDEV.P(Table2[1Y Return vs Nifty])</f>
        <v>-0.45563685297048573</v>
      </c>
      <c r="I406">
        <v>-2.0518167994437402</v>
      </c>
      <c r="J406">
        <f>(Table2[[#This Row],[1M Return vs Nifty]]-AVERAGE(Table2[1M Return vs Nifty]))/_xlfn.STDEV.P(Table2[1M Return vs Nifty])</f>
        <v>-0.24194161041705414</v>
      </c>
      <c r="K406">
        <v>27.4187407322623</v>
      </c>
      <c r="L406">
        <f>(Table2[[#This Row],[6M Return vs Nifty]]-AVERAGE(Table2[6M Return vs Nifty]))/_xlfn.STDEV.P(Table2[6M Return vs Nifty])</f>
        <v>0.65088072472568825</v>
      </c>
      <c r="M406">
        <v>-2.5910435288558902</v>
      </c>
      <c r="N406">
        <f>(Table2[[#This Row],[1W Return vs Nifty]]-AVERAGE(Table2[1W Return vs Nifty]))/_xlfn.STDEV.P(Table2[1W Return vs Nifty])</f>
        <v>-0.76501338385343598</v>
      </c>
      <c r="O406">
        <v>524.92999999999995</v>
      </c>
      <c r="P406">
        <v>505.113159157393</v>
      </c>
      <c r="Q406">
        <v>449.118968043194</v>
      </c>
      <c r="R406">
        <v>51.313205988506098</v>
      </c>
      <c r="S406" s="2">
        <f>(Table2[[#This Row],[Close Price]]-Table2[[#This Row],[20D EMA]])/Table2[[#This Row],[20D EMA]]</f>
        <v>9.5631798525519524E-3</v>
      </c>
      <c r="T406" s="2">
        <f>(Table2[[#This Row],[Close Price]]-Table2[[#This Row],[50D EMA]])/Table2[[#This Row],[50D EMA]]</f>
        <v>4.91708449727161E-2</v>
      </c>
      <c r="U406" s="2">
        <f>(Table2[[#This Row],[Close Price]]-Table2[[#This Row],[200D EMA]])/Table2[[#This Row],[200D EMA]]</f>
        <v>0.1799768829826669</v>
      </c>
      <c r="V406">
        <v>0.53400849861295696</v>
      </c>
      <c r="W406">
        <v>527.65</v>
      </c>
      <c r="X406">
        <v>546.45000000000005</v>
      </c>
      <c r="Y406">
        <v>522.29999999999995</v>
      </c>
      <c r="Z406">
        <v>546.45000000000005</v>
      </c>
      <c r="AA406">
        <v>488.85</v>
      </c>
      <c r="AB406">
        <v>567.35</v>
      </c>
      <c r="AC406" s="2">
        <f>(Table2[[#This Row],[Close Price]]/Table2[[#This Row],[Day Low]])-1</f>
        <v>4.3589500615939247E-3</v>
      </c>
      <c r="AD406" s="2">
        <f>(Table2[[#This Row],[Day High]]/Table2[[#This Row],[Close Price]])-1</f>
        <v>3.113501273705066E-2</v>
      </c>
      <c r="AE406" s="2">
        <f>(Table2[[#This Row],[Close Price]]/Table2[[#This Row],[Current Week Low]])-1</f>
        <v>1.4646754738656176E-2</v>
      </c>
      <c r="AF406" s="2">
        <f>(Table2[[#This Row],[Current Week High]]/Table2[[#This Row],[Close Price]])-1</f>
        <v>3.113501273705066E-2</v>
      </c>
      <c r="AG406" s="2">
        <f>(Table2[[#This Row],[Close Price]]/Table2[[#This Row],[Current Month Low]])-1</f>
        <v>8.4074869591899359E-2</v>
      </c>
      <c r="AH406" s="2">
        <f>(Table2[[#This Row],[Current Month High]]/Table2[[#This Row],[Close Price]])-1</f>
        <v>7.0572695537314711E-2</v>
      </c>
      <c r="AI406">
        <v>7.0572695537314702</v>
      </c>
      <c r="AJ406">
        <v>57.676286819398896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0.05</v>
      </c>
      <c r="AM406" t="s">
        <v>10345</v>
      </c>
      <c r="AN406">
        <v>2.62</v>
      </c>
      <c r="AO406" t="s">
        <v>10345</v>
      </c>
      <c r="AP406">
        <v>-3.4248551858359999E-3</v>
      </c>
      <c r="AQ406">
        <f>(Table2[[#This Row],[Sharpe Ratio]]-AVERAGE(Table2[Sharpe Ratio]))/_xlfn.STDEV.P(Table2[Sharpe Ratio])</f>
        <v>-0.79254090706304348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-1.6042520295783311</v>
      </c>
      <c r="AS406">
        <f>_xlfn.RANK.AVG(Table2[[#This Row],[1Y Return vs Nifty Z-Score]],Table2[1Y Return vs Nifty Z-Score])</f>
        <v>460</v>
      </c>
      <c r="AT406">
        <f>_xlfn.RANK.AVG(Table2[[#This Row],[6M Return vs Nifty Z-Score]],Table2[6M Return vs Nifty Z-Score])</f>
        <v>163</v>
      </c>
      <c r="AU406">
        <f>_xlfn.RANK.AVG(Table2[[#This Row],[Sharpe Ratio Z-Score]],Table2[Sharpe Ratio Z-Score])</f>
        <v>584</v>
      </c>
      <c r="AV406">
        <f>(Table2[[#This Row],[Rank 1Y]]+Table2[[#This Row],[Rank 6M]]+Table2[[#This Row],[Rank Sharpe]])/3</f>
        <v>402.33333333333331</v>
      </c>
    </row>
    <row r="407" spans="1:48" x14ac:dyDescent="0.3">
      <c r="A407" t="s">
        <v>199</v>
      </c>
      <c r="B407" t="s">
        <v>200</v>
      </c>
      <c r="C407" t="s">
        <v>10305</v>
      </c>
      <c r="D407" t="s">
        <v>201</v>
      </c>
      <c r="E407">
        <v>130145.971345</v>
      </c>
      <c r="F407">
        <v>5030.7</v>
      </c>
      <c r="G407">
        <v>8.6985638930524001</v>
      </c>
      <c r="H407">
        <f>(Table2[[#This Row],[1Y Return vs Nifty]]-AVERAGE(Table2[1Y Return vs Nifty]))/_xlfn.STDEV.P(Table2[1Y Return vs Nifty])</f>
        <v>-0.32460134216565045</v>
      </c>
      <c r="I407">
        <v>0.83688792937355805</v>
      </c>
      <c r="J407">
        <f>(Table2[[#This Row],[1M Return vs Nifty]]-AVERAGE(Table2[1M Return vs Nifty]))/_xlfn.STDEV.P(Table2[1M Return vs Nifty])</f>
        <v>3.166964850746834E-2</v>
      </c>
      <c r="K407">
        <v>28.856904058566499</v>
      </c>
      <c r="L407">
        <f>(Table2[[#This Row],[6M Return vs Nifty]]-AVERAGE(Table2[6M Return vs Nifty]))/_xlfn.STDEV.P(Table2[6M Return vs Nifty])</f>
        <v>0.70009778315465376</v>
      </c>
      <c r="M407">
        <v>1.9629275624357201</v>
      </c>
      <c r="N407">
        <f>(Table2[[#This Row],[1W Return vs Nifty]]-AVERAGE(Table2[1W Return vs Nifty]))/_xlfn.STDEV.P(Table2[1W Return vs Nifty])</f>
        <v>0.26349035842761503</v>
      </c>
      <c r="O407">
        <v>4829.93</v>
      </c>
      <c r="P407">
        <v>4675.1869227420102</v>
      </c>
      <c r="Q407">
        <v>4153.8901694538599</v>
      </c>
      <c r="R407">
        <v>58.675115463470497</v>
      </c>
      <c r="S407" s="2">
        <f>(Table2[[#This Row],[Close Price]]-Table2[[#This Row],[20D EMA]])/Table2[[#This Row],[20D EMA]]</f>
        <v>4.1567890217870551E-2</v>
      </c>
      <c r="T407" s="2">
        <f>(Table2[[#This Row],[Close Price]]-Table2[[#This Row],[50D EMA]])/Table2[[#This Row],[50D EMA]]</f>
        <v>7.6042537578257977E-2</v>
      </c>
      <c r="U407" s="2">
        <f>(Table2[[#This Row],[Close Price]]-Table2[[#This Row],[200D EMA]])/Table2[[#This Row],[200D EMA]]</f>
        <v>0.21108161139980744</v>
      </c>
      <c r="V407">
        <v>0.93179913799807002</v>
      </c>
      <c r="W407">
        <v>4858.95</v>
      </c>
      <c r="X407">
        <v>5096</v>
      </c>
      <c r="Y407">
        <v>4858.95</v>
      </c>
      <c r="Z407">
        <v>5096</v>
      </c>
      <c r="AA407">
        <v>4615.55</v>
      </c>
      <c r="AB407">
        <v>5096</v>
      </c>
      <c r="AC407" s="2">
        <f>(Table2[[#This Row],[Close Price]]/Table2[[#This Row],[Day Low]])-1</f>
        <v>3.5347142901244188E-2</v>
      </c>
      <c r="AD407" s="2">
        <f>(Table2[[#This Row],[Day High]]/Table2[[#This Row],[Close Price]])-1</f>
        <v>1.2980300952153856E-2</v>
      </c>
      <c r="AE407" s="2">
        <f>(Table2[[#This Row],[Close Price]]/Table2[[#This Row],[Current Week Low]])-1</f>
        <v>3.5347142901244188E-2</v>
      </c>
      <c r="AF407" s="2">
        <f>(Table2[[#This Row],[Current Week High]]/Table2[[#This Row],[Close Price]])-1</f>
        <v>1.2980300952153856E-2</v>
      </c>
      <c r="AG407" s="2">
        <f>(Table2[[#This Row],[Close Price]]/Table2[[#This Row],[Current Month Low]])-1</f>
        <v>8.9945943603687351E-2</v>
      </c>
      <c r="AH407" s="2">
        <f>(Table2[[#This Row],[Current Month High]]/Table2[[#This Row],[Close Price]])-1</f>
        <v>1.2980300952153856E-2</v>
      </c>
      <c r="AI407">
        <v>1.29803009521538</v>
      </c>
      <c r="AJ407">
        <v>52.662883500743398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-0.05</v>
      </c>
      <c r="AM407" t="s">
        <v>10344</v>
      </c>
      <c r="AN407">
        <v>4.16</v>
      </c>
      <c r="AO407" t="s">
        <v>10345</v>
      </c>
      <c r="AP407">
        <v>-4.5744205239750001E-2</v>
      </c>
      <c r="AQ407">
        <f>(Table2[[#This Row],[Sharpe Ratio]]-AVERAGE(Table2[Sharpe Ratio]))/_xlfn.STDEV.P(Table2[Sharpe Ratio])</f>
        <v>-1.2787435637417945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-0.6080871158177078</v>
      </c>
      <c r="AS407">
        <f>_xlfn.RANK.AVG(Table2[[#This Row],[1Y Return vs Nifty Z-Score]],Table2[1Y Return vs Nifty Z-Score])</f>
        <v>390</v>
      </c>
      <c r="AT407">
        <f>_xlfn.RANK.AVG(Table2[[#This Row],[6M Return vs Nifty Z-Score]],Table2[6M Return vs Nifty Z-Score])</f>
        <v>157</v>
      </c>
      <c r="AU407">
        <f>_xlfn.RANK.AVG(Table2[[#This Row],[Sharpe Ratio Z-Score]],Table2[Sharpe Ratio Z-Score])</f>
        <v>661</v>
      </c>
      <c r="AV407">
        <f>(Table2[[#This Row],[Rank 1Y]]+Table2[[#This Row],[Rank 6M]]+Table2[[#This Row],[Rank Sharpe]])/3</f>
        <v>402.66666666666669</v>
      </c>
    </row>
    <row r="408" spans="1:48" x14ac:dyDescent="0.3">
      <c r="A408" t="s">
        <v>1621</v>
      </c>
      <c r="B408" t="s">
        <v>1622</v>
      </c>
      <c r="C408" t="s">
        <v>10301</v>
      </c>
      <c r="D408" t="s">
        <v>54</v>
      </c>
      <c r="E408">
        <v>5646.0025022600003</v>
      </c>
      <c r="F408">
        <v>62.4</v>
      </c>
      <c r="G408">
        <v>83.7515806049079</v>
      </c>
      <c r="H408">
        <f>(Table2[[#This Row],[1Y Return vs Nifty]]-AVERAGE(Table2[1Y Return vs Nifty]))/_xlfn.STDEV.P(Table2[1Y Return vs Nifty])</f>
        <v>0.85321465774820893</v>
      </c>
      <c r="I408">
        <v>-11.061499724321701</v>
      </c>
      <c r="J408">
        <f>(Table2[[#This Row],[1M Return vs Nifty]]-AVERAGE(Table2[1M Return vs Nifty]))/_xlfn.STDEV.P(Table2[1M Return vs Nifty])</f>
        <v>-1.0953174030325639</v>
      </c>
      <c r="K408">
        <v>-35.567995492505801</v>
      </c>
      <c r="L408">
        <f>(Table2[[#This Row],[6M Return vs Nifty]]-AVERAGE(Table2[6M Return vs Nifty]))/_xlfn.STDEV.P(Table2[6M Return vs Nifty])</f>
        <v>-1.5046615703144066</v>
      </c>
      <c r="M408">
        <v>-2.8586263764094899</v>
      </c>
      <c r="N408">
        <f>(Table2[[#This Row],[1W Return vs Nifty]]-AVERAGE(Table2[1W Return vs Nifty]))/_xlfn.STDEV.P(Table2[1W Return vs Nifty])</f>
        <v>-0.82544634545158291</v>
      </c>
      <c r="O408">
        <v>64.73</v>
      </c>
      <c r="P408">
        <v>67.247854083555893</v>
      </c>
      <c r="Q408">
        <v>62.252290457028799</v>
      </c>
      <c r="R408">
        <v>39.523189192667502</v>
      </c>
      <c r="S408" s="2">
        <f>(Table2[[#This Row],[Close Price]]-Table2[[#This Row],[20D EMA]])/Table2[[#This Row],[20D EMA]]</f>
        <v>-3.5995674339564424E-2</v>
      </c>
      <c r="T408" s="2">
        <f>(Table2[[#This Row],[Close Price]]-Table2[[#This Row],[50D EMA]])/Table2[[#This Row],[50D EMA]]</f>
        <v>-7.2089349907469236E-2</v>
      </c>
      <c r="U408" s="2">
        <f>(Table2[[#This Row],[Close Price]]-Table2[[#This Row],[200D EMA]])/Table2[[#This Row],[200D EMA]]</f>
        <v>2.3727567594185092E-3</v>
      </c>
      <c r="V408">
        <v>1.08672453692588</v>
      </c>
      <c r="W408">
        <v>62.2</v>
      </c>
      <c r="X408">
        <v>64.17</v>
      </c>
      <c r="Y408">
        <v>62.2</v>
      </c>
      <c r="Z408">
        <v>64.489999999999995</v>
      </c>
      <c r="AA408">
        <v>60.2</v>
      </c>
      <c r="AB408">
        <v>69.260000000000005</v>
      </c>
      <c r="AC408" s="2">
        <f>(Table2[[#This Row],[Close Price]]/Table2[[#This Row],[Day Low]])-1</f>
        <v>3.215434083601254E-3</v>
      </c>
      <c r="AD408" s="2">
        <f>(Table2[[#This Row],[Day High]]/Table2[[#This Row],[Close Price]])-1</f>
        <v>2.8365384615384626E-2</v>
      </c>
      <c r="AE408" s="2">
        <f>(Table2[[#This Row],[Close Price]]/Table2[[#This Row],[Current Week Low]])-1</f>
        <v>3.215434083601254E-3</v>
      </c>
      <c r="AF408" s="2">
        <f>(Table2[[#This Row],[Current Week High]]/Table2[[#This Row],[Close Price]])-1</f>
        <v>3.3493589743589736E-2</v>
      </c>
      <c r="AG408" s="2">
        <f>(Table2[[#This Row],[Close Price]]/Table2[[#This Row],[Current Month Low]])-1</f>
        <v>3.6544850498338777E-2</v>
      </c>
      <c r="AH408" s="2">
        <f>(Table2[[#This Row],[Current Month High]]/Table2[[#This Row],[Close Price]])-1</f>
        <v>0.10993589743589749</v>
      </c>
      <c r="AI408">
        <v>59.663461538461497</v>
      </c>
      <c r="AJ408">
        <v>121.66962699822299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-0.1</v>
      </c>
      <c r="AM408" t="s">
        <v>10344</v>
      </c>
      <c r="AN408">
        <v>-4.12</v>
      </c>
      <c r="AO408" t="s">
        <v>10344</v>
      </c>
      <c r="AP408">
        <v>5.6530477500575001E-2</v>
      </c>
      <c r="AQ408">
        <f>(Table2[[#This Row],[Sharpe Ratio]]-AVERAGE(Table2[Sharpe Ratio]))/_xlfn.STDEV.P(Table2[Sharpe Ratio])</f>
        <v>-0.10372026125788993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118</v>
      </c>
      <c r="AT408">
        <f>_xlfn.RANK.AVG(Table2[[#This Row],[6M Return vs Nifty Z-Score]],Table2[6M Return vs Nifty Z-Score])</f>
        <v>717</v>
      </c>
      <c r="AU408">
        <f>_xlfn.RANK.AVG(Table2[[#This Row],[Sharpe Ratio Z-Score]],Table2[Sharpe Ratio Z-Score])</f>
        <v>378</v>
      </c>
      <c r="AV408">
        <f>(Table2[[#This Row],[Rank 1Y]]+Table2[[#This Row],[Rank 6M]]+Table2[[#This Row],[Rank Sharpe]])/3</f>
        <v>404.33333333333331</v>
      </c>
    </row>
    <row r="409" spans="1:48" x14ac:dyDescent="0.3">
      <c r="A409" t="s">
        <v>1314</v>
      </c>
      <c r="B409" t="s">
        <v>1315</v>
      </c>
      <c r="C409" t="s">
        <v>10309</v>
      </c>
      <c r="D409" t="s">
        <v>83</v>
      </c>
      <c r="E409">
        <v>8641.5365149749996</v>
      </c>
      <c r="F409">
        <v>799.3</v>
      </c>
      <c r="G409">
        <v>-19.126830533030901</v>
      </c>
      <c r="H409">
        <f>(Table2[[#This Row],[1Y Return vs Nifty]]-AVERAGE(Table2[1Y Return vs Nifty]))/_xlfn.STDEV.P(Table2[1Y Return vs Nifty])</f>
        <v>-0.76126859679151171</v>
      </c>
      <c r="I409">
        <v>1.1497939939706301</v>
      </c>
      <c r="J409">
        <f>(Table2[[#This Row],[1M Return vs Nifty]]-AVERAGE(Table2[1M Return vs Nifty]))/_xlfn.STDEV.P(Table2[1M Return vs Nifty])</f>
        <v>6.1307368626608183E-2</v>
      </c>
      <c r="K409">
        <v>-5.3646366067092996</v>
      </c>
      <c r="L409">
        <f>(Table2[[#This Row],[6M Return vs Nifty]]-AVERAGE(Table2[6M Return vs Nifty]))/_xlfn.STDEV.P(Table2[6M Return vs Nifty])</f>
        <v>-0.47103732761220207</v>
      </c>
      <c r="M409">
        <v>8.47621936655025E-2</v>
      </c>
      <c r="N409">
        <f>(Table2[[#This Row],[1W Return vs Nifty]]-AVERAGE(Table2[1W Return vs Nifty]))/_xlfn.STDEV.P(Table2[1W Return vs Nifty])</f>
        <v>-0.16068890658721066</v>
      </c>
      <c r="O409">
        <v>774.67</v>
      </c>
      <c r="P409">
        <v>767.18429430191895</v>
      </c>
      <c r="Q409">
        <v>741.64794810801902</v>
      </c>
      <c r="R409">
        <v>56.8687765774092</v>
      </c>
      <c r="S409" s="2">
        <f>(Table2[[#This Row],[Close Price]]-Table2[[#This Row],[20D EMA]])/Table2[[#This Row],[20D EMA]]</f>
        <v>3.179418332967586E-2</v>
      </c>
      <c r="T409" s="2">
        <f>(Table2[[#This Row],[Close Price]]-Table2[[#This Row],[50D EMA]])/Table2[[#This Row],[50D EMA]]</f>
        <v>4.1861787234974517E-2</v>
      </c>
      <c r="U409" s="2">
        <f>(Table2[[#This Row],[Close Price]]-Table2[[#This Row],[200D EMA]])/Table2[[#This Row],[200D EMA]]</f>
        <v>7.7735065591503616E-2</v>
      </c>
      <c r="V409">
        <v>0.549960405906331</v>
      </c>
      <c r="W409">
        <v>787.55</v>
      </c>
      <c r="X409">
        <v>824</v>
      </c>
      <c r="Y409">
        <v>778.4</v>
      </c>
      <c r="Z409">
        <v>824</v>
      </c>
      <c r="AA409">
        <v>697</v>
      </c>
      <c r="AB409">
        <v>826.4</v>
      </c>
      <c r="AC409" s="2">
        <f>(Table2[[#This Row],[Close Price]]/Table2[[#This Row],[Day Low]])-1</f>
        <v>1.4919687638879964E-2</v>
      </c>
      <c r="AD409" s="2">
        <f>(Table2[[#This Row],[Day High]]/Table2[[#This Row],[Close Price]])-1</f>
        <v>3.0902039284373961E-2</v>
      </c>
      <c r="AE409" s="2">
        <f>(Table2[[#This Row],[Close Price]]/Table2[[#This Row],[Current Week Low]])-1</f>
        <v>2.6849948612538421E-2</v>
      </c>
      <c r="AF409" s="2">
        <f>(Table2[[#This Row],[Current Week High]]/Table2[[#This Row],[Close Price]])-1</f>
        <v>3.0902039284373961E-2</v>
      </c>
      <c r="AG409" s="2">
        <f>(Table2[[#This Row],[Close Price]]/Table2[[#This Row],[Current Month Low]])-1</f>
        <v>0.14677187948350068</v>
      </c>
      <c r="AH409" s="2">
        <f>(Table2[[#This Row],[Current Month High]]/Table2[[#This Row],[Close Price]])-1</f>
        <v>3.3904666583260301E-2</v>
      </c>
      <c r="AI409">
        <v>15.1007131239834</v>
      </c>
      <c r="AJ409">
        <v>29.756493506493499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-0.01</v>
      </c>
      <c r="AM409" t="s">
        <v>10344</v>
      </c>
      <c r="AN409">
        <v>6.13</v>
      </c>
      <c r="AO409" t="s">
        <v>10345</v>
      </c>
      <c r="AP409">
        <v>0.141941077522617</v>
      </c>
      <c r="AQ409">
        <f>(Table2[[#This Row],[Sharpe Ratio]]-AVERAGE(Table2[Sharpe Ratio]))/_xlfn.STDEV.P(Table2[Sharpe Ratio])</f>
        <v>0.87755333075944131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-0.45413413160487492</v>
      </c>
      <c r="AS409">
        <f>_xlfn.RANK.AVG(Table2[[#This Row],[1Y Return vs Nifty Z-Score]],Table2[1Y Return vs Nifty Z-Score])</f>
        <v>592</v>
      </c>
      <c r="AT409">
        <f>_xlfn.RANK.AVG(Table2[[#This Row],[6M Return vs Nifty Z-Score]],Table2[6M Return vs Nifty Z-Score])</f>
        <v>484</v>
      </c>
      <c r="AU409">
        <f>_xlfn.RANK.AVG(Table2[[#This Row],[Sharpe Ratio Z-Score]],Table2[Sharpe Ratio Z-Score])</f>
        <v>140</v>
      </c>
      <c r="AV409">
        <f>(Table2[[#This Row],[Rank 1Y]]+Table2[[#This Row],[Rank 6M]]+Table2[[#This Row],[Rank Sharpe]])/3</f>
        <v>405.33333333333331</v>
      </c>
    </row>
    <row r="410" spans="1:48" x14ac:dyDescent="0.3">
      <c r="A410" t="s">
        <v>913</v>
      </c>
      <c r="B410" t="s">
        <v>914</v>
      </c>
      <c r="C410" t="s">
        <v>10303</v>
      </c>
      <c r="D410" t="s">
        <v>186</v>
      </c>
      <c r="E410">
        <v>16581.846188979998</v>
      </c>
      <c r="F410">
        <v>513.75</v>
      </c>
      <c r="G410">
        <v>22.638602932672502</v>
      </c>
      <c r="H410">
        <f>(Table2[[#This Row],[1Y Return vs Nifty]]-AVERAGE(Table2[1Y Return vs Nifty]))/_xlfn.STDEV.P(Table2[1Y Return vs Nifty])</f>
        <v>-0.10583863628636973</v>
      </c>
      <c r="I410">
        <v>6.7873724561293898</v>
      </c>
      <c r="J410">
        <f>(Table2[[#This Row],[1M Return vs Nifty]]-AVERAGE(Table2[1M Return vs Nifty]))/_xlfn.STDEV.P(Table2[1M Return vs Nifty])</f>
        <v>0.59528542631081061</v>
      </c>
      <c r="K410">
        <v>7.0540095033740702</v>
      </c>
      <c r="L410">
        <f>(Table2[[#This Row],[6M Return vs Nifty]]-AVERAGE(Table2[6M Return vs Nifty]))/_xlfn.STDEV.P(Table2[6M Return vs Nifty])</f>
        <v>-4.6044407802942534E-2</v>
      </c>
      <c r="M410">
        <v>7.9014413925640303</v>
      </c>
      <c r="N410">
        <f>(Table2[[#This Row],[1W Return vs Nifty]]-AVERAGE(Table2[1W Return vs Nifty]))/_xlfn.STDEV.P(Table2[1W Return vs Nifty])</f>
        <v>1.6046898468377266</v>
      </c>
      <c r="O410">
        <v>478.06</v>
      </c>
      <c r="P410">
        <v>464.30469935566902</v>
      </c>
      <c r="Q410">
        <v>430.31953556639502</v>
      </c>
      <c r="R410">
        <v>73.655840359985604</v>
      </c>
      <c r="S410" s="2">
        <f>(Table2[[#This Row],[Close Price]]-Table2[[#This Row],[20D EMA]])/Table2[[#This Row],[20D EMA]]</f>
        <v>7.465590093293728E-2</v>
      </c>
      <c r="T410" s="2">
        <f>(Table2[[#This Row],[Close Price]]-Table2[[#This Row],[50D EMA]])/Table2[[#This Row],[50D EMA]]</f>
        <v>0.1064932160129929</v>
      </c>
      <c r="U410" s="2">
        <f>(Table2[[#This Row],[Close Price]]-Table2[[#This Row],[200D EMA]])/Table2[[#This Row],[200D EMA]]</f>
        <v>0.19388026231203323</v>
      </c>
      <c r="V410">
        <v>2.4171646298253</v>
      </c>
      <c r="W410">
        <v>506.65</v>
      </c>
      <c r="X410">
        <v>521.70000000000005</v>
      </c>
      <c r="Y410">
        <v>474.55</v>
      </c>
      <c r="Z410">
        <v>537.9</v>
      </c>
      <c r="AA410">
        <v>440.05</v>
      </c>
      <c r="AB410">
        <v>537.9</v>
      </c>
      <c r="AC410" s="2">
        <f>(Table2[[#This Row],[Close Price]]/Table2[[#This Row],[Day Low]])-1</f>
        <v>1.4013618869041844E-2</v>
      </c>
      <c r="AD410" s="2">
        <f>(Table2[[#This Row],[Day High]]/Table2[[#This Row],[Close Price]])-1</f>
        <v>1.5474452554744555E-2</v>
      </c>
      <c r="AE410" s="2">
        <f>(Table2[[#This Row],[Close Price]]/Table2[[#This Row],[Current Week Low]])-1</f>
        <v>8.2604572753134597E-2</v>
      </c>
      <c r="AF410" s="2">
        <f>(Table2[[#This Row],[Current Week High]]/Table2[[#This Row],[Close Price]])-1</f>
        <v>4.7007299270072966E-2</v>
      </c>
      <c r="AG410" s="2">
        <f>(Table2[[#This Row],[Close Price]]/Table2[[#This Row],[Current Month Low]])-1</f>
        <v>0.1674809680718099</v>
      </c>
      <c r="AH410" s="2">
        <f>(Table2[[#This Row],[Current Month High]]/Table2[[#This Row],[Close Price]])-1</f>
        <v>4.7007299270072966E-2</v>
      </c>
      <c r="AI410">
        <v>4.7007299270072904</v>
      </c>
      <c r="AJ410">
        <v>100.448692937963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7.0000000000000007E-2</v>
      </c>
      <c r="AM410" t="s">
        <v>10345</v>
      </c>
      <c r="AN410">
        <v>8.4700000000000006</v>
      </c>
      <c r="AO410" t="s">
        <v>10345</v>
      </c>
      <c r="AQ410">
        <f>(Table2[[#This Row],[Sharpe Ratio]]-AVERAGE(Table2[Sharpe Ratio]))/_xlfn.STDEV.P(Table2[Sharpe Ratio])</f>
        <v>-0.7531930983662638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1.2948991306929611</v>
      </c>
      <c r="AS410">
        <f>_xlfn.RANK.AVG(Table2[[#This Row],[1Y Return vs Nifty Z-Score]],Table2[1Y Return vs Nifty Z-Score])</f>
        <v>336</v>
      </c>
      <c r="AT410">
        <f>_xlfn.RANK.AVG(Table2[[#This Row],[6M Return vs Nifty Z-Score]],Table2[6M Return vs Nifty Z-Score])</f>
        <v>329</v>
      </c>
      <c r="AU410">
        <f>_xlfn.RANK.AVG(Table2[[#This Row],[Sharpe Ratio Z-Score]],Table2[Sharpe Ratio Z-Score])</f>
        <v>551.5</v>
      </c>
      <c r="AV410">
        <f>(Table2[[#This Row],[Rank 1Y]]+Table2[[#This Row],[Rank 6M]]+Table2[[#This Row],[Rank Sharpe]])/3</f>
        <v>405.5</v>
      </c>
    </row>
    <row r="411" spans="1:48" x14ac:dyDescent="0.3">
      <c r="A411" t="s">
        <v>1175</v>
      </c>
      <c r="B411" t="s">
        <v>1176</v>
      </c>
      <c r="C411" t="s">
        <v>10311</v>
      </c>
      <c r="D411" t="s">
        <v>127</v>
      </c>
      <c r="E411">
        <v>10455.6983631</v>
      </c>
      <c r="F411">
        <v>341.7</v>
      </c>
      <c r="G411">
        <v>-31.2996158153626</v>
      </c>
      <c r="H411">
        <f>(Table2[[#This Row],[1Y Return vs Nifty]]-AVERAGE(Table2[1Y Return vs Nifty]))/_xlfn.STDEV.P(Table2[1Y Return vs Nifty])</f>
        <v>-0.95229757733322884</v>
      </c>
      <c r="I411">
        <v>-9.6015103654496698</v>
      </c>
      <c r="J411">
        <f>(Table2[[#This Row],[1M Return vs Nifty]]-AVERAGE(Table2[1M Return vs Nifty]))/_xlfn.STDEV.P(Table2[1M Return vs Nifty])</f>
        <v>-0.95703067455099466</v>
      </c>
      <c r="K411">
        <v>-5.6687588608018604</v>
      </c>
      <c r="L411">
        <f>(Table2[[#This Row],[6M Return vs Nifty]]-AVERAGE(Table2[6M Return vs Nifty]))/_xlfn.STDEV.P(Table2[6M Return vs Nifty])</f>
        <v>-0.48144504867938237</v>
      </c>
      <c r="M411">
        <v>-6.3801517310540595E-2</v>
      </c>
      <c r="N411">
        <f>(Table2[[#This Row],[1W Return vs Nifty]]-AVERAGE(Table2[1W Return vs Nifty]))/_xlfn.STDEV.P(Table2[1W Return vs Nifty])</f>
        <v>-0.19424167397262762</v>
      </c>
      <c r="O411">
        <v>344.76</v>
      </c>
      <c r="P411">
        <v>356.23640081300198</v>
      </c>
      <c r="Q411">
        <v>339.18129910169603</v>
      </c>
      <c r="R411">
        <v>53.068545306901598</v>
      </c>
      <c r="S411" s="2">
        <f>(Table2[[#This Row],[Close Price]]-Table2[[#This Row],[20D EMA]])/Table2[[#This Row],[20D EMA]]</f>
        <v>-8.8757396449704214E-3</v>
      </c>
      <c r="T411" s="2">
        <f>(Table2[[#This Row],[Close Price]]-Table2[[#This Row],[50D EMA]])/Table2[[#This Row],[50D EMA]]</f>
        <v>-4.0805489781019139E-2</v>
      </c>
      <c r="U411" s="2">
        <f>(Table2[[#This Row],[Close Price]]-Table2[[#This Row],[200D EMA]])/Table2[[#This Row],[200D EMA]]</f>
        <v>7.4258247874355388E-3</v>
      </c>
      <c r="V411">
        <v>1.26210236237366</v>
      </c>
      <c r="W411">
        <v>337.15</v>
      </c>
      <c r="X411">
        <v>347.2</v>
      </c>
      <c r="Y411">
        <v>330.05</v>
      </c>
      <c r="Z411">
        <v>347.2</v>
      </c>
      <c r="AA411">
        <v>314.95</v>
      </c>
      <c r="AB411">
        <v>387</v>
      </c>
      <c r="AC411" s="2">
        <f>(Table2[[#This Row],[Close Price]]/Table2[[#This Row],[Day Low]])-1</f>
        <v>1.349547679074603E-2</v>
      </c>
      <c r="AD411" s="2">
        <f>(Table2[[#This Row],[Day High]]/Table2[[#This Row],[Close Price]])-1</f>
        <v>1.6095990635059954E-2</v>
      </c>
      <c r="AE411" s="2">
        <f>(Table2[[#This Row],[Close Price]]/Table2[[#This Row],[Current Week Low]])-1</f>
        <v>3.5297682169368239E-2</v>
      </c>
      <c r="AF411" s="2">
        <f>(Table2[[#This Row],[Current Week High]]/Table2[[#This Row],[Close Price]])-1</f>
        <v>1.6095990635059954E-2</v>
      </c>
      <c r="AG411" s="2">
        <f>(Table2[[#This Row],[Close Price]]/Table2[[#This Row],[Current Month Low]])-1</f>
        <v>8.493411652643279E-2</v>
      </c>
      <c r="AH411" s="2">
        <f>(Table2[[#This Row],[Current Month High]]/Table2[[#This Row],[Close Price]])-1</f>
        <v>0.13257243195785784</v>
      </c>
      <c r="AI411">
        <v>25.197541703248401</v>
      </c>
      <c r="AJ411">
        <v>35.166139240506297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-0.02</v>
      </c>
      <c r="AM411" t="s">
        <v>10344</v>
      </c>
      <c r="AN411">
        <v>-1.58</v>
      </c>
      <c r="AO411" t="s">
        <v>10344</v>
      </c>
      <c r="AP411">
        <v>0.17981092752246899</v>
      </c>
      <c r="AQ411">
        <f>(Table2[[#This Row],[Sharpe Ratio]]-AVERAGE(Table2[Sharpe Ratio]))/_xlfn.STDEV.P(Table2[Sharpe Ratio])</f>
        <v>1.3126361393209336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658</v>
      </c>
      <c r="AT411">
        <f>_xlfn.RANK.AVG(Table2[[#This Row],[6M Return vs Nifty Z-Score]],Table2[6M Return vs Nifty Z-Score])</f>
        <v>486</v>
      </c>
      <c r="AU411">
        <f>_xlfn.RANK.AVG(Table2[[#This Row],[Sharpe Ratio Z-Score]],Table2[Sharpe Ratio Z-Score])</f>
        <v>73</v>
      </c>
      <c r="AV411">
        <f>(Table2[[#This Row],[Rank 1Y]]+Table2[[#This Row],[Rank 6M]]+Table2[[#This Row],[Rank Sharpe]])/3</f>
        <v>405.66666666666669</v>
      </c>
    </row>
    <row r="412" spans="1:48" x14ac:dyDescent="0.3">
      <c r="A412" t="s">
        <v>2014</v>
      </c>
      <c r="B412" t="s">
        <v>2015</v>
      </c>
      <c r="C412" t="s">
        <v>10312</v>
      </c>
      <c r="D412" t="s">
        <v>46</v>
      </c>
      <c r="E412">
        <v>3345.1233425</v>
      </c>
      <c r="F412">
        <v>1970.25</v>
      </c>
      <c r="G412">
        <v>-17.027140775730299</v>
      </c>
      <c r="H412">
        <f>(Table2[[#This Row],[1Y Return vs Nifty]]-AVERAGE(Table2[1Y Return vs Nifty]))/_xlfn.STDEV.P(Table2[1Y Return vs Nifty])</f>
        <v>-0.72831791340328156</v>
      </c>
      <c r="I412">
        <v>0.50593374879785902</v>
      </c>
      <c r="J412">
        <f>(Table2[[#This Row],[1M Return vs Nifty]]-AVERAGE(Table2[1M Return vs Nifty]))/_xlfn.STDEV.P(Table2[1M Return vs Nifty])</f>
        <v>3.2245365909588599E-4</v>
      </c>
      <c r="K412">
        <v>12.490948292249399</v>
      </c>
      <c r="L412">
        <f>(Table2[[#This Row],[6M Return vs Nifty]]-AVERAGE(Table2[6M Return vs Nifty]))/_xlfn.STDEV.P(Table2[6M Return vs Nifty])</f>
        <v>0.14001939256835522</v>
      </c>
      <c r="M412">
        <v>6.5903386802927899E-2</v>
      </c>
      <c r="N412">
        <f>(Table2[[#This Row],[1W Return vs Nifty]]-AVERAGE(Table2[1W Return vs Nifty]))/_xlfn.STDEV.P(Table2[1W Return vs Nifty])</f>
        <v>-0.16494812410183313</v>
      </c>
      <c r="O412">
        <v>1935.28</v>
      </c>
      <c r="P412">
        <v>1882.0415700959099</v>
      </c>
      <c r="Q412">
        <v>1725.0303857567301</v>
      </c>
      <c r="R412">
        <v>64.917093825500899</v>
      </c>
      <c r="S412" s="2">
        <f>(Table2[[#This Row],[Close Price]]-Table2[[#This Row],[20D EMA]])/Table2[[#This Row],[20D EMA]]</f>
        <v>1.8069736678930196E-2</v>
      </c>
      <c r="T412" s="2">
        <f>(Table2[[#This Row],[Close Price]]-Table2[[#This Row],[50D EMA]])/Table2[[#This Row],[50D EMA]]</f>
        <v>4.6868481177913035E-2</v>
      </c>
      <c r="U412" s="2">
        <f>(Table2[[#This Row],[Close Price]]-Table2[[#This Row],[200D EMA]])/Table2[[#This Row],[200D EMA]]</f>
        <v>0.14215379408270415</v>
      </c>
      <c r="V412">
        <v>0.51183696464219597</v>
      </c>
      <c r="W412">
        <v>1952</v>
      </c>
      <c r="X412">
        <v>2010</v>
      </c>
      <c r="Y412">
        <v>1947.05</v>
      </c>
      <c r="Z412">
        <v>2018.8</v>
      </c>
      <c r="AA412">
        <v>1847.05</v>
      </c>
      <c r="AB412">
        <v>2018.8</v>
      </c>
      <c r="AC412" s="2">
        <f>(Table2[[#This Row],[Close Price]]/Table2[[#This Row],[Day Low]])-1</f>
        <v>9.3493852459016757E-3</v>
      </c>
      <c r="AD412" s="2">
        <f>(Table2[[#This Row],[Day High]]/Table2[[#This Row],[Close Price]])-1</f>
        <v>2.0175104682147005E-2</v>
      </c>
      <c r="AE412" s="2">
        <f>(Table2[[#This Row],[Close Price]]/Table2[[#This Row],[Current Week Low]])-1</f>
        <v>1.1915461852546105E-2</v>
      </c>
      <c r="AF412" s="2">
        <f>(Table2[[#This Row],[Current Week High]]/Table2[[#This Row],[Close Price]])-1</f>
        <v>2.4641542951401973E-2</v>
      </c>
      <c r="AG412" s="2">
        <f>(Table2[[#This Row],[Close Price]]/Table2[[#This Row],[Current Month Low]])-1</f>
        <v>6.6700955577813303E-2</v>
      </c>
      <c r="AH412" s="2">
        <f>(Table2[[#This Row],[Current Month High]]/Table2[[#This Row],[Close Price]])-1</f>
        <v>2.4641542951401973E-2</v>
      </c>
      <c r="AI412">
        <v>6.0779088948103004</v>
      </c>
      <c r="AJ412">
        <v>39.338755304101802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0.16</v>
      </c>
      <c r="AM412" t="s">
        <v>10345</v>
      </c>
      <c r="AN412">
        <v>3.83</v>
      </c>
      <c r="AO412" t="s">
        <v>10345</v>
      </c>
      <c r="AP412">
        <v>6.3137929115944999E-2</v>
      </c>
      <c r="AQ412">
        <f>(Table2[[#This Row],[Sharpe Ratio]]-AVERAGE(Table2[Sharpe Ratio]))/_xlfn.STDEV.P(Table2[Sharpe Ratio])</f>
        <v>-2.7807929778874727E-2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-0.78073212105653833</v>
      </c>
      <c r="AS412">
        <f>_xlfn.RANK.AVG(Table2[[#This Row],[1Y Return vs Nifty Z-Score]],Table2[1Y Return vs Nifty Z-Score])</f>
        <v>582</v>
      </c>
      <c r="AT412">
        <f>_xlfn.RANK.AVG(Table2[[#This Row],[6M Return vs Nifty Z-Score]],Table2[6M Return vs Nifty Z-Score])</f>
        <v>276</v>
      </c>
      <c r="AU412">
        <f>_xlfn.RANK.AVG(Table2[[#This Row],[Sharpe Ratio Z-Score]],Table2[Sharpe Ratio Z-Score])</f>
        <v>359</v>
      </c>
      <c r="AV412">
        <f>(Table2[[#This Row],[Rank 1Y]]+Table2[[#This Row],[Rank 6M]]+Table2[[#This Row],[Rank Sharpe]])/3</f>
        <v>405.66666666666669</v>
      </c>
    </row>
    <row r="413" spans="1:48" x14ac:dyDescent="0.3">
      <c r="A413" t="s">
        <v>251</v>
      </c>
      <c r="B413" t="s">
        <v>252</v>
      </c>
      <c r="C413" t="s">
        <v>10301</v>
      </c>
      <c r="D413" t="s">
        <v>37</v>
      </c>
      <c r="E413">
        <v>107435.645545469</v>
      </c>
      <c r="F413">
        <v>744.6</v>
      </c>
      <c r="G413">
        <v>6.07448538759441</v>
      </c>
      <c r="H413">
        <f>(Table2[[#This Row],[1Y Return vs Nifty]]-AVERAGE(Table2[1Y Return vs Nifty]))/_xlfn.STDEV.P(Table2[1Y Return vs Nifty])</f>
        <v>-0.36578132112138317</v>
      </c>
      <c r="I413">
        <v>1.90736373266327</v>
      </c>
      <c r="J413">
        <f>(Table2[[#This Row],[1M Return vs Nifty]]-AVERAGE(Table2[1M Return vs Nifty]))/_xlfn.STDEV.P(Table2[1M Return vs Nifty])</f>
        <v>0.13306257706277108</v>
      </c>
      <c r="K413">
        <v>28.16158416423</v>
      </c>
      <c r="L413">
        <f>(Table2[[#This Row],[6M Return vs Nifty]]-AVERAGE(Table2[6M Return vs Nifty]))/_xlfn.STDEV.P(Table2[6M Return vs Nifty])</f>
        <v>0.67630243304353366</v>
      </c>
      <c r="M413">
        <v>-1.9190703345148501</v>
      </c>
      <c r="N413">
        <f>(Table2[[#This Row],[1W Return vs Nifty]]-AVERAGE(Table2[1W Return vs Nifty]))/_xlfn.STDEV.P(Table2[1W Return vs Nifty])</f>
        <v>-0.61324980625542969</v>
      </c>
      <c r="O413">
        <v>723.01</v>
      </c>
      <c r="P413">
        <v>685.55487196108902</v>
      </c>
      <c r="Q413">
        <v>604.79837274151998</v>
      </c>
      <c r="R413">
        <v>63.548455529320101</v>
      </c>
      <c r="S413" s="2">
        <f>(Table2[[#This Row],[Close Price]]-Table2[[#This Row],[20D EMA]])/Table2[[#This Row],[20D EMA]]</f>
        <v>2.986127439454507E-2</v>
      </c>
      <c r="T413" s="2">
        <f>(Table2[[#This Row],[Close Price]]-Table2[[#This Row],[50D EMA]])/Table2[[#This Row],[50D EMA]]</f>
        <v>8.6127501172892709E-2</v>
      </c>
      <c r="U413" s="2">
        <f>(Table2[[#This Row],[Close Price]]-Table2[[#This Row],[200D EMA]])/Table2[[#This Row],[200D EMA]]</f>
        <v>0.2311541061606473</v>
      </c>
      <c r="V413">
        <v>0.85940228259909301</v>
      </c>
      <c r="W413">
        <v>736.1</v>
      </c>
      <c r="X413">
        <v>750.65</v>
      </c>
      <c r="Y413">
        <v>715.45</v>
      </c>
      <c r="Z413">
        <v>750.65</v>
      </c>
      <c r="AA413">
        <v>697.35</v>
      </c>
      <c r="AB413">
        <v>752.45</v>
      </c>
      <c r="AC413" s="2">
        <f>(Table2[[#This Row],[Close Price]]/Table2[[#This Row],[Day Low]])-1</f>
        <v>1.1547344110854452E-2</v>
      </c>
      <c r="AD413" s="2">
        <f>(Table2[[#This Row],[Day High]]/Table2[[#This Row],[Close Price]])-1</f>
        <v>8.1251678753693213E-3</v>
      </c>
      <c r="AE413" s="2">
        <f>(Table2[[#This Row],[Close Price]]/Table2[[#This Row],[Current Week Low]])-1</f>
        <v>4.0743587951638904E-2</v>
      </c>
      <c r="AF413" s="2">
        <f>(Table2[[#This Row],[Current Week High]]/Table2[[#This Row],[Close Price]])-1</f>
        <v>8.1251678753693213E-3</v>
      </c>
      <c r="AG413" s="2">
        <f>(Table2[[#This Row],[Close Price]]/Table2[[#This Row],[Current Month Low]])-1</f>
        <v>6.7756506775650704E-2</v>
      </c>
      <c r="AH413" s="2">
        <f>(Table2[[#This Row],[Current Month High]]/Table2[[#This Row],[Close Price]])-1</f>
        <v>1.0542573193661031E-2</v>
      </c>
      <c r="AI413">
        <v>1.0542573193661</v>
      </c>
      <c r="AJ413">
        <v>60.664580860934301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0.23</v>
      </c>
      <c r="AM413" t="s">
        <v>10345</v>
      </c>
      <c r="AN413">
        <v>0.72</v>
      </c>
      <c r="AO413" t="s">
        <v>10345</v>
      </c>
      <c r="AP413">
        <v>-3.3889432984072002E-2</v>
      </c>
      <c r="AQ413">
        <f>(Table2[[#This Row],[Sharpe Ratio]]-AVERAGE(Table2[Sharpe Ratio]))/_xlfn.STDEV.P(Table2[Sharpe Ratio])</f>
        <v>-1.1425453055528292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-1.3122114228233372</v>
      </c>
      <c r="AS413">
        <f>_xlfn.RANK.AVG(Table2[[#This Row],[1Y Return vs Nifty Z-Score]],Table2[1Y Return vs Nifty Z-Score])</f>
        <v>416</v>
      </c>
      <c r="AT413">
        <f>_xlfn.RANK.AVG(Table2[[#This Row],[6M Return vs Nifty Z-Score]],Table2[6M Return vs Nifty Z-Score])</f>
        <v>159</v>
      </c>
      <c r="AU413">
        <f>_xlfn.RANK.AVG(Table2[[#This Row],[Sharpe Ratio Z-Score]],Table2[Sharpe Ratio Z-Score])</f>
        <v>644</v>
      </c>
      <c r="AV413">
        <f>(Table2[[#This Row],[Rank 1Y]]+Table2[[#This Row],[Rank 6M]]+Table2[[#This Row],[Rank Sharpe]])/3</f>
        <v>406.33333333333331</v>
      </c>
    </row>
    <row r="414" spans="1:48" x14ac:dyDescent="0.3">
      <c r="A414" t="s">
        <v>495</v>
      </c>
      <c r="B414" t="s">
        <v>496</v>
      </c>
      <c r="C414" t="s">
        <v>10301</v>
      </c>
      <c r="D414" t="s">
        <v>54</v>
      </c>
      <c r="E414">
        <v>42635.020251007998</v>
      </c>
      <c r="F414">
        <v>170.52</v>
      </c>
      <c r="G414">
        <v>7.9740426736161103</v>
      </c>
      <c r="H414">
        <f>(Table2[[#This Row],[1Y Return vs Nifty]]-AVERAGE(Table2[1Y Return vs Nifty]))/_xlfn.STDEV.P(Table2[1Y Return vs Nifty])</f>
        <v>-0.335971340626943</v>
      </c>
      <c r="I414">
        <v>-6.7374178894853101</v>
      </c>
      <c r="J414">
        <f>(Table2[[#This Row],[1M Return vs Nifty]]-AVERAGE(Table2[1M Return vs Nifty]))/_xlfn.STDEV.P(Table2[1M Return vs Nifty])</f>
        <v>-0.68575062982807666</v>
      </c>
      <c r="K414">
        <v>-10.8448747533019</v>
      </c>
      <c r="L414">
        <f>(Table2[[#This Row],[6M Return vs Nifty]]-AVERAGE(Table2[6M Return vs Nifty]))/_xlfn.STDEV.P(Table2[6M Return vs Nifty])</f>
        <v>-0.65858292562061804</v>
      </c>
      <c r="M414">
        <v>0.90734694369049196</v>
      </c>
      <c r="N414">
        <f>(Table2[[#This Row],[1W Return vs Nifty]]-AVERAGE(Table2[1W Return vs Nifty]))/_xlfn.STDEV.P(Table2[1W Return vs Nifty])</f>
        <v>2.5089939343950197E-2</v>
      </c>
      <c r="O414">
        <v>169.7</v>
      </c>
      <c r="P414">
        <v>171.57600467340501</v>
      </c>
      <c r="Q414">
        <v>161.041440373217</v>
      </c>
      <c r="R414">
        <v>59.470326762431498</v>
      </c>
      <c r="S414" s="2">
        <f>(Table2[[#This Row],[Close Price]]-Table2[[#This Row],[20D EMA]])/Table2[[#This Row],[20D EMA]]</f>
        <v>4.8320565704185131E-3</v>
      </c>
      <c r="T414" s="2">
        <f>(Table2[[#This Row],[Close Price]]-Table2[[#This Row],[50D EMA]])/Table2[[#This Row],[50D EMA]]</f>
        <v>-6.1547340224823652E-3</v>
      </c>
      <c r="U414" s="2">
        <f>(Table2[[#This Row],[Close Price]]-Table2[[#This Row],[200D EMA]])/Table2[[#This Row],[200D EMA]]</f>
        <v>5.8857891514235372E-2</v>
      </c>
      <c r="V414">
        <v>0.45745384475184597</v>
      </c>
      <c r="W414">
        <v>170.25</v>
      </c>
      <c r="X414">
        <v>173.7</v>
      </c>
      <c r="Y414">
        <v>166.89</v>
      </c>
      <c r="Z414">
        <v>173.7</v>
      </c>
      <c r="AA414">
        <v>159.5</v>
      </c>
      <c r="AB414">
        <v>182.06</v>
      </c>
      <c r="AC414" s="2">
        <f>(Table2[[#This Row],[Close Price]]/Table2[[#This Row],[Day Low]])-1</f>
        <v>1.5859030837004351E-3</v>
      </c>
      <c r="AD414" s="2">
        <f>(Table2[[#This Row],[Day High]]/Table2[[#This Row],[Close Price]])-1</f>
        <v>1.8648838845882976E-2</v>
      </c>
      <c r="AE414" s="2">
        <f>(Table2[[#This Row],[Close Price]]/Table2[[#This Row],[Current Week Low]])-1</f>
        <v>2.1750853855833308E-2</v>
      </c>
      <c r="AF414" s="2">
        <f>(Table2[[#This Row],[Current Week High]]/Table2[[#This Row],[Close Price]])-1</f>
        <v>1.8648838845882976E-2</v>
      </c>
      <c r="AG414" s="2">
        <f>(Table2[[#This Row],[Close Price]]/Table2[[#This Row],[Current Month Low]])-1</f>
        <v>6.9090909090909092E-2</v>
      </c>
      <c r="AH414" s="2">
        <f>(Table2[[#This Row],[Current Month High]]/Table2[[#This Row],[Close Price]])-1</f>
        <v>6.7675346000469094E-2</v>
      </c>
      <c r="AI414">
        <v>13.9162561576354</v>
      </c>
      <c r="AJ414">
        <v>40.172626387176301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-0.05</v>
      </c>
      <c r="AM414" t="s">
        <v>10344</v>
      </c>
      <c r="AN414">
        <v>2.6</v>
      </c>
      <c r="AO414" t="s">
        <v>10345</v>
      </c>
      <c r="AP414">
        <v>8.5075563570179993E-2</v>
      </c>
      <c r="AQ414">
        <f>(Table2[[#This Row],[Sharpe Ratio]]-AVERAGE(Table2[Sharpe Ratio]))/_xlfn.STDEV.P(Table2[Sharpe Ratio])</f>
        <v>0.22423129434219327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397</v>
      </c>
      <c r="AT414">
        <f>_xlfn.RANK.AVG(Table2[[#This Row],[6M Return vs Nifty Z-Score]],Table2[6M Return vs Nifty Z-Score])</f>
        <v>543</v>
      </c>
      <c r="AU414">
        <f>_xlfn.RANK.AVG(Table2[[#This Row],[Sharpe Ratio Z-Score]],Table2[Sharpe Ratio Z-Score])</f>
        <v>281</v>
      </c>
      <c r="AV414">
        <f>(Table2[[#This Row],[Rank 1Y]]+Table2[[#This Row],[Rank 6M]]+Table2[[#This Row],[Rank Sharpe]])/3</f>
        <v>407</v>
      </c>
    </row>
    <row r="415" spans="1:48" x14ac:dyDescent="0.3">
      <c r="A415" t="s">
        <v>1002</v>
      </c>
      <c r="B415" t="s">
        <v>1003</v>
      </c>
      <c r="C415" t="s">
        <v>10303</v>
      </c>
      <c r="D415" t="s">
        <v>121</v>
      </c>
      <c r="E415">
        <v>14402.49947296</v>
      </c>
      <c r="F415">
        <v>2289.1999999999998</v>
      </c>
      <c r="G415">
        <v>6.4251711604487003</v>
      </c>
      <c r="H415">
        <f>(Table2[[#This Row],[1Y Return vs Nifty]]-AVERAGE(Table2[1Y Return vs Nifty]))/_xlfn.STDEV.P(Table2[1Y Return vs Nifty])</f>
        <v>-0.36027796719497535</v>
      </c>
      <c r="I415">
        <v>-5.7729471436852604</v>
      </c>
      <c r="J415">
        <f>(Table2[[#This Row],[1M Return vs Nifty]]-AVERAGE(Table2[1M Return vs Nifty]))/_xlfn.STDEV.P(Table2[1M Return vs Nifty])</f>
        <v>-0.59439824883818315</v>
      </c>
      <c r="K415">
        <v>31.282925078744299</v>
      </c>
      <c r="L415">
        <f>(Table2[[#This Row],[6M Return vs Nifty]]-AVERAGE(Table2[6M Return vs Nifty]))/_xlfn.STDEV.P(Table2[6M Return vs Nifty])</f>
        <v>0.78312146768068625</v>
      </c>
      <c r="M415">
        <v>-2.7068365394768898</v>
      </c>
      <c r="N415">
        <f>(Table2[[#This Row],[1W Return vs Nifty]]-AVERAGE(Table2[1W Return vs Nifty]))/_xlfn.STDEV.P(Table2[1W Return vs Nifty])</f>
        <v>-0.79116496504845624</v>
      </c>
      <c r="O415">
        <v>2265.7399999999998</v>
      </c>
      <c r="P415">
        <v>2159.2917085458198</v>
      </c>
      <c r="Q415">
        <v>1840.41844469127</v>
      </c>
      <c r="R415">
        <v>47.684137877169199</v>
      </c>
      <c r="S415" s="2">
        <f>(Table2[[#This Row],[Close Price]]-Table2[[#This Row],[20D EMA]])/Table2[[#This Row],[20D EMA]]</f>
        <v>1.0354233054101547E-2</v>
      </c>
      <c r="T415" s="2">
        <f>(Table2[[#This Row],[Close Price]]-Table2[[#This Row],[50D EMA]])/Table2[[#This Row],[50D EMA]]</f>
        <v>6.0162455558942091E-2</v>
      </c>
      <c r="U415" s="2">
        <f>(Table2[[#This Row],[Close Price]]-Table2[[#This Row],[200D EMA]])/Table2[[#This Row],[200D EMA]]</f>
        <v>0.24384756445103595</v>
      </c>
      <c r="V415">
        <v>0.47607167527136801</v>
      </c>
      <c r="W415">
        <v>2241</v>
      </c>
      <c r="X415">
        <v>2315</v>
      </c>
      <c r="Y415">
        <v>2225.0500000000002</v>
      </c>
      <c r="Z415">
        <v>2315</v>
      </c>
      <c r="AA415">
        <v>2189.1</v>
      </c>
      <c r="AB415">
        <v>2425</v>
      </c>
      <c r="AC415" s="2">
        <f>(Table2[[#This Row],[Close Price]]/Table2[[#This Row],[Day Low]])-1</f>
        <v>2.1508255243194885E-2</v>
      </c>
      <c r="AD415" s="2">
        <f>(Table2[[#This Row],[Day High]]/Table2[[#This Row],[Close Price]])-1</f>
        <v>1.1270312773021152E-2</v>
      </c>
      <c r="AE415" s="2">
        <f>(Table2[[#This Row],[Close Price]]/Table2[[#This Row],[Current Week Low]])-1</f>
        <v>2.8830812790723748E-2</v>
      </c>
      <c r="AF415" s="2">
        <f>(Table2[[#This Row],[Current Week High]]/Table2[[#This Row],[Close Price]])-1</f>
        <v>1.1270312773021152E-2</v>
      </c>
      <c r="AG415" s="2">
        <f>(Table2[[#This Row],[Close Price]]/Table2[[#This Row],[Current Month Low]])-1</f>
        <v>4.5726554291718013E-2</v>
      </c>
      <c r="AH415" s="2">
        <f>(Table2[[#This Row],[Current Month High]]/Table2[[#This Row],[Close Price]])-1</f>
        <v>5.9322033898305149E-2</v>
      </c>
      <c r="AI415">
        <v>8.5095229774593903</v>
      </c>
      <c r="AJ415">
        <v>58.955664340520002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0.12</v>
      </c>
      <c r="AM415" t="s">
        <v>10345</v>
      </c>
      <c r="AN415">
        <v>-1.1399999999999999</v>
      </c>
      <c r="AO415" t="s">
        <v>10344</v>
      </c>
      <c r="AP415">
        <v>-5.5236869349198997E-2</v>
      </c>
      <c r="AQ415">
        <f>(Table2[[#This Row],[Sharpe Ratio]]-AVERAGE(Table2[Sharpe Ratio]))/_xlfn.STDEV.P(Table2[Sharpe Ratio])</f>
        <v>-1.3878038045794554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-2.3505235179803838</v>
      </c>
      <c r="AS415">
        <f>_xlfn.RANK.AVG(Table2[[#This Row],[1Y Return vs Nifty Z-Score]],Table2[1Y Return vs Nifty Z-Score])</f>
        <v>411</v>
      </c>
      <c r="AT415">
        <f>_xlfn.RANK.AVG(Table2[[#This Row],[6M Return vs Nifty Z-Score]],Table2[6M Return vs Nifty Z-Score])</f>
        <v>137</v>
      </c>
      <c r="AU415">
        <f>_xlfn.RANK.AVG(Table2[[#This Row],[Sharpe Ratio Z-Score]],Table2[Sharpe Ratio Z-Score])</f>
        <v>673</v>
      </c>
      <c r="AV415">
        <f>(Table2[[#This Row],[Rank 1Y]]+Table2[[#This Row],[Rank 6M]]+Table2[[#This Row],[Rank Sharpe]])/3</f>
        <v>407</v>
      </c>
    </row>
    <row r="416" spans="1:48" x14ac:dyDescent="0.3">
      <c r="A416" t="s">
        <v>1335</v>
      </c>
      <c r="B416" t="s">
        <v>1336</v>
      </c>
      <c r="C416" t="s">
        <v>10301</v>
      </c>
      <c r="D416" t="s">
        <v>21</v>
      </c>
      <c r="E416">
        <v>8538.9557745040001</v>
      </c>
      <c r="F416">
        <v>30.98</v>
      </c>
      <c r="G416">
        <v>90.7339757536039</v>
      </c>
      <c r="H416">
        <f>(Table2[[#This Row],[1Y Return vs Nifty]]-AVERAGE(Table2[1Y Return vs Nifty]))/_xlfn.STDEV.P(Table2[1Y Return vs Nifty])</f>
        <v>0.9627902229174099</v>
      </c>
      <c r="I416">
        <v>-5.0113575779109096</v>
      </c>
      <c r="J416">
        <f>(Table2[[#This Row],[1M Return vs Nifty]]-AVERAGE(Table2[1M Return vs Nifty]))/_xlfn.STDEV.P(Table2[1M Return vs Nifty])</f>
        <v>-0.52226229191723617</v>
      </c>
      <c r="K416">
        <v>-22.198950243922699</v>
      </c>
      <c r="L416">
        <f>(Table2[[#This Row],[6M Return vs Nifty]]-AVERAGE(Table2[6M Return vs Nifty]))/_xlfn.STDEV.P(Table2[6M Return vs Nifty])</f>
        <v>-1.0471439371608116</v>
      </c>
      <c r="M416">
        <v>-1.68745743128905</v>
      </c>
      <c r="N416">
        <f>(Table2[[#This Row],[1W Return vs Nifty]]-AVERAGE(Table2[1W Return vs Nifty]))/_xlfn.STDEV.P(Table2[1W Return vs Nifty])</f>
        <v>-0.56094057263208863</v>
      </c>
      <c r="O416">
        <v>31.2</v>
      </c>
      <c r="P416">
        <v>31.153301493167401</v>
      </c>
      <c r="Q416">
        <v>29.242346531424101</v>
      </c>
      <c r="R416">
        <v>43.434054435607599</v>
      </c>
      <c r="S416" s="2">
        <f>(Table2[[#This Row],[Close Price]]-Table2[[#This Row],[20D EMA]])/Table2[[#This Row],[20D EMA]]</f>
        <v>-7.051282051282015E-3</v>
      </c>
      <c r="T416" s="2">
        <f>(Table2[[#This Row],[Close Price]]-Table2[[#This Row],[50D EMA]])/Table2[[#This Row],[50D EMA]]</f>
        <v>-5.5628612333562602E-3</v>
      </c>
      <c r="U416" s="2">
        <f>(Table2[[#This Row],[Close Price]]-Table2[[#This Row],[200D EMA]])/Table2[[#This Row],[200D EMA]]</f>
        <v>5.9422504507584607E-2</v>
      </c>
      <c r="V416">
        <v>0.872893532823938</v>
      </c>
      <c r="W416">
        <v>30.95</v>
      </c>
      <c r="X416">
        <v>32.36</v>
      </c>
      <c r="Y416">
        <v>30.67</v>
      </c>
      <c r="Z416">
        <v>32.36</v>
      </c>
      <c r="AA416">
        <v>30.26</v>
      </c>
      <c r="AB416">
        <v>34.19</v>
      </c>
      <c r="AC416" s="2">
        <f>(Table2[[#This Row],[Close Price]]/Table2[[#This Row],[Day Low]])-1</f>
        <v>9.6930533117944861E-4</v>
      </c>
      <c r="AD416" s="2">
        <f>(Table2[[#This Row],[Day High]]/Table2[[#This Row],[Close Price]])-1</f>
        <v>4.4544867656552523E-2</v>
      </c>
      <c r="AE416" s="2">
        <f>(Table2[[#This Row],[Close Price]]/Table2[[#This Row],[Current Week Low]])-1</f>
        <v>1.010759700032593E-2</v>
      </c>
      <c r="AF416" s="2">
        <f>(Table2[[#This Row],[Current Week High]]/Table2[[#This Row],[Close Price]])-1</f>
        <v>4.4544867656552523E-2</v>
      </c>
      <c r="AG416" s="2">
        <f>(Table2[[#This Row],[Close Price]]/Table2[[#This Row],[Current Month Low]])-1</f>
        <v>2.3793787177792458E-2</v>
      </c>
      <c r="AH416" s="2">
        <f>(Table2[[#This Row],[Current Month High]]/Table2[[#This Row],[Close Price]])-1</f>
        <v>0.10361523563589414</v>
      </c>
      <c r="AI416">
        <v>37.1852808263395</v>
      </c>
      <c r="AJ416">
        <v>121.28571428571399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-0.17</v>
      </c>
      <c r="AM416" t="s">
        <v>10344</v>
      </c>
      <c r="AN416">
        <v>-7.05</v>
      </c>
      <c r="AO416" t="s">
        <v>10344</v>
      </c>
      <c r="AP416">
        <v>2.8642688470656E-2</v>
      </c>
      <c r="AQ416">
        <f>(Table2[[#This Row],[Sharpe Ratio]]-AVERAGE(Table2[Sharpe Ratio]))/_xlfn.STDEV.P(Table2[Sharpe Ratio])</f>
        <v>-0.42412019882708962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-1.591676777619816</v>
      </c>
      <c r="AS416">
        <f>_xlfn.RANK.AVG(Table2[[#This Row],[1Y Return vs Nifty Z-Score]],Table2[1Y Return vs Nifty Z-Score])</f>
        <v>108</v>
      </c>
      <c r="AT416">
        <f>_xlfn.RANK.AVG(Table2[[#This Row],[6M Return vs Nifty Z-Score]],Table2[6M Return vs Nifty Z-Score])</f>
        <v>657</v>
      </c>
      <c r="AU416">
        <f>_xlfn.RANK.AVG(Table2[[#This Row],[Sharpe Ratio Z-Score]],Table2[Sharpe Ratio Z-Score])</f>
        <v>456</v>
      </c>
      <c r="AV416">
        <f>(Table2[[#This Row],[Rank 1Y]]+Table2[[#This Row],[Rank 6M]]+Table2[[#This Row],[Rank Sharpe]])/3</f>
        <v>407</v>
      </c>
    </row>
    <row r="417" spans="1:48" x14ac:dyDescent="0.3">
      <c r="A417" t="s">
        <v>1161</v>
      </c>
      <c r="B417" t="s">
        <v>1162</v>
      </c>
      <c r="C417" t="s">
        <v>10305</v>
      </c>
      <c r="D417" t="s">
        <v>283</v>
      </c>
      <c r="E417">
        <v>10655.69675055</v>
      </c>
      <c r="F417">
        <v>2097.3000000000002</v>
      </c>
      <c r="G417">
        <v>27.484115000569599</v>
      </c>
      <c r="H417">
        <f>(Table2[[#This Row],[1Y Return vs Nifty]]-AVERAGE(Table2[1Y Return vs Nifty]))/_xlfn.STDEV.P(Table2[1Y Return vs Nifty])</f>
        <v>-2.9797433795392642E-2</v>
      </c>
      <c r="I417">
        <v>-3.6574591178968201</v>
      </c>
      <c r="J417">
        <f>(Table2[[#This Row],[1M Return vs Nifty]]-AVERAGE(Table2[1M Return vs Nifty]))/_xlfn.STDEV.P(Table2[1M Return vs Nifty])</f>
        <v>-0.39402424169183475</v>
      </c>
      <c r="K417">
        <v>16.512605229647701</v>
      </c>
      <c r="L417">
        <f>(Table2[[#This Row],[6M Return vs Nifty]]-AVERAGE(Table2[6M Return vs Nifty]))/_xlfn.STDEV.P(Table2[6M Return vs Nifty])</f>
        <v>0.27764918805051303</v>
      </c>
      <c r="M417">
        <v>-1.40285930333979</v>
      </c>
      <c r="N417">
        <f>(Table2[[#This Row],[1W Return vs Nifty]]-AVERAGE(Table2[1W Return vs Nifty]))/_xlfn.STDEV.P(Table2[1W Return vs Nifty])</f>
        <v>-0.49666474966919494</v>
      </c>
      <c r="O417">
        <v>2073.6999999999998</v>
      </c>
      <c r="P417">
        <v>2034.42044519617</v>
      </c>
      <c r="Q417">
        <v>1829.13526173572</v>
      </c>
      <c r="R417">
        <v>50.877899059447799</v>
      </c>
      <c r="S417" s="2">
        <f>(Table2[[#This Row],[Close Price]]-Table2[[#This Row],[20D EMA]])/Table2[[#This Row],[20D EMA]]</f>
        <v>1.1380624005401151E-2</v>
      </c>
      <c r="T417" s="2">
        <f>(Table2[[#This Row],[Close Price]]-Table2[[#This Row],[50D EMA]])/Table2[[#This Row],[50D EMA]]</f>
        <v>3.0907846483899725E-2</v>
      </c>
      <c r="U417" s="2">
        <f>(Table2[[#This Row],[Close Price]]-Table2[[#This Row],[200D EMA]])/Table2[[#This Row],[200D EMA]]</f>
        <v>0.14660738539904963</v>
      </c>
      <c r="V417">
        <v>0.83515598850648098</v>
      </c>
      <c r="W417">
        <v>2057.1999999999998</v>
      </c>
      <c r="X417">
        <v>2127.8000000000002</v>
      </c>
      <c r="Y417">
        <v>2057.1999999999998</v>
      </c>
      <c r="Z417">
        <v>2127.8000000000002</v>
      </c>
      <c r="AA417">
        <v>1965.1</v>
      </c>
      <c r="AB417">
        <v>2169.6999999999998</v>
      </c>
      <c r="AC417" s="2">
        <f>(Table2[[#This Row],[Close Price]]/Table2[[#This Row],[Day Low]])-1</f>
        <v>1.9492514096830726E-2</v>
      </c>
      <c r="AD417" s="2">
        <f>(Table2[[#This Row],[Day High]]/Table2[[#This Row],[Close Price]])-1</f>
        <v>1.4542507032851759E-2</v>
      </c>
      <c r="AE417" s="2">
        <f>(Table2[[#This Row],[Close Price]]/Table2[[#This Row],[Current Week Low]])-1</f>
        <v>1.9492514096830726E-2</v>
      </c>
      <c r="AF417" s="2">
        <f>(Table2[[#This Row],[Current Week High]]/Table2[[#This Row],[Close Price]])-1</f>
        <v>1.4542507032851759E-2</v>
      </c>
      <c r="AG417" s="2">
        <f>(Table2[[#This Row],[Close Price]]/Table2[[#This Row],[Current Month Low]])-1</f>
        <v>6.7273930079894351E-2</v>
      </c>
      <c r="AH417" s="2">
        <f>(Table2[[#This Row],[Current Month High]]/Table2[[#This Row],[Close Price]])-1</f>
        <v>3.4520574071424948E-2</v>
      </c>
      <c r="AI417">
        <v>3.4520574071424899</v>
      </c>
      <c r="AJ417">
        <v>59.3450843336879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-0.11</v>
      </c>
      <c r="AM417" t="s">
        <v>10344</v>
      </c>
      <c r="AN417">
        <v>1.91</v>
      </c>
      <c r="AO417" t="s">
        <v>10345</v>
      </c>
      <c r="AP417">
        <v>-6.2671202065931006E-2</v>
      </c>
      <c r="AQ417">
        <f>(Table2[[#This Row],[Sharpe Ratio]]-AVERAGE(Table2[Sharpe Ratio]))/_xlfn.STDEV.P(Table2[Sharpe Ratio])</f>
        <v>-1.4732160879180216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-2.1160533250239308</v>
      </c>
      <c r="AS417">
        <f>_xlfn.RANK.AVG(Table2[[#This Row],[1Y Return vs Nifty Z-Score]],Table2[1Y Return vs Nifty Z-Score])</f>
        <v>305</v>
      </c>
      <c r="AT417">
        <f>_xlfn.RANK.AVG(Table2[[#This Row],[6M Return vs Nifty Z-Score]],Table2[6M Return vs Nifty Z-Score])</f>
        <v>239</v>
      </c>
      <c r="AU417">
        <f>_xlfn.RANK.AVG(Table2[[#This Row],[Sharpe Ratio Z-Score]],Table2[Sharpe Ratio Z-Score])</f>
        <v>680</v>
      </c>
      <c r="AV417">
        <f>(Table2[[#This Row],[Rank 1Y]]+Table2[[#This Row],[Rank 6M]]+Table2[[#This Row],[Rank Sharpe]])/3</f>
        <v>408</v>
      </c>
    </row>
    <row r="418" spans="1:48" x14ac:dyDescent="0.3">
      <c r="A418" t="s">
        <v>987</v>
      </c>
      <c r="B418" t="s">
        <v>988</v>
      </c>
      <c r="C418" t="s">
        <v>10301</v>
      </c>
      <c r="D418" t="s">
        <v>248</v>
      </c>
      <c r="E418">
        <v>14585.88821775</v>
      </c>
      <c r="F418">
        <v>1128.7</v>
      </c>
      <c r="G418">
        <v>24.608353049788601</v>
      </c>
      <c r="H418">
        <f>(Table2[[#This Row],[1Y Return vs Nifty]]-AVERAGE(Table2[1Y Return vs Nifty]))/_xlfn.STDEV.P(Table2[1Y Return vs Nifty])</f>
        <v>-7.4927111268281166E-2</v>
      </c>
      <c r="I418">
        <v>6.3055262977344899</v>
      </c>
      <c r="J418">
        <f>(Table2[[#This Row],[1M Return vs Nifty]]-AVERAGE(Table2[1M Return vs Nifty]))/_xlfn.STDEV.P(Table2[1M Return vs Nifty])</f>
        <v>0.54964610129044034</v>
      </c>
      <c r="K418">
        <v>12.436518447744101</v>
      </c>
      <c r="L418">
        <f>(Table2[[#This Row],[6M Return vs Nifty]]-AVERAGE(Table2[6M Return vs Nifty]))/_xlfn.STDEV.P(Table2[6M Return vs Nifty])</f>
        <v>0.13815668560851291</v>
      </c>
      <c r="M418">
        <v>1.3544384845378701</v>
      </c>
      <c r="N418">
        <f>(Table2[[#This Row],[1W Return vs Nifty]]-AVERAGE(Table2[1W Return vs Nifty]))/_xlfn.STDEV.P(Table2[1W Return vs Nifty])</f>
        <v>0.12606452036029783</v>
      </c>
      <c r="O418">
        <v>1082.3</v>
      </c>
      <c r="P418">
        <v>1039.2597866373001</v>
      </c>
      <c r="Q418">
        <v>934.90764059756395</v>
      </c>
      <c r="R418">
        <v>68.891463598314104</v>
      </c>
      <c r="S418" s="2">
        <f>(Table2[[#This Row],[Close Price]]-Table2[[#This Row],[20D EMA]])/Table2[[#This Row],[20D EMA]]</f>
        <v>4.2871662200868604E-2</v>
      </c>
      <c r="T418" s="2">
        <f>(Table2[[#This Row],[Close Price]]-Table2[[#This Row],[50D EMA]])/Table2[[#This Row],[50D EMA]]</f>
        <v>8.6061458850533262E-2</v>
      </c>
      <c r="U418" s="2">
        <f>(Table2[[#This Row],[Close Price]]-Table2[[#This Row],[200D EMA]])/Table2[[#This Row],[200D EMA]]</f>
        <v>0.2072850311487133</v>
      </c>
      <c r="V418">
        <v>1.4796578687514399</v>
      </c>
      <c r="W418">
        <v>1126.6500000000001</v>
      </c>
      <c r="X418">
        <v>1172.8</v>
      </c>
      <c r="Y418">
        <v>1126.6500000000001</v>
      </c>
      <c r="Z418">
        <v>1180.5</v>
      </c>
      <c r="AA418">
        <v>970</v>
      </c>
      <c r="AB418">
        <v>1180.5</v>
      </c>
      <c r="AC418" s="2">
        <f>(Table2[[#This Row],[Close Price]]/Table2[[#This Row],[Day Low]])-1</f>
        <v>1.8195535436913435E-3</v>
      </c>
      <c r="AD418" s="2">
        <f>(Table2[[#This Row],[Day High]]/Table2[[#This Row],[Close Price]])-1</f>
        <v>3.9071498183751219E-2</v>
      </c>
      <c r="AE418" s="2">
        <f>(Table2[[#This Row],[Close Price]]/Table2[[#This Row],[Current Week Low]])-1</f>
        <v>1.8195535436913435E-3</v>
      </c>
      <c r="AF418" s="2">
        <f>(Table2[[#This Row],[Current Week High]]/Table2[[#This Row],[Close Price]])-1</f>
        <v>4.5893505803136225E-2</v>
      </c>
      <c r="AG418" s="2">
        <f>(Table2[[#This Row],[Close Price]]/Table2[[#This Row],[Current Month Low]])-1</f>
        <v>0.16360824742268054</v>
      </c>
      <c r="AH418" s="2">
        <f>(Table2[[#This Row],[Current Month High]]/Table2[[#This Row],[Close Price]])-1</f>
        <v>4.5893505803136225E-2</v>
      </c>
      <c r="AI418">
        <v>4.5893505803136199</v>
      </c>
      <c r="AJ418">
        <v>52.599202325424102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0.11</v>
      </c>
      <c r="AM418" t="s">
        <v>10345</v>
      </c>
      <c r="AN418">
        <v>13.63</v>
      </c>
      <c r="AO418" t="s">
        <v>10345</v>
      </c>
      <c r="AP418">
        <v>-2.7890068853965E-2</v>
      </c>
      <c r="AQ418">
        <f>(Table2[[#This Row],[Sharpe Ratio]]-AVERAGE(Table2[Sharpe Ratio]))/_xlfn.STDEV.P(Table2[Sharpe Ratio])</f>
        <v>-1.073619228599257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-0.33467903260828713</v>
      </c>
      <c r="AS418">
        <f>_xlfn.RANK.AVG(Table2[[#This Row],[1Y Return vs Nifty Z-Score]],Table2[1Y Return vs Nifty Z-Score])</f>
        <v>322</v>
      </c>
      <c r="AT418">
        <f>_xlfn.RANK.AVG(Table2[[#This Row],[6M Return vs Nifty Z-Score]],Table2[6M Return vs Nifty Z-Score])</f>
        <v>277</v>
      </c>
      <c r="AU418">
        <f>_xlfn.RANK.AVG(Table2[[#This Row],[Sharpe Ratio Z-Score]],Table2[Sharpe Ratio Z-Score])</f>
        <v>631</v>
      </c>
      <c r="AV418">
        <f>(Table2[[#This Row],[Rank 1Y]]+Table2[[#This Row],[Rank 6M]]+Table2[[#This Row],[Rank Sharpe]])/3</f>
        <v>410</v>
      </c>
    </row>
    <row r="419" spans="1:48" x14ac:dyDescent="0.3">
      <c r="A419" t="s">
        <v>1732</v>
      </c>
      <c r="B419" t="s">
        <v>1733</v>
      </c>
      <c r="C419" t="s">
        <v>10309</v>
      </c>
      <c r="D419" t="s">
        <v>1467</v>
      </c>
      <c r="E419">
        <v>4778.4653893349996</v>
      </c>
      <c r="F419">
        <v>840.5</v>
      </c>
      <c r="G419">
        <v>2.3361617442512799</v>
      </c>
      <c r="H419">
        <f>(Table2[[#This Row],[1Y Return vs Nifty]]-AVERAGE(Table2[1Y Return vs Nifty]))/_xlfn.STDEV.P(Table2[1Y Return vs Nifty])</f>
        <v>-0.42444728276940169</v>
      </c>
      <c r="I419">
        <v>-8.9661009989991705</v>
      </c>
      <c r="J419">
        <f>(Table2[[#This Row],[1M Return vs Nifty]]-AVERAGE(Table2[1M Return vs Nifty]))/_xlfn.STDEV.P(Table2[1M Return vs Nifty])</f>
        <v>-0.89684620676770044</v>
      </c>
      <c r="K419">
        <v>-23.419769024942099</v>
      </c>
      <c r="L419">
        <f>(Table2[[#This Row],[6M Return vs Nifty]]-AVERAGE(Table2[6M Return vs Nifty]))/_xlfn.STDEV.P(Table2[6M Return vs Nifty])</f>
        <v>-1.0889229953370603</v>
      </c>
      <c r="M419">
        <v>0.76103824311815504</v>
      </c>
      <c r="N419">
        <f>(Table2[[#This Row],[1W Return vs Nifty]]-AVERAGE(Table2[1W Return vs Nifty]))/_xlfn.STDEV.P(Table2[1W Return vs Nifty])</f>
        <v>-7.9535392048446698E-3</v>
      </c>
      <c r="O419">
        <v>834.36</v>
      </c>
      <c r="P419">
        <v>858.59966427004701</v>
      </c>
      <c r="Q419">
        <v>850.461912666648</v>
      </c>
      <c r="R419">
        <v>63.792076341358801</v>
      </c>
      <c r="S419" s="2">
        <f>(Table2[[#This Row],[Close Price]]-Table2[[#This Row],[20D EMA]])/Table2[[#This Row],[20D EMA]]</f>
        <v>7.3589337935663097E-3</v>
      </c>
      <c r="T419" s="2">
        <f>(Table2[[#This Row],[Close Price]]-Table2[[#This Row],[50D EMA]])/Table2[[#This Row],[50D EMA]]</f>
        <v>-2.108044647959972E-2</v>
      </c>
      <c r="U419" s="2">
        <f>(Table2[[#This Row],[Close Price]]-Table2[[#This Row],[200D EMA]])/Table2[[#This Row],[200D EMA]]</f>
        <v>-1.1713531809334222E-2</v>
      </c>
      <c r="V419">
        <v>0.92078877389040503</v>
      </c>
      <c r="W419">
        <v>839.1</v>
      </c>
      <c r="X419">
        <v>850.65</v>
      </c>
      <c r="Y419">
        <v>831.75</v>
      </c>
      <c r="Z419">
        <v>851.9</v>
      </c>
      <c r="AA419">
        <v>770.05</v>
      </c>
      <c r="AB419">
        <v>851.9</v>
      </c>
      <c r="AC419" s="2">
        <f>(Table2[[#This Row],[Close Price]]/Table2[[#This Row],[Day Low]])-1</f>
        <v>1.6684542962697169E-3</v>
      </c>
      <c r="AD419" s="2">
        <f>(Table2[[#This Row],[Day High]]/Table2[[#This Row],[Close Price]])-1</f>
        <v>1.2076145151695306E-2</v>
      </c>
      <c r="AE419" s="2">
        <f>(Table2[[#This Row],[Close Price]]/Table2[[#This Row],[Current Week Low]])-1</f>
        <v>1.0519987977156697E-2</v>
      </c>
      <c r="AF419" s="2">
        <f>(Table2[[#This Row],[Current Week High]]/Table2[[#This Row],[Close Price]])-1</f>
        <v>1.3563355145746581E-2</v>
      </c>
      <c r="AG419" s="2">
        <f>(Table2[[#This Row],[Close Price]]/Table2[[#This Row],[Current Month Low]])-1</f>
        <v>9.1487565742484289E-2</v>
      </c>
      <c r="AH419" s="2">
        <f>(Table2[[#This Row],[Current Month High]]/Table2[[#This Row],[Close Price]])-1</f>
        <v>1.3563355145746581E-2</v>
      </c>
      <c r="AI419">
        <v>31.5764425936942</v>
      </c>
      <c r="AJ419">
        <v>39.722383841742101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-0.13</v>
      </c>
      <c r="AM419" t="s">
        <v>10344</v>
      </c>
      <c r="AN419">
        <v>3.77</v>
      </c>
      <c r="AO419" t="s">
        <v>10345</v>
      </c>
      <c r="AP419">
        <v>0.144493468221979</v>
      </c>
      <c r="AQ419">
        <f>(Table2[[#This Row],[Sharpe Ratio]]-AVERAGE(Table2[Sharpe Ratio]))/_xlfn.STDEV.P(Table2[Sharpe Ratio])</f>
        <v>0.90687748477718866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439</v>
      </c>
      <c r="AT419">
        <f>_xlfn.RANK.AVG(Table2[[#This Row],[6M Return vs Nifty Z-Score]],Table2[6M Return vs Nifty Z-Score])</f>
        <v>663</v>
      </c>
      <c r="AU419">
        <f>_xlfn.RANK.AVG(Table2[[#This Row],[Sharpe Ratio Z-Score]],Table2[Sharpe Ratio Z-Score])</f>
        <v>137</v>
      </c>
      <c r="AV419">
        <f>(Table2[[#This Row],[Rank 1Y]]+Table2[[#This Row],[Rank 6M]]+Table2[[#This Row],[Rank Sharpe]])/3</f>
        <v>413</v>
      </c>
    </row>
    <row r="420" spans="1:48" x14ac:dyDescent="0.3">
      <c r="A420" t="s">
        <v>1927</v>
      </c>
      <c r="B420" t="s">
        <v>1928</v>
      </c>
      <c r="C420" t="s">
        <v>10300</v>
      </c>
      <c r="D420" t="s">
        <v>300</v>
      </c>
      <c r="E420">
        <v>3681.4659166199999</v>
      </c>
      <c r="F420">
        <v>1390.9</v>
      </c>
      <c r="G420">
        <v>9.0897034009450692</v>
      </c>
      <c r="H420">
        <f>(Table2[[#This Row],[1Y Return vs Nifty]]-AVERAGE(Table2[1Y Return vs Nifty]))/_xlfn.STDEV.P(Table2[1Y Return vs Nifty])</f>
        <v>-0.31846314291960137</v>
      </c>
      <c r="I420">
        <v>-11.2375846563388</v>
      </c>
      <c r="J420">
        <f>(Table2[[#This Row],[1M Return vs Nifty]]-AVERAGE(Table2[1M Return vs Nifty]))/_xlfn.STDEV.P(Table2[1M Return vs Nifty])</f>
        <v>-1.11199575005994</v>
      </c>
      <c r="K420">
        <v>-12.602186181456499</v>
      </c>
      <c r="L420">
        <f>(Table2[[#This Row],[6M Return vs Nifty]]-AVERAGE(Table2[6M Return vs Nifty]))/_xlfn.STDEV.P(Table2[6M Return vs Nifty])</f>
        <v>-0.71872192211389907</v>
      </c>
      <c r="M420">
        <v>-11.272394953820699</v>
      </c>
      <c r="N420">
        <f>(Table2[[#This Row],[1W Return vs Nifty]]-AVERAGE(Table2[1W Return vs Nifty]))/_xlfn.STDEV.P(Table2[1W Return vs Nifty])</f>
        <v>-2.7256763414438909</v>
      </c>
      <c r="O420">
        <v>1351.71</v>
      </c>
      <c r="P420">
        <v>1360.0851224722801</v>
      </c>
      <c r="Q420">
        <v>1314.5786437003701</v>
      </c>
      <c r="R420">
        <v>54.280837173940597</v>
      </c>
      <c r="S420" s="2">
        <f>(Table2[[#This Row],[Close Price]]-Table2[[#This Row],[20D EMA]])/Table2[[#This Row],[20D EMA]]</f>
        <v>2.8992905282937947E-2</v>
      </c>
      <c r="T420" s="2">
        <f>(Table2[[#This Row],[Close Price]]-Table2[[#This Row],[50D EMA]])/Table2[[#This Row],[50D EMA]]</f>
        <v>2.2656580105594119E-2</v>
      </c>
      <c r="U420" s="2">
        <f>(Table2[[#This Row],[Close Price]]-Table2[[#This Row],[200D EMA]])/Table2[[#This Row],[200D EMA]]</f>
        <v>5.8057657231365918E-2</v>
      </c>
      <c r="V420">
        <v>2.8452159485628998</v>
      </c>
      <c r="W420">
        <v>1376.6</v>
      </c>
      <c r="X420">
        <v>1420</v>
      </c>
      <c r="Y420">
        <v>1371.15</v>
      </c>
      <c r="Z420">
        <v>1420</v>
      </c>
      <c r="AA420">
        <v>1139.55</v>
      </c>
      <c r="AB420">
        <v>1628</v>
      </c>
      <c r="AC420" s="2">
        <f>(Table2[[#This Row],[Close Price]]/Table2[[#This Row],[Day Low]])-1</f>
        <v>1.0387912247566522E-2</v>
      </c>
      <c r="AD420" s="2">
        <f>(Table2[[#This Row],[Day High]]/Table2[[#This Row],[Close Price]])-1</f>
        <v>2.0921705370623211E-2</v>
      </c>
      <c r="AE420" s="2">
        <f>(Table2[[#This Row],[Close Price]]/Table2[[#This Row],[Current Week Low]])-1</f>
        <v>1.4403967472559565E-2</v>
      </c>
      <c r="AF420" s="2">
        <f>(Table2[[#This Row],[Current Week High]]/Table2[[#This Row],[Close Price]])-1</f>
        <v>2.0921705370623211E-2</v>
      </c>
      <c r="AG420" s="2">
        <f>(Table2[[#This Row],[Close Price]]/Table2[[#This Row],[Current Month Low]])-1</f>
        <v>0.22056952305734723</v>
      </c>
      <c r="AH420" s="2">
        <f>(Table2[[#This Row],[Current Month High]]/Table2[[#This Row],[Close Price]])-1</f>
        <v>0.17046516643899623</v>
      </c>
      <c r="AI420">
        <v>31.062621324322301</v>
      </c>
      <c r="AJ420">
        <v>44.584199584199503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-7.0000000000000007E-2</v>
      </c>
      <c r="AM420" t="s">
        <v>10344</v>
      </c>
      <c r="AN420">
        <v>15.84</v>
      </c>
      <c r="AO420" t="s">
        <v>10345</v>
      </c>
      <c r="AP420">
        <v>8.3788451434918004E-2</v>
      </c>
      <c r="AQ420">
        <f>(Table2[[#This Row],[Sharpe Ratio]]-AVERAGE(Table2[Sharpe Ratio]))/_xlfn.STDEV.P(Table2[Sharpe Ratio])</f>
        <v>0.2094437955074856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389</v>
      </c>
      <c r="AT420">
        <f>_xlfn.RANK.AVG(Table2[[#This Row],[6M Return vs Nifty Z-Score]],Table2[6M Return vs Nifty Z-Score])</f>
        <v>563</v>
      </c>
      <c r="AU420">
        <f>_xlfn.RANK.AVG(Table2[[#This Row],[Sharpe Ratio Z-Score]],Table2[Sharpe Ratio Z-Score])</f>
        <v>287</v>
      </c>
      <c r="AV420">
        <f>(Table2[[#This Row],[Rank 1Y]]+Table2[[#This Row],[Rank 6M]]+Table2[[#This Row],[Rank Sharpe]])/3</f>
        <v>413</v>
      </c>
    </row>
    <row r="421" spans="1:48" x14ac:dyDescent="0.3">
      <c r="A421" t="s">
        <v>1480</v>
      </c>
      <c r="B421" t="s">
        <v>1481</v>
      </c>
      <c r="C421" t="s">
        <v>10314</v>
      </c>
      <c r="D421" t="s">
        <v>385</v>
      </c>
      <c r="E421">
        <v>7134.2018243759903</v>
      </c>
      <c r="F421">
        <v>86.43</v>
      </c>
      <c r="G421">
        <v>-3.4968964574548802</v>
      </c>
      <c r="H421">
        <f>(Table2[[#This Row],[1Y Return vs Nifty]]-AVERAGE(Table2[1Y Return vs Nifty]))/_xlfn.STDEV.P(Table2[1Y Return vs Nifty])</f>
        <v>-0.51598616527394781</v>
      </c>
      <c r="I421">
        <v>0.93816804976465396</v>
      </c>
      <c r="J421">
        <f>(Table2[[#This Row],[1M Return vs Nifty]]-AVERAGE(Table2[1M Return vs Nifty]))/_xlfn.STDEV.P(Table2[1M Return vs Nifty])</f>
        <v>4.1262661240057535E-2</v>
      </c>
      <c r="K421">
        <v>-0.47881843933528601</v>
      </c>
      <c r="L421">
        <f>(Table2[[#This Row],[6M Return vs Nifty]]-AVERAGE(Table2[6M Return vs Nifty]))/_xlfn.STDEV.P(Table2[6M Return vs Nifty])</f>
        <v>-0.30383406646737932</v>
      </c>
      <c r="M421">
        <v>-0.28673216358648301</v>
      </c>
      <c r="N421">
        <f>(Table2[[#This Row],[1W Return vs Nifty]]-AVERAGE(Table2[1W Return vs Nifty]))/_xlfn.STDEV.P(Table2[1W Return vs Nifty])</f>
        <v>-0.24459004012769464</v>
      </c>
      <c r="O421">
        <v>86.61</v>
      </c>
      <c r="P421">
        <v>84.322294466845094</v>
      </c>
      <c r="Q421">
        <v>75.999973591927301</v>
      </c>
      <c r="R421">
        <v>53.4549994154073</v>
      </c>
      <c r="S421" s="2">
        <f>(Table2[[#This Row],[Close Price]]-Table2[[#This Row],[20D EMA]])/Table2[[#This Row],[20D EMA]]</f>
        <v>-2.078281953584951E-3</v>
      </c>
      <c r="T421" s="2">
        <f>(Table2[[#This Row],[Close Price]]-Table2[[#This Row],[50D EMA]])/Table2[[#This Row],[50D EMA]]</f>
        <v>2.499582757420871E-2</v>
      </c>
      <c r="U421" s="2">
        <f>(Table2[[#This Row],[Close Price]]-Table2[[#This Row],[200D EMA]])/Table2[[#This Row],[200D EMA]]</f>
        <v>0.13723723726636375</v>
      </c>
      <c r="V421">
        <v>0.45247825878431802</v>
      </c>
      <c r="W421">
        <v>86</v>
      </c>
      <c r="X421">
        <v>88.8</v>
      </c>
      <c r="Y421">
        <v>85.26</v>
      </c>
      <c r="Z421">
        <v>89.9</v>
      </c>
      <c r="AA421">
        <v>81.25</v>
      </c>
      <c r="AB421">
        <v>94.29</v>
      </c>
      <c r="AC421" s="2">
        <f>(Table2[[#This Row],[Close Price]]/Table2[[#This Row],[Day Low]])-1</f>
        <v>5.0000000000001155E-3</v>
      </c>
      <c r="AD421" s="2">
        <f>(Table2[[#This Row],[Day High]]/Table2[[#This Row],[Close Price]])-1</f>
        <v>2.7421034363068308E-2</v>
      </c>
      <c r="AE421" s="2">
        <f>(Table2[[#This Row],[Close Price]]/Table2[[#This Row],[Current Week Low]])-1</f>
        <v>1.3722730471498856E-2</v>
      </c>
      <c r="AF421" s="2">
        <f>(Table2[[#This Row],[Current Week High]]/Table2[[#This Row],[Close Price]])-1</f>
        <v>4.0148096725673987E-2</v>
      </c>
      <c r="AG421" s="2">
        <f>(Table2[[#This Row],[Close Price]]/Table2[[#This Row],[Current Month Low]])-1</f>
        <v>6.3753846153846272E-2</v>
      </c>
      <c r="AH421" s="2">
        <f>(Table2[[#This Row],[Current Month High]]/Table2[[#This Row],[Close Price]])-1</f>
        <v>9.0940645609163484E-2</v>
      </c>
      <c r="AI421">
        <v>13.791507578387099</v>
      </c>
      <c r="AJ421">
        <v>47.365728900255696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0.21</v>
      </c>
      <c r="AM421" t="s">
        <v>10345</v>
      </c>
      <c r="AN421">
        <v>-0.74</v>
      </c>
      <c r="AO421" t="s">
        <v>10344</v>
      </c>
      <c r="AP421">
        <v>7.2726679880406001E-2</v>
      </c>
      <c r="AQ421">
        <f>(Table2[[#This Row],[Sharpe Ratio]]-AVERAGE(Table2[Sharpe Ratio]))/_xlfn.STDEV.P(Table2[Sharpe Ratio])</f>
        <v>8.2356240747656392E-2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-0.94079136988130774</v>
      </c>
      <c r="AS421">
        <f>_xlfn.RANK.AVG(Table2[[#This Row],[1Y Return vs Nifty Z-Score]],Table2[1Y Return vs Nifty Z-Score])</f>
        <v>486</v>
      </c>
      <c r="AT421">
        <f>_xlfn.RANK.AVG(Table2[[#This Row],[6M Return vs Nifty Z-Score]],Table2[6M Return vs Nifty Z-Score])</f>
        <v>422</v>
      </c>
      <c r="AU421">
        <f>_xlfn.RANK.AVG(Table2[[#This Row],[Sharpe Ratio Z-Score]],Table2[Sharpe Ratio Z-Score])</f>
        <v>332</v>
      </c>
      <c r="AV421">
        <f>(Table2[[#This Row],[Rank 1Y]]+Table2[[#This Row],[Rank 6M]]+Table2[[#This Row],[Rank Sharpe]])/3</f>
        <v>413.33333333333331</v>
      </c>
    </row>
    <row r="422" spans="1:48" x14ac:dyDescent="0.3">
      <c r="A422" t="s">
        <v>1266</v>
      </c>
      <c r="B422" t="s">
        <v>1267</v>
      </c>
      <c r="C422" t="s">
        <v>10311</v>
      </c>
      <c r="D422" t="s">
        <v>446</v>
      </c>
      <c r="E422">
        <v>9267.3882683199899</v>
      </c>
      <c r="F422">
        <v>687.6</v>
      </c>
      <c r="G422">
        <v>3.9710463704496801</v>
      </c>
      <c r="H422">
        <f>(Table2[[#This Row],[1Y Return vs Nifty]]-AVERAGE(Table2[1Y Return vs Nifty]))/_xlfn.STDEV.P(Table2[1Y Return vs Nifty])</f>
        <v>-0.39879084209437293</v>
      </c>
      <c r="I422">
        <v>4.3025279976331596</v>
      </c>
      <c r="J422">
        <f>(Table2[[#This Row],[1M Return vs Nifty]]-AVERAGE(Table2[1M Return vs Nifty]))/_xlfn.STDEV.P(Table2[1M Return vs Nifty])</f>
        <v>0.35992685409732733</v>
      </c>
      <c r="K422">
        <v>-39.140002561768398</v>
      </c>
      <c r="L422">
        <f>(Table2[[#This Row],[6M Return vs Nifty]]-AVERAGE(Table2[6M Return vs Nifty]))/_xlfn.STDEV.P(Table2[6M Return vs Nifty])</f>
        <v>-1.6269033751366422</v>
      </c>
      <c r="M422">
        <v>10.9698614210371</v>
      </c>
      <c r="N422">
        <f>(Table2[[#This Row],[1W Return vs Nifty]]-AVERAGE(Table2[1W Return vs Nifty]))/_xlfn.STDEV.P(Table2[1W Return vs Nifty])</f>
        <v>2.2976853487656062</v>
      </c>
      <c r="O422">
        <v>639.52</v>
      </c>
      <c r="P422">
        <v>655.90035559968896</v>
      </c>
      <c r="Q422">
        <v>726.08186046708897</v>
      </c>
      <c r="R422">
        <v>78.1945200373993</v>
      </c>
      <c r="S422" s="2">
        <f>(Table2[[#This Row],[Close Price]]-Table2[[#This Row],[20D EMA]])/Table2[[#This Row],[20D EMA]]</f>
        <v>7.5181386039529716E-2</v>
      </c>
      <c r="T422" s="2">
        <f>(Table2[[#This Row],[Close Price]]-Table2[[#This Row],[50D EMA]])/Table2[[#This Row],[50D EMA]]</f>
        <v>4.8329969834104008E-2</v>
      </c>
      <c r="U422" s="2">
        <f>(Table2[[#This Row],[Close Price]]-Table2[[#This Row],[200D EMA]])/Table2[[#This Row],[200D EMA]]</f>
        <v>-5.2999341482423953E-2</v>
      </c>
      <c r="V422">
        <v>1.4720449912643201</v>
      </c>
      <c r="W422">
        <v>683</v>
      </c>
      <c r="X422">
        <v>698</v>
      </c>
      <c r="Y422">
        <v>655.65</v>
      </c>
      <c r="Z422">
        <v>702.9</v>
      </c>
      <c r="AA422">
        <v>569.25</v>
      </c>
      <c r="AB422">
        <v>702.9</v>
      </c>
      <c r="AC422" s="2">
        <f>(Table2[[#This Row],[Close Price]]/Table2[[#This Row],[Day Low]])-1</f>
        <v>6.7349926793558446E-3</v>
      </c>
      <c r="AD422" s="2">
        <f>(Table2[[#This Row],[Day High]]/Table2[[#This Row],[Close Price]])-1</f>
        <v>1.5125072716695609E-2</v>
      </c>
      <c r="AE422" s="2">
        <f>(Table2[[#This Row],[Close Price]]/Table2[[#This Row],[Current Week Low]])-1</f>
        <v>4.8730267673301464E-2</v>
      </c>
      <c r="AF422" s="2">
        <f>(Table2[[#This Row],[Current Week High]]/Table2[[#This Row],[Close Price]])-1</f>
        <v>2.2251308900523403E-2</v>
      </c>
      <c r="AG422" s="2">
        <f>(Table2[[#This Row],[Close Price]]/Table2[[#This Row],[Current Month Low]])-1</f>
        <v>0.20790513833992108</v>
      </c>
      <c r="AH422" s="2">
        <f>(Table2[[#This Row],[Current Month High]]/Table2[[#This Row],[Close Price]])-1</f>
        <v>2.2251308900523403E-2</v>
      </c>
      <c r="AI422">
        <v>59.540430482838801</v>
      </c>
      <c r="AJ422">
        <v>35.701598579040798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0.11</v>
      </c>
      <c r="AM422" t="s">
        <v>10345</v>
      </c>
      <c r="AN422">
        <v>18.62</v>
      </c>
      <c r="AO422" t="s">
        <v>10345</v>
      </c>
      <c r="AP422">
        <v>0.16063925805600099</v>
      </c>
      <c r="AQ422">
        <f>(Table2[[#This Row],[Sharpe Ratio]]-AVERAGE(Table2[Sharpe Ratio]))/_xlfn.STDEV.P(Table2[Sharpe Ratio])</f>
        <v>1.0923748022330892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>
        <f>_xlfn.RANK.AVG(Table2[[#This Row],[1Y Return vs Nifty Z-Score]],Table2[1Y Return vs Nifty Z-Score])</f>
        <v>428</v>
      </c>
      <c r="AT422">
        <f>_xlfn.RANK.AVG(Table2[[#This Row],[6M Return vs Nifty Z-Score]],Table2[6M Return vs Nifty Z-Score])</f>
        <v>724</v>
      </c>
      <c r="AU422">
        <f>_xlfn.RANK.AVG(Table2[[#This Row],[Sharpe Ratio Z-Score]],Table2[Sharpe Ratio Z-Score])</f>
        <v>98</v>
      </c>
      <c r="AV422">
        <f>(Table2[[#This Row],[Rank 1Y]]+Table2[[#This Row],[Rank 6M]]+Table2[[#This Row],[Rank Sharpe]])/3</f>
        <v>416.66666666666669</v>
      </c>
    </row>
    <row r="423" spans="1:48" x14ac:dyDescent="0.3">
      <c r="A423" t="s">
        <v>655</v>
      </c>
      <c r="B423" t="s">
        <v>656</v>
      </c>
      <c r="C423" t="s">
        <v>10307</v>
      </c>
      <c r="D423" t="s">
        <v>193</v>
      </c>
      <c r="E423">
        <v>28795.991824799999</v>
      </c>
      <c r="F423">
        <v>1361.45</v>
      </c>
      <c r="G423">
        <v>-19.850225591765</v>
      </c>
      <c r="H423">
        <f>(Table2[[#This Row],[1Y Return vs Nifty]]-AVERAGE(Table2[1Y Return vs Nifty]))/_xlfn.STDEV.P(Table2[1Y Return vs Nifty])</f>
        <v>-0.77262092227773116</v>
      </c>
      <c r="I423">
        <v>-5.1105862771818504</v>
      </c>
      <c r="J423">
        <f>(Table2[[#This Row],[1M Return vs Nifty]]-AVERAGE(Table2[1M Return vs Nifty]))/_xlfn.STDEV.P(Table2[1M Return vs Nifty])</f>
        <v>-0.53166099890799212</v>
      </c>
      <c r="K423">
        <v>12.7607513912291</v>
      </c>
      <c r="L423">
        <f>(Table2[[#This Row],[6M Return vs Nifty]]-AVERAGE(Table2[6M Return vs Nifty]))/_xlfn.STDEV.P(Table2[6M Return vs Nifty])</f>
        <v>0.14925263794732349</v>
      </c>
      <c r="M423">
        <v>0.17316860386536401</v>
      </c>
      <c r="N423">
        <f>(Table2[[#This Row],[1W Return vs Nifty]]-AVERAGE(Table2[1W Return vs Nifty]))/_xlfn.STDEV.P(Table2[1W Return vs Nifty])</f>
        <v>-0.14072252517867115</v>
      </c>
      <c r="O423">
        <v>1362.87</v>
      </c>
      <c r="P423">
        <v>1343.57512454168</v>
      </c>
      <c r="Q423">
        <v>1242.5954068637</v>
      </c>
      <c r="R423">
        <v>55.941709356311101</v>
      </c>
      <c r="S423" s="2">
        <f>(Table2[[#This Row],[Close Price]]-Table2[[#This Row],[20D EMA]])/Table2[[#This Row],[20D EMA]]</f>
        <v>-1.0419188917503838E-3</v>
      </c>
      <c r="T423" s="2">
        <f>(Table2[[#This Row],[Close Price]]-Table2[[#This Row],[50D EMA]])/Table2[[#This Row],[50D EMA]]</f>
        <v>1.3303964275475495E-2</v>
      </c>
      <c r="U423" s="2">
        <f>(Table2[[#This Row],[Close Price]]-Table2[[#This Row],[200D EMA]])/Table2[[#This Row],[200D EMA]]</f>
        <v>9.5650275608444454E-2</v>
      </c>
      <c r="V423">
        <v>0.37872403596458198</v>
      </c>
      <c r="W423">
        <v>1343</v>
      </c>
      <c r="X423">
        <v>1376.25</v>
      </c>
      <c r="Y423">
        <v>1340</v>
      </c>
      <c r="Z423">
        <v>1393.05</v>
      </c>
      <c r="AA423">
        <v>1318</v>
      </c>
      <c r="AB423">
        <v>1450</v>
      </c>
      <c r="AC423" s="2">
        <f>(Table2[[#This Row],[Close Price]]/Table2[[#This Row],[Day Low]])-1</f>
        <v>1.3737900223380617E-2</v>
      </c>
      <c r="AD423" s="2">
        <f>(Table2[[#This Row],[Day High]]/Table2[[#This Row],[Close Price]])-1</f>
        <v>1.0870762789672694E-2</v>
      </c>
      <c r="AE423" s="2">
        <f>(Table2[[#This Row],[Close Price]]/Table2[[#This Row],[Current Week Low]])-1</f>
        <v>1.6007462686567164E-2</v>
      </c>
      <c r="AF423" s="2">
        <f>(Table2[[#This Row],[Current Week High]]/Table2[[#This Row],[Close Price]])-1</f>
        <v>2.3210547577949825E-2</v>
      </c>
      <c r="AG423" s="2">
        <f>(Table2[[#This Row],[Close Price]]/Table2[[#This Row],[Current Month Low]])-1</f>
        <v>3.2966616084977307E-2</v>
      </c>
      <c r="AH423" s="2">
        <f>(Table2[[#This Row],[Current Month High]]/Table2[[#This Row],[Close Price]])-1</f>
        <v>6.5040948988211111E-2</v>
      </c>
      <c r="AI423">
        <v>10.6136839399169</v>
      </c>
      <c r="AJ423">
        <v>35.731020387817097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0.05</v>
      </c>
      <c r="AM423" t="s">
        <v>10345</v>
      </c>
      <c r="AN423">
        <v>0.63</v>
      </c>
      <c r="AO423" t="s">
        <v>10345</v>
      </c>
      <c r="AP423">
        <v>5.5126218340996E-2</v>
      </c>
      <c r="AQ423">
        <f>(Table2[[#This Row],[Sharpe Ratio]]-AVERAGE(Table2[Sharpe Ratio]))/_xlfn.STDEV.P(Table2[Sharpe Ratio])</f>
        <v>-0.11985365019658972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-1.4156054586136606</v>
      </c>
      <c r="AS423">
        <f>_xlfn.RANK.AVG(Table2[[#This Row],[1Y Return vs Nifty Z-Score]],Table2[1Y Return vs Nifty Z-Score])</f>
        <v>598</v>
      </c>
      <c r="AT423">
        <f>_xlfn.RANK.AVG(Table2[[#This Row],[6M Return vs Nifty Z-Score]],Table2[6M Return vs Nifty Z-Score])</f>
        <v>273</v>
      </c>
      <c r="AU423">
        <f>_xlfn.RANK.AVG(Table2[[#This Row],[Sharpe Ratio Z-Score]],Table2[Sharpe Ratio Z-Score])</f>
        <v>380</v>
      </c>
      <c r="AV423">
        <f>(Table2[[#This Row],[Rank 1Y]]+Table2[[#This Row],[Rank 6M]]+Table2[[#This Row],[Rank Sharpe]])/3</f>
        <v>417</v>
      </c>
    </row>
    <row r="424" spans="1:48" x14ac:dyDescent="0.3">
      <c r="A424" t="s">
        <v>1167</v>
      </c>
      <c r="B424" t="s">
        <v>1168</v>
      </c>
      <c r="C424" t="s">
        <v>10309</v>
      </c>
      <c r="D424" t="s">
        <v>303</v>
      </c>
      <c r="E424">
        <v>10564.235932866</v>
      </c>
      <c r="F424">
        <v>132.65</v>
      </c>
      <c r="G424">
        <v>-2.58303683327419</v>
      </c>
      <c r="H424">
        <f>(Table2[[#This Row],[1Y Return vs Nifty]]-AVERAGE(Table2[1Y Return vs Nifty]))/_xlfn.STDEV.P(Table2[1Y Return vs Nifty])</f>
        <v>-0.50164485650060897</v>
      </c>
      <c r="I424">
        <v>-10.2371984820857</v>
      </c>
      <c r="J424">
        <f>(Table2[[#This Row],[1M Return vs Nifty]]-AVERAGE(Table2[1M Return vs Nifty]))/_xlfn.STDEV.P(Table2[1M Return vs Nifty])</f>
        <v>-1.0172415448905723</v>
      </c>
      <c r="K424">
        <v>-19.1742619015867</v>
      </c>
      <c r="L424">
        <f>(Table2[[#This Row],[6M Return vs Nifty]]-AVERAGE(Table2[6M Return vs Nifty]))/_xlfn.STDEV.P(Table2[6M Return vs Nifty])</f>
        <v>-0.94363256251276018</v>
      </c>
      <c r="M424">
        <v>7.3324743809322896</v>
      </c>
      <c r="N424">
        <f>(Table2[[#This Row],[1W Return vs Nifty]]-AVERAGE(Table2[1W Return vs Nifty]))/_xlfn.STDEV.P(Table2[1W Return vs Nifty])</f>
        <v>1.4761899751945493</v>
      </c>
      <c r="O424">
        <v>132.03</v>
      </c>
      <c r="P424">
        <v>136.93830383762199</v>
      </c>
      <c r="Q424">
        <v>132.60701166831799</v>
      </c>
      <c r="R424">
        <v>58.129358632816</v>
      </c>
      <c r="S424" s="2">
        <f>(Table2[[#This Row],[Close Price]]-Table2[[#This Row],[20D EMA]])/Table2[[#This Row],[20D EMA]]</f>
        <v>4.6959024464137281E-3</v>
      </c>
      <c r="T424" s="2">
        <f>(Table2[[#This Row],[Close Price]]-Table2[[#This Row],[50D EMA]])/Table2[[#This Row],[50D EMA]]</f>
        <v>-3.1315590433389218E-2</v>
      </c>
      <c r="U424" s="2">
        <f>(Table2[[#This Row],[Close Price]]-Table2[[#This Row],[200D EMA]])/Table2[[#This Row],[200D EMA]]</f>
        <v>3.2417842119491494E-4</v>
      </c>
      <c r="V424">
        <v>1.3867412655403699</v>
      </c>
      <c r="W424">
        <v>132.1</v>
      </c>
      <c r="X424">
        <v>133.97999999999999</v>
      </c>
      <c r="Y424">
        <v>130.63</v>
      </c>
      <c r="Z424">
        <v>135.4</v>
      </c>
      <c r="AA424">
        <v>115.11</v>
      </c>
      <c r="AB424">
        <v>152.19</v>
      </c>
      <c r="AC424" s="2">
        <f>(Table2[[#This Row],[Close Price]]/Table2[[#This Row],[Day Low]])-1</f>
        <v>4.1635124905374798E-3</v>
      </c>
      <c r="AD424" s="2">
        <f>(Table2[[#This Row],[Day High]]/Table2[[#This Row],[Close Price]])-1</f>
        <v>1.0026385224274348E-2</v>
      </c>
      <c r="AE424" s="2">
        <f>(Table2[[#This Row],[Close Price]]/Table2[[#This Row],[Current Week Low]])-1</f>
        <v>1.5463522927352091E-2</v>
      </c>
      <c r="AF424" s="2">
        <f>(Table2[[#This Row],[Current Week High]]/Table2[[#This Row],[Close Price]])-1</f>
        <v>2.0731247644176332E-2</v>
      </c>
      <c r="AG424" s="2">
        <f>(Table2[[#This Row],[Close Price]]/Table2[[#This Row],[Current Month Low]])-1</f>
        <v>0.15237598818521425</v>
      </c>
      <c r="AH424" s="2">
        <f>(Table2[[#This Row],[Current Month High]]/Table2[[#This Row],[Close Price]])-1</f>
        <v>0.14730493780625697</v>
      </c>
      <c r="AI424">
        <v>19.110441010177102</v>
      </c>
      <c r="AJ424">
        <v>31.662531017369702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-0.15</v>
      </c>
      <c r="AM424" t="s">
        <v>10344</v>
      </c>
      <c r="AN424">
        <v>10.74</v>
      </c>
      <c r="AO424" t="s">
        <v>10345</v>
      </c>
      <c r="AP424">
        <v>0.13877301112821699</v>
      </c>
      <c r="AQ424">
        <f>(Table2[[#This Row],[Sharpe Ratio]]-AVERAGE(Table2[Sharpe Ratio]))/_xlfn.STDEV.P(Table2[Sharpe Ratio])</f>
        <v>0.84115574205522881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4">
        <f>_xlfn.RANK.AVG(Table2[[#This Row],[1Y Return vs Nifty Z-Score]],Table2[1Y Return vs Nifty Z-Score])</f>
        <v>477</v>
      </c>
      <c r="AT424">
        <f>_xlfn.RANK.AVG(Table2[[#This Row],[6M Return vs Nifty Z-Score]],Table2[6M Return vs Nifty Z-Score])</f>
        <v>633</v>
      </c>
      <c r="AU424">
        <f>_xlfn.RANK.AVG(Table2[[#This Row],[Sharpe Ratio Z-Score]],Table2[Sharpe Ratio Z-Score])</f>
        <v>144</v>
      </c>
      <c r="AV424">
        <f>(Table2[[#This Row],[Rank 1Y]]+Table2[[#This Row],[Rank 6M]]+Table2[[#This Row],[Rank Sharpe]])/3</f>
        <v>418</v>
      </c>
    </row>
    <row r="425" spans="1:48" x14ac:dyDescent="0.3">
      <c r="A425" t="s">
        <v>296</v>
      </c>
      <c r="B425" t="s">
        <v>297</v>
      </c>
      <c r="C425" t="s">
        <v>10301</v>
      </c>
      <c r="D425" t="s">
        <v>34</v>
      </c>
      <c r="E425">
        <v>95061.345329999996</v>
      </c>
      <c r="F425">
        <v>123.34</v>
      </c>
      <c r="G425">
        <v>4.2281505502968804</v>
      </c>
      <c r="H425">
        <f>(Table2[[#This Row],[1Y Return vs Nifty]]-AVERAGE(Table2[1Y Return vs Nifty]))/_xlfn.STDEV.P(Table2[1Y Return vs Nifty])</f>
        <v>-0.39475607533967527</v>
      </c>
      <c r="I425">
        <v>-8.2884248438118995</v>
      </c>
      <c r="J425">
        <f>(Table2[[#This Row],[1M Return vs Nifty]]-AVERAGE(Table2[1M Return vs Nifty]))/_xlfn.STDEV.P(Table2[1M Return vs Nifty])</f>
        <v>-0.8326583290264421</v>
      </c>
      <c r="K425">
        <v>-26.559398518440801</v>
      </c>
      <c r="L425">
        <f>(Table2[[#This Row],[6M Return vs Nifty]]-AVERAGE(Table2[6M Return vs Nifty]))/_xlfn.STDEV.P(Table2[6M Return vs Nifty])</f>
        <v>-1.1963679046881588</v>
      </c>
      <c r="M425">
        <v>-2.29004667996651</v>
      </c>
      <c r="N425">
        <f>(Table2[[#This Row],[1W Return vs Nifty]]-AVERAGE(Table2[1W Return vs Nifty]))/_xlfn.STDEV.P(Table2[1W Return vs Nifty])</f>
        <v>-0.69703394803981766</v>
      </c>
      <c r="O425">
        <v>125.69</v>
      </c>
      <c r="P425">
        <v>131.45455739074399</v>
      </c>
      <c r="Q425">
        <v>129.920624996378</v>
      </c>
      <c r="R425">
        <v>48.715273665683199</v>
      </c>
      <c r="S425" s="2">
        <f>(Table2[[#This Row],[Close Price]]-Table2[[#This Row],[20D EMA]])/Table2[[#This Row],[20D EMA]]</f>
        <v>-1.8696793698782674E-2</v>
      </c>
      <c r="T425" s="2">
        <f>(Table2[[#This Row],[Close Price]]-Table2[[#This Row],[50D EMA]])/Table2[[#This Row],[50D EMA]]</f>
        <v>-6.1728992526472473E-2</v>
      </c>
      <c r="U425" s="2">
        <f>(Table2[[#This Row],[Close Price]]-Table2[[#This Row],[200D EMA]])/Table2[[#This Row],[200D EMA]]</f>
        <v>-5.0651118685439284E-2</v>
      </c>
      <c r="V425">
        <v>0.62375509204547896</v>
      </c>
      <c r="W425">
        <v>122.91</v>
      </c>
      <c r="X425">
        <v>125.25</v>
      </c>
      <c r="Y425">
        <v>122.91</v>
      </c>
      <c r="Z425">
        <v>127.75</v>
      </c>
      <c r="AA425">
        <v>116.3</v>
      </c>
      <c r="AB425">
        <v>136.09</v>
      </c>
      <c r="AC425" s="2">
        <f>(Table2[[#This Row],[Close Price]]/Table2[[#This Row],[Day Low]])-1</f>
        <v>3.4984948336180821E-3</v>
      </c>
      <c r="AD425" s="2">
        <f>(Table2[[#This Row],[Day High]]/Table2[[#This Row],[Close Price]])-1</f>
        <v>1.5485649424355374E-2</v>
      </c>
      <c r="AE425" s="2">
        <f>(Table2[[#This Row],[Close Price]]/Table2[[#This Row],[Current Week Low]])-1</f>
        <v>3.4984948336180821E-3</v>
      </c>
      <c r="AF425" s="2">
        <f>(Table2[[#This Row],[Current Week High]]/Table2[[#This Row],[Close Price]])-1</f>
        <v>3.5754824063564117E-2</v>
      </c>
      <c r="AG425" s="2">
        <f>(Table2[[#This Row],[Close Price]]/Table2[[#This Row],[Current Month Low]])-1</f>
        <v>6.0533104041272656E-2</v>
      </c>
      <c r="AH425" s="2">
        <f>(Table2[[#This Row],[Current Month High]]/Table2[[#This Row],[Close Price]])-1</f>
        <v>0.10337279065996441</v>
      </c>
      <c r="AI425">
        <v>39.857305010539903</v>
      </c>
      <c r="AJ425">
        <v>45.362404242781302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-0.18</v>
      </c>
      <c r="AM425" t="s">
        <v>10344</v>
      </c>
      <c r="AN425">
        <v>0.26</v>
      </c>
      <c r="AO425" t="s">
        <v>10345</v>
      </c>
      <c r="AP425">
        <v>0.139808935753267</v>
      </c>
      <c r="AQ425">
        <f>(Table2[[#This Row],[Sharpe Ratio]]-AVERAGE(Table2[Sharpe Ratio]))/_xlfn.STDEV.P(Table2[Sharpe Ratio])</f>
        <v>0.8530573734407908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426</v>
      </c>
      <c r="AT425">
        <f>_xlfn.RANK.AVG(Table2[[#This Row],[6M Return vs Nifty Z-Score]],Table2[6M Return vs Nifty Z-Score])</f>
        <v>688</v>
      </c>
      <c r="AU425">
        <f>_xlfn.RANK.AVG(Table2[[#This Row],[Sharpe Ratio Z-Score]],Table2[Sharpe Ratio Z-Score])</f>
        <v>143</v>
      </c>
      <c r="AV425">
        <f>(Table2[[#This Row],[Rank 1Y]]+Table2[[#This Row],[Rank 6M]]+Table2[[#This Row],[Rank Sharpe]])/3</f>
        <v>419</v>
      </c>
    </row>
    <row r="426" spans="1:48" x14ac:dyDescent="0.3">
      <c r="A426" t="s">
        <v>698</v>
      </c>
      <c r="B426" t="s">
        <v>699</v>
      </c>
      <c r="C426" t="s">
        <v>10312</v>
      </c>
      <c r="D426" t="s">
        <v>335</v>
      </c>
      <c r="E426">
        <v>25609.078885499999</v>
      </c>
      <c r="F426">
        <v>2073.9499999999998</v>
      </c>
      <c r="G426">
        <v>-6.0134018975718098</v>
      </c>
      <c r="H426">
        <f>(Table2[[#This Row],[1Y Return vs Nifty]]-AVERAGE(Table2[1Y Return vs Nifty]))/_xlfn.STDEV.P(Table2[1Y Return vs Nifty])</f>
        <v>-0.55547798720322938</v>
      </c>
      <c r="I426">
        <v>-4.7040723576345203</v>
      </c>
      <c r="J426">
        <f>(Table2[[#This Row],[1M Return vs Nifty]]-AVERAGE(Table2[1M Return vs Nifty]))/_xlfn.STDEV.P(Table2[1M Return vs Nifty])</f>
        <v>-0.49315696483759897</v>
      </c>
      <c r="K426">
        <v>47.269153532821001</v>
      </c>
      <c r="L426">
        <f>(Table2[[#This Row],[6M Return vs Nifty]]-AVERAGE(Table2[6M Return vs Nifty]))/_xlfn.STDEV.P(Table2[6M Return vs Nifty])</f>
        <v>1.3302047686469227</v>
      </c>
      <c r="M426">
        <v>-3.2320541096464201</v>
      </c>
      <c r="N426">
        <f>(Table2[[#This Row],[1W Return vs Nifty]]-AVERAGE(Table2[1W Return vs Nifty]))/_xlfn.STDEV.P(Table2[1W Return vs Nifty])</f>
        <v>-0.90978412744588655</v>
      </c>
      <c r="O426">
        <v>2056.02</v>
      </c>
      <c r="P426">
        <v>1970.9557195928401</v>
      </c>
      <c r="Q426">
        <v>1674.3335266251499</v>
      </c>
      <c r="R426">
        <v>36.245769796443</v>
      </c>
      <c r="S426" s="2">
        <f>(Table2[[#This Row],[Close Price]]-Table2[[#This Row],[20D EMA]])/Table2[[#This Row],[20D EMA]]</f>
        <v>8.7207322885963345E-3</v>
      </c>
      <c r="T426" s="2">
        <f>(Table2[[#This Row],[Close Price]]-Table2[[#This Row],[50D EMA]])/Table2[[#This Row],[50D EMA]]</f>
        <v>5.2256009297071526E-2</v>
      </c>
      <c r="U426" s="2">
        <f>(Table2[[#This Row],[Close Price]]-Table2[[#This Row],[200D EMA]])/Table2[[#This Row],[200D EMA]]</f>
        <v>0.23867196530450654</v>
      </c>
      <c r="V426">
        <v>0.40770291007523402</v>
      </c>
      <c r="W426">
        <v>2000.2</v>
      </c>
      <c r="X426">
        <v>2084</v>
      </c>
      <c r="Y426">
        <v>1991.7</v>
      </c>
      <c r="Z426">
        <v>2084</v>
      </c>
      <c r="AA426">
        <v>1991.7</v>
      </c>
      <c r="AB426">
        <v>2199.35</v>
      </c>
      <c r="AC426" s="2">
        <f>(Table2[[#This Row],[Close Price]]/Table2[[#This Row],[Day Low]])-1</f>
        <v>3.6871312868713035E-2</v>
      </c>
      <c r="AD426" s="2">
        <f>(Table2[[#This Row],[Day High]]/Table2[[#This Row],[Close Price]])-1</f>
        <v>4.8458255984957788E-3</v>
      </c>
      <c r="AE426" s="2">
        <f>(Table2[[#This Row],[Close Price]]/Table2[[#This Row],[Current Week Low]])-1</f>
        <v>4.1296379976903941E-2</v>
      </c>
      <c r="AF426" s="2">
        <f>(Table2[[#This Row],[Current Week High]]/Table2[[#This Row],[Close Price]])-1</f>
        <v>4.8458255984957788E-3</v>
      </c>
      <c r="AG426" s="2">
        <f>(Table2[[#This Row],[Close Price]]/Table2[[#This Row],[Current Month Low]])-1</f>
        <v>4.1296379976903941E-2</v>
      </c>
      <c r="AH426" s="2">
        <f>(Table2[[#This Row],[Current Month High]]/Table2[[#This Row],[Close Price]])-1</f>
        <v>6.0464331348393241E-2</v>
      </c>
      <c r="AI426">
        <v>6.0777742954266101</v>
      </c>
      <c r="AJ426">
        <v>74.854565382345498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0.18</v>
      </c>
      <c r="AM426" t="s">
        <v>10345</v>
      </c>
      <c r="AN426">
        <v>-0.74</v>
      </c>
      <c r="AO426" t="s">
        <v>10344</v>
      </c>
      <c r="AP426">
        <v>-6.4931076012498007E-2</v>
      </c>
      <c r="AQ426">
        <f>(Table2[[#This Row],[Sharpe Ratio]]-AVERAGE(Table2[Sharpe Ratio]))/_xlfn.STDEV.P(Table2[Sharpe Ratio])</f>
        <v>-1.4991795470727625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-2.1273938579125549</v>
      </c>
      <c r="AS426">
        <f>_xlfn.RANK.AVG(Table2[[#This Row],[1Y Return vs Nifty Z-Score]],Table2[1Y Return vs Nifty Z-Score])</f>
        <v>503</v>
      </c>
      <c r="AT426">
        <f>_xlfn.RANK.AVG(Table2[[#This Row],[6M Return vs Nifty Z-Score]],Table2[6M Return vs Nifty Z-Score])</f>
        <v>72</v>
      </c>
      <c r="AU426">
        <f>_xlfn.RANK.AVG(Table2[[#This Row],[Sharpe Ratio Z-Score]],Table2[Sharpe Ratio Z-Score])</f>
        <v>683</v>
      </c>
      <c r="AV426">
        <f>(Table2[[#This Row],[Rank 1Y]]+Table2[[#This Row],[Rank 6M]]+Table2[[#This Row],[Rank Sharpe]])/3</f>
        <v>419.33333333333331</v>
      </c>
    </row>
    <row r="427" spans="1:48" x14ac:dyDescent="0.3">
      <c r="A427" t="s">
        <v>808</v>
      </c>
      <c r="B427" t="s">
        <v>809</v>
      </c>
      <c r="C427" t="s">
        <v>10305</v>
      </c>
      <c r="D427" t="s">
        <v>283</v>
      </c>
      <c r="E427">
        <v>20181.007186725001</v>
      </c>
      <c r="F427">
        <v>2510.25</v>
      </c>
      <c r="G427">
        <v>-2.72087224664967</v>
      </c>
      <c r="H427">
        <f>(Table2[[#This Row],[1Y Return vs Nifty]]-AVERAGE(Table2[1Y Return vs Nifty]))/_xlfn.STDEV.P(Table2[1Y Return vs Nifty])</f>
        <v>-0.50380792418717057</v>
      </c>
      <c r="I427">
        <v>15.9476186195784</v>
      </c>
      <c r="J427">
        <f>(Table2[[#This Row],[1M Return vs Nifty]]-AVERAGE(Table2[1M Return vs Nifty]))/_xlfn.STDEV.P(Table2[1M Return vs Nifty])</f>
        <v>1.4629222116966143</v>
      </c>
      <c r="K427">
        <v>-4.5026490141828104</v>
      </c>
      <c r="L427">
        <f>(Table2[[#This Row],[6M Return vs Nifty]]-AVERAGE(Table2[6M Return vs Nifty]))/_xlfn.STDEV.P(Table2[6M Return vs Nifty])</f>
        <v>-0.44153824852259527</v>
      </c>
      <c r="M427">
        <v>4.0017497784747897</v>
      </c>
      <c r="N427">
        <f>(Table2[[#This Row],[1W Return vs Nifty]]-AVERAGE(Table2[1W Return vs Nifty]))/_xlfn.STDEV.P(Table2[1W Return vs Nifty])</f>
        <v>0.7239535974349558</v>
      </c>
      <c r="O427">
        <v>2335.59</v>
      </c>
      <c r="P427">
        <v>2210.8042150874899</v>
      </c>
      <c r="Q427">
        <v>2045.5563773844999</v>
      </c>
      <c r="R427">
        <v>91.338387392624995</v>
      </c>
      <c r="S427" s="2">
        <f>(Table2[[#This Row],[Close Price]]-Table2[[#This Row],[20D EMA]])/Table2[[#This Row],[20D EMA]]</f>
        <v>7.4781960874982276E-2</v>
      </c>
      <c r="T427" s="2">
        <f>(Table2[[#This Row],[Close Price]]-Table2[[#This Row],[50D EMA]])/Table2[[#This Row],[50D EMA]]</f>
        <v>0.13544654152048463</v>
      </c>
      <c r="U427" s="2">
        <f>(Table2[[#This Row],[Close Price]]-Table2[[#This Row],[200D EMA]])/Table2[[#This Row],[200D EMA]]</f>
        <v>0.22717223917811011</v>
      </c>
      <c r="V427">
        <v>1.0534527145090899</v>
      </c>
      <c r="W427">
        <v>2465.3000000000002</v>
      </c>
      <c r="X427">
        <v>2528.9499999999998</v>
      </c>
      <c r="Y427">
        <v>2453.1999999999998</v>
      </c>
      <c r="Z427">
        <v>2538.9499999999998</v>
      </c>
      <c r="AA427">
        <v>2060</v>
      </c>
      <c r="AB427">
        <v>2538.9499999999998</v>
      </c>
      <c r="AC427" s="2">
        <f>(Table2[[#This Row],[Close Price]]/Table2[[#This Row],[Day Low]])-1</f>
        <v>1.8233075082140004E-2</v>
      </c>
      <c r="AD427" s="2">
        <f>(Table2[[#This Row],[Day High]]/Table2[[#This Row],[Close Price]])-1</f>
        <v>7.4494572253758218E-3</v>
      </c>
      <c r="AE427" s="2">
        <f>(Table2[[#This Row],[Close Price]]/Table2[[#This Row],[Current Week Low]])-1</f>
        <v>2.3255339964128652E-2</v>
      </c>
      <c r="AF427" s="2">
        <f>(Table2[[#This Row],[Current Week High]]/Table2[[#This Row],[Close Price]])-1</f>
        <v>1.1433124190817656E-2</v>
      </c>
      <c r="AG427" s="2">
        <f>(Table2[[#This Row],[Close Price]]/Table2[[#This Row],[Current Month Low]])-1</f>
        <v>0.21856796116504862</v>
      </c>
      <c r="AH427" s="2">
        <f>(Table2[[#This Row],[Current Month High]]/Table2[[#This Row],[Close Price]])-1</f>
        <v>1.1433124190817656E-2</v>
      </c>
      <c r="AI427">
        <v>1.1433124190817601</v>
      </c>
      <c r="AJ427">
        <v>43.4428571428571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0.12</v>
      </c>
      <c r="AM427" t="s">
        <v>10345</v>
      </c>
      <c r="AN427">
        <v>12.34</v>
      </c>
      <c r="AO427" t="s">
        <v>10345</v>
      </c>
      <c r="AP427">
        <v>7.8031750333209998E-2</v>
      </c>
      <c r="AQ427">
        <f>(Table2[[#This Row],[Sharpe Ratio]]-AVERAGE(Table2[Sharpe Ratio]))/_xlfn.STDEV.P(Table2[Sharpe Ratio])</f>
        <v>0.14330564910896684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1.3848352855307713</v>
      </c>
      <c r="AS427">
        <f>_xlfn.RANK.AVG(Table2[[#This Row],[1Y Return vs Nifty Z-Score]],Table2[1Y Return vs Nifty Z-Score])</f>
        <v>480</v>
      </c>
      <c r="AT427">
        <f>_xlfn.RANK.AVG(Table2[[#This Row],[6M Return vs Nifty Z-Score]],Table2[6M Return vs Nifty Z-Score])</f>
        <v>470</v>
      </c>
      <c r="AU427">
        <f>_xlfn.RANK.AVG(Table2[[#This Row],[Sharpe Ratio Z-Score]],Table2[Sharpe Ratio Z-Score])</f>
        <v>308</v>
      </c>
      <c r="AV427">
        <f>(Table2[[#This Row],[Rank 1Y]]+Table2[[#This Row],[Rank 6M]]+Table2[[#This Row],[Rank Sharpe]])/3</f>
        <v>419.33333333333331</v>
      </c>
    </row>
    <row r="428" spans="1:48" x14ac:dyDescent="0.3">
      <c r="A428" t="s">
        <v>1794</v>
      </c>
      <c r="B428" t="s">
        <v>1795</v>
      </c>
      <c r="C428" t="s">
        <v>10307</v>
      </c>
      <c r="D428" t="s">
        <v>193</v>
      </c>
      <c r="E428">
        <v>4387.6097341650002</v>
      </c>
      <c r="F428">
        <v>171.74</v>
      </c>
      <c r="G428">
        <v>-3.5776174071711999</v>
      </c>
      <c r="H428">
        <f>(Table2[[#This Row],[1Y Return vs Nifty]]-AVERAGE(Table2[1Y Return vs Nifty]))/_xlfn.STDEV.P(Table2[1Y Return vs Nifty])</f>
        <v>-0.51725292882682594</v>
      </c>
      <c r="I428">
        <v>-19.664320290586499</v>
      </c>
      <c r="J428">
        <f>(Table2[[#This Row],[1M Return vs Nifty]]-AVERAGE(Table2[1M Return vs Nifty]))/_xlfn.STDEV.P(Table2[1M Return vs Nifty])</f>
        <v>-1.9101561582559805</v>
      </c>
      <c r="K428">
        <v>3.6637615721905799</v>
      </c>
      <c r="L428">
        <f>(Table2[[#This Row],[6M Return vs Nifty]]-AVERAGE(Table2[6M Return vs Nifty]))/_xlfn.STDEV.P(Table2[6M Return vs Nifty])</f>
        <v>-0.16206602194500944</v>
      </c>
      <c r="M428">
        <v>-1.01721818179348</v>
      </c>
      <c r="N428">
        <f>(Table2[[#This Row],[1W Return vs Nifty]]-AVERAGE(Table2[1W Return vs Nifty]))/_xlfn.STDEV.P(Table2[1W Return vs Nifty])</f>
        <v>-0.40956860243051157</v>
      </c>
      <c r="O428">
        <v>180.13</v>
      </c>
      <c r="P428">
        <v>186.87781743764401</v>
      </c>
      <c r="Q428">
        <v>171.592732358559</v>
      </c>
      <c r="R428">
        <v>37.596964172609098</v>
      </c>
      <c r="S428" s="2">
        <f>(Table2[[#This Row],[Close Price]]-Table2[[#This Row],[20D EMA]])/Table2[[#This Row],[20D EMA]]</f>
        <v>-4.6577471825903438E-2</v>
      </c>
      <c r="T428" s="2">
        <f>(Table2[[#This Row],[Close Price]]-Table2[[#This Row],[50D EMA]])/Table2[[#This Row],[50D EMA]]</f>
        <v>-8.1003821883220972E-2</v>
      </c>
      <c r="U428" s="2">
        <f>(Table2[[#This Row],[Close Price]]-Table2[[#This Row],[200D EMA]])/Table2[[#This Row],[200D EMA]]</f>
        <v>8.5823938704627134E-4</v>
      </c>
      <c r="V428">
        <v>0.92734781688494505</v>
      </c>
      <c r="W428">
        <v>171.5</v>
      </c>
      <c r="X428">
        <v>173.7</v>
      </c>
      <c r="Y428">
        <v>171.5</v>
      </c>
      <c r="Z428">
        <v>181.38</v>
      </c>
      <c r="AA428">
        <v>169.2</v>
      </c>
      <c r="AB428">
        <v>220</v>
      </c>
      <c r="AC428" s="2">
        <f>(Table2[[#This Row],[Close Price]]/Table2[[#This Row],[Day Low]])-1</f>
        <v>1.3994169096209763E-3</v>
      </c>
      <c r="AD428" s="2">
        <f>(Table2[[#This Row],[Day High]]/Table2[[#This Row],[Close Price]])-1</f>
        <v>1.141260044252923E-2</v>
      </c>
      <c r="AE428" s="2">
        <f>(Table2[[#This Row],[Close Price]]/Table2[[#This Row],[Current Week Low]])-1</f>
        <v>1.3994169096209763E-3</v>
      </c>
      <c r="AF428" s="2">
        <f>(Table2[[#This Row],[Current Week High]]/Table2[[#This Row],[Close Price]])-1</f>
        <v>5.6131361360195475E-2</v>
      </c>
      <c r="AG428" s="2">
        <f>(Table2[[#This Row],[Close Price]]/Table2[[#This Row],[Current Month Low]])-1</f>
        <v>1.5011820330969483E-2</v>
      </c>
      <c r="AH428" s="2">
        <f>(Table2[[#This Row],[Current Month High]]/Table2[[#This Row],[Close Price]])-1</f>
        <v>0.28100617212064738</v>
      </c>
      <c r="AI428">
        <v>31.419587748922702</v>
      </c>
      <c r="AJ428">
        <v>36.247520825069401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-0.03</v>
      </c>
      <c r="AM428" t="s">
        <v>10344</v>
      </c>
      <c r="AN428">
        <v>-4.8</v>
      </c>
      <c r="AO428" t="s">
        <v>10344</v>
      </c>
      <c r="AP428">
        <v>4.7642894319435997E-2</v>
      </c>
      <c r="AQ428">
        <f>(Table2[[#This Row],[Sharpe Ratio]]-AVERAGE(Table2[Sharpe Ratio]))/_xlfn.STDEV.P(Table2[Sharpe Ratio])</f>
        <v>-0.20582878959346437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8">
        <f>_xlfn.RANK.AVG(Table2[[#This Row],[1Y Return vs Nifty Z-Score]],Table2[1Y Return vs Nifty Z-Score])</f>
        <v>487</v>
      </c>
      <c r="AT428">
        <f>_xlfn.RANK.AVG(Table2[[#This Row],[6M Return vs Nifty Z-Score]],Table2[6M Return vs Nifty Z-Score])</f>
        <v>369</v>
      </c>
      <c r="AU428">
        <f>_xlfn.RANK.AVG(Table2[[#This Row],[Sharpe Ratio Z-Score]],Table2[Sharpe Ratio Z-Score])</f>
        <v>402</v>
      </c>
      <c r="AV428">
        <f>(Table2[[#This Row],[Rank 1Y]]+Table2[[#This Row],[Rank 6M]]+Table2[[#This Row],[Rank Sharpe]])/3</f>
        <v>419.33333333333331</v>
      </c>
    </row>
    <row r="429" spans="1:48" x14ac:dyDescent="0.3">
      <c r="A429" t="s">
        <v>1617</v>
      </c>
      <c r="B429" t="s">
        <v>1618</v>
      </c>
      <c r="C429" t="s">
        <v>10310</v>
      </c>
      <c r="D429" t="s">
        <v>139</v>
      </c>
      <c r="E429">
        <v>5694.0150000000003</v>
      </c>
      <c r="F429">
        <v>204.69</v>
      </c>
      <c r="G429">
        <v>46.086270576952003</v>
      </c>
      <c r="H429">
        <f>(Table2[[#This Row],[1Y Return vs Nifty]]-AVERAGE(Table2[1Y Return vs Nifty]))/_xlfn.STDEV.P(Table2[1Y Return vs Nifty])</f>
        <v>0.26212842649170076</v>
      </c>
      <c r="I429">
        <v>-11.4442724574078</v>
      </c>
      <c r="J429">
        <f>(Table2[[#This Row],[1M Return vs Nifty]]-AVERAGE(Table2[1M Return vs Nifty]))/_xlfn.STDEV.P(Table2[1M Return vs Nifty])</f>
        <v>-1.1315727282435095</v>
      </c>
      <c r="K429">
        <v>-14.497653315200701</v>
      </c>
      <c r="L429">
        <f>(Table2[[#This Row],[6M Return vs Nifty]]-AVERAGE(Table2[6M Return vs Nifty]))/_xlfn.STDEV.P(Table2[6M Return vs Nifty])</f>
        <v>-0.78358890555409555</v>
      </c>
      <c r="M429">
        <v>-1.1390703345148501</v>
      </c>
      <c r="N429">
        <f>(Table2[[#This Row],[1W Return vs Nifty]]-AVERAGE(Table2[1W Return vs Nifty]))/_xlfn.STDEV.P(Table2[1W Return vs Nifty])</f>
        <v>-0.43708862672723725</v>
      </c>
      <c r="O429">
        <v>202.78</v>
      </c>
      <c r="P429">
        <v>203.978029934917</v>
      </c>
      <c r="Q429">
        <v>187.207511766463</v>
      </c>
      <c r="R429">
        <v>43.716562949145199</v>
      </c>
      <c r="S429" s="2">
        <f>(Table2[[#This Row],[Close Price]]-Table2[[#This Row],[20D EMA]])/Table2[[#This Row],[20D EMA]]</f>
        <v>9.419074859453579E-3</v>
      </c>
      <c r="T429" s="2">
        <f>(Table2[[#This Row],[Close Price]]-Table2[[#This Row],[50D EMA]])/Table2[[#This Row],[50D EMA]]</f>
        <v>3.4904252448666232E-3</v>
      </c>
      <c r="U429" s="2">
        <f>(Table2[[#This Row],[Close Price]]-Table2[[#This Row],[200D EMA]])/Table2[[#This Row],[200D EMA]]</f>
        <v>9.3385612941354584E-2</v>
      </c>
      <c r="V429">
        <v>0.41386137285334001</v>
      </c>
      <c r="W429">
        <v>199.78</v>
      </c>
      <c r="X429">
        <v>209.71</v>
      </c>
      <c r="Y429">
        <v>198.05</v>
      </c>
      <c r="Z429">
        <v>209.71</v>
      </c>
      <c r="AA429">
        <v>194.11</v>
      </c>
      <c r="AB429">
        <v>219.03</v>
      </c>
      <c r="AC429" s="2">
        <f>(Table2[[#This Row],[Close Price]]/Table2[[#This Row],[Day Low]])-1</f>
        <v>2.4577034738211934E-2</v>
      </c>
      <c r="AD429" s="2">
        <f>(Table2[[#This Row],[Day High]]/Table2[[#This Row],[Close Price]])-1</f>
        <v>2.4524891299037677E-2</v>
      </c>
      <c r="AE429" s="2">
        <f>(Table2[[#This Row],[Close Price]]/Table2[[#This Row],[Current Week Low]])-1</f>
        <v>3.3526887149709639E-2</v>
      </c>
      <c r="AF429" s="2">
        <f>(Table2[[#This Row],[Current Week High]]/Table2[[#This Row],[Close Price]])-1</f>
        <v>2.4524891299037677E-2</v>
      </c>
      <c r="AG429" s="2">
        <f>(Table2[[#This Row],[Close Price]]/Table2[[#This Row],[Current Month Low]])-1</f>
        <v>5.4505177476688482E-2</v>
      </c>
      <c r="AH429" s="2">
        <f>(Table2[[#This Row],[Current Month High]]/Table2[[#This Row],[Close Price]])-1</f>
        <v>7.0057159607210817E-2</v>
      </c>
      <c r="AI429">
        <v>29.439640431872501</v>
      </c>
      <c r="AJ429">
        <v>86.760948905109501</v>
      </c>
      <c r="AK429" t="str">
        <f>IF(AND(Table2[[#This Row],[20D EMA]]&gt;Table2[[#This Row],[50D EMA]],Table2[[#This Row],[50D EMA]]&gt;Table2[[#This Row],[200D EMA]]),"Uptrend","Downtrend/NoTrend")</f>
        <v>Downtrend/NoTrend</v>
      </c>
      <c r="AL429">
        <v>0.11</v>
      </c>
      <c r="AM429" t="s">
        <v>10345</v>
      </c>
      <c r="AN429">
        <v>0.89</v>
      </c>
      <c r="AO429" t="s">
        <v>10345</v>
      </c>
      <c r="AP429">
        <v>3.0540413028334001E-2</v>
      </c>
      <c r="AQ429">
        <f>(Table2[[#This Row],[Sharpe Ratio]]-AVERAGE(Table2[Sharpe Ratio]))/_xlfn.STDEV.P(Table2[Sharpe Ratio])</f>
        <v>-0.40231743672388909</v>
      </c>
      <c r="AR4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9">
        <f>_xlfn.RANK.AVG(Table2[[#This Row],[1Y Return vs Nifty Z-Score]],Table2[1Y Return vs Nifty Z-Score])</f>
        <v>224</v>
      </c>
      <c r="AT429">
        <f>_xlfn.RANK.AVG(Table2[[#This Row],[6M Return vs Nifty Z-Score]],Table2[6M Return vs Nifty Z-Score])</f>
        <v>586</v>
      </c>
      <c r="AU429">
        <f>_xlfn.RANK.AVG(Table2[[#This Row],[Sharpe Ratio Z-Score]],Table2[Sharpe Ratio Z-Score])</f>
        <v>449</v>
      </c>
      <c r="AV429">
        <f>(Table2[[#This Row],[Rank 1Y]]+Table2[[#This Row],[Rank 6M]]+Table2[[#This Row],[Rank Sharpe]])/3</f>
        <v>419.66666666666669</v>
      </c>
    </row>
    <row r="430" spans="1:48" x14ac:dyDescent="0.3">
      <c r="A430" t="s">
        <v>1798</v>
      </c>
      <c r="B430" t="s">
        <v>1799</v>
      </c>
      <c r="C430" t="s">
        <v>10314</v>
      </c>
      <c r="D430" t="s">
        <v>561</v>
      </c>
      <c r="E430">
        <v>4298.4901759499999</v>
      </c>
      <c r="F430">
        <v>374.95</v>
      </c>
      <c r="G430">
        <v>3.5987286147240098</v>
      </c>
      <c r="H430">
        <f>(Table2[[#This Row],[1Y Return vs Nifty]]-AVERAGE(Table2[1Y Return vs Nifty]))/_xlfn.STDEV.P(Table2[1Y Return vs Nifty])</f>
        <v>-0.40463366932448008</v>
      </c>
      <c r="I430">
        <v>-1.2342559643642099</v>
      </c>
      <c r="J430">
        <f>(Table2[[#This Row],[1M Return vs Nifty]]-AVERAGE(Table2[1M Return vs Nifty]))/_xlfn.STDEV.P(Table2[1M Return vs Nifty])</f>
        <v>-0.16450418765038752</v>
      </c>
      <c r="K430">
        <v>-21.478857916309199</v>
      </c>
      <c r="L430">
        <f>(Table2[[#This Row],[6M Return vs Nifty]]-AVERAGE(Table2[6M Return vs Nifty]))/_xlfn.STDEV.P(Table2[6M Return vs Nifty])</f>
        <v>-1.0225008208233373</v>
      </c>
      <c r="M430">
        <v>1.30428210883758</v>
      </c>
      <c r="N430">
        <f>(Table2[[#This Row],[1W Return vs Nifty]]-AVERAGE(Table2[1W Return vs Nifty]))/_xlfn.STDEV.P(Table2[1W Return vs Nifty])</f>
        <v>0.1147368199702693</v>
      </c>
      <c r="O430">
        <v>370.25</v>
      </c>
      <c r="P430">
        <v>370.86568874043201</v>
      </c>
      <c r="Q430">
        <v>358.78052804152298</v>
      </c>
      <c r="R430">
        <v>58.921141473192201</v>
      </c>
      <c r="S430" s="2">
        <f>(Table2[[#This Row],[Close Price]]-Table2[[#This Row],[20D EMA]])/Table2[[#This Row],[20D EMA]]</f>
        <v>1.2694125590816984E-2</v>
      </c>
      <c r="T430" s="2">
        <f>(Table2[[#This Row],[Close Price]]-Table2[[#This Row],[50D EMA]])/Table2[[#This Row],[50D EMA]]</f>
        <v>1.101291217701884E-2</v>
      </c>
      <c r="U430" s="2">
        <f>(Table2[[#This Row],[Close Price]]-Table2[[#This Row],[200D EMA]])/Table2[[#This Row],[200D EMA]]</f>
        <v>4.506786376267792E-2</v>
      </c>
      <c r="V430">
        <v>0.65148282297744797</v>
      </c>
      <c r="W430">
        <v>373.6</v>
      </c>
      <c r="X430">
        <v>384</v>
      </c>
      <c r="Y430">
        <v>369.1</v>
      </c>
      <c r="Z430">
        <v>384.25</v>
      </c>
      <c r="AA430">
        <v>346.75</v>
      </c>
      <c r="AB430">
        <v>397</v>
      </c>
      <c r="AC430" s="2">
        <f>(Table2[[#This Row],[Close Price]]/Table2[[#This Row],[Day Low]])-1</f>
        <v>3.6134903640256955E-3</v>
      </c>
      <c r="AD430" s="2">
        <f>(Table2[[#This Row],[Day High]]/Table2[[#This Row],[Close Price]])-1</f>
        <v>2.4136551540205442E-2</v>
      </c>
      <c r="AE430" s="2">
        <f>(Table2[[#This Row],[Close Price]]/Table2[[#This Row],[Current Week Low]])-1</f>
        <v>1.5849363316174481E-2</v>
      </c>
      <c r="AF430" s="2">
        <f>(Table2[[#This Row],[Current Week High]]/Table2[[#This Row],[Close Price]])-1</f>
        <v>2.4803307107614359E-2</v>
      </c>
      <c r="AG430" s="2">
        <f>(Table2[[#This Row],[Close Price]]/Table2[[#This Row],[Current Month Low]])-1</f>
        <v>8.1326604181687134E-2</v>
      </c>
      <c r="AH430" s="2">
        <f>(Table2[[#This Row],[Current Month High]]/Table2[[#This Row],[Close Price]])-1</f>
        <v>5.8807841045472653E-2</v>
      </c>
      <c r="AI430">
        <v>22.3763168422456</v>
      </c>
      <c r="AJ430">
        <v>34.462972924511298</v>
      </c>
      <c r="AK430" t="str">
        <f>IF(AND(Table2[[#This Row],[20D EMA]]&gt;Table2[[#This Row],[50D EMA]],Table2[[#This Row],[50D EMA]]&gt;Table2[[#This Row],[200D EMA]]),"Uptrend","Downtrend/NoTrend")</f>
        <v>Downtrend/NoTrend</v>
      </c>
      <c r="AL430">
        <v>0</v>
      </c>
      <c r="AM430" t="s">
        <v>10346</v>
      </c>
      <c r="AN430">
        <v>-3.3</v>
      </c>
      <c r="AO430" t="s">
        <v>10344</v>
      </c>
      <c r="AP430">
        <v>0.12446925630437999</v>
      </c>
      <c r="AQ430">
        <f>(Table2[[#This Row],[Sharpe Ratio]]-AVERAGE(Table2[Sharpe Ratio]))/_xlfn.STDEV.P(Table2[Sharpe Ratio])</f>
        <v>0.67682137522371721</v>
      </c>
      <c r="AR4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0">
        <f>_xlfn.RANK.AVG(Table2[[#This Row],[1Y Return vs Nifty Z-Score]],Table2[1Y Return vs Nifty Z-Score])</f>
        <v>432</v>
      </c>
      <c r="AT430">
        <f>_xlfn.RANK.AVG(Table2[[#This Row],[6M Return vs Nifty Z-Score]],Table2[6M Return vs Nifty Z-Score])</f>
        <v>649</v>
      </c>
      <c r="AU430">
        <f>_xlfn.RANK.AVG(Table2[[#This Row],[Sharpe Ratio Z-Score]],Table2[Sharpe Ratio Z-Score])</f>
        <v>179</v>
      </c>
      <c r="AV430">
        <f>(Table2[[#This Row],[Rank 1Y]]+Table2[[#This Row],[Rank 6M]]+Table2[[#This Row],[Rank Sharpe]])/3</f>
        <v>420</v>
      </c>
    </row>
    <row r="431" spans="1:48" x14ac:dyDescent="0.3">
      <c r="A431" t="s">
        <v>340</v>
      </c>
      <c r="B431" t="s">
        <v>341</v>
      </c>
      <c r="C431" t="s">
        <v>10301</v>
      </c>
      <c r="D431" t="s">
        <v>24</v>
      </c>
      <c r="E431">
        <v>75288.360014361999</v>
      </c>
      <c r="F431">
        <v>23.96</v>
      </c>
      <c r="G431">
        <v>13.2119455892249</v>
      </c>
      <c r="H431">
        <f>(Table2[[#This Row],[1Y Return vs Nifty]]-AVERAGE(Table2[1Y Return vs Nifty]))/_xlfn.STDEV.P(Table2[1Y Return vs Nifty])</f>
        <v>-0.25377230146393792</v>
      </c>
      <c r="I431">
        <v>-5.8599626537973197</v>
      </c>
      <c r="J431">
        <f>(Table2[[#This Row],[1M Return vs Nifty]]-AVERAGE(Table2[1M Return vs Nifty]))/_xlfn.STDEV.P(Table2[1M Return vs Nifty])</f>
        <v>-0.60264015152564399</v>
      </c>
      <c r="K431">
        <v>-13.4554647191489</v>
      </c>
      <c r="L431">
        <f>(Table2[[#This Row],[6M Return vs Nifty]]-AVERAGE(Table2[6M Return vs Nifty]))/_xlfn.STDEV.P(Table2[6M Return vs Nifty])</f>
        <v>-0.74792295851753932</v>
      </c>
      <c r="M431">
        <v>-2.8575646062006101</v>
      </c>
      <c r="N431">
        <f>(Table2[[#This Row],[1W Return vs Nifty]]-AVERAGE(Table2[1W Return vs Nifty]))/_xlfn.STDEV.P(Table2[1W Return vs Nifty])</f>
        <v>-0.82520654712801356</v>
      </c>
      <c r="O431">
        <v>24.38</v>
      </c>
      <c r="P431">
        <v>24.437197474207899</v>
      </c>
      <c r="Q431">
        <v>23.106225791400199</v>
      </c>
      <c r="R431">
        <v>39.738247677545303</v>
      </c>
      <c r="S431" s="2">
        <f>(Table2[[#This Row],[Close Price]]-Table2[[#This Row],[20D EMA]])/Table2[[#This Row],[20D EMA]]</f>
        <v>-1.7227235438884256E-2</v>
      </c>
      <c r="T431" s="2">
        <f>(Table2[[#This Row],[Close Price]]-Table2[[#This Row],[50D EMA]])/Table2[[#This Row],[50D EMA]]</f>
        <v>-1.9527504113822935E-2</v>
      </c>
      <c r="U431" s="2">
        <f>(Table2[[#This Row],[Close Price]]-Table2[[#This Row],[200D EMA]])/Table2[[#This Row],[200D EMA]]</f>
        <v>3.6949963888847838E-2</v>
      </c>
      <c r="V431">
        <v>0.44793632912916698</v>
      </c>
      <c r="W431">
        <v>23.92</v>
      </c>
      <c r="X431">
        <v>24.18</v>
      </c>
      <c r="Y431">
        <v>23.92</v>
      </c>
      <c r="Z431">
        <v>24.53</v>
      </c>
      <c r="AA431">
        <v>23.16</v>
      </c>
      <c r="AB431">
        <v>26.94</v>
      </c>
      <c r="AC431" s="2">
        <f>(Table2[[#This Row],[Close Price]]/Table2[[#This Row],[Day Low]])-1</f>
        <v>1.6722408026754731E-3</v>
      </c>
      <c r="AD431" s="2">
        <f>(Table2[[#This Row],[Day High]]/Table2[[#This Row],[Close Price]])-1</f>
        <v>9.1819699499164908E-3</v>
      </c>
      <c r="AE431" s="2">
        <f>(Table2[[#This Row],[Close Price]]/Table2[[#This Row],[Current Week Low]])-1</f>
        <v>1.6722408026754731E-3</v>
      </c>
      <c r="AF431" s="2">
        <f>(Table2[[#This Row],[Current Week High]]/Table2[[#This Row],[Close Price]])-1</f>
        <v>2.3789649415692837E-2</v>
      </c>
      <c r="AG431" s="2">
        <f>(Table2[[#This Row],[Close Price]]/Table2[[#This Row],[Current Month Low]])-1</f>
        <v>3.4542314335060498E-2</v>
      </c>
      <c r="AH431" s="2">
        <f>(Table2[[#This Row],[Current Month High]]/Table2[[#This Row],[Close Price]])-1</f>
        <v>0.12437395659432382</v>
      </c>
      <c r="AI431">
        <v>37.103505843071702</v>
      </c>
      <c r="AJ431">
        <v>52.611464968152802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0.01</v>
      </c>
      <c r="AM431" t="s">
        <v>10345</v>
      </c>
      <c r="AN431">
        <v>0.08</v>
      </c>
      <c r="AO431" t="s">
        <v>10345</v>
      </c>
      <c r="AP431">
        <v>7.5034185062233999E-2</v>
      </c>
      <c r="AQ431">
        <f>(Table2[[#This Row],[Sharpe Ratio]]-AVERAGE(Table2[Sharpe Ratio]))/_xlfn.STDEV.P(Table2[Sharpe Ratio])</f>
        <v>0.10886693026144761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368</v>
      </c>
      <c r="AT431">
        <f>_xlfn.RANK.AVG(Table2[[#This Row],[6M Return vs Nifty Z-Score]],Table2[6M Return vs Nifty Z-Score])</f>
        <v>574</v>
      </c>
      <c r="AU431">
        <f>_xlfn.RANK.AVG(Table2[[#This Row],[Sharpe Ratio Z-Score]],Table2[Sharpe Ratio Z-Score])</f>
        <v>320</v>
      </c>
      <c r="AV431">
        <f>(Table2[[#This Row],[Rank 1Y]]+Table2[[#This Row],[Rank 6M]]+Table2[[#This Row],[Rank Sharpe]])/3</f>
        <v>420.66666666666669</v>
      </c>
    </row>
    <row r="432" spans="1:48" x14ac:dyDescent="0.3">
      <c r="A432" t="s">
        <v>989</v>
      </c>
      <c r="B432" t="s">
        <v>990</v>
      </c>
      <c r="C432" t="s">
        <v>632</v>
      </c>
      <c r="D432" t="s">
        <v>632</v>
      </c>
      <c r="E432">
        <v>14565.734676</v>
      </c>
      <c r="F432">
        <v>510.75</v>
      </c>
      <c r="G432">
        <v>3.7900438575658799</v>
      </c>
      <c r="H432">
        <f>(Table2[[#This Row],[1Y Return vs Nifty]]-AVERAGE(Table2[1Y Return vs Nifty]))/_xlfn.STDEV.P(Table2[1Y Return vs Nifty])</f>
        <v>-0.40163133625488917</v>
      </c>
      <c r="I432">
        <v>-11.2733661554979</v>
      </c>
      <c r="J432">
        <f>(Table2[[#This Row],[1M Return vs Nifty]]-AVERAGE(Table2[1M Return vs Nifty]))/_xlfn.STDEV.P(Table2[1M Return vs Nifty])</f>
        <v>-1.1153848887744173</v>
      </c>
      <c r="K432">
        <v>4.9698529420182904</v>
      </c>
      <c r="L432">
        <f>(Table2[[#This Row],[6M Return vs Nifty]]-AVERAGE(Table2[6M Return vs Nifty]))/_xlfn.STDEV.P(Table2[6M Return vs Nifty])</f>
        <v>-0.11736875141484636</v>
      </c>
      <c r="M432">
        <v>1.8670646348102899</v>
      </c>
      <c r="N432">
        <f>(Table2[[#This Row],[1W Return vs Nifty]]-AVERAGE(Table2[1W Return vs Nifty]))/_xlfn.STDEV.P(Table2[1W Return vs Nifty])</f>
        <v>0.24183993996156181</v>
      </c>
      <c r="O432">
        <v>504.97</v>
      </c>
      <c r="P432">
        <v>502.63387897267802</v>
      </c>
      <c r="Q432">
        <v>453.76474191894999</v>
      </c>
      <c r="R432">
        <v>52.959574269438001</v>
      </c>
      <c r="S432" s="2">
        <f>(Table2[[#This Row],[Close Price]]-Table2[[#This Row],[20D EMA]])/Table2[[#This Row],[20D EMA]]</f>
        <v>1.1446224528189738E-2</v>
      </c>
      <c r="T432" s="2">
        <f>(Table2[[#This Row],[Close Price]]-Table2[[#This Row],[50D EMA]])/Table2[[#This Row],[50D EMA]]</f>
        <v>1.6147182605180409E-2</v>
      </c>
      <c r="U432" s="2">
        <f>(Table2[[#This Row],[Close Price]]-Table2[[#This Row],[200D EMA]])/Table2[[#This Row],[200D EMA]]</f>
        <v>0.12558326554871144</v>
      </c>
      <c r="V432">
        <v>1.2240290149423001</v>
      </c>
      <c r="W432">
        <v>500.4</v>
      </c>
      <c r="X432">
        <v>514.75</v>
      </c>
      <c r="Y432">
        <v>488.65</v>
      </c>
      <c r="Z432">
        <v>519.29999999999995</v>
      </c>
      <c r="AA432">
        <v>481.2</v>
      </c>
      <c r="AB432">
        <v>569.75</v>
      </c>
      <c r="AC432" s="2">
        <f>(Table2[[#This Row],[Close Price]]/Table2[[#This Row],[Day Low]])-1</f>
        <v>2.0683453237410054E-2</v>
      </c>
      <c r="AD432" s="2">
        <f>(Table2[[#This Row],[Day High]]/Table2[[#This Row],[Close Price]])-1</f>
        <v>7.8316201664219154E-3</v>
      </c>
      <c r="AE432" s="2">
        <f>(Table2[[#This Row],[Close Price]]/Table2[[#This Row],[Current Week Low]])-1</f>
        <v>4.5226644837818464E-2</v>
      </c>
      <c r="AF432" s="2">
        <f>(Table2[[#This Row],[Current Week High]]/Table2[[#This Row],[Close Price]])-1</f>
        <v>1.6740088105726691E-2</v>
      </c>
      <c r="AG432" s="2">
        <f>(Table2[[#This Row],[Close Price]]/Table2[[#This Row],[Current Month Low]])-1</f>
        <v>6.1408977556109745E-2</v>
      </c>
      <c r="AH432" s="2">
        <f>(Table2[[#This Row],[Current Month High]]/Table2[[#This Row],[Close Price]])-1</f>
        <v>0.11551639745472353</v>
      </c>
      <c r="AI432">
        <v>15.9079784630445</v>
      </c>
      <c r="AJ432">
        <v>50.886262924667598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</v>
      </c>
      <c r="AM432" t="s">
        <v>10346</v>
      </c>
      <c r="AN432">
        <v>-1.64</v>
      </c>
      <c r="AO432" t="s">
        <v>10344</v>
      </c>
      <c r="AP432">
        <v>1.7096481267085999E-2</v>
      </c>
      <c r="AQ432">
        <f>(Table2[[#This Row],[Sharpe Ratio]]-AVERAGE(Table2[Sharpe Ratio]))/_xlfn.STDEV.P(Table2[Sharpe Ratio])</f>
        <v>-0.55677338489415362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-1.9493184213767443</v>
      </c>
      <c r="AS432">
        <f>_xlfn.RANK.AVG(Table2[[#This Row],[1Y Return vs Nifty Z-Score]],Table2[1Y Return vs Nifty Z-Score])</f>
        <v>430</v>
      </c>
      <c r="AT432">
        <f>_xlfn.RANK.AVG(Table2[[#This Row],[6M Return vs Nifty Z-Score]],Table2[6M Return vs Nifty Z-Score])</f>
        <v>350</v>
      </c>
      <c r="AU432">
        <f>_xlfn.RANK.AVG(Table2[[#This Row],[Sharpe Ratio Z-Score]],Table2[Sharpe Ratio Z-Score])</f>
        <v>484</v>
      </c>
      <c r="AV432">
        <f>(Table2[[#This Row],[Rank 1Y]]+Table2[[#This Row],[Rank 6M]]+Table2[[#This Row],[Rank Sharpe]])/3</f>
        <v>421.33333333333331</v>
      </c>
    </row>
    <row r="433" spans="1:48" x14ac:dyDescent="0.3">
      <c r="A433" t="s">
        <v>1824</v>
      </c>
      <c r="B433" t="s">
        <v>1825</v>
      </c>
      <c r="C433" t="s">
        <v>10308</v>
      </c>
      <c r="D433" t="s">
        <v>127</v>
      </c>
      <c r="E433">
        <v>4146.84949848</v>
      </c>
      <c r="F433">
        <v>224.85</v>
      </c>
      <c r="G433">
        <v>-16.174954662161198</v>
      </c>
      <c r="H433">
        <f>(Table2[[#This Row],[1Y Return vs Nifty]]-AVERAGE(Table2[1Y Return vs Nifty]))/_xlfn.STDEV.P(Table2[1Y Return vs Nifty])</f>
        <v>-0.71494445443467558</v>
      </c>
      <c r="I433">
        <v>-8.94977369317178</v>
      </c>
      <c r="J433">
        <f>(Table2[[#This Row],[1M Return vs Nifty]]-AVERAGE(Table2[1M Return vs Nifty]))/_xlfn.STDEV.P(Table2[1M Return vs Nifty])</f>
        <v>-0.89529972309364658</v>
      </c>
      <c r="K433">
        <v>-0.88169988206333105</v>
      </c>
      <c r="L433">
        <f>(Table2[[#This Row],[6M Return vs Nifty]]-AVERAGE(Table2[6M Return vs Nifty]))/_xlfn.STDEV.P(Table2[6M Return vs Nifty])</f>
        <v>-0.31762154049346775</v>
      </c>
      <c r="M433">
        <v>3.5946574761360299</v>
      </c>
      <c r="N433">
        <f>(Table2[[#This Row],[1W Return vs Nifty]]-AVERAGE(Table2[1W Return vs Nifty]))/_xlfn.STDEV.P(Table2[1W Return vs Nifty])</f>
        <v>0.63201275108002819</v>
      </c>
      <c r="O433">
        <v>230.74</v>
      </c>
      <c r="P433">
        <v>231.575778452001</v>
      </c>
      <c r="Q433">
        <v>214.377962276164</v>
      </c>
      <c r="R433">
        <v>51.315151329396897</v>
      </c>
      <c r="S433" s="2">
        <f>(Table2[[#This Row],[Close Price]]-Table2[[#This Row],[20D EMA]])/Table2[[#This Row],[20D EMA]]</f>
        <v>-2.5526566698448532E-2</v>
      </c>
      <c r="T433" s="2">
        <f>(Table2[[#This Row],[Close Price]]-Table2[[#This Row],[50D EMA]])/Table2[[#This Row],[50D EMA]]</f>
        <v>-2.9043531654995902E-2</v>
      </c>
      <c r="U433" s="2">
        <f>(Table2[[#This Row],[Close Price]]-Table2[[#This Row],[200D EMA]])/Table2[[#This Row],[200D EMA]]</f>
        <v>4.8848480565114261E-2</v>
      </c>
      <c r="V433">
        <v>0.41523941093459998</v>
      </c>
      <c r="W433">
        <v>223.9</v>
      </c>
      <c r="X433">
        <v>231.2</v>
      </c>
      <c r="Y433">
        <v>223.9</v>
      </c>
      <c r="Z433">
        <v>238.35</v>
      </c>
      <c r="AA433">
        <v>213.05</v>
      </c>
      <c r="AB433">
        <v>274.95</v>
      </c>
      <c r="AC433" s="2">
        <f>(Table2[[#This Row],[Close Price]]/Table2[[#This Row],[Day Low]])-1</f>
        <v>4.242965609647209E-3</v>
      </c>
      <c r="AD433" s="2">
        <f>(Table2[[#This Row],[Day High]]/Table2[[#This Row],[Close Price]])-1</f>
        <v>2.8241049588614509E-2</v>
      </c>
      <c r="AE433" s="2">
        <f>(Table2[[#This Row],[Close Price]]/Table2[[#This Row],[Current Week Low]])-1</f>
        <v>4.242965609647209E-3</v>
      </c>
      <c r="AF433" s="2">
        <f>(Table2[[#This Row],[Current Week High]]/Table2[[#This Row],[Close Price]])-1</f>
        <v>6.0040026684456294E-2</v>
      </c>
      <c r="AG433" s="2">
        <f>(Table2[[#This Row],[Close Price]]/Table2[[#This Row],[Current Month Low]])-1</f>
        <v>5.5386059610420091E-2</v>
      </c>
      <c r="AH433" s="2">
        <f>(Table2[[#This Row],[Current Month High]]/Table2[[#This Row],[Close Price]])-1</f>
        <v>0.22281521014009331</v>
      </c>
      <c r="AI433">
        <v>22.2815210140093</v>
      </c>
      <c r="AJ433">
        <v>41.370638164099297</v>
      </c>
      <c r="AK433" t="str">
        <f>IF(AND(Table2[[#This Row],[20D EMA]]&gt;Table2[[#This Row],[50D EMA]],Table2[[#This Row],[50D EMA]]&gt;Table2[[#This Row],[200D EMA]]),"Uptrend","Downtrend/NoTrend")</f>
        <v>Downtrend/NoTrend</v>
      </c>
      <c r="AL433">
        <v>0.14000000000000001</v>
      </c>
      <c r="AM433" t="s">
        <v>10345</v>
      </c>
      <c r="AN433">
        <v>-4.32</v>
      </c>
      <c r="AO433" t="s">
        <v>10344</v>
      </c>
      <c r="AP433">
        <v>8.9979143538563996E-2</v>
      </c>
      <c r="AQ433">
        <f>(Table2[[#This Row],[Sharpe Ratio]]-AVERAGE(Table2[Sharpe Ratio]))/_xlfn.STDEV.P(Table2[Sharpe Ratio])</f>
        <v>0.28056801985493557</v>
      </c>
      <c r="AR4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3">
        <f>_xlfn.RANK.AVG(Table2[[#This Row],[1Y Return vs Nifty Z-Score]],Table2[1Y Return vs Nifty Z-Score])</f>
        <v>578</v>
      </c>
      <c r="AT433">
        <f>_xlfn.RANK.AVG(Table2[[#This Row],[6M Return vs Nifty Z-Score]],Table2[6M Return vs Nifty Z-Score])</f>
        <v>426</v>
      </c>
      <c r="AU433">
        <f>_xlfn.RANK.AVG(Table2[[#This Row],[Sharpe Ratio Z-Score]],Table2[Sharpe Ratio Z-Score])</f>
        <v>260</v>
      </c>
      <c r="AV433">
        <f>(Table2[[#This Row],[Rank 1Y]]+Table2[[#This Row],[Rank 6M]]+Table2[[#This Row],[Rank Sharpe]])/3</f>
        <v>421.33333333333331</v>
      </c>
    </row>
    <row r="434" spans="1:48" x14ac:dyDescent="0.3">
      <c r="A434" t="s">
        <v>2016</v>
      </c>
      <c r="B434" t="s">
        <v>2017</v>
      </c>
      <c r="C434" t="s">
        <v>10311</v>
      </c>
      <c r="D434" t="s">
        <v>127</v>
      </c>
      <c r="E434">
        <v>3339.8915160000001</v>
      </c>
      <c r="F434">
        <v>571.9</v>
      </c>
      <c r="G434">
        <v>-29.869048380415201</v>
      </c>
      <c r="H434">
        <f>(Table2[[#This Row],[1Y Return vs Nifty]]-AVERAGE(Table2[1Y Return vs Nifty]))/_xlfn.STDEV.P(Table2[1Y Return vs Nifty])</f>
        <v>-0.92984751086480655</v>
      </c>
      <c r="I434">
        <v>-13.877510999414699</v>
      </c>
      <c r="J434">
        <f>(Table2[[#This Row],[1M Return vs Nifty]]-AVERAGE(Table2[1M Return vs Nifty]))/_xlfn.STDEV.P(Table2[1M Return vs Nifty])</f>
        <v>-1.3620433104738905</v>
      </c>
      <c r="K434">
        <v>-7.7079345943339002</v>
      </c>
      <c r="L434">
        <f>(Table2[[#This Row],[6M Return vs Nifty]]-AVERAGE(Table2[6M Return vs Nifty]))/_xlfn.STDEV.P(Table2[6M Return vs Nifty])</f>
        <v>-0.55123005111167667</v>
      </c>
      <c r="M434">
        <v>-3.52964272508724</v>
      </c>
      <c r="N434">
        <f>(Table2[[#This Row],[1W Return vs Nifty]]-AVERAGE(Table2[1W Return vs Nifty]))/_xlfn.STDEV.P(Table2[1W Return vs Nifty])</f>
        <v>-0.97699382168975402</v>
      </c>
      <c r="O434">
        <v>592.79</v>
      </c>
      <c r="P434">
        <v>592.694213447062</v>
      </c>
      <c r="Q434">
        <v>566.02124824509497</v>
      </c>
      <c r="R434">
        <v>43.6141008472773</v>
      </c>
      <c r="S434" s="2">
        <f>(Table2[[#This Row],[Close Price]]-Table2[[#This Row],[20D EMA]])/Table2[[#This Row],[20D EMA]]</f>
        <v>-3.5240135629818294E-2</v>
      </c>
      <c r="T434" s="2">
        <f>(Table2[[#This Row],[Close Price]]-Table2[[#This Row],[50D EMA]])/Table2[[#This Row],[50D EMA]]</f>
        <v>-3.5084218767928478E-2</v>
      </c>
      <c r="U434" s="2">
        <f>(Table2[[#This Row],[Close Price]]-Table2[[#This Row],[200D EMA]])/Table2[[#This Row],[200D EMA]]</f>
        <v>1.0386097294282901E-2</v>
      </c>
      <c r="V434">
        <v>0.46162207767649699</v>
      </c>
      <c r="W434">
        <v>568</v>
      </c>
      <c r="X434">
        <v>582</v>
      </c>
      <c r="Y434">
        <v>568</v>
      </c>
      <c r="Z434">
        <v>602</v>
      </c>
      <c r="AA434">
        <v>536.1</v>
      </c>
      <c r="AB434">
        <v>655</v>
      </c>
      <c r="AC434" s="2">
        <f>(Table2[[#This Row],[Close Price]]/Table2[[#This Row],[Day Low]])-1</f>
        <v>6.8661971830985546E-3</v>
      </c>
      <c r="AD434" s="2">
        <f>(Table2[[#This Row],[Day High]]/Table2[[#This Row],[Close Price]])-1</f>
        <v>1.7660430145130412E-2</v>
      </c>
      <c r="AE434" s="2">
        <f>(Table2[[#This Row],[Close Price]]/Table2[[#This Row],[Current Week Low]])-1</f>
        <v>6.8661971830985546E-3</v>
      </c>
      <c r="AF434" s="2">
        <f>(Table2[[#This Row],[Current Week High]]/Table2[[#This Row],[Close Price]])-1</f>
        <v>5.2631578947368363E-2</v>
      </c>
      <c r="AG434" s="2">
        <f>(Table2[[#This Row],[Close Price]]/Table2[[#This Row],[Current Month Low]])-1</f>
        <v>6.6778586084685676E-2</v>
      </c>
      <c r="AH434" s="2">
        <f>(Table2[[#This Row],[Current Month High]]/Table2[[#This Row],[Close Price]])-1</f>
        <v>0.14530512327329959</v>
      </c>
      <c r="AI434">
        <v>20.9914320685434</v>
      </c>
      <c r="AJ434">
        <v>24.326086956521699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0.12</v>
      </c>
      <c r="AM434" t="s">
        <v>10345</v>
      </c>
      <c r="AN434">
        <v>4.6399999999999997</v>
      </c>
      <c r="AO434" t="s">
        <v>10345</v>
      </c>
      <c r="AP434">
        <v>0.15530158735014299</v>
      </c>
      <c r="AQ434">
        <f>(Table2[[#This Row],[Sharpe Ratio]]-AVERAGE(Table2[Sharpe Ratio]))/_xlfn.STDEV.P(Table2[Sharpe Ratio])</f>
        <v>1.0310508529201086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-2.7890638412200195</v>
      </c>
      <c r="AS434">
        <f>_xlfn.RANK.AVG(Table2[[#This Row],[1Y Return vs Nifty Z-Score]],Table2[1Y Return vs Nifty Z-Score])</f>
        <v>647</v>
      </c>
      <c r="AT434">
        <f>_xlfn.RANK.AVG(Table2[[#This Row],[6M Return vs Nifty Z-Score]],Table2[6M Return vs Nifty Z-Score])</f>
        <v>508</v>
      </c>
      <c r="AU434">
        <f>_xlfn.RANK.AVG(Table2[[#This Row],[Sharpe Ratio Z-Score]],Table2[Sharpe Ratio Z-Score])</f>
        <v>114</v>
      </c>
      <c r="AV434">
        <f>(Table2[[#This Row],[Rank 1Y]]+Table2[[#This Row],[Rank 6M]]+Table2[[#This Row],[Rank Sharpe]])/3</f>
        <v>423</v>
      </c>
    </row>
    <row r="435" spans="1:48" x14ac:dyDescent="0.3">
      <c r="A435" t="s">
        <v>1157</v>
      </c>
      <c r="B435" t="s">
        <v>1158</v>
      </c>
      <c r="C435" t="s">
        <v>10307</v>
      </c>
      <c r="D435" t="s">
        <v>407</v>
      </c>
      <c r="E435">
        <v>10672.721753115</v>
      </c>
      <c r="F435">
        <v>406.05</v>
      </c>
      <c r="G435">
        <v>24.9804197471808</v>
      </c>
      <c r="H435">
        <f>(Table2[[#This Row],[1Y Return vs Nifty]]-AVERAGE(Table2[1Y Return vs Nifty]))/_xlfn.STDEV.P(Table2[1Y Return vs Nifty])</f>
        <v>-6.9088223926735873E-2</v>
      </c>
      <c r="I435">
        <v>-9.5234087369783396</v>
      </c>
      <c r="J435">
        <f>(Table2[[#This Row],[1M Return vs Nifty]]-AVERAGE(Table2[1M Return vs Nifty]))/_xlfn.STDEV.P(Table2[1M Return vs Nifty])</f>
        <v>-0.94963307358578797</v>
      </c>
      <c r="K435">
        <v>-32.828304254402397</v>
      </c>
      <c r="L435">
        <f>(Table2[[#This Row],[6M Return vs Nifty]]-AVERAGE(Table2[6M Return vs Nifty]))/_xlfn.STDEV.P(Table2[6M Return vs Nifty])</f>
        <v>-1.4109034127555069</v>
      </c>
      <c r="M435">
        <v>-0.91872512702310605</v>
      </c>
      <c r="N435">
        <f>(Table2[[#This Row],[1W Return vs Nifty]]-AVERAGE(Table2[1W Return vs Nifty]))/_xlfn.STDEV.P(Table2[1W Return vs Nifty])</f>
        <v>-0.38732417588732704</v>
      </c>
      <c r="O435">
        <v>413.44</v>
      </c>
      <c r="P435">
        <v>420.02621580671399</v>
      </c>
      <c r="Q435">
        <v>398.474749056154</v>
      </c>
      <c r="R435">
        <v>47.327915321495702</v>
      </c>
      <c r="S435" s="2">
        <f>(Table2[[#This Row],[Close Price]]-Table2[[#This Row],[20D EMA]])/Table2[[#This Row],[20D EMA]]</f>
        <v>-1.787441950464393E-2</v>
      </c>
      <c r="T435" s="2">
        <f>(Table2[[#This Row],[Close Price]]-Table2[[#This Row],[50D EMA]])/Table2[[#This Row],[50D EMA]]</f>
        <v>-3.3274627346464254E-2</v>
      </c>
      <c r="U435" s="2">
        <f>(Table2[[#This Row],[Close Price]]-Table2[[#This Row],[200D EMA]])/Table2[[#This Row],[200D EMA]]</f>
        <v>1.9010617264429201E-2</v>
      </c>
      <c r="V435">
        <v>0.44888664962394798</v>
      </c>
      <c r="W435">
        <v>405.5</v>
      </c>
      <c r="X435">
        <v>411.65</v>
      </c>
      <c r="Y435">
        <v>405.3</v>
      </c>
      <c r="Z435">
        <v>412.85</v>
      </c>
      <c r="AA435">
        <v>389.45</v>
      </c>
      <c r="AB435">
        <v>448.25</v>
      </c>
      <c r="AC435" s="2">
        <f>(Table2[[#This Row],[Close Price]]/Table2[[#This Row],[Day Low]])-1</f>
        <v>1.3563501849569448E-3</v>
      </c>
      <c r="AD435" s="2">
        <f>(Table2[[#This Row],[Day High]]/Table2[[#This Row],[Close Price]])-1</f>
        <v>1.3791404999384138E-2</v>
      </c>
      <c r="AE435" s="2">
        <f>(Table2[[#This Row],[Close Price]]/Table2[[#This Row],[Current Week Low]])-1</f>
        <v>1.8504811250925624E-3</v>
      </c>
      <c r="AF435" s="2">
        <f>(Table2[[#This Row],[Current Week High]]/Table2[[#This Row],[Close Price]])-1</f>
        <v>1.6746706070680961E-2</v>
      </c>
      <c r="AG435" s="2">
        <f>(Table2[[#This Row],[Close Price]]/Table2[[#This Row],[Current Month Low]])-1</f>
        <v>4.2624213634612884E-2</v>
      </c>
      <c r="AH435" s="2">
        <f>(Table2[[#This Row],[Current Month High]]/Table2[[#This Row],[Close Price]])-1</f>
        <v>0.10392808767393169</v>
      </c>
      <c r="AI435">
        <v>36.424085703731002</v>
      </c>
      <c r="AJ435">
        <v>65.060975609756099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-0.04</v>
      </c>
      <c r="AM435" t="s">
        <v>10344</v>
      </c>
      <c r="AN435">
        <v>-1.34</v>
      </c>
      <c r="AO435" t="s">
        <v>10344</v>
      </c>
      <c r="AP435">
        <v>0.10048549992007701</v>
      </c>
      <c r="AQ435">
        <f>(Table2[[#This Row],[Sharpe Ratio]]-AVERAGE(Table2[Sharpe Ratio]))/_xlfn.STDEV.P(Table2[Sharpe Ratio])</f>
        <v>0.40127446686316254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320</v>
      </c>
      <c r="AT435">
        <f>_xlfn.RANK.AVG(Table2[[#This Row],[6M Return vs Nifty Z-Score]],Table2[6M Return vs Nifty Z-Score])</f>
        <v>711</v>
      </c>
      <c r="AU435">
        <f>_xlfn.RANK.AVG(Table2[[#This Row],[Sharpe Ratio Z-Score]],Table2[Sharpe Ratio Z-Score])</f>
        <v>239</v>
      </c>
      <c r="AV435">
        <f>(Table2[[#This Row],[Rank 1Y]]+Table2[[#This Row],[Rank 6M]]+Table2[[#This Row],[Rank Sharpe]])/3</f>
        <v>423.33333333333331</v>
      </c>
    </row>
    <row r="436" spans="1:48" x14ac:dyDescent="0.3">
      <c r="A436" t="s">
        <v>1310</v>
      </c>
      <c r="B436" t="s">
        <v>1311</v>
      </c>
      <c r="C436" t="s">
        <v>10305</v>
      </c>
      <c r="D436" t="s">
        <v>51</v>
      </c>
      <c r="E436">
        <v>8653.3227261249995</v>
      </c>
      <c r="F436">
        <v>487.9</v>
      </c>
      <c r="G436">
        <v>-11.742957997754001</v>
      </c>
      <c r="H436">
        <f>(Table2[[#This Row],[1Y Return vs Nifty]]-AVERAGE(Table2[1Y Return vs Nifty]))/_xlfn.STDEV.P(Table2[1Y Return vs Nifty])</f>
        <v>-0.64539259880514599</v>
      </c>
      <c r="I436">
        <v>10.9113294073309</v>
      </c>
      <c r="J436">
        <f>(Table2[[#This Row],[1M Return vs Nifty]]-AVERAGE(Table2[1M Return vs Nifty]))/_xlfn.STDEV.P(Table2[1M Return vs Nifty])</f>
        <v>0.98589684530161814</v>
      </c>
      <c r="K436">
        <v>25.2921835043066</v>
      </c>
      <c r="L436">
        <f>(Table2[[#This Row],[6M Return vs Nifty]]-AVERAGE(Table2[6M Return vs Nifty]))/_xlfn.STDEV.P(Table2[6M Return vs Nifty])</f>
        <v>0.57810533862973079</v>
      </c>
      <c r="M436">
        <v>4.8413843075076697</v>
      </c>
      <c r="N436">
        <f>(Table2[[#This Row],[1W Return vs Nifty]]-AVERAGE(Table2[1W Return vs Nifty]))/_xlfn.STDEV.P(Table2[1W Return vs Nifty])</f>
        <v>0.9135830961619178</v>
      </c>
      <c r="O436">
        <v>473.32</v>
      </c>
      <c r="P436">
        <v>449.463545526698</v>
      </c>
      <c r="Q436">
        <v>391.25922900524</v>
      </c>
      <c r="R436">
        <v>68.133967470683501</v>
      </c>
      <c r="S436" s="2">
        <f>(Table2[[#This Row],[Close Price]]-Table2[[#This Row],[20D EMA]])/Table2[[#This Row],[20D EMA]]</f>
        <v>3.0803684610834076E-2</v>
      </c>
      <c r="T436" s="2">
        <f>(Table2[[#This Row],[Close Price]]-Table2[[#This Row],[50D EMA]])/Table2[[#This Row],[50D EMA]]</f>
        <v>8.5516289042442184E-2</v>
      </c>
      <c r="U436" s="2">
        <f>(Table2[[#This Row],[Close Price]]-Table2[[#This Row],[200D EMA]])/Table2[[#This Row],[200D EMA]]</f>
        <v>0.24699933913498995</v>
      </c>
      <c r="V436">
        <v>0.63804647175562301</v>
      </c>
      <c r="W436">
        <v>486</v>
      </c>
      <c r="X436">
        <v>503</v>
      </c>
      <c r="Y436">
        <v>473.85</v>
      </c>
      <c r="Z436">
        <v>504.5</v>
      </c>
      <c r="AA436">
        <v>453.15</v>
      </c>
      <c r="AB436">
        <v>538.5</v>
      </c>
      <c r="AC436" s="2">
        <f>(Table2[[#This Row],[Close Price]]/Table2[[#This Row],[Day Low]])-1</f>
        <v>3.9094650205759862E-3</v>
      </c>
      <c r="AD436" s="2">
        <f>(Table2[[#This Row],[Day High]]/Table2[[#This Row],[Close Price]])-1</f>
        <v>3.0948964951834412E-2</v>
      </c>
      <c r="AE436" s="2">
        <f>(Table2[[#This Row],[Close Price]]/Table2[[#This Row],[Current Week Low]])-1</f>
        <v>2.9650733354436909E-2</v>
      </c>
      <c r="AF436" s="2">
        <f>(Table2[[#This Row],[Current Week High]]/Table2[[#This Row],[Close Price]])-1</f>
        <v>3.4023365443738518E-2</v>
      </c>
      <c r="AG436" s="2">
        <f>(Table2[[#This Row],[Close Price]]/Table2[[#This Row],[Current Month Low]])-1</f>
        <v>7.6685424252455059E-2</v>
      </c>
      <c r="AH436" s="2">
        <f>(Table2[[#This Row],[Current Month High]]/Table2[[#This Row],[Close Price]])-1</f>
        <v>0.1037097765935644</v>
      </c>
      <c r="AI436">
        <v>10.3709776593564</v>
      </c>
      <c r="AJ436">
        <v>52.7073552425665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0.08</v>
      </c>
      <c r="AM436" t="s">
        <v>10345</v>
      </c>
      <c r="AN436">
        <v>2.58</v>
      </c>
      <c r="AO436" t="s">
        <v>10345</v>
      </c>
      <c r="AQ436">
        <f>(Table2[[#This Row],[Sharpe Ratio]]-AVERAGE(Table2[Sharpe Ratio]))/_xlfn.STDEV.P(Table2[Sharpe Ratio])</f>
        <v>-0.7531930983662638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1.078999582921857</v>
      </c>
      <c r="AS436">
        <f>_xlfn.RANK.AVG(Table2[[#This Row],[1Y Return vs Nifty Z-Score]],Table2[1Y Return vs Nifty Z-Score])</f>
        <v>547</v>
      </c>
      <c r="AT436">
        <f>_xlfn.RANK.AVG(Table2[[#This Row],[6M Return vs Nifty Z-Score]],Table2[6M Return vs Nifty Z-Score])</f>
        <v>174</v>
      </c>
      <c r="AU436">
        <f>_xlfn.RANK.AVG(Table2[[#This Row],[Sharpe Ratio Z-Score]],Table2[Sharpe Ratio Z-Score])</f>
        <v>551.5</v>
      </c>
      <c r="AV436">
        <f>(Table2[[#This Row],[Rank 1Y]]+Table2[[#This Row],[Rank 6M]]+Table2[[#This Row],[Rank Sharpe]])/3</f>
        <v>424.16666666666669</v>
      </c>
    </row>
    <row r="437" spans="1:48" x14ac:dyDescent="0.3">
      <c r="A437" t="s">
        <v>500</v>
      </c>
      <c r="B437" t="s">
        <v>501</v>
      </c>
      <c r="C437" t="s">
        <v>10305</v>
      </c>
      <c r="D437" t="s">
        <v>502</v>
      </c>
      <c r="E437">
        <v>42233.121798250002</v>
      </c>
      <c r="F437">
        <v>356.7</v>
      </c>
      <c r="G437">
        <v>7.4808493800603104</v>
      </c>
      <c r="H437">
        <f>(Table2[[#This Row],[1Y Return vs Nifty]]-AVERAGE(Table2[1Y Return vs Nifty]))/_xlfn.STDEV.P(Table2[1Y Return vs Nifty])</f>
        <v>-0.3437110821809754</v>
      </c>
      <c r="I437">
        <v>-5.2277377162647101</v>
      </c>
      <c r="J437">
        <f>(Table2[[#This Row],[1M Return vs Nifty]]-AVERAGE(Table2[1M Return vs Nifty]))/_xlfn.STDEV.P(Table2[1M Return vs Nifty])</f>
        <v>-0.54275730529490496</v>
      </c>
      <c r="K437">
        <v>17.471602289170601</v>
      </c>
      <c r="L437">
        <f>(Table2[[#This Row],[6M Return vs Nifty]]-AVERAGE(Table2[6M Return vs Nifty]))/_xlfn.STDEV.P(Table2[6M Return vs Nifty])</f>
        <v>0.31046814084152669</v>
      </c>
      <c r="M437">
        <v>0.38632900351940003</v>
      </c>
      <c r="N437">
        <f>(Table2[[#This Row],[1W Return vs Nifty]]-AVERAGE(Table2[1W Return vs Nifty]))/_xlfn.STDEV.P(Table2[1W Return vs Nifty])</f>
        <v>-9.2580746420009755E-2</v>
      </c>
      <c r="O437">
        <v>348.85</v>
      </c>
      <c r="P437">
        <v>343.25419611246099</v>
      </c>
      <c r="Q437">
        <v>305.80831837739299</v>
      </c>
      <c r="R437">
        <v>57.528253228343502</v>
      </c>
      <c r="S437" s="2">
        <f>(Table2[[#This Row],[Close Price]]-Table2[[#This Row],[20D EMA]])/Table2[[#This Row],[20D EMA]]</f>
        <v>2.2502508241364384E-2</v>
      </c>
      <c r="T437" s="2">
        <f>(Table2[[#This Row],[Close Price]]-Table2[[#This Row],[50D EMA]])/Table2[[#This Row],[50D EMA]]</f>
        <v>3.9171564513471313E-2</v>
      </c>
      <c r="U437" s="2">
        <f>(Table2[[#This Row],[Close Price]]-Table2[[#This Row],[200D EMA]])/Table2[[#This Row],[200D EMA]]</f>
        <v>0.1664169303589787</v>
      </c>
      <c r="V437">
        <v>0.55784177354566</v>
      </c>
      <c r="W437">
        <v>353.75</v>
      </c>
      <c r="X437">
        <v>363.75</v>
      </c>
      <c r="Y437">
        <v>351.85</v>
      </c>
      <c r="Z437">
        <v>363.75</v>
      </c>
      <c r="AA437">
        <v>323.35000000000002</v>
      </c>
      <c r="AB437">
        <v>370.45</v>
      </c>
      <c r="AC437" s="2">
        <f>(Table2[[#This Row],[Close Price]]/Table2[[#This Row],[Day Low]])-1</f>
        <v>8.3392226148408799E-3</v>
      </c>
      <c r="AD437" s="2">
        <f>(Table2[[#This Row],[Day High]]/Table2[[#This Row],[Close Price]])-1</f>
        <v>1.9764507989907587E-2</v>
      </c>
      <c r="AE437" s="2">
        <f>(Table2[[#This Row],[Close Price]]/Table2[[#This Row],[Current Week Low]])-1</f>
        <v>1.3784283075173986E-2</v>
      </c>
      <c r="AF437" s="2">
        <f>(Table2[[#This Row],[Current Week High]]/Table2[[#This Row],[Close Price]])-1</f>
        <v>1.9764507989907587E-2</v>
      </c>
      <c r="AG437" s="2">
        <f>(Table2[[#This Row],[Close Price]]/Table2[[#This Row],[Current Month Low]])-1</f>
        <v>0.10313901345291465</v>
      </c>
      <c r="AH437" s="2">
        <f>(Table2[[#This Row],[Current Month High]]/Table2[[#This Row],[Close Price]])-1</f>
        <v>3.8547799271096084E-2</v>
      </c>
      <c r="AI437">
        <v>5.6349873843566103</v>
      </c>
      <c r="AJ437">
        <v>63.999999999999901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-0.1</v>
      </c>
      <c r="AM437" t="s">
        <v>10344</v>
      </c>
      <c r="AN437">
        <v>5.86</v>
      </c>
      <c r="AO437" t="s">
        <v>10345</v>
      </c>
      <c r="AP437">
        <v>-3.5804252278896997E-2</v>
      </c>
      <c r="AQ437">
        <f>(Table2[[#This Row],[Sharpe Ratio]]-AVERAGE(Table2[Sharpe Ratio]))/_xlfn.STDEV.P(Table2[Sharpe Ratio])</f>
        <v>-1.1645444673314855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-1.8331254603858489</v>
      </c>
      <c r="AS437">
        <f>_xlfn.RANK.AVG(Table2[[#This Row],[1Y Return vs Nifty Z-Score]],Table2[1Y Return vs Nifty Z-Score])</f>
        <v>399</v>
      </c>
      <c r="AT437">
        <f>_xlfn.RANK.AVG(Table2[[#This Row],[6M Return vs Nifty Z-Score]],Table2[6M Return vs Nifty Z-Score])</f>
        <v>228</v>
      </c>
      <c r="AU437">
        <f>_xlfn.RANK.AVG(Table2[[#This Row],[Sharpe Ratio Z-Score]],Table2[Sharpe Ratio Z-Score])</f>
        <v>650</v>
      </c>
      <c r="AV437">
        <f>(Table2[[#This Row],[Rank 1Y]]+Table2[[#This Row],[Rank 6M]]+Table2[[#This Row],[Rank Sharpe]])/3</f>
        <v>425.66666666666669</v>
      </c>
    </row>
    <row r="438" spans="1:48" x14ac:dyDescent="0.3">
      <c r="A438" t="s">
        <v>1056</v>
      </c>
      <c r="B438" t="s">
        <v>1057</v>
      </c>
      <c r="C438" t="s">
        <v>10307</v>
      </c>
      <c r="D438" t="s">
        <v>226</v>
      </c>
      <c r="E438">
        <v>12869.028350544901</v>
      </c>
      <c r="F438">
        <v>1583.95</v>
      </c>
      <c r="G438">
        <v>2.1546357659869599</v>
      </c>
      <c r="H438">
        <f>(Table2[[#This Row],[1Y Return vs Nifty]]-AVERAGE(Table2[1Y Return vs Nifty]))/_xlfn.STDEV.P(Table2[1Y Return vs Nifty])</f>
        <v>-0.4272959917349663</v>
      </c>
      <c r="I438">
        <v>-9.4559603657211397</v>
      </c>
      <c r="J438">
        <f>(Table2[[#This Row],[1M Return vs Nifty]]-AVERAGE(Table2[1M Return vs Nifty]))/_xlfn.STDEV.P(Table2[1M Return vs Nifty])</f>
        <v>-0.94324452387075808</v>
      </c>
      <c r="K438">
        <v>-33.223146845631199</v>
      </c>
      <c r="L438">
        <f>(Table2[[#This Row],[6M Return vs Nifty]]-AVERAGE(Table2[6M Return vs Nifty]))/_xlfn.STDEV.P(Table2[6M Return vs Nifty])</f>
        <v>-1.4244157799027706</v>
      </c>
      <c r="M438">
        <v>-3.02580375128582</v>
      </c>
      <c r="N438">
        <f>(Table2[[#This Row],[1W Return vs Nifty]]-AVERAGE(Table2[1W Return vs Nifty]))/_xlfn.STDEV.P(Table2[1W Return vs Nifty])</f>
        <v>-0.86320296538573826</v>
      </c>
      <c r="O438">
        <v>1619.04</v>
      </c>
      <c r="P438">
        <v>1676.6850980500701</v>
      </c>
      <c r="Q438">
        <v>1604.6813271200499</v>
      </c>
      <c r="R438">
        <v>34.990301102443198</v>
      </c>
      <c r="S438" s="2">
        <f>(Table2[[#This Row],[Close Price]]-Table2[[#This Row],[20D EMA]])/Table2[[#This Row],[20D EMA]]</f>
        <v>-2.1673337286293063E-2</v>
      </c>
      <c r="T438" s="2">
        <f>(Table2[[#This Row],[Close Price]]-Table2[[#This Row],[50D EMA]])/Table2[[#This Row],[50D EMA]]</f>
        <v>-5.5308595608035131E-2</v>
      </c>
      <c r="U438" s="2">
        <f>(Table2[[#This Row],[Close Price]]-Table2[[#This Row],[200D EMA]])/Table2[[#This Row],[200D EMA]]</f>
        <v>-1.2919279840600336E-2</v>
      </c>
      <c r="V438">
        <v>0.64756904909066404</v>
      </c>
      <c r="W438">
        <v>1576.65</v>
      </c>
      <c r="X438">
        <v>1639.75</v>
      </c>
      <c r="Y438">
        <v>1558</v>
      </c>
      <c r="Z438">
        <v>1639.75</v>
      </c>
      <c r="AA438">
        <v>1527.55</v>
      </c>
      <c r="AB438">
        <v>1742</v>
      </c>
      <c r="AC438" s="2">
        <f>(Table2[[#This Row],[Close Price]]/Table2[[#This Row],[Day Low]])-1</f>
        <v>4.6300700853074694E-3</v>
      </c>
      <c r="AD438" s="2">
        <f>(Table2[[#This Row],[Day High]]/Table2[[#This Row],[Close Price]])-1</f>
        <v>3.5228384734366625E-2</v>
      </c>
      <c r="AE438" s="2">
        <f>(Table2[[#This Row],[Close Price]]/Table2[[#This Row],[Current Week Low]])-1</f>
        <v>1.6655969191270881E-2</v>
      </c>
      <c r="AF438" s="2">
        <f>(Table2[[#This Row],[Current Week High]]/Table2[[#This Row],[Close Price]])-1</f>
        <v>3.5228384734366625E-2</v>
      </c>
      <c r="AG438" s="2">
        <f>(Table2[[#This Row],[Close Price]]/Table2[[#This Row],[Current Month Low]])-1</f>
        <v>3.6921868351281528E-2</v>
      </c>
      <c r="AH438" s="2">
        <f>(Table2[[#This Row],[Current Month High]]/Table2[[#This Row],[Close Price]])-1</f>
        <v>9.9782190094384271E-2</v>
      </c>
      <c r="AI438">
        <v>40.279049212411898</v>
      </c>
      <c r="AJ438">
        <v>55.5943025540275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-0.12</v>
      </c>
      <c r="AM438" t="s">
        <v>10344</v>
      </c>
      <c r="AN438">
        <v>1.4</v>
      </c>
      <c r="AO438" t="s">
        <v>10345</v>
      </c>
      <c r="AP438">
        <v>0.150246993932034</v>
      </c>
      <c r="AQ438">
        <f>(Table2[[#This Row],[Sharpe Ratio]]-AVERAGE(Table2[Sharpe Ratio]))/_xlfn.STDEV.P(Table2[Sharpe Ratio])</f>
        <v>0.97297914942786112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8">
        <f>_xlfn.RANK.AVG(Table2[[#This Row],[1Y Return vs Nifty Z-Score]],Table2[1Y Return vs Nifty Z-Score])</f>
        <v>441</v>
      </c>
      <c r="AT438">
        <f>_xlfn.RANK.AVG(Table2[[#This Row],[6M Return vs Nifty Z-Score]],Table2[6M Return vs Nifty Z-Score])</f>
        <v>713</v>
      </c>
      <c r="AU438">
        <f>_xlfn.RANK.AVG(Table2[[#This Row],[Sharpe Ratio Z-Score]],Table2[Sharpe Ratio Z-Score])</f>
        <v>123</v>
      </c>
      <c r="AV438">
        <f>(Table2[[#This Row],[Rank 1Y]]+Table2[[#This Row],[Rank 6M]]+Table2[[#This Row],[Rank Sharpe]])/3</f>
        <v>425.66666666666669</v>
      </c>
    </row>
    <row r="439" spans="1:48" x14ac:dyDescent="0.3">
      <c r="A439" t="s">
        <v>184</v>
      </c>
      <c r="B439" t="s">
        <v>185</v>
      </c>
      <c r="C439" t="s">
        <v>10303</v>
      </c>
      <c r="D439" t="s">
        <v>186</v>
      </c>
      <c r="E439">
        <v>148969.30560634501</v>
      </c>
      <c r="F439">
        <v>1477.5</v>
      </c>
      <c r="G439">
        <v>13.9474563094162</v>
      </c>
      <c r="H439">
        <f>(Table2[[#This Row],[1Y Return vs Nifty]]-AVERAGE(Table2[1Y Return vs Nifty]))/_xlfn.STDEV.P(Table2[1Y Return vs Nifty])</f>
        <v>-0.24222984344822118</v>
      </c>
      <c r="I439">
        <v>-2.1268025256700902</v>
      </c>
      <c r="J439">
        <f>(Table2[[#This Row],[1M Return vs Nifty]]-AVERAGE(Table2[1M Return vs Nifty]))/_xlfn.STDEV.P(Table2[1M Return vs Nifty])</f>
        <v>-0.24904408051359506</v>
      </c>
      <c r="K439">
        <v>5.5999921542530897</v>
      </c>
      <c r="L439">
        <f>(Table2[[#This Row],[6M Return vs Nifty]]-AVERAGE(Table2[6M Return vs Nifty]))/_xlfn.STDEV.P(Table2[6M Return vs Nifty])</f>
        <v>-9.5804025170128829E-2</v>
      </c>
      <c r="M439">
        <v>3.4837744930713401</v>
      </c>
      <c r="N439">
        <f>(Table2[[#This Row],[1W Return vs Nifty]]-AVERAGE(Table2[1W Return vs Nifty]))/_xlfn.STDEV.P(Table2[1W Return vs Nifty])</f>
        <v>0.60697008814889963</v>
      </c>
      <c r="O439">
        <v>1435.68</v>
      </c>
      <c r="P439">
        <v>1416.54216920044</v>
      </c>
      <c r="Q439">
        <v>1275.15489963397</v>
      </c>
      <c r="R439">
        <v>60.865026036350898</v>
      </c>
      <c r="S439" s="2">
        <f>(Table2[[#This Row],[Close Price]]-Table2[[#This Row],[20D EMA]])/Table2[[#This Row],[20D EMA]]</f>
        <v>2.9129053828151074E-2</v>
      </c>
      <c r="T439" s="2">
        <f>(Table2[[#This Row],[Close Price]]-Table2[[#This Row],[50D EMA]])/Table2[[#This Row],[50D EMA]]</f>
        <v>4.303283878514353E-2</v>
      </c>
      <c r="U439" s="2">
        <f>(Table2[[#This Row],[Close Price]]-Table2[[#This Row],[200D EMA]])/Table2[[#This Row],[200D EMA]]</f>
        <v>0.15868276114855745</v>
      </c>
      <c r="V439">
        <v>0.72864447332446303</v>
      </c>
      <c r="W439">
        <v>1450.15</v>
      </c>
      <c r="X439">
        <v>1499.95</v>
      </c>
      <c r="Y439">
        <v>1422.1</v>
      </c>
      <c r="Z439">
        <v>1499.95</v>
      </c>
      <c r="AA439">
        <v>1358.15</v>
      </c>
      <c r="AB439">
        <v>1509</v>
      </c>
      <c r="AC439" s="2">
        <f>(Table2[[#This Row],[Close Price]]/Table2[[#This Row],[Day Low]])-1</f>
        <v>1.8860117918835906E-2</v>
      </c>
      <c r="AD439" s="2">
        <f>(Table2[[#This Row],[Day High]]/Table2[[#This Row],[Close Price]])-1</f>
        <v>1.5194585448392584E-2</v>
      </c>
      <c r="AE439" s="2">
        <f>(Table2[[#This Row],[Close Price]]/Table2[[#This Row],[Current Week Low]])-1</f>
        <v>3.8956472821883192E-2</v>
      </c>
      <c r="AF439" s="2">
        <f>(Table2[[#This Row],[Current Week High]]/Table2[[#This Row],[Close Price]])-1</f>
        <v>1.5194585448392584E-2</v>
      </c>
      <c r="AG439" s="2">
        <f>(Table2[[#This Row],[Close Price]]/Table2[[#This Row],[Current Month Low]])-1</f>
        <v>8.7876891359569997E-2</v>
      </c>
      <c r="AH439" s="2">
        <f>(Table2[[#This Row],[Current Month High]]/Table2[[#This Row],[Close Price]])-1</f>
        <v>2.1319796954314629E-2</v>
      </c>
      <c r="AI439">
        <v>3.2148900169204699</v>
      </c>
      <c r="AJ439">
        <v>53.938320483433998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-0.04</v>
      </c>
      <c r="AM439" t="s">
        <v>10344</v>
      </c>
      <c r="AN439">
        <v>2.2599999999999998</v>
      </c>
      <c r="AO439" t="s">
        <v>10345</v>
      </c>
      <c r="AP439">
        <v>-2.8293013764599999E-4</v>
      </c>
      <c r="AQ439">
        <f>(Table2[[#This Row],[Sharpe Ratio]]-AVERAGE(Table2[Sharpe Ratio]))/_xlfn.STDEV.P(Table2[Sharpe Ratio])</f>
        <v>-0.75644365359461019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-0.73655151457765566</v>
      </c>
      <c r="AS439">
        <f>_xlfn.RANK.AVG(Table2[[#This Row],[1Y Return vs Nifty Z-Score]],Table2[1Y Return vs Nifty Z-Score])</f>
        <v>362</v>
      </c>
      <c r="AT439">
        <f>_xlfn.RANK.AVG(Table2[[#This Row],[6M Return vs Nifty Z-Score]],Table2[6M Return vs Nifty Z-Score])</f>
        <v>341</v>
      </c>
      <c r="AU439">
        <f>_xlfn.RANK.AVG(Table2[[#This Row],[Sharpe Ratio Z-Score]],Table2[Sharpe Ratio Z-Score])</f>
        <v>575</v>
      </c>
      <c r="AV439">
        <f>(Table2[[#This Row],[Rank 1Y]]+Table2[[#This Row],[Rank 6M]]+Table2[[#This Row],[Rank Sharpe]])/3</f>
        <v>426</v>
      </c>
    </row>
    <row r="440" spans="1:48" x14ac:dyDescent="0.3">
      <c r="A440" t="s">
        <v>64</v>
      </c>
      <c r="B440" t="s">
        <v>65</v>
      </c>
      <c r="C440" t="s">
        <v>10307</v>
      </c>
      <c r="D440" t="s">
        <v>63</v>
      </c>
      <c r="E440">
        <v>392905.75270205998</v>
      </c>
      <c r="F440">
        <v>12357.5</v>
      </c>
      <c r="G440">
        <v>-1.00943904806658</v>
      </c>
      <c r="H440">
        <f>(Table2[[#This Row],[1Y Return vs Nifty]]-AVERAGE(Table2[1Y Return vs Nifty]))/_xlfn.STDEV.P(Table2[1Y Return vs Nifty])</f>
        <v>-0.47695019757754176</v>
      </c>
      <c r="I440">
        <v>-2.4749980370326399</v>
      </c>
      <c r="J440">
        <f>(Table2[[#This Row],[1M Return vs Nifty]]-AVERAGE(Table2[1M Return vs Nifty]))/_xlfn.STDEV.P(Table2[1M Return vs Nifty])</f>
        <v>-0.28202433331180365</v>
      </c>
      <c r="K440">
        <v>-3.3259618743269601</v>
      </c>
      <c r="L440">
        <f>(Table2[[#This Row],[6M Return vs Nifty]]-AVERAGE(Table2[6M Return vs Nifty]))/_xlfn.STDEV.P(Table2[6M Return vs Nifty])</f>
        <v>-0.40126947052244766</v>
      </c>
      <c r="M440">
        <v>0.96145418385963399</v>
      </c>
      <c r="N440">
        <f>(Table2[[#This Row],[1W Return vs Nifty]]-AVERAGE(Table2[1W Return vs Nifty]))/_xlfn.STDEV.P(Table2[1W Return vs Nifty])</f>
        <v>3.7309933253195399E-2</v>
      </c>
      <c r="O440">
        <v>12352.14</v>
      </c>
      <c r="P440">
        <v>12407.3728700057</v>
      </c>
      <c r="Q440">
        <v>11742.817686103501</v>
      </c>
      <c r="R440">
        <v>63.076315226710697</v>
      </c>
      <c r="S440" s="2">
        <f>(Table2[[#This Row],[Close Price]]-Table2[[#This Row],[20D EMA]])/Table2[[#This Row],[20D EMA]]</f>
        <v>4.3393290555325493E-4</v>
      </c>
      <c r="T440" s="2">
        <f>(Table2[[#This Row],[Close Price]]-Table2[[#This Row],[50D EMA]])/Table2[[#This Row],[50D EMA]]</f>
        <v>-4.0196156372688295E-3</v>
      </c>
      <c r="U440" s="2">
        <f>(Table2[[#This Row],[Close Price]]-Table2[[#This Row],[200D EMA]])/Table2[[#This Row],[200D EMA]]</f>
        <v>5.234538509645064E-2</v>
      </c>
      <c r="V440">
        <v>0.65941698883734601</v>
      </c>
      <c r="W440">
        <v>12330</v>
      </c>
      <c r="X440">
        <v>12519.95</v>
      </c>
      <c r="Y440">
        <v>12222</v>
      </c>
      <c r="Z440">
        <v>12530</v>
      </c>
      <c r="AA440">
        <v>12027.65</v>
      </c>
      <c r="AB440">
        <v>13680</v>
      </c>
      <c r="AC440" s="2">
        <f>(Table2[[#This Row],[Close Price]]/Table2[[#This Row],[Day Low]])-1</f>
        <v>2.2303325223034243E-3</v>
      </c>
      <c r="AD440" s="2">
        <f>(Table2[[#This Row],[Day High]]/Table2[[#This Row],[Close Price]])-1</f>
        <v>1.3145862836334343E-2</v>
      </c>
      <c r="AE440" s="2">
        <f>(Table2[[#This Row],[Close Price]]/Table2[[#This Row],[Current Week Low]])-1</f>
        <v>1.1086565210276511E-2</v>
      </c>
      <c r="AF440" s="2">
        <f>(Table2[[#This Row],[Current Week High]]/Table2[[#This Row],[Close Price]])-1</f>
        <v>1.395913412907146E-2</v>
      </c>
      <c r="AG440" s="2">
        <f>(Table2[[#This Row],[Close Price]]/Table2[[#This Row],[Current Month Low]])-1</f>
        <v>2.7424309819457759E-2</v>
      </c>
      <c r="AH440" s="2">
        <f>(Table2[[#This Row],[Current Month High]]/Table2[[#This Row],[Close Price]])-1</f>
        <v>0.10702002832288082</v>
      </c>
      <c r="AI440">
        <v>10.702002832288001</v>
      </c>
      <c r="AJ440">
        <v>29.996844098464098</v>
      </c>
      <c r="AK440" t="str">
        <f>IF(AND(Table2[[#This Row],[20D EMA]]&gt;Table2[[#This Row],[50D EMA]],Table2[[#This Row],[50D EMA]]&gt;Table2[[#This Row],[200D EMA]]),"Uptrend","Downtrend/NoTrend")</f>
        <v>Downtrend/NoTrend</v>
      </c>
      <c r="AL440">
        <v>-7.0000000000000007E-2</v>
      </c>
      <c r="AM440" t="s">
        <v>10344</v>
      </c>
      <c r="AN440">
        <v>1.0900000000000001</v>
      </c>
      <c r="AO440" t="s">
        <v>10345</v>
      </c>
      <c r="AP440">
        <v>6.6293371615433999E-2</v>
      </c>
      <c r="AQ440">
        <f>(Table2[[#This Row],[Sharpe Ratio]]-AVERAGE(Table2[Sharpe Ratio]))/_xlfn.STDEV.P(Table2[Sharpe Ratio])</f>
        <v>8.4446242961304617E-3</v>
      </c>
      <c r="AR4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0">
        <f>_xlfn.RANK.AVG(Table2[[#This Row],[1Y Return vs Nifty Z-Score]],Table2[1Y Return vs Nifty Z-Score])</f>
        <v>466</v>
      </c>
      <c r="AT440">
        <f>_xlfn.RANK.AVG(Table2[[#This Row],[6M Return vs Nifty Z-Score]],Table2[6M Return vs Nifty Z-Score])</f>
        <v>459</v>
      </c>
      <c r="AU440">
        <f>_xlfn.RANK.AVG(Table2[[#This Row],[Sharpe Ratio Z-Score]],Table2[Sharpe Ratio Z-Score])</f>
        <v>354</v>
      </c>
      <c r="AV440">
        <f>(Table2[[#This Row],[Rank 1Y]]+Table2[[#This Row],[Rank 6M]]+Table2[[#This Row],[Rank Sharpe]])/3</f>
        <v>426.33333333333331</v>
      </c>
    </row>
    <row r="441" spans="1:48" x14ac:dyDescent="0.3">
      <c r="A441" t="s">
        <v>474</v>
      </c>
      <c r="B441" t="s">
        <v>475</v>
      </c>
      <c r="C441" t="s">
        <v>10311</v>
      </c>
      <c r="D441" t="s">
        <v>136</v>
      </c>
      <c r="E441">
        <v>46280.289029275002</v>
      </c>
      <c r="F441">
        <v>50855</v>
      </c>
      <c r="G441">
        <v>-3.6216942550745101</v>
      </c>
      <c r="H441">
        <f>(Table2[[#This Row],[1Y Return vs Nifty]]-AVERAGE(Table2[1Y Return vs Nifty]))/_xlfn.STDEV.P(Table2[1Y Return vs Nifty])</f>
        <v>-0.51794463209154074</v>
      </c>
      <c r="I441">
        <v>-5.0659800993924904</v>
      </c>
      <c r="J441">
        <f>(Table2[[#This Row],[1M Return vs Nifty]]-AVERAGE(Table2[1M Return vs Nifty]))/_xlfn.STDEV.P(Table2[1M Return vs Nifty])</f>
        <v>-0.52743600756879261</v>
      </c>
      <c r="K441">
        <v>19.835353095650699</v>
      </c>
      <c r="L441">
        <f>(Table2[[#This Row],[6M Return vs Nifty]]-AVERAGE(Table2[6M Return vs Nifty]))/_xlfn.STDEV.P(Table2[6M Return vs Nifty])</f>
        <v>0.39136080402256362</v>
      </c>
      <c r="M441">
        <v>-1.24546346428584</v>
      </c>
      <c r="N441">
        <f>(Table2[[#This Row],[1W Return vs Nifty]]-AVERAGE(Table2[1W Return vs Nifty]))/_xlfn.STDEV.P(Table2[1W Return vs Nifty])</f>
        <v>-0.46111726677102394</v>
      </c>
      <c r="O441">
        <v>52356.43</v>
      </c>
      <c r="P441">
        <v>52717.366881729104</v>
      </c>
      <c r="Q441">
        <v>46985.762636896397</v>
      </c>
      <c r="R441">
        <v>52.174607540388401</v>
      </c>
      <c r="S441" s="2">
        <f>(Table2[[#This Row],[Close Price]]-Table2[[#This Row],[20D EMA]])/Table2[[#This Row],[20D EMA]]</f>
        <v>-2.867708894590407E-2</v>
      </c>
      <c r="T441" s="2">
        <f>(Table2[[#This Row],[Close Price]]-Table2[[#This Row],[50D EMA]])/Table2[[#This Row],[50D EMA]]</f>
        <v>-3.5327388143404533E-2</v>
      </c>
      <c r="U441" s="2">
        <f>(Table2[[#This Row],[Close Price]]-Table2[[#This Row],[200D EMA]])/Table2[[#This Row],[200D EMA]]</f>
        <v>8.2349144633553653E-2</v>
      </c>
      <c r="V441">
        <v>1.06102849804087</v>
      </c>
      <c r="W441">
        <v>50700</v>
      </c>
      <c r="X441">
        <v>52750</v>
      </c>
      <c r="Y441">
        <v>50700</v>
      </c>
      <c r="Z441">
        <v>52998.95</v>
      </c>
      <c r="AA441">
        <v>49500</v>
      </c>
      <c r="AB441">
        <v>55408.45</v>
      </c>
      <c r="AC441" s="2">
        <f>(Table2[[#This Row],[Close Price]]/Table2[[#This Row],[Day Low]])-1</f>
        <v>3.0571992110453028E-3</v>
      </c>
      <c r="AD441" s="2">
        <f>(Table2[[#This Row],[Day High]]/Table2[[#This Row],[Close Price]])-1</f>
        <v>3.7262806017107408E-2</v>
      </c>
      <c r="AE441" s="2">
        <f>(Table2[[#This Row],[Close Price]]/Table2[[#This Row],[Current Week Low]])-1</f>
        <v>3.0571992110453028E-3</v>
      </c>
      <c r="AF441" s="2">
        <f>(Table2[[#This Row],[Current Week High]]/Table2[[#This Row],[Close Price]])-1</f>
        <v>4.2158096549011814E-2</v>
      </c>
      <c r="AG441" s="2">
        <f>(Table2[[#This Row],[Close Price]]/Table2[[#This Row],[Current Month Low]])-1</f>
        <v>2.7373737373737272E-2</v>
      </c>
      <c r="AH441" s="2">
        <f>(Table2[[#This Row],[Current Month High]]/Table2[[#This Row],[Close Price]])-1</f>
        <v>8.9537901877888126E-2</v>
      </c>
      <c r="AI441">
        <v>17.970701012683101</v>
      </c>
      <c r="AJ441">
        <v>45.392635879431701</v>
      </c>
      <c r="AK441" t="str">
        <f>IF(AND(Table2[[#This Row],[20D EMA]]&gt;Table2[[#This Row],[50D EMA]],Table2[[#This Row],[50D EMA]]&gt;Table2[[#This Row],[200D EMA]]),"Uptrend","Downtrend/NoTrend")</f>
        <v>Downtrend/NoTrend</v>
      </c>
      <c r="AL441">
        <v>-0.1</v>
      </c>
      <c r="AM441" t="s">
        <v>10344</v>
      </c>
      <c r="AN441">
        <v>-2.11</v>
      </c>
      <c r="AO441" t="s">
        <v>10344</v>
      </c>
      <c r="AP441">
        <v>-7.88197860902E-4</v>
      </c>
      <c r="AQ441">
        <f>(Table2[[#This Row],[Sharpe Ratio]]-AVERAGE(Table2[Sharpe Ratio]))/_xlfn.STDEV.P(Table2[Sharpe Ratio])</f>
        <v>-0.76224862245798175</v>
      </c>
      <c r="AR4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1">
        <f>_xlfn.RANK.AVG(Table2[[#This Row],[1Y Return vs Nifty Z-Score]],Table2[1Y Return vs Nifty Z-Score])</f>
        <v>488</v>
      </c>
      <c r="AT441">
        <f>_xlfn.RANK.AVG(Table2[[#This Row],[6M Return vs Nifty Z-Score]],Table2[6M Return vs Nifty Z-Score])</f>
        <v>214</v>
      </c>
      <c r="AU441">
        <f>_xlfn.RANK.AVG(Table2[[#This Row],[Sharpe Ratio Z-Score]],Table2[Sharpe Ratio Z-Score])</f>
        <v>578</v>
      </c>
      <c r="AV441">
        <f>(Table2[[#This Row],[Rank 1Y]]+Table2[[#This Row],[Rank 6M]]+Table2[[#This Row],[Rank Sharpe]])/3</f>
        <v>426.66666666666669</v>
      </c>
    </row>
    <row r="442" spans="1:48" x14ac:dyDescent="0.3">
      <c r="A442" t="s">
        <v>168</v>
      </c>
      <c r="B442" t="s">
        <v>169</v>
      </c>
      <c r="C442" t="s">
        <v>10300</v>
      </c>
      <c r="D442" t="s">
        <v>21</v>
      </c>
      <c r="E442">
        <v>158920.38163019999</v>
      </c>
      <c r="F442">
        <v>1627.35</v>
      </c>
      <c r="G442">
        <v>7.5938475375966501</v>
      </c>
      <c r="H442">
        <f>(Table2[[#This Row],[1Y Return vs Nifty]]-AVERAGE(Table2[1Y Return vs Nifty]))/_xlfn.STDEV.P(Table2[1Y Return vs Nifty])</f>
        <v>-0.34193778853152684</v>
      </c>
      <c r="I442">
        <v>4.0928777390109499</v>
      </c>
      <c r="J442">
        <f>(Table2[[#This Row],[1M Return vs Nifty]]-AVERAGE(Table2[1M Return vs Nifty]))/_xlfn.STDEV.P(Table2[1M Return vs Nifty])</f>
        <v>0.34006927896227357</v>
      </c>
      <c r="K442">
        <v>12.4305741074715</v>
      </c>
      <c r="L442">
        <f>(Table2[[#This Row],[6M Return vs Nifty]]-AVERAGE(Table2[6M Return vs Nifty]))/_xlfn.STDEV.P(Table2[6M Return vs Nifty])</f>
        <v>0.13795325743233347</v>
      </c>
      <c r="M442">
        <v>-0.60689211669307497</v>
      </c>
      <c r="N442">
        <f>(Table2[[#This Row],[1W Return vs Nifty]]-AVERAGE(Table2[1W Return vs Nifty]))/_xlfn.STDEV.P(Table2[1W Return vs Nifty])</f>
        <v>-0.31689741830326901</v>
      </c>
      <c r="O442">
        <v>1568.36</v>
      </c>
      <c r="P442">
        <v>1502.20792518035</v>
      </c>
      <c r="Q442">
        <v>1353.3075626407101</v>
      </c>
      <c r="R442">
        <v>65.672960389810498</v>
      </c>
      <c r="S442" s="2">
        <f>(Table2[[#This Row],[Close Price]]-Table2[[#This Row],[20D EMA]])/Table2[[#This Row],[20D EMA]]</f>
        <v>3.761253793771839E-2</v>
      </c>
      <c r="T442" s="2">
        <f>(Table2[[#This Row],[Close Price]]-Table2[[#This Row],[50D EMA]])/Table2[[#This Row],[50D EMA]]</f>
        <v>8.3305428444351848E-2</v>
      </c>
      <c r="U442" s="2">
        <f>(Table2[[#This Row],[Close Price]]-Table2[[#This Row],[200D EMA]])/Table2[[#This Row],[200D EMA]]</f>
        <v>0.20249826789155792</v>
      </c>
      <c r="V442">
        <v>0.88933606783824604</v>
      </c>
      <c r="W442">
        <v>1616.2</v>
      </c>
      <c r="X442">
        <v>1665</v>
      </c>
      <c r="Y442">
        <v>1609</v>
      </c>
      <c r="Z442">
        <v>1665</v>
      </c>
      <c r="AA442">
        <v>1426.75</v>
      </c>
      <c r="AB442">
        <v>1665</v>
      </c>
      <c r="AC442" s="2">
        <f>(Table2[[#This Row],[Close Price]]/Table2[[#This Row],[Day Low]])-1</f>
        <v>6.8988986511568928E-3</v>
      </c>
      <c r="AD442" s="2">
        <f>(Table2[[#This Row],[Day High]]/Table2[[#This Row],[Close Price]])-1</f>
        <v>2.3135772882293404E-2</v>
      </c>
      <c r="AE442" s="2">
        <f>(Table2[[#This Row],[Close Price]]/Table2[[#This Row],[Current Week Low]])-1</f>
        <v>1.1404599129894333E-2</v>
      </c>
      <c r="AF442" s="2">
        <f>(Table2[[#This Row],[Current Week High]]/Table2[[#This Row],[Close Price]])-1</f>
        <v>2.3135772882293404E-2</v>
      </c>
      <c r="AG442" s="2">
        <f>(Table2[[#This Row],[Close Price]]/Table2[[#This Row],[Current Month Low]])-1</f>
        <v>0.14059926406167866</v>
      </c>
      <c r="AH442" s="2">
        <f>(Table2[[#This Row],[Current Month High]]/Table2[[#This Row],[Close Price]])-1</f>
        <v>2.3135772882293404E-2</v>
      </c>
      <c r="AI442">
        <v>2.3135772882293399</v>
      </c>
      <c r="AJ442">
        <v>48.1901379592951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-0.02</v>
      </c>
      <c r="AM442" t="s">
        <v>10344</v>
      </c>
      <c r="AN442">
        <v>8.01</v>
      </c>
      <c r="AO442" t="s">
        <v>10345</v>
      </c>
      <c r="AP442">
        <v>-1.4721300617752E-2</v>
      </c>
      <c r="AQ442">
        <f>(Table2[[#This Row],[Sharpe Ratio]]-AVERAGE(Table2[Sharpe Ratio]))/_xlfn.STDEV.P(Table2[Sharpe Ratio])</f>
        <v>-0.92232460584449782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-1.1031372762846867</v>
      </c>
      <c r="AS442">
        <f>_xlfn.RANK.AVG(Table2[[#This Row],[1Y Return vs Nifty Z-Score]],Table2[1Y Return vs Nifty Z-Score])</f>
        <v>398</v>
      </c>
      <c r="AT442">
        <f>_xlfn.RANK.AVG(Table2[[#This Row],[6M Return vs Nifty Z-Score]],Table2[6M Return vs Nifty Z-Score])</f>
        <v>278</v>
      </c>
      <c r="AU442">
        <f>_xlfn.RANK.AVG(Table2[[#This Row],[Sharpe Ratio Z-Score]],Table2[Sharpe Ratio Z-Score])</f>
        <v>606</v>
      </c>
      <c r="AV442">
        <f>(Table2[[#This Row],[Rank 1Y]]+Table2[[#This Row],[Rank 6M]]+Table2[[#This Row],[Rank Sharpe]])/3</f>
        <v>427.33333333333331</v>
      </c>
    </row>
    <row r="443" spans="1:48" x14ac:dyDescent="0.3">
      <c r="A443" t="s">
        <v>78</v>
      </c>
      <c r="B443" t="s">
        <v>79</v>
      </c>
      <c r="C443" t="s">
        <v>6698</v>
      </c>
      <c r="D443" t="s">
        <v>80</v>
      </c>
      <c r="E443">
        <v>325675.63272592903</v>
      </c>
      <c r="F443">
        <v>11234.8</v>
      </c>
      <c r="G443">
        <v>8.6354151131577002</v>
      </c>
      <c r="H443">
        <f>(Table2[[#This Row],[1Y Return vs Nifty]]-AVERAGE(Table2[1Y Return vs Nifty]))/_xlfn.STDEV.P(Table2[1Y Return vs Nifty])</f>
        <v>-0.32559234354832056</v>
      </c>
      <c r="I443">
        <v>-4.4535373339285398</v>
      </c>
      <c r="J443">
        <f>(Table2[[#This Row],[1M Return vs Nifty]]-AVERAGE(Table2[1M Return vs Nifty]))/_xlfn.STDEV.P(Table2[1M Return vs Nifty])</f>
        <v>-0.46942688174636382</v>
      </c>
      <c r="K443">
        <v>0.45520662285577801</v>
      </c>
      <c r="L443">
        <f>(Table2[[#This Row],[6M Return vs Nifty]]-AVERAGE(Table2[6M Return vs Nifty]))/_xlfn.STDEV.P(Table2[6M Return vs Nifty])</f>
        <v>-0.27186970941614669</v>
      </c>
      <c r="M443">
        <v>-1.1430523534869499</v>
      </c>
      <c r="N443">
        <f>(Table2[[#This Row],[1W Return vs Nifty]]-AVERAGE(Table2[1W Return vs Nifty]))/_xlfn.STDEV.P(Table2[1W Return vs Nifty])</f>
        <v>-0.43798795641829974</v>
      </c>
      <c r="O443">
        <v>11352.85</v>
      </c>
      <c r="P443">
        <v>11236.107408534201</v>
      </c>
      <c r="Q443">
        <v>10206.959037230199</v>
      </c>
      <c r="R443">
        <v>46.784100584443102</v>
      </c>
      <c r="S443" s="2">
        <f>(Table2[[#This Row],[Close Price]]-Table2[[#This Row],[20D EMA]])/Table2[[#This Row],[20D EMA]]</f>
        <v>-1.039827003792009E-2</v>
      </c>
      <c r="T443" s="2">
        <f>(Table2[[#This Row],[Close Price]]-Table2[[#This Row],[50D EMA]])/Table2[[#This Row],[50D EMA]]</f>
        <v>-1.163577818069241E-4</v>
      </c>
      <c r="U443" s="2">
        <f>(Table2[[#This Row],[Close Price]]-Table2[[#This Row],[200D EMA]])/Table2[[#This Row],[200D EMA]]</f>
        <v>0.10070001839144435</v>
      </c>
      <c r="V443">
        <v>0.70229141507947701</v>
      </c>
      <c r="W443">
        <v>11211</v>
      </c>
      <c r="X443">
        <v>11317.6</v>
      </c>
      <c r="Y443">
        <v>11211</v>
      </c>
      <c r="Z443">
        <v>11450</v>
      </c>
      <c r="AA443">
        <v>10950.2</v>
      </c>
      <c r="AB443">
        <v>12032.3</v>
      </c>
      <c r="AC443" s="2">
        <f>(Table2[[#This Row],[Close Price]]/Table2[[#This Row],[Day Low]])-1</f>
        <v>2.1229149942021408E-3</v>
      </c>
      <c r="AD443" s="2">
        <f>(Table2[[#This Row],[Day High]]/Table2[[#This Row],[Close Price]])-1</f>
        <v>7.369957631644608E-3</v>
      </c>
      <c r="AE443" s="2">
        <f>(Table2[[#This Row],[Close Price]]/Table2[[#This Row],[Current Week Low]])-1</f>
        <v>2.1229149942021408E-3</v>
      </c>
      <c r="AF443" s="2">
        <f>(Table2[[#This Row],[Current Week High]]/Table2[[#This Row],[Close Price]])-1</f>
        <v>1.9154769110264702E-2</v>
      </c>
      <c r="AG443" s="2">
        <f>(Table2[[#This Row],[Close Price]]/Table2[[#This Row],[Current Month Low]])-1</f>
        <v>2.5990392869536416E-2</v>
      </c>
      <c r="AH443" s="2">
        <f>(Table2[[#This Row],[Current Month High]]/Table2[[#This Row],[Close Price]])-1</f>
        <v>7.0984797237156005E-2</v>
      </c>
      <c r="AI443">
        <v>7.5052515398582997</v>
      </c>
      <c r="AJ443">
        <v>39.648603799851998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0.01</v>
      </c>
      <c r="AM443" t="s">
        <v>10345</v>
      </c>
      <c r="AN443">
        <v>-0.57999999999999996</v>
      </c>
      <c r="AO443" t="s">
        <v>10344</v>
      </c>
      <c r="AP443">
        <v>1.7923736339999E-2</v>
      </c>
      <c r="AQ443">
        <f>(Table2[[#This Row],[Sharpe Ratio]]-AVERAGE(Table2[Sharpe Ratio]))/_xlfn.STDEV.P(Table2[Sharpe Ratio])</f>
        <v>-0.54726913651394782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-2.0521460276430785</v>
      </c>
      <c r="AS443">
        <f>_xlfn.RANK.AVG(Table2[[#This Row],[1Y Return vs Nifty Z-Score]],Table2[1Y Return vs Nifty Z-Score])</f>
        <v>392</v>
      </c>
      <c r="AT443">
        <f>_xlfn.RANK.AVG(Table2[[#This Row],[6M Return vs Nifty Z-Score]],Table2[6M Return vs Nifty Z-Score])</f>
        <v>408</v>
      </c>
      <c r="AU443">
        <f>_xlfn.RANK.AVG(Table2[[#This Row],[Sharpe Ratio Z-Score]],Table2[Sharpe Ratio Z-Score])</f>
        <v>483</v>
      </c>
      <c r="AV443">
        <f>(Table2[[#This Row],[Rank 1Y]]+Table2[[#This Row],[Rank 6M]]+Table2[[#This Row],[Rank Sharpe]])/3</f>
        <v>427.66666666666669</v>
      </c>
    </row>
    <row r="444" spans="1:48" x14ac:dyDescent="0.3">
      <c r="A444" t="s">
        <v>1372</v>
      </c>
      <c r="B444" t="s">
        <v>1373</v>
      </c>
      <c r="C444" t="s">
        <v>10311</v>
      </c>
      <c r="D444" t="s">
        <v>1374</v>
      </c>
      <c r="E444">
        <v>8272.7397568420001</v>
      </c>
      <c r="F444">
        <v>255.76</v>
      </c>
      <c r="G444">
        <v>-1.8202729009724901</v>
      </c>
      <c r="H444">
        <f>(Table2[[#This Row],[1Y Return vs Nifty]]-AVERAGE(Table2[1Y Return vs Nifty]))/_xlfn.STDEV.P(Table2[1Y Return vs Nifty])</f>
        <v>-0.48967471055602579</v>
      </c>
      <c r="I444">
        <v>14.991142852509199</v>
      </c>
      <c r="J444">
        <f>(Table2[[#This Row],[1M Return vs Nifty]]-AVERAGE(Table2[1M Return vs Nifty]))/_xlfn.STDEV.P(Table2[1M Return vs Nifty])</f>
        <v>1.3723270961253011</v>
      </c>
      <c r="K444">
        <v>21.9148195647773</v>
      </c>
      <c r="L444">
        <f>(Table2[[#This Row],[6M Return vs Nifty]]-AVERAGE(Table2[6M Return vs Nifty]))/_xlfn.STDEV.P(Table2[6M Return vs Nifty])</f>
        <v>0.46252464253809994</v>
      </c>
      <c r="M444">
        <v>2.7889296654851399</v>
      </c>
      <c r="N444">
        <f>(Table2[[#This Row],[1W Return vs Nifty]]-AVERAGE(Table2[1W Return vs Nifty]))/_xlfn.STDEV.P(Table2[1W Return vs Nifty])</f>
        <v>0.45004100556345272</v>
      </c>
      <c r="O444">
        <v>240.14</v>
      </c>
      <c r="P444">
        <v>225.48528777766299</v>
      </c>
      <c r="Q444">
        <v>203.91941504840301</v>
      </c>
      <c r="R444">
        <v>77.7462610329478</v>
      </c>
      <c r="S444" s="2">
        <f>(Table2[[#This Row],[Close Price]]-Table2[[#This Row],[20D EMA]])/Table2[[#This Row],[20D EMA]]</f>
        <v>6.5045390189056404E-2</v>
      </c>
      <c r="T444" s="2">
        <f>(Table2[[#This Row],[Close Price]]-Table2[[#This Row],[50D EMA]])/Table2[[#This Row],[50D EMA]]</f>
        <v>0.13426468981953718</v>
      </c>
      <c r="U444" s="2">
        <f>(Table2[[#This Row],[Close Price]]-Table2[[#This Row],[200D EMA]])/Table2[[#This Row],[200D EMA]]</f>
        <v>0.25422093790967337</v>
      </c>
      <c r="V444">
        <v>2.7927564990405398</v>
      </c>
      <c r="W444">
        <v>254.09</v>
      </c>
      <c r="X444">
        <v>262.5</v>
      </c>
      <c r="Y444">
        <v>249.11</v>
      </c>
      <c r="Z444">
        <v>262.89999999999998</v>
      </c>
      <c r="AA444">
        <v>207.4</v>
      </c>
      <c r="AB444">
        <v>263</v>
      </c>
      <c r="AC444" s="2">
        <f>(Table2[[#This Row],[Close Price]]/Table2[[#This Row],[Day Low]])-1</f>
        <v>6.5724743201227565E-3</v>
      </c>
      <c r="AD444" s="2">
        <f>(Table2[[#This Row],[Day High]]/Table2[[#This Row],[Close Price]])-1</f>
        <v>2.6352830778855196E-2</v>
      </c>
      <c r="AE444" s="2">
        <f>(Table2[[#This Row],[Close Price]]/Table2[[#This Row],[Current Week Low]])-1</f>
        <v>2.6695034322186784E-2</v>
      </c>
      <c r="AF444" s="2">
        <f>(Table2[[#This Row],[Current Week High]]/Table2[[#This Row],[Close Price]])-1</f>
        <v>2.7916796997184745E-2</v>
      </c>
      <c r="AG444" s="2">
        <f>(Table2[[#This Row],[Close Price]]/Table2[[#This Row],[Current Month Low]])-1</f>
        <v>0.23317261330761796</v>
      </c>
      <c r="AH444" s="2">
        <f>(Table2[[#This Row],[Current Month High]]/Table2[[#This Row],[Close Price]])-1</f>
        <v>2.8307788551767299E-2</v>
      </c>
      <c r="AI444">
        <v>2.8307788551767299</v>
      </c>
      <c r="AJ444">
        <v>50.801886792452798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0.3</v>
      </c>
      <c r="AM444" t="s">
        <v>10345</v>
      </c>
      <c r="AN444">
        <v>18.190000000000001</v>
      </c>
      <c r="AO444" t="s">
        <v>10345</v>
      </c>
      <c r="AP444">
        <v>-1.9859820288449001E-2</v>
      </c>
      <c r="AQ444">
        <f>(Table2[[#This Row],[Sharpe Ratio]]-AVERAGE(Table2[Sharpe Ratio]))/_xlfn.STDEV.P(Table2[Sharpe Ratio])</f>
        <v>-0.98136052941388263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0.81385750425694536</v>
      </c>
      <c r="AS444">
        <f>_xlfn.RANK.AVG(Table2[[#This Row],[1Y Return vs Nifty Z-Score]],Table2[1Y Return vs Nifty Z-Score])</f>
        <v>472</v>
      </c>
      <c r="AT444">
        <f>_xlfn.RANK.AVG(Table2[[#This Row],[6M Return vs Nifty Z-Score]],Table2[6M Return vs Nifty Z-Score])</f>
        <v>200</v>
      </c>
      <c r="AU444">
        <f>_xlfn.RANK.AVG(Table2[[#This Row],[Sharpe Ratio Z-Score]],Table2[Sharpe Ratio Z-Score])</f>
        <v>612</v>
      </c>
      <c r="AV444">
        <f>(Table2[[#This Row],[Rank 1Y]]+Table2[[#This Row],[Rank 6M]]+Table2[[#This Row],[Rank Sharpe]])/3</f>
        <v>428</v>
      </c>
    </row>
    <row r="445" spans="1:48" x14ac:dyDescent="0.3">
      <c r="A445" t="s">
        <v>630</v>
      </c>
      <c r="B445" t="s">
        <v>631</v>
      </c>
      <c r="C445" t="s">
        <v>632</v>
      </c>
      <c r="D445" t="s">
        <v>632</v>
      </c>
      <c r="E445">
        <v>29741.236140000001</v>
      </c>
      <c r="F445">
        <v>854.9</v>
      </c>
      <c r="G445">
        <v>-11.6188606968051</v>
      </c>
      <c r="H445">
        <f>(Table2[[#This Row],[1Y Return vs Nifty]]-AVERAGE(Table2[1Y Return vs Nifty]))/_xlfn.STDEV.P(Table2[1Y Return vs Nifty])</f>
        <v>-0.64344512496588779</v>
      </c>
      <c r="I445">
        <v>-0.31525380035259798</v>
      </c>
      <c r="J445">
        <f>(Table2[[#This Row],[1M Return vs Nifty]]-AVERAGE(Table2[1M Return vs Nifty]))/_xlfn.STDEV.P(Table2[1M Return vs Nifty])</f>
        <v>-7.7458482860570971E-2</v>
      </c>
      <c r="K445">
        <v>-2.79088398159905</v>
      </c>
      <c r="L445">
        <f>(Table2[[#This Row],[6M Return vs Nifty]]-AVERAGE(Table2[6M Return vs Nifty]))/_xlfn.STDEV.P(Table2[6M Return vs Nifty])</f>
        <v>-0.38295794816002376</v>
      </c>
      <c r="M445">
        <v>-1.35696024277173</v>
      </c>
      <c r="N445">
        <f>(Table2[[#This Row],[1W Return vs Nifty]]-AVERAGE(Table2[1W Return vs Nifty]))/_xlfn.STDEV.P(Table2[1W Return vs Nifty])</f>
        <v>-0.48629855396547012</v>
      </c>
      <c r="O445">
        <v>873.78</v>
      </c>
      <c r="P445">
        <v>867.06692085076895</v>
      </c>
      <c r="Q445">
        <v>815.80343101551705</v>
      </c>
      <c r="R445">
        <v>46.392795423317303</v>
      </c>
      <c r="S445" s="2">
        <f>(Table2[[#This Row],[Close Price]]-Table2[[#This Row],[20D EMA]])/Table2[[#This Row],[20D EMA]]</f>
        <v>-2.1607269564421244E-2</v>
      </c>
      <c r="T445" s="2">
        <f>(Table2[[#This Row],[Close Price]]-Table2[[#This Row],[50D EMA]])/Table2[[#This Row],[50D EMA]]</f>
        <v>-1.4032274278011611E-2</v>
      </c>
      <c r="U445" s="2">
        <f>(Table2[[#This Row],[Close Price]]-Table2[[#This Row],[200D EMA]])/Table2[[#This Row],[200D EMA]]</f>
        <v>4.7924006565914147E-2</v>
      </c>
      <c r="V445">
        <v>0.43418384304674801</v>
      </c>
      <c r="W445">
        <v>851.05</v>
      </c>
      <c r="X445">
        <v>884.4</v>
      </c>
      <c r="Y445">
        <v>851.05</v>
      </c>
      <c r="Z445">
        <v>891</v>
      </c>
      <c r="AA445">
        <v>818.7</v>
      </c>
      <c r="AB445">
        <v>1009.25</v>
      </c>
      <c r="AC445" s="2">
        <f>(Table2[[#This Row],[Close Price]]/Table2[[#This Row],[Day Low]])-1</f>
        <v>4.5238235121320969E-3</v>
      </c>
      <c r="AD445" s="2">
        <f>(Table2[[#This Row],[Day High]]/Table2[[#This Row],[Close Price]])-1</f>
        <v>3.4506959878348287E-2</v>
      </c>
      <c r="AE445" s="2">
        <f>(Table2[[#This Row],[Close Price]]/Table2[[#This Row],[Current Week Low]])-1</f>
        <v>4.5238235121320969E-3</v>
      </c>
      <c r="AF445" s="2">
        <f>(Table2[[#This Row],[Current Week High]]/Table2[[#This Row],[Close Price]])-1</f>
        <v>4.2227161071470398E-2</v>
      </c>
      <c r="AG445" s="2">
        <f>(Table2[[#This Row],[Close Price]]/Table2[[#This Row],[Current Month Low]])-1</f>
        <v>4.421644069866848E-2</v>
      </c>
      <c r="AH445" s="2">
        <f>(Table2[[#This Row],[Current Month High]]/Table2[[#This Row],[Close Price]])-1</f>
        <v>0.18054743244823968</v>
      </c>
      <c r="AI445">
        <v>18.0547432448239</v>
      </c>
      <c r="AJ445">
        <v>21.9456529491477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-0.06</v>
      </c>
      <c r="AM445" t="s">
        <v>10344</v>
      </c>
      <c r="AN445">
        <v>-4.49</v>
      </c>
      <c r="AO445" t="s">
        <v>10344</v>
      </c>
      <c r="AP445">
        <v>8.2894313582991E-2</v>
      </c>
      <c r="AQ445">
        <f>(Table2[[#This Row],[Sharpe Ratio]]-AVERAGE(Table2[Sharpe Ratio]))/_xlfn.STDEV.P(Table2[Sharpe Ratio])</f>
        <v>0.19917113776368514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-1.3909889721882676</v>
      </c>
      <c r="AS445">
        <f>_xlfn.RANK.AVG(Table2[[#This Row],[1Y Return vs Nifty Z-Score]],Table2[1Y Return vs Nifty Z-Score])</f>
        <v>545</v>
      </c>
      <c r="AT445">
        <f>_xlfn.RANK.AVG(Table2[[#This Row],[6M Return vs Nifty Z-Score]],Table2[6M Return vs Nifty Z-Score])</f>
        <v>449</v>
      </c>
      <c r="AU445">
        <f>_xlfn.RANK.AVG(Table2[[#This Row],[Sharpe Ratio Z-Score]],Table2[Sharpe Ratio Z-Score])</f>
        <v>292</v>
      </c>
      <c r="AV445">
        <f>(Table2[[#This Row],[Rank 1Y]]+Table2[[#This Row],[Rank 6M]]+Table2[[#This Row],[Rank Sharpe]])/3</f>
        <v>428.66666666666669</v>
      </c>
    </row>
    <row r="446" spans="1:48" x14ac:dyDescent="0.3">
      <c r="A446" t="s">
        <v>490</v>
      </c>
      <c r="B446" t="s">
        <v>491</v>
      </c>
      <c r="C446" t="s">
        <v>10309</v>
      </c>
      <c r="D446" t="s">
        <v>492</v>
      </c>
      <c r="E446">
        <v>43487.0899485599</v>
      </c>
      <c r="F446">
        <v>656.1</v>
      </c>
      <c r="G446">
        <v>5.0138980875620396</v>
      </c>
      <c r="H446">
        <f>(Table2[[#This Row],[1Y Return vs Nifty]]-AVERAGE(Table2[1Y Return vs Nifty]))/_xlfn.STDEV.P(Table2[1Y Return vs Nifty])</f>
        <v>-0.38242524492366581</v>
      </c>
      <c r="I446">
        <v>12.9036743928049</v>
      </c>
      <c r="J446">
        <f>(Table2[[#This Row],[1M Return vs Nifty]]-AVERAGE(Table2[1M Return vs Nifty]))/_xlfn.STDEV.P(Table2[1M Return vs Nifty])</f>
        <v>1.1746070358065122</v>
      </c>
      <c r="K446">
        <v>25.557171631963701</v>
      </c>
      <c r="L446">
        <f>(Table2[[#This Row],[6M Return vs Nifty]]-AVERAGE(Table2[6M Return vs Nifty]))/_xlfn.STDEV.P(Table2[6M Return vs Nifty])</f>
        <v>0.58717380527975804</v>
      </c>
      <c r="M446">
        <v>3.9284435654057099</v>
      </c>
      <c r="N446">
        <f>(Table2[[#This Row],[1W Return vs Nifty]]-AVERAGE(Table2[1W Return vs Nifty]))/_xlfn.STDEV.P(Table2[1W Return vs Nifty])</f>
        <v>0.70739756030547618</v>
      </c>
      <c r="O446">
        <v>630.49</v>
      </c>
      <c r="P446">
        <v>594.27399308842598</v>
      </c>
      <c r="Q446">
        <v>534.398161643972</v>
      </c>
      <c r="R446">
        <v>68.069568220535004</v>
      </c>
      <c r="S446" s="2">
        <f>(Table2[[#This Row],[Close Price]]-Table2[[#This Row],[20D EMA]])/Table2[[#This Row],[20D EMA]]</f>
        <v>4.0619200938952264E-2</v>
      </c>
      <c r="T446" s="2">
        <f>(Table2[[#This Row],[Close Price]]-Table2[[#This Row],[50D EMA]])/Table2[[#This Row],[50D EMA]]</f>
        <v>0.10403619816890512</v>
      </c>
      <c r="U446" s="2">
        <f>(Table2[[#This Row],[Close Price]]-Table2[[#This Row],[200D EMA]])/Table2[[#This Row],[200D EMA]]</f>
        <v>0.22773625938688857</v>
      </c>
      <c r="V446">
        <v>0.68193290392743899</v>
      </c>
      <c r="W446">
        <v>649.25</v>
      </c>
      <c r="X446">
        <v>667.65</v>
      </c>
      <c r="Y446">
        <v>648.54999999999995</v>
      </c>
      <c r="Z446">
        <v>667.65</v>
      </c>
      <c r="AA446">
        <v>582</v>
      </c>
      <c r="AB446">
        <v>667.65</v>
      </c>
      <c r="AC446" s="2">
        <f>(Table2[[#This Row],[Close Price]]/Table2[[#This Row],[Day Low]])-1</f>
        <v>1.0550635348478998E-2</v>
      </c>
      <c r="AD446" s="2">
        <f>(Table2[[#This Row],[Day High]]/Table2[[#This Row],[Close Price]])-1</f>
        <v>1.760402377686332E-2</v>
      </c>
      <c r="AE446" s="2">
        <f>(Table2[[#This Row],[Close Price]]/Table2[[#This Row],[Current Week Low]])-1</f>
        <v>1.1641353789222153E-2</v>
      </c>
      <c r="AF446" s="2">
        <f>(Table2[[#This Row],[Current Week High]]/Table2[[#This Row],[Close Price]])-1</f>
        <v>1.760402377686332E-2</v>
      </c>
      <c r="AG446" s="2">
        <f>(Table2[[#This Row],[Close Price]]/Table2[[#This Row],[Current Month Low]])-1</f>
        <v>0.12731958762886597</v>
      </c>
      <c r="AH446" s="2">
        <f>(Table2[[#This Row],[Current Month High]]/Table2[[#This Row],[Close Price]])-1</f>
        <v>1.760402377686332E-2</v>
      </c>
      <c r="AI446">
        <v>1.76040237768633</v>
      </c>
      <c r="AJ446">
        <v>55.824723904524397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0.17</v>
      </c>
      <c r="AM446" t="s">
        <v>10345</v>
      </c>
      <c r="AN446">
        <v>9.5500000000000007</v>
      </c>
      <c r="AO446" t="s">
        <v>10345</v>
      </c>
      <c r="AP446">
        <v>-7.5084206432607006E-2</v>
      </c>
      <c r="AQ446">
        <f>(Table2[[#This Row],[Sharpe Ratio]]-AVERAGE(Table2[Sharpe Ratio]))/_xlfn.STDEV.P(Table2[Sharpe Ratio])</f>
        <v>-1.6158278173693019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0.47092533909877865</v>
      </c>
      <c r="AS446">
        <f>_xlfn.RANK.AVG(Table2[[#This Row],[1Y Return vs Nifty Z-Score]],Table2[1Y Return vs Nifty Z-Score])</f>
        <v>423</v>
      </c>
      <c r="AT446">
        <f>_xlfn.RANK.AVG(Table2[[#This Row],[6M Return vs Nifty Z-Score]],Table2[6M Return vs Nifty Z-Score])</f>
        <v>171</v>
      </c>
      <c r="AU446">
        <f>_xlfn.RANK.AVG(Table2[[#This Row],[Sharpe Ratio Z-Score]],Table2[Sharpe Ratio Z-Score])</f>
        <v>694</v>
      </c>
      <c r="AV446">
        <f>(Table2[[#This Row],[Rank 1Y]]+Table2[[#This Row],[Rank 6M]]+Table2[[#This Row],[Rank Sharpe]])/3</f>
        <v>429.33333333333331</v>
      </c>
    </row>
    <row r="447" spans="1:48" x14ac:dyDescent="0.3">
      <c r="A447" t="s">
        <v>1066</v>
      </c>
      <c r="B447" t="s">
        <v>1067</v>
      </c>
      <c r="C447" t="s">
        <v>10301</v>
      </c>
      <c r="D447" t="s">
        <v>24</v>
      </c>
      <c r="E447">
        <v>12592.1630399039</v>
      </c>
      <c r="F447">
        <v>169.69</v>
      </c>
      <c r="G447">
        <v>6.3689279971099202</v>
      </c>
      <c r="H447">
        <f>(Table2[[#This Row],[1Y Return vs Nifty]]-AVERAGE(Table2[1Y Return vs Nifty]))/_xlfn.STDEV.P(Table2[1Y Return vs Nifty])</f>
        <v>-0.36116059790814853</v>
      </c>
      <c r="I447">
        <v>2.4109703329599901</v>
      </c>
      <c r="J447">
        <f>(Table2[[#This Row],[1M Return vs Nifty]]-AVERAGE(Table2[1M Return vs Nifty]))/_xlfn.STDEV.P(Table2[1M Return vs Nifty])</f>
        <v>0.18076299951692057</v>
      </c>
      <c r="K447">
        <v>12.790740569248999</v>
      </c>
      <c r="L447">
        <f>(Table2[[#This Row],[6M Return vs Nifty]]-AVERAGE(Table2[6M Return vs Nifty]))/_xlfn.STDEV.P(Table2[6M Return vs Nifty])</f>
        <v>0.1502789324577217</v>
      </c>
      <c r="M447">
        <v>-1.06843639490686</v>
      </c>
      <c r="N447">
        <f>(Table2[[#This Row],[1W Return vs Nifty]]-AVERAGE(Table2[1W Return vs Nifty]))/_xlfn.STDEV.P(Table2[1W Return vs Nifty])</f>
        <v>-0.42113611632202363</v>
      </c>
      <c r="O447">
        <v>166.43</v>
      </c>
      <c r="P447">
        <v>163.03462595585901</v>
      </c>
      <c r="Q447">
        <v>152.30766303918099</v>
      </c>
      <c r="R447">
        <v>62.9596879309426</v>
      </c>
      <c r="S447" s="2">
        <f>(Table2[[#This Row],[Close Price]]-Table2[[#This Row],[20D EMA]])/Table2[[#This Row],[20D EMA]]</f>
        <v>1.9587814696869498E-2</v>
      </c>
      <c r="T447" s="2">
        <f>(Table2[[#This Row],[Close Price]]-Table2[[#This Row],[50D EMA]])/Table2[[#This Row],[50D EMA]]</f>
        <v>4.0821843857530613E-2</v>
      </c>
      <c r="U447" s="2">
        <f>(Table2[[#This Row],[Close Price]]-Table2[[#This Row],[200D EMA]])/Table2[[#This Row],[200D EMA]]</f>
        <v>0.114126476724598</v>
      </c>
      <c r="V447">
        <v>0.41588732169625298</v>
      </c>
      <c r="W447">
        <v>169.08</v>
      </c>
      <c r="X447">
        <v>171.88</v>
      </c>
      <c r="Y447">
        <v>166.2</v>
      </c>
      <c r="Z447">
        <v>171.88</v>
      </c>
      <c r="AA447">
        <v>157.25</v>
      </c>
      <c r="AB447">
        <v>176.82</v>
      </c>
      <c r="AC447" s="2">
        <f>(Table2[[#This Row],[Close Price]]/Table2[[#This Row],[Day Low]])-1</f>
        <v>3.6077596404067158E-3</v>
      </c>
      <c r="AD447" s="2">
        <f>(Table2[[#This Row],[Day High]]/Table2[[#This Row],[Close Price]])-1</f>
        <v>1.2905887206081657E-2</v>
      </c>
      <c r="AE447" s="2">
        <f>(Table2[[#This Row],[Close Price]]/Table2[[#This Row],[Current Week Low]])-1</f>
        <v>2.0998796630565586E-2</v>
      </c>
      <c r="AF447" s="2">
        <f>(Table2[[#This Row],[Current Week High]]/Table2[[#This Row],[Close Price]])-1</f>
        <v>1.2905887206081657E-2</v>
      </c>
      <c r="AG447" s="2">
        <f>(Table2[[#This Row],[Close Price]]/Table2[[#This Row],[Current Month Low]])-1</f>
        <v>7.9109697933227308E-2</v>
      </c>
      <c r="AH447" s="2">
        <f>(Table2[[#This Row],[Current Month High]]/Table2[[#This Row],[Close Price]])-1</f>
        <v>4.2017797159526138E-2</v>
      </c>
      <c r="AI447">
        <v>4.2017797159526102</v>
      </c>
      <c r="AJ447">
        <v>41.349437734277302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0.12</v>
      </c>
      <c r="AM447" t="s">
        <v>10345</v>
      </c>
      <c r="AN447">
        <v>3.93</v>
      </c>
      <c r="AO447" t="s">
        <v>10345</v>
      </c>
      <c r="AP447">
        <v>-1.6821447525479E-2</v>
      </c>
      <c r="AQ447">
        <f>(Table2[[#This Row],[Sharpe Ratio]]-AVERAGE(Table2[Sharpe Ratio]))/_xlfn.STDEV.P(Table2[Sharpe Ratio])</f>
        <v>-0.94645297749131363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-1.3977077597468435</v>
      </c>
      <c r="AS447">
        <f>_xlfn.RANK.AVG(Table2[[#This Row],[1Y Return vs Nifty Z-Score]],Table2[1Y Return vs Nifty Z-Score])</f>
        <v>413</v>
      </c>
      <c r="AT447">
        <f>_xlfn.RANK.AVG(Table2[[#This Row],[6M Return vs Nifty Z-Score]],Table2[6M Return vs Nifty Z-Score])</f>
        <v>272</v>
      </c>
      <c r="AU447">
        <f>_xlfn.RANK.AVG(Table2[[#This Row],[Sharpe Ratio Z-Score]],Table2[Sharpe Ratio Z-Score])</f>
        <v>609</v>
      </c>
      <c r="AV447">
        <f>(Table2[[#This Row],[Rank 1Y]]+Table2[[#This Row],[Rank 6M]]+Table2[[#This Row],[Rank Sharpe]])/3</f>
        <v>431.33333333333331</v>
      </c>
    </row>
    <row r="448" spans="1:48" x14ac:dyDescent="0.3">
      <c r="A448" t="s">
        <v>824</v>
      </c>
      <c r="B448" t="s">
        <v>825</v>
      </c>
      <c r="C448" t="s">
        <v>10302</v>
      </c>
      <c r="D448" t="s">
        <v>27</v>
      </c>
      <c r="E448">
        <v>19660.708150439001</v>
      </c>
      <c r="F448">
        <v>96.81</v>
      </c>
      <c r="G448">
        <v>-19.791582229775699</v>
      </c>
      <c r="H448">
        <f>(Table2[[#This Row],[1Y Return vs Nifty]]-AVERAGE(Table2[1Y Return vs Nifty]))/_xlfn.STDEV.P(Table2[1Y Return vs Nifty])</f>
        <v>-0.77170062495903813</v>
      </c>
      <c r="I448">
        <v>-3.63153867782616</v>
      </c>
      <c r="J448">
        <f>(Table2[[#This Row],[1M Return vs Nifty]]-AVERAGE(Table2[1M Return vs Nifty]))/_xlfn.STDEV.P(Table2[1M Return vs Nifty])</f>
        <v>-0.39156911910043213</v>
      </c>
      <c r="K448">
        <v>-2.3378952895295599</v>
      </c>
      <c r="L448">
        <f>(Table2[[#This Row],[6M Return vs Nifty]]-AVERAGE(Table2[6M Return vs Nifty]))/_xlfn.STDEV.P(Table2[6M Return vs Nifty])</f>
        <v>-0.36745569572633252</v>
      </c>
      <c r="M448">
        <v>6.5375891943930498</v>
      </c>
      <c r="N448">
        <f>(Table2[[#This Row],[1W Return vs Nifty]]-AVERAGE(Table2[1W Return vs Nifty]))/_xlfn.STDEV.P(Table2[1W Return vs Nifty])</f>
        <v>1.2966670110275753</v>
      </c>
      <c r="O448">
        <v>93.52</v>
      </c>
      <c r="P448">
        <v>89.547457132139499</v>
      </c>
      <c r="Q448">
        <v>85.559234099090901</v>
      </c>
      <c r="R448">
        <v>68.623816931226699</v>
      </c>
      <c r="S448" s="2">
        <f>(Table2[[#This Row],[Close Price]]-Table2[[#This Row],[20D EMA]])/Table2[[#This Row],[20D EMA]]</f>
        <v>3.5179640718562943E-2</v>
      </c>
      <c r="T448" s="2">
        <f>(Table2[[#This Row],[Close Price]]-Table2[[#This Row],[50D EMA]])/Table2[[#This Row],[50D EMA]]</f>
        <v>8.110272586683985E-2</v>
      </c>
      <c r="U448" s="2">
        <f>(Table2[[#This Row],[Close Price]]-Table2[[#This Row],[200D EMA]])/Table2[[#This Row],[200D EMA]]</f>
        <v>0.13149680475025016</v>
      </c>
      <c r="V448">
        <v>0.82206898867799005</v>
      </c>
      <c r="W448">
        <v>96.37</v>
      </c>
      <c r="X448">
        <v>104</v>
      </c>
      <c r="Y448">
        <v>92.01</v>
      </c>
      <c r="Z448">
        <v>104</v>
      </c>
      <c r="AA448">
        <v>87.03</v>
      </c>
      <c r="AB448">
        <v>104</v>
      </c>
      <c r="AC448" s="2">
        <f>(Table2[[#This Row],[Close Price]]/Table2[[#This Row],[Day Low]])-1</f>
        <v>4.5657362249662548E-3</v>
      </c>
      <c r="AD448" s="2">
        <f>(Table2[[#This Row],[Day High]]/Table2[[#This Row],[Close Price]])-1</f>
        <v>7.426918706745167E-2</v>
      </c>
      <c r="AE448" s="2">
        <f>(Table2[[#This Row],[Close Price]]/Table2[[#This Row],[Current Week Low]])-1</f>
        <v>5.2168242582327995E-2</v>
      </c>
      <c r="AF448" s="2">
        <f>(Table2[[#This Row],[Current Week High]]/Table2[[#This Row],[Close Price]])-1</f>
        <v>7.426918706745167E-2</v>
      </c>
      <c r="AG448" s="2">
        <f>(Table2[[#This Row],[Close Price]]/Table2[[#This Row],[Current Month Low]])-1</f>
        <v>0.11237504308859014</v>
      </c>
      <c r="AH448" s="2">
        <f>(Table2[[#This Row],[Current Month High]]/Table2[[#This Row],[Close Price]])-1</f>
        <v>7.426918706745167E-2</v>
      </c>
      <c r="AI448">
        <v>15.0707571531866</v>
      </c>
      <c r="AJ448">
        <v>48.823981552651802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0.19</v>
      </c>
      <c r="AM448" t="s">
        <v>10345</v>
      </c>
      <c r="AN448">
        <v>4.1900000000000004</v>
      </c>
      <c r="AO448" t="s">
        <v>10345</v>
      </c>
      <c r="AP448">
        <v>9.2554963854055997E-2</v>
      </c>
      <c r="AQ448">
        <f>(Table2[[#This Row],[Sharpe Ratio]]-AVERAGE(Table2[Sharpe Ratio]))/_xlfn.STDEV.P(Table2[Sharpe Ratio])</f>
        <v>0.31016135432070158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7.6102925562474111E-2</v>
      </c>
      <c r="AS448">
        <f>_xlfn.RANK.AVG(Table2[[#This Row],[1Y Return vs Nifty Z-Score]],Table2[1Y Return vs Nifty Z-Score])</f>
        <v>597</v>
      </c>
      <c r="AT448">
        <f>_xlfn.RANK.AVG(Table2[[#This Row],[6M Return vs Nifty Z-Score]],Table2[6M Return vs Nifty Z-Score])</f>
        <v>446</v>
      </c>
      <c r="AU448">
        <f>_xlfn.RANK.AVG(Table2[[#This Row],[Sharpe Ratio Z-Score]],Table2[Sharpe Ratio Z-Score])</f>
        <v>253</v>
      </c>
      <c r="AV448">
        <f>(Table2[[#This Row],[Rank 1Y]]+Table2[[#This Row],[Rank 6M]]+Table2[[#This Row],[Rank Sharpe]])/3</f>
        <v>432</v>
      </c>
    </row>
    <row r="449" spans="1:48" x14ac:dyDescent="0.3">
      <c r="A449" t="s">
        <v>877</v>
      </c>
      <c r="B449" t="s">
        <v>878</v>
      </c>
      <c r="C449" t="s">
        <v>10312</v>
      </c>
      <c r="D449" t="s">
        <v>879</v>
      </c>
      <c r="E449">
        <v>17778.282659799999</v>
      </c>
      <c r="F449">
        <v>793.65</v>
      </c>
      <c r="G449">
        <v>-12.447171716233701</v>
      </c>
      <c r="H449">
        <f>(Table2[[#This Row],[1Y Return vs Nifty]]-AVERAGE(Table2[1Y Return vs Nifty]))/_xlfn.STDEV.P(Table2[1Y Return vs Nifty])</f>
        <v>-0.65644390921640627</v>
      </c>
      <c r="I449">
        <v>13.7989064501859</v>
      </c>
      <c r="J449">
        <f>(Table2[[#This Row],[1M Return vs Nifty]]-AVERAGE(Table2[1M Return vs Nifty]))/_xlfn.STDEV.P(Table2[1M Return vs Nifty])</f>
        <v>1.2594012924870459</v>
      </c>
      <c r="K449">
        <v>-3.1510154556989498</v>
      </c>
      <c r="L449">
        <f>(Table2[[#This Row],[6M Return vs Nifty]]-AVERAGE(Table2[6M Return vs Nifty]))/_xlfn.STDEV.P(Table2[6M Return vs Nifty])</f>
        <v>-0.39528242583143891</v>
      </c>
      <c r="M449">
        <v>7.3846972114266904</v>
      </c>
      <c r="N449">
        <f>(Table2[[#This Row],[1W Return vs Nifty]]-AVERAGE(Table2[1W Return vs Nifty]))/_xlfn.STDEV.P(Table2[1W Return vs Nifty])</f>
        <v>1.4879843795768499</v>
      </c>
      <c r="O449">
        <v>741.86</v>
      </c>
      <c r="P449">
        <v>719.63048034058397</v>
      </c>
      <c r="Q449">
        <v>690.14104924119601</v>
      </c>
      <c r="R449">
        <v>84.287218197236598</v>
      </c>
      <c r="S449" s="2">
        <f>(Table2[[#This Row],[Close Price]]-Table2[[#This Row],[20D EMA]])/Table2[[#This Row],[20D EMA]]</f>
        <v>6.9811015555495598E-2</v>
      </c>
      <c r="T449" s="2">
        <f>(Table2[[#This Row],[Close Price]]-Table2[[#This Row],[50D EMA]])/Table2[[#This Row],[50D EMA]]</f>
        <v>0.10285767721287227</v>
      </c>
      <c r="U449" s="2">
        <f>(Table2[[#This Row],[Close Price]]-Table2[[#This Row],[200D EMA]])/Table2[[#This Row],[200D EMA]]</f>
        <v>0.14998231285128039</v>
      </c>
      <c r="V449">
        <v>1.39601864461504</v>
      </c>
      <c r="W449">
        <v>781.05</v>
      </c>
      <c r="X449">
        <v>799.9</v>
      </c>
      <c r="Y449">
        <v>751</v>
      </c>
      <c r="Z449">
        <v>818.3</v>
      </c>
      <c r="AA449">
        <v>681.05</v>
      </c>
      <c r="AB449">
        <v>818.3</v>
      </c>
      <c r="AC449" s="2">
        <f>(Table2[[#This Row],[Close Price]]/Table2[[#This Row],[Day Low]])-1</f>
        <v>1.6132129825235264E-2</v>
      </c>
      <c r="AD449" s="2">
        <f>(Table2[[#This Row],[Day High]]/Table2[[#This Row],[Close Price]])-1</f>
        <v>7.8750078750078334E-3</v>
      </c>
      <c r="AE449" s="2">
        <f>(Table2[[#This Row],[Close Price]]/Table2[[#This Row],[Current Week Low]])-1</f>
        <v>5.679094540612506E-2</v>
      </c>
      <c r="AF449" s="2">
        <f>(Table2[[#This Row],[Current Week High]]/Table2[[#This Row],[Close Price]])-1</f>
        <v>3.1059031059031073E-2</v>
      </c>
      <c r="AG449" s="2">
        <f>(Table2[[#This Row],[Close Price]]/Table2[[#This Row],[Current Month Low]])-1</f>
        <v>0.16533294178107338</v>
      </c>
      <c r="AH449" s="2">
        <f>(Table2[[#This Row],[Current Month High]]/Table2[[#This Row],[Close Price]])-1</f>
        <v>3.1059031059031073E-2</v>
      </c>
      <c r="AI449">
        <v>7.0371070371070399</v>
      </c>
      <c r="AJ449">
        <v>33.6111111111111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0.08</v>
      </c>
      <c r="AM449" t="s">
        <v>10345</v>
      </c>
      <c r="AN449">
        <v>10.52</v>
      </c>
      <c r="AO449" t="s">
        <v>10345</v>
      </c>
      <c r="AP449">
        <v>8.3773096829224999E-2</v>
      </c>
      <c r="AQ449">
        <f>(Table2[[#This Row],[Sharpe Ratio]]-AVERAGE(Table2[Sharpe Ratio]))/_xlfn.STDEV.P(Table2[Sharpe Ratio])</f>
        <v>0.20926738802318626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1.9049267250392368</v>
      </c>
      <c r="AS449">
        <f>_xlfn.RANK.AVG(Table2[[#This Row],[1Y Return vs Nifty Z-Score]],Table2[1Y Return vs Nifty Z-Score])</f>
        <v>552</v>
      </c>
      <c r="AT449">
        <f>_xlfn.RANK.AVG(Table2[[#This Row],[6M Return vs Nifty Z-Score]],Table2[6M Return vs Nifty Z-Score])</f>
        <v>456</v>
      </c>
      <c r="AU449">
        <f>_xlfn.RANK.AVG(Table2[[#This Row],[Sharpe Ratio Z-Score]],Table2[Sharpe Ratio Z-Score])</f>
        <v>288</v>
      </c>
      <c r="AV449">
        <f>(Table2[[#This Row],[Rank 1Y]]+Table2[[#This Row],[Rank 6M]]+Table2[[#This Row],[Rank Sharpe]])/3</f>
        <v>432</v>
      </c>
    </row>
    <row r="450" spans="1:48" x14ac:dyDescent="0.3">
      <c r="A450" t="s">
        <v>1981</v>
      </c>
      <c r="B450" t="s">
        <v>1982</v>
      </c>
      <c r="C450" t="s">
        <v>10311</v>
      </c>
      <c r="D450" t="s">
        <v>505</v>
      </c>
      <c r="E450">
        <v>3485.2719904800001</v>
      </c>
      <c r="F450">
        <v>4065.65</v>
      </c>
      <c r="G450">
        <v>-13.788377703031101</v>
      </c>
      <c r="H450">
        <f>(Table2[[#This Row],[1Y Return vs Nifty]]-AVERAGE(Table2[1Y Return vs Nifty]))/_xlfn.STDEV.P(Table2[1Y Return vs Nifty])</f>
        <v>-0.67749161575290717</v>
      </c>
      <c r="I450">
        <v>-8.7288656825600093</v>
      </c>
      <c r="J450">
        <f>(Table2[[#This Row],[1M Return vs Nifty]]-AVERAGE(Table2[1M Return vs Nifty]))/_xlfn.STDEV.P(Table2[1M Return vs Nifty])</f>
        <v>-0.87437584039735416</v>
      </c>
      <c r="K450">
        <v>11.968257689097801</v>
      </c>
      <c r="L450">
        <f>(Table2[[#This Row],[6M Return vs Nifty]]-AVERAGE(Table2[6M Return vs Nifty]))/_xlfn.STDEV.P(Table2[6M Return vs Nifty])</f>
        <v>0.12213179003736002</v>
      </c>
      <c r="M450">
        <v>4.1212036380878798</v>
      </c>
      <c r="N450">
        <f>(Table2[[#This Row],[1W Return vs Nifty]]-AVERAGE(Table2[1W Return vs Nifty]))/_xlfn.STDEV.P(Table2[1W Return vs Nifty])</f>
        <v>0.75093197283064428</v>
      </c>
      <c r="O450">
        <v>3965.29</v>
      </c>
      <c r="P450">
        <v>3946.31676642907</v>
      </c>
      <c r="Q450">
        <v>3621.4174191297602</v>
      </c>
      <c r="R450">
        <v>61.810382815256503</v>
      </c>
      <c r="S450" s="2">
        <f>(Table2[[#This Row],[Close Price]]-Table2[[#This Row],[20D EMA]])/Table2[[#This Row],[20D EMA]]</f>
        <v>2.5309624264555713E-2</v>
      </c>
      <c r="T450" s="2">
        <f>(Table2[[#This Row],[Close Price]]-Table2[[#This Row],[50D EMA]])/Table2[[#This Row],[50D EMA]]</f>
        <v>3.0239142125154841E-2</v>
      </c>
      <c r="U450" s="2">
        <f>(Table2[[#This Row],[Close Price]]-Table2[[#This Row],[200D EMA]])/Table2[[#This Row],[200D EMA]]</f>
        <v>0.12266815157060534</v>
      </c>
      <c r="V450">
        <v>0.59317360378864903</v>
      </c>
      <c r="W450">
        <v>4001.55</v>
      </c>
      <c r="X450">
        <v>4094.95</v>
      </c>
      <c r="Y450">
        <v>3818.1</v>
      </c>
      <c r="Z450">
        <v>4094.95</v>
      </c>
      <c r="AA450">
        <v>3600</v>
      </c>
      <c r="AB450">
        <v>4339.95</v>
      </c>
      <c r="AC450" s="2">
        <f>(Table2[[#This Row],[Close Price]]/Table2[[#This Row],[Day Low]])-1</f>
        <v>1.6018792717821917E-2</v>
      </c>
      <c r="AD450" s="2">
        <f>(Table2[[#This Row],[Day High]]/Table2[[#This Row],[Close Price]])-1</f>
        <v>7.2067197127150262E-3</v>
      </c>
      <c r="AE450" s="2">
        <f>(Table2[[#This Row],[Close Price]]/Table2[[#This Row],[Current Week Low]])-1</f>
        <v>6.4835913150519842E-2</v>
      </c>
      <c r="AF450" s="2">
        <f>(Table2[[#This Row],[Current Week High]]/Table2[[#This Row],[Close Price]])-1</f>
        <v>7.2067197127150262E-3</v>
      </c>
      <c r="AG450" s="2">
        <f>(Table2[[#This Row],[Close Price]]/Table2[[#This Row],[Current Month Low]])-1</f>
        <v>0.12934722222222228</v>
      </c>
      <c r="AH450" s="2">
        <f>(Table2[[#This Row],[Current Month High]]/Table2[[#This Row],[Close Price]])-1</f>
        <v>6.7467686593779552E-2</v>
      </c>
      <c r="AI450">
        <v>8.0270067516879209</v>
      </c>
      <c r="AJ450">
        <v>35.684488052329399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0.05</v>
      </c>
      <c r="AM450" t="s">
        <v>10345</v>
      </c>
      <c r="AN450">
        <v>0.66</v>
      </c>
      <c r="AO450" t="s">
        <v>10345</v>
      </c>
      <c r="AP450">
        <v>2.9188731403096E-2</v>
      </c>
      <c r="AQ450">
        <f>(Table2[[#This Row],[Sharpe Ratio]]-AVERAGE(Table2[Sharpe Ratio]))/_xlfn.STDEV.P(Table2[Sharpe Ratio])</f>
        <v>-0.41784676778254953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-1.0966504610648065</v>
      </c>
      <c r="AS450">
        <f>_xlfn.RANK.AVG(Table2[[#This Row],[1Y Return vs Nifty Z-Score]],Table2[1Y Return vs Nifty Z-Score])</f>
        <v>561</v>
      </c>
      <c r="AT450">
        <f>_xlfn.RANK.AVG(Table2[[#This Row],[6M Return vs Nifty Z-Score]],Table2[6M Return vs Nifty Z-Score])</f>
        <v>282</v>
      </c>
      <c r="AU450">
        <f>_xlfn.RANK.AVG(Table2[[#This Row],[Sharpe Ratio Z-Score]],Table2[Sharpe Ratio Z-Score])</f>
        <v>454</v>
      </c>
      <c r="AV450">
        <f>(Table2[[#This Row],[Rank 1Y]]+Table2[[#This Row],[Rank 6M]]+Table2[[#This Row],[Rank Sharpe]])/3</f>
        <v>432.33333333333331</v>
      </c>
    </row>
    <row r="451" spans="1:48" x14ac:dyDescent="0.3">
      <c r="A451" t="s">
        <v>1998</v>
      </c>
      <c r="B451" t="s">
        <v>1999</v>
      </c>
      <c r="C451" t="s">
        <v>10303</v>
      </c>
      <c r="D451" t="s">
        <v>499</v>
      </c>
      <c r="E451">
        <v>3410.8496755000001</v>
      </c>
      <c r="F451">
        <v>469.85</v>
      </c>
      <c r="G451">
        <v>-20.813520249284299</v>
      </c>
      <c r="H451">
        <f>(Table2[[#This Row],[1Y Return vs Nifty]]-AVERAGE(Table2[1Y Return vs Nifty]))/_xlfn.STDEV.P(Table2[1Y Return vs Nifty])</f>
        <v>-0.78773802096296697</v>
      </c>
      <c r="I451">
        <v>9.9401314346951892</v>
      </c>
      <c r="J451">
        <f>(Table2[[#This Row],[1M Return vs Nifty]]-AVERAGE(Table2[1M Return vs Nifty]))/_xlfn.STDEV.P(Table2[1M Return vs Nifty])</f>
        <v>0.89390727734511843</v>
      </c>
      <c r="K451">
        <v>20.886634189379901</v>
      </c>
      <c r="L451">
        <f>(Table2[[#This Row],[6M Return vs Nifty]]-AVERAGE(Table2[6M Return vs Nifty]))/_xlfn.STDEV.P(Table2[6M Return vs Nifty])</f>
        <v>0.42733791598821302</v>
      </c>
      <c r="M451">
        <v>-1.63737398167346</v>
      </c>
      <c r="N451">
        <f>(Table2[[#This Row],[1W Return vs Nifty]]-AVERAGE(Table2[1W Return vs Nifty]))/_xlfn.STDEV.P(Table2[1W Return vs Nifty])</f>
        <v>-0.54962934242808459</v>
      </c>
      <c r="O451">
        <v>451.95</v>
      </c>
      <c r="P451">
        <v>416.81903503794399</v>
      </c>
      <c r="Q451">
        <v>370.57060058005197</v>
      </c>
      <c r="R451">
        <v>59.379293261582397</v>
      </c>
      <c r="S451" s="2">
        <f>(Table2[[#This Row],[Close Price]]-Table2[[#This Row],[20D EMA]])/Table2[[#This Row],[20D EMA]]</f>
        <v>3.9606151122911902E-2</v>
      </c>
      <c r="T451" s="2">
        <f>(Table2[[#This Row],[Close Price]]-Table2[[#This Row],[50D EMA]])/Table2[[#This Row],[50D EMA]]</f>
        <v>0.12722779072992313</v>
      </c>
      <c r="U451" s="2">
        <f>(Table2[[#This Row],[Close Price]]-Table2[[#This Row],[200D EMA]])/Table2[[#This Row],[200D EMA]]</f>
        <v>0.26790954075835099</v>
      </c>
      <c r="V451">
        <v>0.92737978218432904</v>
      </c>
      <c r="W451">
        <v>467</v>
      </c>
      <c r="X451">
        <v>474</v>
      </c>
      <c r="Y451">
        <v>461.6</v>
      </c>
      <c r="Z451">
        <v>497.4</v>
      </c>
      <c r="AA451">
        <v>392.6</v>
      </c>
      <c r="AB451">
        <v>505</v>
      </c>
      <c r="AC451" s="2">
        <f>(Table2[[#This Row],[Close Price]]/Table2[[#This Row],[Day Low]])-1</f>
        <v>6.1027837259102213E-3</v>
      </c>
      <c r="AD451" s="2">
        <f>(Table2[[#This Row],[Day High]]/Table2[[#This Row],[Close Price]])-1</f>
        <v>8.8326061508992026E-3</v>
      </c>
      <c r="AE451" s="2">
        <f>(Table2[[#This Row],[Close Price]]/Table2[[#This Row],[Current Week Low]])-1</f>
        <v>1.7872616984402123E-2</v>
      </c>
      <c r="AF451" s="2">
        <f>(Table2[[#This Row],[Current Week High]]/Table2[[#This Row],[Close Price]])-1</f>
        <v>5.8635734808981432E-2</v>
      </c>
      <c r="AG451" s="2">
        <f>(Table2[[#This Row],[Close Price]]/Table2[[#This Row],[Current Month Low]])-1</f>
        <v>0.19676515537442696</v>
      </c>
      <c r="AH451" s="2">
        <f>(Table2[[#This Row],[Current Month High]]/Table2[[#This Row],[Close Price]])-1</f>
        <v>7.4811109928700548E-2</v>
      </c>
      <c r="AI451">
        <v>7.4811109928700503</v>
      </c>
      <c r="AJ451">
        <v>59.244195899000097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0.36</v>
      </c>
      <c r="AM451" t="s">
        <v>10345</v>
      </c>
      <c r="AN451">
        <v>6.19</v>
      </c>
      <c r="AO451" t="s">
        <v>10345</v>
      </c>
      <c r="AP451">
        <v>1.6109218609378001E-2</v>
      </c>
      <c r="AQ451">
        <f>(Table2[[#This Row],[Sharpe Ratio]]-AVERAGE(Table2[Sharpe Ratio]))/_xlfn.STDEV.P(Table2[Sharpe Ratio])</f>
        <v>-0.56811594394588361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-0.5842381140036037</v>
      </c>
      <c r="AS451">
        <f>_xlfn.RANK.AVG(Table2[[#This Row],[1Y Return vs Nifty Z-Score]],Table2[1Y Return vs Nifty Z-Score])</f>
        <v>603</v>
      </c>
      <c r="AT451">
        <f>_xlfn.RANK.AVG(Table2[[#This Row],[6M Return vs Nifty Z-Score]],Table2[6M Return vs Nifty Z-Score])</f>
        <v>207</v>
      </c>
      <c r="AU451">
        <f>_xlfn.RANK.AVG(Table2[[#This Row],[Sharpe Ratio Z-Score]],Table2[Sharpe Ratio Z-Score])</f>
        <v>488</v>
      </c>
      <c r="AV451">
        <f>(Table2[[#This Row],[Rank 1Y]]+Table2[[#This Row],[Rank 6M]]+Table2[[#This Row],[Rank Sharpe]])/3</f>
        <v>432.66666666666669</v>
      </c>
    </row>
    <row r="452" spans="1:48" x14ac:dyDescent="0.3">
      <c r="A452" t="s">
        <v>603</v>
      </c>
      <c r="B452" t="s">
        <v>604</v>
      </c>
      <c r="C452" t="s">
        <v>10307</v>
      </c>
      <c r="D452" t="s">
        <v>407</v>
      </c>
      <c r="E452">
        <v>32034.491716240002</v>
      </c>
      <c r="F452">
        <v>497.5</v>
      </c>
      <c r="G452">
        <v>-2.7213439676600699</v>
      </c>
      <c r="H452">
        <f>(Table2[[#This Row],[1Y Return vs Nifty]]-AVERAGE(Table2[1Y Return vs Nifty]))/_xlfn.STDEV.P(Table2[1Y Return vs Nifty])</f>
        <v>-0.50381532696160769</v>
      </c>
      <c r="I452">
        <v>-10.4085627679949</v>
      </c>
      <c r="J452">
        <f>(Table2[[#This Row],[1M Return vs Nifty]]-AVERAGE(Table2[1M Return vs Nifty]))/_xlfn.STDEV.P(Table2[1M Return vs Nifty])</f>
        <v>-1.0334727635175844</v>
      </c>
      <c r="K452">
        <v>-16.098176976465702</v>
      </c>
      <c r="L452">
        <f>(Table2[[#This Row],[6M Return vs Nifty]]-AVERAGE(Table2[6M Return vs Nifty]))/_xlfn.STDEV.P(Table2[6M Return vs Nifty])</f>
        <v>-0.83836228567904481</v>
      </c>
      <c r="M452">
        <v>-0.45037884833858899</v>
      </c>
      <c r="N452">
        <f>(Table2[[#This Row],[1W Return vs Nifty]]-AVERAGE(Table2[1W Return vs Nifty]))/_xlfn.STDEV.P(Table2[1W Return vs Nifty])</f>
        <v>-0.28154926193770646</v>
      </c>
      <c r="O452">
        <v>507.2</v>
      </c>
      <c r="P452">
        <v>510.413035207164</v>
      </c>
      <c r="Q452">
        <v>480.75870915543499</v>
      </c>
      <c r="R452">
        <v>48.958563767894901</v>
      </c>
      <c r="S452" s="2">
        <f>(Table2[[#This Row],[Close Price]]-Table2[[#This Row],[20D EMA]])/Table2[[#This Row],[20D EMA]]</f>
        <v>-1.9124605678233417E-2</v>
      </c>
      <c r="T452" s="2">
        <f>(Table2[[#This Row],[Close Price]]-Table2[[#This Row],[50D EMA]])/Table2[[#This Row],[50D EMA]]</f>
        <v>-2.5299187748845247E-2</v>
      </c>
      <c r="U452" s="2">
        <f>(Table2[[#This Row],[Close Price]]-Table2[[#This Row],[200D EMA]])/Table2[[#This Row],[200D EMA]]</f>
        <v>3.4822647048817906E-2</v>
      </c>
      <c r="V452">
        <v>0.52410619289565097</v>
      </c>
      <c r="W452">
        <v>496</v>
      </c>
      <c r="X452">
        <v>506.4</v>
      </c>
      <c r="Y452">
        <v>496</v>
      </c>
      <c r="Z452">
        <v>512</v>
      </c>
      <c r="AA452">
        <v>477.15</v>
      </c>
      <c r="AB452">
        <v>560</v>
      </c>
      <c r="AC452" s="2">
        <f>(Table2[[#This Row],[Close Price]]/Table2[[#This Row],[Day Low]])-1</f>
        <v>3.0241935483870108E-3</v>
      </c>
      <c r="AD452" s="2">
        <f>(Table2[[#This Row],[Day High]]/Table2[[#This Row],[Close Price]])-1</f>
        <v>1.78894472361808E-2</v>
      </c>
      <c r="AE452" s="2">
        <f>(Table2[[#This Row],[Close Price]]/Table2[[#This Row],[Current Week Low]])-1</f>
        <v>3.0241935483870108E-3</v>
      </c>
      <c r="AF452" s="2">
        <f>(Table2[[#This Row],[Current Week High]]/Table2[[#This Row],[Close Price]])-1</f>
        <v>2.9145728643216184E-2</v>
      </c>
      <c r="AG452" s="2">
        <f>(Table2[[#This Row],[Close Price]]/Table2[[#This Row],[Current Month Low]])-1</f>
        <v>4.2649062139788363E-2</v>
      </c>
      <c r="AH452" s="2">
        <f>(Table2[[#This Row],[Current Month High]]/Table2[[#This Row],[Close Price]])-1</f>
        <v>0.12562814070351758</v>
      </c>
      <c r="AI452">
        <v>14.180904522613</v>
      </c>
      <c r="AJ452">
        <v>36.301369863013598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-0.01</v>
      </c>
      <c r="AM452" t="s">
        <v>10344</v>
      </c>
      <c r="AN452">
        <v>1.1499999999999999</v>
      </c>
      <c r="AO452" t="s">
        <v>10345</v>
      </c>
      <c r="AP452">
        <v>0.108040797629107</v>
      </c>
      <c r="AQ452">
        <f>(Table2[[#This Row],[Sharpe Ratio]]-AVERAGE(Table2[Sharpe Ratio]))/_xlfn.STDEV.P(Table2[Sharpe Ratio])</f>
        <v>0.48807650454685614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481</v>
      </c>
      <c r="AT452">
        <f>_xlfn.RANK.AVG(Table2[[#This Row],[6M Return vs Nifty Z-Score]],Table2[6M Return vs Nifty Z-Score])</f>
        <v>601</v>
      </c>
      <c r="AU452">
        <f>_xlfn.RANK.AVG(Table2[[#This Row],[Sharpe Ratio Z-Score]],Table2[Sharpe Ratio Z-Score])</f>
        <v>219</v>
      </c>
      <c r="AV452">
        <f>(Table2[[#This Row],[Rank 1Y]]+Table2[[#This Row],[Rank 6M]]+Table2[[#This Row],[Rank Sharpe]])/3</f>
        <v>433.66666666666669</v>
      </c>
    </row>
    <row r="453" spans="1:48" x14ac:dyDescent="0.3">
      <c r="A453" t="s">
        <v>1115</v>
      </c>
      <c r="B453" t="s">
        <v>1116</v>
      </c>
      <c r="C453" t="s">
        <v>10309</v>
      </c>
      <c r="D453" t="s">
        <v>898</v>
      </c>
      <c r="E453">
        <v>11277.709061867999</v>
      </c>
      <c r="F453">
        <v>80.98</v>
      </c>
      <c r="G453">
        <v>10.339561341408199</v>
      </c>
      <c r="H453">
        <f>(Table2[[#This Row],[1Y Return vs Nifty]]-AVERAGE(Table2[1Y Return vs Nifty]))/_xlfn.STDEV.P(Table2[1Y Return vs Nifty])</f>
        <v>-0.29884897223878021</v>
      </c>
      <c r="I453">
        <v>4.0580447040110901</v>
      </c>
      <c r="J453">
        <f>(Table2[[#This Row],[1M Return vs Nifty]]-AVERAGE(Table2[1M Return vs Nifty]))/_xlfn.STDEV.P(Table2[1M Return vs Nifty])</f>
        <v>0.33676997652288038</v>
      </c>
      <c r="K453">
        <v>-11.2306561171821</v>
      </c>
      <c r="L453">
        <f>(Table2[[#This Row],[6M Return vs Nifty]]-AVERAGE(Table2[6M Return vs Nifty]))/_xlfn.STDEV.P(Table2[6M Return vs Nifty])</f>
        <v>-0.67178519797704839</v>
      </c>
      <c r="M453">
        <v>0.89741142460558199</v>
      </c>
      <c r="N453">
        <f>(Table2[[#This Row],[1W Return vs Nifty]]-AVERAGE(Table2[1W Return vs Nifty]))/_xlfn.STDEV.P(Table2[1W Return vs Nifty])</f>
        <v>2.2846025547510956E-2</v>
      </c>
      <c r="O453">
        <v>80.180000000000007</v>
      </c>
      <c r="P453">
        <v>78.876033603322</v>
      </c>
      <c r="Q453">
        <v>73.741355491731994</v>
      </c>
      <c r="R453">
        <v>55.263713612466802</v>
      </c>
      <c r="S453" s="2">
        <f>(Table2[[#This Row],[Close Price]]-Table2[[#This Row],[20D EMA]])/Table2[[#This Row],[20D EMA]]</f>
        <v>9.977550511349428E-3</v>
      </c>
      <c r="T453" s="2">
        <f>(Table2[[#This Row],[Close Price]]-Table2[[#This Row],[50D EMA]])/Table2[[#This Row],[50D EMA]]</f>
        <v>2.667434327718771E-2</v>
      </c>
      <c r="U453" s="2">
        <f>(Table2[[#This Row],[Close Price]]-Table2[[#This Row],[200D EMA]])/Table2[[#This Row],[200D EMA]]</f>
        <v>9.8162617977365751E-2</v>
      </c>
      <c r="V453">
        <v>1.3020851439844701</v>
      </c>
      <c r="W453">
        <v>80.599999999999994</v>
      </c>
      <c r="X453">
        <v>82.64</v>
      </c>
      <c r="Y453">
        <v>80.599999999999994</v>
      </c>
      <c r="Z453">
        <v>84.33</v>
      </c>
      <c r="AA453">
        <v>71</v>
      </c>
      <c r="AB453">
        <v>92.1</v>
      </c>
      <c r="AC453" s="2">
        <f>(Table2[[#This Row],[Close Price]]/Table2[[#This Row],[Day Low]])-1</f>
        <v>4.7146401985111996E-3</v>
      </c>
      <c r="AD453" s="2">
        <f>(Table2[[#This Row],[Day High]]/Table2[[#This Row],[Close Price]])-1</f>
        <v>2.0498888614472577E-2</v>
      </c>
      <c r="AE453" s="2">
        <f>(Table2[[#This Row],[Close Price]]/Table2[[#This Row],[Current Week Low]])-1</f>
        <v>4.7146401985111996E-3</v>
      </c>
      <c r="AF453" s="2">
        <f>(Table2[[#This Row],[Current Week High]]/Table2[[#This Row],[Close Price]])-1</f>
        <v>4.1368239071375656E-2</v>
      </c>
      <c r="AG453" s="2">
        <f>(Table2[[#This Row],[Close Price]]/Table2[[#This Row],[Current Month Low]])-1</f>
        <v>0.14056338028169013</v>
      </c>
      <c r="AH453" s="2">
        <f>(Table2[[#This Row],[Current Month High]]/Table2[[#This Row],[Close Price]])-1</f>
        <v>0.13731785626080506</v>
      </c>
      <c r="AI453">
        <v>17.127685848357601</v>
      </c>
      <c r="AJ453">
        <v>67.660455486542403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>
        <v>0</v>
      </c>
      <c r="AN453">
        <v>1.2</v>
      </c>
      <c r="AO453" t="s">
        <v>10345</v>
      </c>
      <c r="AP453">
        <v>5.8741565215566997E-2</v>
      </c>
      <c r="AQ453">
        <f>(Table2[[#This Row],[Sharpe Ratio]]-AVERAGE(Table2[Sharpe Ratio]))/_xlfn.STDEV.P(Table2[Sharpe Ratio])</f>
        <v>-7.8317302095963215E-2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-0.68933547024140052</v>
      </c>
      <c r="AS453">
        <f>_xlfn.RANK.AVG(Table2[[#This Row],[1Y Return vs Nifty Z-Score]],Table2[1Y Return vs Nifty Z-Score])</f>
        <v>382</v>
      </c>
      <c r="AT453">
        <f>_xlfn.RANK.AVG(Table2[[#This Row],[6M Return vs Nifty Z-Score]],Table2[6M Return vs Nifty Z-Score])</f>
        <v>549</v>
      </c>
      <c r="AU453">
        <f>_xlfn.RANK.AVG(Table2[[#This Row],[Sharpe Ratio Z-Score]],Table2[Sharpe Ratio Z-Score])</f>
        <v>370</v>
      </c>
      <c r="AV453">
        <f>(Table2[[#This Row],[Rank 1Y]]+Table2[[#This Row],[Rank 6M]]+Table2[[#This Row],[Rank Sharpe]])/3</f>
        <v>433.66666666666669</v>
      </c>
    </row>
    <row r="454" spans="1:48" x14ac:dyDescent="0.3">
      <c r="A454" t="s">
        <v>911</v>
      </c>
      <c r="B454" t="s">
        <v>912</v>
      </c>
      <c r="C454" t="s">
        <v>10305</v>
      </c>
      <c r="D454" t="s">
        <v>51</v>
      </c>
      <c r="E454">
        <v>16660.65356802</v>
      </c>
      <c r="F454">
        <v>1612.6</v>
      </c>
      <c r="G454">
        <v>31.875608769126298</v>
      </c>
      <c r="H454">
        <f>(Table2[[#This Row],[1Y Return vs Nifty]]-AVERAGE(Table2[1Y Return vs Nifty]))/_xlfn.STDEV.P(Table2[1Y Return vs Nifty])</f>
        <v>3.9118805027970396E-2</v>
      </c>
      <c r="I454">
        <v>-7.7060668403508403</v>
      </c>
      <c r="J454">
        <f>(Table2[[#This Row],[1M Return vs Nifty]]-AVERAGE(Table2[1M Return vs Nifty]))/_xlfn.STDEV.P(Table2[1M Return vs Nifty])</f>
        <v>-0.7774987604896505</v>
      </c>
      <c r="K454">
        <v>-4.5426023025979898</v>
      </c>
      <c r="L454">
        <f>(Table2[[#This Row],[6M Return vs Nifty]]-AVERAGE(Table2[6M Return vs Nifty]))/_xlfn.STDEV.P(Table2[6M Return vs Nifty])</f>
        <v>-0.442905536433776</v>
      </c>
      <c r="M454">
        <v>-5.9421069774701998</v>
      </c>
      <c r="N454">
        <f>(Table2[[#This Row],[1W Return vs Nifty]]-AVERAGE(Table2[1W Return vs Nifty]))/_xlfn.STDEV.P(Table2[1W Return vs Nifty])</f>
        <v>-1.5218432425479349</v>
      </c>
      <c r="O454">
        <v>1610.41</v>
      </c>
      <c r="P454">
        <v>1599.91294841422</v>
      </c>
      <c r="Q454">
        <v>1454.8777705350301</v>
      </c>
      <c r="R454">
        <v>45.498824868204402</v>
      </c>
      <c r="S454" s="2">
        <f>(Table2[[#This Row],[Close Price]]-Table2[[#This Row],[20D EMA]])/Table2[[#This Row],[20D EMA]]</f>
        <v>1.3599021367228389E-3</v>
      </c>
      <c r="T454" s="2">
        <f>(Table2[[#This Row],[Close Price]]-Table2[[#This Row],[50D EMA]])/Table2[[#This Row],[50D EMA]]</f>
        <v>7.9298386817576137E-3</v>
      </c>
      <c r="U454" s="2">
        <f>(Table2[[#This Row],[Close Price]]-Table2[[#This Row],[200D EMA]])/Table2[[#This Row],[200D EMA]]</f>
        <v>0.1084092647913423</v>
      </c>
      <c r="V454">
        <v>0.33403265759623701</v>
      </c>
      <c r="W454">
        <v>1584.5</v>
      </c>
      <c r="X454">
        <v>1628.8</v>
      </c>
      <c r="Y454">
        <v>1570</v>
      </c>
      <c r="Z454">
        <v>1649.95</v>
      </c>
      <c r="AA454">
        <v>1472.7</v>
      </c>
      <c r="AB454">
        <v>1686.95</v>
      </c>
      <c r="AC454" s="2">
        <f>(Table2[[#This Row],[Close Price]]/Table2[[#This Row],[Day Low]])-1</f>
        <v>1.7734301041337996E-2</v>
      </c>
      <c r="AD454" s="2">
        <f>(Table2[[#This Row],[Day High]]/Table2[[#This Row],[Close Price]])-1</f>
        <v>1.0045888627062016E-2</v>
      </c>
      <c r="AE454" s="2">
        <f>(Table2[[#This Row],[Close Price]]/Table2[[#This Row],[Current Week Low]])-1</f>
        <v>2.7133757961783411E-2</v>
      </c>
      <c r="AF454" s="2">
        <f>(Table2[[#This Row],[Current Week High]]/Table2[[#This Row],[Close Price]])-1</f>
        <v>2.316135433461497E-2</v>
      </c>
      <c r="AG454" s="2">
        <f>(Table2[[#This Row],[Close Price]]/Table2[[#This Row],[Current Month Low]])-1</f>
        <v>9.4995586338018523E-2</v>
      </c>
      <c r="AH454" s="2">
        <f>(Table2[[#This Row],[Current Month High]]/Table2[[#This Row],[Close Price]])-1</f>
        <v>4.6105667865558919E-2</v>
      </c>
      <c r="AI454">
        <v>11.5589730869403</v>
      </c>
      <c r="AJ454">
        <v>68.3298538622129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-0.06</v>
      </c>
      <c r="AM454" t="s">
        <v>10344</v>
      </c>
      <c r="AN454">
        <v>3.79</v>
      </c>
      <c r="AO454" t="s">
        <v>10345</v>
      </c>
      <c r="AQ454">
        <f>(Table2[[#This Row],[Sharpe Ratio]]-AVERAGE(Table2[Sharpe Ratio]))/_xlfn.STDEV.P(Table2[Sharpe Ratio])</f>
        <v>-0.7531930983662638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-3.456321832809655</v>
      </c>
      <c r="AS454">
        <f>_xlfn.RANK.AVG(Table2[[#This Row],[1Y Return vs Nifty Z-Score]],Table2[1Y Return vs Nifty Z-Score])</f>
        <v>284</v>
      </c>
      <c r="AT454">
        <f>_xlfn.RANK.AVG(Table2[[#This Row],[6M Return vs Nifty Z-Score]],Table2[6M Return vs Nifty Z-Score])</f>
        <v>471</v>
      </c>
      <c r="AU454">
        <f>_xlfn.RANK.AVG(Table2[[#This Row],[Sharpe Ratio Z-Score]],Table2[Sharpe Ratio Z-Score])</f>
        <v>551.5</v>
      </c>
      <c r="AV454">
        <f>(Table2[[#This Row],[Rank 1Y]]+Table2[[#This Row],[Rank 6M]]+Table2[[#This Row],[Rank Sharpe]])/3</f>
        <v>435.5</v>
      </c>
    </row>
    <row r="455" spans="1:48" x14ac:dyDescent="0.3">
      <c r="A455" t="s">
        <v>1345</v>
      </c>
      <c r="B455" t="s">
        <v>1346</v>
      </c>
      <c r="C455" t="s">
        <v>10309</v>
      </c>
      <c r="D455" t="s">
        <v>335</v>
      </c>
      <c r="E455">
        <v>8452.1608036159996</v>
      </c>
      <c r="F455">
        <v>229.53</v>
      </c>
      <c r="G455">
        <v>24.5935224297796</v>
      </c>
      <c r="H455">
        <f>(Table2[[#This Row],[1Y Return vs Nifty]]-AVERAGE(Table2[1Y Return vs Nifty]))/_xlfn.STDEV.P(Table2[1Y Return vs Nifty])</f>
        <v>-7.515984996820986E-2</v>
      </c>
      <c r="I455">
        <v>-4.4995460773720204</v>
      </c>
      <c r="J455">
        <f>(Table2[[#This Row],[1M Return vs Nifty]]-AVERAGE(Table2[1M Return vs Nifty]))/_xlfn.STDEV.P(Table2[1M Return vs Nifty])</f>
        <v>-0.47378472077695943</v>
      </c>
      <c r="K455">
        <v>-1.41965604262167</v>
      </c>
      <c r="L455">
        <f>(Table2[[#This Row],[6M Return vs Nifty]]-AVERAGE(Table2[6M Return vs Nifty]))/_xlfn.STDEV.P(Table2[6M Return vs Nifty])</f>
        <v>-0.33603156340405149</v>
      </c>
      <c r="M455">
        <v>-2.6278595721830098</v>
      </c>
      <c r="N455">
        <f>(Table2[[#This Row],[1W Return vs Nifty]]-AVERAGE(Table2[1W Return vs Nifty]))/_xlfn.STDEV.P(Table2[1W Return vs Nifty])</f>
        <v>-0.77332820131249547</v>
      </c>
      <c r="O455">
        <v>223.53</v>
      </c>
      <c r="P455">
        <v>222.81992466652201</v>
      </c>
      <c r="Q455">
        <v>203.350146319391</v>
      </c>
      <c r="R455">
        <v>44.747246130219096</v>
      </c>
      <c r="S455" s="2">
        <f>(Table2[[#This Row],[Close Price]]-Table2[[#This Row],[20D EMA]])/Table2[[#This Row],[20D EMA]]</f>
        <v>2.6842034626224667E-2</v>
      </c>
      <c r="T455" s="2">
        <f>(Table2[[#This Row],[Close Price]]-Table2[[#This Row],[50D EMA]])/Table2[[#This Row],[50D EMA]]</f>
        <v>3.0114341630446462E-2</v>
      </c>
      <c r="U455" s="2">
        <f>(Table2[[#This Row],[Close Price]]-Table2[[#This Row],[200D EMA]])/Table2[[#This Row],[200D EMA]]</f>
        <v>0.1287427334302958</v>
      </c>
      <c r="V455">
        <v>4.0006771092654896</v>
      </c>
      <c r="W455">
        <v>219.01</v>
      </c>
      <c r="X455">
        <v>237.5</v>
      </c>
      <c r="Y455">
        <v>213.21</v>
      </c>
      <c r="Z455">
        <v>237.5</v>
      </c>
      <c r="AA455">
        <v>204</v>
      </c>
      <c r="AB455">
        <v>247.5</v>
      </c>
      <c r="AC455" s="2">
        <f>(Table2[[#This Row],[Close Price]]/Table2[[#This Row],[Day Low]])-1</f>
        <v>4.8034336331674421E-2</v>
      </c>
      <c r="AD455" s="2">
        <f>(Table2[[#This Row],[Day High]]/Table2[[#This Row],[Close Price]])-1</f>
        <v>3.472312987409043E-2</v>
      </c>
      <c r="AE455" s="2">
        <f>(Table2[[#This Row],[Close Price]]/Table2[[#This Row],[Current Week Low]])-1</f>
        <v>7.6544252145771763E-2</v>
      </c>
      <c r="AF455" s="2">
        <f>(Table2[[#This Row],[Current Week High]]/Table2[[#This Row],[Close Price]])-1</f>
        <v>3.472312987409043E-2</v>
      </c>
      <c r="AG455" s="2">
        <f>(Table2[[#This Row],[Close Price]]/Table2[[#This Row],[Current Month Low]])-1</f>
        <v>0.1251470588235295</v>
      </c>
      <c r="AH455" s="2">
        <f>(Table2[[#This Row],[Current Month High]]/Table2[[#This Row],[Close Price]])-1</f>
        <v>7.8290419552999646E-2</v>
      </c>
      <c r="AI455">
        <v>14.146298958741699</v>
      </c>
      <c r="AJ455">
        <v>84.361445783132496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-0.01</v>
      </c>
      <c r="AM455" t="s">
        <v>10344</v>
      </c>
      <c r="AN455">
        <v>3.3</v>
      </c>
      <c r="AO455" t="s">
        <v>10345</v>
      </c>
      <c r="AQ455">
        <f>(Table2[[#This Row],[Sharpe Ratio]]-AVERAGE(Table2[Sharpe Ratio]))/_xlfn.STDEV.P(Table2[Sharpe Ratio])</f>
        <v>-0.7531930983662638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-2.41149743382798</v>
      </c>
      <c r="AS455">
        <f>_xlfn.RANK.AVG(Table2[[#This Row],[1Y Return vs Nifty Z-Score]],Table2[1Y Return vs Nifty Z-Score])</f>
        <v>323</v>
      </c>
      <c r="AT455">
        <f>_xlfn.RANK.AVG(Table2[[#This Row],[6M Return vs Nifty Z-Score]],Table2[6M Return vs Nifty Z-Score])</f>
        <v>434</v>
      </c>
      <c r="AU455">
        <f>_xlfn.RANK.AVG(Table2[[#This Row],[Sharpe Ratio Z-Score]],Table2[Sharpe Ratio Z-Score])</f>
        <v>551.5</v>
      </c>
      <c r="AV455">
        <f>(Table2[[#This Row],[Rank 1Y]]+Table2[[#This Row],[Rank 6M]]+Table2[[#This Row],[Rank Sharpe]])/3</f>
        <v>436.16666666666669</v>
      </c>
    </row>
    <row r="456" spans="1:48" x14ac:dyDescent="0.3">
      <c r="A456" t="s">
        <v>1173</v>
      </c>
      <c r="B456" t="s">
        <v>1174</v>
      </c>
      <c r="C456" t="s">
        <v>10314</v>
      </c>
      <c r="D456" t="s">
        <v>561</v>
      </c>
      <c r="E456">
        <v>10478.88293935</v>
      </c>
      <c r="F456">
        <v>653.35</v>
      </c>
      <c r="G456">
        <v>0.97112279687644598</v>
      </c>
      <c r="H456">
        <f>(Table2[[#This Row],[1Y Return vs Nifty]]-AVERAGE(Table2[1Y Return vs Nifty]))/_xlfn.STDEV.P(Table2[1Y Return vs Nifty])</f>
        <v>-0.44586900281692765</v>
      </c>
      <c r="I456">
        <v>9.9059082310100504</v>
      </c>
      <c r="J456">
        <f>(Table2[[#This Row],[1M Return vs Nifty]]-AVERAGE(Table2[1M Return vs Nifty]))/_xlfn.STDEV.P(Table2[1M Return vs Nifty])</f>
        <v>0.89066573668112858</v>
      </c>
      <c r="K456">
        <v>21.831063584816398</v>
      </c>
      <c r="L456">
        <f>(Table2[[#This Row],[6M Return vs Nifty]]-AVERAGE(Table2[6M Return vs Nifty]))/_xlfn.STDEV.P(Table2[6M Return vs Nifty])</f>
        <v>0.45965833181795085</v>
      </c>
      <c r="M456">
        <v>3.7225897445365299</v>
      </c>
      <c r="N456">
        <f>(Table2[[#This Row],[1W Return vs Nifty]]-AVERAGE(Table2[1W Return vs Nifty]))/_xlfn.STDEV.P(Table2[1W Return vs Nifty])</f>
        <v>0.66090595531227103</v>
      </c>
      <c r="O456">
        <v>646.25</v>
      </c>
      <c r="P456">
        <v>607.228143413922</v>
      </c>
      <c r="Q456">
        <v>530.19168013540605</v>
      </c>
      <c r="R456">
        <v>54.1846919682121</v>
      </c>
      <c r="S456" s="2">
        <f>(Table2[[#This Row],[Close Price]]-Table2[[#This Row],[20D EMA]])/Table2[[#This Row],[20D EMA]]</f>
        <v>1.0986460348162511E-2</v>
      </c>
      <c r="T456" s="2">
        <f>(Table2[[#This Row],[Close Price]]-Table2[[#This Row],[50D EMA]])/Table2[[#This Row],[50D EMA]]</f>
        <v>7.5954741370804157E-2</v>
      </c>
      <c r="U456" s="2">
        <f>(Table2[[#This Row],[Close Price]]-Table2[[#This Row],[200D EMA]])/Table2[[#This Row],[200D EMA]]</f>
        <v>0.23229017821090758</v>
      </c>
      <c r="V456">
        <v>0.99590706359731496</v>
      </c>
      <c r="W456">
        <v>648.15</v>
      </c>
      <c r="X456">
        <v>667.9</v>
      </c>
      <c r="Y456">
        <v>648.15</v>
      </c>
      <c r="Z456">
        <v>684</v>
      </c>
      <c r="AA456">
        <v>600.04999999999995</v>
      </c>
      <c r="AB456">
        <v>726</v>
      </c>
      <c r="AC456" s="2">
        <f>(Table2[[#This Row],[Close Price]]/Table2[[#This Row],[Day Low]])-1</f>
        <v>8.0228342204737846E-3</v>
      </c>
      <c r="AD456" s="2">
        <f>(Table2[[#This Row],[Day High]]/Table2[[#This Row],[Close Price]])-1</f>
        <v>2.2269840055100465E-2</v>
      </c>
      <c r="AE456" s="2">
        <f>(Table2[[#This Row],[Close Price]]/Table2[[#This Row],[Current Week Low]])-1</f>
        <v>8.0228342204737846E-3</v>
      </c>
      <c r="AF456" s="2">
        <f>(Table2[[#This Row],[Current Week High]]/Table2[[#This Row],[Close Price]])-1</f>
        <v>4.6912068569679333E-2</v>
      </c>
      <c r="AG456" s="2">
        <f>(Table2[[#This Row],[Close Price]]/Table2[[#This Row],[Current Month Low]])-1</f>
        <v>8.882593117240245E-2</v>
      </c>
      <c r="AH456" s="2">
        <f>(Table2[[#This Row],[Current Month High]]/Table2[[#This Row],[Close Price]])-1</f>
        <v>0.11119614295553681</v>
      </c>
      <c r="AI456">
        <v>11.1196142955536</v>
      </c>
      <c r="AJ456">
        <v>60.864212729287203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0.24</v>
      </c>
      <c r="AM456" t="s">
        <v>10345</v>
      </c>
      <c r="AN456">
        <v>-7.78</v>
      </c>
      <c r="AO456" t="s">
        <v>10344</v>
      </c>
      <c r="AP456">
        <v>-3.8284601780756003E-2</v>
      </c>
      <c r="AQ456">
        <f>(Table2[[#This Row],[Sharpe Ratio]]-AVERAGE(Table2[Sharpe Ratio]))/_xlfn.STDEV.P(Table2[Sharpe Ratio])</f>
        <v>-1.1930409474465937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0.37232007354782909</v>
      </c>
      <c r="AS456">
        <f>_xlfn.RANK.AVG(Table2[[#This Row],[1Y Return vs Nifty Z-Score]],Table2[1Y Return vs Nifty Z-Score])</f>
        <v>455</v>
      </c>
      <c r="AT456">
        <f>_xlfn.RANK.AVG(Table2[[#This Row],[6M Return vs Nifty Z-Score]],Table2[6M Return vs Nifty Z-Score])</f>
        <v>202</v>
      </c>
      <c r="AU456">
        <f>_xlfn.RANK.AVG(Table2[[#This Row],[Sharpe Ratio Z-Score]],Table2[Sharpe Ratio Z-Score])</f>
        <v>652</v>
      </c>
      <c r="AV456">
        <f>(Table2[[#This Row],[Rank 1Y]]+Table2[[#This Row],[Rank 6M]]+Table2[[#This Row],[Rank Sharpe]])/3</f>
        <v>436.33333333333331</v>
      </c>
    </row>
    <row r="457" spans="1:48" x14ac:dyDescent="0.3">
      <c r="A457" t="s">
        <v>1146</v>
      </c>
      <c r="B457" t="s">
        <v>1147</v>
      </c>
      <c r="C457" t="s">
        <v>10313</v>
      </c>
      <c r="D457" t="s">
        <v>139</v>
      </c>
      <c r="E457">
        <v>10831.771816955999</v>
      </c>
      <c r="F457">
        <v>198.84</v>
      </c>
      <c r="G457">
        <v>-3.7566403242278401</v>
      </c>
      <c r="H457">
        <f>(Table2[[#This Row],[1Y Return vs Nifty]]-AVERAGE(Table2[1Y Return vs Nifty]))/_xlfn.STDEV.P(Table2[1Y Return vs Nifty])</f>
        <v>-0.52006235695241454</v>
      </c>
      <c r="I457">
        <v>-7.3129947409330196</v>
      </c>
      <c r="J457">
        <f>(Table2[[#This Row],[1M Return vs Nifty]]-AVERAGE(Table2[1M Return vs Nifty]))/_xlfn.STDEV.P(Table2[1M Return vs Nifty])</f>
        <v>-0.74026790373336027</v>
      </c>
      <c r="K457">
        <v>-39.3618001805755</v>
      </c>
      <c r="L457">
        <f>(Table2[[#This Row],[6M Return vs Nifty]]-AVERAGE(Table2[6M Return vs Nifty]))/_xlfn.STDEV.P(Table2[6M Return vs Nifty])</f>
        <v>-1.6344937691931274</v>
      </c>
      <c r="M457">
        <v>-0.95978746598896203</v>
      </c>
      <c r="N457">
        <f>(Table2[[#This Row],[1W Return vs Nifty]]-AVERAGE(Table2[1W Return vs Nifty]))/_xlfn.STDEV.P(Table2[1W Return vs Nifty])</f>
        <v>-0.39659800930580352</v>
      </c>
      <c r="O457">
        <v>202.77</v>
      </c>
      <c r="P457">
        <v>203.754335701385</v>
      </c>
      <c r="Q457">
        <v>198.57745423501501</v>
      </c>
      <c r="R457">
        <v>45.407691831758001</v>
      </c>
      <c r="S457" s="2">
        <f>(Table2[[#This Row],[Close Price]]-Table2[[#This Row],[20D EMA]])/Table2[[#This Row],[20D EMA]]</f>
        <v>-1.9381565320313689E-2</v>
      </c>
      <c r="T457" s="2">
        <f>(Table2[[#This Row],[Close Price]]-Table2[[#This Row],[50D EMA]])/Table2[[#This Row],[50D EMA]]</f>
        <v>-2.4118925786135281E-2</v>
      </c>
      <c r="U457" s="2">
        <f>(Table2[[#This Row],[Close Price]]-Table2[[#This Row],[200D EMA]])/Table2[[#This Row],[200D EMA]]</f>
        <v>1.3221327969804215E-3</v>
      </c>
      <c r="V457">
        <v>0.62051160522786397</v>
      </c>
      <c r="W457">
        <v>197.12</v>
      </c>
      <c r="X457">
        <v>203.7</v>
      </c>
      <c r="Y457">
        <v>197.12</v>
      </c>
      <c r="Z457">
        <v>208.83</v>
      </c>
      <c r="AA457">
        <v>190.91</v>
      </c>
      <c r="AB457">
        <v>218.5</v>
      </c>
      <c r="AC457" s="2">
        <f>(Table2[[#This Row],[Close Price]]/Table2[[#This Row],[Day Low]])-1</f>
        <v>8.7256493506493449E-3</v>
      </c>
      <c r="AD457" s="2">
        <f>(Table2[[#This Row],[Day High]]/Table2[[#This Row],[Close Price]])-1</f>
        <v>2.4441762220881014E-2</v>
      </c>
      <c r="AE457" s="2">
        <f>(Table2[[#This Row],[Close Price]]/Table2[[#This Row],[Current Week Low]])-1</f>
        <v>8.7256493506493449E-3</v>
      </c>
      <c r="AF457" s="2">
        <f>(Table2[[#This Row],[Current Week High]]/Table2[[#This Row],[Close Price]])-1</f>
        <v>5.0241400120700108E-2</v>
      </c>
      <c r="AG457" s="2">
        <f>(Table2[[#This Row],[Close Price]]/Table2[[#This Row],[Current Month Low]])-1</f>
        <v>4.1537897438583604E-2</v>
      </c>
      <c r="AH457" s="2">
        <f>(Table2[[#This Row],[Current Month High]]/Table2[[#This Row],[Close Price]])-1</f>
        <v>9.8873466103399643E-2</v>
      </c>
      <c r="AI457">
        <v>43.281029973848298</v>
      </c>
      <c r="AJ457">
        <v>46.691257838435902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0.04</v>
      </c>
      <c r="AM457" t="s">
        <v>10345</v>
      </c>
      <c r="AN457">
        <v>-2.13</v>
      </c>
      <c r="AO457" t="s">
        <v>10344</v>
      </c>
      <c r="AP457">
        <v>0.16231988079384899</v>
      </c>
      <c r="AQ457">
        <f>(Table2[[#This Row],[Sharpe Ratio]]-AVERAGE(Table2[Sharpe Ratio]))/_xlfn.STDEV.P(Table2[Sharpe Ratio])</f>
        <v>1.1116833038753737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491</v>
      </c>
      <c r="AT457">
        <f>_xlfn.RANK.AVG(Table2[[#This Row],[6M Return vs Nifty Z-Score]],Table2[6M Return vs Nifty Z-Score])</f>
        <v>725</v>
      </c>
      <c r="AU457">
        <f>_xlfn.RANK.AVG(Table2[[#This Row],[Sharpe Ratio Z-Score]],Table2[Sharpe Ratio Z-Score])</f>
        <v>95</v>
      </c>
      <c r="AV457">
        <f>(Table2[[#This Row],[Rank 1Y]]+Table2[[#This Row],[Rank 6M]]+Table2[[#This Row],[Rank Sharpe]])/3</f>
        <v>437</v>
      </c>
    </row>
    <row r="458" spans="1:48" x14ac:dyDescent="0.3">
      <c r="A458" t="s">
        <v>1331</v>
      </c>
      <c r="B458" t="s">
        <v>1332</v>
      </c>
      <c r="C458" t="s">
        <v>10301</v>
      </c>
      <c r="D458" t="s">
        <v>528</v>
      </c>
      <c r="E458">
        <v>8564.5535765899895</v>
      </c>
      <c r="F458">
        <v>272.2</v>
      </c>
      <c r="G458">
        <v>-11.493551860678201</v>
      </c>
      <c r="H458">
        <f>(Table2[[#This Row],[1Y Return vs Nifty]]-AVERAGE(Table2[1Y Return vs Nifty]))/_xlfn.STDEV.P(Table2[1Y Return vs Nifty])</f>
        <v>-0.64147863835966012</v>
      </c>
      <c r="I458">
        <v>-0.95670717572738895</v>
      </c>
      <c r="J458">
        <f>(Table2[[#This Row],[1M Return vs Nifty]]-AVERAGE(Table2[1M Return vs Nifty]))/_xlfn.STDEV.P(Table2[1M Return vs Nifty])</f>
        <v>-0.13821542483073149</v>
      </c>
      <c r="K458">
        <v>4.2715704185250196</v>
      </c>
      <c r="L458">
        <f>(Table2[[#This Row],[6M Return vs Nifty]]-AVERAGE(Table2[6M Return vs Nifty]))/_xlfn.STDEV.P(Table2[6M Return vs Nifty])</f>
        <v>-0.14126548910110859</v>
      </c>
      <c r="M458">
        <v>4.3102993279495596</v>
      </c>
      <c r="N458">
        <f>(Table2[[#This Row],[1W Return vs Nifty]]-AVERAGE(Table2[1W Return vs Nifty]))/_xlfn.STDEV.P(Table2[1W Return vs Nifty])</f>
        <v>0.7936387930482478</v>
      </c>
      <c r="O458">
        <v>253.04</v>
      </c>
      <c r="P458">
        <v>244.64657853698401</v>
      </c>
      <c r="Q458">
        <v>227.66476241523699</v>
      </c>
      <c r="R458">
        <v>58.4262986489083</v>
      </c>
      <c r="S458" s="2">
        <f>(Table2[[#This Row],[Close Price]]-Table2[[#This Row],[20D EMA]])/Table2[[#This Row],[20D EMA]]</f>
        <v>7.5719253872905457E-2</v>
      </c>
      <c r="T458" s="2">
        <f>(Table2[[#This Row],[Close Price]]-Table2[[#This Row],[50D EMA]])/Table2[[#This Row],[50D EMA]]</f>
        <v>0.1126254110226628</v>
      </c>
      <c r="U458" s="2">
        <f>(Table2[[#This Row],[Close Price]]-Table2[[#This Row],[200D EMA]])/Table2[[#This Row],[200D EMA]]</f>
        <v>0.19561761386479004</v>
      </c>
      <c r="V458">
        <v>1.0932668641269501</v>
      </c>
      <c r="W458">
        <v>258.05</v>
      </c>
      <c r="X458">
        <v>276.5</v>
      </c>
      <c r="Y458">
        <v>254.65</v>
      </c>
      <c r="Z458">
        <v>276.8</v>
      </c>
      <c r="AA458">
        <v>233.05</v>
      </c>
      <c r="AB458">
        <v>277.45</v>
      </c>
      <c r="AC458" s="2">
        <f>(Table2[[#This Row],[Close Price]]/Table2[[#This Row],[Day Low]])-1</f>
        <v>5.4834334431311582E-2</v>
      </c>
      <c r="AD458" s="2">
        <f>(Table2[[#This Row],[Day High]]/Table2[[#This Row],[Close Price]])-1</f>
        <v>1.5797207935341673E-2</v>
      </c>
      <c r="AE458" s="2">
        <f>(Table2[[#This Row],[Close Price]]/Table2[[#This Row],[Current Week Low]])-1</f>
        <v>6.891812291380317E-2</v>
      </c>
      <c r="AF458" s="2">
        <f>(Table2[[#This Row],[Current Week High]]/Table2[[#This Row],[Close Price]])-1</f>
        <v>1.6899338721528379E-2</v>
      </c>
      <c r="AG458" s="2">
        <f>(Table2[[#This Row],[Close Price]]/Table2[[#This Row],[Current Month Low]])-1</f>
        <v>0.16798970178073369</v>
      </c>
      <c r="AH458" s="2">
        <f>(Table2[[#This Row],[Current Month High]]/Table2[[#This Row],[Close Price]])-1</f>
        <v>1.9287288758266019E-2</v>
      </c>
      <c r="AI458">
        <v>3.0859662013225702</v>
      </c>
      <c r="AJ458">
        <v>35.019841269841201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0.16</v>
      </c>
      <c r="AM458" t="s">
        <v>10345</v>
      </c>
      <c r="AN458">
        <v>11.47</v>
      </c>
      <c r="AO458" t="s">
        <v>10345</v>
      </c>
      <c r="AP458">
        <v>4.4511544539151002E-2</v>
      </c>
      <c r="AQ458">
        <f>(Table2[[#This Row],[Sharpe Ratio]]-AVERAGE(Table2[Sharpe Ratio]))/_xlfn.STDEV.P(Table2[Sharpe Ratio])</f>
        <v>-0.2418045448974894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-0.36912530414074163</v>
      </c>
      <c r="AS458">
        <f>_xlfn.RANK.AVG(Table2[[#This Row],[1Y Return vs Nifty Z-Score]],Table2[1Y Return vs Nifty Z-Score])</f>
        <v>541</v>
      </c>
      <c r="AT458">
        <f>_xlfn.RANK.AVG(Table2[[#This Row],[6M Return vs Nifty Z-Score]],Table2[6M Return vs Nifty Z-Score])</f>
        <v>360</v>
      </c>
      <c r="AU458">
        <f>_xlfn.RANK.AVG(Table2[[#This Row],[Sharpe Ratio Z-Score]],Table2[Sharpe Ratio Z-Score])</f>
        <v>411</v>
      </c>
      <c r="AV458">
        <f>(Table2[[#This Row],[Rank 1Y]]+Table2[[#This Row],[Rank 6M]]+Table2[[#This Row],[Rank Sharpe]])/3</f>
        <v>437.33333333333331</v>
      </c>
    </row>
    <row r="459" spans="1:48" x14ac:dyDescent="0.3">
      <c r="A459" t="s">
        <v>1820</v>
      </c>
      <c r="B459" t="s">
        <v>1821</v>
      </c>
      <c r="C459" t="s">
        <v>10309</v>
      </c>
      <c r="D459" t="s">
        <v>133</v>
      </c>
      <c r="E459">
        <v>4163.3534817</v>
      </c>
      <c r="F459">
        <v>871.05</v>
      </c>
      <c r="G459">
        <v>36.800436248898301</v>
      </c>
      <c r="H459">
        <f>(Table2[[#This Row],[1Y Return vs Nifty]]-AVERAGE(Table2[1Y Return vs Nifty]))/_xlfn.STDEV.P(Table2[1Y Return vs Nifty])</f>
        <v>0.1164047137977727</v>
      </c>
      <c r="I459">
        <v>0.75806941965710395</v>
      </c>
      <c r="J459">
        <f>(Table2[[#This Row],[1M Return vs Nifty]]-AVERAGE(Table2[1M Return vs Nifty]))/_xlfn.STDEV.P(Table2[1M Return vs Nifty])</f>
        <v>2.4204146251409386E-2</v>
      </c>
      <c r="K459">
        <v>2.6819753715446302</v>
      </c>
      <c r="L459">
        <f>(Table2[[#This Row],[6M Return vs Nifty]]-AVERAGE(Table2[6M Return vs Nifty]))/_xlfn.STDEV.P(Table2[6M Return vs Nifty])</f>
        <v>-0.19566486841686215</v>
      </c>
      <c r="M459">
        <v>-2.7377288029329501</v>
      </c>
      <c r="N459">
        <f>(Table2[[#This Row],[1W Return vs Nifty]]-AVERAGE(Table2[1W Return vs Nifty]))/_xlfn.STDEV.P(Table2[1W Return vs Nifty])</f>
        <v>-0.79814191064937323</v>
      </c>
      <c r="O459">
        <v>879.97</v>
      </c>
      <c r="P459">
        <v>859.30042941206102</v>
      </c>
      <c r="Q459">
        <v>772.71612805519305</v>
      </c>
      <c r="R459">
        <v>47.630745227960404</v>
      </c>
      <c r="S459" s="2">
        <f>(Table2[[#This Row],[Close Price]]-Table2[[#This Row],[20D EMA]])/Table2[[#This Row],[20D EMA]]</f>
        <v>-1.0136709205995742E-2</v>
      </c>
      <c r="T459" s="2">
        <f>(Table2[[#This Row],[Close Price]]-Table2[[#This Row],[50D EMA]])/Table2[[#This Row],[50D EMA]]</f>
        <v>1.3673414077051103E-2</v>
      </c>
      <c r="U459" s="2">
        <f>(Table2[[#This Row],[Close Price]]-Table2[[#This Row],[200D EMA]])/Table2[[#This Row],[200D EMA]]</f>
        <v>0.12725743435988329</v>
      </c>
      <c r="V459">
        <v>0.725070685447196</v>
      </c>
      <c r="W459">
        <v>870</v>
      </c>
      <c r="X459">
        <v>896.4</v>
      </c>
      <c r="Y459">
        <v>866.8</v>
      </c>
      <c r="Z459">
        <v>898.45</v>
      </c>
      <c r="AA459">
        <v>817.5</v>
      </c>
      <c r="AB459">
        <v>964.2</v>
      </c>
      <c r="AC459" s="2">
        <f>(Table2[[#This Row],[Close Price]]/Table2[[#This Row],[Day Low]])-1</f>
        <v>1.2068965517240127E-3</v>
      </c>
      <c r="AD459" s="2">
        <f>(Table2[[#This Row],[Day High]]/Table2[[#This Row],[Close Price]])-1</f>
        <v>2.9102806957120642E-2</v>
      </c>
      <c r="AE459" s="2">
        <f>(Table2[[#This Row],[Close Price]]/Table2[[#This Row],[Current Week Low]])-1</f>
        <v>4.9030918320258632E-3</v>
      </c>
      <c r="AF459" s="2">
        <f>(Table2[[#This Row],[Current Week High]]/Table2[[#This Row],[Close Price]])-1</f>
        <v>3.1456288387578413E-2</v>
      </c>
      <c r="AG459" s="2">
        <f>(Table2[[#This Row],[Close Price]]/Table2[[#This Row],[Current Month Low]])-1</f>
        <v>6.550458715596319E-2</v>
      </c>
      <c r="AH459" s="2">
        <f>(Table2[[#This Row],[Current Month High]]/Table2[[#This Row],[Close Price]])-1</f>
        <v>0.10693990012054422</v>
      </c>
      <c r="AI459">
        <v>11.7731473508983</v>
      </c>
      <c r="AJ459">
        <v>72.093252988244501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-0.12</v>
      </c>
      <c r="AM459" t="s">
        <v>10344</v>
      </c>
      <c r="AN459">
        <v>-3.72</v>
      </c>
      <c r="AO459" t="s">
        <v>10344</v>
      </c>
      <c r="AP459">
        <v>-5.2792295860586001E-2</v>
      </c>
      <c r="AQ459">
        <f>(Table2[[#This Row],[Sharpe Ratio]]-AVERAGE(Table2[Sharpe Ratio]))/_xlfn.STDEV.P(Table2[Sharpe Ratio])</f>
        <v>-1.3597183513979703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-2.2129162704150236</v>
      </c>
      <c r="AS459">
        <f>_xlfn.RANK.AVG(Table2[[#This Row],[1Y Return vs Nifty Z-Score]],Table2[1Y Return vs Nifty Z-Score])</f>
        <v>258</v>
      </c>
      <c r="AT459">
        <f>_xlfn.RANK.AVG(Table2[[#This Row],[6M Return vs Nifty Z-Score]],Table2[6M Return vs Nifty Z-Score])</f>
        <v>382</v>
      </c>
      <c r="AU459">
        <f>_xlfn.RANK.AVG(Table2[[#This Row],[Sharpe Ratio Z-Score]],Table2[Sharpe Ratio Z-Score])</f>
        <v>672</v>
      </c>
      <c r="AV459">
        <f>(Table2[[#This Row],[Rank 1Y]]+Table2[[#This Row],[Rank 6M]]+Table2[[#This Row],[Rank Sharpe]])/3</f>
        <v>437.33333333333331</v>
      </c>
    </row>
    <row r="460" spans="1:48" x14ac:dyDescent="0.3">
      <c r="A460" t="s">
        <v>371</v>
      </c>
      <c r="B460" t="s">
        <v>372</v>
      </c>
      <c r="C460" t="s">
        <v>10314</v>
      </c>
      <c r="D460" t="s">
        <v>172</v>
      </c>
      <c r="E460">
        <v>67636.628845669999</v>
      </c>
      <c r="F460">
        <v>4509.1000000000004</v>
      </c>
      <c r="G460">
        <v>-5.6218518469346197</v>
      </c>
      <c r="H460">
        <f>(Table2[[#This Row],[1Y Return vs Nifty]]-AVERAGE(Table2[1Y Return vs Nifty]))/_xlfn.STDEV.P(Table2[1Y Return vs Nifty])</f>
        <v>-0.54933334526061295</v>
      </c>
      <c r="I460">
        <v>4.3991162767981598</v>
      </c>
      <c r="J460">
        <f>(Table2[[#This Row],[1M Return vs Nifty]]-AVERAGE(Table2[1M Return vs Nifty]))/_xlfn.STDEV.P(Table2[1M Return vs Nifty])</f>
        <v>0.36907546675962216</v>
      </c>
      <c r="K460">
        <v>9.9480475050519406</v>
      </c>
      <c r="L460">
        <f>(Table2[[#This Row],[6M Return vs Nifty]]-AVERAGE(Table2[6M Return vs Nifty]))/_xlfn.STDEV.P(Table2[6M Return vs Nifty])</f>
        <v>5.2995829713236749E-2</v>
      </c>
      <c r="M460">
        <v>1.8773344714001201</v>
      </c>
      <c r="N460">
        <f>(Table2[[#This Row],[1W Return vs Nifty]]-AVERAGE(Table2[1W Return vs Nifty]))/_xlfn.STDEV.P(Table2[1W Return vs Nifty])</f>
        <v>0.24415935858621093</v>
      </c>
      <c r="O460">
        <v>4351.3900000000003</v>
      </c>
      <c r="P460">
        <v>4150.0152282343897</v>
      </c>
      <c r="Q460">
        <v>3797.91171016935</v>
      </c>
      <c r="R460">
        <v>62.8941183177459</v>
      </c>
      <c r="S460" s="2">
        <f>(Table2[[#This Row],[Close Price]]-Table2[[#This Row],[20D EMA]])/Table2[[#This Row],[20D EMA]]</f>
        <v>3.6243591128352098E-2</v>
      </c>
      <c r="T460" s="2">
        <f>(Table2[[#This Row],[Close Price]]-Table2[[#This Row],[50D EMA]])/Table2[[#This Row],[50D EMA]]</f>
        <v>8.6526133524185186E-2</v>
      </c>
      <c r="U460" s="2">
        <f>(Table2[[#This Row],[Close Price]]-Table2[[#This Row],[200D EMA]])/Table2[[#This Row],[200D EMA]]</f>
        <v>0.18725772058533141</v>
      </c>
      <c r="V460">
        <v>0.70338274342298002</v>
      </c>
      <c r="W460">
        <v>4421.45</v>
      </c>
      <c r="X460">
        <v>4520</v>
      </c>
      <c r="Y460">
        <v>4383.7</v>
      </c>
      <c r="Z460">
        <v>4520</v>
      </c>
      <c r="AA460">
        <v>4185.1499999999996</v>
      </c>
      <c r="AB460">
        <v>4600</v>
      </c>
      <c r="AC460" s="2">
        <f>(Table2[[#This Row],[Close Price]]/Table2[[#This Row],[Day Low]])-1</f>
        <v>1.9823813454862282E-2</v>
      </c>
      <c r="AD460" s="2">
        <f>(Table2[[#This Row],[Day High]]/Table2[[#This Row],[Close Price]])-1</f>
        <v>2.4173338360204966E-3</v>
      </c>
      <c r="AE460" s="2">
        <f>(Table2[[#This Row],[Close Price]]/Table2[[#This Row],[Current Week Low]])-1</f>
        <v>2.8605972124005064E-2</v>
      </c>
      <c r="AF460" s="2">
        <f>(Table2[[#This Row],[Current Week High]]/Table2[[#This Row],[Close Price]])-1</f>
        <v>2.4173338360204966E-3</v>
      </c>
      <c r="AG460" s="2">
        <f>(Table2[[#This Row],[Close Price]]/Table2[[#This Row],[Current Month Low]])-1</f>
        <v>7.7404633047800209E-2</v>
      </c>
      <c r="AH460" s="2">
        <f>(Table2[[#This Row],[Current Month High]]/Table2[[#This Row],[Close Price]])-1</f>
        <v>2.0159233549932321E-2</v>
      </c>
      <c r="AI460">
        <v>2.0159233549932298</v>
      </c>
      <c r="AJ460">
        <v>40.034161490683204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0.18</v>
      </c>
      <c r="AM460" t="s">
        <v>10345</v>
      </c>
      <c r="AN460">
        <v>0.48</v>
      </c>
      <c r="AO460" t="s">
        <v>10345</v>
      </c>
      <c r="AP460">
        <v>2.6110040306200001E-3</v>
      </c>
      <c r="AQ460">
        <f>(Table2[[#This Row],[Sharpe Ratio]]-AVERAGE(Table2[Sharpe Ratio]))/_xlfn.STDEV.P(Table2[Sharpe Ratio])</f>
        <v>-0.72319554181898493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-0.60629823202052802</v>
      </c>
      <c r="AS460">
        <f>_xlfn.RANK.AVG(Table2[[#This Row],[1Y Return vs Nifty Z-Score]],Table2[1Y Return vs Nifty Z-Score])</f>
        <v>499</v>
      </c>
      <c r="AT460">
        <f>_xlfn.RANK.AVG(Table2[[#This Row],[6M Return vs Nifty Z-Score]],Table2[6M Return vs Nifty Z-Score])</f>
        <v>299</v>
      </c>
      <c r="AU460">
        <f>_xlfn.RANK.AVG(Table2[[#This Row],[Sharpe Ratio Z-Score]],Table2[Sharpe Ratio Z-Score])</f>
        <v>519</v>
      </c>
      <c r="AV460">
        <f>(Table2[[#This Row],[Rank 1Y]]+Table2[[#This Row],[Rank 6M]]+Table2[[#This Row],[Rank Sharpe]])/3</f>
        <v>439</v>
      </c>
    </row>
    <row r="461" spans="1:48" x14ac:dyDescent="0.3">
      <c r="A461" t="s">
        <v>1890</v>
      </c>
      <c r="B461" t="s">
        <v>1891</v>
      </c>
      <c r="C461" t="s">
        <v>10311</v>
      </c>
      <c r="D461" t="s">
        <v>577</v>
      </c>
      <c r="E461">
        <v>3847.4374400000002</v>
      </c>
      <c r="F461">
        <v>875.85</v>
      </c>
      <c r="G461">
        <v>-6.4311462458333102</v>
      </c>
      <c r="H461">
        <f>(Table2[[#This Row],[1Y Return vs Nifty]]-AVERAGE(Table2[1Y Return vs Nifty]))/_xlfn.STDEV.P(Table2[1Y Return vs Nifty])</f>
        <v>-0.56203369940258008</v>
      </c>
      <c r="I461">
        <v>-20.731511317777802</v>
      </c>
      <c r="J461">
        <f>(Table2[[#This Row],[1M Return vs Nifty]]-AVERAGE(Table2[1M Return vs Nifty]))/_xlfn.STDEV.P(Table2[1M Return vs Nifty])</f>
        <v>-2.0112379606118469</v>
      </c>
      <c r="K461">
        <v>-37.372847990045599</v>
      </c>
      <c r="L461">
        <f>(Table2[[#This Row],[6M Return vs Nifty]]-AVERAGE(Table2[6M Return vs Nifty]))/_xlfn.STDEV.P(Table2[6M Return vs Nifty])</f>
        <v>-1.5664275249889394</v>
      </c>
      <c r="M461">
        <v>3.8579763282140198</v>
      </c>
      <c r="N461">
        <f>(Table2[[#This Row],[1W Return vs Nifty]]-AVERAGE(Table2[1W Return vs Nifty]))/_xlfn.STDEV.P(Table2[1W Return vs Nifty])</f>
        <v>0.69148269925191075</v>
      </c>
      <c r="O461">
        <v>903.7</v>
      </c>
      <c r="P461">
        <v>994.67108205296995</v>
      </c>
      <c r="Q461">
        <v>986.27711847405101</v>
      </c>
      <c r="R461">
        <v>52.9689179790739</v>
      </c>
      <c r="S461" s="2">
        <f>(Table2[[#This Row],[Close Price]]-Table2[[#This Row],[20D EMA]])/Table2[[#This Row],[20D EMA]]</f>
        <v>-3.0817749253070733E-2</v>
      </c>
      <c r="T461" s="2">
        <f>(Table2[[#This Row],[Close Price]]-Table2[[#This Row],[50D EMA]])/Table2[[#This Row],[50D EMA]]</f>
        <v>-0.11945766213261869</v>
      </c>
      <c r="U461" s="2">
        <f>(Table2[[#This Row],[Close Price]]-Table2[[#This Row],[200D EMA]])/Table2[[#This Row],[200D EMA]]</f>
        <v>-0.11196358143733649</v>
      </c>
      <c r="V461">
        <v>1.10938699497579</v>
      </c>
      <c r="W461">
        <v>871.2</v>
      </c>
      <c r="X461">
        <v>913.7</v>
      </c>
      <c r="Y461">
        <v>809.25</v>
      </c>
      <c r="Z461">
        <v>915</v>
      </c>
      <c r="AA461">
        <v>800</v>
      </c>
      <c r="AB461">
        <v>1205</v>
      </c>
      <c r="AC461" s="2">
        <f>(Table2[[#This Row],[Close Price]]/Table2[[#This Row],[Day Low]])-1</f>
        <v>5.3374655647382419E-3</v>
      </c>
      <c r="AD461" s="2">
        <f>(Table2[[#This Row],[Day High]]/Table2[[#This Row],[Close Price]])-1</f>
        <v>4.3215162413655417E-2</v>
      </c>
      <c r="AE461" s="2">
        <f>(Table2[[#This Row],[Close Price]]/Table2[[#This Row],[Current Week Low]])-1</f>
        <v>8.2298424467099229E-2</v>
      </c>
      <c r="AF461" s="2">
        <f>(Table2[[#This Row],[Current Week High]]/Table2[[#This Row],[Close Price]])-1</f>
        <v>4.4699434834732044E-2</v>
      </c>
      <c r="AG461" s="2">
        <f>(Table2[[#This Row],[Close Price]]/Table2[[#This Row],[Current Month Low]])-1</f>
        <v>9.4812499999999966E-2</v>
      </c>
      <c r="AH461" s="2">
        <f>(Table2[[#This Row],[Current Month High]]/Table2[[#This Row],[Close Price]])-1</f>
        <v>0.37580635953645025</v>
      </c>
      <c r="AI461">
        <v>70.685619683735794</v>
      </c>
      <c r="AJ461">
        <v>42.949241064142299</v>
      </c>
      <c r="AK461" t="str">
        <f>IF(AND(Table2[[#This Row],[20D EMA]]&gt;Table2[[#This Row],[50D EMA]],Table2[[#This Row],[50D EMA]]&gt;Table2[[#This Row],[200D EMA]]),"Uptrend","Downtrend/NoTrend")</f>
        <v>Downtrend/NoTrend</v>
      </c>
      <c r="AL461">
        <v>-0.27</v>
      </c>
      <c r="AM461" t="s">
        <v>10344</v>
      </c>
      <c r="AN461">
        <v>4.87</v>
      </c>
      <c r="AO461" t="s">
        <v>10345</v>
      </c>
      <c r="AP461">
        <v>0.16298918626671899</v>
      </c>
      <c r="AQ461">
        <f>(Table2[[#This Row],[Sharpe Ratio]]-AVERAGE(Table2[Sharpe Ratio]))/_xlfn.STDEV.P(Table2[Sharpe Ratio])</f>
        <v>1.1193728855590348</v>
      </c>
      <c r="AR4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1">
        <f>_xlfn.RANK.AVG(Table2[[#This Row],[1Y Return vs Nifty Z-Score]],Table2[1Y Return vs Nifty Z-Score])</f>
        <v>504</v>
      </c>
      <c r="AT461">
        <f>_xlfn.RANK.AVG(Table2[[#This Row],[6M Return vs Nifty Z-Score]],Table2[6M Return vs Nifty Z-Score])</f>
        <v>719</v>
      </c>
      <c r="AU461">
        <f>_xlfn.RANK.AVG(Table2[[#This Row],[Sharpe Ratio Z-Score]],Table2[Sharpe Ratio Z-Score])</f>
        <v>94</v>
      </c>
      <c r="AV461">
        <f>(Table2[[#This Row],[Rank 1Y]]+Table2[[#This Row],[Rank 6M]]+Table2[[#This Row],[Rank Sharpe]])/3</f>
        <v>439</v>
      </c>
    </row>
    <row r="462" spans="1:48" x14ac:dyDescent="0.3">
      <c r="A462" t="s">
        <v>284</v>
      </c>
      <c r="B462" t="s">
        <v>285</v>
      </c>
      <c r="C462" t="s">
        <v>10305</v>
      </c>
      <c r="D462" t="s">
        <v>51</v>
      </c>
      <c r="E462">
        <v>97240.338733979996</v>
      </c>
      <c r="F462">
        <v>2428.5500000000002</v>
      </c>
      <c r="G462">
        <v>7.2059477189960104</v>
      </c>
      <c r="H462">
        <f>(Table2[[#This Row],[1Y Return vs Nifty]]-AVERAGE(Table2[1Y Return vs Nifty]))/_xlfn.STDEV.P(Table2[1Y Return vs Nifty])</f>
        <v>-0.34802514694465436</v>
      </c>
      <c r="I462">
        <v>14.9790082318858</v>
      </c>
      <c r="J462">
        <f>(Table2[[#This Row],[1M Return vs Nifty]]-AVERAGE(Table2[1M Return vs Nifty]))/_xlfn.STDEV.P(Table2[1M Return vs Nifty])</f>
        <v>1.3711777336472954</v>
      </c>
      <c r="K462">
        <v>4.1419654090335696</v>
      </c>
      <c r="L462">
        <f>(Table2[[#This Row],[6M Return vs Nifty]]-AVERAGE(Table2[6M Return vs Nifty]))/_xlfn.STDEV.P(Table2[6M Return vs Nifty])</f>
        <v>-0.1457008527403828</v>
      </c>
      <c r="M462">
        <v>1.93782007382608</v>
      </c>
      <c r="N462">
        <f>(Table2[[#This Row],[1W Return vs Nifty]]-AVERAGE(Table2[1W Return vs Nifty]))/_xlfn.STDEV.P(Table2[1W Return vs Nifty])</f>
        <v>0.25781989072445499</v>
      </c>
      <c r="O462">
        <v>2256.56</v>
      </c>
      <c r="P462">
        <v>2192.5930714280898</v>
      </c>
      <c r="Q462">
        <v>2083.2472294614599</v>
      </c>
      <c r="R462">
        <v>78.645746981063098</v>
      </c>
      <c r="S462" s="2">
        <f>(Table2[[#This Row],[Close Price]]-Table2[[#This Row],[20D EMA]])/Table2[[#This Row],[20D EMA]]</f>
        <v>7.6217782819867519E-2</v>
      </c>
      <c r="T462" s="2">
        <f>(Table2[[#This Row],[Close Price]]-Table2[[#This Row],[50D EMA]])/Table2[[#This Row],[50D EMA]]</f>
        <v>0.10761546756974187</v>
      </c>
      <c r="U462" s="2">
        <f>(Table2[[#This Row],[Close Price]]-Table2[[#This Row],[200D EMA]])/Table2[[#This Row],[200D EMA]]</f>
        <v>0.16575218037266007</v>
      </c>
      <c r="V462">
        <v>0.74626906263612003</v>
      </c>
      <c r="W462">
        <v>2384.5</v>
      </c>
      <c r="X462">
        <v>2436.9499999999998</v>
      </c>
      <c r="Y462">
        <v>2329.3000000000002</v>
      </c>
      <c r="Z462">
        <v>2448</v>
      </c>
      <c r="AA462">
        <v>1901.05</v>
      </c>
      <c r="AB462">
        <v>2448</v>
      </c>
      <c r="AC462" s="2">
        <f>(Table2[[#This Row],[Close Price]]/Table2[[#This Row],[Day Low]])-1</f>
        <v>1.8473474522960887E-2</v>
      </c>
      <c r="AD462" s="2">
        <f>(Table2[[#This Row],[Day High]]/Table2[[#This Row],[Close Price]])-1</f>
        <v>3.4588540487119346E-3</v>
      </c>
      <c r="AE462" s="2">
        <f>(Table2[[#This Row],[Close Price]]/Table2[[#This Row],[Current Week Low]])-1</f>
        <v>4.2609367621173844E-2</v>
      </c>
      <c r="AF462" s="2">
        <f>(Table2[[#This Row],[Current Week High]]/Table2[[#This Row],[Close Price]])-1</f>
        <v>8.0088941961251603E-3</v>
      </c>
      <c r="AG462" s="2">
        <f>(Table2[[#This Row],[Close Price]]/Table2[[#This Row],[Current Month Low]])-1</f>
        <v>0.27747823571184349</v>
      </c>
      <c r="AH462" s="2">
        <f>(Table2[[#This Row],[Current Month High]]/Table2[[#This Row],[Close Price]])-1</f>
        <v>8.0088941961251603E-3</v>
      </c>
      <c r="AI462">
        <v>2.5303164439686099</v>
      </c>
      <c r="AJ462">
        <v>44.294584236950698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-0.03</v>
      </c>
      <c r="AM462" t="s">
        <v>10344</v>
      </c>
      <c r="AN462">
        <v>13.69</v>
      </c>
      <c r="AO462" t="s">
        <v>10345</v>
      </c>
      <c r="AQ462">
        <f>(Table2[[#This Row],[Sharpe Ratio]]-AVERAGE(Table2[Sharpe Ratio]))/_xlfn.STDEV.P(Table2[Sharpe Ratio])</f>
        <v>-0.7531930983662638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0.38207852632044959</v>
      </c>
      <c r="AS462">
        <f>_xlfn.RANK.AVG(Table2[[#This Row],[1Y Return vs Nifty Z-Score]],Table2[1Y Return vs Nifty Z-Score])</f>
        <v>403</v>
      </c>
      <c r="AT462">
        <f>_xlfn.RANK.AVG(Table2[[#This Row],[6M Return vs Nifty Z-Score]],Table2[6M Return vs Nifty Z-Score])</f>
        <v>363</v>
      </c>
      <c r="AU462">
        <f>_xlfn.RANK.AVG(Table2[[#This Row],[Sharpe Ratio Z-Score]],Table2[Sharpe Ratio Z-Score])</f>
        <v>551.5</v>
      </c>
      <c r="AV462">
        <f>(Table2[[#This Row],[Rank 1Y]]+Table2[[#This Row],[Rank 6M]]+Table2[[#This Row],[Rank Sharpe]])/3</f>
        <v>439.16666666666669</v>
      </c>
    </row>
    <row r="463" spans="1:48" x14ac:dyDescent="0.3">
      <c r="A463" t="s">
        <v>1666</v>
      </c>
      <c r="B463" t="s">
        <v>1667</v>
      </c>
      <c r="C463" t="s">
        <v>10305</v>
      </c>
      <c r="D463" t="s">
        <v>561</v>
      </c>
      <c r="E463">
        <v>5270.2686547499998</v>
      </c>
      <c r="F463">
        <v>458.6</v>
      </c>
      <c r="G463">
        <v>9.2265112882125901</v>
      </c>
      <c r="H463">
        <f>(Table2[[#This Row],[1Y Return vs Nifty]]-AVERAGE(Table2[1Y Return vs Nifty]))/_xlfn.STDEV.P(Table2[1Y Return vs Nifty])</f>
        <v>-0.31631620032358654</v>
      </c>
      <c r="I463">
        <v>15.854864716191299</v>
      </c>
      <c r="J463">
        <f>(Table2[[#This Row],[1M Return vs Nifty]]-AVERAGE(Table2[1M Return vs Nifty]))/_xlfn.STDEV.P(Table2[1M Return vs Nifty])</f>
        <v>1.45413678201156</v>
      </c>
      <c r="K463">
        <v>5.15955990950855</v>
      </c>
      <c r="L463">
        <f>(Table2[[#This Row],[6M Return vs Nifty]]-AVERAGE(Table2[6M Return vs Nifty]))/_xlfn.STDEV.P(Table2[6M Return vs Nifty])</f>
        <v>-0.11087656882850286</v>
      </c>
      <c r="M463">
        <v>1.6302275285466299</v>
      </c>
      <c r="N463">
        <f>(Table2[[#This Row],[1W Return vs Nifty]]-AVERAGE(Table2[1W Return vs Nifty]))/_xlfn.STDEV.P(Table2[1W Return vs Nifty])</f>
        <v>0.1883508322750872</v>
      </c>
      <c r="O463">
        <v>438.58</v>
      </c>
      <c r="P463">
        <v>414.28030394370597</v>
      </c>
      <c r="Q463">
        <v>376.76160689852099</v>
      </c>
      <c r="R463">
        <v>72.876485957212296</v>
      </c>
      <c r="S463" s="2">
        <f>(Table2[[#This Row],[Close Price]]-Table2[[#This Row],[20D EMA]])/Table2[[#This Row],[20D EMA]]</f>
        <v>4.564731633909444E-2</v>
      </c>
      <c r="T463" s="2">
        <f>(Table2[[#This Row],[Close Price]]-Table2[[#This Row],[50D EMA]])/Table2[[#This Row],[50D EMA]]</f>
        <v>0.10697997378682135</v>
      </c>
      <c r="U463" s="2">
        <f>(Table2[[#This Row],[Close Price]]-Table2[[#This Row],[200D EMA]])/Table2[[#This Row],[200D EMA]]</f>
        <v>0.21721532025295195</v>
      </c>
      <c r="V463">
        <v>1.5938285124896201</v>
      </c>
      <c r="W463">
        <v>455.4</v>
      </c>
      <c r="X463">
        <v>477.25</v>
      </c>
      <c r="Y463">
        <v>448</v>
      </c>
      <c r="Z463">
        <v>486</v>
      </c>
      <c r="AA463">
        <v>400</v>
      </c>
      <c r="AB463">
        <v>486</v>
      </c>
      <c r="AC463" s="2">
        <f>(Table2[[#This Row],[Close Price]]/Table2[[#This Row],[Day Low]])-1</f>
        <v>7.0267896354854198E-3</v>
      </c>
      <c r="AD463" s="2">
        <f>(Table2[[#This Row],[Day High]]/Table2[[#This Row],[Close Price]])-1</f>
        <v>4.0667248146532886E-2</v>
      </c>
      <c r="AE463" s="2">
        <f>(Table2[[#This Row],[Close Price]]/Table2[[#This Row],[Current Week Low]])-1</f>
        <v>2.3660714285714368E-2</v>
      </c>
      <c r="AF463" s="2">
        <f>(Table2[[#This Row],[Current Week High]]/Table2[[#This Row],[Close Price]])-1</f>
        <v>5.9747056258177E-2</v>
      </c>
      <c r="AG463" s="2">
        <f>(Table2[[#This Row],[Close Price]]/Table2[[#This Row],[Current Month Low]])-1</f>
        <v>0.14650000000000007</v>
      </c>
      <c r="AH463" s="2">
        <f>(Table2[[#This Row],[Current Month High]]/Table2[[#This Row],[Close Price]])-1</f>
        <v>5.9747056258177E-2</v>
      </c>
      <c r="AI463">
        <v>5.9747056258177</v>
      </c>
      <c r="AJ463">
        <v>57.540364136035699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0.08</v>
      </c>
      <c r="AM463" t="s">
        <v>10345</v>
      </c>
      <c r="AN463">
        <v>10.76</v>
      </c>
      <c r="AO463" t="s">
        <v>10345</v>
      </c>
      <c r="AP463">
        <v>-2.397245463313E-3</v>
      </c>
      <c r="AQ463">
        <f>(Table2[[#This Row],[Sharpe Ratio]]-AVERAGE(Table2[Sharpe Ratio]))/_xlfn.STDEV.P(Table2[Sharpe Ratio])</f>
        <v>-0.78073480473672985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0.43456004039782803</v>
      </c>
      <c r="AS463">
        <f>_xlfn.RANK.AVG(Table2[[#This Row],[1Y Return vs Nifty Z-Score]],Table2[1Y Return vs Nifty Z-Score])</f>
        <v>387</v>
      </c>
      <c r="AT463">
        <f>_xlfn.RANK.AVG(Table2[[#This Row],[6M Return vs Nifty Z-Score]],Table2[6M Return vs Nifty Z-Score])</f>
        <v>349</v>
      </c>
      <c r="AU463">
        <f>_xlfn.RANK.AVG(Table2[[#This Row],[Sharpe Ratio Z-Score]],Table2[Sharpe Ratio Z-Score])</f>
        <v>582</v>
      </c>
      <c r="AV463">
        <f>(Table2[[#This Row],[Rank 1Y]]+Table2[[#This Row],[Rank 6M]]+Table2[[#This Row],[Rank Sharpe]])/3</f>
        <v>439.33333333333331</v>
      </c>
    </row>
    <row r="464" spans="1:48" x14ac:dyDescent="0.3">
      <c r="A464" t="s">
        <v>569</v>
      </c>
      <c r="B464" t="s">
        <v>570</v>
      </c>
      <c r="C464" t="s">
        <v>10305</v>
      </c>
      <c r="D464" t="s">
        <v>51</v>
      </c>
      <c r="E464">
        <v>35340.997567400002</v>
      </c>
      <c r="F464">
        <v>1397.05</v>
      </c>
      <c r="G464">
        <v>26.566533381931698</v>
      </c>
      <c r="H464">
        <f>(Table2[[#This Row],[1Y Return vs Nifty]]-AVERAGE(Table2[1Y Return vs Nifty]))/_xlfn.STDEV.P(Table2[1Y Return vs Nifty])</f>
        <v>-4.4197152274501557E-2</v>
      </c>
      <c r="I464">
        <v>6.6751719424919997</v>
      </c>
      <c r="J464">
        <f>(Table2[[#This Row],[1M Return vs Nifty]]-AVERAGE(Table2[1M Return vs Nifty]))/_xlfn.STDEV.P(Table2[1M Return vs Nifty])</f>
        <v>0.5846580598368154</v>
      </c>
      <c r="K464">
        <v>3.43937905527063</v>
      </c>
      <c r="L464">
        <f>(Table2[[#This Row],[6M Return vs Nifty]]-AVERAGE(Table2[6M Return vs Nifty]))/_xlfn.STDEV.P(Table2[6M Return vs Nifty])</f>
        <v>-0.16974487680363465</v>
      </c>
      <c r="M464">
        <v>-0.45604478429982198</v>
      </c>
      <c r="N464">
        <f>(Table2[[#This Row],[1W Return vs Nifty]]-AVERAGE(Table2[1W Return vs Nifty]))/_xlfn.STDEV.P(Table2[1W Return vs Nifty])</f>
        <v>-0.28282890035060648</v>
      </c>
      <c r="O464">
        <v>1354.95</v>
      </c>
      <c r="P464">
        <v>1298.7757360814301</v>
      </c>
      <c r="Q464">
        <v>1188.4165906472099</v>
      </c>
      <c r="R464">
        <v>63.8143898196601</v>
      </c>
      <c r="S464" s="2">
        <f>(Table2[[#This Row],[Close Price]]-Table2[[#This Row],[20D EMA]])/Table2[[#This Row],[20D EMA]]</f>
        <v>3.1071257241964578E-2</v>
      </c>
      <c r="T464" s="2">
        <f>(Table2[[#This Row],[Close Price]]-Table2[[#This Row],[50D EMA]])/Table2[[#This Row],[50D EMA]]</f>
        <v>7.5666846237115365E-2</v>
      </c>
      <c r="U464" s="2">
        <f>(Table2[[#This Row],[Close Price]]-Table2[[#This Row],[200D EMA]])/Table2[[#This Row],[200D EMA]]</f>
        <v>0.17555578657747334</v>
      </c>
      <c r="V464">
        <v>0.79537431129090497</v>
      </c>
      <c r="W464">
        <v>1389.05</v>
      </c>
      <c r="X464">
        <v>1410</v>
      </c>
      <c r="Y464">
        <v>1382.05</v>
      </c>
      <c r="Z464">
        <v>1410</v>
      </c>
      <c r="AA464">
        <v>1276.05</v>
      </c>
      <c r="AB464">
        <v>1430.05</v>
      </c>
      <c r="AC464" s="2">
        <f>(Table2[[#This Row],[Close Price]]/Table2[[#This Row],[Day Low]])-1</f>
        <v>5.7593319174975566E-3</v>
      </c>
      <c r="AD464" s="2">
        <f>(Table2[[#This Row],[Day High]]/Table2[[#This Row],[Close Price]])-1</f>
        <v>9.2695322286246995E-3</v>
      </c>
      <c r="AE464" s="2">
        <f>(Table2[[#This Row],[Close Price]]/Table2[[#This Row],[Current Week Low]])-1</f>
        <v>1.0853442350132081E-2</v>
      </c>
      <c r="AF464" s="2">
        <f>(Table2[[#This Row],[Current Week High]]/Table2[[#This Row],[Close Price]])-1</f>
        <v>9.2695322286246995E-3</v>
      </c>
      <c r="AG464" s="2">
        <f>(Table2[[#This Row],[Close Price]]/Table2[[#This Row],[Current Month Low]])-1</f>
        <v>9.4823870537988242E-2</v>
      </c>
      <c r="AH464" s="2">
        <f>(Table2[[#This Row],[Current Month High]]/Table2[[#This Row],[Close Price]])-1</f>
        <v>2.3621201818116777E-2</v>
      </c>
      <c r="AI464">
        <v>2.3621201818116702</v>
      </c>
      <c r="AJ464">
        <v>63.054388422035402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0.02</v>
      </c>
      <c r="AM464" t="s">
        <v>10345</v>
      </c>
      <c r="AN464">
        <v>2.2999999999999998</v>
      </c>
      <c r="AO464" t="s">
        <v>10345</v>
      </c>
      <c r="AP464">
        <v>-3.0738506342764E-2</v>
      </c>
      <c r="AQ464">
        <f>(Table2[[#This Row],[Sharpe Ratio]]-AVERAGE(Table2[Sharpe Ratio]))/_xlfn.STDEV.P(Table2[Sharpe Ratio])</f>
        <v>-1.106344633707631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-1.0184575032995582</v>
      </c>
      <c r="AS464">
        <f>_xlfn.RANK.AVG(Table2[[#This Row],[1Y Return vs Nifty Z-Score]],Table2[1Y Return vs Nifty Z-Score])</f>
        <v>309</v>
      </c>
      <c r="AT464">
        <f>_xlfn.RANK.AVG(Table2[[#This Row],[6M Return vs Nifty Z-Score]],Table2[6M Return vs Nifty Z-Score])</f>
        <v>372</v>
      </c>
      <c r="AU464">
        <f>_xlfn.RANK.AVG(Table2[[#This Row],[Sharpe Ratio Z-Score]],Table2[Sharpe Ratio Z-Score])</f>
        <v>639</v>
      </c>
      <c r="AV464">
        <f>(Table2[[#This Row],[Rank 1Y]]+Table2[[#This Row],[Rank 6M]]+Table2[[#This Row],[Rank Sharpe]])/3</f>
        <v>440</v>
      </c>
    </row>
    <row r="465" spans="1:48" x14ac:dyDescent="0.3">
      <c r="A465" t="s">
        <v>1465</v>
      </c>
      <c r="B465" t="s">
        <v>1466</v>
      </c>
      <c r="C465" t="s">
        <v>10316</v>
      </c>
      <c r="D465" t="s">
        <v>1467</v>
      </c>
      <c r="E465">
        <v>7244.2835177999996</v>
      </c>
      <c r="F465">
        <v>946.6</v>
      </c>
      <c r="G465">
        <v>0.84631047695311701</v>
      </c>
      <c r="H465">
        <f>(Table2[[#This Row],[1Y Return vs Nifty]]-AVERAGE(Table2[1Y Return vs Nifty]))/_xlfn.STDEV.P(Table2[1Y Return vs Nifty])</f>
        <v>-0.44782769753477558</v>
      </c>
      <c r="I465">
        <v>3.9359532103405099</v>
      </c>
      <c r="J465">
        <f>(Table2[[#This Row],[1M Return vs Nifty]]-AVERAGE(Table2[1M Return vs Nifty]))/_xlfn.STDEV.P(Table2[1M Return vs Nifty])</f>
        <v>0.32520575988490646</v>
      </c>
      <c r="K465">
        <v>11.0259650577594</v>
      </c>
      <c r="L465">
        <f>(Table2[[#This Row],[6M Return vs Nifty]]-AVERAGE(Table2[6M Return vs Nifty]))/_xlfn.STDEV.P(Table2[6M Return vs Nifty])</f>
        <v>8.9884498894882287E-2</v>
      </c>
      <c r="M465">
        <v>-0.238217456050028</v>
      </c>
      <c r="N465">
        <f>(Table2[[#This Row],[1W Return vs Nifty]]-AVERAGE(Table2[1W Return vs Nifty]))/_xlfn.STDEV.P(Table2[1W Return vs Nifty])</f>
        <v>-0.23363310666091616</v>
      </c>
      <c r="O465">
        <v>934.41</v>
      </c>
      <c r="P465">
        <v>895.04235607271596</v>
      </c>
      <c r="Q465">
        <v>804.88120986874401</v>
      </c>
      <c r="R465">
        <v>54.428028137284201</v>
      </c>
      <c r="S465" s="2">
        <f>(Table2[[#This Row],[Close Price]]-Table2[[#This Row],[20D EMA]])/Table2[[#This Row],[20D EMA]]</f>
        <v>1.3045665179097029E-2</v>
      </c>
      <c r="T465" s="2">
        <f>(Table2[[#This Row],[Close Price]]-Table2[[#This Row],[50D EMA]])/Table2[[#This Row],[50D EMA]]</f>
        <v>5.760357996185754E-2</v>
      </c>
      <c r="U465" s="2">
        <f>(Table2[[#This Row],[Close Price]]-Table2[[#This Row],[200D EMA]])/Table2[[#This Row],[200D EMA]]</f>
        <v>0.17607416895018185</v>
      </c>
      <c r="V465">
        <v>0.72858470229500805</v>
      </c>
      <c r="W465">
        <v>933</v>
      </c>
      <c r="X465">
        <v>959.95</v>
      </c>
      <c r="Y465">
        <v>930.25</v>
      </c>
      <c r="Z465">
        <v>980.15</v>
      </c>
      <c r="AA465">
        <v>895.15</v>
      </c>
      <c r="AB465">
        <v>1034.9000000000001</v>
      </c>
      <c r="AC465" s="2">
        <f>(Table2[[#This Row],[Close Price]]/Table2[[#This Row],[Day Low]])-1</f>
        <v>1.4576634512325937E-2</v>
      </c>
      <c r="AD465" s="2">
        <f>(Table2[[#This Row],[Day High]]/Table2[[#This Row],[Close Price]])-1</f>
        <v>1.4103105852524944E-2</v>
      </c>
      <c r="AE465" s="2">
        <f>(Table2[[#This Row],[Close Price]]/Table2[[#This Row],[Current Week Low]])-1</f>
        <v>1.7575920451491589E-2</v>
      </c>
      <c r="AF465" s="2">
        <f>(Table2[[#This Row],[Current Week High]]/Table2[[#This Row],[Close Price]])-1</f>
        <v>3.5442636805408823E-2</v>
      </c>
      <c r="AG465" s="2">
        <f>(Table2[[#This Row],[Close Price]]/Table2[[#This Row],[Current Month Low]])-1</f>
        <v>5.7476400603250877E-2</v>
      </c>
      <c r="AH465" s="2">
        <f>(Table2[[#This Row],[Current Month High]]/Table2[[#This Row],[Close Price]])-1</f>
        <v>9.3281216987111781E-2</v>
      </c>
      <c r="AI465">
        <v>9.3281216987111701</v>
      </c>
      <c r="AJ465">
        <v>60.0338123415046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-0.03</v>
      </c>
      <c r="AM465" t="s">
        <v>10344</v>
      </c>
      <c r="AN465">
        <v>-0.01</v>
      </c>
      <c r="AO465" t="s">
        <v>10344</v>
      </c>
      <c r="AP465">
        <v>-6.3183539944800004E-4</v>
      </c>
      <c r="AQ465">
        <f>(Table2[[#This Row],[Sharpe Ratio]]-AVERAGE(Table2[Sharpe Ratio]))/_xlfn.STDEV.P(Table2[Sharpe Ratio])</f>
        <v>-0.76045219023331589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-1.026822735649219</v>
      </c>
      <c r="AS465">
        <f>_xlfn.RANK.AVG(Table2[[#This Row],[1Y Return vs Nifty Z-Score]],Table2[1Y Return vs Nifty Z-Score])</f>
        <v>458</v>
      </c>
      <c r="AT465">
        <f>_xlfn.RANK.AVG(Table2[[#This Row],[6M Return vs Nifty Z-Score]],Table2[6M Return vs Nifty Z-Score])</f>
        <v>287</v>
      </c>
      <c r="AU465">
        <f>_xlfn.RANK.AVG(Table2[[#This Row],[Sharpe Ratio Z-Score]],Table2[Sharpe Ratio Z-Score])</f>
        <v>577</v>
      </c>
      <c r="AV465">
        <f>(Table2[[#This Row],[Rank 1Y]]+Table2[[#This Row],[Rank 6M]]+Table2[[#This Row],[Rank Sharpe]])/3</f>
        <v>440.66666666666669</v>
      </c>
    </row>
    <row r="466" spans="1:48" x14ac:dyDescent="0.3">
      <c r="A466" t="s">
        <v>1535</v>
      </c>
      <c r="B466" t="s">
        <v>1536</v>
      </c>
      <c r="C466" t="s">
        <v>10310</v>
      </c>
      <c r="D466" t="s">
        <v>139</v>
      </c>
      <c r="E466">
        <v>6611.6103466000004</v>
      </c>
      <c r="F466">
        <v>932.15</v>
      </c>
      <c r="G466">
        <v>4.5319660336511296</v>
      </c>
      <c r="H466">
        <f>(Table2[[#This Row],[1Y Return vs Nifty]]-AVERAGE(Table2[1Y Return vs Nifty]))/_xlfn.STDEV.P(Table2[1Y Return vs Nifty])</f>
        <v>-0.38998826249225815</v>
      </c>
      <c r="I466">
        <v>1.0135679464840299</v>
      </c>
      <c r="J466">
        <f>(Table2[[#This Row],[1M Return vs Nifty]]-AVERAGE(Table2[1M Return vs Nifty]))/_xlfn.STDEV.P(Table2[1M Return vs Nifty])</f>
        <v>4.8404360583144748E-2</v>
      </c>
      <c r="K466">
        <v>-4.0226072388074696</v>
      </c>
      <c r="L466">
        <f>(Table2[[#This Row],[6M Return vs Nifty]]-AVERAGE(Table2[6M Return vs Nifty]))/_xlfn.STDEV.P(Table2[6M Return vs Nifty])</f>
        <v>-0.4251101810876487</v>
      </c>
      <c r="M466">
        <v>0.49645633756746799</v>
      </c>
      <c r="N466">
        <f>(Table2[[#This Row],[1W Return vs Nifty]]-AVERAGE(Table2[1W Return vs Nifty]))/_xlfn.STDEV.P(Table2[1W Return vs Nifty])</f>
        <v>-6.7708745055647029E-2</v>
      </c>
      <c r="O466">
        <v>920.09</v>
      </c>
      <c r="P466">
        <v>911.57626953005797</v>
      </c>
      <c r="Q466">
        <v>851.22198722675</v>
      </c>
      <c r="R466">
        <v>57.905314205215703</v>
      </c>
      <c r="S466" s="2">
        <f>(Table2[[#This Row],[Close Price]]-Table2[[#This Row],[20D EMA]])/Table2[[#This Row],[20D EMA]]</f>
        <v>1.3107413405210299E-2</v>
      </c>
      <c r="T466" s="2">
        <f>(Table2[[#This Row],[Close Price]]-Table2[[#This Row],[50D EMA]])/Table2[[#This Row],[50D EMA]]</f>
        <v>2.2569401110615041E-2</v>
      </c>
      <c r="U466" s="2">
        <f>(Table2[[#This Row],[Close Price]]-Table2[[#This Row],[200D EMA]])/Table2[[#This Row],[200D EMA]]</f>
        <v>9.507274716541389E-2</v>
      </c>
      <c r="V466">
        <v>0.99594023687450794</v>
      </c>
      <c r="W466">
        <v>929</v>
      </c>
      <c r="X466">
        <v>949.85</v>
      </c>
      <c r="Y466">
        <v>929</v>
      </c>
      <c r="Z466">
        <v>954</v>
      </c>
      <c r="AA466">
        <v>833.85</v>
      </c>
      <c r="AB466">
        <v>982</v>
      </c>
      <c r="AC466" s="2">
        <f>(Table2[[#This Row],[Close Price]]/Table2[[#This Row],[Day Low]])-1</f>
        <v>3.3907427341226537E-3</v>
      </c>
      <c r="AD466" s="2">
        <f>(Table2[[#This Row],[Day High]]/Table2[[#This Row],[Close Price]])-1</f>
        <v>1.898836024245032E-2</v>
      </c>
      <c r="AE466" s="2">
        <f>(Table2[[#This Row],[Close Price]]/Table2[[#This Row],[Current Week Low]])-1</f>
        <v>3.3907427341226537E-3</v>
      </c>
      <c r="AF466" s="2">
        <f>(Table2[[#This Row],[Current Week High]]/Table2[[#This Row],[Close Price]])-1</f>
        <v>2.3440433406640482E-2</v>
      </c>
      <c r="AG466" s="2">
        <f>(Table2[[#This Row],[Close Price]]/Table2[[#This Row],[Current Month Low]])-1</f>
        <v>0.11788691011572827</v>
      </c>
      <c r="AH466" s="2">
        <f>(Table2[[#This Row],[Current Month High]]/Table2[[#This Row],[Close Price]])-1</f>
        <v>5.347851740599685E-2</v>
      </c>
      <c r="AI466">
        <v>7.6007080405514102</v>
      </c>
      <c r="AJ466">
        <v>51.310770229689098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-0.01</v>
      </c>
      <c r="AM466" t="s">
        <v>10344</v>
      </c>
      <c r="AN466">
        <v>3.06</v>
      </c>
      <c r="AO466" t="s">
        <v>10345</v>
      </c>
      <c r="AP466">
        <v>3.4871229751809001E-2</v>
      </c>
      <c r="AQ466">
        <f>(Table2[[#This Row],[Sharpe Ratio]]-AVERAGE(Table2[Sharpe Ratio]))/_xlfn.STDEV.P(Table2[Sharpe Ratio])</f>
        <v>-0.35256112917522053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-1.1869639572276296</v>
      </c>
      <c r="AS466">
        <f>_xlfn.RANK.AVG(Table2[[#This Row],[1Y Return vs Nifty Z-Score]],Table2[1Y Return vs Nifty Z-Score])</f>
        <v>425</v>
      </c>
      <c r="AT466">
        <f>_xlfn.RANK.AVG(Table2[[#This Row],[6M Return vs Nifty Z-Score]],Table2[6M Return vs Nifty Z-Score])</f>
        <v>464</v>
      </c>
      <c r="AU466">
        <f>_xlfn.RANK.AVG(Table2[[#This Row],[Sharpe Ratio Z-Score]],Table2[Sharpe Ratio Z-Score])</f>
        <v>435</v>
      </c>
      <c r="AV466">
        <f>(Table2[[#This Row],[Rank 1Y]]+Table2[[#This Row],[Rank 6M]]+Table2[[#This Row],[Rank Sharpe]])/3</f>
        <v>441.33333333333331</v>
      </c>
    </row>
    <row r="467" spans="1:48" x14ac:dyDescent="0.3">
      <c r="A467" t="s">
        <v>204</v>
      </c>
      <c r="B467" t="s">
        <v>205</v>
      </c>
      <c r="C467" t="s">
        <v>10305</v>
      </c>
      <c r="D467" t="s">
        <v>51</v>
      </c>
      <c r="E467">
        <v>129052.1130156</v>
      </c>
      <c r="F467">
        <v>1618.2</v>
      </c>
      <c r="G467">
        <v>1.9144921949777101</v>
      </c>
      <c r="H467">
        <f>(Table2[[#This Row],[1Y Return vs Nifty]]-AVERAGE(Table2[1Y Return vs Nifty]))/_xlfn.STDEV.P(Table2[1Y Return vs Nifty])</f>
        <v>-0.43106459361937882</v>
      </c>
      <c r="I467">
        <v>7.4941030122815194E-2</v>
      </c>
      <c r="J467">
        <f>(Table2[[#This Row],[1M Return vs Nifty]]-AVERAGE(Table2[1M Return vs Nifty]))/_xlfn.STDEV.P(Table2[1M Return vs Nifty])</f>
        <v>-4.0500154192646118E-2</v>
      </c>
      <c r="K467">
        <v>-4.5678148724804704</v>
      </c>
      <c r="L467">
        <f>(Table2[[#This Row],[6M Return vs Nifty]]-AVERAGE(Table2[6M Return vs Nifty]))/_xlfn.STDEV.P(Table2[6M Return vs Nifty])</f>
        <v>-0.44376836508637368</v>
      </c>
      <c r="M467">
        <v>0.71567328382862005</v>
      </c>
      <c r="N467">
        <f>(Table2[[#This Row],[1W Return vs Nifty]]-AVERAGE(Table2[1W Return vs Nifty]))/_xlfn.STDEV.P(Table2[1W Return vs Nifty])</f>
        <v>-1.8199109381374048E-2</v>
      </c>
      <c r="O467">
        <v>1571.36</v>
      </c>
      <c r="P467">
        <v>1538.1460323308099</v>
      </c>
      <c r="Q467">
        <v>1417.48964075393</v>
      </c>
      <c r="R467">
        <v>63.777535562079301</v>
      </c>
      <c r="S467" s="2">
        <f>(Table2[[#This Row],[Close Price]]-Table2[[#This Row],[20D EMA]])/Table2[[#This Row],[20D EMA]]</f>
        <v>2.9808573465024024E-2</v>
      </c>
      <c r="T467" s="2">
        <f>(Table2[[#This Row],[Close Price]]-Table2[[#This Row],[50D EMA]])/Table2[[#This Row],[50D EMA]]</f>
        <v>5.2045752475063344E-2</v>
      </c>
      <c r="U467" s="2">
        <f>(Table2[[#This Row],[Close Price]]-Table2[[#This Row],[200D EMA]])/Table2[[#This Row],[200D EMA]]</f>
        <v>0.14159564449396392</v>
      </c>
      <c r="V467">
        <v>0.60756224459168295</v>
      </c>
      <c r="W467">
        <v>1595.2</v>
      </c>
      <c r="X467">
        <v>1630</v>
      </c>
      <c r="Y467">
        <v>1566.55</v>
      </c>
      <c r="Z467">
        <v>1630</v>
      </c>
      <c r="AA467">
        <v>1472</v>
      </c>
      <c r="AB467">
        <v>1630</v>
      </c>
      <c r="AC467" s="2">
        <f>(Table2[[#This Row],[Close Price]]/Table2[[#This Row],[Day Low]])-1</f>
        <v>1.4418254764292815E-2</v>
      </c>
      <c r="AD467" s="2">
        <f>(Table2[[#This Row],[Day High]]/Table2[[#This Row],[Close Price]])-1</f>
        <v>7.2920528982820532E-3</v>
      </c>
      <c r="AE467" s="2">
        <f>(Table2[[#This Row],[Close Price]]/Table2[[#This Row],[Current Week Low]])-1</f>
        <v>3.2970540359388512E-2</v>
      </c>
      <c r="AF467" s="2">
        <f>(Table2[[#This Row],[Current Week High]]/Table2[[#This Row],[Close Price]])-1</f>
        <v>7.2920528982820532E-3</v>
      </c>
      <c r="AG467" s="2">
        <f>(Table2[[#This Row],[Close Price]]/Table2[[#This Row],[Current Month Low]])-1</f>
        <v>9.9320652173913171E-2</v>
      </c>
      <c r="AH467" s="2">
        <f>(Table2[[#This Row],[Current Month High]]/Table2[[#This Row],[Close Price]])-1</f>
        <v>7.2920528982820532E-3</v>
      </c>
      <c r="AI467">
        <v>0.72920528982820498</v>
      </c>
      <c r="AJ467">
        <v>42.950530035335603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-0.08</v>
      </c>
      <c r="AM467" t="s">
        <v>10344</v>
      </c>
      <c r="AN467">
        <v>2.76</v>
      </c>
      <c r="AO467" t="s">
        <v>10345</v>
      </c>
      <c r="AP467">
        <v>4.5955805421667002E-2</v>
      </c>
      <c r="AQ467">
        <f>(Table2[[#This Row],[Sharpe Ratio]]-AVERAGE(Table2[Sharpe Ratio]))/_xlfn.STDEV.P(Table2[Sharpe Ratio])</f>
        <v>-0.22521158028149496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-1.1587438025612675</v>
      </c>
      <c r="AS467">
        <f>_xlfn.RANK.AVG(Table2[[#This Row],[1Y Return vs Nifty Z-Score]],Table2[1Y Return vs Nifty Z-Score])</f>
        <v>444</v>
      </c>
      <c r="AT467">
        <f>_xlfn.RANK.AVG(Table2[[#This Row],[6M Return vs Nifty Z-Score]],Table2[6M Return vs Nifty Z-Score])</f>
        <v>473</v>
      </c>
      <c r="AU467">
        <f>_xlfn.RANK.AVG(Table2[[#This Row],[Sharpe Ratio Z-Score]],Table2[Sharpe Ratio Z-Score])</f>
        <v>409</v>
      </c>
      <c r="AV467">
        <f>(Table2[[#This Row],[Rank 1Y]]+Table2[[#This Row],[Rank 6M]]+Table2[[#This Row],[Rank Sharpe]])/3</f>
        <v>442</v>
      </c>
    </row>
    <row r="468" spans="1:48" x14ac:dyDescent="0.3">
      <c r="A468" t="s">
        <v>440</v>
      </c>
      <c r="B468" t="s">
        <v>441</v>
      </c>
      <c r="C468" t="s">
        <v>10303</v>
      </c>
      <c r="D468" t="s">
        <v>265</v>
      </c>
      <c r="E468">
        <v>53719.194122330002</v>
      </c>
      <c r="F468">
        <v>2030.2</v>
      </c>
      <c r="G468">
        <v>4.0058367564372102</v>
      </c>
      <c r="H468">
        <f>(Table2[[#This Row],[1Y Return vs Nifty]]-AVERAGE(Table2[1Y Return vs Nifty]))/_xlfn.STDEV.P(Table2[1Y Return vs Nifty])</f>
        <v>-0.39824487239116158</v>
      </c>
      <c r="I468">
        <v>-1.4775466910536199</v>
      </c>
      <c r="J468">
        <f>(Table2[[#This Row],[1M Return vs Nifty]]-AVERAGE(Table2[1M Return vs Nifty]))/_xlfn.STDEV.P(Table2[1M Return vs Nifty])</f>
        <v>-0.18754810811414688</v>
      </c>
      <c r="K468">
        <v>8.0851245481013603</v>
      </c>
      <c r="L468">
        <f>(Table2[[#This Row],[6M Return vs Nifty]]-AVERAGE(Table2[6M Return vs Nifty]))/_xlfn.STDEV.P(Table2[6M Return vs Nifty])</f>
        <v>-1.0757421634450742E-2</v>
      </c>
      <c r="M468">
        <v>2.8666631114397401</v>
      </c>
      <c r="N468">
        <f>(Table2[[#This Row],[1W Return vs Nifty]]-AVERAGE(Table2[1W Return vs Nifty]))/_xlfn.STDEV.P(Table2[1W Return vs Nifty])</f>
        <v>0.46759692290723909</v>
      </c>
      <c r="O468">
        <v>1994.74</v>
      </c>
      <c r="P468">
        <v>1993.80347774133</v>
      </c>
      <c r="Q468">
        <v>1866.0616045988199</v>
      </c>
      <c r="R468">
        <v>61.898281631116703</v>
      </c>
      <c r="S468" s="2">
        <f>(Table2[[#This Row],[Close Price]]-Table2[[#This Row],[20D EMA]])/Table2[[#This Row],[20D EMA]]</f>
        <v>1.7776752860021876E-2</v>
      </c>
      <c r="T468" s="2">
        <f>(Table2[[#This Row],[Close Price]]-Table2[[#This Row],[50D EMA]])/Table2[[#This Row],[50D EMA]]</f>
        <v>1.8254819326477295E-2</v>
      </c>
      <c r="U468" s="2">
        <f>(Table2[[#This Row],[Close Price]]-Table2[[#This Row],[200D EMA]])/Table2[[#This Row],[200D EMA]]</f>
        <v>8.7959794573056346E-2</v>
      </c>
      <c r="V468">
        <v>0.92479120652027302</v>
      </c>
      <c r="W468">
        <v>2026.3</v>
      </c>
      <c r="X468">
        <v>2041</v>
      </c>
      <c r="Y468">
        <v>1988.2</v>
      </c>
      <c r="Z468">
        <v>2041</v>
      </c>
      <c r="AA468">
        <v>1888</v>
      </c>
      <c r="AB468">
        <v>2053.8000000000002</v>
      </c>
      <c r="AC468" s="2">
        <f>(Table2[[#This Row],[Close Price]]/Table2[[#This Row],[Day Low]])-1</f>
        <v>1.9246903222622791E-3</v>
      </c>
      <c r="AD468" s="2">
        <f>(Table2[[#This Row],[Day High]]/Table2[[#This Row],[Close Price]])-1</f>
        <v>5.3196729386266739E-3</v>
      </c>
      <c r="AE468" s="2">
        <f>(Table2[[#This Row],[Close Price]]/Table2[[#This Row],[Current Week Low]])-1</f>
        <v>2.1124635348556575E-2</v>
      </c>
      <c r="AF468" s="2">
        <f>(Table2[[#This Row],[Current Week High]]/Table2[[#This Row],[Close Price]])-1</f>
        <v>5.3196729386266739E-3</v>
      </c>
      <c r="AG468" s="2">
        <f>(Table2[[#This Row],[Close Price]]/Table2[[#This Row],[Current Month Low]])-1</f>
        <v>7.5317796610169463E-2</v>
      </c>
      <c r="AH468" s="2">
        <f>(Table2[[#This Row],[Current Month High]]/Table2[[#This Row],[Close Price]])-1</f>
        <v>1.1624470495517736E-2</v>
      </c>
      <c r="AI468">
        <v>7.4992611565362903</v>
      </c>
      <c r="AJ468">
        <v>34.897009966777397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-0.09</v>
      </c>
      <c r="AM468" t="s">
        <v>10344</v>
      </c>
      <c r="AN468">
        <v>4.3600000000000003</v>
      </c>
      <c r="AO468" t="s">
        <v>10345</v>
      </c>
      <c r="AP468">
        <v>-4.4816601525779999E-3</v>
      </c>
      <c r="AQ468">
        <f>(Table2[[#This Row],[Sharpe Ratio]]-AVERAGE(Table2[Sharpe Ratio]))/_xlfn.STDEV.P(Table2[Sharpe Ratio])</f>
        <v>-0.80468243054501243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-0.93363590977753252</v>
      </c>
      <c r="AS468">
        <f>_xlfn.RANK.AVG(Table2[[#This Row],[1Y Return vs Nifty Z-Score]],Table2[1Y Return vs Nifty Z-Score])</f>
        <v>427</v>
      </c>
      <c r="AT468">
        <f>_xlfn.RANK.AVG(Table2[[#This Row],[6M Return vs Nifty Z-Score]],Table2[6M Return vs Nifty Z-Score])</f>
        <v>314</v>
      </c>
      <c r="AU468">
        <f>_xlfn.RANK.AVG(Table2[[#This Row],[Sharpe Ratio Z-Score]],Table2[Sharpe Ratio Z-Score])</f>
        <v>587</v>
      </c>
      <c r="AV468">
        <f>(Table2[[#This Row],[Rank 1Y]]+Table2[[#This Row],[Rank 6M]]+Table2[[#This Row],[Rank Sharpe]])/3</f>
        <v>442.66666666666669</v>
      </c>
    </row>
    <row r="469" spans="1:48" x14ac:dyDescent="0.3">
      <c r="A469" t="s">
        <v>934</v>
      </c>
      <c r="B469" t="s">
        <v>935</v>
      </c>
      <c r="C469" t="s">
        <v>10307</v>
      </c>
      <c r="D469" t="s">
        <v>193</v>
      </c>
      <c r="E469">
        <v>15921.175030844999</v>
      </c>
      <c r="F469">
        <v>640.25</v>
      </c>
      <c r="G469">
        <v>-21.696053478407801</v>
      </c>
      <c r="H469">
        <f>(Table2[[#This Row],[1Y Return vs Nifty]]-AVERAGE(Table2[1Y Return vs Nifty]))/_xlfn.STDEV.P(Table2[1Y Return vs Nifty])</f>
        <v>-0.80158772085854901</v>
      </c>
      <c r="I469">
        <v>-6.3595865786608297</v>
      </c>
      <c r="J469">
        <f>(Table2[[#This Row],[1M Return vs Nifty]]-AVERAGE(Table2[1M Return vs Nifty]))/_xlfn.STDEV.P(Table2[1M Return vs Nifty])</f>
        <v>-0.649963344411019</v>
      </c>
      <c r="K469">
        <v>5.4892677745023502</v>
      </c>
      <c r="L469">
        <f>(Table2[[#This Row],[6M Return vs Nifty]]-AVERAGE(Table2[6M Return vs Nifty]))/_xlfn.STDEV.P(Table2[6M Return vs Nifty])</f>
        <v>-9.9593252838524007E-2</v>
      </c>
      <c r="M469">
        <v>-0.37753187297638302</v>
      </c>
      <c r="N469">
        <f>(Table2[[#This Row],[1W Return vs Nifty]]-AVERAGE(Table2[1W Return vs Nifty]))/_xlfn.STDEV.P(Table2[1W Return vs Nifty])</f>
        <v>-0.26509694257249189</v>
      </c>
      <c r="O469">
        <v>648.01</v>
      </c>
      <c r="P469">
        <v>645.14097196313696</v>
      </c>
      <c r="Q469">
        <v>602.118219781314</v>
      </c>
      <c r="R469">
        <v>55.246951455531502</v>
      </c>
      <c r="S469" s="2">
        <f>(Table2[[#This Row],[Close Price]]-Table2[[#This Row],[20D EMA]])/Table2[[#This Row],[20D EMA]]</f>
        <v>-1.1975123840681457E-2</v>
      </c>
      <c r="T469" s="2">
        <f>(Table2[[#This Row],[Close Price]]-Table2[[#This Row],[50D EMA]])/Table2[[#This Row],[50D EMA]]</f>
        <v>-7.581245302486276E-3</v>
      </c>
      <c r="U469" s="2">
        <f>(Table2[[#This Row],[Close Price]]-Table2[[#This Row],[200D EMA]])/Table2[[#This Row],[200D EMA]]</f>
        <v>6.332939108292597E-2</v>
      </c>
      <c r="V469">
        <v>0.31913744223067803</v>
      </c>
      <c r="W469">
        <v>638</v>
      </c>
      <c r="X469">
        <v>661.45</v>
      </c>
      <c r="Y469">
        <v>638</v>
      </c>
      <c r="Z469">
        <v>669.8</v>
      </c>
      <c r="AA469">
        <v>606.29999999999995</v>
      </c>
      <c r="AB469">
        <v>678</v>
      </c>
      <c r="AC469" s="2">
        <f>(Table2[[#This Row],[Close Price]]/Table2[[#This Row],[Day Low]])-1</f>
        <v>3.5266457680249719E-3</v>
      </c>
      <c r="AD469" s="2">
        <f>(Table2[[#This Row],[Day High]]/Table2[[#This Row],[Close Price]])-1</f>
        <v>3.3112065599375295E-2</v>
      </c>
      <c r="AE469" s="2">
        <f>(Table2[[#This Row],[Close Price]]/Table2[[#This Row],[Current Week Low]])-1</f>
        <v>3.5266457680249719E-3</v>
      </c>
      <c r="AF469" s="2">
        <f>(Table2[[#This Row],[Current Week High]]/Table2[[#This Row],[Close Price]])-1</f>
        <v>4.615384615384599E-2</v>
      </c>
      <c r="AG469" s="2">
        <f>(Table2[[#This Row],[Close Price]]/Table2[[#This Row],[Current Month Low]])-1</f>
        <v>5.5995381824179624E-2</v>
      </c>
      <c r="AH469" s="2">
        <f>(Table2[[#This Row],[Current Month High]]/Table2[[#This Row],[Close Price]])-1</f>
        <v>5.8961343225302665E-2</v>
      </c>
      <c r="AI469">
        <v>12.7684498242873</v>
      </c>
      <c r="AJ469">
        <v>27.654271757551498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</v>
      </c>
      <c r="AM469" t="s">
        <v>10346</v>
      </c>
      <c r="AN469">
        <v>0.56999999999999995</v>
      </c>
      <c r="AO469" t="s">
        <v>10345</v>
      </c>
      <c r="AP469">
        <v>5.5714776518469997E-2</v>
      </c>
      <c r="AQ469">
        <f>(Table2[[#This Row],[Sharpe Ratio]]-AVERAGE(Table2[Sharpe Ratio]))/_xlfn.STDEV.P(Table2[Sharpe Ratio])</f>
        <v>-0.11309176587810892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-1.9293330265586928</v>
      </c>
      <c r="AS469">
        <f>_xlfn.RANK.AVG(Table2[[#This Row],[1Y Return vs Nifty Z-Score]],Table2[1Y Return vs Nifty Z-Score])</f>
        <v>606</v>
      </c>
      <c r="AT469">
        <f>_xlfn.RANK.AVG(Table2[[#This Row],[6M Return vs Nifty Z-Score]],Table2[6M Return vs Nifty Z-Score])</f>
        <v>345</v>
      </c>
      <c r="AU469">
        <f>_xlfn.RANK.AVG(Table2[[#This Row],[Sharpe Ratio Z-Score]],Table2[Sharpe Ratio Z-Score])</f>
        <v>379</v>
      </c>
      <c r="AV469">
        <f>(Table2[[#This Row],[Rank 1Y]]+Table2[[#This Row],[Rank 6M]]+Table2[[#This Row],[Rank Sharpe]])/3</f>
        <v>443.33333333333331</v>
      </c>
    </row>
    <row r="470" spans="1:48" x14ac:dyDescent="0.3">
      <c r="A470" t="s">
        <v>2049</v>
      </c>
      <c r="B470" t="s">
        <v>2050</v>
      </c>
      <c r="C470" t="s">
        <v>10307</v>
      </c>
      <c r="D470" t="s">
        <v>262</v>
      </c>
      <c r="E470">
        <v>3131.5692060000001</v>
      </c>
      <c r="F470">
        <v>317.85000000000002</v>
      </c>
      <c r="G470">
        <v>-2.6496678023823899</v>
      </c>
      <c r="H470">
        <f>(Table2[[#This Row],[1Y Return vs Nifty]]-AVERAGE(Table2[1Y Return vs Nifty]))/_xlfn.STDEV.P(Table2[1Y Return vs Nifty])</f>
        <v>-0.50269050429657569</v>
      </c>
      <c r="I470">
        <v>-3.2477449491075001</v>
      </c>
      <c r="J470">
        <f>(Table2[[#This Row],[1M Return vs Nifty]]-AVERAGE(Table2[1M Return vs Nifty]))/_xlfn.STDEV.P(Table2[1M Return vs Nifty])</f>
        <v>-0.35521708760531878</v>
      </c>
      <c r="K470">
        <v>-13.5741113552789</v>
      </c>
      <c r="L470">
        <f>(Table2[[#This Row],[6M Return vs Nifty]]-AVERAGE(Table2[6M Return vs Nifty]))/_xlfn.STDEV.P(Table2[6M Return vs Nifty])</f>
        <v>-0.75198330292766735</v>
      </c>
      <c r="M470">
        <v>0.73701353747002696</v>
      </c>
      <c r="N470">
        <f>(Table2[[#This Row],[1W Return vs Nifty]]-AVERAGE(Table2[1W Return vs Nifty]))/_xlfn.STDEV.P(Table2[1W Return vs Nifty])</f>
        <v>-1.3379462903295785E-2</v>
      </c>
      <c r="O470">
        <v>317.87</v>
      </c>
      <c r="P470">
        <v>321.50485599909001</v>
      </c>
      <c r="Q470">
        <v>305.684171551139</v>
      </c>
      <c r="R470">
        <v>61.729709469454498</v>
      </c>
      <c r="S470" s="2">
        <f>(Table2[[#This Row],[Close Price]]-Table2[[#This Row],[20D EMA]])/Table2[[#This Row],[20D EMA]]</f>
        <v>-6.2918803284304304E-5</v>
      </c>
      <c r="T470" s="2">
        <f>(Table2[[#This Row],[Close Price]]-Table2[[#This Row],[50D EMA]])/Table2[[#This Row],[50D EMA]]</f>
        <v>-1.1367965151668918E-2</v>
      </c>
      <c r="U470" s="2">
        <f>(Table2[[#This Row],[Close Price]]-Table2[[#This Row],[200D EMA]])/Table2[[#This Row],[200D EMA]]</f>
        <v>3.9798686294837335E-2</v>
      </c>
      <c r="V470">
        <v>0.45625471119931998</v>
      </c>
      <c r="W470">
        <v>315.55</v>
      </c>
      <c r="X470">
        <v>328.5</v>
      </c>
      <c r="Y470">
        <v>314.2</v>
      </c>
      <c r="Z470">
        <v>331.25</v>
      </c>
      <c r="AA470">
        <v>297.10000000000002</v>
      </c>
      <c r="AB470">
        <v>335.6</v>
      </c>
      <c r="AC470" s="2">
        <f>(Table2[[#This Row],[Close Price]]/Table2[[#This Row],[Day Low]])-1</f>
        <v>7.2888607193788424E-3</v>
      </c>
      <c r="AD470" s="2">
        <f>(Table2[[#This Row],[Day High]]/Table2[[#This Row],[Close Price]])-1</f>
        <v>3.3506370929683671E-2</v>
      </c>
      <c r="AE470" s="2">
        <f>(Table2[[#This Row],[Close Price]]/Table2[[#This Row],[Current Week Low]])-1</f>
        <v>1.1616804583068241E-2</v>
      </c>
      <c r="AF470" s="2">
        <f>(Table2[[#This Row],[Current Week High]]/Table2[[#This Row],[Close Price]])-1</f>
        <v>4.2158250747207804E-2</v>
      </c>
      <c r="AG470" s="2">
        <f>(Table2[[#This Row],[Close Price]]/Table2[[#This Row],[Current Month Low]])-1</f>
        <v>6.9841804106361538E-2</v>
      </c>
      <c r="AH470" s="2">
        <f>(Table2[[#This Row],[Current Month High]]/Table2[[#This Row],[Close Price]])-1</f>
        <v>5.5843951549473081E-2</v>
      </c>
      <c r="AI470">
        <v>26.333176026427498</v>
      </c>
      <c r="AJ470">
        <v>29.655313073628299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-0.02</v>
      </c>
      <c r="AM470" t="s">
        <v>10344</v>
      </c>
      <c r="AN470">
        <v>0.95</v>
      </c>
      <c r="AO470" t="s">
        <v>10345</v>
      </c>
      <c r="AP470">
        <v>8.6640997833146993E-2</v>
      </c>
      <c r="AQ470">
        <f>(Table2[[#This Row],[Sharpe Ratio]]-AVERAGE(Table2[Sharpe Ratio]))/_xlfn.STDEV.P(Table2[Sharpe Ratio])</f>
        <v>0.24221640745335515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479</v>
      </c>
      <c r="AT470">
        <f>_xlfn.RANK.AVG(Table2[[#This Row],[6M Return vs Nifty Z-Score]],Table2[6M Return vs Nifty Z-Score])</f>
        <v>577</v>
      </c>
      <c r="AU470">
        <f>_xlfn.RANK.AVG(Table2[[#This Row],[Sharpe Ratio Z-Score]],Table2[Sharpe Ratio Z-Score])</f>
        <v>276</v>
      </c>
      <c r="AV470">
        <f>(Table2[[#This Row],[Rank 1Y]]+Table2[[#This Row],[Rank 6M]]+Table2[[#This Row],[Rank Sharpe]])/3</f>
        <v>444</v>
      </c>
    </row>
    <row r="471" spans="1:48" x14ac:dyDescent="0.3">
      <c r="A471" t="s">
        <v>729</v>
      </c>
      <c r="B471" t="s">
        <v>730</v>
      </c>
      <c r="C471" t="s">
        <v>10301</v>
      </c>
      <c r="D471" t="s">
        <v>528</v>
      </c>
      <c r="E471">
        <v>23443.941650299999</v>
      </c>
      <c r="F471">
        <v>2621.75</v>
      </c>
      <c r="G471">
        <v>16.359375668156499</v>
      </c>
      <c r="H471">
        <f>(Table2[[#This Row],[1Y Return vs Nifty]]-AVERAGE(Table2[1Y Return vs Nifty]))/_xlfn.STDEV.P(Table2[1Y Return vs Nifty])</f>
        <v>-0.20437930344750777</v>
      </c>
      <c r="I471">
        <v>20.136819798845401</v>
      </c>
      <c r="J471">
        <f>(Table2[[#This Row],[1M Return vs Nifty]]-AVERAGE(Table2[1M Return vs Nifty]))/_xlfn.STDEV.P(Table2[1M Return vs Nifty])</f>
        <v>1.8597134091883096</v>
      </c>
      <c r="K471">
        <v>-22.6883502561763</v>
      </c>
      <c r="L471">
        <f>(Table2[[#This Row],[6M Return vs Nifty]]-AVERAGE(Table2[6M Return vs Nifty]))/_xlfn.STDEV.P(Table2[6M Return vs Nifty])</f>
        <v>-1.0638922636948502</v>
      </c>
      <c r="M471">
        <v>-3.0857028298979601</v>
      </c>
      <c r="N471">
        <f>(Table2[[#This Row],[1W Return vs Nifty]]-AVERAGE(Table2[1W Return vs Nifty]))/_xlfn.STDEV.P(Table2[1W Return vs Nifty])</f>
        <v>-0.87673103248954143</v>
      </c>
      <c r="O471">
        <v>2410.75</v>
      </c>
      <c r="P471">
        <v>2385.2206135544302</v>
      </c>
      <c r="Q471">
        <v>2499.81108160023</v>
      </c>
      <c r="R471">
        <v>65.795682828313801</v>
      </c>
      <c r="S471" s="2">
        <f>(Table2[[#This Row],[Close Price]]-Table2[[#This Row],[20D EMA]])/Table2[[#This Row],[20D EMA]]</f>
        <v>8.752462926475163E-2</v>
      </c>
      <c r="T471" s="2">
        <f>(Table2[[#This Row],[Close Price]]-Table2[[#This Row],[50D EMA]])/Table2[[#This Row],[50D EMA]]</f>
        <v>9.916457417039351E-2</v>
      </c>
      <c r="U471" s="2">
        <f>(Table2[[#This Row],[Close Price]]-Table2[[#This Row],[200D EMA]])/Table2[[#This Row],[200D EMA]]</f>
        <v>4.8779253479311731E-2</v>
      </c>
      <c r="V471">
        <v>2.71382035849116</v>
      </c>
      <c r="W471">
        <v>2570.9</v>
      </c>
      <c r="X471">
        <v>2649.85</v>
      </c>
      <c r="Y471">
        <v>2570.9</v>
      </c>
      <c r="Z471">
        <v>2700</v>
      </c>
      <c r="AA471">
        <v>2030</v>
      </c>
      <c r="AB471">
        <v>2855</v>
      </c>
      <c r="AC471" s="2">
        <f>(Table2[[#This Row],[Close Price]]/Table2[[#This Row],[Day Low]])-1</f>
        <v>1.9779065696837739E-2</v>
      </c>
      <c r="AD471" s="2">
        <f>(Table2[[#This Row],[Day High]]/Table2[[#This Row],[Close Price]])-1</f>
        <v>1.0718031848955922E-2</v>
      </c>
      <c r="AE471" s="2">
        <f>(Table2[[#This Row],[Close Price]]/Table2[[#This Row],[Current Week Low]])-1</f>
        <v>1.9779065696837739E-2</v>
      </c>
      <c r="AF471" s="2">
        <f>(Table2[[#This Row],[Current Week High]]/Table2[[#This Row],[Close Price]])-1</f>
        <v>2.9846476590063897E-2</v>
      </c>
      <c r="AG471" s="2">
        <f>(Table2[[#This Row],[Close Price]]/Table2[[#This Row],[Current Month Low]])-1</f>
        <v>0.29150246305418714</v>
      </c>
      <c r="AH471" s="2">
        <f>(Table2[[#This Row],[Current Month High]]/Table2[[#This Row],[Close Price]])-1</f>
        <v>8.8967292838752821E-2</v>
      </c>
      <c r="AI471">
        <v>48.603032325736599</v>
      </c>
      <c r="AJ471">
        <v>54.216052469045003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-0.05</v>
      </c>
      <c r="AM471" t="s">
        <v>10344</v>
      </c>
      <c r="AN471">
        <v>20.58</v>
      </c>
      <c r="AO471" t="s">
        <v>10345</v>
      </c>
      <c r="AP471">
        <v>7.4679800083910994E-2</v>
      </c>
      <c r="AQ471">
        <f>(Table2[[#This Row],[Sharpe Ratio]]-AVERAGE(Table2[Sharpe Ratio]))/_xlfn.STDEV.P(Table2[Sharpe Ratio])</f>
        <v>0.10479543772367998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351</v>
      </c>
      <c r="AT471">
        <f>_xlfn.RANK.AVG(Table2[[#This Row],[6M Return vs Nifty Z-Score]],Table2[6M Return vs Nifty Z-Score])</f>
        <v>659</v>
      </c>
      <c r="AU471">
        <f>_xlfn.RANK.AVG(Table2[[#This Row],[Sharpe Ratio Z-Score]],Table2[Sharpe Ratio Z-Score])</f>
        <v>324</v>
      </c>
      <c r="AV471">
        <f>(Table2[[#This Row],[Rank 1Y]]+Table2[[#This Row],[Rank 6M]]+Table2[[#This Row],[Rank Sharpe]])/3</f>
        <v>444.66666666666669</v>
      </c>
    </row>
    <row r="472" spans="1:48" x14ac:dyDescent="0.3">
      <c r="A472" t="s">
        <v>1117</v>
      </c>
      <c r="B472" t="s">
        <v>1118</v>
      </c>
      <c r="C472" t="s">
        <v>10300</v>
      </c>
      <c r="D472" t="s">
        <v>300</v>
      </c>
      <c r="E472">
        <v>11270.22139508</v>
      </c>
      <c r="F472">
        <v>2133.25</v>
      </c>
      <c r="G472">
        <v>-8.6497588393315503</v>
      </c>
      <c r="H472">
        <f>(Table2[[#This Row],[1Y Return vs Nifty]]-AVERAGE(Table2[1Y Return vs Nifty]))/_xlfn.STDEV.P(Table2[1Y Return vs Nifty])</f>
        <v>-0.59685065313363295</v>
      </c>
      <c r="I472">
        <v>-15.041934185240899</v>
      </c>
      <c r="J472">
        <f>(Table2[[#This Row],[1M Return vs Nifty]]-AVERAGE(Table2[1M Return vs Nifty]))/_xlfn.STDEV.P(Table2[1M Return vs Nifty])</f>
        <v>-1.4723347122279395</v>
      </c>
      <c r="K472">
        <v>4.4026178109876497</v>
      </c>
      <c r="L472">
        <f>(Table2[[#This Row],[6M Return vs Nifty]]-AVERAGE(Table2[6M Return vs Nifty]))/_xlfn.STDEV.P(Table2[6M Return vs Nifty])</f>
        <v>-0.13678076399803457</v>
      </c>
      <c r="M472">
        <v>-6.9754339708784903</v>
      </c>
      <c r="N472">
        <f>(Table2[[#This Row],[1W Return vs Nifty]]-AVERAGE(Table2[1W Return vs Nifty]))/_xlfn.STDEV.P(Table2[1W Return vs Nifty])</f>
        <v>-1.7552177322878391</v>
      </c>
      <c r="O472">
        <v>2197.33</v>
      </c>
      <c r="P472">
        <v>2213.0973511182901</v>
      </c>
      <c r="Q472">
        <v>2020.45861940856</v>
      </c>
      <c r="R472">
        <v>32.3898549787612</v>
      </c>
      <c r="S472" s="2">
        <f>(Table2[[#This Row],[Close Price]]-Table2[[#This Row],[20D EMA]])/Table2[[#This Row],[20D EMA]]</f>
        <v>-2.9162665598703848E-2</v>
      </c>
      <c r="T472" s="2">
        <f>(Table2[[#This Row],[Close Price]]-Table2[[#This Row],[50D EMA]])/Table2[[#This Row],[50D EMA]]</f>
        <v>-3.6079457181557258E-2</v>
      </c>
      <c r="U472" s="2">
        <f>(Table2[[#This Row],[Close Price]]-Table2[[#This Row],[200D EMA]])/Table2[[#This Row],[200D EMA]]</f>
        <v>5.5824642736042228E-2</v>
      </c>
      <c r="V472">
        <v>0.51997112781997201</v>
      </c>
      <c r="W472">
        <v>2083.6</v>
      </c>
      <c r="X472">
        <v>2196.75</v>
      </c>
      <c r="Y472">
        <v>2067</v>
      </c>
      <c r="Z472">
        <v>2196.75</v>
      </c>
      <c r="AA472">
        <v>2067</v>
      </c>
      <c r="AB472">
        <v>2406.1999999999998</v>
      </c>
      <c r="AC472" s="2">
        <f>(Table2[[#This Row],[Close Price]]/Table2[[#This Row],[Day Low]])-1</f>
        <v>2.3828949894413531E-2</v>
      </c>
      <c r="AD472" s="2">
        <f>(Table2[[#This Row],[Day High]]/Table2[[#This Row],[Close Price]])-1</f>
        <v>2.9766787765147074E-2</v>
      </c>
      <c r="AE472" s="2">
        <f>(Table2[[#This Row],[Close Price]]/Table2[[#This Row],[Current Week Low]])-1</f>
        <v>3.2051282051282159E-2</v>
      </c>
      <c r="AF472" s="2">
        <f>(Table2[[#This Row],[Current Week High]]/Table2[[#This Row],[Close Price]])-1</f>
        <v>2.9766787765147074E-2</v>
      </c>
      <c r="AG472" s="2">
        <f>(Table2[[#This Row],[Close Price]]/Table2[[#This Row],[Current Month Low]])-1</f>
        <v>3.2051282051282159E-2</v>
      </c>
      <c r="AH472" s="2">
        <f>(Table2[[#This Row],[Current Month High]]/Table2[[#This Row],[Close Price]])-1</f>
        <v>0.12795031055900608</v>
      </c>
      <c r="AI472">
        <v>28.8105004101722</v>
      </c>
      <c r="AJ472">
        <v>33.328125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-0.11</v>
      </c>
      <c r="AM472" t="s">
        <v>10344</v>
      </c>
      <c r="AN472">
        <v>-4.1500000000000004</v>
      </c>
      <c r="AO472" t="s">
        <v>10344</v>
      </c>
      <c r="AP472">
        <v>2.7351512163856E-2</v>
      </c>
      <c r="AQ472">
        <f>(Table2[[#This Row],[Sharpe Ratio]]-AVERAGE(Table2[Sharpe Ratio]))/_xlfn.STDEV.P(Table2[Sharpe Ratio])</f>
        <v>-0.43895439051025698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>
        <f>_xlfn.RANK.AVG(Table2[[#This Row],[1Y Return vs Nifty Z-Score]],Table2[1Y Return vs Nifty Z-Score])</f>
        <v>522</v>
      </c>
      <c r="AT472">
        <f>_xlfn.RANK.AVG(Table2[[#This Row],[6M Return vs Nifty Z-Score]],Table2[6M Return vs Nifty Z-Score])</f>
        <v>359</v>
      </c>
      <c r="AU472">
        <f>_xlfn.RANK.AVG(Table2[[#This Row],[Sharpe Ratio Z-Score]],Table2[Sharpe Ratio Z-Score])</f>
        <v>460</v>
      </c>
      <c r="AV472">
        <f>(Table2[[#This Row],[Rank 1Y]]+Table2[[#This Row],[Rank 6M]]+Table2[[#This Row],[Rank Sharpe]])/3</f>
        <v>447</v>
      </c>
    </row>
    <row r="473" spans="1:48" x14ac:dyDescent="0.3">
      <c r="A473" t="s">
        <v>1379</v>
      </c>
      <c r="B473" t="s">
        <v>1380</v>
      </c>
      <c r="C473" t="s">
        <v>10306</v>
      </c>
      <c r="D473" t="s">
        <v>212</v>
      </c>
      <c r="E473">
        <v>8221.8595301259993</v>
      </c>
      <c r="F473">
        <v>213.5</v>
      </c>
      <c r="G473">
        <v>-9.75300261602675</v>
      </c>
      <c r="H473">
        <f>(Table2[[#This Row],[1Y Return vs Nifty]]-AVERAGE(Table2[1Y Return vs Nifty]))/_xlfn.STDEV.P(Table2[1Y Return vs Nifty])</f>
        <v>-0.61416399014426559</v>
      </c>
      <c r="I473">
        <v>6.8153262483580903</v>
      </c>
      <c r="J473">
        <f>(Table2[[#This Row],[1M Return vs Nifty]]-AVERAGE(Table2[1M Return vs Nifty]))/_xlfn.STDEV.P(Table2[1M Return vs Nifty])</f>
        <v>0.59793314319482072</v>
      </c>
      <c r="K473">
        <v>-13.4676676201113</v>
      </c>
      <c r="L473">
        <f>(Table2[[#This Row],[6M Return vs Nifty]]-AVERAGE(Table2[6M Return vs Nifty]))/_xlfn.STDEV.P(Table2[6M Return vs Nifty])</f>
        <v>-0.74834056817193984</v>
      </c>
      <c r="M473">
        <v>-14.7039621814366</v>
      </c>
      <c r="N473">
        <f>(Table2[[#This Row],[1W Return vs Nifty]]-AVERAGE(Table2[1W Return vs Nifty]))/_xlfn.STDEV.P(Table2[1W Return vs Nifty])</f>
        <v>-3.5006877907350531</v>
      </c>
      <c r="O473">
        <v>215.01</v>
      </c>
      <c r="P473">
        <v>206.28131417615401</v>
      </c>
      <c r="Q473">
        <v>198.45696468153</v>
      </c>
      <c r="R473">
        <v>40.367108995087001</v>
      </c>
      <c r="S473" s="2">
        <f>(Table2[[#This Row],[Close Price]]-Table2[[#This Row],[20D EMA]])/Table2[[#This Row],[20D EMA]]</f>
        <v>-7.0229291660852565E-3</v>
      </c>
      <c r="T473" s="2">
        <f>(Table2[[#This Row],[Close Price]]-Table2[[#This Row],[50D EMA]])/Table2[[#This Row],[50D EMA]]</f>
        <v>3.4994375775992917E-2</v>
      </c>
      <c r="U473" s="2">
        <f>(Table2[[#This Row],[Close Price]]-Table2[[#This Row],[200D EMA]])/Table2[[#This Row],[200D EMA]]</f>
        <v>7.5799986876802367E-2</v>
      </c>
      <c r="V473">
        <v>1.98168610726925</v>
      </c>
      <c r="W473">
        <v>210.3</v>
      </c>
      <c r="X473">
        <v>218.53</v>
      </c>
      <c r="Y473">
        <v>205.5</v>
      </c>
      <c r="Z473">
        <v>218.53</v>
      </c>
      <c r="AA473">
        <v>190.1</v>
      </c>
      <c r="AB473">
        <v>247.3</v>
      </c>
      <c r="AC473" s="2">
        <f>(Table2[[#This Row],[Close Price]]/Table2[[#This Row],[Day Low]])-1</f>
        <v>1.5216357584403095E-2</v>
      </c>
      <c r="AD473" s="2">
        <f>(Table2[[#This Row],[Day High]]/Table2[[#This Row],[Close Price]])-1</f>
        <v>2.355971896955511E-2</v>
      </c>
      <c r="AE473" s="2">
        <f>(Table2[[#This Row],[Close Price]]/Table2[[#This Row],[Current Week Low]])-1</f>
        <v>3.8929440389294356E-2</v>
      </c>
      <c r="AF473" s="2">
        <f>(Table2[[#This Row],[Current Week High]]/Table2[[#This Row],[Close Price]])-1</f>
        <v>2.355971896955511E-2</v>
      </c>
      <c r="AG473" s="2">
        <f>(Table2[[#This Row],[Close Price]]/Table2[[#This Row],[Current Month Low]])-1</f>
        <v>0.12309310889005798</v>
      </c>
      <c r="AH473" s="2">
        <f>(Table2[[#This Row],[Current Month High]]/Table2[[#This Row],[Close Price]])-1</f>
        <v>0.15831381733021077</v>
      </c>
      <c r="AI473">
        <v>44.262295081967203</v>
      </c>
      <c r="AJ473">
        <v>47.802007615091703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0.18</v>
      </c>
      <c r="AM473" t="s">
        <v>10345</v>
      </c>
      <c r="AN473">
        <v>-7.18</v>
      </c>
      <c r="AO473" t="s">
        <v>10344</v>
      </c>
      <c r="AP473">
        <v>0.100746438606807</v>
      </c>
      <c r="AQ473">
        <f>(Table2[[#This Row],[Sharpe Ratio]]-AVERAGE(Table2[Sharpe Ratio]))/_xlfn.STDEV.P(Table2[Sharpe Ratio])</f>
        <v>0.40427236457559806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-3.8609868412808397</v>
      </c>
      <c r="AS473">
        <f>_xlfn.RANK.AVG(Table2[[#This Row],[1Y Return vs Nifty Z-Score]],Table2[1Y Return vs Nifty Z-Score])</f>
        <v>529</v>
      </c>
      <c r="AT473">
        <f>_xlfn.RANK.AVG(Table2[[#This Row],[6M Return vs Nifty Z-Score]],Table2[6M Return vs Nifty Z-Score])</f>
        <v>575</v>
      </c>
      <c r="AU473">
        <f>_xlfn.RANK.AVG(Table2[[#This Row],[Sharpe Ratio Z-Score]],Table2[Sharpe Ratio Z-Score])</f>
        <v>238</v>
      </c>
      <c r="AV473">
        <f>(Table2[[#This Row],[Rank 1Y]]+Table2[[#This Row],[Rank 6M]]+Table2[[#This Row],[Rank Sharpe]])/3</f>
        <v>447.33333333333331</v>
      </c>
    </row>
    <row r="474" spans="1:48" x14ac:dyDescent="0.3">
      <c r="A474" t="s">
        <v>1246</v>
      </c>
      <c r="B474" t="s">
        <v>1247</v>
      </c>
      <c r="C474" t="s">
        <v>10312</v>
      </c>
      <c r="D474" t="s">
        <v>118</v>
      </c>
      <c r="E474">
        <v>9524.8749480000006</v>
      </c>
      <c r="F474">
        <v>681.95</v>
      </c>
      <c r="G474">
        <v>16.0918132886307</v>
      </c>
      <c r="H474">
        <f>(Table2[[#This Row],[1Y Return vs Nifty]]-AVERAGE(Table2[1Y Return vs Nifty]))/_xlfn.STDEV.P(Table2[1Y Return vs Nifty])</f>
        <v>-0.20857819198506511</v>
      </c>
      <c r="I474">
        <v>-5.8137164730901896</v>
      </c>
      <c r="J474">
        <f>(Table2[[#This Row],[1M Return vs Nifty]]-AVERAGE(Table2[1M Return vs Nifty]))/_xlfn.STDEV.P(Table2[1M Return vs Nifty])</f>
        <v>-0.59825982300071734</v>
      </c>
      <c r="K474">
        <v>-2.2225810175882801</v>
      </c>
      <c r="L474">
        <f>(Table2[[#This Row],[6M Return vs Nifty]]-AVERAGE(Table2[6M Return vs Nifty]))/_xlfn.STDEV.P(Table2[6M Return vs Nifty])</f>
        <v>-0.36350939202353105</v>
      </c>
      <c r="M474">
        <v>2.1970118305649802</v>
      </c>
      <c r="N474">
        <f>(Table2[[#This Row],[1W Return vs Nifty]]-AVERAGE(Table2[1W Return vs Nifty]))/_xlfn.STDEV.P(Table2[1W Return vs Nifty])</f>
        <v>0.31635774404638961</v>
      </c>
      <c r="O474">
        <v>694.8</v>
      </c>
      <c r="P474">
        <v>709.15877892776996</v>
      </c>
      <c r="Q474">
        <v>636.07358667571896</v>
      </c>
      <c r="R474">
        <v>47.653642668718398</v>
      </c>
      <c r="S474" s="2">
        <f>(Table2[[#This Row],[Close Price]]-Table2[[#This Row],[20D EMA]])/Table2[[#This Row],[20D EMA]]</f>
        <v>-1.8494530800230152E-2</v>
      </c>
      <c r="T474" s="2">
        <f>(Table2[[#This Row],[Close Price]]-Table2[[#This Row],[50D EMA]])/Table2[[#This Row],[50D EMA]]</f>
        <v>-3.8367682578658753E-2</v>
      </c>
      <c r="U474" s="2">
        <f>(Table2[[#This Row],[Close Price]]-Table2[[#This Row],[200D EMA]])/Table2[[#This Row],[200D EMA]]</f>
        <v>7.212438039448045E-2</v>
      </c>
      <c r="V474">
        <v>1.3962293536956401</v>
      </c>
      <c r="W474">
        <v>676.35</v>
      </c>
      <c r="X474">
        <v>697</v>
      </c>
      <c r="Y474">
        <v>676.35</v>
      </c>
      <c r="Z474">
        <v>714.35</v>
      </c>
      <c r="AA474">
        <v>606.04999999999995</v>
      </c>
      <c r="AB474">
        <v>734.5</v>
      </c>
      <c r="AC474" s="2">
        <f>(Table2[[#This Row],[Close Price]]/Table2[[#This Row],[Day Low]])-1</f>
        <v>8.2797368226510404E-3</v>
      </c>
      <c r="AD474" s="2">
        <f>(Table2[[#This Row],[Day High]]/Table2[[#This Row],[Close Price]])-1</f>
        <v>2.2069066647114832E-2</v>
      </c>
      <c r="AE474" s="2">
        <f>(Table2[[#This Row],[Close Price]]/Table2[[#This Row],[Current Week Low]])-1</f>
        <v>8.2797368226510404E-3</v>
      </c>
      <c r="AF474" s="2">
        <f>(Table2[[#This Row],[Current Week High]]/Table2[[#This Row],[Close Price]])-1</f>
        <v>4.7510814575848714E-2</v>
      </c>
      <c r="AG474" s="2">
        <f>(Table2[[#This Row],[Close Price]]/Table2[[#This Row],[Current Month Low]])-1</f>
        <v>0.12523719165085412</v>
      </c>
      <c r="AH474" s="2">
        <f>(Table2[[#This Row],[Current Month High]]/Table2[[#This Row],[Close Price]])-1</f>
        <v>7.7058435369161904E-2</v>
      </c>
      <c r="AI474">
        <v>18.7843683554512</v>
      </c>
      <c r="AJ474">
        <v>65.904391193285505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-0.19</v>
      </c>
      <c r="AM474" t="s">
        <v>10344</v>
      </c>
      <c r="AN474">
        <v>-2.4300000000000002</v>
      </c>
      <c r="AO474" t="s">
        <v>10344</v>
      </c>
      <c r="AQ474">
        <f>(Table2[[#This Row],[Sharpe Ratio]]-AVERAGE(Table2[Sharpe Ratio]))/_xlfn.STDEV.P(Table2[Sharpe Ratio])</f>
        <v>-0.7531930983662638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354</v>
      </c>
      <c r="AT474">
        <f>_xlfn.RANK.AVG(Table2[[#This Row],[6M Return vs Nifty Z-Score]],Table2[6M Return vs Nifty Z-Score])</f>
        <v>444</v>
      </c>
      <c r="AU474">
        <f>_xlfn.RANK.AVG(Table2[[#This Row],[Sharpe Ratio Z-Score]],Table2[Sharpe Ratio Z-Score])</f>
        <v>551.5</v>
      </c>
      <c r="AV474">
        <f>(Table2[[#This Row],[Rank 1Y]]+Table2[[#This Row],[Rank 6M]]+Table2[[#This Row],[Rank Sharpe]])/3</f>
        <v>449.83333333333331</v>
      </c>
    </row>
    <row r="475" spans="1:48" x14ac:dyDescent="0.3">
      <c r="A475" t="s">
        <v>47</v>
      </c>
      <c r="B475" t="s">
        <v>48</v>
      </c>
      <c r="C475" t="s">
        <v>10300</v>
      </c>
      <c r="D475" t="s">
        <v>21</v>
      </c>
      <c r="E475">
        <v>463181.76689884003</v>
      </c>
      <c r="F475">
        <v>1719.45</v>
      </c>
      <c r="G475">
        <v>20.216129311647599</v>
      </c>
      <c r="H475">
        <f>(Table2[[#This Row],[1Y Return vs Nifty]]-AVERAGE(Table2[1Y Return vs Nifty]))/_xlfn.STDEV.P(Table2[1Y Return vs Nifty])</f>
        <v>-0.14385480559194933</v>
      </c>
      <c r="I475">
        <v>3.2709789898813999</v>
      </c>
      <c r="J475">
        <f>(Table2[[#This Row],[1M Return vs Nifty]]-AVERAGE(Table2[1M Return vs Nifty]))/_xlfn.STDEV.P(Table2[1M Return vs Nifty])</f>
        <v>0.26222097926779503</v>
      </c>
      <c r="K475">
        <v>-10.0385030437469</v>
      </c>
      <c r="L475">
        <f>(Table2[[#This Row],[6M Return vs Nifty]]-AVERAGE(Table2[6M Return vs Nifty]))/_xlfn.STDEV.P(Table2[6M Return vs Nifty])</f>
        <v>-0.63098714229145914</v>
      </c>
      <c r="M475">
        <v>0.37931637960139403</v>
      </c>
      <c r="N475">
        <f>(Table2[[#This Row],[1W Return vs Nifty]]-AVERAGE(Table2[1W Return vs Nifty]))/_xlfn.STDEV.P(Table2[1W Return vs Nifty])</f>
        <v>-9.4164531164860454E-2</v>
      </c>
      <c r="O475">
        <v>1649.31</v>
      </c>
      <c r="P475">
        <v>1584.26008679351</v>
      </c>
      <c r="Q475">
        <v>1471.30820923025</v>
      </c>
      <c r="R475">
        <v>70.6927156979838</v>
      </c>
      <c r="S475" s="2">
        <f>(Table2[[#This Row],[Close Price]]-Table2[[#This Row],[20D EMA]])/Table2[[#This Row],[20D EMA]]</f>
        <v>4.2526874874947766E-2</v>
      </c>
      <c r="T475" s="2">
        <f>(Table2[[#This Row],[Close Price]]-Table2[[#This Row],[50D EMA]])/Table2[[#This Row],[50D EMA]]</f>
        <v>8.5333156047697908E-2</v>
      </c>
      <c r="U475" s="2">
        <f>(Table2[[#This Row],[Close Price]]-Table2[[#This Row],[200D EMA]])/Table2[[#This Row],[200D EMA]]</f>
        <v>0.16865384778867737</v>
      </c>
      <c r="V475">
        <v>0.73243098569541898</v>
      </c>
      <c r="W475">
        <v>1693.05</v>
      </c>
      <c r="X475">
        <v>1737.75</v>
      </c>
      <c r="Y475">
        <v>1667.1</v>
      </c>
      <c r="Z475">
        <v>1756.85</v>
      </c>
      <c r="AA475">
        <v>1537</v>
      </c>
      <c r="AB475">
        <v>1756.85</v>
      </c>
      <c r="AC475" s="2">
        <f>(Table2[[#This Row],[Close Price]]/Table2[[#This Row],[Day Low]])-1</f>
        <v>1.5593160272880269E-2</v>
      </c>
      <c r="AD475" s="2">
        <f>(Table2[[#This Row],[Day High]]/Table2[[#This Row],[Close Price]])-1</f>
        <v>1.0642938148826664E-2</v>
      </c>
      <c r="AE475" s="2">
        <f>(Table2[[#This Row],[Close Price]]/Table2[[#This Row],[Current Week Low]])-1</f>
        <v>3.1401835522764099E-2</v>
      </c>
      <c r="AF475" s="2">
        <f>(Table2[[#This Row],[Current Week High]]/Table2[[#This Row],[Close Price]])-1</f>
        <v>2.1751141353339554E-2</v>
      </c>
      <c r="AG475" s="2">
        <f>(Table2[[#This Row],[Close Price]]/Table2[[#This Row],[Current Month Low]])-1</f>
        <v>0.1187052700065061</v>
      </c>
      <c r="AH475" s="2">
        <f>(Table2[[#This Row],[Current Month High]]/Table2[[#This Row],[Close Price]])-1</f>
        <v>2.1751141353339554E-2</v>
      </c>
      <c r="AI475">
        <v>2.17511413533395</v>
      </c>
      <c r="AJ475">
        <v>50.9216185376985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</v>
      </c>
      <c r="AM475" t="s">
        <v>10346</v>
      </c>
      <c r="AN475">
        <v>8.14</v>
      </c>
      <c r="AO475" t="s">
        <v>10345</v>
      </c>
      <c r="AP475">
        <v>2.2818222284083998E-2</v>
      </c>
      <c r="AQ475">
        <f>(Table2[[#This Row],[Sharpe Ratio]]-AVERAGE(Table2[Sharpe Ratio]))/_xlfn.STDEV.P(Table2[Sharpe Ratio])</f>
        <v>-0.49103689131029449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-1.0978223910907683</v>
      </c>
      <c r="AS475">
        <f>_xlfn.RANK.AVG(Table2[[#This Row],[1Y Return vs Nifty Z-Score]],Table2[1Y Return vs Nifty Z-Score])</f>
        <v>344</v>
      </c>
      <c r="AT475">
        <f>_xlfn.RANK.AVG(Table2[[#This Row],[6M Return vs Nifty Z-Score]],Table2[6M Return vs Nifty Z-Score])</f>
        <v>536</v>
      </c>
      <c r="AU475">
        <f>_xlfn.RANK.AVG(Table2[[#This Row],[Sharpe Ratio Z-Score]],Table2[Sharpe Ratio Z-Score])</f>
        <v>470</v>
      </c>
      <c r="AV475">
        <f>(Table2[[#This Row],[Rank 1Y]]+Table2[[#This Row],[Rank 6M]]+Table2[[#This Row],[Rank Sharpe]])/3</f>
        <v>450</v>
      </c>
    </row>
    <row r="476" spans="1:48" x14ac:dyDescent="0.3">
      <c r="A476" t="s">
        <v>1234</v>
      </c>
      <c r="B476" t="s">
        <v>1235</v>
      </c>
      <c r="C476" t="s">
        <v>10303</v>
      </c>
      <c r="D476" t="s">
        <v>223</v>
      </c>
      <c r="E476">
        <v>9577.290062</v>
      </c>
      <c r="F476">
        <v>716.95</v>
      </c>
      <c r="G476">
        <v>-9.3392847794656806</v>
      </c>
      <c r="H476">
        <f>(Table2[[#This Row],[1Y Return vs Nifty]]-AVERAGE(Table2[1Y Return vs Nifty]))/_xlfn.STDEV.P(Table2[1Y Return vs Nifty])</f>
        <v>-0.60767146647633419</v>
      </c>
      <c r="I476">
        <v>14.271108123762099</v>
      </c>
      <c r="J476">
        <f>(Table2[[#This Row],[1M Return vs Nifty]]-AVERAGE(Table2[1M Return vs Nifty]))/_xlfn.STDEV.P(Table2[1M Return vs Nifty])</f>
        <v>1.3041271147853837</v>
      </c>
      <c r="K476">
        <v>-2.4880575133516998</v>
      </c>
      <c r="L476">
        <f>(Table2[[#This Row],[6M Return vs Nifty]]-AVERAGE(Table2[6M Return vs Nifty]))/_xlfn.STDEV.P(Table2[6M Return vs Nifty])</f>
        <v>-0.37259457168604004</v>
      </c>
      <c r="M476">
        <v>-0.66277979728714598</v>
      </c>
      <c r="N476">
        <f>(Table2[[#This Row],[1W Return vs Nifty]]-AVERAGE(Table2[1W Return vs Nifty]))/_xlfn.STDEV.P(Table2[1W Return vs Nifty])</f>
        <v>-0.32951952052704647</v>
      </c>
      <c r="O476">
        <v>680.98</v>
      </c>
      <c r="P476">
        <v>645.39915022237199</v>
      </c>
      <c r="Q476">
        <v>616.92856633549297</v>
      </c>
      <c r="R476">
        <v>76.107142795272296</v>
      </c>
      <c r="S476" s="2">
        <f>(Table2[[#This Row],[Close Price]]-Table2[[#This Row],[20D EMA]])/Table2[[#This Row],[20D EMA]]</f>
        <v>5.2820934535522376E-2</v>
      </c>
      <c r="T476" s="2">
        <f>(Table2[[#This Row],[Close Price]]-Table2[[#This Row],[50D EMA]])/Table2[[#This Row],[50D EMA]]</f>
        <v>0.11086294388980097</v>
      </c>
      <c r="U476" s="2">
        <f>(Table2[[#This Row],[Close Price]]-Table2[[#This Row],[200D EMA]])/Table2[[#This Row],[200D EMA]]</f>
        <v>0.16212806331635199</v>
      </c>
      <c r="V476">
        <v>0.79768876189734905</v>
      </c>
      <c r="W476">
        <v>704</v>
      </c>
      <c r="X476">
        <v>722</v>
      </c>
      <c r="Y476">
        <v>701.3</v>
      </c>
      <c r="Z476">
        <v>728.95</v>
      </c>
      <c r="AA476">
        <v>622.04999999999995</v>
      </c>
      <c r="AB476">
        <v>728.95</v>
      </c>
      <c r="AC476" s="2">
        <f>(Table2[[#This Row],[Close Price]]/Table2[[#This Row],[Day Low]])-1</f>
        <v>1.8394886363636509E-2</v>
      </c>
      <c r="AD476" s="2">
        <f>(Table2[[#This Row],[Day High]]/Table2[[#This Row],[Close Price]])-1</f>
        <v>7.0437268986678347E-3</v>
      </c>
      <c r="AE476" s="2">
        <f>(Table2[[#This Row],[Close Price]]/Table2[[#This Row],[Current Week Low]])-1</f>
        <v>2.2315699415371482E-2</v>
      </c>
      <c r="AF476" s="2">
        <f>(Table2[[#This Row],[Current Week High]]/Table2[[#This Row],[Close Price]])-1</f>
        <v>1.6737568868121944E-2</v>
      </c>
      <c r="AG476" s="2">
        <f>(Table2[[#This Row],[Close Price]]/Table2[[#This Row],[Current Month Low]])-1</f>
        <v>0.15256008359456641</v>
      </c>
      <c r="AH476" s="2">
        <f>(Table2[[#This Row],[Current Month High]]/Table2[[#This Row],[Close Price]])-1</f>
        <v>1.6737568868121944E-2</v>
      </c>
      <c r="AI476">
        <v>1.6737568868121899</v>
      </c>
      <c r="AJ476">
        <v>29.9764321972443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</v>
      </c>
      <c r="AM476" t="s">
        <v>10345</v>
      </c>
      <c r="AN476">
        <v>8.65</v>
      </c>
      <c r="AO476" t="s">
        <v>10345</v>
      </c>
      <c r="AP476">
        <v>5.7173033445365E-2</v>
      </c>
      <c r="AQ476">
        <f>(Table2[[#This Row],[Sharpe Ratio]]-AVERAGE(Table2[Sharpe Ratio]))/_xlfn.STDEV.P(Table2[Sharpe Ratio])</f>
        <v>-9.6338002148909863E-2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-0.10199644605294689</v>
      </c>
      <c r="AS476">
        <f>_xlfn.RANK.AVG(Table2[[#This Row],[1Y Return vs Nifty Z-Score]],Table2[1Y Return vs Nifty Z-Score])</f>
        <v>527</v>
      </c>
      <c r="AT476">
        <f>_xlfn.RANK.AVG(Table2[[#This Row],[6M Return vs Nifty Z-Score]],Table2[6M Return vs Nifty Z-Score])</f>
        <v>448</v>
      </c>
      <c r="AU476">
        <f>_xlfn.RANK.AVG(Table2[[#This Row],[Sharpe Ratio Z-Score]],Table2[Sharpe Ratio Z-Score])</f>
        <v>377</v>
      </c>
      <c r="AV476">
        <f>(Table2[[#This Row],[Rank 1Y]]+Table2[[#This Row],[Rank 6M]]+Table2[[#This Row],[Rank Sharpe]])/3</f>
        <v>450.66666666666669</v>
      </c>
    </row>
    <row r="477" spans="1:48" x14ac:dyDescent="0.3">
      <c r="A477" t="s">
        <v>696</v>
      </c>
      <c r="B477" t="s">
        <v>697</v>
      </c>
      <c r="C477" t="s">
        <v>10305</v>
      </c>
      <c r="D477" t="s">
        <v>283</v>
      </c>
      <c r="E477">
        <v>25752.043578825</v>
      </c>
      <c r="F477">
        <v>1274.0999999999999</v>
      </c>
      <c r="G477">
        <v>-5.7340672281677199</v>
      </c>
      <c r="H477">
        <f>(Table2[[#This Row],[1Y Return vs Nifty]]-AVERAGE(Table2[1Y Return vs Nifty]))/_xlfn.STDEV.P(Table2[1Y Return vs Nifty])</f>
        <v>-0.55109435470757762</v>
      </c>
      <c r="I477">
        <v>0.41840269800131002</v>
      </c>
      <c r="J477">
        <f>(Table2[[#This Row],[1M Return vs Nifty]]-AVERAGE(Table2[1M Return vs Nifty]))/_xlfn.STDEV.P(Table2[1M Return vs Nifty])</f>
        <v>-7.9682798189621359E-3</v>
      </c>
      <c r="K477">
        <v>-20.7391827214859</v>
      </c>
      <c r="L477">
        <f>(Table2[[#This Row],[6M Return vs Nifty]]-AVERAGE(Table2[6M Return vs Nifty]))/_xlfn.STDEV.P(Table2[6M Return vs Nifty])</f>
        <v>-0.9971875364305085</v>
      </c>
      <c r="M477">
        <v>5.4068731132394499</v>
      </c>
      <c r="N477">
        <f>(Table2[[#This Row],[1W Return vs Nifty]]-AVERAGE(Table2[1W Return vs Nifty]))/_xlfn.STDEV.P(Table2[1W Return vs Nifty])</f>
        <v>1.0412974231205065</v>
      </c>
      <c r="O477">
        <v>1239.8399999999999</v>
      </c>
      <c r="P477">
        <v>1236.7791653813199</v>
      </c>
      <c r="Q477">
        <v>1203.2789024615699</v>
      </c>
      <c r="R477">
        <v>64.393551483296903</v>
      </c>
      <c r="S477" s="2">
        <f>(Table2[[#This Row],[Close Price]]-Table2[[#This Row],[20D EMA]])/Table2[[#This Row],[20D EMA]]</f>
        <v>2.763259775454897E-2</v>
      </c>
      <c r="T477" s="2">
        <f>(Table2[[#This Row],[Close Price]]-Table2[[#This Row],[50D EMA]])/Table2[[#This Row],[50D EMA]]</f>
        <v>3.0175827393707239E-2</v>
      </c>
      <c r="U477" s="2">
        <f>(Table2[[#This Row],[Close Price]]-Table2[[#This Row],[200D EMA]])/Table2[[#This Row],[200D EMA]]</f>
        <v>5.885675996940521E-2</v>
      </c>
      <c r="V477">
        <v>0.82727036494869499</v>
      </c>
      <c r="W477">
        <v>1270.45</v>
      </c>
      <c r="X477">
        <v>1295</v>
      </c>
      <c r="Y477">
        <v>1261.25</v>
      </c>
      <c r="Z477">
        <v>1295</v>
      </c>
      <c r="AA477">
        <v>1171</v>
      </c>
      <c r="AB477">
        <v>1295</v>
      </c>
      <c r="AC477" s="2">
        <f>(Table2[[#This Row],[Close Price]]/Table2[[#This Row],[Day Low]])-1</f>
        <v>2.8729977567003573E-3</v>
      </c>
      <c r="AD477" s="2">
        <f>(Table2[[#This Row],[Day High]]/Table2[[#This Row],[Close Price]])-1</f>
        <v>1.6403735970488942E-2</v>
      </c>
      <c r="AE477" s="2">
        <f>(Table2[[#This Row],[Close Price]]/Table2[[#This Row],[Current Week Low]])-1</f>
        <v>1.0188305252725405E-2</v>
      </c>
      <c r="AF477" s="2">
        <f>(Table2[[#This Row],[Current Week High]]/Table2[[#This Row],[Close Price]])-1</f>
        <v>1.6403735970488942E-2</v>
      </c>
      <c r="AG477" s="2">
        <f>(Table2[[#This Row],[Close Price]]/Table2[[#This Row],[Current Month Low]])-1</f>
        <v>8.8044406490179306E-2</v>
      </c>
      <c r="AH477" s="2">
        <f>(Table2[[#This Row],[Current Month High]]/Table2[[#This Row],[Close Price]])-1</f>
        <v>1.6403735970488942E-2</v>
      </c>
      <c r="AI477">
        <v>13.4055411663134</v>
      </c>
      <c r="AJ477">
        <v>30.016837593754701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-0.14000000000000001</v>
      </c>
      <c r="AM477" t="s">
        <v>10344</v>
      </c>
      <c r="AN477">
        <v>3.43</v>
      </c>
      <c r="AO477" t="s">
        <v>10345</v>
      </c>
      <c r="AP477">
        <v>0.110299235550106</v>
      </c>
      <c r="AQ477">
        <f>(Table2[[#This Row],[Sharpe Ratio]]-AVERAGE(Table2[Sharpe Ratio]))/_xlfn.STDEV.P(Table2[Sharpe Ratio])</f>
        <v>0.51402346535166166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-9.2928248488011178E-4</v>
      </c>
      <c r="AS477">
        <f>_xlfn.RANK.AVG(Table2[[#This Row],[1Y Return vs Nifty Z-Score]],Table2[1Y Return vs Nifty Z-Score])</f>
        <v>500</v>
      </c>
      <c r="AT477">
        <f>_xlfn.RANK.AVG(Table2[[#This Row],[6M Return vs Nifty Z-Score]],Table2[6M Return vs Nifty Z-Score])</f>
        <v>643</v>
      </c>
      <c r="AU477">
        <f>_xlfn.RANK.AVG(Table2[[#This Row],[Sharpe Ratio Z-Score]],Table2[Sharpe Ratio Z-Score])</f>
        <v>211</v>
      </c>
      <c r="AV477">
        <f>(Table2[[#This Row],[Rank 1Y]]+Table2[[#This Row],[Rank 6M]]+Table2[[#This Row],[Rank Sharpe]])/3</f>
        <v>451.33333333333331</v>
      </c>
    </row>
    <row r="478" spans="1:48" x14ac:dyDescent="0.3">
      <c r="A478" t="s">
        <v>35</v>
      </c>
      <c r="B478" t="s">
        <v>36</v>
      </c>
      <c r="C478" t="s">
        <v>10301</v>
      </c>
      <c r="D478" t="s">
        <v>37</v>
      </c>
      <c r="E478">
        <v>682562.12690341496</v>
      </c>
      <c r="F478">
        <v>1084.5</v>
      </c>
      <c r="G478">
        <v>35.757733135012501</v>
      </c>
      <c r="H478">
        <f>(Table2[[#This Row],[1Y Return vs Nifty]]-AVERAGE(Table2[1Y Return vs Nifty]))/_xlfn.STDEV.P(Table2[1Y Return vs Nifty])</f>
        <v>0.10004144867533689</v>
      </c>
      <c r="I478">
        <v>-10.4189539214238</v>
      </c>
      <c r="J478">
        <f>(Table2[[#This Row],[1M Return vs Nifty]]-AVERAGE(Table2[1M Return vs Nifty]))/_xlfn.STDEV.P(Table2[1M Return vs Nifty])</f>
        <v>-1.0344569889190236</v>
      </c>
      <c r="K478">
        <v>-6.42625887622789</v>
      </c>
      <c r="L478">
        <f>(Table2[[#This Row],[6M Return vs Nifty]]-AVERAGE(Table2[6M Return vs Nifty]))/_xlfn.STDEV.P(Table2[6M Return vs Nifty])</f>
        <v>-0.50736833697166028</v>
      </c>
      <c r="M478">
        <v>-0.18958483404711601</v>
      </c>
      <c r="N478">
        <f>(Table2[[#This Row],[1W Return vs Nifty]]-AVERAGE(Table2[1W Return vs Nifty]))/_xlfn.STDEV.P(Table2[1W Return vs Nifty])</f>
        <v>-0.22264954248709345</v>
      </c>
      <c r="O478">
        <v>1082.83</v>
      </c>
      <c r="P478">
        <v>1070.74740148367</v>
      </c>
      <c r="Q478">
        <v>953.368170128732</v>
      </c>
      <c r="R478">
        <v>50.353826842855703</v>
      </c>
      <c r="S478" s="2">
        <f>(Table2[[#This Row],[Close Price]]-Table2[[#This Row],[20D EMA]])/Table2[[#This Row],[20D EMA]]</f>
        <v>1.5422550169464024E-3</v>
      </c>
      <c r="T478" s="2">
        <f>(Table2[[#This Row],[Close Price]]-Table2[[#This Row],[50D EMA]])/Table2[[#This Row],[50D EMA]]</f>
        <v>1.2843924250737203E-2</v>
      </c>
      <c r="U478" s="2">
        <f>(Table2[[#This Row],[Close Price]]-Table2[[#This Row],[200D EMA]])/Table2[[#This Row],[200D EMA]]</f>
        <v>0.13754584428129318</v>
      </c>
      <c r="V478">
        <v>0.459624483522517</v>
      </c>
      <c r="W478">
        <v>1073</v>
      </c>
      <c r="X478">
        <v>1095</v>
      </c>
      <c r="Y478">
        <v>1045</v>
      </c>
      <c r="Z478">
        <v>1095</v>
      </c>
      <c r="AA478">
        <v>1003.75</v>
      </c>
      <c r="AB478">
        <v>1222</v>
      </c>
      <c r="AC478" s="2">
        <f>(Table2[[#This Row],[Close Price]]/Table2[[#This Row],[Day Low]])-1</f>
        <v>1.071761416589001E-2</v>
      </c>
      <c r="AD478" s="2">
        <f>(Table2[[#This Row],[Day High]]/Table2[[#This Row],[Close Price]])-1</f>
        <v>9.6818810511756226E-3</v>
      </c>
      <c r="AE478" s="2">
        <f>(Table2[[#This Row],[Close Price]]/Table2[[#This Row],[Current Week Low]])-1</f>
        <v>3.7799043062201054E-2</v>
      </c>
      <c r="AF478" s="2">
        <f>(Table2[[#This Row],[Current Week High]]/Table2[[#This Row],[Close Price]])-1</f>
        <v>9.6818810511756226E-3</v>
      </c>
      <c r="AG478" s="2">
        <f>(Table2[[#This Row],[Close Price]]/Table2[[#This Row],[Current Month Low]])-1</f>
        <v>8.044831880448311E-2</v>
      </c>
      <c r="AH478" s="2">
        <f>(Table2[[#This Row],[Current Month High]]/Table2[[#This Row],[Close Price]])-1</f>
        <v>0.12678653757491931</v>
      </c>
      <c r="AI478">
        <v>12.678653757491899</v>
      </c>
      <c r="AJ478">
        <v>81.551854021930197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0.03</v>
      </c>
      <c r="AM478" t="s">
        <v>10345</v>
      </c>
      <c r="AN478">
        <v>-4.32</v>
      </c>
      <c r="AO478" t="s">
        <v>10344</v>
      </c>
      <c r="AP478">
        <v>-1.0188621568646999E-2</v>
      </c>
      <c r="AQ478">
        <f>(Table2[[#This Row],[Sharpe Ratio]]-AVERAGE(Table2[Sharpe Ratio]))/_xlfn.STDEV.P(Table2[Sharpe Ratio])</f>
        <v>-0.87024912281511846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-2.534682542517559</v>
      </c>
      <c r="AS478">
        <f>_xlfn.RANK.AVG(Table2[[#This Row],[1Y Return vs Nifty Z-Score]],Table2[1Y Return vs Nifty Z-Score])</f>
        <v>265</v>
      </c>
      <c r="AT478">
        <f>_xlfn.RANK.AVG(Table2[[#This Row],[6M Return vs Nifty Z-Score]],Table2[6M Return vs Nifty Z-Score])</f>
        <v>495</v>
      </c>
      <c r="AU478">
        <f>_xlfn.RANK.AVG(Table2[[#This Row],[Sharpe Ratio Z-Score]],Table2[Sharpe Ratio Z-Score])</f>
        <v>595</v>
      </c>
      <c r="AV478">
        <f>(Table2[[#This Row],[Rank 1Y]]+Table2[[#This Row],[Rank 6M]]+Table2[[#This Row],[Rank Sharpe]])/3</f>
        <v>451.66666666666669</v>
      </c>
    </row>
    <row r="479" spans="1:48" x14ac:dyDescent="0.3">
      <c r="A479" t="s">
        <v>941</v>
      </c>
      <c r="B479" t="s">
        <v>942</v>
      </c>
      <c r="C479" t="s">
        <v>10304</v>
      </c>
      <c r="D479" t="s">
        <v>577</v>
      </c>
      <c r="E479">
        <v>15708.53435319</v>
      </c>
      <c r="F479">
        <v>657.95</v>
      </c>
      <c r="G479">
        <v>6.5278317572603104</v>
      </c>
      <c r="H479">
        <f>(Table2[[#This Row],[1Y Return vs Nifty]]-AVERAGE(Table2[1Y Return vs Nifty]))/_xlfn.STDEV.P(Table2[1Y Return vs Nifty])</f>
        <v>-0.35866690212680308</v>
      </c>
      <c r="I479">
        <v>-8.5452769640311601</v>
      </c>
      <c r="J479">
        <f>(Table2[[#This Row],[1M Return vs Nifty]]-AVERAGE(Table2[1M Return vs Nifty]))/_xlfn.STDEV.P(Table2[1M Return vs Nifty])</f>
        <v>-0.85698675251311607</v>
      </c>
      <c r="K479">
        <v>-27.731567912051101</v>
      </c>
      <c r="L479">
        <f>(Table2[[#This Row],[6M Return vs Nifty]]-AVERAGE(Table2[6M Return vs Nifty]))/_xlfn.STDEV.P(Table2[6M Return vs Nifty])</f>
        <v>-1.2364820756441217</v>
      </c>
      <c r="M479">
        <v>-2.5492203986125599</v>
      </c>
      <c r="N479">
        <f>(Table2[[#This Row],[1W Return vs Nifty]]-AVERAGE(Table2[1W Return vs Nifty]))/_xlfn.STDEV.P(Table2[1W Return vs Nifty])</f>
        <v>-0.75556772750058177</v>
      </c>
      <c r="O479">
        <v>672.99</v>
      </c>
      <c r="P479">
        <v>688.39251865413803</v>
      </c>
      <c r="Q479">
        <v>640.81023704100096</v>
      </c>
      <c r="R479">
        <v>35.541286852604202</v>
      </c>
      <c r="S479" s="2">
        <f>(Table2[[#This Row],[Close Price]]-Table2[[#This Row],[20D EMA]])/Table2[[#This Row],[20D EMA]]</f>
        <v>-2.234802894545233E-2</v>
      </c>
      <c r="T479" s="2">
        <f>(Table2[[#This Row],[Close Price]]-Table2[[#This Row],[50D EMA]])/Table2[[#This Row],[50D EMA]]</f>
        <v>-4.422261693612755E-2</v>
      </c>
      <c r="U479" s="2">
        <f>(Table2[[#This Row],[Close Price]]-Table2[[#This Row],[200D EMA]])/Table2[[#This Row],[200D EMA]]</f>
        <v>2.6747018022282985E-2</v>
      </c>
      <c r="V479">
        <v>0.31398073984730901</v>
      </c>
      <c r="W479">
        <v>652.5</v>
      </c>
      <c r="X479">
        <v>667</v>
      </c>
      <c r="Y479">
        <v>645</v>
      </c>
      <c r="Z479">
        <v>667</v>
      </c>
      <c r="AA479">
        <v>645</v>
      </c>
      <c r="AB479">
        <v>733.8</v>
      </c>
      <c r="AC479" s="2">
        <f>(Table2[[#This Row],[Close Price]]/Table2[[#This Row],[Day Low]])-1</f>
        <v>8.3524904214560269E-3</v>
      </c>
      <c r="AD479" s="2">
        <f>(Table2[[#This Row],[Day High]]/Table2[[#This Row],[Close Price]])-1</f>
        <v>1.3754844593054205E-2</v>
      </c>
      <c r="AE479" s="2">
        <f>(Table2[[#This Row],[Close Price]]/Table2[[#This Row],[Current Week Low]])-1</f>
        <v>2.0077519379845032E-2</v>
      </c>
      <c r="AF479" s="2">
        <f>(Table2[[#This Row],[Current Week High]]/Table2[[#This Row],[Close Price]])-1</f>
        <v>1.3754844593054205E-2</v>
      </c>
      <c r="AG479" s="2">
        <f>(Table2[[#This Row],[Close Price]]/Table2[[#This Row],[Current Month Low]])-1</f>
        <v>2.0077519379845032E-2</v>
      </c>
      <c r="AH479" s="2">
        <f>(Table2[[#This Row],[Current Month High]]/Table2[[#This Row],[Close Price]])-1</f>
        <v>0.11528231628543195</v>
      </c>
      <c r="AI479">
        <v>25.533855156166801</v>
      </c>
      <c r="AJ479">
        <v>52.1975479990747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-0.05</v>
      </c>
      <c r="AM479" t="s">
        <v>10344</v>
      </c>
      <c r="AN479">
        <v>-3.97</v>
      </c>
      <c r="AO479" t="s">
        <v>10344</v>
      </c>
      <c r="AP479">
        <v>9.0601027089613997E-2</v>
      </c>
      <c r="AQ479">
        <f>(Table2[[#This Row],[Sharpe Ratio]]-AVERAGE(Table2[Sharpe Ratio]))/_xlfn.STDEV.P(Table2[Sharpe Ratio])</f>
        <v>0.2877127759601244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9">
        <f>_xlfn.RANK.AVG(Table2[[#This Row],[1Y Return vs Nifty Z-Score]],Table2[1Y Return vs Nifty Z-Score])</f>
        <v>410</v>
      </c>
      <c r="AT479">
        <f>_xlfn.RANK.AVG(Table2[[#This Row],[6M Return vs Nifty Z-Score]],Table2[6M Return vs Nifty Z-Score])</f>
        <v>691</v>
      </c>
      <c r="AU479">
        <f>_xlfn.RANK.AVG(Table2[[#This Row],[Sharpe Ratio Z-Score]],Table2[Sharpe Ratio Z-Score])</f>
        <v>257</v>
      </c>
      <c r="AV479">
        <f>(Table2[[#This Row],[Rank 1Y]]+Table2[[#This Row],[Rank 6M]]+Table2[[#This Row],[Rank Sharpe]])/3</f>
        <v>452.66666666666669</v>
      </c>
    </row>
    <row r="480" spans="1:48" x14ac:dyDescent="0.3">
      <c r="A480" t="s">
        <v>682</v>
      </c>
      <c r="B480" t="s">
        <v>683</v>
      </c>
      <c r="C480" t="s">
        <v>10311</v>
      </c>
      <c r="D480" t="s">
        <v>262</v>
      </c>
      <c r="E480">
        <v>26751.0592</v>
      </c>
      <c r="F480">
        <v>2466.9</v>
      </c>
      <c r="G480">
        <v>-18.0488205594588</v>
      </c>
      <c r="H480">
        <f>(Table2[[#This Row],[1Y Return vs Nifty]]-AVERAGE(Table2[1Y Return vs Nifty]))/_xlfn.STDEV.P(Table2[1Y Return vs Nifty])</f>
        <v>-0.74435125688211712</v>
      </c>
      <c r="I480">
        <v>-8.2463453711318309</v>
      </c>
      <c r="J480">
        <f>(Table2[[#This Row],[1M Return vs Nifty]]-AVERAGE(Table2[1M Return vs Nifty]))/_xlfn.STDEV.P(Table2[1M Return vs Nifty])</f>
        <v>-0.8286726612009917</v>
      </c>
      <c r="K480">
        <v>2.2986297307696302</v>
      </c>
      <c r="L480">
        <f>(Table2[[#This Row],[6M Return vs Nifty]]-AVERAGE(Table2[6M Return vs Nifty]))/_xlfn.STDEV.P(Table2[6M Return vs Nifty])</f>
        <v>-0.20878378506244044</v>
      </c>
      <c r="M480">
        <v>-3.5582948902499099</v>
      </c>
      <c r="N480">
        <f>(Table2[[#This Row],[1W Return vs Nifty]]-AVERAGE(Table2[1W Return vs Nifty]))/_xlfn.STDEV.P(Table2[1W Return vs Nifty])</f>
        <v>-0.9834648463193596</v>
      </c>
      <c r="O480">
        <v>2480.56</v>
      </c>
      <c r="P480">
        <v>2518.9082783957301</v>
      </c>
      <c r="Q480">
        <v>2354.1995603110699</v>
      </c>
      <c r="R480">
        <v>34.019149588099701</v>
      </c>
      <c r="S480" s="2">
        <f>(Table2[[#This Row],[Close Price]]-Table2[[#This Row],[20D EMA]])/Table2[[#This Row],[20D EMA]]</f>
        <v>-5.5068210404101712E-3</v>
      </c>
      <c r="T480" s="2">
        <f>(Table2[[#This Row],[Close Price]]-Table2[[#This Row],[50D EMA]])/Table2[[#This Row],[50D EMA]]</f>
        <v>-2.0647150530170806E-2</v>
      </c>
      <c r="U480" s="2">
        <f>(Table2[[#This Row],[Close Price]]-Table2[[#This Row],[200D EMA]])/Table2[[#This Row],[200D EMA]]</f>
        <v>4.7872084248473216E-2</v>
      </c>
      <c r="V480">
        <v>0.50573232674365098</v>
      </c>
      <c r="W480">
        <v>2408.15</v>
      </c>
      <c r="X480">
        <v>2488</v>
      </c>
      <c r="Y480">
        <v>2401.15</v>
      </c>
      <c r="Z480">
        <v>2488.6999999999998</v>
      </c>
      <c r="AA480">
        <v>2367.8000000000002</v>
      </c>
      <c r="AB480">
        <v>2615</v>
      </c>
      <c r="AC480" s="2">
        <f>(Table2[[#This Row],[Close Price]]/Table2[[#This Row],[Day Low]])-1</f>
        <v>2.4396320827190898E-2</v>
      </c>
      <c r="AD480" s="2">
        <f>(Table2[[#This Row],[Day High]]/Table2[[#This Row],[Close Price]])-1</f>
        <v>8.5532449633143326E-3</v>
      </c>
      <c r="AE480" s="2">
        <f>(Table2[[#This Row],[Close Price]]/Table2[[#This Row],[Current Week Low]])-1</f>
        <v>2.7382712450284341E-2</v>
      </c>
      <c r="AF480" s="2">
        <f>(Table2[[#This Row],[Current Week High]]/Table2[[#This Row],[Close Price]])-1</f>
        <v>8.8370019052250726E-3</v>
      </c>
      <c r="AG480" s="2">
        <f>(Table2[[#This Row],[Close Price]]/Table2[[#This Row],[Current Month Low]])-1</f>
        <v>4.1853197060562453E-2</v>
      </c>
      <c r="AH480" s="2">
        <f>(Table2[[#This Row],[Current Month High]]/Table2[[#This Row],[Close Price]])-1</f>
        <v>6.00348615671491E-2</v>
      </c>
      <c r="AI480">
        <v>19.988649722323501</v>
      </c>
      <c r="AJ480">
        <v>31.553967576791798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-0.12</v>
      </c>
      <c r="AM480" t="s">
        <v>10344</v>
      </c>
      <c r="AN480">
        <v>1.82</v>
      </c>
      <c r="AO480" t="s">
        <v>10345</v>
      </c>
      <c r="AP480">
        <v>5.4042030615996002E-2</v>
      </c>
      <c r="AQ480">
        <f>(Table2[[#This Row],[Sharpe Ratio]]-AVERAGE(Table2[Sharpe Ratio]))/_xlfn.STDEV.P(Table2[Sharpe Ratio])</f>
        <v>-0.13230977136957398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587</v>
      </c>
      <c r="AT480">
        <f>_xlfn.RANK.AVG(Table2[[#This Row],[6M Return vs Nifty Z-Score]],Table2[6M Return vs Nifty Z-Score])</f>
        <v>389</v>
      </c>
      <c r="AU480">
        <f>_xlfn.RANK.AVG(Table2[[#This Row],[Sharpe Ratio Z-Score]],Table2[Sharpe Ratio Z-Score])</f>
        <v>384</v>
      </c>
      <c r="AV480">
        <f>(Table2[[#This Row],[Rank 1Y]]+Table2[[#This Row],[Rank 6M]]+Table2[[#This Row],[Rank Sharpe]])/3</f>
        <v>453.33333333333331</v>
      </c>
    </row>
    <row r="481" spans="1:48" x14ac:dyDescent="0.3">
      <c r="A481" t="s">
        <v>1099</v>
      </c>
      <c r="B481" t="s">
        <v>1100</v>
      </c>
      <c r="C481" t="s">
        <v>10307</v>
      </c>
      <c r="D481" t="s">
        <v>407</v>
      </c>
      <c r="E481">
        <v>11633.4464592</v>
      </c>
      <c r="F481">
        <v>2842.75</v>
      </c>
      <c r="G481">
        <v>-3.73627068884077</v>
      </c>
      <c r="H481">
        <f>(Table2[[#This Row],[1Y Return vs Nifty]]-AVERAGE(Table2[1Y Return vs Nifty]))/_xlfn.STDEV.P(Table2[1Y Return vs Nifty])</f>
        <v>-0.51974269381930682</v>
      </c>
      <c r="I481">
        <v>8.1048890593084302</v>
      </c>
      <c r="J481">
        <f>(Table2[[#This Row],[1M Return vs Nifty]]-AVERAGE(Table2[1M Return vs Nifty]))/_xlfn.STDEV.P(Table2[1M Return vs Nifty])</f>
        <v>0.72007747336692129</v>
      </c>
      <c r="K481">
        <v>-13.2923902668936</v>
      </c>
      <c r="L481">
        <f>(Table2[[#This Row],[6M Return vs Nifty]]-AVERAGE(Table2[6M Return vs Nifty]))/_xlfn.STDEV.P(Table2[6M Return vs Nifty])</f>
        <v>-0.74234219818376967</v>
      </c>
      <c r="M481">
        <v>2.8678731053809998</v>
      </c>
      <c r="N481">
        <f>(Table2[[#This Row],[1W Return vs Nifty]]-AVERAGE(Table2[1W Return vs Nifty]))/_xlfn.STDEV.P(Table2[1W Return vs Nifty])</f>
        <v>0.46787019721482154</v>
      </c>
      <c r="O481">
        <v>2749.56</v>
      </c>
      <c r="P481">
        <v>2674.6149418372802</v>
      </c>
      <c r="Q481">
        <v>2507.3222111488599</v>
      </c>
      <c r="R481">
        <v>68.733214602379604</v>
      </c>
      <c r="S481" s="2">
        <f>(Table2[[#This Row],[Close Price]]-Table2[[#This Row],[20D EMA]])/Table2[[#This Row],[20D EMA]]</f>
        <v>3.3892695558562121E-2</v>
      </c>
      <c r="T481" s="2">
        <f>(Table2[[#This Row],[Close Price]]-Table2[[#This Row],[50D EMA]])/Table2[[#This Row],[50D EMA]]</f>
        <v>6.2863276329123613E-2</v>
      </c>
      <c r="U481" s="2">
        <f>(Table2[[#This Row],[Close Price]]-Table2[[#This Row],[200D EMA]])/Table2[[#This Row],[200D EMA]]</f>
        <v>0.13377929145271139</v>
      </c>
      <c r="V481">
        <v>0.83752057173080896</v>
      </c>
      <c r="W481">
        <v>2818.55</v>
      </c>
      <c r="X481">
        <v>2955</v>
      </c>
      <c r="Y481">
        <v>2808</v>
      </c>
      <c r="Z481">
        <v>2955</v>
      </c>
      <c r="AA481">
        <v>2512.25</v>
      </c>
      <c r="AB481">
        <v>2955</v>
      </c>
      <c r="AC481" s="2">
        <f>(Table2[[#This Row],[Close Price]]/Table2[[#This Row],[Day Low]])-1</f>
        <v>8.5859750580972172E-3</v>
      </c>
      <c r="AD481" s="2">
        <f>(Table2[[#This Row],[Day High]]/Table2[[#This Row],[Close Price]])-1</f>
        <v>3.9486412804502713E-2</v>
      </c>
      <c r="AE481" s="2">
        <f>(Table2[[#This Row],[Close Price]]/Table2[[#This Row],[Current Week Low]])-1</f>
        <v>1.2375356125356118E-2</v>
      </c>
      <c r="AF481" s="2">
        <f>(Table2[[#This Row],[Current Week High]]/Table2[[#This Row],[Close Price]])-1</f>
        <v>3.9486412804502713E-2</v>
      </c>
      <c r="AG481" s="2">
        <f>(Table2[[#This Row],[Close Price]]/Table2[[#This Row],[Current Month Low]])-1</f>
        <v>0.13155537864464129</v>
      </c>
      <c r="AH481" s="2">
        <f>(Table2[[#This Row],[Current Month High]]/Table2[[#This Row],[Close Price]])-1</f>
        <v>3.9486412804502713E-2</v>
      </c>
      <c r="AI481">
        <v>5.4770908451323397</v>
      </c>
      <c r="AJ481">
        <v>38.242517081236102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0.12</v>
      </c>
      <c r="AM481" t="s">
        <v>10345</v>
      </c>
      <c r="AN481">
        <v>2.1</v>
      </c>
      <c r="AO481" t="s">
        <v>10345</v>
      </c>
      <c r="AP481">
        <v>7.9577591475658002E-2</v>
      </c>
      <c r="AQ481">
        <f>(Table2[[#This Row],[Sharpe Ratio]]-AVERAGE(Table2[Sharpe Ratio]))/_xlfn.STDEV.P(Table2[Sharpe Ratio])</f>
        <v>0.16106565887527993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8.6928437453946239E-2</v>
      </c>
      <c r="AS481">
        <f>_xlfn.RANK.AVG(Table2[[#This Row],[1Y Return vs Nifty Z-Score]],Table2[1Y Return vs Nifty Z-Score])</f>
        <v>490</v>
      </c>
      <c r="AT481">
        <f>_xlfn.RANK.AVG(Table2[[#This Row],[6M Return vs Nifty Z-Score]],Table2[6M Return vs Nifty Z-Score])</f>
        <v>570</v>
      </c>
      <c r="AU481">
        <f>_xlfn.RANK.AVG(Table2[[#This Row],[Sharpe Ratio Z-Score]],Table2[Sharpe Ratio Z-Score])</f>
        <v>303</v>
      </c>
      <c r="AV481">
        <f>(Table2[[#This Row],[Rank 1Y]]+Table2[[#This Row],[Rank 6M]]+Table2[[#This Row],[Rank Sharpe]])/3</f>
        <v>454.33333333333331</v>
      </c>
    </row>
    <row r="482" spans="1:48" x14ac:dyDescent="0.3">
      <c r="A482" t="s">
        <v>125</v>
      </c>
      <c r="B482" t="s">
        <v>126</v>
      </c>
      <c r="C482" t="s">
        <v>10308</v>
      </c>
      <c r="D482" t="s">
        <v>127</v>
      </c>
      <c r="E482">
        <v>230067.79600639999</v>
      </c>
      <c r="F482">
        <v>949.25</v>
      </c>
      <c r="G482">
        <v>-6.9634686903289902</v>
      </c>
      <c r="H482">
        <f>(Table2[[#This Row],[1Y Return vs Nifty]]-AVERAGE(Table2[1Y Return vs Nifty]))/_xlfn.STDEV.P(Table2[1Y Return vs Nifty])</f>
        <v>-0.57038749941900546</v>
      </c>
      <c r="I482">
        <v>3.19785989516688</v>
      </c>
      <c r="J482">
        <f>(Table2[[#This Row],[1M Return vs Nifty]]-AVERAGE(Table2[1M Return vs Nifty]))/_xlfn.STDEV.P(Table2[1M Return vs Nifty])</f>
        <v>0.25529531207977052</v>
      </c>
      <c r="K482">
        <v>4.7365288325917501</v>
      </c>
      <c r="L482">
        <f>(Table2[[#This Row],[6M Return vs Nifty]]-AVERAGE(Table2[6M Return vs Nifty]))/_xlfn.STDEV.P(Table2[6M Return vs Nifty])</f>
        <v>-0.12535360690135275</v>
      </c>
      <c r="M482">
        <v>2.6314034480508202</v>
      </c>
      <c r="N482">
        <f>(Table2[[#This Row],[1W Return vs Nifty]]-AVERAGE(Table2[1W Return vs Nifty]))/_xlfn.STDEV.P(Table2[1W Return vs Nifty])</f>
        <v>0.41446407701237031</v>
      </c>
      <c r="O482">
        <v>923.65</v>
      </c>
      <c r="P482">
        <v>914.11190314222301</v>
      </c>
      <c r="Q482">
        <v>865.35958425854199</v>
      </c>
      <c r="R482">
        <v>60.308580880132403</v>
      </c>
      <c r="S482" s="2">
        <f>(Table2[[#This Row],[Close Price]]-Table2[[#This Row],[20D EMA]])/Table2[[#This Row],[20D EMA]]</f>
        <v>2.771612623829375E-2</v>
      </c>
      <c r="T482" s="2">
        <f>(Table2[[#This Row],[Close Price]]-Table2[[#This Row],[50D EMA]])/Table2[[#This Row],[50D EMA]]</f>
        <v>3.8439601034612053E-2</v>
      </c>
      <c r="U482" s="2">
        <f>(Table2[[#This Row],[Close Price]]-Table2[[#This Row],[200D EMA]])/Table2[[#This Row],[200D EMA]]</f>
        <v>9.6942840025672175E-2</v>
      </c>
      <c r="V482">
        <v>0.75753208191647103</v>
      </c>
      <c r="W482">
        <v>935</v>
      </c>
      <c r="X482">
        <v>951.5</v>
      </c>
      <c r="Y482">
        <v>935</v>
      </c>
      <c r="Z482">
        <v>968.9</v>
      </c>
      <c r="AA482">
        <v>854.15</v>
      </c>
      <c r="AB482">
        <v>968.9</v>
      </c>
      <c r="AC482" s="2">
        <f>(Table2[[#This Row],[Close Price]]/Table2[[#This Row],[Day Low]])-1</f>
        <v>1.5240641711229852E-2</v>
      </c>
      <c r="AD482" s="2">
        <f>(Table2[[#This Row],[Day High]]/Table2[[#This Row],[Close Price]])-1</f>
        <v>2.3702923360546801E-3</v>
      </c>
      <c r="AE482" s="2">
        <f>(Table2[[#This Row],[Close Price]]/Table2[[#This Row],[Current Week Low]])-1</f>
        <v>1.5240641711229852E-2</v>
      </c>
      <c r="AF482" s="2">
        <f>(Table2[[#This Row],[Current Week High]]/Table2[[#This Row],[Close Price]])-1</f>
        <v>2.0700553068211613E-2</v>
      </c>
      <c r="AG482" s="2">
        <f>(Table2[[#This Row],[Close Price]]/Table2[[#This Row],[Current Month Low]])-1</f>
        <v>0.11133875782942115</v>
      </c>
      <c r="AH482" s="2">
        <f>(Table2[[#This Row],[Current Month High]]/Table2[[#This Row],[Close Price]])-1</f>
        <v>2.0700553068211613E-2</v>
      </c>
      <c r="AI482">
        <v>2.07005530682116</v>
      </c>
      <c r="AJ482">
        <v>31.293222683264101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0.09</v>
      </c>
      <c r="AM482" t="s">
        <v>10345</v>
      </c>
      <c r="AN482">
        <v>4.88</v>
      </c>
      <c r="AO482" t="s">
        <v>10345</v>
      </c>
      <c r="AP482">
        <v>9.1843901034229999E-3</v>
      </c>
      <c r="AQ482">
        <f>(Table2[[#This Row],[Sharpe Ratio]]-AVERAGE(Table2[Sharpe Ratio]))/_xlfn.STDEV.P(Table2[Sharpe Ratio])</f>
        <v>-0.64767458585202697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-0.67365630308024438</v>
      </c>
      <c r="AS482">
        <f>_xlfn.RANK.AVG(Table2[[#This Row],[1Y Return vs Nifty Z-Score]],Table2[1Y Return vs Nifty Z-Score])</f>
        <v>507</v>
      </c>
      <c r="AT482">
        <f>_xlfn.RANK.AVG(Table2[[#This Row],[6M Return vs Nifty Z-Score]],Table2[6M Return vs Nifty Z-Score])</f>
        <v>356</v>
      </c>
      <c r="AU482">
        <f>_xlfn.RANK.AVG(Table2[[#This Row],[Sharpe Ratio Z-Score]],Table2[Sharpe Ratio Z-Score])</f>
        <v>503</v>
      </c>
      <c r="AV482">
        <f>(Table2[[#This Row],[Rank 1Y]]+Table2[[#This Row],[Rank 6M]]+Table2[[#This Row],[Rank Sharpe]])/3</f>
        <v>455.33333333333331</v>
      </c>
    </row>
    <row r="483" spans="1:48" x14ac:dyDescent="0.3">
      <c r="A483" t="s">
        <v>1008</v>
      </c>
      <c r="B483" t="s">
        <v>1009</v>
      </c>
      <c r="C483" t="s">
        <v>632</v>
      </c>
      <c r="D483" t="s">
        <v>632</v>
      </c>
      <c r="E483">
        <v>14116.178460043</v>
      </c>
      <c r="F483">
        <v>27.75</v>
      </c>
      <c r="G483">
        <v>27.459551147028801</v>
      </c>
      <c r="H483">
        <f>(Table2[[#This Row],[1Y Return vs Nifty]]-AVERAGE(Table2[1Y Return vs Nifty]))/_xlfn.STDEV.P(Table2[1Y Return vs Nifty])</f>
        <v>-3.0182917297421178E-2</v>
      </c>
      <c r="I483">
        <v>4.3036448240636602</v>
      </c>
      <c r="J483">
        <f>(Table2[[#This Row],[1M Return vs Nifty]]-AVERAGE(Table2[1M Return vs Nifty]))/_xlfn.STDEV.P(Table2[1M Return vs Nifty])</f>
        <v>0.36003263724733259</v>
      </c>
      <c r="K483">
        <v>-14.665368035314099</v>
      </c>
      <c r="L483">
        <f>(Table2[[#This Row],[6M Return vs Nifty]]-AVERAGE(Table2[6M Return vs Nifty]))/_xlfn.STDEV.P(Table2[6M Return vs Nifty])</f>
        <v>-0.78932846588653072</v>
      </c>
      <c r="M483">
        <v>10.1765130640755</v>
      </c>
      <c r="N483">
        <f>(Table2[[#This Row],[1W Return vs Nifty]]-AVERAGE(Table2[1W Return vs Nifty]))/_xlfn.STDEV.P(Table2[1W Return vs Nifty])</f>
        <v>2.1185094739718768</v>
      </c>
      <c r="O483">
        <v>26.94</v>
      </c>
      <c r="P483">
        <v>26.852865154303899</v>
      </c>
      <c r="Q483">
        <v>25.661941376597301</v>
      </c>
      <c r="R483">
        <v>66.231390327452502</v>
      </c>
      <c r="S483" s="2">
        <f>(Table2[[#This Row],[Close Price]]-Table2[[#This Row],[20D EMA]])/Table2[[#This Row],[20D EMA]]</f>
        <v>3.0066815144766099E-2</v>
      </c>
      <c r="T483" s="2">
        <f>(Table2[[#This Row],[Close Price]]-Table2[[#This Row],[50D EMA]])/Table2[[#This Row],[50D EMA]]</f>
        <v>3.3409278322477663E-2</v>
      </c>
      <c r="U483" s="2">
        <f>(Table2[[#This Row],[Close Price]]-Table2[[#This Row],[200D EMA]])/Table2[[#This Row],[200D EMA]]</f>
        <v>8.1367913392044744E-2</v>
      </c>
      <c r="V483">
        <v>2.9945390716713001</v>
      </c>
      <c r="W483">
        <v>27.41</v>
      </c>
      <c r="X483">
        <v>29.15</v>
      </c>
      <c r="Y483">
        <v>27.41</v>
      </c>
      <c r="Z483">
        <v>29.15</v>
      </c>
      <c r="AA483">
        <v>24.48</v>
      </c>
      <c r="AB483">
        <v>29.79</v>
      </c>
      <c r="AC483" s="2">
        <f>(Table2[[#This Row],[Close Price]]/Table2[[#This Row],[Day Low]])-1</f>
        <v>1.2404232032105167E-2</v>
      </c>
      <c r="AD483" s="2">
        <f>(Table2[[#This Row],[Day High]]/Table2[[#This Row],[Close Price]])-1</f>
        <v>5.0450450450450379E-2</v>
      </c>
      <c r="AE483" s="2">
        <f>(Table2[[#This Row],[Close Price]]/Table2[[#This Row],[Current Week Low]])-1</f>
        <v>1.2404232032105167E-2</v>
      </c>
      <c r="AF483" s="2">
        <f>(Table2[[#This Row],[Current Week High]]/Table2[[#This Row],[Close Price]])-1</f>
        <v>5.0450450450450379E-2</v>
      </c>
      <c r="AG483" s="2">
        <f>(Table2[[#This Row],[Close Price]]/Table2[[#This Row],[Current Month Low]])-1</f>
        <v>0.13357843137254899</v>
      </c>
      <c r="AH483" s="2">
        <f>(Table2[[#This Row],[Current Month High]]/Table2[[#This Row],[Close Price]])-1</f>
        <v>7.3513513513513429E-2</v>
      </c>
      <c r="AI483">
        <v>40.720720720720699</v>
      </c>
      <c r="AJ483">
        <v>72.360248447204896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-0.01</v>
      </c>
      <c r="AM483" t="s">
        <v>10344</v>
      </c>
      <c r="AN483">
        <v>7.47</v>
      </c>
      <c r="AO483" t="s">
        <v>10345</v>
      </c>
      <c r="AP483">
        <v>2.1932715980456E-2</v>
      </c>
      <c r="AQ483">
        <f>(Table2[[#This Row],[Sharpe Ratio]]-AVERAGE(Table2[Sharpe Ratio]))/_xlfn.STDEV.P(Table2[Sharpe Ratio])</f>
        <v>-0.50121038208416557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1.1578203459510918</v>
      </c>
      <c r="AS483">
        <f>_xlfn.RANK.AVG(Table2[[#This Row],[1Y Return vs Nifty Z-Score]],Table2[1Y Return vs Nifty Z-Score])</f>
        <v>306</v>
      </c>
      <c r="AT483">
        <f>_xlfn.RANK.AVG(Table2[[#This Row],[6M Return vs Nifty Z-Score]],Table2[6M Return vs Nifty Z-Score])</f>
        <v>588</v>
      </c>
      <c r="AU483">
        <f>_xlfn.RANK.AVG(Table2[[#This Row],[Sharpe Ratio Z-Score]],Table2[Sharpe Ratio Z-Score])</f>
        <v>472</v>
      </c>
      <c r="AV483">
        <f>(Table2[[#This Row],[Rank 1Y]]+Table2[[#This Row],[Rank 6M]]+Table2[[#This Row],[Rank Sharpe]])/3</f>
        <v>455.33333333333331</v>
      </c>
    </row>
    <row r="484" spans="1:48" x14ac:dyDescent="0.3">
      <c r="A484" t="s">
        <v>179</v>
      </c>
      <c r="B484" t="s">
        <v>180</v>
      </c>
      <c r="C484" t="s">
        <v>6698</v>
      </c>
      <c r="D484" t="s">
        <v>80</v>
      </c>
      <c r="E484">
        <v>153809.74558371</v>
      </c>
      <c r="F484">
        <v>616.4</v>
      </c>
      <c r="G484">
        <v>10.693770380209999</v>
      </c>
      <c r="H484">
        <f>(Table2[[#This Row],[1Y Return vs Nifty]]-AVERAGE(Table2[1Y Return vs Nifty]))/_xlfn.STDEV.P(Table2[1Y Return vs Nifty])</f>
        <v>-0.29329032727695853</v>
      </c>
      <c r="I484">
        <v>-10.3888994800507</v>
      </c>
      <c r="J484">
        <f>(Table2[[#This Row],[1M Return vs Nifty]]-AVERAGE(Table2[1M Return vs Nifty]))/_xlfn.STDEV.P(Table2[1M Return vs Nifty])</f>
        <v>-1.0316103035315094</v>
      </c>
      <c r="K484">
        <v>-9.5201816538651904</v>
      </c>
      <c r="L484">
        <f>(Table2[[#This Row],[6M Return vs Nifty]]-AVERAGE(Table2[6M Return vs Nifty]))/_xlfn.STDEV.P(Table2[6M Return vs Nifty])</f>
        <v>-0.61324906368508325</v>
      </c>
      <c r="M484">
        <v>-1.54576889910814</v>
      </c>
      <c r="N484">
        <f>(Table2[[#This Row],[1W Return vs Nifty]]-AVERAGE(Table2[1W Return vs Nifty]))/_xlfn.STDEV.P(Table2[1W Return vs Nifty])</f>
        <v>-0.52894054833130999</v>
      </c>
      <c r="O484">
        <v>637.28</v>
      </c>
      <c r="P484">
        <v>646.02361597706999</v>
      </c>
      <c r="Q484">
        <v>594.14266896844299</v>
      </c>
      <c r="R484">
        <v>36.830971967470703</v>
      </c>
      <c r="S484" s="2">
        <f>(Table2[[#This Row],[Close Price]]-Table2[[#This Row],[20D EMA]])/Table2[[#This Row],[20D EMA]]</f>
        <v>-3.2764248054230477E-2</v>
      </c>
      <c r="T484" s="2">
        <f>(Table2[[#This Row],[Close Price]]-Table2[[#This Row],[50D EMA]])/Table2[[#This Row],[50D EMA]]</f>
        <v>-4.5855314332845502E-2</v>
      </c>
      <c r="U484" s="2">
        <f>(Table2[[#This Row],[Close Price]]-Table2[[#This Row],[200D EMA]])/Table2[[#This Row],[200D EMA]]</f>
        <v>3.7461256688061821E-2</v>
      </c>
      <c r="V484">
        <v>0.82986157041674402</v>
      </c>
      <c r="W484">
        <v>615.1</v>
      </c>
      <c r="X484">
        <v>627.25</v>
      </c>
      <c r="Y484">
        <v>615.1</v>
      </c>
      <c r="Z484">
        <v>639.9</v>
      </c>
      <c r="AA484">
        <v>615.1</v>
      </c>
      <c r="AB484">
        <v>681</v>
      </c>
      <c r="AC484" s="2">
        <f>(Table2[[#This Row],[Close Price]]/Table2[[#This Row],[Day Low]])-1</f>
        <v>2.1134774833360126E-3</v>
      </c>
      <c r="AD484" s="2">
        <f>(Table2[[#This Row],[Day High]]/Table2[[#This Row],[Close Price]])-1</f>
        <v>1.7602206359506933E-2</v>
      </c>
      <c r="AE484" s="2">
        <f>(Table2[[#This Row],[Close Price]]/Table2[[#This Row],[Current Week Low]])-1</f>
        <v>2.1134774833360126E-3</v>
      </c>
      <c r="AF484" s="2">
        <f>(Table2[[#This Row],[Current Week High]]/Table2[[#This Row],[Close Price]])-1</f>
        <v>3.8124594419208346E-2</v>
      </c>
      <c r="AG484" s="2">
        <f>(Table2[[#This Row],[Close Price]]/Table2[[#This Row],[Current Month Low]])-1</f>
        <v>2.1134774833360126E-3</v>
      </c>
      <c r="AH484" s="2">
        <f>(Table2[[#This Row],[Current Month High]]/Table2[[#This Row],[Close Price]])-1</f>
        <v>0.10480207657365348</v>
      </c>
      <c r="AI484">
        <v>14.690136275145999</v>
      </c>
      <c r="AJ484">
        <v>52.555376809800698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-7.0000000000000007E-2</v>
      </c>
      <c r="AM484" t="s">
        <v>10344</v>
      </c>
      <c r="AN484">
        <v>-2.4700000000000002</v>
      </c>
      <c r="AO484" t="s">
        <v>10344</v>
      </c>
      <c r="AP484">
        <v>2.5261133511317001E-2</v>
      </c>
      <c r="AQ484">
        <f>(Table2[[#This Row],[Sharpe Ratio]]-AVERAGE(Table2[Sharpe Ratio]))/_xlfn.STDEV.P(Table2[Sharpe Ratio])</f>
        <v>-0.46297053567870128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>
        <f>_xlfn.RANK.AVG(Table2[[#This Row],[1Y Return vs Nifty Z-Score]],Table2[1Y Return vs Nifty Z-Score])</f>
        <v>378</v>
      </c>
      <c r="AT484">
        <f>_xlfn.RANK.AVG(Table2[[#This Row],[6M Return vs Nifty Z-Score]],Table2[6M Return vs Nifty Z-Score])</f>
        <v>529</v>
      </c>
      <c r="AU484">
        <f>_xlfn.RANK.AVG(Table2[[#This Row],[Sharpe Ratio Z-Score]],Table2[Sharpe Ratio Z-Score])</f>
        <v>466</v>
      </c>
      <c r="AV484">
        <f>(Table2[[#This Row],[Rank 1Y]]+Table2[[#This Row],[Rank 6M]]+Table2[[#This Row],[Rank Sharpe]])/3</f>
        <v>457.66666666666669</v>
      </c>
    </row>
    <row r="485" spans="1:48" x14ac:dyDescent="0.3">
      <c r="A485" t="s">
        <v>533</v>
      </c>
      <c r="B485" t="s">
        <v>534</v>
      </c>
      <c r="C485" t="s">
        <v>10301</v>
      </c>
      <c r="D485" t="s">
        <v>54</v>
      </c>
      <c r="E485">
        <v>39544.63995882</v>
      </c>
      <c r="F485">
        <v>315.25</v>
      </c>
      <c r="G485">
        <v>-22.060110961444401</v>
      </c>
      <c r="H485">
        <f>(Table2[[#This Row],[1Y Return vs Nifty]]-AVERAGE(Table2[1Y Return vs Nifty]))/_xlfn.STDEV.P(Table2[1Y Return vs Nifty])</f>
        <v>-0.80730091863786158</v>
      </c>
      <c r="I485">
        <v>7.5153497331063104</v>
      </c>
      <c r="J485">
        <f>(Table2[[#This Row],[1M Return vs Nifty]]-AVERAGE(Table2[1M Return vs Nifty]))/_xlfn.STDEV.P(Table2[1M Return vs Nifty])</f>
        <v>0.66423770697663387</v>
      </c>
      <c r="K485">
        <v>-2.11849575142333</v>
      </c>
      <c r="L485">
        <f>(Table2[[#This Row],[6M Return vs Nifty]]-AVERAGE(Table2[6M Return vs Nifty]))/_xlfn.STDEV.P(Table2[6M Return vs Nifty])</f>
        <v>-0.35994736917623776</v>
      </c>
      <c r="M485">
        <v>4.37805746522164</v>
      </c>
      <c r="N485">
        <f>(Table2[[#This Row],[1W Return vs Nifty]]-AVERAGE(Table2[1W Return vs Nifty]))/_xlfn.STDEV.P(Table2[1W Return vs Nifty])</f>
        <v>0.80894181020784128</v>
      </c>
      <c r="O485">
        <v>304.67</v>
      </c>
      <c r="P485">
        <v>298.577146116336</v>
      </c>
      <c r="Q485">
        <v>286.03251555407502</v>
      </c>
      <c r="R485">
        <v>69.160335510339905</v>
      </c>
      <c r="S485" s="2">
        <f>(Table2[[#This Row],[Close Price]]-Table2[[#This Row],[20D EMA]])/Table2[[#This Row],[20D EMA]]</f>
        <v>3.4726097088653242E-2</v>
      </c>
      <c r="T485" s="2">
        <f>(Table2[[#This Row],[Close Price]]-Table2[[#This Row],[50D EMA]])/Table2[[#This Row],[50D EMA]]</f>
        <v>5.5841025009890348E-2</v>
      </c>
      <c r="U485" s="2">
        <f>(Table2[[#This Row],[Close Price]]-Table2[[#This Row],[200D EMA]])/Table2[[#This Row],[200D EMA]]</f>
        <v>0.10214742330719864</v>
      </c>
      <c r="V485">
        <v>0.92518659198095099</v>
      </c>
      <c r="W485">
        <v>314.14999999999998</v>
      </c>
      <c r="X485">
        <v>322.45</v>
      </c>
      <c r="Y485">
        <v>306.5</v>
      </c>
      <c r="Z485">
        <v>323.25</v>
      </c>
      <c r="AA485">
        <v>286</v>
      </c>
      <c r="AB485">
        <v>323.25</v>
      </c>
      <c r="AC485" s="2">
        <f>(Table2[[#This Row],[Close Price]]/Table2[[#This Row],[Day Low]])-1</f>
        <v>3.5015120165526881E-3</v>
      </c>
      <c r="AD485" s="2">
        <f>(Table2[[#This Row],[Day High]]/Table2[[#This Row],[Close Price]])-1</f>
        <v>2.2839016653449562E-2</v>
      </c>
      <c r="AE485" s="2">
        <f>(Table2[[#This Row],[Close Price]]/Table2[[#This Row],[Current Week Low]])-1</f>
        <v>2.8548123980424167E-2</v>
      </c>
      <c r="AF485" s="2">
        <f>(Table2[[#This Row],[Current Week High]]/Table2[[#This Row],[Close Price]])-1</f>
        <v>2.5376685170499513E-2</v>
      </c>
      <c r="AG485" s="2">
        <f>(Table2[[#This Row],[Close Price]]/Table2[[#This Row],[Current Month Low]])-1</f>
        <v>0.10227272727272729</v>
      </c>
      <c r="AH485" s="2">
        <f>(Table2[[#This Row],[Current Month High]]/Table2[[#This Row],[Close Price]])-1</f>
        <v>2.5376685170499513E-2</v>
      </c>
      <c r="AI485">
        <v>2.53766851704995</v>
      </c>
      <c r="AJ485">
        <v>32.820728881398701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0.05</v>
      </c>
      <c r="AM485" t="s">
        <v>10345</v>
      </c>
      <c r="AN485">
        <v>5.05</v>
      </c>
      <c r="AO485" t="s">
        <v>10345</v>
      </c>
      <c r="AP485">
        <v>7.3581868734397995E-2</v>
      </c>
      <c r="AQ485">
        <f>(Table2[[#This Row],[Sharpe Ratio]]-AVERAGE(Table2[Sharpe Ratio]))/_xlfn.STDEV.P(Table2[Sharpe Ratio])</f>
        <v>9.2181417463349097E-2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0.39811264683372488</v>
      </c>
      <c r="AS485">
        <f>_xlfn.RANK.AVG(Table2[[#This Row],[1Y Return vs Nifty Z-Score]],Table2[1Y Return vs Nifty Z-Score])</f>
        <v>607</v>
      </c>
      <c r="AT485">
        <f>_xlfn.RANK.AVG(Table2[[#This Row],[6M Return vs Nifty Z-Score]],Table2[6M Return vs Nifty Z-Score])</f>
        <v>442</v>
      </c>
      <c r="AU485">
        <f>_xlfn.RANK.AVG(Table2[[#This Row],[Sharpe Ratio Z-Score]],Table2[Sharpe Ratio Z-Score])</f>
        <v>328</v>
      </c>
      <c r="AV485">
        <f>(Table2[[#This Row],[Rank 1Y]]+Table2[[#This Row],[Rank 6M]]+Table2[[#This Row],[Rank Sharpe]])/3</f>
        <v>459</v>
      </c>
    </row>
    <row r="486" spans="1:48" x14ac:dyDescent="0.3">
      <c r="A486" t="s">
        <v>764</v>
      </c>
      <c r="B486" t="s">
        <v>765</v>
      </c>
      <c r="C486" t="s">
        <v>10300</v>
      </c>
      <c r="D486" t="s">
        <v>300</v>
      </c>
      <c r="E486">
        <v>22015.634715224998</v>
      </c>
      <c r="F486">
        <v>2012.7</v>
      </c>
      <c r="G486">
        <v>-1.8478827528016899</v>
      </c>
      <c r="H486">
        <f>(Table2[[#This Row],[1Y Return vs Nifty]]-AVERAGE(Table2[1Y Return vs Nifty]))/_xlfn.STDEV.P(Table2[1Y Return vs Nifty])</f>
        <v>-0.49010799527480708</v>
      </c>
      <c r="I486">
        <v>11.0547456462151</v>
      </c>
      <c r="J486">
        <f>(Table2[[#This Row],[1M Return vs Nifty]]-AVERAGE(Table2[1M Return vs Nifty]))/_xlfn.STDEV.P(Table2[1M Return vs Nifty])</f>
        <v>0.99948089121668526</v>
      </c>
      <c r="K486">
        <v>-14.894404402010901</v>
      </c>
      <c r="L486">
        <f>(Table2[[#This Row],[6M Return vs Nifty]]-AVERAGE(Table2[6M Return vs Nifty]))/_xlfn.STDEV.P(Table2[6M Return vs Nifty])</f>
        <v>-0.79716658554644626</v>
      </c>
      <c r="M486">
        <v>0.102961437214389</v>
      </c>
      <c r="N486">
        <f>(Table2[[#This Row],[1W Return vs Nifty]]-AVERAGE(Table2[1W Return vs Nifty]))/_xlfn.STDEV.P(Table2[1W Return vs Nifty])</f>
        <v>-0.15657864990760464</v>
      </c>
      <c r="O486">
        <v>1872.06</v>
      </c>
      <c r="P486">
        <v>1840.2995764724801</v>
      </c>
      <c r="Q486">
        <v>1830.4447730623499</v>
      </c>
      <c r="R486">
        <v>76.428729646184905</v>
      </c>
      <c r="S486" s="2">
        <f>(Table2[[#This Row],[Close Price]]-Table2[[#This Row],[20D EMA]])/Table2[[#This Row],[20D EMA]]</f>
        <v>7.5125797250088194E-2</v>
      </c>
      <c r="T486" s="2">
        <f>(Table2[[#This Row],[Close Price]]-Table2[[#This Row],[50D EMA]])/Table2[[#This Row],[50D EMA]]</f>
        <v>9.3680629899388565E-2</v>
      </c>
      <c r="U486" s="2">
        <f>(Table2[[#This Row],[Close Price]]-Table2[[#This Row],[200D EMA]])/Table2[[#This Row],[200D EMA]]</f>
        <v>9.9568820441785624E-2</v>
      </c>
      <c r="V486">
        <v>1.2465437625912099</v>
      </c>
      <c r="W486">
        <v>1962.1</v>
      </c>
      <c r="X486">
        <v>2032</v>
      </c>
      <c r="Y486">
        <v>1962.1</v>
      </c>
      <c r="Z486">
        <v>2034.85</v>
      </c>
      <c r="AA486">
        <v>1651.5</v>
      </c>
      <c r="AB486">
        <v>2049.9499999999998</v>
      </c>
      <c r="AC486" s="2">
        <f>(Table2[[#This Row],[Close Price]]/Table2[[#This Row],[Day Low]])-1</f>
        <v>2.5788695785128324E-2</v>
      </c>
      <c r="AD486" s="2">
        <f>(Table2[[#This Row],[Day High]]/Table2[[#This Row],[Close Price]])-1</f>
        <v>9.5891091568538478E-3</v>
      </c>
      <c r="AE486" s="2">
        <f>(Table2[[#This Row],[Close Price]]/Table2[[#This Row],[Current Week Low]])-1</f>
        <v>2.5788695785128324E-2</v>
      </c>
      <c r="AF486" s="2">
        <f>(Table2[[#This Row],[Current Week High]]/Table2[[#This Row],[Close Price]])-1</f>
        <v>1.1005117503850581E-2</v>
      </c>
      <c r="AG486" s="2">
        <f>(Table2[[#This Row],[Close Price]]/Table2[[#This Row],[Current Month Low]])-1</f>
        <v>0.21871026339691202</v>
      </c>
      <c r="AH486" s="2">
        <f>(Table2[[#This Row],[Current Month High]]/Table2[[#This Row],[Close Price]])-1</f>
        <v>1.850747751776205E-2</v>
      </c>
      <c r="AI486">
        <v>22.171709643762</v>
      </c>
      <c r="AJ486">
        <v>30.516827702483599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-0.13</v>
      </c>
      <c r="AM486" t="s">
        <v>10344</v>
      </c>
      <c r="AN486">
        <v>19.829999999999998</v>
      </c>
      <c r="AO486" t="s">
        <v>10345</v>
      </c>
      <c r="AP486">
        <v>7.6735049494532998E-2</v>
      </c>
      <c r="AQ486">
        <f>(Table2[[#This Row],[Sharpe Ratio]]-AVERAGE(Table2[Sharpe Ratio]))/_xlfn.STDEV.P(Table2[Sharpe Ratio])</f>
        <v>0.12840798664772557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-0.31596435286444713</v>
      </c>
      <c r="AS486">
        <f>_xlfn.RANK.AVG(Table2[[#This Row],[1Y Return vs Nifty Z-Score]],Table2[1Y Return vs Nifty Z-Score])</f>
        <v>473</v>
      </c>
      <c r="AT486">
        <f>_xlfn.RANK.AVG(Table2[[#This Row],[6M Return vs Nifty Z-Score]],Table2[6M Return vs Nifty Z-Score])</f>
        <v>589</v>
      </c>
      <c r="AU486">
        <f>_xlfn.RANK.AVG(Table2[[#This Row],[Sharpe Ratio Z-Score]],Table2[Sharpe Ratio Z-Score])</f>
        <v>316</v>
      </c>
      <c r="AV486">
        <f>(Table2[[#This Row],[Rank 1Y]]+Table2[[#This Row],[Rank 6M]]+Table2[[#This Row],[Rank Sharpe]])/3</f>
        <v>459.33333333333331</v>
      </c>
    </row>
    <row r="487" spans="1:48" x14ac:dyDescent="0.3">
      <c r="A487" t="s">
        <v>187</v>
      </c>
      <c r="B487" t="s">
        <v>188</v>
      </c>
      <c r="C487" t="s">
        <v>10303</v>
      </c>
      <c r="D487" t="s">
        <v>121</v>
      </c>
      <c r="E487">
        <v>138843.71186328001</v>
      </c>
      <c r="F487">
        <v>5703.35</v>
      </c>
      <c r="G487">
        <v>-3.33078851968141</v>
      </c>
      <c r="H487">
        <f>(Table2[[#This Row],[1Y Return vs Nifty]]-AVERAGE(Table2[1Y Return vs Nifty]))/_xlfn.STDEV.P(Table2[1Y Return vs Nifty])</f>
        <v>-0.51337941346844207</v>
      </c>
      <c r="I487">
        <v>-3.14265556407369</v>
      </c>
      <c r="J487">
        <f>(Table2[[#This Row],[1M Return vs Nifty]]-AVERAGE(Table2[1M Return vs Nifty]))/_xlfn.STDEV.P(Table2[1M Return vs Nifty])</f>
        <v>-0.34526327036264165</v>
      </c>
      <c r="K487">
        <v>2.5576872170213498</v>
      </c>
      <c r="L487">
        <f>(Table2[[#This Row],[6M Return vs Nifty]]-AVERAGE(Table2[6M Return vs Nifty]))/_xlfn.STDEV.P(Table2[6M Return vs Nifty])</f>
        <v>-0.19991827778373866</v>
      </c>
      <c r="M487">
        <v>-1.3416326613846501</v>
      </c>
      <c r="N487">
        <f>(Table2[[#This Row],[1W Return vs Nifty]]-AVERAGE(Table2[1W Return vs Nifty]))/_xlfn.STDEV.P(Table2[1W Return vs Nifty])</f>
        <v>-0.48283685548282607</v>
      </c>
      <c r="O487">
        <v>5756.38</v>
      </c>
      <c r="P487">
        <v>5654.57248426158</v>
      </c>
      <c r="Q487">
        <v>5223.3973536210697</v>
      </c>
      <c r="R487">
        <v>48.630353259496097</v>
      </c>
      <c r="S487" s="2">
        <f>(Table2[[#This Row],[Close Price]]-Table2[[#This Row],[20D EMA]])/Table2[[#This Row],[20D EMA]]</f>
        <v>-9.2123869515215711E-3</v>
      </c>
      <c r="T487" s="2">
        <f>(Table2[[#This Row],[Close Price]]-Table2[[#This Row],[50D EMA]])/Table2[[#This Row],[50D EMA]]</f>
        <v>8.6262075292487996E-3</v>
      </c>
      <c r="U487" s="2">
        <f>(Table2[[#This Row],[Close Price]]-Table2[[#This Row],[200D EMA]])/Table2[[#This Row],[200D EMA]]</f>
        <v>9.1885149431759808E-2</v>
      </c>
      <c r="V487">
        <v>0.519964823874973</v>
      </c>
      <c r="W487">
        <v>5690.05</v>
      </c>
      <c r="X487">
        <v>5775.4</v>
      </c>
      <c r="Y487">
        <v>5690.05</v>
      </c>
      <c r="Z487">
        <v>5860</v>
      </c>
      <c r="AA487">
        <v>5594.15</v>
      </c>
      <c r="AB487">
        <v>5924.8</v>
      </c>
      <c r="AC487" s="2">
        <f>(Table2[[#This Row],[Close Price]]/Table2[[#This Row],[Day Low]])-1</f>
        <v>2.3374135552411968E-3</v>
      </c>
      <c r="AD487" s="2">
        <f>(Table2[[#This Row],[Day High]]/Table2[[#This Row],[Close Price]])-1</f>
        <v>1.2632926262635014E-2</v>
      </c>
      <c r="AE487" s="2">
        <f>(Table2[[#This Row],[Close Price]]/Table2[[#This Row],[Current Week Low]])-1</f>
        <v>2.3374135552411968E-3</v>
      </c>
      <c r="AF487" s="2">
        <f>(Table2[[#This Row],[Current Week High]]/Table2[[#This Row],[Close Price]])-1</f>
        <v>2.746631365776242E-2</v>
      </c>
      <c r="AG487" s="2">
        <f>(Table2[[#This Row],[Close Price]]/Table2[[#This Row],[Current Month Low]])-1</f>
        <v>1.9520391837902329E-2</v>
      </c>
      <c r="AH487" s="2">
        <f>(Table2[[#This Row],[Current Month High]]/Table2[[#This Row],[Close Price]])-1</f>
        <v>3.8828057194455923E-2</v>
      </c>
      <c r="AI487">
        <v>5.2889968176597897</v>
      </c>
      <c r="AJ487">
        <v>31.180854244773101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-0.04</v>
      </c>
      <c r="AM487" t="s">
        <v>10344</v>
      </c>
      <c r="AN487">
        <v>-0.64</v>
      </c>
      <c r="AO487" t="s">
        <v>10344</v>
      </c>
      <c r="AP487">
        <v>5.321322662257E-3</v>
      </c>
      <c r="AQ487">
        <f>(Table2[[#This Row],[Sharpe Ratio]]-AVERAGE(Table2[Sharpe Ratio]))/_xlfn.STDEV.P(Table2[Sharpe Ratio])</f>
        <v>-0.69205697004344913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-2.2334547871410977</v>
      </c>
      <c r="AS487">
        <f>_xlfn.RANK.AVG(Table2[[#This Row],[1Y Return vs Nifty Z-Score]],Table2[1Y Return vs Nifty Z-Score])</f>
        <v>484</v>
      </c>
      <c r="AT487">
        <f>_xlfn.RANK.AVG(Table2[[#This Row],[6M Return vs Nifty Z-Score]],Table2[6M Return vs Nifty Z-Score])</f>
        <v>385</v>
      </c>
      <c r="AU487">
        <f>_xlfn.RANK.AVG(Table2[[#This Row],[Sharpe Ratio Z-Score]],Table2[Sharpe Ratio Z-Score])</f>
        <v>514</v>
      </c>
      <c r="AV487">
        <f>(Table2[[#This Row],[Rank 1Y]]+Table2[[#This Row],[Rank 6M]]+Table2[[#This Row],[Rank Sharpe]])/3</f>
        <v>461</v>
      </c>
    </row>
    <row r="488" spans="1:48" x14ac:dyDescent="0.3">
      <c r="A488" t="s">
        <v>880</v>
      </c>
      <c r="B488" t="s">
        <v>881</v>
      </c>
      <c r="C488" t="s">
        <v>10315</v>
      </c>
      <c r="D488" t="s">
        <v>172</v>
      </c>
      <c r="E488">
        <v>17759.447922709998</v>
      </c>
      <c r="F488">
        <v>1139.95</v>
      </c>
      <c r="G488">
        <v>-3.8933234493239901</v>
      </c>
      <c r="H488">
        <f>(Table2[[#This Row],[1Y Return vs Nifty]]-AVERAGE(Table2[1Y Return vs Nifty]))/_xlfn.STDEV.P(Table2[1Y Return vs Nifty])</f>
        <v>-0.52220734164069882</v>
      </c>
      <c r="I488">
        <v>10.225655427846499</v>
      </c>
      <c r="J488">
        <f>(Table2[[#This Row],[1M Return vs Nifty]]-AVERAGE(Table2[1M Return vs Nifty]))/_xlfn.STDEV.P(Table2[1M Return vs Nifty])</f>
        <v>0.92095143261649226</v>
      </c>
      <c r="K488">
        <v>2.5389330399546401</v>
      </c>
      <c r="L488">
        <f>(Table2[[#This Row],[6M Return vs Nifty]]-AVERAGE(Table2[6M Return vs Nifty]))/_xlfn.STDEV.P(Table2[6M Return vs Nifty])</f>
        <v>-0.20056008627071448</v>
      </c>
      <c r="M488">
        <v>-1.7016460658632999</v>
      </c>
      <c r="N488">
        <f>(Table2[[#This Row],[1W Return vs Nifty]]-AVERAGE(Table2[1W Return vs Nifty]))/_xlfn.STDEV.P(Table2[1W Return vs Nifty])</f>
        <v>-0.56414504263528653</v>
      </c>
      <c r="O488">
        <v>1116.49</v>
      </c>
      <c r="P488">
        <v>1068.1768106148199</v>
      </c>
      <c r="Q488">
        <v>999.36384194592404</v>
      </c>
      <c r="R488">
        <v>58.848723632823202</v>
      </c>
      <c r="S488" s="2">
        <f>(Table2[[#This Row],[Close Price]]-Table2[[#This Row],[20D EMA]])/Table2[[#This Row],[20D EMA]]</f>
        <v>2.1012279554675845E-2</v>
      </c>
      <c r="T488" s="2">
        <f>(Table2[[#This Row],[Close Price]]-Table2[[#This Row],[50D EMA]])/Table2[[#This Row],[50D EMA]]</f>
        <v>6.7192236970459021E-2</v>
      </c>
      <c r="U488" s="2">
        <f>(Table2[[#This Row],[Close Price]]-Table2[[#This Row],[200D EMA]])/Table2[[#This Row],[200D EMA]]</f>
        <v>0.14067565000183704</v>
      </c>
      <c r="V488">
        <v>1.12983921834016</v>
      </c>
      <c r="W488">
        <v>1135.05</v>
      </c>
      <c r="X488">
        <v>1167.95</v>
      </c>
      <c r="Y488">
        <v>1135.05</v>
      </c>
      <c r="Z488">
        <v>1195.75</v>
      </c>
      <c r="AA488">
        <v>1006.15</v>
      </c>
      <c r="AB488">
        <v>1198.7</v>
      </c>
      <c r="AC488" s="2">
        <f>(Table2[[#This Row],[Close Price]]/Table2[[#This Row],[Day Low]])-1</f>
        <v>4.3169904409499082E-3</v>
      </c>
      <c r="AD488" s="2">
        <f>(Table2[[#This Row],[Day High]]/Table2[[#This Row],[Close Price]])-1</f>
        <v>2.4562480810561782E-2</v>
      </c>
      <c r="AE488" s="2">
        <f>(Table2[[#This Row],[Close Price]]/Table2[[#This Row],[Current Week Low]])-1</f>
        <v>4.3169904409499082E-3</v>
      </c>
      <c r="AF488" s="2">
        <f>(Table2[[#This Row],[Current Week High]]/Table2[[#This Row],[Close Price]])-1</f>
        <v>4.8949515329619775E-2</v>
      </c>
      <c r="AG488" s="2">
        <f>(Table2[[#This Row],[Close Price]]/Table2[[#This Row],[Current Month Low]])-1</f>
        <v>0.13298215971773608</v>
      </c>
      <c r="AH488" s="2">
        <f>(Table2[[#This Row],[Current Month High]]/Table2[[#This Row],[Close Price]])-1</f>
        <v>5.1537348129303995E-2</v>
      </c>
      <c r="AI488">
        <v>5.1537348129303897</v>
      </c>
      <c r="AJ488">
        <v>36.947381066794797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</v>
      </c>
      <c r="AM488">
        <v>0</v>
      </c>
      <c r="AN488">
        <v>0.38</v>
      </c>
      <c r="AO488" t="s">
        <v>10345</v>
      </c>
      <c r="AP488">
        <v>8.0945422424760008E-3</v>
      </c>
      <c r="AQ488">
        <f>(Table2[[#This Row],[Sharpe Ratio]]-AVERAGE(Table2[Sharpe Ratio]))/_xlfn.STDEV.P(Table2[Sharpe Ratio])</f>
        <v>-0.66019573574428714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-1.0261567736744945</v>
      </c>
      <c r="AS488">
        <f>_xlfn.RANK.AVG(Table2[[#This Row],[1Y Return vs Nifty Z-Score]],Table2[1Y Return vs Nifty Z-Score])</f>
        <v>492</v>
      </c>
      <c r="AT488">
        <f>_xlfn.RANK.AVG(Table2[[#This Row],[6M Return vs Nifty Z-Score]],Table2[6M Return vs Nifty Z-Score])</f>
        <v>386</v>
      </c>
      <c r="AU488">
        <f>_xlfn.RANK.AVG(Table2[[#This Row],[Sharpe Ratio Z-Score]],Table2[Sharpe Ratio Z-Score])</f>
        <v>506</v>
      </c>
      <c r="AV488">
        <f>(Table2[[#This Row],[Rank 1Y]]+Table2[[#This Row],[Rank 6M]]+Table2[[#This Row],[Rank Sharpe]])/3</f>
        <v>461.33333333333331</v>
      </c>
    </row>
    <row r="489" spans="1:48" x14ac:dyDescent="0.3">
      <c r="A489" t="s">
        <v>419</v>
      </c>
      <c r="B489" t="s">
        <v>420</v>
      </c>
      <c r="C489" t="s">
        <v>10308</v>
      </c>
      <c r="D489" t="s">
        <v>127</v>
      </c>
      <c r="E489">
        <v>56133.838677510001</v>
      </c>
      <c r="F489">
        <v>134.04</v>
      </c>
      <c r="G489">
        <v>24.393316930170698</v>
      </c>
      <c r="H489">
        <f>(Table2[[#This Row],[1Y Return vs Nifty]]-AVERAGE(Table2[1Y Return vs Nifty]))/_xlfn.STDEV.P(Table2[1Y Return vs Nifty])</f>
        <v>-7.8301698904348155E-2</v>
      </c>
      <c r="I489">
        <v>-9.2681009087793207</v>
      </c>
      <c r="J489">
        <f>(Table2[[#This Row],[1M Return vs Nifty]]-AVERAGE(Table2[1M Return vs Nifty]))/_xlfn.STDEV.P(Table2[1M Return vs Nifty])</f>
        <v>-0.925450921775686</v>
      </c>
      <c r="K489">
        <v>-4.0332777745559696</v>
      </c>
      <c r="L489">
        <f>(Table2[[#This Row],[6M Return vs Nifty]]-AVERAGE(Table2[6M Return vs Nifty]))/_xlfn.STDEV.P(Table2[6M Return vs Nifty])</f>
        <v>-0.42547534989135605</v>
      </c>
      <c r="M489">
        <v>1.1105722807887399</v>
      </c>
      <c r="N489">
        <f>(Table2[[#This Row],[1W Return vs Nifty]]-AVERAGE(Table2[1W Return vs Nifty]))/_xlfn.STDEV.P(Table2[1W Return vs Nifty])</f>
        <v>7.0987907412209034E-2</v>
      </c>
      <c r="O489">
        <v>136.18</v>
      </c>
      <c r="P489">
        <v>141.72093746712201</v>
      </c>
      <c r="Q489">
        <v>133.56801803470199</v>
      </c>
      <c r="R489">
        <v>52.261018635012803</v>
      </c>
      <c r="S489" s="2">
        <f>(Table2[[#This Row],[Close Price]]-Table2[[#This Row],[20D EMA]])/Table2[[#This Row],[20D EMA]]</f>
        <v>-1.5714495520634562E-2</v>
      </c>
      <c r="T489" s="2">
        <f>(Table2[[#This Row],[Close Price]]-Table2[[#This Row],[50D EMA]])/Table2[[#This Row],[50D EMA]]</f>
        <v>-5.4197619662965678E-2</v>
      </c>
      <c r="U489" s="2">
        <f>(Table2[[#This Row],[Close Price]]-Table2[[#This Row],[200D EMA]])/Table2[[#This Row],[200D EMA]]</f>
        <v>3.5336450464914047E-3</v>
      </c>
      <c r="V489">
        <v>0.55149357549340206</v>
      </c>
      <c r="W489">
        <v>133.35</v>
      </c>
      <c r="X489">
        <v>136.4</v>
      </c>
      <c r="Y489">
        <v>132.4</v>
      </c>
      <c r="Z489">
        <v>138.78</v>
      </c>
      <c r="AA489">
        <v>125</v>
      </c>
      <c r="AB489">
        <v>156.35</v>
      </c>
      <c r="AC489" s="2">
        <f>(Table2[[#This Row],[Close Price]]/Table2[[#This Row],[Day Low]])-1</f>
        <v>5.174353205849247E-3</v>
      </c>
      <c r="AD489" s="2">
        <f>(Table2[[#This Row],[Day High]]/Table2[[#This Row],[Close Price]])-1</f>
        <v>1.7606684571769726E-2</v>
      </c>
      <c r="AE489" s="2">
        <f>(Table2[[#This Row],[Close Price]]/Table2[[#This Row],[Current Week Low]])-1</f>
        <v>1.2386706948640303E-2</v>
      </c>
      <c r="AF489" s="2">
        <f>(Table2[[#This Row],[Current Week High]]/Table2[[#This Row],[Close Price]])-1</f>
        <v>3.5362578334825479E-2</v>
      </c>
      <c r="AG489" s="2">
        <f>(Table2[[#This Row],[Close Price]]/Table2[[#This Row],[Current Month Low]])-1</f>
        <v>7.231999999999994E-2</v>
      </c>
      <c r="AH489" s="2">
        <f>(Table2[[#This Row],[Current Month High]]/Table2[[#This Row],[Close Price]])-1</f>
        <v>0.16644285287973748</v>
      </c>
      <c r="AI489">
        <v>30.819158460161098</v>
      </c>
      <c r="AJ489">
        <v>63.863080684596497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-0.08</v>
      </c>
      <c r="AM489" t="s">
        <v>10344</v>
      </c>
      <c r="AN489">
        <v>3.63</v>
      </c>
      <c r="AO489" t="s">
        <v>10345</v>
      </c>
      <c r="AP489">
        <v>-1.0435283268441E-2</v>
      </c>
      <c r="AQ489">
        <f>(Table2[[#This Row],[Sharpe Ratio]]-AVERAGE(Table2[Sharpe Ratio]))/_xlfn.STDEV.P(Table2[Sharpe Ratio])</f>
        <v>-0.87308299369423048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325</v>
      </c>
      <c r="AT489">
        <f>_xlfn.RANK.AVG(Table2[[#This Row],[6M Return vs Nifty Z-Score]],Table2[6M Return vs Nifty Z-Score])</f>
        <v>465</v>
      </c>
      <c r="AU489">
        <f>_xlfn.RANK.AVG(Table2[[#This Row],[Sharpe Ratio Z-Score]],Table2[Sharpe Ratio Z-Score])</f>
        <v>596</v>
      </c>
      <c r="AV489">
        <f>(Table2[[#This Row],[Rank 1Y]]+Table2[[#This Row],[Rank 6M]]+Table2[[#This Row],[Rank Sharpe]])/3</f>
        <v>462</v>
      </c>
    </row>
    <row r="490" spans="1:48" x14ac:dyDescent="0.3">
      <c r="A490" t="s">
        <v>641</v>
      </c>
      <c r="B490" t="s">
        <v>642</v>
      </c>
      <c r="C490" t="s">
        <v>10307</v>
      </c>
      <c r="D490" t="s">
        <v>193</v>
      </c>
      <c r="E490">
        <v>29122.543959840001</v>
      </c>
      <c r="F490">
        <v>15201.3</v>
      </c>
      <c r="G490">
        <v>-12.2544661265876</v>
      </c>
      <c r="H490">
        <f>(Table2[[#This Row],[1Y Return vs Nifty]]-AVERAGE(Table2[1Y Return vs Nifty]))/_xlfn.STDEV.P(Table2[1Y Return vs Nifty])</f>
        <v>-0.65341975726753254</v>
      </c>
      <c r="I490">
        <v>-2.8157379217466101</v>
      </c>
      <c r="J490">
        <f>(Table2[[#This Row],[1M Return vs Nifty]]-AVERAGE(Table2[1M Return vs Nifty]))/_xlfn.STDEV.P(Table2[1M Return vs Nifty])</f>
        <v>-0.31429840684113824</v>
      </c>
      <c r="K490">
        <v>-9.83458516919241</v>
      </c>
      <c r="L490">
        <f>(Table2[[#This Row],[6M Return vs Nifty]]-AVERAGE(Table2[6M Return vs Nifty]))/_xlfn.STDEV.P(Table2[6M Return vs Nifty])</f>
        <v>-0.62400863174047039</v>
      </c>
      <c r="M490">
        <v>-4.3914332834751502</v>
      </c>
      <c r="N490">
        <f>(Table2[[#This Row],[1W Return vs Nifty]]-AVERAGE(Table2[1W Return vs Nifty]))/_xlfn.STDEV.P(Table2[1W Return vs Nifty])</f>
        <v>-1.1716272079357462</v>
      </c>
      <c r="O490">
        <v>15595.37</v>
      </c>
      <c r="P490">
        <v>15619.948492956401</v>
      </c>
      <c r="Q490">
        <v>15022.601889498799</v>
      </c>
      <c r="R490">
        <v>38.325621707711299</v>
      </c>
      <c r="S490" s="2">
        <f>(Table2[[#This Row],[Close Price]]-Table2[[#This Row],[20D EMA]])/Table2[[#This Row],[20D EMA]]</f>
        <v>-2.5268396966535676E-2</v>
      </c>
      <c r="T490" s="2">
        <f>(Table2[[#This Row],[Close Price]]-Table2[[#This Row],[50D EMA]])/Table2[[#This Row],[50D EMA]]</f>
        <v>-2.6802168595189989E-2</v>
      </c>
      <c r="U490" s="2">
        <f>(Table2[[#This Row],[Close Price]]-Table2[[#This Row],[200D EMA]])/Table2[[#This Row],[200D EMA]]</f>
        <v>1.1895283640985976E-2</v>
      </c>
      <c r="V490">
        <v>0.19913417885910301</v>
      </c>
      <c r="W490">
        <v>15131.7</v>
      </c>
      <c r="X490">
        <v>15490</v>
      </c>
      <c r="Y490">
        <v>15131.7</v>
      </c>
      <c r="Z490">
        <v>15657</v>
      </c>
      <c r="AA490">
        <v>15050.2</v>
      </c>
      <c r="AB490">
        <v>16359.8</v>
      </c>
      <c r="AC490" s="2">
        <f>(Table2[[#This Row],[Close Price]]/Table2[[#This Row],[Day Low]])-1</f>
        <v>4.5996153769898296E-3</v>
      </c>
      <c r="AD490" s="2">
        <f>(Table2[[#This Row],[Day High]]/Table2[[#This Row],[Close Price]])-1</f>
        <v>1.8991796754225021E-2</v>
      </c>
      <c r="AE490" s="2">
        <f>(Table2[[#This Row],[Close Price]]/Table2[[#This Row],[Current Week Low]])-1</f>
        <v>4.5996153769898296E-3</v>
      </c>
      <c r="AF490" s="2">
        <f>(Table2[[#This Row],[Current Week High]]/Table2[[#This Row],[Close Price]])-1</f>
        <v>2.9977699275719916E-2</v>
      </c>
      <c r="AG490" s="2">
        <f>(Table2[[#This Row],[Close Price]]/Table2[[#This Row],[Current Month Low]])-1</f>
        <v>1.0039733691246555E-2</v>
      </c>
      <c r="AH490" s="2">
        <f>(Table2[[#This Row],[Current Month High]]/Table2[[#This Row],[Close Price]])-1</f>
        <v>7.6210587252406148E-2</v>
      </c>
      <c r="AI490">
        <v>20.055521567234301</v>
      </c>
      <c r="AJ490">
        <v>19.695275590551098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-0.13</v>
      </c>
      <c r="AM490" t="s">
        <v>10344</v>
      </c>
      <c r="AN490">
        <v>-1.45</v>
      </c>
      <c r="AO490" t="s">
        <v>10344</v>
      </c>
      <c r="AP490">
        <v>7.9127214338513996E-2</v>
      </c>
      <c r="AQ490">
        <f>(Table2[[#This Row],[Sharpe Ratio]]-AVERAGE(Table2[Sharpe Ratio]))/_xlfn.STDEV.P(Table2[Sharpe Ratio])</f>
        <v>0.15589132230565358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548</v>
      </c>
      <c r="AT490">
        <f>_xlfn.RANK.AVG(Table2[[#This Row],[6M Return vs Nifty Z-Score]],Table2[6M Return vs Nifty Z-Score])</f>
        <v>533</v>
      </c>
      <c r="AU490">
        <f>_xlfn.RANK.AVG(Table2[[#This Row],[Sharpe Ratio Z-Score]],Table2[Sharpe Ratio Z-Score])</f>
        <v>306</v>
      </c>
      <c r="AV490">
        <f>(Table2[[#This Row],[Rank 1Y]]+Table2[[#This Row],[Rank 6M]]+Table2[[#This Row],[Rank Sharpe]])/3</f>
        <v>462.33333333333331</v>
      </c>
    </row>
    <row r="491" spans="1:48" x14ac:dyDescent="0.3">
      <c r="A491" t="s">
        <v>221</v>
      </c>
      <c r="B491" t="s">
        <v>222</v>
      </c>
      <c r="C491" t="s">
        <v>10303</v>
      </c>
      <c r="D491" t="s">
        <v>223</v>
      </c>
      <c r="E491">
        <v>119678.25304512</v>
      </c>
      <c r="F491">
        <v>1201.1500000000001</v>
      </c>
      <c r="G491">
        <v>14.697610351816399</v>
      </c>
      <c r="H491">
        <f>(Table2[[#This Row],[1Y Return vs Nifty]]-AVERAGE(Table2[1Y Return vs Nifty]))/_xlfn.STDEV.P(Table2[1Y Return vs Nifty])</f>
        <v>-0.2304575860194342</v>
      </c>
      <c r="I491">
        <v>-1.3734615789439</v>
      </c>
      <c r="J491">
        <f>(Table2[[#This Row],[1M Return vs Nifty]]-AVERAGE(Table2[1M Return vs Nifty]))/_xlfn.STDEV.P(Table2[1M Return vs Nifty])</f>
        <v>-0.177689413220363</v>
      </c>
      <c r="K491">
        <v>-10.006846825045301</v>
      </c>
      <c r="L491">
        <f>(Table2[[#This Row],[6M Return vs Nifty]]-AVERAGE(Table2[6M Return vs Nifty]))/_xlfn.STDEV.P(Table2[6M Return vs Nifty])</f>
        <v>-0.62990379804468255</v>
      </c>
      <c r="M491">
        <v>2.0691207917650001</v>
      </c>
      <c r="N491">
        <f>(Table2[[#This Row],[1W Return vs Nifty]]-AVERAGE(Table2[1W Return vs Nifty]))/_xlfn.STDEV.P(Table2[1W Return vs Nifty])</f>
        <v>0.28747385142319687</v>
      </c>
      <c r="O491">
        <v>1189.68</v>
      </c>
      <c r="P491">
        <v>1166.2538250822099</v>
      </c>
      <c r="Q491">
        <v>1083.73665197167</v>
      </c>
      <c r="R491">
        <v>59.280172404562698</v>
      </c>
      <c r="S491" s="2">
        <f>(Table2[[#This Row],[Close Price]]-Table2[[#This Row],[20D EMA]])/Table2[[#This Row],[20D EMA]]</f>
        <v>9.6412480667070356E-3</v>
      </c>
      <c r="T491" s="2">
        <f>(Table2[[#This Row],[Close Price]]-Table2[[#This Row],[50D EMA]])/Table2[[#This Row],[50D EMA]]</f>
        <v>2.99215952542152E-2</v>
      </c>
      <c r="U491" s="2">
        <f>(Table2[[#This Row],[Close Price]]-Table2[[#This Row],[200D EMA]])/Table2[[#This Row],[200D EMA]]</f>
        <v>0.10834121722718983</v>
      </c>
      <c r="V491">
        <v>0.53571137071919395</v>
      </c>
      <c r="W491">
        <v>1196.5999999999999</v>
      </c>
      <c r="X491">
        <v>1215.3499999999999</v>
      </c>
      <c r="Y491">
        <v>1194.05</v>
      </c>
      <c r="Z491">
        <v>1221.8499999999999</v>
      </c>
      <c r="AA491">
        <v>1151</v>
      </c>
      <c r="AB491">
        <v>1221.8499999999999</v>
      </c>
      <c r="AC491" s="2">
        <f>(Table2[[#This Row],[Close Price]]/Table2[[#This Row],[Day Low]])-1</f>
        <v>3.8024402473677554E-3</v>
      </c>
      <c r="AD491" s="2">
        <f>(Table2[[#This Row],[Day High]]/Table2[[#This Row],[Close Price]])-1</f>
        <v>1.1822003912916657E-2</v>
      </c>
      <c r="AE491" s="2">
        <f>(Table2[[#This Row],[Close Price]]/Table2[[#This Row],[Current Week Low]])-1</f>
        <v>5.9461496587245311E-3</v>
      </c>
      <c r="AF491" s="2">
        <f>(Table2[[#This Row],[Current Week High]]/Table2[[#This Row],[Close Price]])-1</f>
        <v>1.7233484577279912E-2</v>
      </c>
      <c r="AG491" s="2">
        <f>(Table2[[#This Row],[Close Price]]/Table2[[#This Row],[Current Month Low]])-1</f>
        <v>4.3570807993049687E-2</v>
      </c>
      <c r="AH491" s="2">
        <f>(Table2[[#This Row],[Current Month High]]/Table2[[#This Row],[Close Price]])-1</f>
        <v>1.7233484577279912E-2</v>
      </c>
      <c r="AI491">
        <v>4.3516961930770401</v>
      </c>
      <c r="AJ491">
        <v>46.8252215393982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-0.01</v>
      </c>
      <c r="AM491" t="s">
        <v>10344</v>
      </c>
      <c r="AN491">
        <v>1.26</v>
      </c>
      <c r="AO491" t="s">
        <v>10345</v>
      </c>
      <c r="AP491">
        <v>1.2437108716952E-2</v>
      </c>
      <c r="AQ491">
        <f>(Table2[[#This Row],[Sharpe Ratio]]-AVERAGE(Table2[Sharpe Ratio]))/_xlfn.STDEV.P(Table2[Sharpe Ratio])</f>
        <v>-0.61030443651581434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-1.3608813823770973</v>
      </c>
      <c r="AS491">
        <f>_xlfn.RANK.AVG(Table2[[#This Row],[1Y Return vs Nifty Z-Score]],Table2[1Y Return vs Nifty Z-Score])</f>
        <v>358</v>
      </c>
      <c r="AT491">
        <f>_xlfn.RANK.AVG(Table2[[#This Row],[6M Return vs Nifty Z-Score]],Table2[6M Return vs Nifty Z-Score])</f>
        <v>535</v>
      </c>
      <c r="AU491">
        <f>_xlfn.RANK.AVG(Table2[[#This Row],[Sharpe Ratio Z-Score]],Table2[Sharpe Ratio Z-Score])</f>
        <v>499</v>
      </c>
      <c r="AV491">
        <f>(Table2[[#This Row],[Rank 1Y]]+Table2[[#This Row],[Rank 6M]]+Table2[[#This Row],[Rank Sharpe]])/3</f>
        <v>464</v>
      </c>
    </row>
    <row r="492" spans="1:48" x14ac:dyDescent="0.3">
      <c r="A492" t="s">
        <v>1877</v>
      </c>
      <c r="B492" t="s">
        <v>1878</v>
      </c>
      <c r="C492" t="s">
        <v>10311</v>
      </c>
      <c r="D492" t="s">
        <v>306</v>
      </c>
      <c r="E492">
        <v>3943.0501895099901</v>
      </c>
      <c r="F492">
        <v>1242.25</v>
      </c>
      <c r="G492">
        <v>-17.1038358723189</v>
      </c>
      <c r="H492">
        <f>(Table2[[#This Row],[1Y Return vs Nifty]]-AVERAGE(Table2[1Y Return vs Nifty]))/_xlfn.STDEV.P(Table2[1Y Return vs Nifty])</f>
        <v>-0.72952149875980099</v>
      </c>
      <c r="I492">
        <v>17.513394070323201</v>
      </c>
      <c r="J492">
        <f>(Table2[[#This Row],[1M Return vs Nifty]]-AVERAGE(Table2[1M Return vs Nifty]))/_xlfn.STDEV.P(Table2[1M Return vs Nifty])</f>
        <v>1.6112287478398217</v>
      </c>
      <c r="K492">
        <v>26.160239269956499</v>
      </c>
      <c r="L492">
        <f>(Table2[[#This Row],[6M Return vs Nifty]]-AVERAGE(Table2[6M Return vs Nifty]))/_xlfn.STDEV.P(Table2[6M Return vs Nifty])</f>
        <v>0.60781208372340645</v>
      </c>
      <c r="M492">
        <v>-5.8429890022436899</v>
      </c>
      <c r="N492">
        <f>(Table2[[#This Row],[1W Return vs Nifty]]-AVERAGE(Table2[1W Return vs Nifty]))/_xlfn.STDEV.P(Table2[1W Return vs Nifty])</f>
        <v>-1.4994576791782579</v>
      </c>
      <c r="O492">
        <v>1222.51</v>
      </c>
      <c r="P492">
        <v>1121.67134266329</v>
      </c>
      <c r="Q492">
        <v>1047.03870571177</v>
      </c>
      <c r="R492">
        <v>51.386258056736899</v>
      </c>
      <c r="S492" s="2">
        <f>(Table2[[#This Row],[Close Price]]-Table2[[#This Row],[20D EMA]])/Table2[[#This Row],[20D EMA]]</f>
        <v>1.614710718112736E-2</v>
      </c>
      <c r="T492" s="2">
        <f>(Table2[[#This Row],[Close Price]]-Table2[[#This Row],[50D EMA]])/Table2[[#This Row],[50D EMA]]</f>
        <v>0.10749909777529726</v>
      </c>
      <c r="U492" s="2">
        <f>(Table2[[#This Row],[Close Price]]-Table2[[#This Row],[200D EMA]])/Table2[[#This Row],[200D EMA]]</f>
        <v>0.18644133518973074</v>
      </c>
      <c r="V492">
        <v>1.89357475190795</v>
      </c>
      <c r="W492">
        <v>1224</v>
      </c>
      <c r="X492">
        <v>1275</v>
      </c>
      <c r="Y492">
        <v>1224</v>
      </c>
      <c r="Z492">
        <v>1373</v>
      </c>
      <c r="AA492">
        <v>1085.05</v>
      </c>
      <c r="AB492">
        <v>1375</v>
      </c>
      <c r="AC492" s="2">
        <f>(Table2[[#This Row],[Close Price]]/Table2[[#This Row],[Day Low]])-1</f>
        <v>1.4910130718954306E-2</v>
      </c>
      <c r="AD492" s="2">
        <f>(Table2[[#This Row],[Day High]]/Table2[[#This Row],[Close Price]])-1</f>
        <v>2.6363453411149207E-2</v>
      </c>
      <c r="AE492" s="2">
        <f>(Table2[[#This Row],[Close Price]]/Table2[[#This Row],[Current Week Low]])-1</f>
        <v>1.4910130718954306E-2</v>
      </c>
      <c r="AF492" s="2">
        <f>(Table2[[#This Row],[Current Week High]]/Table2[[#This Row],[Close Price]])-1</f>
        <v>0.10525256590863363</v>
      </c>
      <c r="AG492" s="2">
        <f>(Table2[[#This Row],[Close Price]]/Table2[[#This Row],[Current Month Low]])-1</f>
        <v>0.14487811621584257</v>
      </c>
      <c r="AH492" s="2">
        <f>(Table2[[#This Row],[Current Month High]]/Table2[[#This Row],[Close Price]])-1</f>
        <v>0.10686254779633719</v>
      </c>
      <c r="AI492">
        <v>10.6862547796337</v>
      </c>
      <c r="AJ492">
        <v>65.269739905541101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0.42</v>
      </c>
      <c r="AM492" t="s">
        <v>10345</v>
      </c>
      <c r="AN492">
        <v>6.08</v>
      </c>
      <c r="AO492" t="s">
        <v>10345</v>
      </c>
      <c r="AP492">
        <v>-3.1252876929370003E-2</v>
      </c>
      <c r="AQ492">
        <f>(Table2[[#This Row],[Sharpe Ratio]]-AVERAGE(Table2[Sharpe Ratio]))/_xlfn.STDEV.P(Table2[Sharpe Ratio])</f>
        <v>-1.1122541844310385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-1.1221925308058693</v>
      </c>
      <c r="AS492">
        <f>_xlfn.RANK.AVG(Table2[[#This Row],[1Y Return vs Nifty Z-Score]],Table2[1Y Return vs Nifty Z-Score])</f>
        <v>584</v>
      </c>
      <c r="AT492">
        <f>_xlfn.RANK.AVG(Table2[[#This Row],[6M Return vs Nifty Z-Score]],Table2[6M Return vs Nifty Z-Score])</f>
        <v>168</v>
      </c>
      <c r="AU492">
        <f>_xlfn.RANK.AVG(Table2[[#This Row],[Sharpe Ratio Z-Score]],Table2[Sharpe Ratio Z-Score])</f>
        <v>640</v>
      </c>
      <c r="AV492">
        <f>(Table2[[#This Row],[Rank 1Y]]+Table2[[#This Row],[Rank 6M]]+Table2[[#This Row],[Rank Sharpe]])/3</f>
        <v>464</v>
      </c>
    </row>
    <row r="493" spans="1:48" x14ac:dyDescent="0.3">
      <c r="A493" t="s">
        <v>346</v>
      </c>
      <c r="B493" t="s">
        <v>347</v>
      </c>
      <c r="C493" t="s">
        <v>10309</v>
      </c>
      <c r="D493" t="s">
        <v>133</v>
      </c>
      <c r="E493">
        <v>74432</v>
      </c>
      <c r="F493">
        <v>927</v>
      </c>
      <c r="G493">
        <v>6.9412557766534402</v>
      </c>
      <c r="H493">
        <f>(Table2[[#This Row],[1Y Return vs Nifty]]-AVERAGE(Table2[1Y Return vs Nifty]))/_xlfn.STDEV.P(Table2[1Y Return vs Nifty])</f>
        <v>-0.35217898936695524</v>
      </c>
      <c r="I493">
        <v>-6.8769978047420102</v>
      </c>
      <c r="J493">
        <f>(Table2[[#This Row],[1M Return vs Nifty]]-AVERAGE(Table2[1M Return vs Nifty]))/_xlfn.STDEV.P(Table2[1M Return vs Nifty])</f>
        <v>-0.69897130827021015</v>
      </c>
      <c r="K493">
        <v>-13.808486832707301</v>
      </c>
      <c r="L493">
        <f>(Table2[[#This Row],[6M Return vs Nifty]]-AVERAGE(Table2[6M Return vs Nifty]))/_xlfn.STDEV.P(Table2[6M Return vs Nifty])</f>
        <v>-0.76000413850032356</v>
      </c>
      <c r="M493">
        <v>-1.12294563685293</v>
      </c>
      <c r="N493">
        <f>(Table2[[#This Row],[1W Return vs Nifty]]-AVERAGE(Table2[1W Return vs Nifty]))/_xlfn.STDEV.P(Table2[1W Return vs Nifty])</f>
        <v>-0.43344690139434067</v>
      </c>
      <c r="O493">
        <v>940.33</v>
      </c>
      <c r="P493">
        <v>966.01241617453002</v>
      </c>
      <c r="Q493">
        <v>925.22700162957096</v>
      </c>
      <c r="R493">
        <v>45.496844597349799</v>
      </c>
      <c r="S493" s="2">
        <f>(Table2[[#This Row],[Close Price]]-Table2[[#This Row],[20D EMA]])/Table2[[#This Row],[20D EMA]]</f>
        <v>-1.4175874427062883E-2</v>
      </c>
      <c r="T493" s="2">
        <f>(Table2[[#This Row],[Close Price]]-Table2[[#This Row],[50D EMA]])/Table2[[#This Row],[50D EMA]]</f>
        <v>-4.0385004914348453E-2</v>
      </c>
      <c r="U493" s="2">
        <f>(Table2[[#This Row],[Close Price]]-Table2[[#This Row],[200D EMA]])/Table2[[#This Row],[200D EMA]]</f>
        <v>1.9162847250526781E-3</v>
      </c>
      <c r="V493">
        <v>0.382654747550292</v>
      </c>
      <c r="W493">
        <v>925.5</v>
      </c>
      <c r="X493">
        <v>939.55</v>
      </c>
      <c r="Y493">
        <v>925.1</v>
      </c>
      <c r="Z493">
        <v>939.55</v>
      </c>
      <c r="AA493">
        <v>906.3</v>
      </c>
      <c r="AB493">
        <v>995</v>
      </c>
      <c r="AC493" s="2">
        <f>(Table2[[#This Row],[Close Price]]/Table2[[#This Row],[Day Low]])-1</f>
        <v>1.6207455429497752E-3</v>
      </c>
      <c r="AD493" s="2">
        <f>(Table2[[#This Row],[Day High]]/Table2[[#This Row],[Close Price]])-1</f>
        <v>1.3538295577130377E-2</v>
      </c>
      <c r="AE493" s="2">
        <f>(Table2[[#This Row],[Close Price]]/Table2[[#This Row],[Current Week Low]])-1</f>
        <v>2.0538320181602288E-3</v>
      </c>
      <c r="AF493" s="2">
        <f>(Table2[[#This Row],[Current Week High]]/Table2[[#This Row],[Close Price]])-1</f>
        <v>1.3538295577130377E-2</v>
      </c>
      <c r="AG493" s="2">
        <f>(Table2[[#This Row],[Close Price]]/Table2[[#This Row],[Current Month Low]])-1</f>
        <v>2.2840119165839168E-2</v>
      </c>
      <c r="AH493" s="2">
        <f>(Table2[[#This Row],[Current Month High]]/Table2[[#This Row],[Close Price]])-1</f>
        <v>7.3354908306364708E-2</v>
      </c>
      <c r="AI493">
        <v>22.858683926645</v>
      </c>
      <c r="AJ493">
        <v>45.857918338447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-0.13</v>
      </c>
      <c r="AM493" t="s">
        <v>10344</v>
      </c>
      <c r="AN493">
        <v>0.01</v>
      </c>
      <c r="AO493" t="s">
        <v>10345</v>
      </c>
      <c r="AP493">
        <v>4.4108271433469001E-2</v>
      </c>
      <c r="AQ493">
        <f>(Table2[[#This Row],[Sharpe Ratio]]-AVERAGE(Table2[Sharpe Ratio]))/_xlfn.STDEV.P(Table2[Sharpe Ratio])</f>
        <v>-0.24643770809824478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406</v>
      </c>
      <c r="AT493">
        <f>_xlfn.RANK.AVG(Table2[[#This Row],[6M Return vs Nifty Z-Score]],Table2[6M Return vs Nifty Z-Score])</f>
        <v>579</v>
      </c>
      <c r="AU493">
        <f>_xlfn.RANK.AVG(Table2[[#This Row],[Sharpe Ratio Z-Score]],Table2[Sharpe Ratio Z-Score])</f>
        <v>412</v>
      </c>
      <c r="AV493">
        <f>(Table2[[#This Row],[Rank 1Y]]+Table2[[#This Row],[Rank 6M]]+Table2[[#This Row],[Rank Sharpe]])/3</f>
        <v>465.66666666666669</v>
      </c>
    </row>
    <row r="494" spans="1:48" x14ac:dyDescent="0.3">
      <c r="A494" t="s">
        <v>1097</v>
      </c>
      <c r="B494" t="s">
        <v>1098</v>
      </c>
      <c r="C494" t="s">
        <v>10304</v>
      </c>
      <c r="D494" t="s">
        <v>46</v>
      </c>
      <c r="E494">
        <v>11762.32071525</v>
      </c>
      <c r="F494">
        <v>457.55</v>
      </c>
      <c r="G494">
        <v>12.398253171136099</v>
      </c>
      <c r="H494">
        <f>(Table2[[#This Row],[1Y Return vs Nifty]]-AVERAGE(Table2[1Y Return vs Nifty]))/_xlfn.STDEV.P(Table2[1Y Return vs Nifty])</f>
        <v>-0.26654167424895214</v>
      </c>
      <c r="I494">
        <v>-11.8639430779007</v>
      </c>
      <c r="J494">
        <f>(Table2[[#This Row],[1M Return vs Nifty]]-AVERAGE(Table2[1M Return vs Nifty]))/_xlfn.STDEV.P(Table2[1M Return vs Nifty])</f>
        <v>-1.1713229338153024</v>
      </c>
      <c r="K494">
        <v>-7.8813618630988698</v>
      </c>
      <c r="L494">
        <f>(Table2[[#This Row],[6M Return vs Nifty]]-AVERAGE(Table2[6M Return vs Nifty]))/_xlfn.STDEV.P(Table2[6M Return vs Nifty])</f>
        <v>-0.55716510720987111</v>
      </c>
      <c r="M494">
        <v>-1.8751603972989901</v>
      </c>
      <c r="N494">
        <f>(Table2[[#This Row],[1W Return vs Nifty]]-AVERAGE(Table2[1W Return vs Nifty]))/_xlfn.STDEV.P(Table2[1W Return vs Nifty])</f>
        <v>-0.60333284941830823</v>
      </c>
      <c r="O494">
        <v>472.15</v>
      </c>
      <c r="P494">
        <v>480.42869195433201</v>
      </c>
      <c r="Q494">
        <v>439.97418368615001</v>
      </c>
      <c r="R494">
        <v>34.9715961726641</v>
      </c>
      <c r="S494" s="2">
        <f>(Table2[[#This Row],[Close Price]]-Table2[[#This Row],[20D EMA]])/Table2[[#This Row],[20D EMA]]</f>
        <v>-3.0922376363443749E-2</v>
      </c>
      <c r="T494" s="2">
        <f>(Table2[[#This Row],[Close Price]]-Table2[[#This Row],[50D EMA]])/Table2[[#This Row],[50D EMA]]</f>
        <v>-4.7621410497495374E-2</v>
      </c>
      <c r="U494" s="2">
        <f>(Table2[[#This Row],[Close Price]]-Table2[[#This Row],[200D EMA]])/Table2[[#This Row],[200D EMA]]</f>
        <v>3.9947380927212499E-2</v>
      </c>
      <c r="V494">
        <v>0.53002090177127004</v>
      </c>
      <c r="W494">
        <v>456</v>
      </c>
      <c r="X494">
        <v>472.95</v>
      </c>
      <c r="Y494">
        <v>456</v>
      </c>
      <c r="Z494">
        <v>472.95</v>
      </c>
      <c r="AA494">
        <v>456</v>
      </c>
      <c r="AB494">
        <v>520</v>
      </c>
      <c r="AC494" s="2">
        <f>(Table2[[#This Row],[Close Price]]/Table2[[#This Row],[Day Low]])-1</f>
        <v>3.3991228070175961E-3</v>
      </c>
      <c r="AD494" s="2">
        <f>(Table2[[#This Row],[Day High]]/Table2[[#This Row],[Close Price]])-1</f>
        <v>3.3657523767894215E-2</v>
      </c>
      <c r="AE494" s="2">
        <f>(Table2[[#This Row],[Close Price]]/Table2[[#This Row],[Current Week Low]])-1</f>
        <v>3.3991228070175961E-3</v>
      </c>
      <c r="AF494" s="2">
        <f>(Table2[[#This Row],[Current Week High]]/Table2[[#This Row],[Close Price]])-1</f>
        <v>3.3657523767894215E-2</v>
      </c>
      <c r="AG494" s="2">
        <f>(Table2[[#This Row],[Close Price]]/Table2[[#This Row],[Current Month Low]])-1</f>
        <v>3.3991228070175961E-3</v>
      </c>
      <c r="AH494" s="2">
        <f>(Table2[[#This Row],[Current Month High]]/Table2[[#This Row],[Close Price]])-1</f>
        <v>0.13648781553928524</v>
      </c>
      <c r="AI494">
        <v>25.625614686919398</v>
      </c>
      <c r="AJ494">
        <v>47.549177684617803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-0.19</v>
      </c>
      <c r="AM494" t="s">
        <v>10344</v>
      </c>
      <c r="AN494">
        <v>-1.8</v>
      </c>
      <c r="AO494" t="s">
        <v>10344</v>
      </c>
      <c r="AP494">
        <v>6.3878409164940001E-3</v>
      </c>
      <c r="AQ494">
        <f>(Table2[[#This Row],[Sharpe Ratio]]-AVERAGE(Table2[Sharpe Ratio]))/_xlfn.STDEV.P(Table2[Sharpe Ratio])</f>
        <v>-0.67980385160127554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373</v>
      </c>
      <c r="AT494">
        <f>_xlfn.RANK.AVG(Table2[[#This Row],[6M Return vs Nifty Z-Score]],Table2[6M Return vs Nifty Z-Score])</f>
        <v>512</v>
      </c>
      <c r="AU494">
        <f>_xlfn.RANK.AVG(Table2[[#This Row],[Sharpe Ratio Z-Score]],Table2[Sharpe Ratio Z-Score])</f>
        <v>512</v>
      </c>
      <c r="AV494">
        <f>(Table2[[#This Row],[Rank 1Y]]+Table2[[#This Row],[Rank 6M]]+Table2[[#This Row],[Rank Sharpe]])/3</f>
        <v>465.66666666666669</v>
      </c>
    </row>
    <row r="495" spans="1:48" x14ac:dyDescent="0.3">
      <c r="A495" t="s">
        <v>1755</v>
      </c>
      <c r="B495" t="s">
        <v>1756</v>
      </c>
      <c r="C495" t="s">
        <v>10305</v>
      </c>
      <c r="D495" t="s">
        <v>283</v>
      </c>
      <c r="E495">
        <v>4602.4309911299997</v>
      </c>
      <c r="F495">
        <v>528.45000000000005</v>
      </c>
      <c r="G495">
        <v>11.6682838031809</v>
      </c>
      <c r="H495">
        <f>(Table2[[#This Row],[1Y Return vs Nifty]]-AVERAGE(Table2[1Y Return vs Nifty]))/_xlfn.STDEV.P(Table2[1Y Return vs Nifty])</f>
        <v>-0.27799717115889622</v>
      </c>
      <c r="I495">
        <v>12.2493464457563</v>
      </c>
      <c r="J495">
        <f>(Table2[[#This Row],[1M Return vs Nifty]]-AVERAGE(Table2[1M Return vs Nifty]))/_xlfn.STDEV.P(Table2[1M Return vs Nifty])</f>
        <v>1.1126306449502665</v>
      </c>
      <c r="K495">
        <v>-4.7177957385132503</v>
      </c>
      <c r="L495">
        <f>(Table2[[#This Row],[6M Return vs Nifty]]-AVERAGE(Table2[6M Return vs Nifty]))/_xlfn.STDEV.P(Table2[6M Return vs Nifty])</f>
        <v>-0.44890103459042197</v>
      </c>
      <c r="M495">
        <v>10.793281685528999</v>
      </c>
      <c r="N495">
        <f>(Table2[[#This Row],[1W Return vs Nifty]]-AVERAGE(Table2[1W Return vs Nifty]))/_xlfn.STDEV.P(Table2[1W Return vs Nifty])</f>
        <v>2.2578052276272942</v>
      </c>
      <c r="O495">
        <v>481.3</v>
      </c>
      <c r="P495">
        <v>457.789914363908</v>
      </c>
      <c r="Q495">
        <v>421.596938906996</v>
      </c>
      <c r="R495">
        <v>83.349807753972698</v>
      </c>
      <c r="S495" s="2">
        <f>(Table2[[#This Row],[Close Price]]-Table2[[#This Row],[20D EMA]])/Table2[[#This Row],[20D EMA]]</f>
        <v>9.7963847911905322E-2</v>
      </c>
      <c r="T495" s="2">
        <f>(Table2[[#This Row],[Close Price]]-Table2[[#This Row],[50D EMA]])/Table2[[#This Row],[50D EMA]]</f>
        <v>0.15435046386784895</v>
      </c>
      <c r="U495" s="2">
        <f>(Table2[[#This Row],[Close Price]]-Table2[[#This Row],[200D EMA]])/Table2[[#This Row],[200D EMA]]</f>
        <v>0.25344837979617246</v>
      </c>
      <c r="V495">
        <v>2.0481090011447098</v>
      </c>
      <c r="W495">
        <v>527.45000000000005</v>
      </c>
      <c r="X495">
        <v>538.75</v>
      </c>
      <c r="Y495">
        <v>510.5</v>
      </c>
      <c r="Z495">
        <v>543.95000000000005</v>
      </c>
      <c r="AA495">
        <v>426.3</v>
      </c>
      <c r="AB495">
        <v>543.95000000000005</v>
      </c>
      <c r="AC495" s="2">
        <f>(Table2[[#This Row],[Close Price]]/Table2[[#This Row],[Day Low]])-1</f>
        <v>1.8959143046735072E-3</v>
      </c>
      <c r="AD495" s="2">
        <f>(Table2[[#This Row],[Day High]]/Table2[[#This Row],[Close Price]])-1</f>
        <v>1.9490964140410627E-2</v>
      </c>
      <c r="AE495" s="2">
        <f>(Table2[[#This Row],[Close Price]]/Table2[[#This Row],[Current Week Low]])-1</f>
        <v>3.5161606268364398E-2</v>
      </c>
      <c r="AF495" s="2">
        <f>(Table2[[#This Row],[Current Week High]]/Table2[[#This Row],[Close Price]])-1</f>
        <v>2.9331062541394726E-2</v>
      </c>
      <c r="AG495" s="2">
        <f>(Table2[[#This Row],[Close Price]]/Table2[[#This Row],[Current Month Low]])-1</f>
        <v>0.23961998592540468</v>
      </c>
      <c r="AH495" s="2">
        <f>(Table2[[#This Row],[Current Month High]]/Table2[[#This Row],[Close Price]])-1</f>
        <v>2.9331062541394726E-2</v>
      </c>
      <c r="AI495">
        <v>2.9331062541394699</v>
      </c>
      <c r="AJ495">
        <v>53.574542284219703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0.09</v>
      </c>
      <c r="AM495" t="s">
        <v>10345</v>
      </c>
      <c r="AN495">
        <v>18.010000000000002</v>
      </c>
      <c r="AO495" t="s">
        <v>10345</v>
      </c>
      <c r="AQ495">
        <f>(Table2[[#This Row],[Sharpe Ratio]]-AVERAGE(Table2[Sharpe Ratio]))/_xlfn.STDEV.P(Table2[Sharpe Ratio])</f>
        <v>-0.7531930983662638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1.8903445684619786</v>
      </c>
      <c r="AS495">
        <f>_xlfn.RANK.AVG(Table2[[#This Row],[1Y Return vs Nifty Z-Score]],Table2[1Y Return vs Nifty Z-Score])</f>
        <v>376</v>
      </c>
      <c r="AT495">
        <f>_xlfn.RANK.AVG(Table2[[#This Row],[6M Return vs Nifty Z-Score]],Table2[6M Return vs Nifty Z-Score])</f>
        <v>475</v>
      </c>
      <c r="AU495">
        <f>_xlfn.RANK.AVG(Table2[[#This Row],[Sharpe Ratio Z-Score]],Table2[Sharpe Ratio Z-Score])</f>
        <v>551.5</v>
      </c>
      <c r="AV495">
        <f>(Table2[[#This Row],[Rank 1Y]]+Table2[[#This Row],[Rank 6M]]+Table2[[#This Row],[Rank Sharpe]])/3</f>
        <v>467.5</v>
      </c>
    </row>
    <row r="496" spans="1:48" x14ac:dyDescent="0.3">
      <c r="A496" t="s">
        <v>281</v>
      </c>
      <c r="B496" t="s">
        <v>282</v>
      </c>
      <c r="C496" t="s">
        <v>10305</v>
      </c>
      <c r="D496" t="s">
        <v>283</v>
      </c>
      <c r="E496">
        <v>97506.846221265005</v>
      </c>
      <c r="F496">
        <v>6776.45</v>
      </c>
      <c r="G496">
        <v>8.3770061705317893</v>
      </c>
      <c r="H496">
        <f>(Table2[[#This Row],[1Y Return vs Nifty]]-AVERAGE(Table2[1Y Return vs Nifty]))/_xlfn.STDEV.P(Table2[1Y Return vs Nifty])</f>
        <v>-0.32964758610191597</v>
      </c>
      <c r="I496">
        <v>-8.0595224649251507E-2</v>
      </c>
      <c r="J496">
        <f>(Table2[[#This Row],[1M Return vs Nifty]]-AVERAGE(Table2[1M Return vs Nifty]))/_xlfn.STDEV.P(Table2[1M Return vs Nifty])</f>
        <v>-5.5232179259816633E-2</v>
      </c>
      <c r="K496">
        <v>-7.61913224514704</v>
      </c>
      <c r="L496">
        <f>(Table2[[#This Row],[6M Return vs Nifty]]-AVERAGE(Table2[6M Return vs Nifty]))/_xlfn.STDEV.P(Table2[6M Return vs Nifty])</f>
        <v>-0.54819104272603614</v>
      </c>
      <c r="M496">
        <v>0.45568621979226098</v>
      </c>
      <c r="N496">
        <f>(Table2[[#This Row],[1W Return vs Nifty]]-AVERAGE(Table2[1W Return vs Nifty]))/_xlfn.STDEV.P(Table2[1W Return vs Nifty])</f>
        <v>-7.6916581000241638E-2</v>
      </c>
      <c r="O496">
        <v>6678.67</v>
      </c>
      <c r="P496">
        <v>6508.5994608307901</v>
      </c>
      <c r="Q496">
        <v>6058.2199572977697</v>
      </c>
      <c r="R496">
        <v>59.030707086824002</v>
      </c>
      <c r="S496" s="2">
        <f>(Table2[[#This Row],[Close Price]]-Table2[[#This Row],[20D EMA]])/Table2[[#This Row],[20D EMA]]</f>
        <v>1.4640639528528846E-2</v>
      </c>
      <c r="T496" s="2">
        <f>(Table2[[#This Row],[Close Price]]-Table2[[#This Row],[50D EMA]])/Table2[[#This Row],[50D EMA]]</f>
        <v>4.1153329649666275E-2</v>
      </c>
      <c r="U496" s="2">
        <f>(Table2[[#This Row],[Close Price]]-Table2[[#This Row],[200D EMA]])/Table2[[#This Row],[200D EMA]]</f>
        <v>0.11855463284013742</v>
      </c>
      <c r="V496">
        <v>1.1835097560094801</v>
      </c>
      <c r="W496">
        <v>6746.55</v>
      </c>
      <c r="X496">
        <v>6848.5</v>
      </c>
      <c r="Y496">
        <v>6608.8</v>
      </c>
      <c r="Z496">
        <v>6878</v>
      </c>
      <c r="AA496">
        <v>6420.95</v>
      </c>
      <c r="AB496">
        <v>6927.4</v>
      </c>
      <c r="AC496" s="2">
        <f>(Table2[[#This Row],[Close Price]]/Table2[[#This Row],[Day Low]])-1</f>
        <v>4.431894820315474E-3</v>
      </c>
      <c r="AD496" s="2">
        <f>(Table2[[#This Row],[Day High]]/Table2[[#This Row],[Close Price]])-1</f>
        <v>1.0632410775553547E-2</v>
      </c>
      <c r="AE496" s="2">
        <f>(Table2[[#This Row],[Close Price]]/Table2[[#This Row],[Current Week Low]])-1</f>
        <v>2.5367691562764749E-2</v>
      </c>
      <c r="AF496" s="2">
        <f>(Table2[[#This Row],[Current Week High]]/Table2[[#This Row],[Close Price]])-1</f>
        <v>1.4985722612872454E-2</v>
      </c>
      <c r="AG496" s="2">
        <f>(Table2[[#This Row],[Close Price]]/Table2[[#This Row],[Current Month Low]])-1</f>
        <v>5.536563904095182E-2</v>
      </c>
      <c r="AH496" s="2">
        <f>(Table2[[#This Row],[Current Month High]]/Table2[[#This Row],[Close Price]])-1</f>
        <v>2.2275675316721921E-2</v>
      </c>
      <c r="AI496">
        <v>2.2275675316721899</v>
      </c>
      <c r="AJ496">
        <v>43.386584849767203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-0.04</v>
      </c>
      <c r="AM496" t="s">
        <v>10344</v>
      </c>
      <c r="AN496">
        <v>2.86</v>
      </c>
      <c r="AO496" t="s">
        <v>10345</v>
      </c>
      <c r="AP496">
        <v>8.8639034927569995E-3</v>
      </c>
      <c r="AQ496">
        <f>(Table2[[#This Row],[Sharpe Ratio]]-AVERAGE(Table2[Sharpe Ratio]))/_xlfn.STDEV.P(Table2[Sharpe Ratio])</f>
        <v>-0.65135662353307033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-1.6613440126210808</v>
      </c>
      <c r="AS496">
        <f>_xlfn.RANK.AVG(Table2[[#This Row],[1Y Return vs Nifty Z-Score]],Table2[1Y Return vs Nifty Z-Score])</f>
        <v>394</v>
      </c>
      <c r="AT496">
        <f>_xlfn.RANK.AVG(Table2[[#This Row],[6M Return vs Nifty Z-Score]],Table2[6M Return vs Nifty Z-Score])</f>
        <v>507</v>
      </c>
      <c r="AU496">
        <f>_xlfn.RANK.AVG(Table2[[#This Row],[Sharpe Ratio Z-Score]],Table2[Sharpe Ratio Z-Score])</f>
        <v>504</v>
      </c>
      <c r="AV496">
        <f>(Table2[[#This Row],[Rank 1Y]]+Table2[[#This Row],[Rank 6M]]+Table2[[#This Row],[Rank Sharpe]])/3</f>
        <v>468.33333333333331</v>
      </c>
    </row>
    <row r="497" spans="1:48" x14ac:dyDescent="0.3">
      <c r="A497" t="s">
        <v>1296</v>
      </c>
      <c r="B497" t="s">
        <v>1297</v>
      </c>
      <c r="C497" t="s">
        <v>10300</v>
      </c>
      <c r="D497" t="s">
        <v>300</v>
      </c>
      <c r="E497">
        <v>8836.8907407799998</v>
      </c>
      <c r="F497">
        <v>751.25</v>
      </c>
      <c r="G497">
        <v>-3.7082048077557703E-2</v>
      </c>
      <c r="H497">
        <f>(Table2[[#This Row],[1Y Return vs Nifty]]-AVERAGE(Table2[1Y Return vs Nifty]))/_xlfn.STDEV.P(Table2[1Y Return vs Nifty])</f>
        <v>-0.46169088246417067</v>
      </c>
      <c r="I497">
        <v>-9.1448985884545309</v>
      </c>
      <c r="J497">
        <f>(Table2[[#This Row],[1M Return vs Nifty]]-AVERAGE(Table2[1M Return vs Nifty]))/_xlfn.STDEV.P(Table2[1M Return vs Nifty])</f>
        <v>-0.91378149027228361</v>
      </c>
      <c r="K497">
        <v>-22.801451107869301</v>
      </c>
      <c r="L497">
        <f>(Table2[[#This Row],[6M Return vs Nifty]]-AVERAGE(Table2[6M Return vs Nifty]))/_xlfn.STDEV.P(Table2[6M Return vs Nifty])</f>
        <v>-1.0677628193711968</v>
      </c>
      <c r="M497">
        <v>2.7971736017290798</v>
      </c>
      <c r="N497">
        <f>(Table2[[#This Row],[1W Return vs Nifty]]-AVERAGE(Table2[1W Return vs Nifty]))/_xlfn.STDEV.P(Table2[1W Return vs Nifty])</f>
        <v>0.45190287932330875</v>
      </c>
      <c r="O497">
        <v>754.32</v>
      </c>
      <c r="P497">
        <v>761.08228092905699</v>
      </c>
      <c r="Q497">
        <v>713.49444590863402</v>
      </c>
      <c r="R497">
        <v>51.2432724641234</v>
      </c>
      <c r="S497" s="2">
        <f>(Table2[[#This Row],[Close Price]]-Table2[[#This Row],[20D EMA]])/Table2[[#This Row],[20D EMA]]</f>
        <v>-4.0698907625411626E-3</v>
      </c>
      <c r="T497" s="2">
        <f>(Table2[[#This Row],[Close Price]]-Table2[[#This Row],[50D EMA]])/Table2[[#This Row],[50D EMA]]</f>
        <v>-1.291881466095187E-2</v>
      </c>
      <c r="U497" s="2">
        <f>(Table2[[#This Row],[Close Price]]-Table2[[#This Row],[200D EMA]])/Table2[[#This Row],[200D EMA]]</f>
        <v>5.2916395226152518E-2</v>
      </c>
      <c r="V497">
        <v>1.05237384536722</v>
      </c>
      <c r="W497">
        <v>745</v>
      </c>
      <c r="X497">
        <v>768</v>
      </c>
      <c r="Y497">
        <v>736.5</v>
      </c>
      <c r="Z497">
        <v>768.5</v>
      </c>
      <c r="AA497">
        <v>710.05</v>
      </c>
      <c r="AB497">
        <v>836.95</v>
      </c>
      <c r="AC497" s="2">
        <f>(Table2[[#This Row],[Close Price]]/Table2[[#This Row],[Day Low]])-1</f>
        <v>8.3892617449663476E-3</v>
      </c>
      <c r="AD497" s="2">
        <f>(Table2[[#This Row],[Day High]]/Table2[[#This Row],[Close Price]])-1</f>
        <v>2.2296173044925149E-2</v>
      </c>
      <c r="AE497" s="2">
        <f>(Table2[[#This Row],[Close Price]]/Table2[[#This Row],[Current Week Low]])-1</f>
        <v>2.0027155465037305E-2</v>
      </c>
      <c r="AF497" s="2">
        <f>(Table2[[#This Row],[Current Week High]]/Table2[[#This Row],[Close Price]])-1</f>
        <v>2.2961730449251316E-2</v>
      </c>
      <c r="AG497" s="2">
        <f>(Table2[[#This Row],[Close Price]]/Table2[[#This Row],[Current Month Low]])-1</f>
        <v>5.8024082811069633E-2</v>
      </c>
      <c r="AH497" s="2">
        <f>(Table2[[#This Row],[Current Month High]]/Table2[[#This Row],[Close Price]])-1</f>
        <v>0.11407653910149751</v>
      </c>
      <c r="AI497">
        <v>22.6888519134775</v>
      </c>
      <c r="AJ497">
        <v>42.268724552599203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-0.15</v>
      </c>
      <c r="AM497" t="s">
        <v>10344</v>
      </c>
      <c r="AN497">
        <v>-6.88</v>
      </c>
      <c r="AO497" t="s">
        <v>10344</v>
      </c>
      <c r="AP497">
        <v>8.4369822250788998E-2</v>
      </c>
      <c r="AQ497">
        <f>(Table2[[#This Row],[Sharpe Ratio]]-AVERAGE(Table2[Sharpe Ratio]))/_xlfn.STDEV.P(Table2[Sharpe Ratio])</f>
        <v>0.21612310496833179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462</v>
      </c>
      <c r="AT497">
        <f>_xlfn.RANK.AVG(Table2[[#This Row],[6M Return vs Nifty Z-Score]],Table2[6M Return vs Nifty Z-Score])</f>
        <v>660</v>
      </c>
      <c r="AU497">
        <f>_xlfn.RANK.AVG(Table2[[#This Row],[Sharpe Ratio Z-Score]],Table2[Sharpe Ratio Z-Score])</f>
        <v>285</v>
      </c>
      <c r="AV497">
        <f>(Table2[[#This Row],[Rank 1Y]]+Table2[[#This Row],[Rank 6M]]+Table2[[#This Row],[Rank Sharpe]])/3</f>
        <v>469</v>
      </c>
    </row>
    <row r="498" spans="1:48" x14ac:dyDescent="0.3">
      <c r="A498" t="s">
        <v>400</v>
      </c>
      <c r="B498" t="s">
        <v>401</v>
      </c>
      <c r="C498" t="s">
        <v>10310</v>
      </c>
      <c r="D498" t="s">
        <v>402</v>
      </c>
      <c r="E498">
        <v>60012.446806259999</v>
      </c>
      <c r="F498">
        <v>971.95</v>
      </c>
      <c r="G498">
        <v>16.591725599406999</v>
      </c>
      <c r="H498">
        <f>(Table2[[#This Row],[1Y Return vs Nifty]]-AVERAGE(Table2[1Y Return vs Nifty]))/_xlfn.STDEV.P(Table2[1Y Return vs Nifty])</f>
        <v>-0.20073300808730413</v>
      </c>
      <c r="I498">
        <v>-6.7213068992708402</v>
      </c>
      <c r="J498">
        <f>(Table2[[#This Row],[1M Return vs Nifty]]-AVERAGE(Table2[1M Return vs Nifty]))/_xlfn.STDEV.P(Table2[1M Return vs Nifty])</f>
        <v>-0.68422463505570452</v>
      </c>
      <c r="K498">
        <v>-12.5920846321964</v>
      </c>
      <c r="L498">
        <f>(Table2[[#This Row],[6M Return vs Nifty]]-AVERAGE(Table2[6M Return vs Nifty]))/_xlfn.STDEV.P(Table2[6M Return vs Nifty])</f>
        <v>-0.7183762252580107</v>
      </c>
      <c r="M498">
        <v>-0.53644534089858098</v>
      </c>
      <c r="N498">
        <f>(Table2[[#This Row],[1W Return vs Nifty]]-AVERAGE(Table2[1W Return vs Nifty]))/_xlfn.STDEV.P(Table2[1W Return vs Nifty])</f>
        <v>-0.30098717840850464</v>
      </c>
      <c r="O498">
        <v>992.02</v>
      </c>
      <c r="P498">
        <v>1011.27348669243</v>
      </c>
      <c r="Q498">
        <v>946.41221613016296</v>
      </c>
      <c r="R498">
        <v>46.816015253750699</v>
      </c>
      <c r="S498" s="2">
        <f>(Table2[[#This Row],[Close Price]]-Table2[[#This Row],[20D EMA]])/Table2[[#This Row],[20D EMA]]</f>
        <v>-2.0231446946634077E-2</v>
      </c>
      <c r="T498" s="2">
        <f>(Table2[[#This Row],[Close Price]]-Table2[[#This Row],[50D EMA]])/Table2[[#This Row],[50D EMA]]</f>
        <v>-3.8885115856290439E-2</v>
      </c>
      <c r="U498" s="2">
        <f>(Table2[[#This Row],[Close Price]]-Table2[[#This Row],[200D EMA]])/Table2[[#This Row],[200D EMA]]</f>
        <v>2.6983785114545474E-2</v>
      </c>
      <c r="V498">
        <v>0.54787398368364704</v>
      </c>
      <c r="W498">
        <v>970.5</v>
      </c>
      <c r="X498">
        <v>986.9</v>
      </c>
      <c r="Y498">
        <v>970.5</v>
      </c>
      <c r="Z498">
        <v>1001.25</v>
      </c>
      <c r="AA498">
        <v>942.2</v>
      </c>
      <c r="AB498">
        <v>1044.95</v>
      </c>
      <c r="AC498" s="2">
        <f>(Table2[[#This Row],[Close Price]]/Table2[[#This Row],[Day Low]])-1</f>
        <v>1.4940752189593898E-3</v>
      </c>
      <c r="AD498" s="2">
        <f>(Table2[[#This Row],[Day High]]/Table2[[#This Row],[Close Price]])-1</f>
        <v>1.5381449663048441E-2</v>
      </c>
      <c r="AE498" s="2">
        <f>(Table2[[#This Row],[Close Price]]/Table2[[#This Row],[Current Week Low]])-1</f>
        <v>1.4940752189593898E-3</v>
      </c>
      <c r="AF498" s="2">
        <f>(Table2[[#This Row],[Current Week High]]/Table2[[#This Row],[Close Price]])-1</f>
        <v>3.0145583620556637E-2</v>
      </c>
      <c r="AG498" s="2">
        <f>(Table2[[#This Row],[Close Price]]/Table2[[#This Row],[Current Month Low]])-1</f>
        <v>3.1575037147102414E-2</v>
      </c>
      <c r="AH498" s="2">
        <f>(Table2[[#This Row],[Current Month High]]/Table2[[#This Row],[Close Price]])-1</f>
        <v>7.5106744174082918E-2</v>
      </c>
      <c r="AI498">
        <v>21.405422089613602</v>
      </c>
      <c r="AJ498">
        <v>48.661670235545998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-0.14000000000000001</v>
      </c>
      <c r="AM498" t="s">
        <v>10344</v>
      </c>
      <c r="AN498">
        <v>-0.9</v>
      </c>
      <c r="AO498" t="s">
        <v>10344</v>
      </c>
      <c r="AP498">
        <v>1.2977135654257E-2</v>
      </c>
      <c r="AQ498">
        <f>(Table2[[#This Row],[Sharpe Ratio]]-AVERAGE(Table2[Sharpe Ratio]))/_xlfn.STDEV.P(Table2[Sharpe Ratio])</f>
        <v>-0.60410012262013113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350</v>
      </c>
      <c r="AT498">
        <f>_xlfn.RANK.AVG(Table2[[#This Row],[6M Return vs Nifty Z-Score]],Table2[6M Return vs Nifty Z-Score])</f>
        <v>562</v>
      </c>
      <c r="AU498">
        <f>_xlfn.RANK.AVG(Table2[[#This Row],[Sharpe Ratio Z-Score]],Table2[Sharpe Ratio Z-Score])</f>
        <v>497</v>
      </c>
      <c r="AV498">
        <f>(Table2[[#This Row],[Rank 1Y]]+Table2[[#This Row],[Rank 6M]]+Table2[[#This Row],[Rank Sharpe]])/3</f>
        <v>469.66666666666669</v>
      </c>
    </row>
    <row r="499" spans="1:48" x14ac:dyDescent="0.3">
      <c r="A499" t="s">
        <v>1347</v>
      </c>
      <c r="B499" t="s">
        <v>1348</v>
      </c>
      <c r="C499" t="s">
        <v>10301</v>
      </c>
      <c r="D499" t="s">
        <v>24</v>
      </c>
      <c r="E499">
        <v>8451.1499455800003</v>
      </c>
      <c r="F499">
        <v>225.49</v>
      </c>
      <c r="G499">
        <v>-30.297989924459898</v>
      </c>
      <c r="H499">
        <f>(Table2[[#This Row],[1Y Return vs Nifty]]-AVERAGE(Table2[1Y Return vs Nifty]))/_xlfn.STDEV.P(Table2[1Y Return vs Nifty])</f>
        <v>-0.93657894200158842</v>
      </c>
      <c r="I499">
        <v>-3.0611001239221198</v>
      </c>
      <c r="J499">
        <f>(Table2[[#This Row],[1M Return vs Nifty]]-AVERAGE(Table2[1M Return vs Nifty]))/_xlfn.STDEV.P(Table2[1M Return vs Nifty])</f>
        <v>-0.33753853254869737</v>
      </c>
      <c r="K499">
        <v>-16.045958942066498</v>
      </c>
      <c r="L499">
        <f>(Table2[[#This Row],[6M Return vs Nifty]]-AVERAGE(Table2[6M Return vs Nifty]))/_xlfn.STDEV.P(Table2[6M Return vs Nifty])</f>
        <v>-0.83657527164311063</v>
      </c>
      <c r="M499">
        <v>-0.32825952370403499</v>
      </c>
      <c r="N499">
        <f>(Table2[[#This Row],[1W Return vs Nifty]]-AVERAGE(Table2[1W Return vs Nifty]))/_xlfn.STDEV.P(Table2[1W Return vs Nifty])</f>
        <v>-0.25396889748795098</v>
      </c>
      <c r="O499">
        <v>222.57</v>
      </c>
      <c r="P499">
        <v>223.40387073129901</v>
      </c>
      <c r="Q499">
        <v>221.997312690678</v>
      </c>
      <c r="R499">
        <v>56.7542904567009</v>
      </c>
      <c r="S499" s="2">
        <f>(Table2[[#This Row],[Close Price]]-Table2[[#This Row],[20D EMA]])/Table2[[#This Row],[20D EMA]]</f>
        <v>1.3119468032529164E-2</v>
      </c>
      <c r="T499" s="2">
        <f>(Table2[[#This Row],[Close Price]]-Table2[[#This Row],[50D EMA]])/Table2[[#This Row],[50D EMA]]</f>
        <v>9.3379280397970863E-3</v>
      </c>
      <c r="U499" s="2">
        <f>(Table2[[#This Row],[Close Price]]-Table2[[#This Row],[200D EMA]])/Table2[[#This Row],[200D EMA]]</f>
        <v>1.5733016165779341E-2</v>
      </c>
      <c r="V499">
        <v>0.81217905574617599</v>
      </c>
      <c r="W499">
        <v>223.91</v>
      </c>
      <c r="X499">
        <v>226</v>
      </c>
      <c r="Y499">
        <v>223.1</v>
      </c>
      <c r="Z499">
        <v>226.29</v>
      </c>
      <c r="AA499">
        <v>214</v>
      </c>
      <c r="AB499">
        <v>240.05</v>
      </c>
      <c r="AC499" s="2">
        <f>(Table2[[#This Row],[Close Price]]/Table2[[#This Row],[Day Low]])-1</f>
        <v>7.0564065919342944E-3</v>
      </c>
      <c r="AD499" s="2">
        <f>(Table2[[#This Row],[Day High]]/Table2[[#This Row],[Close Price]])-1</f>
        <v>2.2617410971661478E-3</v>
      </c>
      <c r="AE499" s="2">
        <f>(Table2[[#This Row],[Close Price]]/Table2[[#This Row],[Current Week Low]])-1</f>
        <v>1.0712684894666147E-2</v>
      </c>
      <c r="AF499" s="2">
        <f>(Table2[[#This Row],[Current Week High]]/Table2[[#This Row],[Close Price]])-1</f>
        <v>3.5478291720252297E-3</v>
      </c>
      <c r="AG499" s="2">
        <f>(Table2[[#This Row],[Close Price]]/Table2[[#This Row],[Current Month Low]])-1</f>
        <v>5.3691588785046873E-2</v>
      </c>
      <c r="AH499" s="2">
        <f>(Table2[[#This Row],[Current Month High]]/Table2[[#This Row],[Close Price]])-1</f>
        <v>6.4570490930861757E-2</v>
      </c>
      <c r="AI499">
        <v>27.078806155483601</v>
      </c>
      <c r="AJ499">
        <v>17.4427083333333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0</v>
      </c>
      <c r="AM499" t="s">
        <v>10346</v>
      </c>
      <c r="AN499">
        <v>-0.6</v>
      </c>
      <c r="AO499" t="s">
        <v>10344</v>
      </c>
      <c r="AP499">
        <v>0.132746075616203</v>
      </c>
      <c r="AQ499">
        <f>(Table2[[#This Row],[Sharpe Ratio]]-AVERAGE(Table2[Sharpe Ratio]))/_xlfn.STDEV.P(Table2[Sharpe Ratio])</f>
        <v>0.77191290033295379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651</v>
      </c>
      <c r="AT499">
        <f>_xlfn.RANK.AVG(Table2[[#This Row],[6M Return vs Nifty Z-Score]],Table2[6M Return vs Nifty Z-Score])</f>
        <v>600</v>
      </c>
      <c r="AU499">
        <f>_xlfn.RANK.AVG(Table2[[#This Row],[Sharpe Ratio Z-Score]],Table2[Sharpe Ratio Z-Score])</f>
        <v>158</v>
      </c>
      <c r="AV499">
        <f>(Table2[[#This Row],[Rank 1Y]]+Table2[[#This Row],[Rank 6M]]+Table2[[#This Row],[Rank Sharpe]])/3</f>
        <v>469.66666666666669</v>
      </c>
    </row>
    <row r="500" spans="1:48" x14ac:dyDescent="0.3">
      <c r="A500" t="s">
        <v>523</v>
      </c>
      <c r="B500" t="s">
        <v>524</v>
      </c>
      <c r="C500" t="s">
        <v>10315</v>
      </c>
      <c r="D500" t="s">
        <v>525</v>
      </c>
      <c r="E500">
        <v>40408.256692800001</v>
      </c>
      <c r="F500">
        <v>35368.800000000003</v>
      </c>
      <c r="G500">
        <v>-13.689839226464199</v>
      </c>
      <c r="H500">
        <f>(Table2[[#This Row],[1Y Return vs Nifty]]-AVERAGE(Table2[1Y Return vs Nifty]))/_xlfn.STDEV.P(Table2[1Y Return vs Nifty])</f>
        <v>-0.67594523961251551</v>
      </c>
      <c r="I500">
        <v>-9.0181670007073098</v>
      </c>
      <c r="J500">
        <f>(Table2[[#This Row],[1M Return vs Nifty]]-AVERAGE(Table2[1M Return vs Nifty]))/_xlfn.STDEV.P(Table2[1M Return vs Nifty])</f>
        <v>-0.90177777493124989</v>
      </c>
      <c r="K500">
        <v>1.19484307420697</v>
      </c>
      <c r="L500">
        <f>(Table2[[#This Row],[6M Return vs Nifty]]-AVERAGE(Table2[6M Return vs Nifty]))/_xlfn.STDEV.P(Table2[6M Return vs Nifty])</f>
        <v>-0.24655775090869936</v>
      </c>
      <c r="M500">
        <v>-3.4030218500428998E-2</v>
      </c>
      <c r="N500">
        <f>(Table2[[#This Row],[1W Return vs Nifty]]-AVERAGE(Table2[1W Return vs Nifty]))/_xlfn.STDEV.P(Table2[1W Return vs Nifty])</f>
        <v>-0.1875178956207359</v>
      </c>
      <c r="O500">
        <v>36406.58</v>
      </c>
      <c r="P500">
        <v>36523.898070629497</v>
      </c>
      <c r="Q500">
        <v>33424.8391160623</v>
      </c>
      <c r="R500">
        <v>45.841258847191803</v>
      </c>
      <c r="S500" s="2">
        <f>(Table2[[#This Row],[Close Price]]-Table2[[#This Row],[20D EMA]])/Table2[[#This Row],[20D EMA]]</f>
        <v>-2.850528668169322E-2</v>
      </c>
      <c r="T500" s="2">
        <f>(Table2[[#This Row],[Close Price]]-Table2[[#This Row],[50D EMA]])/Table2[[#This Row],[50D EMA]]</f>
        <v>-3.1625815743866623E-2</v>
      </c>
      <c r="U500" s="2">
        <f>(Table2[[#This Row],[Close Price]]-Table2[[#This Row],[200D EMA]])/Table2[[#This Row],[200D EMA]]</f>
        <v>5.8159169508269472E-2</v>
      </c>
      <c r="V500">
        <v>0.52136035176913498</v>
      </c>
      <c r="W500">
        <v>35290</v>
      </c>
      <c r="X500">
        <v>36150</v>
      </c>
      <c r="Y500">
        <v>34778</v>
      </c>
      <c r="Z500">
        <v>36150</v>
      </c>
      <c r="AA500">
        <v>34778</v>
      </c>
      <c r="AB500">
        <v>39949</v>
      </c>
      <c r="AC500" s="2">
        <f>(Table2[[#This Row],[Close Price]]/Table2[[#This Row],[Day Low]])-1</f>
        <v>2.2329271748371404E-3</v>
      </c>
      <c r="AD500" s="2">
        <f>(Table2[[#This Row],[Day High]]/Table2[[#This Row],[Close Price]])-1</f>
        <v>2.208726335074962E-2</v>
      </c>
      <c r="AE500" s="2">
        <f>(Table2[[#This Row],[Close Price]]/Table2[[#This Row],[Current Week Low]])-1</f>
        <v>1.6987750876991337E-2</v>
      </c>
      <c r="AF500" s="2">
        <f>(Table2[[#This Row],[Current Week High]]/Table2[[#This Row],[Close Price]])-1</f>
        <v>2.208726335074962E-2</v>
      </c>
      <c r="AG500" s="2">
        <f>(Table2[[#This Row],[Close Price]]/Table2[[#This Row],[Current Month Low]])-1</f>
        <v>1.6987750876991337E-2</v>
      </c>
      <c r="AH500" s="2">
        <f>(Table2[[#This Row],[Current Month High]]/Table2[[#This Row],[Close Price]])-1</f>
        <v>0.12949831489900698</v>
      </c>
      <c r="AI500">
        <v>15.51565221325</v>
      </c>
      <c r="AJ500">
        <v>24.105624944076801</v>
      </c>
      <c r="AK500" t="str">
        <f>IF(AND(Table2[[#This Row],[20D EMA]]&gt;Table2[[#This Row],[50D EMA]],Table2[[#This Row],[50D EMA]]&gt;Table2[[#This Row],[200D EMA]]),"Uptrend","Downtrend/NoTrend")</f>
        <v>Downtrend/NoTrend</v>
      </c>
      <c r="AL500">
        <v>0</v>
      </c>
      <c r="AM500">
        <v>0</v>
      </c>
      <c r="AN500">
        <v>-5.53</v>
      </c>
      <c r="AO500" t="s">
        <v>10344</v>
      </c>
      <c r="AP500">
        <v>3.0221563183916E-2</v>
      </c>
      <c r="AQ500">
        <f>(Table2[[#This Row],[Sharpe Ratio]]-AVERAGE(Table2[Sharpe Ratio]))/_xlfn.STDEV.P(Table2[Sharpe Ratio])</f>
        <v>-0.40598066976598779</v>
      </c>
      <c r="AR5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0">
        <f>_xlfn.RANK.AVG(Table2[[#This Row],[1Y Return vs Nifty Z-Score]],Table2[1Y Return vs Nifty Z-Score])</f>
        <v>560</v>
      </c>
      <c r="AT500">
        <f>_xlfn.RANK.AVG(Table2[[#This Row],[6M Return vs Nifty Z-Score]],Table2[6M Return vs Nifty Z-Score])</f>
        <v>401</v>
      </c>
      <c r="AU500">
        <f>_xlfn.RANK.AVG(Table2[[#This Row],[Sharpe Ratio Z-Score]],Table2[Sharpe Ratio Z-Score])</f>
        <v>451</v>
      </c>
      <c r="AV500">
        <f>(Table2[[#This Row],[Rank 1Y]]+Table2[[#This Row],[Rank 6M]]+Table2[[#This Row],[Rank Sharpe]])/3</f>
        <v>470.66666666666669</v>
      </c>
    </row>
    <row r="501" spans="1:48" x14ac:dyDescent="0.3">
      <c r="A501" t="s">
        <v>1109</v>
      </c>
      <c r="B501" t="s">
        <v>1110</v>
      </c>
      <c r="C501" t="s">
        <v>10301</v>
      </c>
      <c r="D501" t="s">
        <v>541</v>
      </c>
      <c r="E501">
        <v>11468.564786250001</v>
      </c>
      <c r="F501">
        <v>873.7</v>
      </c>
      <c r="G501">
        <v>-12.2603783009927</v>
      </c>
      <c r="H501">
        <f>(Table2[[#This Row],[1Y Return vs Nifty]]-AVERAGE(Table2[1Y Return vs Nifty]))/_xlfn.STDEV.P(Table2[1Y Return vs Nifty])</f>
        <v>-0.65351253773011331</v>
      </c>
      <c r="I501">
        <v>-0.72462264790977104</v>
      </c>
      <c r="J501">
        <f>(Table2[[#This Row],[1M Return vs Nifty]]-AVERAGE(Table2[1M Return vs Nifty]))/_xlfn.STDEV.P(Table2[1M Return vs Nifty])</f>
        <v>-0.11623292893919725</v>
      </c>
      <c r="K501">
        <v>-0.32025674772283702</v>
      </c>
      <c r="L501">
        <f>(Table2[[#This Row],[6M Return vs Nifty]]-AVERAGE(Table2[6M Return vs Nifty]))/_xlfn.STDEV.P(Table2[6M Return vs Nifty])</f>
        <v>-0.2984077425596906</v>
      </c>
      <c r="M501">
        <v>0.46527082391382601</v>
      </c>
      <c r="N501">
        <f>(Table2[[#This Row],[1W Return vs Nifty]]-AVERAGE(Table2[1W Return vs Nifty]))/_xlfn.STDEV.P(Table2[1W Return vs Nifty])</f>
        <v>-7.475192052926001E-2</v>
      </c>
      <c r="O501">
        <v>841.08</v>
      </c>
      <c r="P501">
        <v>834.54563499121798</v>
      </c>
      <c r="Q501">
        <v>792.03244424477498</v>
      </c>
      <c r="R501">
        <v>71.4756849954111</v>
      </c>
      <c r="S501" s="2">
        <f>(Table2[[#This Row],[Close Price]]-Table2[[#This Row],[20D EMA]])/Table2[[#This Row],[20D EMA]]</f>
        <v>3.8783468873353308E-2</v>
      </c>
      <c r="T501" s="2">
        <f>(Table2[[#This Row],[Close Price]]-Table2[[#This Row],[50D EMA]])/Table2[[#This Row],[50D EMA]]</f>
        <v>4.6916984964152489E-2</v>
      </c>
      <c r="U501" s="2">
        <f>(Table2[[#This Row],[Close Price]]-Table2[[#This Row],[200D EMA]])/Table2[[#This Row],[200D EMA]]</f>
        <v>0.10311137674807926</v>
      </c>
      <c r="V501">
        <v>0.46057376764886498</v>
      </c>
      <c r="W501">
        <v>858.25</v>
      </c>
      <c r="X501">
        <v>877.7</v>
      </c>
      <c r="Y501">
        <v>842.45</v>
      </c>
      <c r="Z501">
        <v>877.7</v>
      </c>
      <c r="AA501">
        <v>766.35</v>
      </c>
      <c r="AB501">
        <v>877.7</v>
      </c>
      <c r="AC501" s="2">
        <f>(Table2[[#This Row],[Close Price]]/Table2[[#This Row],[Day Low]])-1</f>
        <v>1.8001747742499408E-2</v>
      </c>
      <c r="AD501" s="2">
        <f>(Table2[[#This Row],[Day High]]/Table2[[#This Row],[Close Price]])-1</f>
        <v>4.5782305139063784E-3</v>
      </c>
      <c r="AE501" s="2">
        <f>(Table2[[#This Row],[Close Price]]/Table2[[#This Row],[Current Week Low]])-1</f>
        <v>3.7094189566146296E-2</v>
      </c>
      <c r="AF501" s="2">
        <f>(Table2[[#This Row],[Current Week High]]/Table2[[#This Row],[Close Price]])-1</f>
        <v>4.5782305139063784E-3</v>
      </c>
      <c r="AG501" s="2">
        <f>(Table2[[#This Row],[Close Price]]/Table2[[#This Row],[Current Month Low]])-1</f>
        <v>0.14007959809486525</v>
      </c>
      <c r="AH501" s="2">
        <f>(Table2[[#This Row],[Current Month High]]/Table2[[#This Row],[Close Price]])-1</f>
        <v>4.5782305139063784E-3</v>
      </c>
      <c r="AI501">
        <v>7.3595055511044896</v>
      </c>
      <c r="AJ501">
        <v>28.485294117647001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0.06</v>
      </c>
      <c r="AM501" t="s">
        <v>10345</v>
      </c>
      <c r="AN501">
        <v>8.7799999999999994</v>
      </c>
      <c r="AO501" t="s">
        <v>10345</v>
      </c>
      <c r="AP501">
        <v>3.0929530796736E-2</v>
      </c>
      <c r="AQ501">
        <f>(Table2[[#This Row],[Sharpe Ratio]]-AVERAGE(Table2[Sharpe Ratio]))/_xlfn.STDEV.P(Table2[Sharpe Ratio])</f>
        <v>-0.39784690273608131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-1.5407520324943422</v>
      </c>
      <c r="AS501">
        <f>_xlfn.RANK.AVG(Table2[[#This Row],[1Y Return vs Nifty Z-Score]],Table2[1Y Return vs Nifty Z-Score])</f>
        <v>549</v>
      </c>
      <c r="AT501">
        <f>_xlfn.RANK.AVG(Table2[[#This Row],[6M Return vs Nifty Z-Score]],Table2[6M Return vs Nifty Z-Score])</f>
        <v>420</v>
      </c>
      <c r="AU501">
        <f>_xlfn.RANK.AVG(Table2[[#This Row],[Sharpe Ratio Z-Score]],Table2[Sharpe Ratio Z-Score])</f>
        <v>444</v>
      </c>
      <c r="AV501">
        <f>(Table2[[#This Row],[Rank 1Y]]+Table2[[#This Row],[Rank 6M]]+Table2[[#This Row],[Rank Sharpe]])/3</f>
        <v>471</v>
      </c>
    </row>
    <row r="502" spans="1:48" x14ac:dyDescent="0.3">
      <c r="A502" t="s">
        <v>434</v>
      </c>
      <c r="B502" t="s">
        <v>435</v>
      </c>
      <c r="C502" t="s">
        <v>10307</v>
      </c>
      <c r="D502" t="s">
        <v>407</v>
      </c>
      <c r="E502">
        <v>54536.712470899998</v>
      </c>
      <c r="F502">
        <v>2820.45</v>
      </c>
      <c r="G502">
        <v>-10.4609159245696</v>
      </c>
      <c r="H502">
        <f>(Table2[[#This Row],[1Y Return vs Nifty]]-AVERAGE(Table2[1Y Return vs Nifty]))/_xlfn.STDEV.P(Table2[1Y Return vs Nifty])</f>
        <v>-0.62527335866645084</v>
      </c>
      <c r="I502">
        <v>-15.2841592250152</v>
      </c>
      <c r="J502">
        <f>(Table2[[#This Row],[1M Return vs Nifty]]-AVERAGE(Table2[1M Return vs Nifty]))/_xlfn.STDEV.P(Table2[1M Return vs Nifty])</f>
        <v>-1.4952776933552712</v>
      </c>
      <c r="K502">
        <v>12.395234254142</v>
      </c>
      <c r="L502">
        <f>(Table2[[#This Row],[6M Return vs Nifty]]-AVERAGE(Table2[6M Return vs Nifty]))/_xlfn.STDEV.P(Table2[6M Return vs Nifty])</f>
        <v>0.136743851244332</v>
      </c>
      <c r="M502">
        <v>-1.8727215247187501</v>
      </c>
      <c r="N502">
        <f>(Table2[[#This Row],[1W Return vs Nifty]]-AVERAGE(Table2[1W Return vs Nifty]))/_xlfn.STDEV.P(Table2[1W Return vs Nifty])</f>
        <v>-0.60278203573823885</v>
      </c>
      <c r="O502">
        <v>2939.73</v>
      </c>
      <c r="P502">
        <v>3002.4349015799698</v>
      </c>
      <c r="Q502">
        <v>2751.6092059027501</v>
      </c>
      <c r="R502">
        <v>32.087859289653103</v>
      </c>
      <c r="S502" s="2">
        <f>(Table2[[#This Row],[Close Price]]-Table2[[#This Row],[20D EMA]])/Table2[[#This Row],[20D EMA]]</f>
        <v>-4.0575154861160784E-2</v>
      </c>
      <c r="T502" s="2">
        <f>(Table2[[#This Row],[Close Price]]-Table2[[#This Row],[50D EMA]])/Table2[[#This Row],[50D EMA]]</f>
        <v>-6.0612438752362024E-2</v>
      </c>
      <c r="U502" s="2">
        <f>(Table2[[#This Row],[Close Price]]-Table2[[#This Row],[200D EMA]])/Table2[[#This Row],[200D EMA]]</f>
        <v>2.5018376137706074E-2</v>
      </c>
      <c r="V502">
        <v>0.60201740228788603</v>
      </c>
      <c r="W502">
        <v>2806.05</v>
      </c>
      <c r="X502">
        <v>2836.95</v>
      </c>
      <c r="Y502">
        <v>2803.05</v>
      </c>
      <c r="Z502">
        <v>2875.3</v>
      </c>
      <c r="AA502">
        <v>2753.05</v>
      </c>
      <c r="AB502">
        <v>3375</v>
      </c>
      <c r="AC502" s="2">
        <f>(Table2[[#This Row],[Close Price]]/Table2[[#This Row],[Day Low]])-1</f>
        <v>5.1317688565775121E-3</v>
      </c>
      <c r="AD502" s="2">
        <f>(Table2[[#This Row],[Day High]]/Table2[[#This Row],[Close Price]])-1</f>
        <v>5.8501302983566816E-3</v>
      </c>
      <c r="AE502" s="2">
        <f>(Table2[[#This Row],[Close Price]]/Table2[[#This Row],[Current Week Low]])-1</f>
        <v>6.2075239471288679E-3</v>
      </c>
      <c r="AF502" s="2">
        <f>(Table2[[#This Row],[Current Week High]]/Table2[[#This Row],[Close Price]])-1</f>
        <v>1.9447251325143355E-2</v>
      </c>
      <c r="AG502" s="2">
        <f>(Table2[[#This Row],[Close Price]]/Table2[[#This Row],[Current Month Low]])-1</f>
        <v>2.4481938213980703E-2</v>
      </c>
      <c r="AH502" s="2">
        <f>(Table2[[#This Row],[Current Month High]]/Table2[[#This Row],[Close Price]])-1</f>
        <v>0.19661756102749561</v>
      </c>
      <c r="AI502">
        <v>19.6617561027495</v>
      </c>
      <c r="AJ502">
        <v>28.564591120430201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-0.15</v>
      </c>
      <c r="AM502" t="s">
        <v>10344</v>
      </c>
      <c r="AN502">
        <v>-7.8</v>
      </c>
      <c r="AO502" t="s">
        <v>10344</v>
      </c>
      <c r="AP502">
        <v>-1.399577873125E-2</v>
      </c>
      <c r="AQ502">
        <f>(Table2[[#This Row],[Sharpe Ratio]]-AVERAGE(Table2[Sharpe Ratio]))/_xlfn.STDEV.P(Table2[Sharpe Ratio])</f>
        <v>-0.91398915957118676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532</v>
      </c>
      <c r="AT502">
        <f>_xlfn.RANK.AVG(Table2[[#This Row],[6M Return vs Nifty Z-Score]],Table2[6M Return vs Nifty Z-Score])</f>
        <v>279</v>
      </c>
      <c r="AU502">
        <f>_xlfn.RANK.AVG(Table2[[#This Row],[Sharpe Ratio Z-Score]],Table2[Sharpe Ratio Z-Score])</f>
        <v>603</v>
      </c>
      <c r="AV502">
        <f>(Table2[[#This Row],[Rank 1Y]]+Table2[[#This Row],[Rank 6M]]+Table2[[#This Row],[Rank Sharpe]])/3</f>
        <v>471.33333333333331</v>
      </c>
    </row>
    <row r="503" spans="1:48" x14ac:dyDescent="0.3">
      <c r="A503" t="s">
        <v>788</v>
      </c>
      <c r="B503" t="s">
        <v>789</v>
      </c>
      <c r="C503" t="s">
        <v>10305</v>
      </c>
      <c r="D503" t="s">
        <v>51</v>
      </c>
      <c r="E503">
        <v>21015.546402460001</v>
      </c>
      <c r="F503">
        <v>1067.1500000000001</v>
      </c>
      <c r="G503">
        <v>12.5034527533491</v>
      </c>
      <c r="H503">
        <f>(Table2[[#This Row],[1Y Return vs Nifty]]-AVERAGE(Table2[1Y Return vs Nifty]))/_xlfn.STDEV.P(Table2[1Y Return vs Nifty])</f>
        <v>-0.26489076457812011</v>
      </c>
      <c r="I503">
        <v>-13.878755453660901</v>
      </c>
      <c r="J503">
        <f>(Table2[[#This Row],[1M Return vs Nifty]]-AVERAGE(Table2[1M Return vs Nifty]))/_xlfn.STDEV.P(Table2[1M Return vs Nifty])</f>
        <v>-1.3621611822278223</v>
      </c>
      <c r="K503">
        <v>-10.390006398171099</v>
      </c>
      <c r="L503">
        <f>(Table2[[#This Row],[6M Return vs Nifty]]-AVERAGE(Table2[6M Return vs Nifty]))/_xlfn.STDEV.P(Table2[6M Return vs Nifty])</f>
        <v>-0.64301634705301469</v>
      </c>
      <c r="M503">
        <v>-3.2270780271747599</v>
      </c>
      <c r="N503">
        <f>(Table2[[#This Row],[1W Return vs Nifty]]-AVERAGE(Table2[1W Return vs Nifty]))/_xlfn.STDEV.P(Table2[1W Return vs Nifty])</f>
        <v>-0.90866029083353128</v>
      </c>
      <c r="O503">
        <v>1104.01</v>
      </c>
      <c r="P503">
        <v>1071.4471750059899</v>
      </c>
      <c r="Q503">
        <v>951.17609100130505</v>
      </c>
      <c r="R503">
        <v>36.656560350138498</v>
      </c>
      <c r="S503" s="2">
        <f>(Table2[[#This Row],[Close Price]]-Table2[[#This Row],[20D EMA]])/Table2[[#This Row],[20D EMA]]</f>
        <v>-3.3387378737511346E-2</v>
      </c>
      <c r="T503" s="2">
        <f>(Table2[[#This Row],[Close Price]]-Table2[[#This Row],[50D EMA]])/Table2[[#This Row],[50D EMA]]</f>
        <v>-4.0106270343807041E-3</v>
      </c>
      <c r="U503" s="2">
        <f>(Table2[[#This Row],[Close Price]]-Table2[[#This Row],[200D EMA]])/Table2[[#This Row],[200D EMA]]</f>
        <v>0.12192685465486108</v>
      </c>
      <c r="V503">
        <v>0.47588159281491199</v>
      </c>
      <c r="W503">
        <v>1053</v>
      </c>
      <c r="X503">
        <v>1081</v>
      </c>
      <c r="Y503">
        <v>1053</v>
      </c>
      <c r="Z503">
        <v>1157.9000000000001</v>
      </c>
      <c r="AA503">
        <v>1051.8499999999999</v>
      </c>
      <c r="AB503">
        <v>1284.95</v>
      </c>
      <c r="AC503" s="2">
        <f>(Table2[[#This Row],[Close Price]]/Table2[[#This Row],[Day Low]])-1</f>
        <v>1.3437796771130106E-2</v>
      </c>
      <c r="AD503" s="2">
        <f>(Table2[[#This Row],[Day High]]/Table2[[#This Row],[Close Price]])-1</f>
        <v>1.2978494119851858E-2</v>
      </c>
      <c r="AE503" s="2">
        <f>(Table2[[#This Row],[Close Price]]/Table2[[#This Row],[Current Week Low]])-1</f>
        <v>1.3437796771130106E-2</v>
      </c>
      <c r="AF503" s="2">
        <f>(Table2[[#This Row],[Current Week High]]/Table2[[#This Row],[Close Price]])-1</f>
        <v>8.5039591435130957E-2</v>
      </c>
      <c r="AG503" s="2">
        <f>(Table2[[#This Row],[Close Price]]/Table2[[#This Row],[Current Month Low]])-1</f>
        <v>1.4545800256690722E-2</v>
      </c>
      <c r="AH503" s="2">
        <f>(Table2[[#This Row],[Current Month High]]/Table2[[#This Row],[Close Price]])-1</f>
        <v>0.2040950194443143</v>
      </c>
      <c r="AI503">
        <v>20.409501944431401</v>
      </c>
      <c r="AJ503">
        <v>50.908576681043598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-0.01</v>
      </c>
      <c r="AM503" t="s">
        <v>10344</v>
      </c>
      <c r="AN503">
        <v>-5.59</v>
      </c>
      <c r="AO503" t="s">
        <v>10344</v>
      </c>
      <c r="AP503">
        <v>1.2132695672674E-2</v>
      </c>
      <c r="AQ503">
        <f>(Table2[[#This Row],[Sharpe Ratio]]-AVERAGE(Table2[Sharpe Ratio]))/_xlfn.STDEV.P(Table2[Sharpe Ratio])</f>
        <v>-0.6138018066471389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-3.7925303913396271</v>
      </c>
      <c r="AS503">
        <f>_xlfn.RANK.AVG(Table2[[#This Row],[1Y Return vs Nifty Z-Score]],Table2[1Y Return vs Nifty Z-Score])</f>
        <v>372</v>
      </c>
      <c r="AT503">
        <f>_xlfn.RANK.AVG(Table2[[#This Row],[6M Return vs Nifty Z-Score]],Table2[6M Return vs Nifty Z-Score])</f>
        <v>542</v>
      </c>
      <c r="AU503">
        <f>_xlfn.RANK.AVG(Table2[[#This Row],[Sharpe Ratio Z-Score]],Table2[Sharpe Ratio Z-Score])</f>
        <v>500</v>
      </c>
      <c r="AV503">
        <f>(Table2[[#This Row],[Rank 1Y]]+Table2[[#This Row],[Rank 6M]]+Table2[[#This Row],[Rank Sharpe]])/3</f>
        <v>471.33333333333331</v>
      </c>
    </row>
    <row r="504" spans="1:48" x14ac:dyDescent="0.3">
      <c r="A504" t="s">
        <v>140</v>
      </c>
      <c r="B504" t="s">
        <v>141</v>
      </c>
      <c r="C504" t="s">
        <v>10301</v>
      </c>
      <c r="D504" t="s">
        <v>54</v>
      </c>
      <c r="E504">
        <v>205592.27632368001</v>
      </c>
      <c r="F504">
        <v>322.25</v>
      </c>
      <c r="G504">
        <v>22.852378366645599</v>
      </c>
      <c r="H504">
        <f>(Table2[[#This Row],[1Y Return vs Nifty]]-AVERAGE(Table2[1Y Return vs Nifty]))/_xlfn.STDEV.P(Table2[1Y Return vs Nifty])</f>
        <v>-0.10248383274144746</v>
      </c>
      <c r="I504">
        <v>-4.1343803563951704</v>
      </c>
      <c r="J504">
        <f>(Table2[[#This Row],[1M Return vs Nifty]]-AVERAGE(Table2[1M Return vs Nifty]))/_xlfn.STDEV.P(Table2[1M Return vs Nifty])</f>
        <v>-0.43919708998318713</v>
      </c>
      <c r="K504">
        <v>-9.6029201333613905</v>
      </c>
      <c r="L504">
        <f>(Table2[[#This Row],[6M Return vs Nifty]]-AVERAGE(Table2[6M Return vs Nifty]))/_xlfn.STDEV.P(Table2[6M Return vs Nifty])</f>
        <v>-0.61608055333942791</v>
      </c>
      <c r="M504">
        <v>-4.9583599763635497</v>
      </c>
      <c r="N504">
        <f>(Table2[[#This Row],[1W Return vs Nifty]]-AVERAGE(Table2[1W Return vs Nifty]))/_xlfn.STDEV.P(Table2[1W Return vs Nifty])</f>
        <v>-1.2996662783527175</v>
      </c>
      <c r="O504">
        <v>328.07</v>
      </c>
      <c r="P504">
        <v>335.28309866611897</v>
      </c>
      <c r="Q504">
        <v>303.95478945456699</v>
      </c>
      <c r="R504">
        <v>41.140791140769302</v>
      </c>
      <c r="S504" s="2">
        <f>(Table2[[#This Row],[Close Price]]-Table2[[#This Row],[20D EMA]])/Table2[[#This Row],[20D EMA]]</f>
        <v>-1.7740116438564921E-2</v>
      </c>
      <c r="T504" s="2">
        <f>(Table2[[#This Row],[Close Price]]-Table2[[#This Row],[50D EMA]])/Table2[[#This Row],[50D EMA]]</f>
        <v>-3.8871922616945186E-2</v>
      </c>
      <c r="U504" s="2">
        <f>(Table2[[#This Row],[Close Price]]-Table2[[#This Row],[200D EMA]])/Table2[[#This Row],[200D EMA]]</f>
        <v>6.0190565110893393E-2</v>
      </c>
      <c r="V504">
        <v>0.91616101366056202</v>
      </c>
      <c r="W504">
        <v>320.89999999999998</v>
      </c>
      <c r="X504">
        <v>330.25</v>
      </c>
      <c r="Y504">
        <v>320.89999999999998</v>
      </c>
      <c r="Z504">
        <v>334.2</v>
      </c>
      <c r="AA504">
        <v>310</v>
      </c>
      <c r="AB504">
        <v>337.95</v>
      </c>
      <c r="AC504" s="2">
        <f>(Table2[[#This Row],[Close Price]]/Table2[[#This Row],[Day Low]])-1</f>
        <v>4.2069180430042152E-3</v>
      </c>
      <c r="AD504" s="2">
        <f>(Table2[[#This Row],[Day High]]/Table2[[#This Row],[Close Price]])-1</f>
        <v>2.4825446082234359E-2</v>
      </c>
      <c r="AE504" s="2">
        <f>(Table2[[#This Row],[Close Price]]/Table2[[#This Row],[Current Week Low]])-1</f>
        <v>4.2069180430042152E-3</v>
      </c>
      <c r="AF504" s="2">
        <f>(Table2[[#This Row],[Current Week High]]/Table2[[#This Row],[Close Price]])-1</f>
        <v>3.7083010085337431E-2</v>
      </c>
      <c r="AG504" s="2">
        <f>(Table2[[#This Row],[Close Price]]/Table2[[#This Row],[Current Month Low]])-1</f>
        <v>3.9516129032258096E-2</v>
      </c>
      <c r="AH504" s="2">
        <f>(Table2[[#This Row],[Current Month High]]/Table2[[#This Row],[Close Price]])-1</f>
        <v>4.8719937936384738E-2</v>
      </c>
      <c r="AI504">
        <v>22.4825446082234</v>
      </c>
      <c r="AJ504">
        <v>57.772337821297398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-0.14000000000000001</v>
      </c>
      <c r="AM504" t="s">
        <v>10344</v>
      </c>
      <c r="AN504">
        <v>-1.03</v>
      </c>
      <c r="AO504" t="s">
        <v>10344</v>
      </c>
      <c r="AQ504">
        <f>(Table2[[#This Row],[Sharpe Ratio]]-AVERAGE(Table2[Sharpe Ratio]))/_xlfn.STDEV.P(Table2[Sharpe Ratio])</f>
        <v>-0.7531930983662638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334</v>
      </c>
      <c r="AT504">
        <f>_xlfn.RANK.AVG(Table2[[#This Row],[6M Return vs Nifty Z-Score]],Table2[6M Return vs Nifty Z-Score])</f>
        <v>531</v>
      </c>
      <c r="AU504">
        <f>_xlfn.RANK.AVG(Table2[[#This Row],[Sharpe Ratio Z-Score]],Table2[Sharpe Ratio Z-Score])</f>
        <v>551.5</v>
      </c>
      <c r="AV504">
        <f>(Table2[[#This Row],[Rank 1Y]]+Table2[[#This Row],[Rank 6M]]+Table2[[#This Row],[Rank Sharpe]])/3</f>
        <v>472.16666666666669</v>
      </c>
    </row>
    <row r="505" spans="1:48" x14ac:dyDescent="0.3">
      <c r="A505" t="s">
        <v>1068</v>
      </c>
      <c r="B505" t="s">
        <v>1069</v>
      </c>
      <c r="C505" t="s">
        <v>10305</v>
      </c>
      <c r="D505" t="s">
        <v>283</v>
      </c>
      <c r="E505">
        <v>12590.884176905</v>
      </c>
      <c r="F505">
        <v>1238.5999999999999</v>
      </c>
      <c r="G505">
        <v>-10.375358675581801</v>
      </c>
      <c r="H505">
        <f>(Table2[[#This Row],[1Y Return vs Nifty]]-AVERAGE(Table2[1Y Return vs Nifty]))/_xlfn.STDEV.P(Table2[1Y Return vs Nifty])</f>
        <v>-0.62393069848860183</v>
      </c>
      <c r="I505">
        <v>3.2826553561168001</v>
      </c>
      <c r="J505">
        <f>(Table2[[#This Row],[1M Return vs Nifty]]-AVERAGE(Table2[1M Return vs Nifty]))/_xlfn.STDEV.P(Table2[1M Return vs Nifty])</f>
        <v>0.26332693697730436</v>
      </c>
      <c r="K505">
        <v>-27.463865728587201</v>
      </c>
      <c r="L505">
        <f>(Table2[[#This Row],[6M Return vs Nifty]]-AVERAGE(Table2[6M Return vs Nifty]))/_xlfn.STDEV.P(Table2[6M Return vs Nifty])</f>
        <v>-1.2273207281364205</v>
      </c>
      <c r="M505">
        <v>1.9283888283763599</v>
      </c>
      <c r="N505">
        <f>(Table2[[#This Row],[1W Return vs Nifty]]-AVERAGE(Table2[1W Return vs Nifty]))/_xlfn.STDEV.P(Table2[1W Return vs Nifty])</f>
        <v>0.25568986595157994</v>
      </c>
      <c r="O505">
        <v>1215.1300000000001</v>
      </c>
      <c r="P505">
        <v>1226.4334816062301</v>
      </c>
      <c r="Q505">
        <v>1204.7055306079401</v>
      </c>
      <c r="R505">
        <v>65.601552065738602</v>
      </c>
      <c r="S505" s="2">
        <f>(Table2[[#This Row],[Close Price]]-Table2[[#This Row],[20D EMA]])/Table2[[#This Row],[20D EMA]]</f>
        <v>1.9314805823245084E-2</v>
      </c>
      <c r="T505" s="2">
        <f>(Table2[[#This Row],[Close Price]]-Table2[[#This Row],[50D EMA]])/Table2[[#This Row],[50D EMA]]</f>
        <v>9.9202431899002193E-3</v>
      </c>
      <c r="U505" s="2">
        <f>(Table2[[#This Row],[Close Price]]-Table2[[#This Row],[200D EMA]])/Table2[[#This Row],[200D EMA]]</f>
        <v>2.8135065815590124E-2</v>
      </c>
      <c r="V505">
        <v>0.737301875195428</v>
      </c>
      <c r="W505">
        <v>1235.2</v>
      </c>
      <c r="X505">
        <v>1259</v>
      </c>
      <c r="Y505">
        <v>1222.3499999999999</v>
      </c>
      <c r="Z505">
        <v>1259</v>
      </c>
      <c r="AA505">
        <v>1129</v>
      </c>
      <c r="AB505">
        <v>1259.25</v>
      </c>
      <c r="AC505" s="2">
        <f>(Table2[[#This Row],[Close Price]]/Table2[[#This Row],[Day Low]])-1</f>
        <v>2.7525906735750283E-3</v>
      </c>
      <c r="AD505" s="2">
        <f>(Table2[[#This Row],[Day High]]/Table2[[#This Row],[Close Price]])-1</f>
        <v>1.6470208299693256E-2</v>
      </c>
      <c r="AE505" s="2">
        <f>(Table2[[#This Row],[Close Price]]/Table2[[#This Row],[Current Week Low]])-1</f>
        <v>1.3294064711416587E-2</v>
      </c>
      <c r="AF505" s="2">
        <f>(Table2[[#This Row],[Current Week High]]/Table2[[#This Row],[Close Price]])-1</f>
        <v>1.6470208299693256E-2</v>
      </c>
      <c r="AG505" s="2">
        <f>(Table2[[#This Row],[Close Price]]/Table2[[#This Row],[Current Month Low]])-1</f>
        <v>9.7077059344552685E-2</v>
      </c>
      <c r="AH505" s="2">
        <f>(Table2[[#This Row],[Current Month High]]/Table2[[#This Row],[Close Price]])-1</f>
        <v>1.6672049087679719E-2</v>
      </c>
      <c r="AI505">
        <v>33.1341837558534</v>
      </c>
      <c r="AJ505">
        <v>24.739412860667699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-0.19</v>
      </c>
      <c r="AM505" t="s">
        <v>10344</v>
      </c>
      <c r="AN505">
        <v>0.94</v>
      </c>
      <c r="AO505" t="s">
        <v>10345</v>
      </c>
      <c r="AP505">
        <v>0.117013721475385</v>
      </c>
      <c r="AQ505">
        <f>(Table2[[#This Row],[Sharpe Ratio]]-AVERAGE(Table2[Sharpe Ratio]))/_xlfn.STDEV.P(Table2[Sharpe Ratio])</f>
        <v>0.59116550299977522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531</v>
      </c>
      <c r="AT505">
        <f>_xlfn.RANK.AVG(Table2[[#This Row],[6M Return vs Nifty Z-Score]],Table2[6M Return vs Nifty Z-Score])</f>
        <v>690</v>
      </c>
      <c r="AU505">
        <f>_xlfn.RANK.AVG(Table2[[#This Row],[Sharpe Ratio Z-Score]],Table2[Sharpe Ratio Z-Score])</f>
        <v>197</v>
      </c>
      <c r="AV505">
        <f>(Table2[[#This Row],[Rank 1Y]]+Table2[[#This Row],[Rank 6M]]+Table2[[#This Row],[Rank Sharpe]])/3</f>
        <v>472.66666666666669</v>
      </c>
    </row>
    <row r="506" spans="1:48" x14ac:dyDescent="0.3">
      <c r="A506" t="s">
        <v>1086</v>
      </c>
      <c r="B506" t="s">
        <v>1087</v>
      </c>
      <c r="C506" t="s">
        <v>10301</v>
      </c>
      <c r="D506" t="s">
        <v>24</v>
      </c>
      <c r="E506">
        <v>11932.413169067901</v>
      </c>
      <c r="F506">
        <v>108.59</v>
      </c>
      <c r="G506">
        <v>-5.8030576723535896</v>
      </c>
      <c r="H506">
        <f>(Table2[[#This Row],[1Y Return vs Nifty]]-AVERAGE(Table2[1Y Return vs Nifty]))/_xlfn.STDEV.P(Table2[1Y Return vs Nifty])</f>
        <v>-0.55217703002914731</v>
      </c>
      <c r="I506">
        <v>-3.6046902860042098</v>
      </c>
      <c r="J506">
        <f>(Table2[[#This Row],[1M Return vs Nifty]]-AVERAGE(Table2[1M Return vs Nifty]))/_xlfn.STDEV.P(Table2[1M Return vs Nifty])</f>
        <v>-0.38902610312056413</v>
      </c>
      <c r="K506">
        <v>-35.181895749576398</v>
      </c>
      <c r="L506">
        <f>(Table2[[#This Row],[6M Return vs Nifty]]-AVERAGE(Table2[6M Return vs Nifty]))/_xlfn.STDEV.P(Table2[6M Return vs Nifty])</f>
        <v>-1.4914484023385561</v>
      </c>
      <c r="M506">
        <v>-3.9552138322727002</v>
      </c>
      <c r="N506">
        <f>(Table2[[#This Row],[1W Return vs Nifty]]-AVERAGE(Table2[1W Return vs Nifty]))/_xlfn.STDEV.P(Table2[1W Return vs Nifty])</f>
        <v>-1.07310806299092</v>
      </c>
      <c r="O506">
        <v>110.59</v>
      </c>
      <c r="P506">
        <v>113.558536554694</v>
      </c>
      <c r="Q506">
        <v>115.786201324706</v>
      </c>
      <c r="R506">
        <v>36.713326931164602</v>
      </c>
      <c r="S506" s="2">
        <f>(Table2[[#This Row],[Close Price]]-Table2[[#This Row],[20D EMA]])/Table2[[#This Row],[20D EMA]]</f>
        <v>-1.8084817795460711E-2</v>
      </c>
      <c r="T506" s="2">
        <f>(Table2[[#This Row],[Close Price]]-Table2[[#This Row],[50D EMA]])/Table2[[#This Row],[50D EMA]]</f>
        <v>-4.3753087222121484E-2</v>
      </c>
      <c r="U506" s="2">
        <f>(Table2[[#This Row],[Close Price]]-Table2[[#This Row],[200D EMA]])/Table2[[#This Row],[200D EMA]]</f>
        <v>-6.2150767901308628E-2</v>
      </c>
      <c r="V506">
        <v>0.418917397270063</v>
      </c>
      <c r="W506">
        <v>108.25</v>
      </c>
      <c r="X506">
        <v>109.25</v>
      </c>
      <c r="Y506">
        <v>108.05</v>
      </c>
      <c r="Z506">
        <v>111.39</v>
      </c>
      <c r="AA506">
        <v>107.65</v>
      </c>
      <c r="AB506">
        <v>123.7</v>
      </c>
      <c r="AC506" s="2">
        <f>(Table2[[#This Row],[Close Price]]/Table2[[#This Row],[Day Low]])-1</f>
        <v>3.1408775981525139E-3</v>
      </c>
      <c r="AD506" s="2">
        <f>(Table2[[#This Row],[Day High]]/Table2[[#This Row],[Close Price]])-1</f>
        <v>6.0779077263100056E-3</v>
      </c>
      <c r="AE506" s="2">
        <f>(Table2[[#This Row],[Close Price]]/Table2[[#This Row],[Current Week Low]])-1</f>
        <v>4.9976862563627655E-3</v>
      </c>
      <c r="AF506" s="2">
        <f>(Table2[[#This Row],[Current Week High]]/Table2[[#This Row],[Close Price]])-1</f>
        <v>2.5785063081315007E-2</v>
      </c>
      <c r="AG506" s="2">
        <f>(Table2[[#This Row],[Close Price]]/Table2[[#This Row],[Current Month Low]])-1</f>
        <v>8.7320018578727066E-3</v>
      </c>
      <c r="AH506" s="2">
        <f>(Table2[[#This Row],[Current Month High]]/Table2[[#This Row],[Close Price]])-1</f>
        <v>0.13914725112809645</v>
      </c>
      <c r="AI506">
        <v>40.436504282162197</v>
      </c>
      <c r="AJ506">
        <v>28.054245283018801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-0.13</v>
      </c>
      <c r="AM506" t="s">
        <v>10344</v>
      </c>
      <c r="AN506">
        <v>-4</v>
      </c>
      <c r="AO506" t="s">
        <v>10344</v>
      </c>
      <c r="AP506">
        <v>0.115934990750554</v>
      </c>
      <c r="AQ506">
        <f>(Table2[[#This Row],[Sharpe Ratio]]-AVERAGE(Table2[Sharpe Ratio]))/_xlfn.STDEV.P(Table2[Sharpe Ratio])</f>
        <v>0.57877207674002296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502</v>
      </c>
      <c r="AT506">
        <f>_xlfn.RANK.AVG(Table2[[#This Row],[6M Return vs Nifty Z-Score]],Table2[6M Return vs Nifty Z-Score])</f>
        <v>716</v>
      </c>
      <c r="AU506">
        <f>_xlfn.RANK.AVG(Table2[[#This Row],[Sharpe Ratio Z-Score]],Table2[Sharpe Ratio Z-Score])</f>
        <v>200</v>
      </c>
      <c r="AV506">
        <f>(Table2[[#This Row],[Rank 1Y]]+Table2[[#This Row],[Rank 6M]]+Table2[[#This Row],[Rank Sharpe]])/3</f>
        <v>472.66666666666669</v>
      </c>
    </row>
    <row r="507" spans="1:48" x14ac:dyDescent="0.3">
      <c r="A507" t="s">
        <v>1049</v>
      </c>
      <c r="B507" t="s">
        <v>1050</v>
      </c>
      <c r="C507" t="s">
        <v>10312</v>
      </c>
      <c r="D507" t="s">
        <v>335</v>
      </c>
      <c r="E507">
        <v>13092.094188999999</v>
      </c>
      <c r="F507">
        <v>946.15</v>
      </c>
      <c r="G507">
        <v>-8.0267956377549403</v>
      </c>
      <c r="H507">
        <f>(Table2[[#This Row],[1Y Return vs Nifty]]-AVERAGE(Table2[1Y Return vs Nifty]))/_xlfn.STDEV.P(Table2[1Y Return vs Nifty])</f>
        <v>-0.58707441683667683</v>
      </c>
      <c r="I507">
        <v>2.2299402313887402</v>
      </c>
      <c r="J507">
        <f>(Table2[[#This Row],[1M Return vs Nifty]]-AVERAGE(Table2[1M Return vs Nifty]))/_xlfn.STDEV.P(Table2[1M Return vs Nifty])</f>
        <v>0.16361625776099756</v>
      </c>
      <c r="K507">
        <v>13.808173343742901</v>
      </c>
      <c r="L507">
        <f>(Table2[[#This Row],[6M Return vs Nifty]]-AVERAGE(Table2[6M Return vs Nifty]))/_xlfn.STDEV.P(Table2[6M Return vs Nifty])</f>
        <v>0.18509768175686703</v>
      </c>
      <c r="M507">
        <v>-1.7180177029359001</v>
      </c>
      <c r="N507">
        <f>(Table2[[#This Row],[1W Return vs Nifty]]-AVERAGE(Table2[1W Return vs Nifty]))/_xlfn.STDEV.P(Table2[1W Return vs Nifty])</f>
        <v>-0.56784253865774392</v>
      </c>
      <c r="O507">
        <v>950.97</v>
      </c>
      <c r="P507">
        <v>901.58345055355096</v>
      </c>
      <c r="Q507">
        <v>805.75030602699803</v>
      </c>
      <c r="R507">
        <v>43.561163417222303</v>
      </c>
      <c r="S507" s="2">
        <f>(Table2[[#This Row],[Close Price]]-Table2[[#This Row],[20D EMA]])/Table2[[#This Row],[20D EMA]]</f>
        <v>-5.0685089960777413E-3</v>
      </c>
      <c r="T507" s="2">
        <f>(Table2[[#This Row],[Close Price]]-Table2[[#This Row],[50D EMA]])/Table2[[#This Row],[50D EMA]]</f>
        <v>4.9431419153807901E-2</v>
      </c>
      <c r="U507" s="2">
        <f>(Table2[[#This Row],[Close Price]]-Table2[[#This Row],[200D EMA]])/Table2[[#This Row],[200D EMA]]</f>
        <v>0.17424714942434985</v>
      </c>
      <c r="V507">
        <v>0.46173579341683102</v>
      </c>
      <c r="W507">
        <v>933.1</v>
      </c>
      <c r="X507">
        <v>949.85</v>
      </c>
      <c r="Y507">
        <v>929</v>
      </c>
      <c r="Z507">
        <v>959.85</v>
      </c>
      <c r="AA507">
        <v>926.6</v>
      </c>
      <c r="AB507">
        <v>1025</v>
      </c>
      <c r="AC507" s="2">
        <f>(Table2[[#This Row],[Close Price]]/Table2[[#This Row],[Day Low]])-1</f>
        <v>1.3985639266959504E-2</v>
      </c>
      <c r="AD507" s="2">
        <f>(Table2[[#This Row],[Day High]]/Table2[[#This Row],[Close Price]])-1</f>
        <v>3.9105850023781752E-3</v>
      </c>
      <c r="AE507" s="2">
        <f>(Table2[[#This Row],[Close Price]]/Table2[[#This Row],[Current Week Low]])-1</f>
        <v>1.8460710441334793E-2</v>
      </c>
      <c r="AF507" s="2">
        <f>(Table2[[#This Row],[Current Week High]]/Table2[[#This Row],[Close Price]])-1</f>
        <v>1.447973365745403E-2</v>
      </c>
      <c r="AG507" s="2">
        <f>(Table2[[#This Row],[Close Price]]/Table2[[#This Row],[Current Month Low]])-1</f>
        <v>2.1098640189941564E-2</v>
      </c>
      <c r="AH507" s="2">
        <f>(Table2[[#This Row],[Current Month High]]/Table2[[#This Row],[Close Price]])-1</f>
        <v>8.3337737145273039E-2</v>
      </c>
      <c r="AI507">
        <v>8.3337737145273003</v>
      </c>
      <c r="AJ507">
        <v>46.202580545468599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0.21</v>
      </c>
      <c r="AM507" t="s">
        <v>10345</v>
      </c>
      <c r="AN507">
        <v>-5.41</v>
      </c>
      <c r="AO507" t="s">
        <v>10344</v>
      </c>
      <c r="AP507">
        <v>-3.2434219447939998E-2</v>
      </c>
      <c r="AQ507">
        <f>(Table2[[#This Row],[Sharpe Ratio]]-AVERAGE(Table2[Sharpe Ratio]))/_xlfn.STDEV.P(Table2[Sharpe Ratio])</f>
        <v>-1.1258265070268383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-1.9320295230033944</v>
      </c>
      <c r="AS507">
        <f>_xlfn.RANK.AVG(Table2[[#This Row],[1Y Return vs Nifty Z-Score]],Table2[1Y Return vs Nifty Z-Score])</f>
        <v>516</v>
      </c>
      <c r="AT507">
        <f>_xlfn.RANK.AVG(Table2[[#This Row],[6M Return vs Nifty Z-Score]],Table2[6M Return vs Nifty Z-Score])</f>
        <v>264</v>
      </c>
      <c r="AU507">
        <f>_xlfn.RANK.AVG(Table2[[#This Row],[Sharpe Ratio Z-Score]],Table2[Sharpe Ratio Z-Score])</f>
        <v>642</v>
      </c>
      <c r="AV507">
        <f>(Table2[[#This Row],[Rank 1Y]]+Table2[[#This Row],[Rank 6M]]+Table2[[#This Row],[Rank Sharpe]])/3</f>
        <v>474</v>
      </c>
    </row>
    <row r="508" spans="1:48" x14ac:dyDescent="0.3">
      <c r="A508" t="s">
        <v>544</v>
      </c>
      <c r="B508" t="s">
        <v>545</v>
      </c>
      <c r="C508" t="s">
        <v>10299</v>
      </c>
      <c r="D508" t="s">
        <v>178</v>
      </c>
      <c r="E508">
        <v>37390.542732000002</v>
      </c>
      <c r="F508">
        <v>538.70000000000005</v>
      </c>
      <c r="G508">
        <v>-8.3396985103172003</v>
      </c>
      <c r="H508">
        <f>(Table2[[#This Row],[1Y Return vs Nifty]]-AVERAGE(Table2[1Y Return vs Nifty]))/_xlfn.STDEV.P(Table2[1Y Return vs Nifty])</f>
        <v>-0.5919848391736996</v>
      </c>
      <c r="I508">
        <v>-3.0461151089371099</v>
      </c>
      <c r="J508">
        <f>(Table2[[#This Row],[1M Return vs Nifty]]-AVERAGE(Table2[1M Return vs Nifty]))/_xlfn.STDEV.P(Table2[1M Return vs Nifty])</f>
        <v>-0.33611918747886388</v>
      </c>
      <c r="K508">
        <v>15.4141685014591</v>
      </c>
      <c r="L508">
        <f>(Table2[[#This Row],[6M Return vs Nifty]]-AVERAGE(Table2[6M Return vs Nifty]))/_xlfn.STDEV.P(Table2[6M Return vs Nifty])</f>
        <v>0.24005830832010822</v>
      </c>
      <c r="M508">
        <v>-4.0208885163330299</v>
      </c>
      <c r="N508">
        <f>(Table2[[#This Row],[1W Return vs Nifty]]-AVERAGE(Table2[1W Return vs Nifty]))/_xlfn.STDEV.P(Table2[1W Return vs Nifty])</f>
        <v>-1.0879405371052906</v>
      </c>
      <c r="O508">
        <v>537.35</v>
      </c>
      <c r="P508">
        <v>522.92336462784294</v>
      </c>
      <c r="Q508">
        <v>475.25834350472701</v>
      </c>
      <c r="R508">
        <v>45.646699300937897</v>
      </c>
      <c r="S508" s="2">
        <f>(Table2[[#This Row],[Close Price]]-Table2[[#This Row],[20D EMA]])/Table2[[#This Row],[20D EMA]]</f>
        <v>2.512329022052708E-3</v>
      </c>
      <c r="T508" s="2">
        <f>(Table2[[#This Row],[Close Price]]-Table2[[#This Row],[50D EMA]])/Table2[[#This Row],[50D EMA]]</f>
        <v>3.0170071638288925E-2</v>
      </c>
      <c r="U508" s="2">
        <f>(Table2[[#This Row],[Close Price]]-Table2[[#This Row],[200D EMA]])/Table2[[#This Row],[200D EMA]]</f>
        <v>0.13348878007576112</v>
      </c>
      <c r="V508">
        <v>0.32903355399406198</v>
      </c>
      <c r="W508">
        <v>535.04999999999995</v>
      </c>
      <c r="X508">
        <v>540</v>
      </c>
      <c r="Y508">
        <v>519.95000000000005</v>
      </c>
      <c r="Z508">
        <v>540</v>
      </c>
      <c r="AA508">
        <v>513.29999999999995</v>
      </c>
      <c r="AB508">
        <v>555</v>
      </c>
      <c r="AC508" s="2">
        <f>(Table2[[#This Row],[Close Price]]/Table2[[#This Row],[Day Low]])-1</f>
        <v>6.8217923558546723E-3</v>
      </c>
      <c r="AD508" s="2">
        <f>(Table2[[#This Row],[Day High]]/Table2[[#This Row],[Close Price]])-1</f>
        <v>2.4132170038981826E-3</v>
      </c>
      <c r="AE508" s="2">
        <f>(Table2[[#This Row],[Close Price]]/Table2[[#This Row],[Current Week Low]])-1</f>
        <v>3.6061159726896719E-2</v>
      </c>
      <c r="AF508" s="2">
        <f>(Table2[[#This Row],[Current Week High]]/Table2[[#This Row],[Close Price]])-1</f>
        <v>2.4132170038981826E-3</v>
      </c>
      <c r="AG508" s="2">
        <f>(Table2[[#This Row],[Close Price]]/Table2[[#This Row],[Current Month Low]])-1</f>
        <v>4.9483732709916461E-2</v>
      </c>
      <c r="AH508" s="2">
        <f>(Table2[[#This Row],[Current Month High]]/Table2[[#This Row],[Close Price]])-1</f>
        <v>3.0258028587339725E-2</v>
      </c>
      <c r="AI508">
        <v>3.8425839985149302</v>
      </c>
      <c r="AJ508">
        <v>43.385680063880699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7.0000000000000007E-2</v>
      </c>
      <c r="AM508" t="s">
        <v>10345</v>
      </c>
      <c r="AN508">
        <v>0.24</v>
      </c>
      <c r="AO508" t="s">
        <v>10345</v>
      </c>
      <c r="AP508">
        <v>-4.4986000812512E-2</v>
      </c>
      <c r="AQ508">
        <f>(Table2[[#This Row],[Sharpe Ratio]]-AVERAGE(Table2[Sharpe Ratio]))/_xlfn.STDEV.P(Table2[Sharpe Ratio])</f>
        <v>-1.2700326311221051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-3.0460188865598514</v>
      </c>
      <c r="AS508">
        <f>_xlfn.RANK.AVG(Table2[[#This Row],[1Y Return vs Nifty Z-Score]],Table2[1Y Return vs Nifty Z-Score])</f>
        <v>519</v>
      </c>
      <c r="AT508">
        <f>_xlfn.RANK.AVG(Table2[[#This Row],[6M Return vs Nifty Z-Score]],Table2[6M Return vs Nifty Z-Score])</f>
        <v>249</v>
      </c>
      <c r="AU508">
        <f>_xlfn.RANK.AVG(Table2[[#This Row],[Sharpe Ratio Z-Score]],Table2[Sharpe Ratio Z-Score])</f>
        <v>659</v>
      </c>
      <c r="AV508">
        <f>(Table2[[#This Row],[Rank 1Y]]+Table2[[#This Row],[Rank 6M]]+Table2[[#This Row],[Rank Sharpe]])/3</f>
        <v>475.66666666666669</v>
      </c>
    </row>
    <row r="509" spans="1:48" x14ac:dyDescent="0.3">
      <c r="A509" t="s">
        <v>1278</v>
      </c>
      <c r="B509" t="s">
        <v>1279</v>
      </c>
      <c r="C509" t="s">
        <v>10313</v>
      </c>
      <c r="D509" t="s">
        <v>139</v>
      </c>
      <c r="E509">
        <v>9183.6424029899899</v>
      </c>
      <c r="F509">
        <v>589.70000000000005</v>
      </c>
      <c r="G509">
        <v>-18.531574887908501</v>
      </c>
      <c r="H509">
        <f>(Table2[[#This Row],[1Y Return vs Nifty]]-AVERAGE(Table2[1Y Return vs Nifty]))/_xlfn.STDEV.P(Table2[1Y Return vs Nifty])</f>
        <v>-0.75192717850374469</v>
      </c>
      <c r="I509">
        <v>-4.2602251711143699</v>
      </c>
      <c r="J509">
        <f>(Table2[[#This Row],[1M Return vs Nifty]]-AVERAGE(Table2[1M Return vs Nifty]))/_xlfn.STDEV.P(Table2[1M Return vs Nifty])</f>
        <v>-0.4511168122867335</v>
      </c>
      <c r="K509">
        <v>-14.0768344071667</v>
      </c>
      <c r="L509">
        <f>(Table2[[#This Row],[6M Return vs Nifty]]-AVERAGE(Table2[6M Return vs Nifty]))/_xlfn.STDEV.P(Table2[6M Return vs Nifty])</f>
        <v>-0.76918757268326832</v>
      </c>
      <c r="M509">
        <v>0.49085160080298201</v>
      </c>
      <c r="N509">
        <f>(Table2[[#This Row],[1W Return vs Nifty]]-AVERAGE(Table2[1W Return vs Nifty]))/_xlfn.STDEV.P(Table2[1W Return vs Nifty])</f>
        <v>-6.8974561772796872E-2</v>
      </c>
      <c r="O509">
        <v>586.44000000000005</v>
      </c>
      <c r="P509">
        <v>593.32877068467201</v>
      </c>
      <c r="Q509">
        <v>575.20541196399699</v>
      </c>
      <c r="R509">
        <v>58.4835218887102</v>
      </c>
      <c r="S509" s="2">
        <f>(Table2[[#This Row],[Close Price]]-Table2[[#This Row],[20D EMA]])/Table2[[#This Row],[20D EMA]]</f>
        <v>5.5589659641224858E-3</v>
      </c>
      <c r="T509" s="2">
        <f>(Table2[[#This Row],[Close Price]]-Table2[[#This Row],[50D EMA]])/Table2[[#This Row],[50D EMA]]</f>
        <v>-6.1159526791268546E-3</v>
      </c>
      <c r="U509" s="2">
        <f>(Table2[[#This Row],[Close Price]]-Table2[[#This Row],[200D EMA]])/Table2[[#This Row],[200D EMA]]</f>
        <v>2.5198977155851742E-2</v>
      </c>
      <c r="V509">
        <v>0.63666818498171496</v>
      </c>
      <c r="W509">
        <v>587</v>
      </c>
      <c r="X509">
        <v>597.45000000000005</v>
      </c>
      <c r="Y509">
        <v>578.20000000000005</v>
      </c>
      <c r="Z509">
        <v>615</v>
      </c>
      <c r="AA509">
        <v>547</v>
      </c>
      <c r="AB509">
        <v>616</v>
      </c>
      <c r="AC509" s="2">
        <f>(Table2[[#This Row],[Close Price]]/Table2[[#This Row],[Day Low]])-1</f>
        <v>4.5996592844974593E-3</v>
      </c>
      <c r="AD509" s="2">
        <f>(Table2[[#This Row],[Day High]]/Table2[[#This Row],[Close Price]])-1</f>
        <v>1.3142275733423858E-2</v>
      </c>
      <c r="AE509" s="2">
        <f>(Table2[[#This Row],[Close Price]]/Table2[[#This Row],[Current Week Low]])-1</f>
        <v>1.9889311656866138E-2</v>
      </c>
      <c r="AF509" s="2">
        <f>(Table2[[#This Row],[Current Week High]]/Table2[[#This Row],[Close Price]])-1</f>
        <v>4.2903171103951143E-2</v>
      </c>
      <c r="AG509" s="2">
        <f>(Table2[[#This Row],[Close Price]]/Table2[[#This Row],[Current Month Low]])-1</f>
        <v>7.8062157221206574E-2</v>
      </c>
      <c r="AH509" s="2">
        <f>(Table2[[#This Row],[Current Month High]]/Table2[[#This Row],[Close Price]])-1</f>
        <v>4.4598948617941225E-2</v>
      </c>
      <c r="AI509">
        <v>15.1093776496523</v>
      </c>
      <c r="AJ509">
        <v>24.147368421052601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0.02</v>
      </c>
      <c r="AM509" t="s">
        <v>10345</v>
      </c>
      <c r="AN509">
        <v>5.39</v>
      </c>
      <c r="AO509" t="s">
        <v>10345</v>
      </c>
      <c r="AP509">
        <v>9.1559954331079996E-2</v>
      </c>
      <c r="AQ509">
        <f>(Table2[[#This Row],[Sharpe Ratio]]-AVERAGE(Table2[Sharpe Ratio]))/_xlfn.STDEV.P(Table2[Sharpe Ratio])</f>
        <v>0.29872979233132158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590</v>
      </c>
      <c r="AT509">
        <f>_xlfn.RANK.AVG(Table2[[#This Row],[6M Return vs Nifty Z-Score]],Table2[6M Return vs Nifty Z-Score])</f>
        <v>584</v>
      </c>
      <c r="AU509">
        <f>_xlfn.RANK.AVG(Table2[[#This Row],[Sharpe Ratio Z-Score]],Table2[Sharpe Ratio Z-Score])</f>
        <v>256</v>
      </c>
      <c r="AV509">
        <f>(Table2[[#This Row],[Rank 1Y]]+Table2[[#This Row],[Rank 6M]]+Table2[[#This Row],[Rank Sharpe]])/3</f>
        <v>476.66666666666669</v>
      </c>
    </row>
    <row r="510" spans="1:48" x14ac:dyDescent="0.3">
      <c r="A510" t="s">
        <v>438</v>
      </c>
      <c r="B510" t="s">
        <v>439</v>
      </c>
      <c r="C510" t="s">
        <v>10301</v>
      </c>
      <c r="D510" t="s">
        <v>34</v>
      </c>
      <c r="E510">
        <v>53967.324883563997</v>
      </c>
      <c r="F510">
        <v>117.93</v>
      </c>
      <c r="G510">
        <v>5.9434651245419996</v>
      </c>
      <c r="H510">
        <f>(Table2[[#This Row],[1Y Return vs Nifty]]-AVERAGE(Table2[1Y Return vs Nifty]))/_xlfn.STDEV.P(Table2[1Y Return vs Nifty])</f>
        <v>-0.36783743783589862</v>
      </c>
      <c r="I510">
        <v>-2.9897408473605198</v>
      </c>
      <c r="J510">
        <f>(Table2[[#This Row],[1M Return vs Nifty]]-AVERAGE(Table2[1M Return vs Nifty]))/_xlfn.STDEV.P(Table2[1M Return vs Nifty])</f>
        <v>-0.33077955116123087</v>
      </c>
      <c r="K510">
        <v>-25.1910820430016</v>
      </c>
      <c r="L510">
        <f>(Table2[[#This Row],[6M Return vs Nifty]]-AVERAGE(Table2[6M Return vs Nifty]))/_xlfn.STDEV.P(Table2[6M Return vs Nifty])</f>
        <v>-1.149541156509237</v>
      </c>
      <c r="M510">
        <v>-2.14950874787601</v>
      </c>
      <c r="N510">
        <f>(Table2[[#This Row],[1W Return vs Nifty]]-AVERAGE(Table2[1W Return vs Nifty]))/_xlfn.STDEV.P(Table2[1W Return vs Nifty])</f>
        <v>-0.66529378408402851</v>
      </c>
      <c r="O510">
        <v>119.31</v>
      </c>
      <c r="P510">
        <v>121.553941293357</v>
      </c>
      <c r="Q510">
        <v>120.87512203005799</v>
      </c>
      <c r="R510">
        <v>46.917990748255399</v>
      </c>
      <c r="S510" s="2">
        <f>(Table2[[#This Row],[Close Price]]-Table2[[#This Row],[20D EMA]])/Table2[[#This Row],[20D EMA]]</f>
        <v>-1.1566507417651457E-2</v>
      </c>
      <c r="T510" s="2">
        <f>(Table2[[#This Row],[Close Price]]-Table2[[#This Row],[50D EMA]])/Table2[[#This Row],[50D EMA]]</f>
        <v>-2.9813441298550826E-2</v>
      </c>
      <c r="U510" s="2">
        <f>(Table2[[#This Row],[Close Price]]-Table2[[#This Row],[200D EMA]])/Table2[[#This Row],[200D EMA]]</f>
        <v>-2.4364997367494898E-2</v>
      </c>
      <c r="V510">
        <v>0.40152028678607699</v>
      </c>
      <c r="W510">
        <v>117.8</v>
      </c>
      <c r="X510">
        <v>119.2</v>
      </c>
      <c r="Y510">
        <v>117.1</v>
      </c>
      <c r="Z510">
        <v>121.49</v>
      </c>
      <c r="AA510">
        <v>114</v>
      </c>
      <c r="AB510">
        <v>128.19999999999999</v>
      </c>
      <c r="AC510" s="2">
        <f>(Table2[[#This Row],[Close Price]]/Table2[[#This Row],[Day Low]])-1</f>
        <v>1.1035653650255384E-3</v>
      </c>
      <c r="AD510" s="2">
        <f>(Table2[[#This Row],[Day High]]/Table2[[#This Row],[Close Price]])-1</f>
        <v>1.0769100313745339E-2</v>
      </c>
      <c r="AE510" s="2">
        <f>(Table2[[#This Row],[Close Price]]/Table2[[#This Row],[Current Week Low]])-1</f>
        <v>7.0879590093937406E-3</v>
      </c>
      <c r="AF510" s="2">
        <f>(Table2[[#This Row],[Current Week High]]/Table2[[#This Row],[Close Price]])-1</f>
        <v>3.018739930467218E-2</v>
      </c>
      <c r="AG510" s="2">
        <f>(Table2[[#This Row],[Close Price]]/Table2[[#This Row],[Current Month Low]])-1</f>
        <v>3.4473684210526434E-2</v>
      </c>
      <c r="AH510" s="2">
        <f>(Table2[[#This Row],[Current Month High]]/Table2[[#This Row],[Close Price]])-1</f>
        <v>8.7085559230051457E-2</v>
      </c>
      <c r="AI510">
        <v>33.935385398117504</v>
      </c>
      <c r="AJ510">
        <v>38.334310850439898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-0.05</v>
      </c>
      <c r="AM510" t="s">
        <v>10344</v>
      </c>
      <c r="AN510">
        <v>-0.86</v>
      </c>
      <c r="AO510" t="s">
        <v>10344</v>
      </c>
      <c r="AP510">
        <v>7.1860741648818005E-2</v>
      </c>
      <c r="AQ510">
        <f>(Table2[[#This Row],[Sharpe Ratio]]-AVERAGE(Table2[Sharpe Ratio]))/_xlfn.STDEV.P(Table2[Sharpe Ratio])</f>
        <v>7.2407565539237301E-2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417</v>
      </c>
      <c r="AT510">
        <f>_xlfn.RANK.AVG(Table2[[#This Row],[6M Return vs Nifty Z-Score]],Table2[6M Return vs Nifty Z-Score])</f>
        <v>677</v>
      </c>
      <c r="AU510">
        <f>_xlfn.RANK.AVG(Table2[[#This Row],[Sharpe Ratio Z-Score]],Table2[Sharpe Ratio Z-Score])</f>
        <v>337</v>
      </c>
      <c r="AV510">
        <f>(Table2[[#This Row],[Rank 1Y]]+Table2[[#This Row],[Rank 6M]]+Table2[[#This Row],[Rank Sharpe]])/3</f>
        <v>477</v>
      </c>
    </row>
    <row r="511" spans="1:48" x14ac:dyDescent="0.3">
      <c r="A511" t="s">
        <v>859</v>
      </c>
      <c r="B511" t="s">
        <v>860</v>
      </c>
      <c r="C511" t="s">
        <v>10311</v>
      </c>
      <c r="D511" t="s">
        <v>514</v>
      </c>
      <c r="E511">
        <v>18320.256260865001</v>
      </c>
      <c r="F511">
        <v>1601.55</v>
      </c>
      <c r="G511">
        <v>3.9154846735703899</v>
      </c>
      <c r="H511">
        <f>(Table2[[#This Row],[1Y Return vs Nifty]]-AVERAGE(Table2[1Y Return vs Nifty]))/_xlfn.STDEV.P(Table2[1Y Return vs Nifty])</f>
        <v>-0.39966277847260057</v>
      </c>
      <c r="I511">
        <v>-9.3947116813036793</v>
      </c>
      <c r="J511">
        <f>(Table2[[#This Row],[1M Return vs Nifty]]-AVERAGE(Table2[1M Return vs Nifty]))/_xlfn.STDEV.P(Table2[1M Return vs Nifty])</f>
        <v>-0.93744319378542484</v>
      </c>
      <c r="K511">
        <v>-2.9784519277738699</v>
      </c>
      <c r="L511">
        <f>(Table2[[#This Row],[6M Return vs Nifty]]-AVERAGE(Table2[6M Return vs Nifty]))/_xlfn.STDEV.P(Table2[6M Return vs Nifty])</f>
        <v>-0.38937692881224939</v>
      </c>
      <c r="M511">
        <v>-4.51116335777066</v>
      </c>
      <c r="N511">
        <f>(Table2[[#This Row],[1W Return vs Nifty]]-AVERAGE(Table2[1W Return vs Nifty]))/_xlfn.STDEV.P(Table2[1W Return vs Nifty])</f>
        <v>-1.1986679657727912</v>
      </c>
      <c r="O511">
        <v>1653.74</v>
      </c>
      <c r="P511">
        <v>1687.9849972249101</v>
      </c>
      <c r="Q511">
        <v>1600.0819758216001</v>
      </c>
      <c r="R511">
        <v>40.2727287180156</v>
      </c>
      <c r="S511" s="2">
        <f>(Table2[[#This Row],[Close Price]]-Table2[[#This Row],[20D EMA]])/Table2[[#This Row],[20D EMA]]</f>
        <v>-3.1558769818713979E-2</v>
      </c>
      <c r="T511" s="2">
        <f>(Table2[[#This Row],[Close Price]]-Table2[[#This Row],[50D EMA]])/Table2[[#This Row],[50D EMA]]</f>
        <v>-5.1206022190369856E-2</v>
      </c>
      <c r="U511" s="2">
        <f>(Table2[[#This Row],[Close Price]]-Table2[[#This Row],[200D EMA]])/Table2[[#This Row],[200D EMA]]</f>
        <v>9.1746810512386963E-4</v>
      </c>
      <c r="V511">
        <v>0.77931612425556895</v>
      </c>
      <c r="W511">
        <v>1600</v>
      </c>
      <c r="X511">
        <v>1629.9</v>
      </c>
      <c r="Y511">
        <v>1600</v>
      </c>
      <c r="Z511">
        <v>1644.9</v>
      </c>
      <c r="AA511">
        <v>1556.3</v>
      </c>
      <c r="AB511">
        <v>1790</v>
      </c>
      <c r="AC511" s="2">
        <f>(Table2[[#This Row],[Close Price]]/Table2[[#This Row],[Day Low]])-1</f>
        <v>9.687499999999627E-4</v>
      </c>
      <c r="AD511" s="2">
        <f>(Table2[[#This Row],[Day High]]/Table2[[#This Row],[Close Price]])-1</f>
        <v>1.7701601573475889E-2</v>
      </c>
      <c r="AE511" s="2">
        <f>(Table2[[#This Row],[Close Price]]/Table2[[#This Row],[Current Week Low]])-1</f>
        <v>9.687499999999627E-4</v>
      </c>
      <c r="AF511" s="2">
        <f>(Table2[[#This Row],[Current Week High]]/Table2[[#This Row],[Close Price]])-1</f>
        <v>2.7067528331928603E-2</v>
      </c>
      <c r="AG511" s="2">
        <f>(Table2[[#This Row],[Close Price]]/Table2[[#This Row],[Current Month Low]])-1</f>
        <v>2.9075371072415424E-2</v>
      </c>
      <c r="AH511" s="2">
        <f>(Table2[[#This Row],[Current Month High]]/Table2[[#This Row],[Close Price]])-1</f>
        <v>0.11766725984202808</v>
      </c>
      <c r="AI511">
        <v>18.756829321594701</v>
      </c>
      <c r="AJ511">
        <v>40.882301196340599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-0.13</v>
      </c>
      <c r="AM511" t="s">
        <v>10344</v>
      </c>
      <c r="AN511">
        <v>-2.58</v>
      </c>
      <c r="AO511" t="s">
        <v>10344</v>
      </c>
      <c r="AQ511">
        <f>(Table2[[#This Row],[Sharpe Ratio]]-AVERAGE(Table2[Sharpe Ratio]))/_xlfn.STDEV.P(Table2[Sharpe Ratio])</f>
        <v>-0.7531930983662638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429</v>
      </c>
      <c r="AT511">
        <f>_xlfn.RANK.AVG(Table2[[#This Row],[6M Return vs Nifty Z-Score]],Table2[6M Return vs Nifty Z-Score])</f>
        <v>453</v>
      </c>
      <c r="AU511">
        <f>_xlfn.RANK.AVG(Table2[[#This Row],[Sharpe Ratio Z-Score]],Table2[Sharpe Ratio Z-Score])</f>
        <v>551.5</v>
      </c>
      <c r="AV511">
        <f>(Table2[[#This Row],[Rank 1Y]]+Table2[[#This Row],[Rank 6M]]+Table2[[#This Row],[Rank Sharpe]])/3</f>
        <v>477.83333333333331</v>
      </c>
    </row>
    <row r="512" spans="1:48" x14ac:dyDescent="0.3">
      <c r="A512" t="s">
        <v>313</v>
      </c>
      <c r="B512" t="s">
        <v>314</v>
      </c>
      <c r="C512" t="s">
        <v>10303</v>
      </c>
      <c r="D512" t="s">
        <v>186</v>
      </c>
      <c r="E512">
        <v>87495.161485859993</v>
      </c>
      <c r="F512">
        <v>661.9</v>
      </c>
      <c r="G512">
        <v>-11.1760517489201</v>
      </c>
      <c r="H512">
        <f>(Table2[[#This Row],[1Y Return vs Nifty]]-AVERAGE(Table2[1Y Return vs Nifty]))/_xlfn.STDEV.P(Table2[1Y Return vs Nifty])</f>
        <v>-0.63649607099612793</v>
      </c>
      <c r="I512">
        <v>-1.45688142978067</v>
      </c>
      <c r="J512">
        <f>(Table2[[#This Row],[1M Return vs Nifty]]-AVERAGE(Table2[1M Return vs Nifty]))/_xlfn.STDEV.P(Table2[1M Return vs Nifty])</f>
        <v>-0.18559074359139383</v>
      </c>
      <c r="K512">
        <v>12.3459455554796</v>
      </c>
      <c r="L512">
        <f>(Table2[[#This Row],[6M Return vs Nifty]]-AVERAGE(Table2[6M Return vs Nifty]))/_xlfn.STDEV.P(Table2[6M Return vs Nifty])</f>
        <v>0.13505708541072606</v>
      </c>
      <c r="M512">
        <v>-0.57359414403866804</v>
      </c>
      <c r="N512">
        <f>(Table2[[#This Row],[1W Return vs Nifty]]-AVERAGE(Table2[1W Return vs Nifty]))/_xlfn.STDEV.P(Table2[1W Return vs Nifty])</f>
        <v>-0.30937714889468204</v>
      </c>
      <c r="O512">
        <v>666.81</v>
      </c>
      <c r="P512">
        <v>649.24898206770899</v>
      </c>
      <c r="Q512">
        <v>588.03218046068696</v>
      </c>
      <c r="R512">
        <v>54.417935983617497</v>
      </c>
      <c r="S512" s="2">
        <f>(Table2[[#This Row],[Close Price]]-Table2[[#This Row],[20D EMA]])/Table2[[#This Row],[20D EMA]]</f>
        <v>-7.3634168653738978E-3</v>
      </c>
      <c r="T512" s="2">
        <f>(Table2[[#This Row],[Close Price]]-Table2[[#This Row],[50D EMA]])/Table2[[#This Row],[50D EMA]]</f>
        <v>1.9485618432547088E-2</v>
      </c>
      <c r="U512" s="2">
        <f>(Table2[[#This Row],[Close Price]]-Table2[[#This Row],[200D EMA]])/Table2[[#This Row],[200D EMA]]</f>
        <v>0.12561866849096956</v>
      </c>
      <c r="V512">
        <v>0.53014418388926499</v>
      </c>
      <c r="W512">
        <v>660</v>
      </c>
      <c r="X512">
        <v>678.9</v>
      </c>
      <c r="Y512">
        <v>660</v>
      </c>
      <c r="Z512">
        <v>692.8</v>
      </c>
      <c r="AA512">
        <v>626.25</v>
      </c>
      <c r="AB512">
        <v>692.8</v>
      </c>
      <c r="AC512" s="2">
        <f>(Table2[[#This Row],[Close Price]]/Table2[[#This Row],[Day Low]])-1</f>
        <v>2.8787878787879251E-3</v>
      </c>
      <c r="AD512" s="2">
        <f>(Table2[[#This Row],[Day High]]/Table2[[#This Row],[Close Price]])-1</f>
        <v>2.5683638011784193E-2</v>
      </c>
      <c r="AE512" s="2">
        <f>(Table2[[#This Row],[Close Price]]/Table2[[#This Row],[Current Week Low]])-1</f>
        <v>2.8787878787879251E-3</v>
      </c>
      <c r="AF512" s="2">
        <f>(Table2[[#This Row],[Current Week High]]/Table2[[#This Row],[Close Price]])-1</f>
        <v>4.6683789092007766E-2</v>
      </c>
      <c r="AG512" s="2">
        <f>(Table2[[#This Row],[Close Price]]/Table2[[#This Row],[Current Month Low]])-1</f>
        <v>5.6926147704590813E-2</v>
      </c>
      <c r="AH512" s="2">
        <f>(Table2[[#This Row],[Current Month High]]/Table2[[#This Row],[Close Price]])-1</f>
        <v>4.6683789092007766E-2</v>
      </c>
      <c r="AI512">
        <v>4.6683789092007704</v>
      </c>
      <c r="AJ512">
        <v>36.109397491260502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-0.06</v>
      </c>
      <c r="AM512" t="s">
        <v>10344</v>
      </c>
      <c r="AN512">
        <v>1.36</v>
      </c>
      <c r="AO512" t="s">
        <v>10345</v>
      </c>
      <c r="AP512">
        <v>-2.3258278982911999E-2</v>
      </c>
      <c r="AQ512">
        <f>(Table2[[#This Row],[Sharpe Ratio]]-AVERAGE(Table2[Sharpe Ratio]))/_xlfn.STDEV.P(Table2[Sharpe Ratio])</f>
        <v>-1.0204050715383686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-2.0168119496098464</v>
      </c>
      <c r="AS512">
        <f>_xlfn.RANK.AVG(Table2[[#This Row],[1Y Return vs Nifty Z-Score]],Table2[1Y Return vs Nifty Z-Score])</f>
        <v>538</v>
      </c>
      <c r="AT512">
        <f>_xlfn.RANK.AVG(Table2[[#This Row],[6M Return vs Nifty Z-Score]],Table2[6M Return vs Nifty Z-Score])</f>
        <v>280</v>
      </c>
      <c r="AU512">
        <f>_xlfn.RANK.AVG(Table2[[#This Row],[Sharpe Ratio Z-Score]],Table2[Sharpe Ratio Z-Score])</f>
        <v>616</v>
      </c>
      <c r="AV512">
        <f>(Table2[[#This Row],[Rank 1Y]]+Table2[[#This Row],[Rank 6M]]+Table2[[#This Row],[Rank Sharpe]])/3</f>
        <v>478</v>
      </c>
    </row>
    <row r="513" spans="1:48" x14ac:dyDescent="0.3">
      <c r="A513" t="s">
        <v>1188</v>
      </c>
      <c r="B513" t="s">
        <v>1189</v>
      </c>
      <c r="C513" t="s">
        <v>10316</v>
      </c>
      <c r="D513" t="s">
        <v>1190</v>
      </c>
      <c r="E513">
        <v>10237.062618782</v>
      </c>
      <c r="F513">
        <v>96.19</v>
      </c>
      <c r="G513">
        <v>10.3522882521459</v>
      </c>
      <c r="H513">
        <f>(Table2[[#This Row],[1Y Return vs Nifty]]-AVERAGE(Table2[1Y Return vs Nifty]))/_xlfn.STDEV.P(Table2[1Y Return vs Nifty])</f>
        <v>-0.29864924730095538</v>
      </c>
      <c r="I513">
        <v>4.7181670451938604</v>
      </c>
      <c r="J513">
        <f>(Table2[[#This Row],[1M Return vs Nifty]]-AVERAGE(Table2[1M Return vs Nifty]))/_xlfn.STDEV.P(Table2[1M Return vs Nifty])</f>
        <v>0.39929519864524304</v>
      </c>
      <c r="K513">
        <v>-28.701445882484599</v>
      </c>
      <c r="L513">
        <f>(Table2[[#This Row],[6M Return vs Nifty]]-AVERAGE(Table2[6M Return vs Nifty]))/_xlfn.STDEV.P(Table2[6M Return vs Nifty])</f>
        <v>-1.2696733967317346</v>
      </c>
      <c r="M513">
        <v>-1.3635601304332099</v>
      </c>
      <c r="N513">
        <f>(Table2[[#This Row],[1W Return vs Nifty]]-AVERAGE(Table2[1W Return vs Nifty]))/_xlfn.STDEV.P(Table2[1W Return vs Nifty])</f>
        <v>-0.48778912319008533</v>
      </c>
      <c r="O513">
        <v>95.11</v>
      </c>
      <c r="P513">
        <v>91.013445996837405</v>
      </c>
      <c r="Q513">
        <v>87.197447730628596</v>
      </c>
      <c r="R513">
        <v>55.638623085929801</v>
      </c>
      <c r="S513" s="2">
        <f>(Table2[[#This Row],[Close Price]]-Table2[[#This Row],[20D EMA]])/Table2[[#This Row],[20D EMA]]</f>
        <v>1.1355272841972436E-2</v>
      </c>
      <c r="T513" s="2">
        <f>(Table2[[#This Row],[Close Price]]-Table2[[#This Row],[50D EMA]])/Table2[[#This Row],[50D EMA]]</f>
        <v>5.6876804811263511E-2</v>
      </c>
      <c r="U513" s="2">
        <f>(Table2[[#This Row],[Close Price]]-Table2[[#This Row],[200D EMA]])/Table2[[#This Row],[200D EMA]]</f>
        <v>0.10312861790578208</v>
      </c>
      <c r="V513">
        <v>1.4426101908368001</v>
      </c>
      <c r="W513">
        <v>95.1</v>
      </c>
      <c r="X513">
        <v>101.37</v>
      </c>
      <c r="Y513">
        <v>95</v>
      </c>
      <c r="Z513">
        <v>101.37</v>
      </c>
      <c r="AA513">
        <v>86.88</v>
      </c>
      <c r="AB513">
        <v>104</v>
      </c>
      <c r="AC513" s="2">
        <f>(Table2[[#This Row],[Close Price]]/Table2[[#This Row],[Day Low]])-1</f>
        <v>1.1461619348054786E-2</v>
      </c>
      <c r="AD513" s="2">
        <f>(Table2[[#This Row],[Day High]]/Table2[[#This Row],[Close Price]])-1</f>
        <v>5.3851751741345266E-2</v>
      </c>
      <c r="AE513" s="2">
        <f>(Table2[[#This Row],[Close Price]]/Table2[[#This Row],[Current Week Low]])-1</f>
        <v>1.2526315789473719E-2</v>
      </c>
      <c r="AF513" s="2">
        <f>(Table2[[#This Row],[Current Week High]]/Table2[[#This Row],[Close Price]])-1</f>
        <v>5.3851751741345266E-2</v>
      </c>
      <c r="AG513" s="2">
        <f>(Table2[[#This Row],[Close Price]]/Table2[[#This Row],[Current Month Low]])-1</f>
        <v>0.1071593001841622</v>
      </c>
      <c r="AH513" s="2">
        <f>(Table2[[#This Row],[Current Month High]]/Table2[[#This Row],[Close Price]])-1</f>
        <v>8.1193471254808136E-2</v>
      </c>
      <c r="AI513">
        <v>41.074955816612899</v>
      </c>
      <c r="AJ513">
        <v>53.168789808917197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0.11</v>
      </c>
      <c r="AM513" t="s">
        <v>10345</v>
      </c>
      <c r="AN513">
        <v>-3.73</v>
      </c>
      <c r="AO513" t="s">
        <v>10344</v>
      </c>
      <c r="AP513">
        <v>6.1339704824399002E-2</v>
      </c>
      <c r="AQ513">
        <f>(Table2[[#This Row],[Sharpe Ratio]]-AVERAGE(Table2[Sharpe Ratio]))/_xlfn.STDEV.P(Table2[Sharpe Ratio])</f>
        <v>-4.8467543566423132E-2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-1.7052841121439555</v>
      </c>
      <c r="AS513">
        <f>_xlfn.RANK.AVG(Table2[[#This Row],[1Y Return vs Nifty Z-Score]],Table2[1Y Return vs Nifty Z-Score])</f>
        <v>381</v>
      </c>
      <c r="AT513">
        <f>_xlfn.RANK.AVG(Table2[[#This Row],[6M Return vs Nifty Z-Score]],Table2[6M Return vs Nifty Z-Score])</f>
        <v>696</v>
      </c>
      <c r="AU513">
        <f>_xlfn.RANK.AVG(Table2[[#This Row],[Sharpe Ratio Z-Score]],Table2[Sharpe Ratio Z-Score])</f>
        <v>362</v>
      </c>
      <c r="AV513">
        <f>(Table2[[#This Row],[Rank 1Y]]+Table2[[#This Row],[Rank 6M]]+Table2[[#This Row],[Rank Sharpe]])/3</f>
        <v>479.66666666666669</v>
      </c>
    </row>
    <row r="514" spans="1:48" x14ac:dyDescent="0.3">
      <c r="A514" t="s">
        <v>1240</v>
      </c>
      <c r="B514" t="s">
        <v>1241</v>
      </c>
      <c r="C514" t="s">
        <v>10304</v>
      </c>
      <c r="D514" t="s">
        <v>46</v>
      </c>
      <c r="E514">
        <v>9545.1023239999995</v>
      </c>
      <c r="F514">
        <v>335.45</v>
      </c>
      <c r="G514">
        <v>-4.6430214628700002</v>
      </c>
      <c r="H514">
        <f>(Table2[[#This Row],[1Y Return vs Nifty]]-AVERAGE(Table2[1Y Return vs Nifty]))/_xlfn.STDEV.P(Table2[1Y Return vs Nifty])</f>
        <v>-0.53397244255393961</v>
      </c>
      <c r="I514">
        <v>-9.2698475168800503</v>
      </c>
      <c r="J514">
        <f>(Table2[[#This Row],[1M Return vs Nifty]]-AVERAGE(Table2[1M Return vs Nifty]))/_xlfn.STDEV.P(Table2[1M Return vs Nifty])</f>
        <v>-0.92561635635143924</v>
      </c>
      <c r="K514">
        <v>7.6990323075534404</v>
      </c>
      <c r="L514">
        <f>(Table2[[#This Row],[6M Return vs Nifty]]-AVERAGE(Table2[6M Return vs Nifty]))/_xlfn.STDEV.P(Table2[6M Return vs Nifty])</f>
        <v>-2.3970332862586055E-2</v>
      </c>
      <c r="M514">
        <v>1.2903849242749299</v>
      </c>
      <c r="N514">
        <f>(Table2[[#This Row],[1W Return vs Nifty]]-AVERAGE(Table2[1W Return vs Nifty]))/_xlfn.STDEV.P(Table2[1W Return vs Nifty])</f>
        <v>0.1115981732719649</v>
      </c>
      <c r="O514">
        <v>348.55</v>
      </c>
      <c r="P514">
        <v>347.676233789082</v>
      </c>
      <c r="Q514">
        <v>306.50866237377699</v>
      </c>
      <c r="R514">
        <v>42.399163395242503</v>
      </c>
      <c r="S514" s="2">
        <f>(Table2[[#This Row],[Close Price]]-Table2[[#This Row],[20D EMA]])/Table2[[#This Row],[20D EMA]]</f>
        <v>-3.7584277721991168E-2</v>
      </c>
      <c r="T514" s="2">
        <f>(Table2[[#This Row],[Close Price]]-Table2[[#This Row],[50D EMA]])/Table2[[#This Row],[50D EMA]]</f>
        <v>-3.5165572451808909E-2</v>
      </c>
      <c r="U514" s="2">
        <f>(Table2[[#This Row],[Close Price]]-Table2[[#This Row],[200D EMA]])/Table2[[#This Row],[200D EMA]]</f>
        <v>9.442257651736452E-2</v>
      </c>
      <c r="V514">
        <v>0.39392192838479301</v>
      </c>
      <c r="W514">
        <v>334.9</v>
      </c>
      <c r="X514">
        <v>343</v>
      </c>
      <c r="Y514">
        <v>332.55</v>
      </c>
      <c r="Z514">
        <v>343.2</v>
      </c>
      <c r="AA514">
        <v>329.55</v>
      </c>
      <c r="AB514">
        <v>409.05</v>
      </c>
      <c r="AC514" s="2">
        <f>(Table2[[#This Row],[Close Price]]/Table2[[#This Row],[Day Low]])-1</f>
        <v>1.6422812779934848E-3</v>
      </c>
      <c r="AD514" s="2">
        <f>(Table2[[#This Row],[Day High]]/Table2[[#This Row],[Close Price]])-1</f>
        <v>2.2507080041735072E-2</v>
      </c>
      <c r="AE514" s="2">
        <f>(Table2[[#This Row],[Close Price]]/Table2[[#This Row],[Current Week Low]])-1</f>
        <v>8.7204931589233148E-3</v>
      </c>
      <c r="AF514" s="2">
        <f>(Table2[[#This Row],[Current Week High]]/Table2[[#This Row],[Close Price]])-1</f>
        <v>2.310329408257572E-2</v>
      </c>
      <c r="AG514" s="2">
        <f>(Table2[[#This Row],[Close Price]]/Table2[[#This Row],[Current Month Low]])-1</f>
        <v>1.7903201335153884E-2</v>
      </c>
      <c r="AH514" s="2">
        <f>(Table2[[#This Row],[Current Month High]]/Table2[[#This Row],[Close Price]])-1</f>
        <v>0.21940676702936357</v>
      </c>
      <c r="AI514">
        <v>23.8336562826054</v>
      </c>
      <c r="AJ514">
        <v>41.689545934530003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-0.16</v>
      </c>
      <c r="AM514" t="s">
        <v>10344</v>
      </c>
      <c r="AN514">
        <v>-8.6300000000000008</v>
      </c>
      <c r="AO514" t="s">
        <v>10344</v>
      </c>
      <c r="AP514">
        <v>-2.6423667101614999E-2</v>
      </c>
      <c r="AQ514">
        <f>(Table2[[#This Row],[Sharpe Ratio]]-AVERAGE(Table2[Sharpe Ratio]))/_xlfn.STDEV.P(Table2[Sharpe Ratio])</f>
        <v>-1.056771889808783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-2.428732848304783</v>
      </c>
      <c r="AS514">
        <f>_xlfn.RANK.AVG(Table2[[#This Row],[1Y Return vs Nifty Z-Score]],Table2[1Y Return vs Nifty Z-Score])</f>
        <v>495</v>
      </c>
      <c r="AT514">
        <f>_xlfn.RANK.AVG(Table2[[#This Row],[6M Return vs Nifty Z-Score]],Table2[6M Return vs Nifty Z-Score])</f>
        <v>321</v>
      </c>
      <c r="AU514">
        <f>_xlfn.RANK.AVG(Table2[[#This Row],[Sharpe Ratio Z-Score]],Table2[Sharpe Ratio Z-Score])</f>
        <v>624</v>
      </c>
      <c r="AV514">
        <f>(Table2[[#This Row],[Rank 1Y]]+Table2[[#This Row],[Rank 6M]]+Table2[[#This Row],[Rank Sharpe]])/3</f>
        <v>480</v>
      </c>
    </row>
    <row r="515" spans="1:48" x14ac:dyDescent="0.3">
      <c r="A515" t="s">
        <v>1836</v>
      </c>
      <c r="B515" t="s">
        <v>1837</v>
      </c>
      <c r="C515" t="s">
        <v>10311</v>
      </c>
      <c r="D515" t="s">
        <v>262</v>
      </c>
      <c r="E515">
        <v>4125.6182251559903</v>
      </c>
      <c r="F515">
        <v>173.4</v>
      </c>
      <c r="G515">
        <v>-9.2220133958288706</v>
      </c>
      <c r="H515">
        <f>(Table2[[#This Row],[1Y Return vs Nifty]]-AVERAGE(Table2[1Y Return vs Nifty]))/_xlfn.STDEV.P(Table2[1Y Return vs Nifty])</f>
        <v>-0.60583111257677336</v>
      </c>
      <c r="I515">
        <v>6.0278290192238897</v>
      </c>
      <c r="J515">
        <f>(Table2[[#This Row],[1M Return vs Nifty]]-AVERAGE(Table2[1M Return vs Nifty]))/_xlfn.STDEV.P(Table2[1M Return vs Nifty])</f>
        <v>0.52334327386220836</v>
      </c>
      <c r="K515">
        <v>-0.460083675876237</v>
      </c>
      <c r="L515">
        <f>(Table2[[#This Row],[6M Return vs Nifty]]-AVERAGE(Table2[6M Return vs Nifty]))/_xlfn.STDEV.P(Table2[6M Return vs Nifty])</f>
        <v>-0.30319292235603112</v>
      </c>
      <c r="M515">
        <v>0.58635242272218902</v>
      </c>
      <c r="N515">
        <f>(Table2[[#This Row],[1W Return vs Nifty]]-AVERAGE(Table2[1W Return vs Nifty]))/_xlfn.STDEV.P(Table2[1W Return vs Nifty])</f>
        <v>-4.7405924035361792E-2</v>
      </c>
      <c r="O515">
        <v>169.39</v>
      </c>
      <c r="P515">
        <v>160.220385634146</v>
      </c>
      <c r="Q515">
        <v>147.368994803394</v>
      </c>
      <c r="R515">
        <v>63.145436774000203</v>
      </c>
      <c r="S515" s="2">
        <f>(Table2[[#This Row],[Close Price]]-Table2[[#This Row],[20D EMA]])/Table2[[#This Row],[20D EMA]]</f>
        <v>2.3673180234960858E-2</v>
      </c>
      <c r="T515" s="2">
        <f>(Table2[[#This Row],[Close Price]]-Table2[[#This Row],[50D EMA]])/Table2[[#This Row],[50D EMA]]</f>
        <v>8.2259285007270519E-2</v>
      </c>
      <c r="U515" s="2">
        <f>(Table2[[#This Row],[Close Price]]-Table2[[#This Row],[200D EMA]])/Table2[[#This Row],[200D EMA]]</f>
        <v>0.17663827612676702</v>
      </c>
      <c r="V515">
        <v>1.0949564800360401</v>
      </c>
      <c r="W515">
        <v>172.5</v>
      </c>
      <c r="X515">
        <v>181</v>
      </c>
      <c r="Y515">
        <v>172.5</v>
      </c>
      <c r="Z515">
        <v>184.25</v>
      </c>
      <c r="AA515">
        <v>153.11000000000001</v>
      </c>
      <c r="AB515">
        <v>184.25</v>
      </c>
      <c r="AC515" s="2">
        <f>(Table2[[#This Row],[Close Price]]/Table2[[#This Row],[Day Low]])-1</f>
        <v>5.2173913043478404E-3</v>
      </c>
      <c r="AD515" s="2">
        <f>(Table2[[#This Row],[Day High]]/Table2[[#This Row],[Close Price]])-1</f>
        <v>4.3829296424451991E-2</v>
      </c>
      <c r="AE515" s="2">
        <f>(Table2[[#This Row],[Close Price]]/Table2[[#This Row],[Current Week Low]])-1</f>
        <v>5.2173913043478404E-3</v>
      </c>
      <c r="AF515" s="2">
        <f>(Table2[[#This Row],[Current Week High]]/Table2[[#This Row],[Close Price]])-1</f>
        <v>6.2572087658592901E-2</v>
      </c>
      <c r="AG515" s="2">
        <f>(Table2[[#This Row],[Close Price]]/Table2[[#This Row],[Current Month Low]])-1</f>
        <v>0.13251910391221999</v>
      </c>
      <c r="AH515" s="2">
        <f>(Table2[[#This Row],[Current Month High]]/Table2[[#This Row],[Close Price]])-1</f>
        <v>6.2572087658592901E-2</v>
      </c>
      <c r="AI515">
        <v>6.2572087658592901</v>
      </c>
      <c r="AJ515">
        <v>54.752342704149903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0.31</v>
      </c>
      <c r="AM515" t="s">
        <v>10345</v>
      </c>
      <c r="AN515">
        <v>6.26</v>
      </c>
      <c r="AO515" t="s">
        <v>10345</v>
      </c>
      <c r="AP515">
        <v>1.5251937431785999E-2</v>
      </c>
      <c r="AQ515">
        <f>(Table2[[#This Row],[Sharpe Ratio]]-AVERAGE(Table2[Sharpe Ratio]))/_xlfn.STDEV.P(Table2[Sharpe Ratio])</f>
        <v>-0.57796515915204605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-1.0110518442580041</v>
      </c>
      <c r="AS515">
        <f>_xlfn.RANK.AVG(Table2[[#This Row],[1Y Return vs Nifty Z-Score]],Table2[1Y Return vs Nifty Z-Score])</f>
        <v>526</v>
      </c>
      <c r="AT515">
        <f>_xlfn.RANK.AVG(Table2[[#This Row],[6M Return vs Nifty Z-Score]],Table2[6M Return vs Nifty Z-Score])</f>
        <v>421</v>
      </c>
      <c r="AU515">
        <f>_xlfn.RANK.AVG(Table2[[#This Row],[Sharpe Ratio Z-Score]],Table2[Sharpe Ratio Z-Score])</f>
        <v>493</v>
      </c>
      <c r="AV515">
        <f>(Table2[[#This Row],[Rank 1Y]]+Table2[[#This Row],[Rank 6M]]+Table2[[#This Row],[Rank Sharpe]])/3</f>
        <v>480</v>
      </c>
    </row>
    <row r="516" spans="1:48" x14ac:dyDescent="0.3">
      <c r="A516" t="s">
        <v>2026</v>
      </c>
      <c r="B516" t="s">
        <v>2027</v>
      </c>
      <c r="C516" t="s">
        <v>10303</v>
      </c>
      <c r="D516" t="s">
        <v>359</v>
      </c>
      <c r="E516">
        <v>3254.7381094399998</v>
      </c>
      <c r="F516">
        <v>2309.6999999999998</v>
      </c>
      <c r="G516">
        <v>-8.5820047149269705</v>
      </c>
      <c r="H516">
        <f>(Table2[[#This Row],[1Y Return vs Nifty]]-AVERAGE(Table2[1Y Return vs Nifty]))/_xlfn.STDEV.P(Table2[1Y Return vs Nifty])</f>
        <v>-0.59578737952678718</v>
      </c>
      <c r="I516">
        <v>18.961347267116199</v>
      </c>
      <c r="J516">
        <f>(Table2[[#This Row],[1M Return vs Nifty]]-AVERAGE(Table2[1M Return vs Nifty]))/_xlfn.STDEV.P(Table2[1M Return vs Nifty])</f>
        <v>1.7483754396031308</v>
      </c>
      <c r="K516">
        <v>15.332498423060899</v>
      </c>
      <c r="L516">
        <f>(Table2[[#This Row],[6M Return vs Nifty]]-AVERAGE(Table2[6M Return vs Nifty]))/_xlfn.STDEV.P(Table2[6M Return vs Nifty])</f>
        <v>0.23726338166128988</v>
      </c>
      <c r="M516">
        <v>-1.8588348533468899</v>
      </c>
      <c r="N516">
        <f>(Table2[[#This Row],[1W Return vs Nifty]]-AVERAGE(Table2[1W Return vs Nifty]))/_xlfn.STDEV.P(Table2[1W Return vs Nifty])</f>
        <v>-0.59964576341953724</v>
      </c>
      <c r="O516">
        <v>2207.46</v>
      </c>
      <c r="P516">
        <v>2070.4746590418399</v>
      </c>
      <c r="Q516">
        <v>1922.87392759349</v>
      </c>
      <c r="R516">
        <v>61.920880154837</v>
      </c>
      <c r="S516" s="2">
        <f>(Table2[[#This Row],[Close Price]]-Table2[[#This Row],[20D EMA]])/Table2[[#This Row],[20D EMA]]</f>
        <v>4.6315675029219003E-2</v>
      </c>
      <c r="T516" s="2">
        <f>(Table2[[#This Row],[Close Price]]-Table2[[#This Row],[50D EMA]])/Table2[[#This Row],[50D EMA]]</f>
        <v>0.11554130349456533</v>
      </c>
      <c r="U516" s="2">
        <f>(Table2[[#This Row],[Close Price]]-Table2[[#This Row],[200D EMA]])/Table2[[#This Row],[200D EMA]]</f>
        <v>0.20117079276779701</v>
      </c>
      <c r="V516">
        <v>0.64468124164167795</v>
      </c>
      <c r="W516">
        <v>2302.25</v>
      </c>
      <c r="X516">
        <v>2405</v>
      </c>
      <c r="Y516">
        <v>2242.25</v>
      </c>
      <c r="Z516">
        <v>2405</v>
      </c>
      <c r="AA516">
        <v>1825</v>
      </c>
      <c r="AB516">
        <v>2520</v>
      </c>
      <c r="AC516" s="2">
        <f>(Table2[[#This Row],[Close Price]]/Table2[[#This Row],[Day Low]])-1</f>
        <v>3.2359648170268152E-3</v>
      </c>
      <c r="AD516" s="2">
        <f>(Table2[[#This Row],[Day High]]/Table2[[#This Row],[Close Price]])-1</f>
        <v>4.1260769796943375E-2</v>
      </c>
      <c r="AE516" s="2">
        <f>(Table2[[#This Row],[Close Price]]/Table2[[#This Row],[Current Week Low]])-1</f>
        <v>3.0081391459471529E-2</v>
      </c>
      <c r="AF516" s="2">
        <f>(Table2[[#This Row],[Current Week High]]/Table2[[#This Row],[Close Price]])-1</f>
        <v>4.1260769796943375E-2</v>
      </c>
      <c r="AG516" s="2">
        <f>(Table2[[#This Row],[Close Price]]/Table2[[#This Row],[Current Month Low]])-1</f>
        <v>0.26558904109589032</v>
      </c>
      <c r="AH516" s="2">
        <f>(Table2[[#This Row],[Current Month High]]/Table2[[#This Row],[Close Price]])-1</f>
        <v>9.1050785816339852E-2</v>
      </c>
      <c r="AI516">
        <v>9.1050785816339808</v>
      </c>
      <c r="AJ516">
        <v>50.862181580666203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0.19</v>
      </c>
      <c r="AM516" t="s">
        <v>10345</v>
      </c>
      <c r="AN516">
        <v>-0.82</v>
      </c>
      <c r="AO516" t="s">
        <v>10344</v>
      </c>
      <c r="AP516">
        <v>-5.1929207667156002E-2</v>
      </c>
      <c r="AQ516">
        <f>(Table2[[#This Row],[Sharpe Ratio]]-AVERAGE(Table2[Sharpe Ratio]))/_xlfn.STDEV.P(Table2[Sharpe Ratio])</f>
        <v>-1.3498024199845833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-0.55959674166648699</v>
      </c>
      <c r="AS516">
        <f>_xlfn.RANK.AVG(Table2[[#This Row],[1Y Return vs Nifty Z-Score]],Table2[1Y Return vs Nifty Z-Score])</f>
        <v>520</v>
      </c>
      <c r="AT516">
        <f>_xlfn.RANK.AVG(Table2[[#This Row],[6M Return vs Nifty Z-Score]],Table2[6M Return vs Nifty Z-Score])</f>
        <v>250</v>
      </c>
      <c r="AU516">
        <f>_xlfn.RANK.AVG(Table2[[#This Row],[Sharpe Ratio Z-Score]],Table2[Sharpe Ratio Z-Score])</f>
        <v>670</v>
      </c>
      <c r="AV516">
        <f>(Table2[[#This Row],[Rank 1Y]]+Table2[[#This Row],[Rank 6M]]+Table2[[#This Row],[Rank Sharpe]])/3</f>
        <v>480</v>
      </c>
    </row>
    <row r="517" spans="1:48" x14ac:dyDescent="0.3">
      <c r="A517" t="s">
        <v>762</v>
      </c>
      <c r="B517" t="s">
        <v>763</v>
      </c>
      <c r="C517" t="s">
        <v>10299</v>
      </c>
      <c r="D517" t="s">
        <v>178</v>
      </c>
      <c r="E517">
        <v>22057.843744720001</v>
      </c>
      <c r="F517">
        <v>396.35</v>
      </c>
      <c r="G517">
        <v>13.21916059644</v>
      </c>
      <c r="H517">
        <f>(Table2[[#This Row],[1Y Return vs Nifty]]-AVERAGE(Table2[1Y Return vs Nifty]))/_xlfn.STDEV.P(Table2[1Y Return vs Nifty])</f>
        <v>-0.25365907548969008</v>
      </c>
      <c r="I517">
        <v>16.473756809628998</v>
      </c>
      <c r="J517">
        <f>(Table2[[#This Row],[1M Return vs Nifty]]-AVERAGE(Table2[1M Return vs Nifty]))/_xlfn.STDEV.P(Table2[1M Return vs Nifty])</f>
        <v>1.5127567728796651</v>
      </c>
      <c r="K517">
        <v>-4.3506944354642698</v>
      </c>
      <c r="L517">
        <f>(Table2[[#This Row],[6M Return vs Nifty]]-AVERAGE(Table2[6M Return vs Nifty]))/_xlfn.STDEV.P(Table2[6M Return vs Nifty])</f>
        <v>-0.43633803430314483</v>
      </c>
      <c r="M517">
        <v>17.7449193264247</v>
      </c>
      <c r="N517">
        <f>(Table2[[#This Row],[1W Return vs Nifty]]-AVERAGE(Table2[1W Return vs Nifty]))/_xlfn.STDEV.P(Table2[1W Return vs Nifty])</f>
        <v>3.8278163641308427</v>
      </c>
      <c r="O517">
        <v>344.07</v>
      </c>
      <c r="P517">
        <v>329.81325788233698</v>
      </c>
      <c r="Q517">
        <v>318.12246758688298</v>
      </c>
      <c r="R517">
        <v>90.134727914693897</v>
      </c>
      <c r="S517" s="2">
        <f>(Table2[[#This Row],[Close Price]]-Table2[[#This Row],[20D EMA]])/Table2[[#This Row],[20D EMA]]</f>
        <v>0.15194582497747561</v>
      </c>
      <c r="T517" s="2">
        <f>(Table2[[#This Row],[Close Price]]-Table2[[#This Row],[50D EMA]])/Table2[[#This Row],[50D EMA]]</f>
        <v>0.20174065331661242</v>
      </c>
      <c r="U517" s="2">
        <f>(Table2[[#This Row],[Close Price]]-Table2[[#This Row],[200D EMA]])/Table2[[#This Row],[200D EMA]]</f>
        <v>0.24590382756210763</v>
      </c>
      <c r="V517">
        <v>3.1255046938131299</v>
      </c>
      <c r="W517">
        <v>379</v>
      </c>
      <c r="X517">
        <v>400</v>
      </c>
      <c r="Y517">
        <v>338</v>
      </c>
      <c r="Z517">
        <v>407</v>
      </c>
      <c r="AA517">
        <v>315.39999999999998</v>
      </c>
      <c r="AB517">
        <v>407</v>
      </c>
      <c r="AC517" s="2">
        <f>(Table2[[#This Row],[Close Price]]/Table2[[#This Row],[Day Low]])-1</f>
        <v>4.5778364116095149E-2</v>
      </c>
      <c r="AD517" s="2">
        <f>(Table2[[#This Row],[Day High]]/Table2[[#This Row],[Close Price]])-1</f>
        <v>9.2090324208400354E-3</v>
      </c>
      <c r="AE517" s="2">
        <f>(Table2[[#This Row],[Close Price]]/Table2[[#This Row],[Current Week Low]])-1</f>
        <v>0.17263313609467468</v>
      </c>
      <c r="AF517" s="2">
        <f>(Table2[[#This Row],[Current Week High]]/Table2[[#This Row],[Close Price]])-1</f>
        <v>2.6870190488204715E-2</v>
      </c>
      <c r="AG517" s="2">
        <f>(Table2[[#This Row],[Close Price]]/Table2[[#This Row],[Current Month Low]])-1</f>
        <v>0.25665821179454684</v>
      </c>
      <c r="AH517" s="2">
        <f>(Table2[[#This Row],[Current Month High]]/Table2[[#This Row],[Close Price]])-1</f>
        <v>2.6870190488204715E-2</v>
      </c>
      <c r="AI517">
        <v>2.6870190488204702</v>
      </c>
      <c r="AJ517">
        <v>55.736738703339803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0.3</v>
      </c>
      <c r="AM517" t="s">
        <v>10345</v>
      </c>
      <c r="AN517">
        <v>21.08</v>
      </c>
      <c r="AO517" t="s">
        <v>10345</v>
      </c>
      <c r="AP517">
        <v>-1.496735252564E-2</v>
      </c>
      <c r="AQ517">
        <f>(Table2[[#This Row],[Sharpe Ratio]]-AVERAGE(Table2[Sharpe Ratio]))/_xlfn.STDEV.P(Table2[Sharpe Ratio])</f>
        <v>-0.92515147088717031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3.7254245563305028</v>
      </c>
      <c r="AS517">
        <f>_xlfn.RANK.AVG(Table2[[#This Row],[1Y Return vs Nifty Z-Score]],Table2[1Y Return vs Nifty Z-Score])</f>
        <v>367</v>
      </c>
      <c r="AT517">
        <f>_xlfn.RANK.AVG(Table2[[#This Row],[6M Return vs Nifty Z-Score]],Table2[6M Return vs Nifty Z-Score])</f>
        <v>466</v>
      </c>
      <c r="AU517">
        <f>_xlfn.RANK.AVG(Table2[[#This Row],[Sharpe Ratio Z-Score]],Table2[Sharpe Ratio Z-Score])</f>
        <v>608</v>
      </c>
      <c r="AV517">
        <f>(Table2[[#This Row],[Rank 1Y]]+Table2[[#This Row],[Rank 6M]]+Table2[[#This Row],[Rank Sharpe]])/3</f>
        <v>480.33333333333331</v>
      </c>
    </row>
    <row r="518" spans="1:48" x14ac:dyDescent="0.3">
      <c r="A518" t="s">
        <v>30</v>
      </c>
      <c r="B518" t="s">
        <v>31</v>
      </c>
      <c r="C518" t="s">
        <v>10300</v>
      </c>
      <c r="D518" t="s">
        <v>21</v>
      </c>
      <c r="E518">
        <v>786996.42228439997</v>
      </c>
      <c r="F518">
        <v>1939.1</v>
      </c>
      <c r="G518">
        <v>7.2117025576712397</v>
      </c>
      <c r="H518">
        <f>(Table2[[#This Row],[1Y Return vs Nifty]]-AVERAGE(Table2[1Y Return vs Nifty]))/_xlfn.STDEV.P(Table2[1Y Return vs Nifty])</f>
        <v>-0.34793483557056754</v>
      </c>
      <c r="I518">
        <v>-0.64632480297510997</v>
      </c>
      <c r="J518">
        <f>(Table2[[#This Row],[1M Return vs Nifty]]-AVERAGE(Table2[1M Return vs Nifty]))/_xlfn.STDEV.P(Table2[1M Return vs Nifty])</f>
        <v>-0.10881674281607596</v>
      </c>
      <c r="K518">
        <v>1.89919232691549</v>
      </c>
      <c r="L518">
        <f>(Table2[[#This Row],[6M Return vs Nifty]]-AVERAGE(Table2[6M Return vs Nifty]))/_xlfn.STDEV.P(Table2[6M Return vs Nifty])</f>
        <v>-0.2224533966320274</v>
      </c>
      <c r="M518">
        <v>0.12938353746723799</v>
      </c>
      <c r="N518">
        <f>(Table2[[#This Row],[1W Return vs Nifty]]-AVERAGE(Table2[1W Return vs Nifty]))/_xlfn.STDEV.P(Table2[1W Return vs Nifty])</f>
        <v>-0.15061128023304821</v>
      </c>
      <c r="O518">
        <v>1842.78</v>
      </c>
      <c r="P518">
        <v>1752.63498631727</v>
      </c>
      <c r="Q518">
        <v>1596.4181276860199</v>
      </c>
      <c r="R518">
        <v>71.958113635697202</v>
      </c>
      <c r="S518" s="2">
        <f>(Table2[[#This Row],[Close Price]]-Table2[[#This Row],[20D EMA]])/Table2[[#This Row],[20D EMA]]</f>
        <v>5.2268854665234017E-2</v>
      </c>
      <c r="T518" s="2">
        <f>(Table2[[#This Row],[Close Price]]-Table2[[#This Row],[50D EMA]])/Table2[[#This Row],[50D EMA]]</f>
        <v>0.10639124240840368</v>
      </c>
      <c r="U518" s="2">
        <f>(Table2[[#This Row],[Close Price]]-Table2[[#This Row],[200D EMA]])/Table2[[#This Row],[200D EMA]]</f>
        <v>0.21465671578829496</v>
      </c>
      <c r="V518">
        <v>0.55854477896881205</v>
      </c>
      <c r="W518">
        <v>1897.4</v>
      </c>
      <c r="X518">
        <v>1951</v>
      </c>
      <c r="Y518">
        <v>1864</v>
      </c>
      <c r="Z518">
        <v>1951</v>
      </c>
      <c r="AA518">
        <v>1718.55</v>
      </c>
      <c r="AB518">
        <v>1951</v>
      </c>
      <c r="AC518" s="2">
        <f>(Table2[[#This Row],[Close Price]]/Table2[[#This Row],[Day Low]])-1</f>
        <v>2.1977442816485615E-2</v>
      </c>
      <c r="AD518" s="2">
        <f>(Table2[[#This Row],[Day High]]/Table2[[#This Row],[Close Price]])-1</f>
        <v>6.1368676189985649E-3</v>
      </c>
      <c r="AE518" s="2">
        <f>(Table2[[#This Row],[Close Price]]/Table2[[#This Row],[Current Week Low]])-1</f>
        <v>4.0289699570815296E-2</v>
      </c>
      <c r="AF518" s="2">
        <f>(Table2[[#This Row],[Current Week High]]/Table2[[#This Row],[Close Price]])-1</f>
        <v>6.1368676189985649E-3</v>
      </c>
      <c r="AG518" s="2">
        <f>(Table2[[#This Row],[Close Price]]/Table2[[#This Row],[Current Month Low]])-1</f>
        <v>0.12833493351953673</v>
      </c>
      <c r="AH518" s="2">
        <f>(Table2[[#This Row],[Current Month High]]/Table2[[#This Row],[Close Price]])-1</f>
        <v>6.1368676189985649E-3</v>
      </c>
      <c r="AI518">
        <v>0.61368676189985605</v>
      </c>
      <c r="AJ518">
        <v>43.461694965412597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0.05</v>
      </c>
      <c r="AM518" t="s">
        <v>10345</v>
      </c>
      <c r="AN518">
        <v>9.51</v>
      </c>
      <c r="AO518" t="s">
        <v>10345</v>
      </c>
      <c r="AP518">
        <v>-3.4854384062443997E-2</v>
      </c>
      <c r="AQ518">
        <f>(Table2[[#This Row],[Sharpe Ratio]]-AVERAGE(Table2[Sharpe Ratio]))/_xlfn.STDEV.P(Table2[Sharpe Ratio])</f>
        <v>-1.1536315291661829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-1.9834477844179021</v>
      </c>
      <c r="AS518">
        <f>_xlfn.RANK.AVG(Table2[[#This Row],[1Y Return vs Nifty Z-Score]],Table2[1Y Return vs Nifty Z-Score])</f>
        <v>402</v>
      </c>
      <c r="AT518">
        <f>_xlfn.RANK.AVG(Table2[[#This Row],[6M Return vs Nifty Z-Score]],Table2[6M Return vs Nifty Z-Score])</f>
        <v>394</v>
      </c>
      <c r="AU518">
        <f>_xlfn.RANK.AVG(Table2[[#This Row],[Sharpe Ratio Z-Score]],Table2[Sharpe Ratio Z-Score])</f>
        <v>646</v>
      </c>
      <c r="AV518">
        <f>(Table2[[#This Row],[Rank 1Y]]+Table2[[#This Row],[Rank 6M]]+Table2[[#This Row],[Rank Sharpe]])/3</f>
        <v>480.66666666666669</v>
      </c>
    </row>
    <row r="519" spans="1:48" x14ac:dyDescent="0.3">
      <c r="A519" t="s">
        <v>1202</v>
      </c>
      <c r="B519" t="s">
        <v>1203</v>
      </c>
      <c r="C519" t="s">
        <v>10314</v>
      </c>
      <c r="D519" t="s">
        <v>385</v>
      </c>
      <c r="E519">
        <v>10000.782884980001</v>
      </c>
      <c r="F519">
        <v>675.7</v>
      </c>
      <c r="G519">
        <v>-15.229114791194601</v>
      </c>
      <c r="H519">
        <f>(Table2[[#This Row],[1Y Return vs Nifty]]-AVERAGE(Table2[1Y Return vs Nifty]))/_xlfn.STDEV.P(Table2[1Y Return vs Nifty])</f>
        <v>-0.70010127580991899</v>
      </c>
      <c r="I519">
        <v>-1.9944836806530499</v>
      </c>
      <c r="J519">
        <f>(Table2[[#This Row],[1M Return vs Nifty]]-AVERAGE(Table2[1M Return vs Nifty]))/_xlfn.STDEV.P(Table2[1M Return vs Nifty])</f>
        <v>-0.23651115341883663</v>
      </c>
      <c r="K519">
        <v>-9.7966906250907595</v>
      </c>
      <c r="L519">
        <f>(Table2[[#This Row],[6M Return vs Nifty]]-AVERAGE(Table2[6M Return vs Nifty]))/_xlfn.STDEV.P(Table2[6M Return vs Nifty])</f>
        <v>-0.62271179851083802</v>
      </c>
      <c r="M519">
        <v>2.1386231404472098</v>
      </c>
      <c r="N519">
        <f>(Table2[[#This Row],[1W Return vs Nifty]]-AVERAGE(Table2[1W Return vs Nifty]))/_xlfn.STDEV.P(Table2[1W Return vs Nifty])</f>
        <v>0.30317079465888636</v>
      </c>
      <c r="O519">
        <v>670.29</v>
      </c>
      <c r="P519">
        <v>675.36311603268803</v>
      </c>
      <c r="Q519">
        <v>671.19599419311601</v>
      </c>
      <c r="R519">
        <v>63.999988872059802</v>
      </c>
      <c r="S519" s="2">
        <f>(Table2[[#This Row],[Close Price]]-Table2[[#This Row],[20D EMA]])/Table2[[#This Row],[20D EMA]]</f>
        <v>8.0711333900253361E-3</v>
      </c>
      <c r="T519" s="2">
        <f>(Table2[[#This Row],[Close Price]]-Table2[[#This Row],[50D EMA]])/Table2[[#This Row],[50D EMA]]</f>
        <v>4.9881901944984772E-4</v>
      </c>
      <c r="U519" s="2">
        <f>(Table2[[#This Row],[Close Price]]-Table2[[#This Row],[200D EMA]])/Table2[[#This Row],[200D EMA]]</f>
        <v>6.7104181876093691E-3</v>
      </c>
      <c r="V519">
        <v>0.52463889318511303</v>
      </c>
      <c r="W519">
        <v>672.3</v>
      </c>
      <c r="X519">
        <v>689.7</v>
      </c>
      <c r="Y519">
        <v>668.7</v>
      </c>
      <c r="Z519">
        <v>693</v>
      </c>
      <c r="AA519">
        <v>639.20000000000005</v>
      </c>
      <c r="AB519">
        <v>720.5</v>
      </c>
      <c r="AC519" s="2">
        <f>(Table2[[#This Row],[Close Price]]/Table2[[#This Row],[Day Low]])-1</f>
        <v>5.0572661014429698E-3</v>
      </c>
      <c r="AD519" s="2">
        <f>(Table2[[#This Row],[Day High]]/Table2[[#This Row],[Close Price]])-1</f>
        <v>2.0719254106852159E-2</v>
      </c>
      <c r="AE519" s="2">
        <f>(Table2[[#This Row],[Close Price]]/Table2[[#This Row],[Current Week Low]])-1</f>
        <v>1.0468072379243409E-2</v>
      </c>
      <c r="AF519" s="2">
        <f>(Table2[[#This Row],[Current Week High]]/Table2[[#This Row],[Close Price]])-1</f>
        <v>2.5603078289181624E-2</v>
      </c>
      <c r="AG519" s="2">
        <f>(Table2[[#This Row],[Close Price]]/Table2[[#This Row],[Current Month Low]])-1</f>
        <v>5.7102628285356616E-2</v>
      </c>
      <c r="AH519" s="2">
        <f>(Table2[[#This Row],[Current Month High]]/Table2[[#This Row],[Close Price]])-1</f>
        <v>6.630161314192673E-2</v>
      </c>
      <c r="AI519">
        <v>20.600858369098699</v>
      </c>
      <c r="AJ519">
        <v>18.0055885434858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0</v>
      </c>
      <c r="AM519" t="s">
        <v>10346</v>
      </c>
      <c r="AN519">
        <v>1.29</v>
      </c>
      <c r="AO519" t="s">
        <v>10345</v>
      </c>
      <c r="AP519">
        <v>7.2028950686049004E-2</v>
      </c>
      <c r="AQ519">
        <f>(Table2[[#This Row],[Sharpe Ratio]]-AVERAGE(Table2[Sharpe Ratio]))/_xlfn.STDEV.P(Table2[Sharpe Ratio])</f>
        <v>7.4340101853592216E-2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574</v>
      </c>
      <c r="AT519">
        <f>_xlfn.RANK.AVG(Table2[[#This Row],[6M Return vs Nifty Z-Score]],Table2[6M Return vs Nifty Z-Score])</f>
        <v>532</v>
      </c>
      <c r="AU519">
        <f>_xlfn.RANK.AVG(Table2[[#This Row],[Sharpe Ratio Z-Score]],Table2[Sharpe Ratio Z-Score])</f>
        <v>336</v>
      </c>
      <c r="AV519">
        <f>(Table2[[#This Row],[Rank 1Y]]+Table2[[#This Row],[Rank 6M]]+Table2[[#This Row],[Rank Sharpe]])/3</f>
        <v>480.66666666666669</v>
      </c>
    </row>
    <row r="520" spans="1:48" x14ac:dyDescent="0.3">
      <c r="A520" t="s">
        <v>421</v>
      </c>
      <c r="B520" t="s">
        <v>422</v>
      </c>
      <c r="C520" t="s">
        <v>10300</v>
      </c>
      <c r="D520" t="s">
        <v>300</v>
      </c>
      <c r="E520">
        <v>55870.6853816</v>
      </c>
      <c r="F520">
        <v>8227.5</v>
      </c>
      <c r="G520">
        <v>-18.192063686420301</v>
      </c>
      <c r="H520">
        <f>(Table2[[#This Row],[1Y Return vs Nifty]]-AVERAGE(Table2[1Y Return vs Nifty]))/_xlfn.STDEV.P(Table2[1Y Return vs Nifty])</f>
        <v>-0.74659918846707496</v>
      </c>
      <c r="I520">
        <v>27.5622961648284</v>
      </c>
      <c r="J520">
        <f>(Table2[[#This Row],[1M Return vs Nifty]]-AVERAGE(Table2[1M Return vs Nifty]))/_xlfn.STDEV.P(Table2[1M Return vs Nifty])</f>
        <v>2.5630369148214793</v>
      </c>
      <c r="K520">
        <v>-5.7806278212034696</v>
      </c>
      <c r="L520">
        <f>(Table2[[#This Row],[6M Return vs Nifty]]-AVERAGE(Table2[6M Return vs Nifty]))/_xlfn.STDEV.P(Table2[6M Return vs Nifty])</f>
        <v>-0.48527344637230824</v>
      </c>
      <c r="M520">
        <v>28.564479691869899</v>
      </c>
      <c r="N520">
        <f>(Table2[[#This Row],[1W Return vs Nifty]]-AVERAGE(Table2[1W Return vs Nifty]))/_xlfn.STDEV.P(Table2[1W Return vs Nifty])</f>
        <v>6.2713888204812367</v>
      </c>
      <c r="O520">
        <v>7279.01</v>
      </c>
      <c r="P520">
        <v>7141.7904987304701</v>
      </c>
      <c r="Q520">
        <v>7361.70674085054</v>
      </c>
      <c r="R520">
        <v>95.979701937638296</v>
      </c>
      <c r="S520" s="2">
        <f>(Table2[[#This Row],[Close Price]]-Table2[[#This Row],[20D EMA]])/Table2[[#This Row],[20D EMA]]</f>
        <v>0.13030480793404595</v>
      </c>
      <c r="T520" s="2">
        <f>(Table2[[#This Row],[Close Price]]-Table2[[#This Row],[50D EMA]])/Table2[[#This Row],[50D EMA]]</f>
        <v>0.15202203165474071</v>
      </c>
      <c r="U520" s="2">
        <f>(Table2[[#This Row],[Close Price]]-Table2[[#This Row],[200D EMA]])/Table2[[#This Row],[200D EMA]]</f>
        <v>0.11760768115702337</v>
      </c>
      <c r="V520">
        <v>3.9156141966163598</v>
      </c>
      <c r="W520">
        <v>8177</v>
      </c>
      <c r="X520">
        <v>8900</v>
      </c>
      <c r="Y520">
        <v>7103</v>
      </c>
      <c r="Z520">
        <v>9080</v>
      </c>
      <c r="AA520">
        <v>6666</v>
      </c>
      <c r="AB520">
        <v>9080</v>
      </c>
      <c r="AC520" s="2">
        <f>(Table2[[#This Row],[Close Price]]/Table2[[#This Row],[Day Low]])-1</f>
        <v>6.1758591170355537E-3</v>
      </c>
      <c r="AD520" s="2">
        <f>(Table2[[#This Row],[Day High]]/Table2[[#This Row],[Close Price]])-1</f>
        <v>8.1738073533880184E-2</v>
      </c>
      <c r="AE520" s="2">
        <f>(Table2[[#This Row],[Close Price]]/Table2[[#This Row],[Current Week Low]])-1</f>
        <v>0.15831338870899625</v>
      </c>
      <c r="AF520" s="2">
        <f>(Table2[[#This Row],[Current Week High]]/Table2[[#This Row],[Close Price]])-1</f>
        <v>0.10361592221209359</v>
      </c>
      <c r="AG520" s="2">
        <f>(Table2[[#This Row],[Close Price]]/Table2[[#This Row],[Current Month Low]])-1</f>
        <v>0.23424842484248432</v>
      </c>
      <c r="AH520" s="2">
        <f>(Table2[[#This Row],[Current Month High]]/Table2[[#This Row],[Close Price]])-1</f>
        <v>0.10361592221209359</v>
      </c>
      <c r="AI520">
        <v>11.8201154664235</v>
      </c>
      <c r="AJ520">
        <v>28.330109807836301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-0.04</v>
      </c>
      <c r="AM520" t="s">
        <v>10344</v>
      </c>
      <c r="AN520">
        <v>19.66</v>
      </c>
      <c r="AO520" t="s">
        <v>10345</v>
      </c>
      <c r="AP520">
        <v>5.8992929573478001E-2</v>
      </c>
      <c r="AQ520">
        <f>(Table2[[#This Row],[Sharpe Ratio]]-AVERAGE(Table2[Sharpe Ratio]))/_xlfn.STDEV.P(Table2[Sharpe Ratio])</f>
        <v>-7.5429402861807215E-2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588</v>
      </c>
      <c r="AT520">
        <f>_xlfn.RANK.AVG(Table2[[#This Row],[6M Return vs Nifty Z-Score]],Table2[6M Return vs Nifty Z-Score])</f>
        <v>488</v>
      </c>
      <c r="AU520">
        <f>_xlfn.RANK.AVG(Table2[[#This Row],[Sharpe Ratio Z-Score]],Table2[Sharpe Ratio Z-Score])</f>
        <v>368</v>
      </c>
      <c r="AV520">
        <f>(Table2[[#This Row],[Rank 1Y]]+Table2[[#This Row],[Rank 6M]]+Table2[[#This Row],[Rank Sharpe]])/3</f>
        <v>481.33333333333331</v>
      </c>
    </row>
    <row r="521" spans="1:48" x14ac:dyDescent="0.3">
      <c r="A521" t="s">
        <v>1443</v>
      </c>
      <c r="B521" t="s">
        <v>1444</v>
      </c>
      <c r="C521" t="s">
        <v>632</v>
      </c>
      <c r="D521" t="s">
        <v>632</v>
      </c>
      <c r="E521">
        <v>7518.5123979999998</v>
      </c>
      <c r="F521">
        <v>374.95</v>
      </c>
      <c r="G521">
        <v>-33.549207678856597</v>
      </c>
      <c r="H521">
        <f>(Table2[[#This Row],[1Y Return vs Nifty]]-AVERAGE(Table2[1Y Return vs Nifty]))/_xlfn.STDEV.P(Table2[1Y Return vs Nifty])</f>
        <v>-0.98760069246678395</v>
      </c>
      <c r="I521">
        <v>-2.3473397678677199</v>
      </c>
      <c r="J521">
        <f>(Table2[[#This Row],[1M Return vs Nifty]]-AVERAGE(Table2[1M Return vs Nifty]))/_xlfn.STDEV.P(Table2[1M Return vs Nifty])</f>
        <v>-0.26993284490528868</v>
      </c>
      <c r="K521">
        <v>-23.560100776470399</v>
      </c>
      <c r="L521">
        <f>(Table2[[#This Row],[6M Return vs Nifty]]-AVERAGE(Table2[6M Return vs Nifty]))/_xlfn.STDEV.P(Table2[6M Return vs Nifty])</f>
        <v>-1.0937254512807508</v>
      </c>
      <c r="M521">
        <v>-2.1554378107556098</v>
      </c>
      <c r="N521">
        <f>(Table2[[#This Row],[1W Return vs Nifty]]-AVERAGE(Table2[1W Return vs Nifty]))/_xlfn.STDEV.P(Table2[1W Return vs Nifty])</f>
        <v>-0.66663284909731968</v>
      </c>
      <c r="O521">
        <v>366.15</v>
      </c>
      <c r="P521">
        <v>360.09551213824898</v>
      </c>
      <c r="Q521">
        <v>347.55944226220498</v>
      </c>
      <c r="R521">
        <v>58.904145424218001</v>
      </c>
      <c r="S521" s="2">
        <f>(Table2[[#This Row],[Close Price]]-Table2[[#This Row],[20D EMA]])/Table2[[#This Row],[20D EMA]]</f>
        <v>2.4033865901952785E-2</v>
      </c>
      <c r="T521" s="2">
        <f>(Table2[[#This Row],[Close Price]]-Table2[[#This Row],[50D EMA]])/Table2[[#This Row],[50D EMA]]</f>
        <v>4.1251521779721682E-2</v>
      </c>
      <c r="U521" s="2">
        <f>(Table2[[#This Row],[Close Price]]-Table2[[#This Row],[200D EMA]])/Table2[[#This Row],[200D EMA]]</f>
        <v>7.8808268190081535E-2</v>
      </c>
      <c r="V521">
        <v>0.99026372339870306</v>
      </c>
      <c r="W521">
        <v>371.05</v>
      </c>
      <c r="X521">
        <v>382</v>
      </c>
      <c r="Y521">
        <v>368.7</v>
      </c>
      <c r="Z521">
        <v>387.95</v>
      </c>
      <c r="AA521">
        <v>333.8</v>
      </c>
      <c r="AB521">
        <v>387.95</v>
      </c>
      <c r="AC521" s="2">
        <f>(Table2[[#This Row],[Close Price]]/Table2[[#This Row],[Day Low]])-1</f>
        <v>1.0510712841935055E-2</v>
      </c>
      <c r="AD521" s="2">
        <f>(Table2[[#This Row],[Day High]]/Table2[[#This Row],[Close Price]])-1</f>
        <v>1.8802507000933444E-2</v>
      </c>
      <c r="AE521" s="2">
        <f>(Table2[[#This Row],[Close Price]]/Table2[[#This Row],[Current Week Low]])-1</f>
        <v>1.6951451044209476E-2</v>
      </c>
      <c r="AF521" s="2">
        <f>(Table2[[#This Row],[Current Week High]]/Table2[[#This Row],[Close Price]])-1</f>
        <v>3.4671289505267433E-2</v>
      </c>
      <c r="AG521" s="2">
        <f>(Table2[[#This Row],[Close Price]]/Table2[[#This Row],[Current Month Low]])-1</f>
        <v>0.12327741162372674</v>
      </c>
      <c r="AH521" s="2">
        <f>(Table2[[#This Row],[Current Month High]]/Table2[[#This Row],[Close Price]])-1</f>
        <v>3.4671289505267433E-2</v>
      </c>
      <c r="AI521">
        <v>16.535538071742899</v>
      </c>
      <c r="AJ521">
        <v>40.037348272642298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0.03</v>
      </c>
      <c r="AM521" t="s">
        <v>10345</v>
      </c>
      <c r="AN521">
        <v>1.72</v>
      </c>
      <c r="AO521" t="s">
        <v>10345</v>
      </c>
      <c r="AP521">
        <v>0.155070766318081</v>
      </c>
      <c r="AQ521">
        <f>(Table2[[#This Row],[Sharpe Ratio]]-AVERAGE(Table2[Sharpe Ratio]))/_xlfn.STDEV.P(Table2[Sharpe Ratio])</f>
        <v>1.0283989738420298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-1.9894928639081133</v>
      </c>
      <c r="AS521">
        <f>_xlfn.RANK.AVG(Table2[[#This Row],[1Y Return vs Nifty Z-Score]],Table2[1Y Return vs Nifty Z-Score])</f>
        <v>667</v>
      </c>
      <c r="AT521">
        <f>_xlfn.RANK.AVG(Table2[[#This Row],[6M Return vs Nifty Z-Score]],Table2[6M Return vs Nifty Z-Score])</f>
        <v>666</v>
      </c>
      <c r="AU521">
        <f>_xlfn.RANK.AVG(Table2[[#This Row],[Sharpe Ratio Z-Score]],Table2[Sharpe Ratio Z-Score])</f>
        <v>115</v>
      </c>
      <c r="AV521">
        <f>(Table2[[#This Row],[Rank 1Y]]+Table2[[#This Row],[Rank 6M]]+Table2[[#This Row],[Rank Sharpe]])/3</f>
        <v>482.66666666666669</v>
      </c>
    </row>
    <row r="522" spans="1:48" x14ac:dyDescent="0.3">
      <c r="A522" t="s">
        <v>1520</v>
      </c>
      <c r="B522" t="s">
        <v>1521</v>
      </c>
      <c r="C522" t="s">
        <v>10301</v>
      </c>
      <c r="D522" t="s">
        <v>24</v>
      </c>
      <c r="E522">
        <v>6715.6975418579996</v>
      </c>
      <c r="F522">
        <v>25.66</v>
      </c>
      <c r="G522">
        <v>-8.8384375174961392</v>
      </c>
      <c r="H522">
        <f>(Table2[[#This Row],[1Y Return vs Nifty]]-AVERAGE(Table2[1Y Return vs Nifty]))/_xlfn.STDEV.P(Table2[1Y Return vs Nifty])</f>
        <v>-0.59981161027727503</v>
      </c>
      <c r="I522">
        <v>-6.2921450554092004</v>
      </c>
      <c r="J522">
        <f>(Table2[[#This Row],[1M Return vs Nifty]]-AVERAGE(Table2[1M Return vs Nifty]))/_xlfn.STDEV.P(Table2[1M Return vs Nifty])</f>
        <v>-0.64357544332283101</v>
      </c>
      <c r="K522">
        <v>-32.015733626711999</v>
      </c>
      <c r="L522">
        <f>(Table2[[#This Row],[6M Return vs Nifty]]-AVERAGE(Table2[6M Return vs Nifty]))/_xlfn.STDEV.P(Table2[6M Return vs Nifty])</f>
        <v>-1.3830954890452898</v>
      </c>
      <c r="M522">
        <v>-0.66940301553245996</v>
      </c>
      <c r="N522">
        <f>(Table2[[#This Row],[1W Return vs Nifty]]-AVERAGE(Table2[1W Return vs Nifty]))/_xlfn.STDEV.P(Table2[1W Return vs Nifty])</f>
        <v>-0.33101535890956851</v>
      </c>
      <c r="O522">
        <v>25.78</v>
      </c>
      <c r="P522">
        <v>26.308657418260399</v>
      </c>
      <c r="Q522">
        <v>26.120788635826401</v>
      </c>
      <c r="R522">
        <v>49.037003910609599</v>
      </c>
      <c r="S522" s="2">
        <f>(Table2[[#This Row],[Close Price]]-Table2[[#This Row],[20D EMA]])/Table2[[#This Row],[20D EMA]]</f>
        <v>-4.6547711404189675E-3</v>
      </c>
      <c r="T522" s="2">
        <f>(Table2[[#This Row],[Close Price]]-Table2[[#This Row],[50D EMA]])/Table2[[#This Row],[50D EMA]]</f>
        <v>-2.4655664025264038E-2</v>
      </c>
      <c r="U522" s="2">
        <f>(Table2[[#This Row],[Close Price]]-Table2[[#This Row],[200D EMA]])/Table2[[#This Row],[200D EMA]]</f>
        <v>-1.764068620785814E-2</v>
      </c>
      <c r="V522">
        <v>0.62501966695378397</v>
      </c>
      <c r="W522">
        <v>25.6</v>
      </c>
      <c r="X522">
        <v>25.85</v>
      </c>
      <c r="Y522">
        <v>25.5</v>
      </c>
      <c r="Z522">
        <v>26.59</v>
      </c>
      <c r="AA522">
        <v>24.01</v>
      </c>
      <c r="AB522">
        <v>27.04</v>
      </c>
      <c r="AC522" s="2">
        <f>(Table2[[#This Row],[Close Price]]/Table2[[#This Row],[Day Low]])-1</f>
        <v>2.3437499999998668E-3</v>
      </c>
      <c r="AD522" s="2">
        <f>(Table2[[#This Row],[Day High]]/Table2[[#This Row],[Close Price]])-1</f>
        <v>7.4045206547155296E-3</v>
      </c>
      <c r="AE522" s="2">
        <f>(Table2[[#This Row],[Close Price]]/Table2[[#This Row],[Current Week Low]])-1</f>
        <v>6.2745098039216352E-3</v>
      </c>
      <c r="AF522" s="2">
        <f>(Table2[[#This Row],[Current Week High]]/Table2[[#This Row],[Close Price]])-1</f>
        <v>3.62431800467653E-2</v>
      </c>
      <c r="AG522" s="2">
        <f>(Table2[[#This Row],[Close Price]]/Table2[[#This Row],[Current Month Low]])-1</f>
        <v>6.8721366097459269E-2</v>
      </c>
      <c r="AH522" s="2">
        <f>(Table2[[#This Row],[Current Month High]]/Table2[[#This Row],[Close Price]])-1</f>
        <v>5.3780202650038911E-2</v>
      </c>
      <c r="AI522">
        <v>43.732365812102202</v>
      </c>
      <c r="AJ522">
        <v>25.545444954370399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-0.09</v>
      </c>
      <c r="AM522" t="s">
        <v>10344</v>
      </c>
      <c r="AN522">
        <v>2.68</v>
      </c>
      <c r="AO522" t="s">
        <v>10345</v>
      </c>
      <c r="AP522">
        <v>0.10659698562363</v>
      </c>
      <c r="AQ522">
        <f>(Table2[[#This Row],[Sharpe Ratio]]-AVERAGE(Table2[Sharpe Ratio]))/_xlfn.STDEV.P(Table2[Sharpe Ratio])</f>
        <v>0.4714886970329582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524</v>
      </c>
      <c r="AT522">
        <f>_xlfn.RANK.AVG(Table2[[#This Row],[6M Return vs Nifty Z-Score]],Table2[6M Return vs Nifty Z-Score])</f>
        <v>708</v>
      </c>
      <c r="AU522">
        <f>_xlfn.RANK.AVG(Table2[[#This Row],[Sharpe Ratio Z-Score]],Table2[Sharpe Ratio Z-Score])</f>
        <v>227</v>
      </c>
      <c r="AV522">
        <f>(Table2[[#This Row],[Rank 1Y]]+Table2[[#This Row],[Rank 6M]]+Table2[[#This Row],[Rank Sharpe]])/3</f>
        <v>486.33333333333331</v>
      </c>
    </row>
    <row r="523" spans="1:48" x14ac:dyDescent="0.3">
      <c r="A523" t="s">
        <v>694</v>
      </c>
      <c r="B523" t="s">
        <v>695</v>
      </c>
      <c r="C523" t="s">
        <v>10311</v>
      </c>
      <c r="D523" t="s">
        <v>262</v>
      </c>
      <c r="E523">
        <v>25878.054542534999</v>
      </c>
      <c r="F523">
        <v>5206.3500000000004</v>
      </c>
      <c r="G523">
        <v>-27.389893777951698</v>
      </c>
      <c r="H523">
        <f>(Table2[[#This Row],[1Y Return vs Nifty]]-AVERAGE(Table2[1Y Return vs Nifty]))/_xlfn.STDEV.P(Table2[1Y Return vs Nifty])</f>
        <v>-0.89094184011406163</v>
      </c>
      <c r="I523">
        <v>-8.5077567812167807</v>
      </c>
      <c r="J523">
        <f>(Table2[[#This Row],[1M Return vs Nifty]]-AVERAGE(Table2[1M Return vs Nifty]))/_xlfn.STDEV.P(Table2[1M Return vs Nifty])</f>
        <v>-0.85343292980755914</v>
      </c>
      <c r="K523">
        <v>0.828106514599529</v>
      </c>
      <c r="L523">
        <f>(Table2[[#This Row],[6M Return vs Nifty]]-AVERAGE(Table2[6M Return vs Nifty]))/_xlfn.STDEV.P(Table2[6M Return vs Nifty])</f>
        <v>-0.25910826888680788</v>
      </c>
      <c r="M523">
        <v>-0.900655933902063</v>
      </c>
      <c r="N523">
        <f>(Table2[[#This Row],[1W Return vs Nifty]]-AVERAGE(Table2[1W Return vs Nifty]))/_xlfn.STDEV.P(Table2[1W Return vs Nifty])</f>
        <v>-0.38324329079331987</v>
      </c>
      <c r="O523">
        <v>5346.76</v>
      </c>
      <c r="P523">
        <v>5550.8718168877203</v>
      </c>
      <c r="Q523">
        <v>5253.2771962752104</v>
      </c>
      <c r="R523">
        <v>40.637676563333898</v>
      </c>
      <c r="S523" s="2">
        <f>(Table2[[#This Row],[Close Price]]-Table2[[#This Row],[20D EMA]])/Table2[[#This Row],[20D EMA]]</f>
        <v>-2.6260763527818688E-2</v>
      </c>
      <c r="T523" s="2">
        <f>(Table2[[#This Row],[Close Price]]-Table2[[#This Row],[50D EMA]])/Table2[[#This Row],[50D EMA]]</f>
        <v>-6.2066253419789386E-2</v>
      </c>
      <c r="U523" s="2">
        <f>(Table2[[#This Row],[Close Price]]-Table2[[#This Row],[200D EMA]])/Table2[[#This Row],[200D EMA]]</f>
        <v>-8.9329373878239901E-3</v>
      </c>
      <c r="V523">
        <v>1.5202250918340201</v>
      </c>
      <c r="W523">
        <v>5184.1000000000004</v>
      </c>
      <c r="X523">
        <v>5293.5</v>
      </c>
      <c r="Y523">
        <v>5184.1000000000004</v>
      </c>
      <c r="Z523">
        <v>5312.35</v>
      </c>
      <c r="AA523">
        <v>4930</v>
      </c>
      <c r="AB523">
        <v>5738</v>
      </c>
      <c r="AC523" s="2">
        <f>(Table2[[#This Row],[Close Price]]/Table2[[#This Row],[Day Low]])-1</f>
        <v>4.2919696765109094E-3</v>
      </c>
      <c r="AD523" s="2">
        <f>(Table2[[#This Row],[Day High]]/Table2[[#This Row],[Close Price]])-1</f>
        <v>1.6739174277564883E-2</v>
      </c>
      <c r="AE523" s="2">
        <f>(Table2[[#This Row],[Close Price]]/Table2[[#This Row],[Current Week Low]])-1</f>
        <v>4.2919696765109094E-3</v>
      </c>
      <c r="AF523" s="2">
        <f>(Table2[[#This Row],[Current Week High]]/Table2[[#This Row],[Close Price]])-1</f>
        <v>2.0359752993940106E-2</v>
      </c>
      <c r="AG523" s="2">
        <f>(Table2[[#This Row],[Close Price]]/Table2[[#This Row],[Current Month Low]])-1</f>
        <v>5.6054766734279893E-2</v>
      </c>
      <c r="AH523" s="2">
        <f>(Table2[[#This Row],[Current Month High]]/Table2[[#This Row],[Close Price]])-1</f>
        <v>0.1021156856530967</v>
      </c>
      <c r="AI523">
        <v>41.173758967414699</v>
      </c>
      <c r="AJ523">
        <v>29.366380916884101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-0.18</v>
      </c>
      <c r="AM523" t="s">
        <v>10344</v>
      </c>
      <c r="AN523">
        <v>-3.82</v>
      </c>
      <c r="AO523" t="s">
        <v>10344</v>
      </c>
      <c r="AP523">
        <v>4.0592746390986E-2</v>
      </c>
      <c r="AQ523">
        <f>(Table2[[#This Row],[Sharpe Ratio]]-AVERAGE(Table2[Sharpe Ratio]))/_xlfn.STDEV.P(Table2[Sharpe Ratio])</f>
        <v>-0.2868272134450508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632</v>
      </c>
      <c r="AT523">
        <f>_xlfn.RANK.AVG(Table2[[#This Row],[6M Return vs Nifty Z-Score]],Table2[6M Return vs Nifty Z-Score])</f>
        <v>404</v>
      </c>
      <c r="AU523">
        <f>_xlfn.RANK.AVG(Table2[[#This Row],[Sharpe Ratio Z-Score]],Table2[Sharpe Ratio Z-Score])</f>
        <v>425</v>
      </c>
      <c r="AV523">
        <f>(Table2[[#This Row],[Rank 1Y]]+Table2[[#This Row],[Rank 6M]]+Table2[[#This Row],[Rank Sharpe]])/3</f>
        <v>487</v>
      </c>
    </row>
    <row r="524" spans="1:48" x14ac:dyDescent="0.3">
      <c r="A524" t="s">
        <v>802</v>
      </c>
      <c r="B524" t="s">
        <v>803</v>
      </c>
      <c r="C524" t="s">
        <v>10305</v>
      </c>
      <c r="D524" t="s">
        <v>283</v>
      </c>
      <c r="E524">
        <v>20427.9348393</v>
      </c>
      <c r="F524">
        <v>409.9</v>
      </c>
      <c r="G524">
        <v>-5.28808333215225</v>
      </c>
      <c r="H524">
        <f>(Table2[[#This Row],[1Y Return vs Nifty]]-AVERAGE(Table2[1Y Return vs Nifty]))/_xlfn.STDEV.P(Table2[1Y Return vs Nifty])</f>
        <v>-0.5440954758957155</v>
      </c>
      <c r="I524">
        <v>22.082404281158698</v>
      </c>
      <c r="J524">
        <f>(Table2[[#This Row],[1M Return vs Nifty]]-AVERAGE(Table2[1M Return vs Nifty]))/_xlfn.STDEV.P(Table2[1M Return vs Nifty])</f>
        <v>2.0439945557656221</v>
      </c>
      <c r="K524">
        <v>-29.586122819245801</v>
      </c>
      <c r="L524">
        <f>(Table2[[#This Row],[6M Return vs Nifty]]-AVERAGE(Table2[6M Return vs Nifty]))/_xlfn.STDEV.P(Table2[6M Return vs Nifty])</f>
        <v>-1.2999489542368943</v>
      </c>
      <c r="M524">
        <v>3.1573577829377899</v>
      </c>
      <c r="N524">
        <f>(Table2[[#This Row],[1W Return vs Nifty]]-AVERAGE(Table2[1W Return vs Nifty]))/_xlfn.STDEV.P(Table2[1W Return vs Nifty])</f>
        <v>0.53324963600167097</v>
      </c>
      <c r="O524">
        <v>389.07</v>
      </c>
      <c r="P524">
        <v>374.36013215898998</v>
      </c>
      <c r="Q524">
        <v>372.207568266951</v>
      </c>
      <c r="R524">
        <v>75.6785910447378</v>
      </c>
      <c r="S524" s="2">
        <f>(Table2[[#This Row],[Close Price]]-Table2[[#This Row],[20D EMA]])/Table2[[#This Row],[20D EMA]]</f>
        <v>5.353792376693136E-2</v>
      </c>
      <c r="T524" s="2">
        <f>(Table2[[#This Row],[Close Price]]-Table2[[#This Row],[50D EMA]])/Table2[[#This Row],[50D EMA]]</f>
        <v>9.4934969800460178E-2</v>
      </c>
      <c r="U524" s="2">
        <f>(Table2[[#This Row],[Close Price]]-Table2[[#This Row],[200D EMA]])/Table2[[#This Row],[200D EMA]]</f>
        <v>0.10126723620519072</v>
      </c>
      <c r="V524">
        <v>0.44246088934287597</v>
      </c>
      <c r="W524">
        <v>407.05</v>
      </c>
      <c r="X524">
        <v>417.5</v>
      </c>
      <c r="Y524">
        <v>397.6</v>
      </c>
      <c r="Z524">
        <v>417.5</v>
      </c>
      <c r="AA524">
        <v>354.9</v>
      </c>
      <c r="AB524">
        <v>417.5</v>
      </c>
      <c r="AC524" s="2">
        <f>(Table2[[#This Row],[Close Price]]/Table2[[#This Row],[Day Low]])-1</f>
        <v>7.00159685542312E-3</v>
      </c>
      <c r="AD524" s="2">
        <f>(Table2[[#This Row],[Day High]]/Table2[[#This Row],[Close Price]])-1</f>
        <v>1.8541107587216388E-2</v>
      </c>
      <c r="AE524" s="2">
        <f>(Table2[[#This Row],[Close Price]]/Table2[[#This Row],[Current Week Low]])-1</f>
        <v>3.0935613682092411E-2</v>
      </c>
      <c r="AF524" s="2">
        <f>(Table2[[#This Row],[Current Week High]]/Table2[[#This Row],[Close Price]])-1</f>
        <v>1.8541107587216388E-2</v>
      </c>
      <c r="AG524" s="2">
        <f>(Table2[[#This Row],[Close Price]]/Table2[[#This Row],[Current Month Low]])-1</f>
        <v>0.15497323189630885</v>
      </c>
      <c r="AH524" s="2">
        <f>(Table2[[#This Row],[Current Month High]]/Table2[[#This Row],[Close Price]])-1</f>
        <v>1.8541107587216388E-2</v>
      </c>
      <c r="AI524">
        <v>36.130763600878197</v>
      </c>
      <c r="AJ524">
        <v>31.758277081324302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-0.03</v>
      </c>
      <c r="AM524" t="s">
        <v>10344</v>
      </c>
      <c r="AN524">
        <v>0.45</v>
      </c>
      <c r="AO524" t="s">
        <v>10345</v>
      </c>
      <c r="AP524">
        <v>8.8269139360133003E-2</v>
      </c>
      <c r="AQ524">
        <f>(Table2[[#This Row],[Sharpe Ratio]]-AVERAGE(Table2[Sharpe Ratio]))/_xlfn.STDEV.P(Table2[Sharpe Ratio])</f>
        <v>0.2609219578661357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0.99412171950081896</v>
      </c>
      <c r="AS524">
        <f>_xlfn.RANK.AVG(Table2[[#This Row],[1Y Return vs Nifty Z-Score]],Table2[1Y Return vs Nifty Z-Score])</f>
        <v>497</v>
      </c>
      <c r="AT524">
        <f>_xlfn.RANK.AVG(Table2[[#This Row],[6M Return vs Nifty Z-Score]],Table2[6M Return vs Nifty Z-Score])</f>
        <v>697</v>
      </c>
      <c r="AU524">
        <f>_xlfn.RANK.AVG(Table2[[#This Row],[Sharpe Ratio Z-Score]],Table2[Sharpe Ratio Z-Score])</f>
        <v>269</v>
      </c>
      <c r="AV524">
        <f>(Table2[[#This Row],[Rank 1Y]]+Table2[[#This Row],[Rank 6M]]+Table2[[#This Row],[Rank Sharpe]])/3</f>
        <v>487.66666666666669</v>
      </c>
    </row>
    <row r="525" spans="1:48" x14ac:dyDescent="0.3">
      <c r="A525" t="s">
        <v>415</v>
      </c>
      <c r="B525" t="s">
        <v>416</v>
      </c>
      <c r="C525" t="s">
        <v>10300</v>
      </c>
      <c r="D525" t="s">
        <v>21</v>
      </c>
      <c r="E525">
        <v>57369.894774200002</v>
      </c>
      <c r="F525">
        <v>3089.45</v>
      </c>
      <c r="G525">
        <v>2.7988839881927201</v>
      </c>
      <c r="H525">
        <f>(Table2[[#This Row],[1Y Return vs Nifty]]-AVERAGE(Table2[1Y Return vs Nifty]))/_xlfn.STDEV.P(Table2[1Y Return vs Nifty])</f>
        <v>-0.4171857270544243</v>
      </c>
      <c r="I525">
        <v>-0.82302195094090902</v>
      </c>
      <c r="J525">
        <f>(Table2[[#This Row],[1M Return vs Nifty]]-AVERAGE(Table2[1M Return vs Nifty]))/_xlfn.STDEV.P(Table2[1M Return vs Nifty])</f>
        <v>-0.12555307748572875</v>
      </c>
      <c r="K525">
        <v>2.2839623678619798</v>
      </c>
      <c r="L525">
        <f>(Table2[[#This Row],[6M Return vs Nifty]]-AVERAGE(Table2[6M Return vs Nifty]))/_xlfn.STDEV.P(Table2[6M Return vs Nifty])</f>
        <v>-0.2092857339329347</v>
      </c>
      <c r="M525">
        <v>-0.224385485022086</v>
      </c>
      <c r="N525">
        <f>(Table2[[#This Row],[1W Return vs Nifty]]-AVERAGE(Table2[1W Return vs Nifty]))/_xlfn.STDEV.P(Table2[1W Return vs Nifty])</f>
        <v>-0.23050918828722122</v>
      </c>
      <c r="O525">
        <v>2907.42</v>
      </c>
      <c r="P525">
        <v>2761.9692109173702</v>
      </c>
      <c r="Q525">
        <v>2530.1881094816299</v>
      </c>
      <c r="R525">
        <v>67.809260423199305</v>
      </c>
      <c r="S525" s="2">
        <f>(Table2[[#This Row],[Close Price]]-Table2[[#This Row],[20D EMA]])/Table2[[#This Row],[20D EMA]]</f>
        <v>6.2608773414229713E-2</v>
      </c>
      <c r="T525" s="2">
        <f>(Table2[[#This Row],[Close Price]]-Table2[[#This Row],[50D EMA]])/Table2[[#This Row],[50D EMA]]</f>
        <v>0.11856786375032</v>
      </c>
      <c r="U525" s="2">
        <f>(Table2[[#This Row],[Close Price]]-Table2[[#This Row],[200D EMA]])/Table2[[#This Row],[200D EMA]]</f>
        <v>0.22103569628779426</v>
      </c>
      <c r="V525">
        <v>0.56168577424511701</v>
      </c>
      <c r="W525">
        <v>3007</v>
      </c>
      <c r="X525">
        <v>3131.95</v>
      </c>
      <c r="Y525">
        <v>2990.35</v>
      </c>
      <c r="Z525">
        <v>3131.95</v>
      </c>
      <c r="AA525">
        <v>2589.35</v>
      </c>
      <c r="AB525">
        <v>3153</v>
      </c>
      <c r="AC525" s="2">
        <f>(Table2[[#This Row],[Close Price]]/Table2[[#This Row],[Day Low]])-1</f>
        <v>2.7419354838709609E-2</v>
      </c>
      <c r="AD525" s="2">
        <f>(Table2[[#This Row],[Day High]]/Table2[[#This Row],[Close Price]])-1</f>
        <v>1.3756493874314213E-2</v>
      </c>
      <c r="AE525" s="2">
        <f>(Table2[[#This Row],[Close Price]]/Table2[[#This Row],[Current Week Low]])-1</f>
        <v>3.3139933452605908E-2</v>
      </c>
      <c r="AF525" s="2">
        <f>(Table2[[#This Row],[Current Week High]]/Table2[[#This Row],[Close Price]])-1</f>
        <v>1.3756493874314213E-2</v>
      </c>
      <c r="AG525" s="2">
        <f>(Table2[[#This Row],[Close Price]]/Table2[[#This Row],[Current Month Low]])-1</f>
        <v>0.19313727383320134</v>
      </c>
      <c r="AH525" s="2">
        <f>(Table2[[#This Row],[Current Month High]]/Table2[[#This Row],[Close Price]])-1</f>
        <v>2.0570004369709904E-2</v>
      </c>
      <c r="AI525">
        <v>2.05700043697099</v>
      </c>
      <c r="AJ525">
        <v>49.313711275433697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0.04</v>
      </c>
      <c r="AM525" t="s">
        <v>10345</v>
      </c>
      <c r="AN525">
        <v>13.56</v>
      </c>
      <c r="AO525" t="s">
        <v>10345</v>
      </c>
      <c r="AP525">
        <v>-3.048669502493E-2</v>
      </c>
      <c r="AQ525">
        <f>(Table2[[#This Row],[Sharpe Ratio]]-AVERAGE(Table2[Sharpe Ratio]))/_xlfn.STDEV.P(Table2[Sharpe Ratio])</f>
        <v>-1.1034515993969269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-2.0859853261572363</v>
      </c>
      <c r="AS525">
        <f>_xlfn.RANK.AVG(Table2[[#This Row],[1Y Return vs Nifty Z-Score]],Table2[1Y Return vs Nifty Z-Score])</f>
        <v>437</v>
      </c>
      <c r="AT525">
        <f>_xlfn.RANK.AVG(Table2[[#This Row],[6M Return vs Nifty Z-Score]],Table2[6M Return vs Nifty Z-Score])</f>
        <v>390</v>
      </c>
      <c r="AU525">
        <f>_xlfn.RANK.AVG(Table2[[#This Row],[Sharpe Ratio Z-Score]],Table2[Sharpe Ratio Z-Score])</f>
        <v>637</v>
      </c>
      <c r="AV525">
        <f>(Table2[[#This Row],[Rank 1Y]]+Table2[[#This Row],[Rank 6M]]+Table2[[#This Row],[Rank Sharpe]])/3</f>
        <v>488</v>
      </c>
    </row>
    <row r="526" spans="1:48" x14ac:dyDescent="0.3">
      <c r="A526" t="s">
        <v>388</v>
      </c>
      <c r="B526" t="s">
        <v>389</v>
      </c>
      <c r="C526" t="s">
        <v>10305</v>
      </c>
      <c r="D526" t="s">
        <v>51</v>
      </c>
      <c r="E526">
        <v>63190.111822500003</v>
      </c>
      <c r="F526">
        <v>29955.25</v>
      </c>
      <c r="G526">
        <v>-1.6871384519516199</v>
      </c>
      <c r="H526">
        <f>(Table2[[#This Row],[1Y Return vs Nifty]]-AVERAGE(Table2[1Y Return vs Nifty]))/_xlfn.STDEV.P(Table2[1Y Return vs Nifty])</f>
        <v>-0.48758541566734037</v>
      </c>
      <c r="I526">
        <v>2.7435296547065602</v>
      </c>
      <c r="J526">
        <f>(Table2[[#This Row],[1M Return vs Nifty]]-AVERAGE(Table2[1M Return vs Nifty]))/_xlfn.STDEV.P(Table2[1M Return vs Nifty])</f>
        <v>0.21226222952905774</v>
      </c>
      <c r="K526">
        <v>-9.4257063635173299</v>
      </c>
      <c r="L526">
        <f>(Table2[[#This Row],[6M Return vs Nifty]]-AVERAGE(Table2[6M Return vs Nifty]))/_xlfn.STDEV.P(Table2[6M Return vs Nifty])</f>
        <v>-0.61001591498764485</v>
      </c>
      <c r="M526">
        <v>5.1361247937122698</v>
      </c>
      <c r="N526">
        <f>(Table2[[#This Row],[1W Return vs Nifty]]-AVERAGE(Table2[1W Return vs Nifty]))/_xlfn.STDEV.P(Table2[1W Return vs Nifty])</f>
        <v>0.98014954706514257</v>
      </c>
      <c r="O526">
        <v>28456.91</v>
      </c>
      <c r="P526">
        <v>27959.786149672698</v>
      </c>
      <c r="Q526">
        <v>26423.734341977401</v>
      </c>
      <c r="R526">
        <v>75.478567703881694</v>
      </c>
      <c r="S526" s="2">
        <f>(Table2[[#This Row],[Close Price]]-Table2[[#This Row],[20D EMA]])/Table2[[#This Row],[20D EMA]]</f>
        <v>5.2652940885008249E-2</v>
      </c>
      <c r="T526" s="2">
        <f>(Table2[[#This Row],[Close Price]]-Table2[[#This Row],[50D EMA]])/Table2[[#This Row],[50D EMA]]</f>
        <v>7.1369066975165721E-2</v>
      </c>
      <c r="U526" s="2">
        <f>(Table2[[#This Row],[Close Price]]-Table2[[#This Row],[200D EMA]])/Table2[[#This Row],[200D EMA]]</f>
        <v>0.13364937795383244</v>
      </c>
      <c r="V526">
        <v>1.29656580034449</v>
      </c>
      <c r="W526">
        <v>29630</v>
      </c>
      <c r="X526">
        <v>30145.5</v>
      </c>
      <c r="Y526">
        <v>28632.55</v>
      </c>
      <c r="Z526">
        <v>30145.5</v>
      </c>
      <c r="AA526">
        <v>26770</v>
      </c>
      <c r="AB526">
        <v>30145.5</v>
      </c>
      <c r="AC526" s="2">
        <f>(Table2[[#This Row],[Close Price]]/Table2[[#This Row],[Day Low]])-1</f>
        <v>1.0977050286871348E-2</v>
      </c>
      <c r="AD526" s="2">
        <f>(Table2[[#This Row],[Day High]]/Table2[[#This Row],[Close Price]])-1</f>
        <v>6.3511404511729097E-3</v>
      </c>
      <c r="AE526" s="2">
        <f>(Table2[[#This Row],[Close Price]]/Table2[[#This Row],[Current Week Low]])-1</f>
        <v>4.6195675900330135E-2</v>
      </c>
      <c r="AF526" s="2">
        <f>(Table2[[#This Row],[Current Week High]]/Table2[[#This Row],[Close Price]])-1</f>
        <v>6.3511404511729097E-3</v>
      </c>
      <c r="AG526" s="2">
        <f>(Table2[[#This Row],[Close Price]]/Table2[[#This Row],[Current Month Low]])-1</f>
        <v>0.11898580500560318</v>
      </c>
      <c r="AH526" s="2">
        <f>(Table2[[#This Row],[Current Month High]]/Table2[[#This Row],[Close Price]])-1</f>
        <v>6.3511404511729097E-3</v>
      </c>
      <c r="AI526">
        <v>0.63511404511729097</v>
      </c>
      <c r="AJ526">
        <v>36.160227272727198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-7.0000000000000007E-2</v>
      </c>
      <c r="AM526" t="s">
        <v>10344</v>
      </c>
      <c r="AN526">
        <v>10.01</v>
      </c>
      <c r="AO526" t="s">
        <v>10345</v>
      </c>
      <c r="AP526">
        <v>2.4173941895791001E-2</v>
      </c>
      <c r="AQ526">
        <f>(Table2[[#This Row],[Sharpe Ratio]]-AVERAGE(Table2[Sharpe Ratio]))/_xlfn.STDEV.P(Table2[Sharpe Ratio])</f>
        <v>-0.47546116824073692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-0.38065072230152175</v>
      </c>
      <c r="AS526">
        <f>_xlfn.RANK.AVG(Table2[[#This Row],[1Y Return vs Nifty Z-Score]],Table2[1Y Return vs Nifty Z-Score])</f>
        <v>471</v>
      </c>
      <c r="AT526">
        <f>_xlfn.RANK.AVG(Table2[[#This Row],[6M Return vs Nifty Z-Score]],Table2[6M Return vs Nifty Z-Score])</f>
        <v>528</v>
      </c>
      <c r="AU526">
        <f>_xlfn.RANK.AVG(Table2[[#This Row],[Sharpe Ratio Z-Score]],Table2[Sharpe Ratio Z-Score])</f>
        <v>468</v>
      </c>
      <c r="AV526">
        <f>(Table2[[#This Row],[Rank 1Y]]+Table2[[#This Row],[Rank 6M]]+Table2[[#This Row],[Rank Sharpe]])/3</f>
        <v>489</v>
      </c>
    </row>
    <row r="527" spans="1:48" x14ac:dyDescent="0.3">
      <c r="A527" t="s">
        <v>1035</v>
      </c>
      <c r="B527" t="s">
        <v>1036</v>
      </c>
      <c r="C527" t="s">
        <v>10300</v>
      </c>
      <c r="D527" t="s">
        <v>300</v>
      </c>
      <c r="E527">
        <v>13392.675012739999</v>
      </c>
      <c r="F527">
        <v>981.95</v>
      </c>
      <c r="G527">
        <v>10.1445675373417</v>
      </c>
      <c r="H527">
        <f>(Table2[[#This Row],[1Y Return vs Nifty]]-AVERAGE(Table2[1Y Return vs Nifty]))/_xlfn.STDEV.P(Table2[1Y Return vs Nifty])</f>
        <v>-0.30190903341120889</v>
      </c>
      <c r="I527">
        <v>-2.6604163789512199</v>
      </c>
      <c r="J527">
        <f>(Table2[[#This Row],[1M Return vs Nifty]]-AVERAGE(Table2[1M Return vs Nifty]))/_xlfn.STDEV.P(Table2[1M Return vs Nifty])</f>
        <v>-0.29958671878302878</v>
      </c>
      <c r="K527">
        <v>-21.617488207709702</v>
      </c>
      <c r="L527">
        <f>(Table2[[#This Row],[6M Return vs Nifty]]-AVERAGE(Table2[6M Return vs Nifty]))/_xlfn.STDEV.P(Table2[6M Return vs Nifty])</f>
        <v>-1.0272450491227869</v>
      </c>
      <c r="M527">
        <v>-3.65801257948449</v>
      </c>
      <c r="N527">
        <f>(Table2[[#This Row],[1W Return vs Nifty]]-AVERAGE(Table2[1W Return vs Nifty]))/_xlfn.STDEV.P(Table2[1W Return vs Nifty])</f>
        <v>-1.0059858536980641</v>
      </c>
      <c r="O527">
        <v>975.64</v>
      </c>
      <c r="P527">
        <v>989.45428638669296</v>
      </c>
      <c r="Q527">
        <v>928.12527002648005</v>
      </c>
      <c r="R527">
        <v>49.184682620375099</v>
      </c>
      <c r="S527" s="2">
        <f>(Table2[[#This Row],[Close Price]]-Table2[[#This Row],[20D EMA]])/Table2[[#This Row],[20D EMA]]</f>
        <v>6.4675495059653759E-3</v>
      </c>
      <c r="T527" s="2">
        <f>(Table2[[#This Row],[Close Price]]-Table2[[#This Row],[50D EMA]])/Table2[[#This Row],[50D EMA]]</f>
        <v>-7.584267903974826E-3</v>
      </c>
      <c r="U527" s="2">
        <f>(Table2[[#This Row],[Close Price]]-Table2[[#This Row],[200D EMA]])/Table2[[#This Row],[200D EMA]]</f>
        <v>5.7992958183311114E-2</v>
      </c>
      <c r="V527">
        <v>0.58222603123947603</v>
      </c>
      <c r="W527">
        <v>972.1</v>
      </c>
      <c r="X527">
        <v>1039.05</v>
      </c>
      <c r="Y527">
        <v>968</v>
      </c>
      <c r="Z527">
        <v>1039.05</v>
      </c>
      <c r="AA527">
        <v>890.1</v>
      </c>
      <c r="AB527">
        <v>1039.05</v>
      </c>
      <c r="AC527" s="2">
        <f>(Table2[[#This Row],[Close Price]]/Table2[[#This Row],[Day Low]])-1</f>
        <v>1.0132702396872695E-2</v>
      </c>
      <c r="AD527" s="2">
        <f>(Table2[[#This Row],[Day High]]/Table2[[#This Row],[Close Price]])-1</f>
        <v>5.8149600285146708E-2</v>
      </c>
      <c r="AE527" s="2">
        <f>(Table2[[#This Row],[Close Price]]/Table2[[#This Row],[Current Week Low]])-1</f>
        <v>1.4411157024793342E-2</v>
      </c>
      <c r="AF527" s="2">
        <f>(Table2[[#This Row],[Current Week High]]/Table2[[#This Row],[Close Price]])-1</f>
        <v>5.8149600285146708E-2</v>
      </c>
      <c r="AG527" s="2">
        <f>(Table2[[#This Row],[Close Price]]/Table2[[#This Row],[Current Month Low]])-1</f>
        <v>0.10319065273564765</v>
      </c>
      <c r="AH527" s="2">
        <f>(Table2[[#This Row],[Current Month High]]/Table2[[#This Row],[Close Price]])-1</f>
        <v>5.8149600285146708E-2</v>
      </c>
      <c r="AI527">
        <v>22.103976780895099</v>
      </c>
      <c r="AJ527">
        <v>57.112000000000002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-0.14000000000000001</v>
      </c>
      <c r="AM527" t="s">
        <v>10344</v>
      </c>
      <c r="AN527">
        <v>4.7</v>
      </c>
      <c r="AO527" t="s">
        <v>10345</v>
      </c>
      <c r="AP527">
        <v>3.4024292913093002E-2</v>
      </c>
      <c r="AQ527">
        <f>(Table2[[#This Row],[Sharpe Ratio]]-AVERAGE(Table2[Sharpe Ratio]))/_xlfn.STDEV.P(Table2[Sharpe Ratio])</f>
        <v>-0.36229149933681842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384</v>
      </c>
      <c r="AT527">
        <f>_xlfn.RANK.AVG(Table2[[#This Row],[6M Return vs Nifty Z-Score]],Table2[6M Return vs Nifty Z-Score])</f>
        <v>650</v>
      </c>
      <c r="AU527">
        <f>_xlfn.RANK.AVG(Table2[[#This Row],[Sharpe Ratio Z-Score]],Table2[Sharpe Ratio Z-Score])</f>
        <v>438</v>
      </c>
      <c r="AV527">
        <f>(Table2[[#This Row],[Rank 1Y]]+Table2[[#This Row],[Rank 6M]]+Table2[[#This Row],[Rank Sharpe]])/3</f>
        <v>490.66666666666669</v>
      </c>
    </row>
    <row r="528" spans="1:48" x14ac:dyDescent="0.3">
      <c r="A528" t="s">
        <v>166</v>
      </c>
      <c r="B528" t="s">
        <v>167</v>
      </c>
      <c r="C528" t="s">
        <v>10301</v>
      </c>
      <c r="D528" t="s">
        <v>37</v>
      </c>
      <c r="E528">
        <v>159073.29063580499</v>
      </c>
      <c r="F528">
        <v>742.1</v>
      </c>
      <c r="G528">
        <v>-11.473019892943</v>
      </c>
      <c r="H528">
        <f>(Table2[[#This Row],[1Y Return vs Nifty]]-AVERAGE(Table2[1Y Return vs Nifty]))/_xlfn.STDEV.P(Table2[1Y Return vs Nifty])</f>
        <v>-0.64115642772552828</v>
      </c>
      <c r="I528">
        <v>3.49198199012526</v>
      </c>
      <c r="J528">
        <f>(Table2[[#This Row],[1M Return vs Nifty]]-AVERAGE(Table2[1M Return vs Nifty]))/_xlfn.STDEV.P(Table2[1M Return vs Nifty])</f>
        <v>0.28315385915669128</v>
      </c>
      <c r="K528">
        <v>13.688318732915899</v>
      </c>
      <c r="L528">
        <f>(Table2[[#This Row],[6M Return vs Nifty]]-AVERAGE(Table2[6M Return vs Nifty]))/_xlfn.STDEV.P(Table2[6M Return vs Nifty])</f>
        <v>0.18099599784088757</v>
      </c>
      <c r="M528">
        <v>2.4176054338811399</v>
      </c>
      <c r="N528">
        <f>(Table2[[#This Row],[1W Return vs Nifty]]-AVERAGE(Table2[1W Return vs Nifty]))/_xlfn.STDEV.P(Table2[1W Return vs Nifty])</f>
        <v>0.36617829450350359</v>
      </c>
      <c r="O528">
        <v>706.73</v>
      </c>
      <c r="P528">
        <v>669.96268746072701</v>
      </c>
      <c r="Q528">
        <v>625.937153408266</v>
      </c>
      <c r="R528">
        <v>74.597443119281394</v>
      </c>
      <c r="S528" s="2">
        <f>(Table2[[#This Row],[Close Price]]-Table2[[#This Row],[20D EMA]])/Table2[[#This Row],[20D EMA]]</f>
        <v>5.0047401412137593E-2</v>
      </c>
      <c r="T528" s="2">
        <f>(Table2[[#This Row],[Close Price]]-Table2[[#This Row],[50D EMA]])/Table2[[#This Row],[50D EMA]]</f>
        <v>0.10767362703837395</v>
      </c>
      <c r="U528" s="2">
        <f>(Table2[[#This Row],[Close Price]]-Table2[[#This Row],[200D EMA]])/Table2[[#This Row],[200D EMA]]</f>
        <v>0.18558228403477928</v>
      </c>
      <c r="V528">
        <v>0.72834677558134797</v>
      </c>
      <c r="W528">
        <v>734.05</v>
      </c>
      <c r="X528">
        <v>746.55</v>
      </c>
      <c r="Y528">
        <v>719.25</v>
      </c>
      <c r="Z528">
        <v>746.55</v>
      </c>
      <c r="AA528">
        <v>664.65</v>
      </c>
      <c r="AB528">
        <v>746.55</v>
      </c>
      <c r="AC528" s="2">
        <f>(Table2[[#This Row],[Close Price]]/Table2[[#This Row],[Day Low]])-1</f>
        <v>1.096655541175684E-2</v>
      </c>
      <c r="AD528" s="2">
        <f>(Table2[[#This Row],[Day High]]/Table2[[#This Row],[Close Price]])-1</f>
        <v>5.9964964290526446E-3</v>
      </c>
      <c r="AE528" s="2">
        <f>(Table2[[#This Row],[Close Price]]/Table2[[#This Row],[Current Week Low]])-1</f>
        <v>3.1769204031977694E-2</v>
      </c>
      <c r="AF528" s="2">
        <f>(Table2[[#This Row],[Current Week High]]/Table2[[#This Row],[Close Price]])-1</f>
        <v>5.9964964290526446E-3</v>
      </c>
      <c r="AG528" s="2">
        <f>(Table2[[#This Row],[Close Price]]/Table2[[#This Row],[Current Month Low]])-1</f>
        <v>0.11652749567441512</v>
      </c>
      <c r="AH528" s="2">
        <f>(Table2[[#This Row],[Current Month High]]/Table2[[#This Row],[Close Price]])-1</f>
        <v>5.9964964290526446E-3</v>
      </c>
      <c r="AI528">
        <v>0.59964964290526401</v>
      </c>
      <c r="AJ528">
        <v>45.111458740711697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0.24</v>
      </c>
      <c r="AM528" t="s">
        <v>10345</v>
      </c>
      <c r="AN528">
        <v>5.65</v>
      </c>
      <c r="AO528" t="s">
        <v>10345</v>
      </c>
      <c r="AP528">
        <v>-5.1784165368386002E-2</v>
      </c>
      <c r="AQ528">
        <f>(Table2[[#This Row],[Sharpe Ratio]]-AVERAGE(Table2[Sharpe Ratio]))/_xlfn.STDEV.P(Table2[Sharpe Ratio])</f>
        <v>-1.3481360439437668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-1.1589643201682125</v>
      </c>
      <c r="AS528">
        <f>_xlfn.RANK.AVG(Table2[[#This Row],[1Y Return vs Nifty Z-Score]],Table2[1Y Return vs Nifty Z-Score])</f>
        <v>540</v>
      </c>
      <c r="AT528">
        <f>_xlfn.RANK.AVG(Table2[[#This Row],[6M Return vs Nifty Z-Score]],Table2[6M Return vs Nifty Z-Score])</f>
        <v>265</v>
      </c>
      <c r="AU528">
        <f>_xlfn.RANK.AVG(Table2[[#This Row],[Sharpe Ratio Z-Score]],Table2[Sharpe Ratio Z-Score])</f>
        <v>669</v>
      </c>
      <c r="AV528">
        <f>(Table2[[#This Row],[Rank 1Y]]+Table2[[#This Row],[Rank 6M]]+Table2[[#This Row],[Rank Sharpe]])/3</f>
        <v>491.33333333333331</v>
      </c>
    </row>
    <row r="529" spans="1:48" x14ac:dyDescent="0.3">
      <c r="A529" t="s">
        <v>1838</v>
      </c>
      <c r="B529" t="s">
        <v>1839</v>
      </c>
      <c r="C529" t="s">
        <v>10317</v>
      </c>
      <c r="D529" t="s">
        <v>669</v>
      </c>
      <c r="E529">
        <v>4115.1772129399997</v>
      </c>
      <c r="F529">
        <v>619.6</v>
      </c>
      <c r="G529">
        <v>-30.820303327492699</v>
      </c>
      <c r="H529">
        <f>(Table2[[#This Row],[1Y Return vs Nifty]]-AVERAGE(Table2[1Y Return vs Nifty]))/_xlfn.STDEV.P(Table2[1Y Return vs Nifty])</f>
        <v>-0.94477566892894604</v>
      </c>
      <c r="I529">
        <v>-0.78743202495282905</v>
      </c>
      <c r="J529">
        <f>(Table2[[#This Row],[1M Return vs Nifty]]-AVERAGE(Table2[1M Return vs Nifty]))/_xlfn.STDEV.P(Table2[1M Return vs Nifty])</f>
        <v>-0.1221820841275339</v>
      </c>
      <c r="K529">
        <v>-15.7472953923519</v>
      </c>
      <c r="L529">
        <f>(Table2[[#This Row],[6M Return vs Nifty]]-AVERAGE(Table2[6M Return vs Nifty]))/_xlfn.STDEV.P(Table2[6M Return vs Nifty])</f>
        <v>-0.82635435924181877</v>
      </c>
      <c r="M529">
        <v>-0.13396374458214</v>
      </c>
      <c r="N529">
        <f>(Table2[[#This Row],[1W Return vs Nifty]]-AVERAGE(Table2[1W Return vs Nifty]))/_xlfn.STDEV.P(Table2[1W Return vs Nifty])</f>
        <v>-0.21008764924761489</v>
      </c>
      <c r="O529">
        <v>615.79999999999995</v>
      </c>
      <c r="P529">
        <v>628.73333388121898</v>
      </c>
      <c r="Q529">
        <v>637.57182441641896</v>
      </c>
      <c r="R529">
        <v>58.719229101987501</v>
      </c>
      <c r="S529" s="2">
        <f>(Table2[[#This Row],[Close Price]]-Table2[[#This Row],[20D EMA]])/Table2[[#This Row],[20D EMA]]</f>
        <v>6.1708346865866652E-3</v>
      </c>
      <c r="T529" s="2">
        <f>(Table2[[#This Row],[Close Price]]-Table2[[#This Row],[50D EMA]])/Table2[[#This Row],[50D EMA]]</f>
        <v>-1.4526562199013993E-2</v>
      </c>
      <c r="U529" s="2">
        <f>(Table2[[#This Row],[Close Price]]-Table2[[#This Row],[200D EMA]])/Table2[[#This Row],[200D EMA]]</f>
        <v>-2.8187921310463927E-2</v>
      </c>
      <c r="V529">
        <v>0.49069827756130702</v>
      </c>
      <c r="W529">
        <v>618.04999999999995</v>
      </c>
      <c r="X529">
        <v>627.65</v>
      </c>
      <c r="Y529">
        <v>616</v>
      </c>
      <c r="Z529">
        <v>642.6</v>
      </c>
      <c r="AA529">
        <v>570.15</v>
      </c>
      <c r="AB529">
        <v>643.70000000000005</v>
      </c>
      <c r="AC529" s="2">
        <f>(Table2[[#This Row],[Close Price]]/Table2[[#This Row],[Day Low]])-1</f>
        <v>2.5078877113502429E-3</v>
      </c>
      <c r="AD529" s="2">
        <f>(Table2[[#This Row],[Day High]]/Table2[[#This Row],[Close Price]])-1</f>
        <v>1.2992253066494541E-2</v>
      </c>
      <c r="AE529" s="2">
        <f>(Table2[[#This Row],[Close Price]]/Table2[[#This Row],[Current Week Low]])-1</f>
        <v>5.8441558441559849E-3</v>
      </c>
      <c r="AF529" s="2">
        <f>(Table2[[#This Row],[Current Week High]]/Table2[[#This Row],[Close Price]])-1</f>
        <v>3.7120723047127102E-2</v>
      </c>
      <c r="AG529" s="2">
        <f>(Table2[[#This Row],[Close Price]]/Table2[[#This Row],[Current Month Low]])-1</f>
        <v>8.673156186968356E-2</v>
      </c>
      <c r="AH529" s="2">
        <f>(Table2[[#This Row],[Current Month High]]/Table2[[#This Row],[Close Price]])-1</f>
        <v>3.8896061975468132E-2</v>
      </c>
      <c r="AI529">
        <v>31.536475145254901</v>
      </c>
      <c r="AJ529">
        <v>12.327773749093501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-0.03</v>
      </c>
      <c r="AM529" t="s">
        <v>10344</v>
      </c>
      <c r="AN529">
        <v>5.18</v>
      </c>
      <c r="AO529" t="s">
        <v>10345</v>
      </c>
      <c r="AP529">
        <v>0.106988095288129</v>
      </c>
      <c r="AQ529">
        <f>(Table2[[#This Row],[Sharpe Ratio]]-AVERAGE(Table2[Sharpe Ratio]))/_xlfn.STDEV.P(Table2[Sharpe Ratio])</f>
        <v>0.47598211570999105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654</v>
      </c>
      <c r="AT529">
        <f>_xlfn.RANK.AVG(Table2[[#This Row],[6M Return vs Nifty Z-Score]],Table2[6M Return vs Nifty Z-Score])</f>
        <v>596</v>
      </c>
      <c r="AU529">
        <f>_xlfn.RANK.AVG(Table2[[#This Row],[Sharpe Ratio Z-Score]],Table2[Sharpe Ratio Z-Score])</f>
        <v>226</v>
      </c>
      <c r="AV529">
        <f>(Table2[[#This Row],[Rank 1Y]]+Table2[[#This Row],[Rank 6M]]+Table2[[#This Row],[Rank Sharpe]])/3</f>
        <v>492</v>
      </c>
    </row>
    <row r="530" spans="1:48" x14ac:dyDescent="0.3">
      <c r="A530" t="s">
        <v>1420</v>
      </c>
      <c r="B530" t="s">
        <v>1421</v>
      </c>
      <c r="C530" t="s">
        <v>10311</v>
      </c>
      <c r="D530" t="s">
        <v>226</v>
      </c>
      <c r="E530">
        <v>7845.3085046199903</v>
      </c>
      <c r="F530">
        <v>2022.1</v>
      </c>
      <c r="G530">
        <v>-14.656372171077701</v>
      </c>
      <c r="H530">
        <f>(Table2[[#This Row],[1Y Return vs Nifty]]-AVERAGE(Table2[1Y Return vs Nifty]))/_xlfn.STDEV.P(Table2[1Y Return vs Nifty])</f>
        <v>-0.691113157125814</v>
      </c>
      <c r="I530">
        <v>-5.3204910444365598</v>
      </c>
      <c r="J530">
        <f>(Table2[[#This Row],[1M Return vs Nifty]]-AVERAGE(Table2[1M Return vs Nifty]))/_xlfn.STDEV.P(Table2[1M Return vs Nifty])</f>
        <v>-0.55154268049693533</v>
      </c>
      <c r="K530">
        <v>10.658591159612699</v>
      </c>
      <c r="L530">
        <f>(Table2[[#This Row],[6M Return vs Nifty]]-AVERAGE(Table2[6M Return vs Nifty]))/_xlfn.STDEV.P(Table2[6M Return vs Nifty])</f>
        <v>7.7312169813992832E-2</v>
      </c>
      <c r="M530">
        <v>-0.76378022538443102</v>
      </c>
      <c r="N530">
        <f>(Table2[[#This Row],[1W Return vs Nifty]]-AVERAGE(Table2[1W Return vs Nifty]))/_xlfn.STDEV.P(Table2[1W Return vs Nifty])</f>
        <v>-0.35233023148405945</v>
      </c>
      <c r="O530">
        <v>2056.2199999999998</v>
      </c>
      <c r="P530">
        <v>2107.96169899601</v>
      </c>
      <c r="Q530">
        <v>1997.3257554696399</v>
      </c>
      <c r="R530">
        <v>45.922202292394402</v>
      </c>
      <c r="S530" s="2">
        <f>(Table2[[#This Row],[Close Price]]-Table2[[#This Row],[20D EMA]])/Table2[[#This Row],[20D EMA]]</f>
        <v>-1.6593555164330615E-2</v>
      </c>
      <c r="T530" s="2">
        <f>(Table2[[#This Row],[Close Price]]-Table2[[#This Row],[50D EMA]])/Table2[[#This Row],[50D EMA]]</f>
        <v>-4.0732096335955585E-2</v>
      </c>
      <c r="U530" s="2">
        <f>(Table2[[#This Row],[Close Price]]-Table2[[#This Row],[200D EMA]])/Table2[[#This Row],[200D EMA]]</f>
        <v>1.2403707538700761E-2</v>
      </c>
      <c r="V530">
        <v>0.63476486174054403</v>
      </c>
      <c r="W530">
        <v>2015.1</v>
      </c>
      <c r="X530">
        <v>2044.2</v>
      </c>
      <c r="Y530">
        <v>2015.1</v>
      </c>
      <c r="Z530">
        <v>2065</v>
      </c>
      <c r="AA530">
        <v>1979.05</v>
      </c>
      <c r="AB530">
        <v>2263.3000000000002</v>
      </c>
      <c r="AC530" s="2">
        <f>(Table2[[#This Row],[Close Price]]/Table2[[#This Row],[Day Low]])-1</f>
        <v>3.4737730137461842E-3</v>
      </c>
      <c r="AD530" s="2">
        <f>(Table2[[#This Row],[Day High]]/Table2[[#This Row],[Close Price]])-1</f>
        <v>1.0929231986548604E-2</v>
      </c>
      <c r="AE530" s="2">
        <f>(Table2[[#This Row],[Close Price]]/Table2[[#This Row],[Current Week Low]])-1</f>
        <v>3.4737730137461842E-3</v>
      </c>
      <c r="AF530" s="2">
        <f>(Table2[[#This Row],[Current Week High]]/Table2[[#This Row],[Close Price]])-1</f>
        <v>2.1215567973888572E-2</v>
      </c>
      <c r="AG530" s="2">
        <f>(Table2[[#This Row],[Close Price]]/Table2[[#This Row],[Current Month Low]])-1</f>
        <v>2.1752861221292941E-2</v>
      </c>
      <c r="AH530" s="2">
        <f>(Table2[[#This Row],[Current Month High]]/Table2[[#This Row],[Close Price]])-1</f>
        <v>0.11928193462242231</v>
      </c>
      <c r="AI530">
        <v>35.651055833044801</v>
      </c>
      <c r="AJ530">
        <v>38.319994527669401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-0.13</v>
      </c>
      <c r="AM530" t="s">
        <v>10344</v>
      </c>
      <c r="AN530">
        <v>-1.78</v>
      </c>
      <c r="AO530" t="s">
        <v>10344</v>
      </c>
      <c r="AP530">
        <v>-2.5677401811107E-2</v>
      </c>
      <c r="AQ530">
        <f>(Table2[[#This Row],[Sharpe Ratio]]-AVERAGE(Table2[Sharpe Ratio]))/_xlfn.STDEV.P(Table2[Sharpe Ratio])</f>
        <v>-1.048198124702044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567</v>
      </c>
      <c r="AT530">
        <f>_xlfn.RANK.AVG(Table2[[#This Row],[6M Return vs Nifty Z-Score]],Table2[6M Return vs Nifty Z-Score])</f>
        <v>288</v>
      </c>
      <c r="AU530">
        <f>_xlfn.RANK.AVG(Table2[[#This Row],[Sharpe Ratio Z-Score]],Table2[Sharpe Ratio Z-Score])</f>
        <v>623</v>
      </c>
      <c r="AV530">
        <f>(Table2[[#This Row],[Rank 1Y]]+Table2[[#This Row],[Rank 6M]]+Table2[[#This Row],[Rank Sharpe]])/3</f>
        <v>492.66666666666669</v>
      </c>
    </row>
    <row r="531" spans="1:48" x14ac:dyDescent="0.3">
      <c r="A531" t="s">
        <v>586</v>
      </c>
      <c r="B531" t="s">
        <v>587</v>
      </c>
      <c r="C531" t="s">
        <v>10305</v>
      </c>
      <c r="D531" t="s">
        <v>201</v>
      </c>
      <c r="E531">
        <v>33118.799744600001</v>
      </c>
      <c r="F531">
        <v>843.7</v>
      </c>
      <c r="G531">
        <v>-20.674511243314001</v>
      </c>
      <c r="H531">
        <f>(Table2[[#This Row],[1Y Return vs Nifty]]-AVERAGE(Table2[1Y Return vs Nifty]))/_xlfn.STDEV.P(Table2[1Y Return vs Nifty])</f>
        <v>-0.78555653594694785</v>
      </c>
      <c r="I531">
        <v>4.1979683762450399</v>
      </c>
      <c r="J531">
        <f>(Table2[[#This Row],[1M Return vs Nifty]]-AVERAGE(Table2[1M Return vs Nifty]))/_xlfn.STDEV.P(Table2[1M Return vs Nifty])</f>
        <v>0.35002321481039061</v>
      </c>
      <c r="K531">
        <v>4.8876423078344597</v>
      </c>
      <c r="L531">
        <f>(Table2[[#This Row],[6M Return vs Nifty]]-AVERAGE(Table2[6M Return vs Nifty]))/_xlfn.STDEV.P(Table2[6M Return vs Nifty])</f>
        <v>-0.12018217706136577</v>
      </c>
      <c r="M531">
        <v>-1.62082391755712</v>
      </c>
      <c r="N531">
        <f>(Table2[[#This Row],[1W Return vs Nifty]]-AVERAGE(Table2[1W Return vs Nifty]))/_xlfn.STDEV.P(Table2[1W Return vs Nifty])</f>
        <v>-0.54589154907423632</v>
      </c>
      <c r="O531">
        <v>823.18</v>
      </c>
      <c r="P531">
        <v>785.78674473861599</v>
      </c>
      <c r="Q531">
        <v>735.73837276552899</v>
      </c>
      <c r="R531">
        <v>47.960266947986099</v>
      </c>
      <c r="S531" s="2">
        <f>(Table2[[#This Row],[Close Price]]-Table2[[#This Row],[20D EMA]])/Table2[[#This Row],[20D EMA]]</f>
        <v>2.4927719332345413E-2</v>
      </c>
      <c r="T531" s="2">
        <f>(Table2[[#This Row],[Close Price]]-Table2[[#This Row],[50D EMA]])/Table2[[#This Row],[50D EMA]]</f>
        <v>7.3700982676474527E-2</v>
      </c>
      <c r="U531" s="2">
        <f>(Table2[[#This Row],[Close Price]]-Table2[[#This Row],[200D EMA]])/Table2[[#This Row],[200D EMA]]</f>
        <v>0.1467391551546505</v>
      </c>
      <c r="V531">
        <v>0.60660569299943101</v>
      </c>
      <c r="W531">
        <v>826.05</v>
      </c>
      <c r="X531">
        <v>847</v>
      </c>
      <c r="Y531">
        <v>823.75</v>
      </c>
      <c r="Z531">
        <v>862.25</v>
      </c>
      <c r="AA531">
        <v>792.35</v>
      </c>
      <c r="AB531">
        <v>874.55</v>
      </c>
      <c r="AC531" s="2">
        <f>(Table2[[#This Row],[Close Price]]/Table2[[#This Row],[Day Low]])-1</f>
        <v>2.1366745354397532E-2</v>
      </c>
      <c r="AD531" s="2">
        <f>(Table2[[#This Row],[Day High]]/Table2[[#This Row],[Close Price]])-1</f>
        <v>3.9113428943937656E-3</v>
      </c>
      <c r="AE531" s="2">
        <f>(Table2[[#This Row],[Close Price]]/Table2[[#This Row],[Current Week Low]])-1</f>
        <v>2.4218512898330768E-2</v>
      </c>
      <c r="AF531" s="2">
        <f>(Table2[[#This Row],[Current Week High]]/Table2[[#This Row],[Close Price]])-1</f>
        <v>2.1986488088183043E-2</v>
      </c>
      <c r="AG531" s="2">
        <f>(Table2[[#This Row],[Close Price]]/Table2[[#This Row],[Current Month Low]])-1</f>
        <v>6.480721903199349E-2</v>
      </c>
      <c r="AH531" s="2">
        <f>(Table2[[#This Row],[Current Month High]]/Table2[[#This Row],[Close Price]])-1</f>
        <v>3.6565129785468553E-2</v>
      </c>
      <c r="AI531">
        <v>3.65651297854685</v>
      </c>
      <c r="AJ531">
        <v>38.846375380564403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0.03</v>
      </c>
      <c r="AM531" t="s">
        <v>10345</v>
      </c>
      <c r="AN531">
        <v>0.39</v>
      </c>
      <c r="AO531" t="s">
        <v>10345</v>
      </c>
      <c r="AP531">
        <v>7.0668621686200003E-4</v>
      </c>
      <c r="AQ531">
        <f>(Table2[[#This Row],[Sharpe Ratio]]-AVERAGE(Table2[Sharpe Ratio]))/_xlfn.STDEV.P(Table2[Sharpe Ratio])</f>
        <v>-0.74507405316261976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-1.8466811004347794</v>
      </c>
      <c r="AS531">
        <f>_xlfn.RANK.AVG(Table2[[#This Row],[1Y Return vs Nifty Z-Score]],Table2[1Y Return vs Nifty Z-Score])</f>
        <v>602</v>
      </c>
      <c r="AT531">
        <f>_xlfn.RANK.AVG(Table2[[#This Row],[6M Return vs Nifty Z-Score]],Table2[6M Return vs Nifty Z-Score])</f>
        <v>352</v>
      </c>
      <c r="AU531">
        <f>_xlfn.RANK.AVG(Table2[[#This Row],[Sharpe Ratio Z-Score]],Table2[Sharpe Ratio Z-Score])</f>
        <v>526</v>
      </c>
      <c r="AV531">
        <f>(Table2[[#This Row],[Rank 1Y]]+Table2[[#This Row],[Rank 6M]]+Table2[[#This Row],[Rank Sharpe]])/3</f>
        <v>493.33333333333331</v>
      </c>
    </row>
    <row r="532" spans="1:48" x14ac:dyDescent="0.3">
      <c r="A532" t="s">
        <v>1522</v>
      </c>
      <c r="B532" t="s">
        <v>1523</v>
      </c>
      <c r="C532" t="s">
        <v>10311</v>
      </c>
      <c r="D532" t="s">
        <v>1524</v>
      </c>
      <c r="E532">
        <v>6700.5050173500003</v>
      </c>
      <c r="F532">
        <v>526.35</v>
      </c>
      <c r="G532">
        <v>-7.2575533938897001</v>
      </c>
      <c r="H532">
        <f>(Table2[[#This Row],[1Y Return vs Nifty]]-AVERAGE(Table2[1Y Return vs Nifty]))/_xlfn.STDEV.P(Table2[1Y Return vs Nifty])</f>
        <v>-0.57500260597113173</v>
      </c>
      <c r="I532">
        <v>-6.6317755239833698</v>
      </c>
      <c r="J532">
        <f>(Table2[[#This Row],[1M Return vs Nifty]]-AVERAGE(Table2[1M Return vs Nifty]))/_xlfn.STDEV.P(Table2[1M Return vs Nifty])</f>
        <v>-0.67574443558731567</v>
      </c>
      <c r="K532">
        <v>-13.2364167779483</v>
      </c>
      <c r="L532">
        <f>(Table2[[#This Row],[6M Return vs Nifty]]-AVERAGE(Table2[6M Return vs Nifty]))/_xlfn.STDEV.P(Table2[6M Return vs Nifty])</f>
        <v>-0.74042666437373073</v>
      </c>
      <c r="M532">
        <v>-1.0903421403817199</v>
      </c>
      <c r="N532">
        <f>(Table2[[#This Row],[1W Return vs Nifty]]-AVERAGE(Table2[1W Return vs Nifty]))/_xlfn.STDEV.P(Table2[1W Return vs Nifty])</f>
        <v>-0.42608347781086425</v>
      </c>
      <c r="O532">
        <v>513.84</v>
      </c>
      <c r="P532">
        <v>512.786884678815</v>
      </c>
      <c r="Q532">
        <v>504.56642660807398</v>
      </c>
      <c r="R532">
        <v>51.740834534166098</v>
      </c>
      <c r="S532" s="2">
        <f>(Table2[[#This Row],[Close Price]]-Table2[[#This Row],[20D EMA]])/Table2[[#This Row],[20D EMA]]</f>
        <v>2.4346099953292833E-2</v>
      </c>
      <c r="T532" s="2">
        <f>(Table2[[#This Row],[Close Price]]-Table2[[#This Row],[50D EMA]])/Table2[[#This Row],[50D EMA]]</f>
        <v>2.6449809319285349E-2</v>
      </c>
      <c r="U532" s="2">
        <f>(Table2[[#This Row],[Close Price]]-Table2[[#This Row],[200D EMA]])/Table2[[#This Row],[200D EMA]]</f>
        <v>4.3172855432267211E-2</v>
      </c>
      <c r="V532">
        <v>0.40641131459303598</v>
      </c>
      <c r="W532">
        <v>512.75</v>
      </c>
      <c r="X532">
        <v>538.79999999999995</v>
      </c>
      <c r="Y532">
        <v>506</v>
      </c>
      <c r="Z532">
        <v>538.79999999999995</v>
      </c>
      <c r="AA532">
        <v>486.05</v>
      </c>
      <c r="AB532">
        <v>563</v>
      </c>
      <c r="AC532" s="2">
        <f>(Table2[[#This Row],[Close Price]]/Table2[[#This Row],[Day Low]])-1</f>
        <v>2.6523647001462702E-2</v>
      </c>
      <c r="AD532" s="2">
        <f>(Table2[[#This Row],[Day High]]/Table2[[#This Row],[Close Price]])-1</f>
        <v>2.3653462524935831E-2</v>
      </c>
      <c r="AE532" s="2">
        <f>(Table2[[#This Row],[Close Price]]/Table2[[#This Row],[Current Week Low]])-1</f>
        <v>4.021739130434776E-2</v>
      </c>
      <c r="AF532" s="2">
        <f>(Table2[[#This Row],[Current Week High]]/Table2[[#This Row],[Close Price]])-1</f>
        <v>2.3653462524935831E-2</v>
      </c>
      <c r="AG532" s="2">
        <f>(Table2[[#This Row],[Close Price]]/Table2[[#This Row],[Current Month Low]])-1</f>
        <v>8.2913280526694777E-2</v>
      </c>
      <c r="AH532" s="2">
        <f>(Table2[[#This Row],[Current Month High]]/Table2[[#This Row],[Close Price]])-1</f>
        <v>6.9630474019188648E-2</v>
      </c>
      <c r="AI532">
        <v>27.1682340647857</v>
      </c>
      <c r="AJ532">
        <v>34.599156118143398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</v>
      </c>
      <c r="AM532" t="s">
        <v>10346</v>
      </c>
      <c r="AN532">
        <v>2.19</v>
      </c>
      <c r="AO532" t="s">
        <v>10345</v>
      </c>
      <c r="AP532">
        <v>4.8067817159497997E-2</v>
      </c>
      <c r="AQ532">
        <f>(Table2[[#This Row],[Sharpe Ratio]]-AVERAGE(Table2[Sharpe Ratio]))/_xlfn.STDEV.P(Table2[Sharpe Ratio])</f>
        <v>-0.20094689482290617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-2.6182040785659484</v>
      </c>
      <c r="AS532">
        <f>_xlfn.RANK.AVG(Table2[[#This Row],[1Y Return vs Nifty Z-Score]],Table2[1Y Return vs Nifty Z-Score])</f>
        <v>512</v>
      </c>
      <c r="AT532">
        <f>_xlfn.RANK.AVG(Table2[[#This Row],[6M Return vs Nifty Z-Score]],Table2[6M Return vs Nifty Z-Score])</f>
        <v>568</v>
      </c>
      <c r="AU532">
        <f>_xlfn.RANK.AVG(Table2[[#This Row],[Sharpe Ratio Z-Score]],Table2[Sharpe Ratio Z-Score])</f>
        <v>400</v>
      </c>
      <c r="AV532">
        <f>(Table2[[#This Row],[Rank 1Y]]+Table2[[#This Row],[Rank 6M]]+Table2[[#This Row],[Rank Sharpe]])/3</f>
        <v>493.33333333333331</v>
      </c>
    </row>
    <row r="533" spans="1:48" x14ac:dyDescent="0.3">
      <c r="A533" t="s">
        <v>408</v>
      </c>
      <c r="B533" t="s">
        <v>409</v>
      </c>
      <c r="C533" t="s">
        <v>10300</v>
      </c>
      <c r="D533" t="s">
        <v>300</v>
      </c>
      <c r="E533">
        <v>58077.287858419899</v>
      </c>
      <c r="F533">
        <v>5678.6</v>
      </c>
      <c r="G533">
        <v>0.56107498221807295</v>
      </c>
      <c r="H533">
        <f>(Table2[[#This Row],[1Y Return vs Nifty]]-AVERAGE(Table2[1Y Return vs Nifty]))/_xlfn.STDEV.P(Table2[1Y Return vs Nifty])</f>
        <v>-0.45230393239062527</v>
      </c>
      <c r="I533">
        <v>3.8455886071940699</v>
      </c>
      <c r="J533">
        <f>(Table2[[#This Row],[1M Return vs Nifty]]-AVERAGE(Table2[1M Return vs Nifty]))/_xlfn.STDEV.P(Table2[1M Return vs Nifty])</f>
        <v>0.31664663905041568</v>
      </c>
      <c r="K533">
        <v>-7.2857125352624204</v>
      </c>
      <c r="L533">
        <f>(Table2[[#This Row],[6M Return vs Nifty]]-AVERAGE(Table2[6M Return vs Nifty]))/_xlfn.STDEV.P(Table2[6M Return vs Nifty])</f>
        <v>-0.53678069937864292</v>
      </c>
      <c r="M533">
        <v>1.17861906154338</v>
      </c>
      <c r="N533">
        <f>(Table2[[#This Row],[1W Return vs Nifty]]-AVERAGE(Table2[1W Return vs Nifty]))/_xlfn.STDEV.P(Table2[1W Return vs Nifty])</f>
        <v>8.6356114028662501E-2</v>
      </c>
      <c r="O533">
        <v>5266.2</v>
      </c>
      <c r="P533">
        <v>5108.1180577103896</v>
      </c>
      <c r="Q533">
        <v>4928.2893868500796</v>
      </c>
      <c r="R533">
        <v>74.897379017272101</v>
      </c>
      <c r="S533" s="2">
        <f>(Table2[[#This Row],[Close Price]]-Table2[[#This Row],[20D EMA]])/Table2[[#This Row],[20D EMA]]</f>
        <v>7.8310736394364158E-2</v>
      </c>
      <c r="T533" s="2">
        <f>(Table2[[#This Row],[Close Price]]-Table2[[#This Row],[50D EMA]])/Table2[[#This Row],[50D EMA]]</f>
        <v>0.1116814325441252</v>
      </c>
      <c r="U533" s="2">
        <f>(Table2[[#This Row],[Close Price]]-Table2[[#This Row],[200D EMA]])/Table2[[#This Row],[200D EMA]]</f>
        <v>0.15224564838906152</v>
      </c>
      <c r="V533">
        <v>1.0108513407395101</v>
      </c>
      <c r="W533">
        <v>5518.15</v>
      </c>
      <c r="X533">
        <v>5708.1</v>
      </c>
      <c r="Y533">
        <v>5455</v>
      </c>
      <c r="Z533">
        <v>5708.1</v>
      </c>
      <c r="AA533">
        <v>4763</v>
      </c>
      <c r="AB533">
        <v>5708.1</v>
      </c>
      <c r="AC533" s="2">
        <f>(Table2[[#This Row],[Close Price]]/Table2[[#This Row],[Day Low]])-1</f>
        <v>2.9076773918795373E-2</v>
      </c>
      <c r="AD533" s="2">
        <f>(Table2[[#This Row],[Day High]]/Table2[[#This Row],[Close Price]])-1</f>
        <v>5.1949424153840962E-3</v>
      </c>
      <c r="AE533" s="2">
        <f>(Table2[[#This Row],[Close Price]]/Table2[[#This Row],[Current Week Low]])-1</f>
        <v>4.0989917506874418E-2</v>
      </c>
      <c r="AF533" s="2">
        <f>(Table2[[#This Row],[Current Week High]]/Table2[[#This Row],[Close Price]])-1</f>
        <v>5.1949424153840962E-3</v>
      </c>
      <c r="AG533" s="2">
        <f>(Table2[[#This Row],[Close Price]]/Table2[[#This Row],[Current Month Low]])-1</f>
        <v>0.19223178668906149</v>
      </c>
      <c r="AH533" s="2">
        <f>(Table2[[#This Row],[Current Month High]]/Table2[[#This Row],[Close Price]])-1</f>
        <v>5.1949424153840962E-3</v>
      </c>
      <c r="AI533">
        <v>3.4295424928679501</v>
      </c>
      <c r="AJ533">
        <v>38.131841401118898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-0.02</v>
      </c>
      <c r="AM533" t="s">
        <v>10344</v>
      </c>
      <c r="AN533">
        <v>15.96</v>
      </c>
      <c r="AO533" t="s">
        <v>10345</v>
      </c>
      <c r="AP533">
        <v>2.3137302271560001E-3</v>
      </c>
      <c r="AQ533">
        <f>(Table2[[#This Row],[Sharpe Ratio]]-AVERAGE(Table2[Sharpe Ratio]))/_xlfn.STDEV.P(Table2[Sharpe Ratio])</f>
        <v>-0.72661088994746659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-1.3126927686376568</v>
      </c>
      <c r="AS533">
        <f>_xlfn.RANK.AVG(Table2[[#This Row],[1Y Return vs Nifty Z-Score]],Table2[1Y Return vs Nifty Z-Score])</f>
        <v>459</v>
      </c>
      <c r="AT533">
        <f>_xlfn.RANK.AVG(Table2[[#This Row],[6M Return vs Nifty Z-Score]],Table2[6M Return vs Nifty Z-Score])</f>
        <v>504</v>
      </c>
      <c r="AU533">
        <f>_xlfn.RANK.AVG(Table2[[#This Row],[Sharpe Ratio Z-Score]],Table2[Sharpe Ratio Z-Score])</f>
        <v>521</v>
      </c>
      <c r="AV533">
        <f>(Table2[[#This Row],[Rank 1Y]]+Table2[[#This Row],[Rank 6M]]+Table2[[#This Row],[Rank Sharpe]])/3</f>
        <v>494.66666666666669</v>
      </c>
    </row>
    <row r="534" spans="1:48" x14ac:dyDescent="0.3">
      <c r="A534" t="s">
        <v>66</v>
      </c>
      <c r="B534" t="s">
        <v>67</v>
      </c>
      <c r="C534" t="s">
        <v>10301</v>
      </c>
      <c r="D534" t="s">
        <v>24</v>
      </c>
      <c r="E534">
        <v>365235.28539749997</v>
      </c>
      <c r="F534">
        <v>1170.95</v>
      </c>
      <c r="G534">
        <v>-11.510356783552</v>
      </c>
      <c r="H534">
        <f>(Table2[[#This Row],[1Y Return vs Nifty]]-AVERAGE(Table2[1Y Return vs Nifty]))/_xlfn.STDEV.P(Table2[1Y Return vs Nifty])</f>
        <v>-0.64174236003142282</v>
      </c>
      <c r="I534">
        <v>-0.64669036415153702</v>
      </c>
      <c r="J534">
        <f>(Table2[[#This Row],[1M Return vs Nifty]]-AVERAGE(Table2[1M Return vs Nifty]))/_xlfn.STDEV.P(Table2[1M Return vs Nifty])</f>
        <v>-0.10885136790347182</v>
      </c>
      <c r="K534">
        <v>-5.1210309642655503</v>
      </c>
      <c r="L534">
        <f>(Table2[[#This Row],[6M Return vs Nifty]]-AVERAGE(Table2[6M Return vs Nifty]))/_xlfn.STDEV.P(Table2[6M Return vs Nifty])</f>
        <v>-0.46270061583650235</v>
      </c>
      <c r="M534">
        <v>0.212281016836499</v>
      </c>
      <c r="N534">
        <f>(Table2[[#This Row],[1W Return vs Nifty]]-AVERAGE(Table2[1W Return vs Nifty]))/_xlfn.STDEV.P(Table2[1W Return vs Nifty])</f>
        <v>-0.13188907799509561</v>
      </c>
      <c r="O534">
        <v>1174.03</v>
      </c>
      <c r="P534">
        <v>1187.37858198811</v>
      </c>
      <c r="Q534">
        <v>1125.21810167071</v>
      </c>
      <c r="R534">
        <v>60.299082602851499</v>
      </c>
      <c r="S534" s="2">
        <f>(Table2[[#This Row],[Close Price]]-Table2[[#This Row],[20D EMA]])/Table2[[#This Row],[20D EMA]]</f>
        <v>-2.623442331115838E-3</v>
      </c>
      <c r="T534" s="2">
        <f>(Table2[[#This Row],[Close Price]]-Table2[[#This Row],[50D EMA]])/Table2[[#This Row],[50D EMA]]</f>
        <v>-1.3836010045424977E-2</v>
      </c>
      <c r="U534" s="2">
        <f>(Table2[[#This Row],[Close Price]]-Table2[[#This Row],[200D EMA]])/Table2[[#This Row],[200D EMA]]</f>
        <v>4.0642696968159239E-2</v>
      </c>
      <c r="V534">
        <v>0.59578828957652097</v>
      </c>
      <c r="W534">
        <v>1169.3499999999999</v>
      </c>
      <c r="X534">
        <v>1181.7</v>
      </c>
      <c r="Y534">
        <v>1164.25</v>
      </c>
      <c r="Z534">
        <v>1184.8499999999999</v>
      </c>
      <c r="AA534">
        <v>1123.0999999999999</v>
      </c>
      <c r="AB534">
        <v>1184.8499999999999</v>
      </c>
      <c r="AC534" s="2">
        <f>(Table2[[#This Row],[Close Price]]/Table2[[#This Row],[Day Low]])-1</f>
        <v>1.3682815239237645E-3</v>
      </c>
      <c r="AD534" s="2">
        <f>(Table2[[#This Row],[Day High]]/Table2[[#This Row],[Close Price]])-1</f>
        <v>9.1805798710449249E-3</v>
      </c>
      <c r="AE534" s="2">
        <f>(Table2[[#This Row],[Close Price]]/Table2[[#This Row],[Current Week Low]])-1</f>
        <v>5.7547777539188605E-3</v>
      </c>
      <c r="AF534" s="2">
        <f>(Table2[[#This Row],[Current Week High]]/Table2[[#This Row],[Close Price]])-1</f>
        <v>1.1870703275118411E-2</v>
      </c>
      <c r="AG534" s="2">
        <f>(Table2[[#This Row],[Close Price]]/Table2[[#This Row],[Current Month Low]])-1</f>
        <v>4.2605288932419327E-2</v>
      </c>
      <c r="AH534" s="2">
        <f>(Table2[[#This Row],[Current Month High]]/Table2[[#This Row],[Close Price]])-1</f>
        <v>1.1870703275118411E-2</v>
      </c>
      <c r="AI534">
        <v>14.407105341816401</v>
      </c>
      <c r="AJ534">
        <v>23.076518814378801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-0.04</v>
      </c>
      <c r="AM534" t="s">
        <v>10344</v>
      </c>
      <c r="AN534">
        <v>2.4700000000000002</v>
      </c>
      <c r="AO534" t="s">
        <v>10345</v>
      </c>
      <c r="AP534">
        <v>2.6345508321071E-2</v>
      </c>
      <c r="AQ534">
        <f>(Table2[[#This Row],[Sharpe Ratio]]-AVERAGE(Table2[Sharpe Ratio]))/_xlfn.STDEV.P(Table2[Sharpe Ratio])</f>
        <v>-0.45051226510823561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542</v>
      </c>
      <c r="AT534">
        <f>_xlfn.RANK.AVG(Table2[[#This Row],[6M Return vs Nifty Z-Score]],Table2[6M Return vs Nifty Z-Score])</f>
        <v>481</v>
      </c>
      <c r="AU534">
        <f>_xlfn.RANK.AVG(Table2[[#This Row],[Sharpe Ratio Z-Score]],Table2[Sharpe Ratio Z-Score])</f>
        <v>464</v>
      </c>
      <c r="AV534">
        <f>(Table2[[#This Row],[Rank 1Y]]+Table2[[#This Row],[Rank 6M]]+Table2[[#This Row],[Rank Sharpe]])/3</f>
        <v>495.66666666666669</v>
      </c>
    </row>
    <row r="535" spans="1:48" x14ac:dyDescent="0.3">
      <c r="A535" t="s">
        <v>573</v>
      </c>
      <c r="B535" t="s">
        <v>574</v>
      </c>
      <c r="C535" t="s">
        <v>6698</v>
      </c>
      <c r="D535" t="s">
        <v>80</v>
      </c>
      <c r="E535">
        <v>34753.713934779997</v>
      </c>
      <c r="F535">
        <v>4424.55</v>
      </c>
      <c r="G535">
        <v>9.3200629214087307</v>
      </c>
      <c r="H535">
        <f>(Table2[[#This Row],[1Y Return vs Nifty]]-AVERAGE(Table2[1Y Return vs Nifty]))/_xlfn.STDEV.P(Table2[1Y Return vs Nifty])</f>
        <v>-0.3148480833147857</v>
      </c>
      <c r="I535">
        <v>1.0100239870418299</v>
      </c>
      <c r="J535">
        <f>(Table2[[#This Row],[1M Return vs Nifty]]-AVERAGE(Table2[1M Return vs Nifty]))/_xlfn.STDEV.P(Table2[1M Return vs Nifty])</f>
        <v>4.8068685152255416E-2</v>
      </c>
      <c r="K535">
        <v>-14.625855829694</v>
      </c>
      <c r="L535">
        <f>(Table2[[#This Row],[6M Return vs Nifty]]-AVERAGE(Table2[6M Return vs Nifty]))/_xlfn.STDEV.P(Table2[6M Return vs Nifty])</f>
        <v>-0.78797627278224736</v>
      </c>
      <c r="M535">
        <v>3.95094239927877</v>
      </c>
      <c r="N535">
        <f>(Table2[[#This Row],[1W Return vs Nifty]]-AVERAGE(Table2[1W Return vs Nifty]))/_xlfn.STDEV.P(Table2[1W Return vs Nifty])</f>
        <v>0.71247886942481864</v>
      </c>
      <c r="O535">
        <v>4344.53</v>
      </c>
      <c r="P535">
        <v>4301.4982254581701</v>
      </c>
      <c r="Q535">
        <v>4042.1704886642301</v>
      </c>
      <c r="R535">
        <v>73.035319581543305</v>
      </c>
      <c r="S535" s="2">
        <f>(Table2[[#This Row],[Close Price]]-Table2[[#This Row],[20D EMA]])/Table2[[#This Row],[20D EMA]]</f>
        <v>1.8418563112695838E-2</v>
      </c>
      <c r="T535" s="2">
        <f>(Table2[[#This Row],[Close Price]]-Table2[[#This Row],[50D EMA]])/Table2[[#This Row],[50D EMA]]</f>
        <v>2.8606724469524426E-2</v>
      </c>
      <c r="U535" s="2">
        <f>(Table2[[#This Row],[Close Price]]-Table2[[#This Row],[200D EMA]])/Table2[[#This Row],[200D EMA]]</f>
        <v>9.4597571381045506E-2</v>
      </c>
      <c r="V535">
        <v>0.749946048700181</v>
      </c>
      <c r="W535">
        <v>4411.6000000000004</v>
      </c>
      <c r="X535">
        <v>4575</v>
      </c>
      <c r="Y535">
        <v>4387.3999999999996</v>
      </c>
      <c r="Z535">
        <v>4575</v>
      </c>
      <c r="AA535">
        <v>4085.5</v>
      </c>
      <c r="AB535">
        <v>4575</v>
      </c>
      <c r="AC535" s="2">
        <f>(Table2[[#This Row],[Close Price]]/Table2[[#This Row],[Day Low]])-1</f>
        <v>2.9354429232024692E-3</v>
      </c>
      <c r="AD535" s="2">
        <f>(Table2[[#This Row],[Day High]]/Table2[[#This Row],[Close Price]])-1</f>
        <v>3.4003457978777352E-2</v>
      </c>
      <c r="AE535" s="2">
        <f>(Table2[[#This Row],[Close Price]]/Table2[[#This Row],[Current Week Low]])-1</f>
        <v>8.4674294570816766E-3</v>
      </c>
      <c r="AF535" s="2">
        <f>(Table2[[#This Row],[Current Week High]]/Table2[[#This Row],[Close Price]])-1</f>
        <v>3.4003457978777352E-2</v>
      </c>
      <c r="AG535" s="2">
        <f>(Table2[[#This Row],[Close Price]]/Table2[[#This Row],[Current Month Low]])-1</f>
        <v>8.2988618284175697E-2</v>
      </c>
      <c r="AH535" s="2">
        <f>(Table2[[#This Row],[Current Month High]]/Table2[[#This Row],[Close Price]])-1</f>
        <v>3.4003457978777352E-2</v>
      </c>
      <c r="AI535">
        <v>3.9642449514639901</v>
      </c>
      <c r="AJ535">
        <v>44.941280526755399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-0.01</v>
      </c>
      <c r="AM535" t="s">
        <v>10344</v>
      </c>
      <c r="AN535">
        <v>4.3499999999999996</v>
      </c>
      <c r="AO535" t="s">
        <v>10345</v>
      </c>
      <c r="AP535">
        <v>5.260132661493E-3</v>
      </c>
      <c r="AQ535">
        <f>(Table2[[#This Row],[Sharpe Ratio]]-AVERAGE(Table2[Sharpe Ratio]))/_xlfn.STDEV.P(Table2[Sharpe Ratio])</f>
        <v>-0.69275997566370862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-1.0350367771836675</v>
      </c>
      <c r="AS535">
        <f>_xlfn.RANK.AVG(Table2[[#This Row],[1Y Return vs Nifty Z-Score]],Table2[1Y Return vs Nifty Z-Score])</f>
        <v>386</v>
      </c>
      <c r="AT535">
        <f>_xlfn.RANK.AVG(Table2[[#This Row],[6M Return vs Nifty Z-Score]],Table2[6M Return vs Nifty Z-Score])</f>
        <v>587</v>
      </c>
      <c r="AU535">
        <f>_xlfn.RANK.AVG(Table2[[#This Row],[Sharpe Ratio Z-Score]],Table2[Sharpe Ratio Z-Score])</f>
        <v>515</v>
      </c>
      <c r="AV535">
        <f>(Table2[[#This Row],[Rank 1Y]]+Table2[[#This Row],[Rank 6M]]+Table2[[#This Row],[Rank Sharpe]])/3</f>
        <v>496</v>
      </c>
    </row>
    <row r="536" spans="1:48" x14ac:dyDescent="0.3">
      <c r="A536" t="s">
        <v>867</v>
      </c>
      <c r="B536" t="s">
        <v>868</v>
      </c>
      <c r="C536" t="s">
        <v>10301</v>
      </c>
      <c r="D536" t="s">
        <v>412</v>
      </c>
      <c r="E536">
        <v>18054.224375824</v>
      </c>
      <c r="F536">
        <v>111.95</v>
      </c>
      <c r="G536">
        <v>-37.1670571284874</v>
      </c>
      <c r="H536">
        <f>(Table2[[#This Row],[1Y Return vs Nifty]]-AVERAGE(Table2[1Y Return vs Nifty]))/_xlfn.STDEV.P(Table2[1Y Return vs Nifty])</f>
        <v>-1.0443760381322915</v>
      </c>
      <c r="I536">
        <v>0.77271469651551905</v>
      </c>
      <c r="J536">
        <f>(Table2[[#This Row],[1M Return vs Nifty]]-AVERAGE(Table2[1M Return vs Nifty]))/_xlfn.STDEV.P(Table2[1M Return vs Nifty])</f>
        <v>2.5591312131866033E-2</v>
      </c>
      <c r="K536">
        <v>-17.1593490446418</v>
      </c>
      <c r="L536">
        <f>(Table2[[#This Row],[6M Return vs Nifty]]-AVERAGE(Table2[6M Return vs Nifty]))/_xlfn.STDEV.P(Table2[6M Return vs Nifty])</f>
        <v>-0.87467788817519831</v>
      </c>
      <c r="M536">
        <v>1.20085348191903</v>
      </c>
      <c r="N536">
        <f>(Table2[[#This Row],[1W Return vs Nifty]]-AVERAGE(Table2[1W Return vs Nifty]))/_xlfn.STDEV.P(Table2[1W Return vs Nifty])</f>
        <v>9.1377705976739637E-2</v>
      </c>
      <c r="O536">
        <v>110.77</v>
      </c>
      <c r="P536">
        <v>112.66719161103801</v>
      </c>
      <c r="Q536">
        <v>114.38178555539</v>
      </c>
      <c r="R536">
        <v>65.458980794019098</v>
      </c>
      <c r="S536" s="2">
        <f>(Table2[[#This Row],[Close Price]]-Table2[[#This Row],[20D EMA]])/Table2[[#This Row],[20D EMA]]</f>
        <v>1.0652703800668113E-2</v>
      </c>
      <c r="T536" s="2">
        <f>(Table2[[#This Row],[Close Price]]-Table2[[#This Row],[50D EMA]])/Table2[[#This Row],[50D EMA]]</f>
        <v>-6.3655763561940122E-3</v>
      </c>
      <c r="U536" s="2">
        <f>(Table2[[#This Row],[Close Price]]-Table2[[#This Row],[200D EMA]])/Table2[[#This Row],[200D EMA]]</f>
        <v>-2.1260251740102341E-2</v>
      </c>
      <c r="V536">
        <v>0.69788395318393603</v>
      </c>
      <c r="W536">
        <v>111.5</v>
      </c>
      <c r="X536">
        <v>113.12</v>
      </c>
      <c r="Y536">
        <v>111.16</v>
      </c>
      <c r="Z536">
        <v>113.4</v>
      </c>
      <c r="AA536">
        <v>104.5</v>
      </c>
      <c r="AB536">
        <v>113.8</v>
      </c>
      <c r="AC536" s="2">
        <f>(Table2[[#This Row],[Close Price]]/Table2[[#This Row],[Day Low]])-1</f>
        <v>4.0358744394619617E-3</v>
      </c>
      <c r="AD536" s="2">
        <f>(Table2[[#This Row],[Day High]]/Table2[[#This Row],[Close Price]])-1</f>
        <v>1.0451094238499437E-2</v>
      </c>
      <c r="AE536" s="2">
        <f>(Table2[[#This Row],[Close Price]]/Table2[[#This Row],[Current Week Low]])-1</f>
        <v>7.1068729758907434E-3</v>
      </c>
      <c r="AF536" s="2">
        <f>(Table2[[#This Row],[Current Week High]]/Table2[[#This Row],[Close Price]])-1</f>
        <v>1.2952210808396591E-2</v>
      </c>
      <c r="AG536" s="2">
        <f>(Table2[[#This Row],[Close Price]]/Table2[[#This Row],[Current Month Low]])-1</f>
        <v>7.1291866028708073E-2</v>
      </c>
      <c r="AH536" s="2">
        <f>(Table2[[#This Row],[Current Month High]]/Table2[[#This Row],[Close Price]])-1</f>
        <v>1.6525234479678463E-2</v>
      </c>
      <c r="AI536">
        <v>22.376060741402402</v>
      </c>
      <c r="AJ536">
        <v>7.1291866028708002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-0.08</v>
      </c>
      <c r="AM536" t="s">
        <v>10344</v>
      </c>
      <c r="AN536">
        <v>3.39</v>
      </c>
      <c r="AO536" t="s">
        <v>10345</v>
      </c>
      <c r="AP536">
        <v>0.115525833996809</v>
      </c>
      <c r="AQ536">
        <f>(Table2[[#This Row],[Sharpe Ratio]]-AVERAGE(Table2[Sharpe Ratio]))/_xlfn.STDEV.P(Table2[Sharpe Ratio])</f>
        <v>0.57407131691229796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679</v>
      </c>
      <c r="AT536">
        <f>_xlfn.RANK.AVG(Table2[[#This Row],[6M Return vs Nifty Z-Score]],Table2[6M Return vs Nifty Z-Score])</f>
        <v>612</v>
      </c>
      <c r="AU536">
        <f>_xlfn.RANK.AVG(Table2[[#This Row],[Sharpe Ratio Z-Score]],Table2[Sharpe Ratio Z-Score])</f>
        <v>201</v>
      </c>
      <c r="AV536">
        <f>(Table2[[#This Row],[Rank 1Y]]+Table2[[#This Row],[Rank 6M]]+Table2[[#This Row],[Rank Sharpe]])/3</f>
        <v>497.33333333333331</v>
      </c>
    </row>
    <row r="537" spans="1:48" x14ac:dyDescent="0.3">
      <c r="A537" t="s">
        <v>1031</v>
      </c>
      <c r="B537" t="s">
        <v>1032</v>
      </c>
      <c r="C537" t="s">
        <v>10309</v>
      </c>
      <c r="D537" t="s">
        <v>492</v>
      </c>
      <c r="E537">
        <v>13438.1694683899</v>
      </c>
      <c r="F537">
        <v>867.15</v>
      </c>
      <c r="G537">
        <v>-33.563755345354402</v>
      </c>
      <c r="H537">
        <f>(Table2[[#This Row],[1Y Return vs Nifty]]-AVERAGE(Table2[1Y Return vs Nifty]))/_xlfn.STDEV.P(Table2[1Y Return vs Nifty])</f>
        <v>-0.98782899074329844</v>
      </c>
      <c r="I537">
        <v>2.3228778066035098</v>
      </c>
      <c r="J537">
        <f>(Table2[[#This Row],[1M Return vs Nifty]]-AVERAGE(Table2[1M Return vs Nifty]))/_xlfn.STDEV.P(Table2[1M Return vs Nifty])</f>
        <v>0.17241908440583667</v>
      </c>
      <c r="K537">
        <v>1.5308192242382801</v>
      </c>
      <c r="L537">
        <f>(Table2[[#This Row],[6M Return vs Nifty]]-AVERAGE(Table2[6M Return vs Nifty]))/_xlfn.STDEV.P(Table2[6M Return vs Nifty])</f>
        <v>-0.23505992065229614</v>
      </c>
      <c r="M537">
        <v>4.5251115058859801</v>
      </c>
      <c r="N537">
        <f>(Table2[[#This Row],[1W Return vs Nifty]]-AVERAGE(Table2[1W Return vs Nifty]))/_xlfn.STDEV.P(Table2[1W Return vs Nifty])</f>
        <v>0.8421536220768373</v>
      </c>
      <c r="O537">
        <v>834.12</v>
      </c>
      <c r="P537">
        <v>829.78346377609705</v>
      </c>
      <c r="Q537">
        <v>826.27175340786698</v>
      </c>
      <c r="R537">
        <v>66.161396079993906</v>
      </c>
      <c r="S537" s="2">
        <f>(Table2[[#This Row],[Close Price]]-Table2[[#This Row],[20D EMA]])/Table2[[#This Row],[20D EMA]]</f>
        <v>3.9598618903754823E-2</v>
      </c>
      <c r="T537" s="2">
        <f>(Table2[[#This Row],[Close Price]]-Table2[[#This Row],[50D EMA]])/Table2[[#This Row],[50D EMA]]</f>
        <v>4.5031671339723939E-2</v>
      </c>
      <c r="U537" s="2">
        <f>(Table2[[#This Row],[Close Price]]-Table2[[#This Row],[200D EMA]])/Table2[[#This Row],[200D EMA]]</f>
        <v>4.9473126030915568E-2</v>
      </c>
      <c r="V537">
        <v>0.86704146349324096</v>
      </c>
      <c r="W537">
        <v>845</v>
      </c>
      <c r="X537">
        <v>885</v>
      </c>
      <c r="Y537">
        <v>845</v>
      </c>
      <c r="Z537">
        <v>894.5</v>
      </c>
      <c r="AA537">
        <v>770.1</v>
      </c>
      <c r="AB537">
        <v>894.5</v>
      </c>
      <c r="AC537" s="2">
        <f>(Table2[[#This Row],[Close Price]]/Table2[[#This Row],[Day Low]])-1</f>
        <v>2.6213017751479217E-2</v>
      </c>
      <c r="AD537" s="2">
        <f>(Table2[[#This Row],[Day High]]/Table2[[#This Row],[Close Price]])-1</f>
        <v>2.0584673931845821E-2</v>
      </c>
      <c r="AE537" s="2">
        <f>(Table2[[#This Row],[Close Price]]/Table2[[#This Row],[Current Week Low]])-1</f>
        <v>2.6213017751479217E-2</v>
      </c>
      <c r="AF537" s="2">
        <f>(Table2[[#This Row],[Current Week High]]/Table2[[#This Row],[Close Price]])-1</f>
        <v>3.1540102635069012E-2</v>
      </c>
      <c r="AG537" s="2">
        <f>(Table2[[#This Row],[Close Price]]/Table2[[#This Row],[Current Month Low]])-1</f>
        <v>0.1260225944682507</v>
      </c>
      <c r="AH537" s="2">
        <f>(Table2[[#This Row],[Current Month High]]/Table2[[#This Row],[Close Price]])-1</f>
        <v>3.1540102635069012E-2</v>
      </c>
      <c r="AI537">
        <v>18.197543677564401</v>
      </c>
      <c r="AJ537">
        <v>22.314690739826499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-0.03</v>
      </c>
      <c r="AM537" t="s">
        <v>10344</v>
      </c>
      <c r="AN537">
        <v>8.3800000000000008</v>
      </c>
      <c r="AO537" t="s">
        <v>10345</v>
      </c>
      <c r="AP537">
        <v>3.9717989985515997E-2</v>
      </c>
      <c r="AQ537">
        <f>(Table2[[#This Row],[Sharpe Ratio]]-AVERAGE(Table2[Sharpe Ratio]))/_xlfn.STDEV.P(Table2[Sharpe Ratio])</f>
        <v>-0.2968771997455123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-0.50519340465843299</v>
      </c>
      <c r="AS537">
        <f>_xlfn.RANK.AVG(Table2[[#This Row],[1Y Return vs Nifty Z-Score]],Table2[1Y Return vs Nifty Z-Score])</f>
        <v>668</v>
      </c>
      <c r="AT537">
        <f>_xlfn.RANK.AVG(Table2[[#This Row],[6M Return vs Nifty Z-Score]],Table2[6M Return vs Nifty Z-Score])</f>
        <v>398</v>
      </c>
      <c r="AU537">
        <f>_xlfn.RANK.AVG(Table2[[#This Row],[Sharpe Ratio Z-Score]],Table2[Sharpe Ratio Z-Score])</f>
        <v>427</v>
      </c>
      <c r="AV537">
        <f>(Table2[[#This Row],[Rank 1Y]]+Table2[[#This Row],[Rank 6M]]+Table2[[#This Row],[Rank Sharpe]])/3</f>
        <v>497.66666666666669</v>
      </c>
    </row>
    <row r="538" spans="1:48" x14ac:dyDescent="0.3">
      <c r="A538" t="s">
        <v>661</v>
      </c>
      <c r="B538" t="s">
        <v>662</v>
      </c>
      <c r="C538" t="s">
        <v>10314</v>
      </c>
      <c r="D538" t="s">
        <v>385</v>
      </c>
      <c r="E538">
        <v>28676.200642439999</v>
      </c>
      <c r="F538">
        <v>6363.05</v>
      </c>
      <c r="G538">
        <v>5.4026678383374902</v>
      </c>
      <c r="H538">
        <f>(Table2[[#This Row],[1Y Return vs Nifty]]-AVERAGE(Table2[1Y Return vs Nifty]))/_xlfn.STDEV.P(Table2[1Y Return vs Nifty])</f>
        <v>-0.37632423456050051</v>
      </c>
      <c r="I538">
        <v>-5.0694791323011303</v>
      </c>
      <c r="J538">
        <f>(Table2[[#This Row],[1M Return vs Nifty]]-AVERAGE(Table2[1M Return vs Nifty]))/_xlfn.STDEV.P(Table2[1M Return vs Nifty])</f>
        <v>-0.52776742766500406</v>
      </c>
      <c r="K538">
        <v>-3.0351484703665399</v>
      </c>
      <c r="L538">
        <f>(Table2[[#This Row],[6M Return vs Nifty]]-AVERAGE(Table2[6M Return vs Nifty]))/_xlfn.STDEV.P(Table2[6M Return vs Nifty])</f>
        <v>-0.39131720708139056</v>
      </c>
      <c r="M538">
        <v>0.79148710695737901</v>
      </c>
      <c r="N538">
        <f>(Table2[[#This Row],[1W Return vs Nifty]]-AVERAGE(Table2[1W Return vs Nifty]))/_xlfn.STDEV.P(Table2[1W Return vs Nifty])</f>
        <v>-1.0767343725228498E-3</v>
      </c>
      <c r="O538">
        <v>6421.45</v>
      </c>
      <c r="P538">
        <v>6374.4300258843596</v>
      </c>
      <c r="Q538">
        <v>5821.0356957804897</v>
      </c>
      <c r="R538">
        <v>49.619755207354899</v>
      </c>
      <c r="S538" s="2">
        <f>(Table2[[#This Row],[Close Price]]-Table2[[#This Row],[20D EMA]])/Table2[[#This Row],[20D EMA]]</f>
        <v>-9.0945191506590622E-3</v>
      </c>
      <c r="T538" s="2">
        <f>(Table2[[#This Row],[Close Price]]-Table2[[#This Row],[50D EMA]])/Table2[[#This Row],[50D EMA]]</f>
        <v>-1.7852617156591298E-3</v>
      </c>
      <c r="U538" s="2">
        <f>(Table2[[#This Row],[Close Price]]-Table2[[#This Row],[200D EMA]])/Table2[[#This Row],[200D EMA]]</f>
        <v>9.3113035642849923E-2</v>
      </c>
      <c r="V538">
        <v>1.0903974764767399</v>
      </c>
      <c r="W538">
        <v>6322.25</v>
      </c>
      <c r="X538">
        <v>6460</v>
      </c>
      <c r="Y538">
        <v>6245</v>
      </c>
      <c r="Z538">
        <v>6475.5</v>
      </c>
      <c r="AA538">
        <v>6044</v>
      </c>
      <c r="AB538">
        <v>7196.85</v>
      </c>
      <c r="AC538" s="2">
        <f>(Table2[[#This Row],[Close Price]]/Table2[[#This Row],[Day Low]])-1</f>
        <v>6.453398710901892E-3</v>
      </c>
      <c r="AD538" s="2">
        <f>(Table2[[#This Row],[Day High]]/Table2[[#This Row],[Close Price]])-1</f>
        <v>1.5236403925790176E-2</v>
      </c>
      <c r="AE538" s="2">
        <f>(Table2[[#This Row],[Close Price]]/Table2[[#This Row],[Current Week Low]])-1</f>
        <v>1.8903122497998526E-2</v>
      </c>
      <c r="AF538" s="2">
        <f>(Table2[[#This Row],[Current Week High]]/Table2[[#This Row],[Close Price]])-1</f>
        <v>1.7672342665859819E-2</v>
      </c>
      <c r="AG538" s="2">
        <f>(Table2[[#This Row],[Close Price]]/Table2[[#This Row],[Current Month Low]])-1</f>
        <v>5.2787888815354123E-2</v>
      </c>
      <c r="AH538" s="2">
        <f>(Table2[[#This Row],[Current Month High]]/Table2[[#This Row],[Close Price]])-1</f>
        <v>0.1310377884819387</v>
      </c>
      <c r="AI538">
        <v>13.1037788481938</v>
      </c>
      <c r="AJ538">
        <v>36.484631389287998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7.0000000000000007E-2</v>
      </c>
      <c r="AM538" t="s">
        <v>10345</v>
      </c>
      <c r="AN538">
        <v>-3.57</v>
      </c>
      <c r="AO538" t="s">
        <v>10344</v>
      </c>
      <c r="AP538">
        <v>-2.5002552396983999E-2</v>
      </c>
      <c r="AQ538">
        <f>(Table2[[#This Row],[Sharpe Ratio]]-AVERAGE(Table2[Sharpe Ratio]))/_xlfn.STDEV.P(Table2[Sharpe Ratio])</f>
        <v>-1.0404448492479859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-2.3369304529274038</v>
      </c>
      <c r="AS538">
        <f>_xlfn.RANK.AVG(Table2[[#This Row],[1Y Return vs Nifty Z-Score]],Table2[1Y Return vs Nifty Z-Score])</f>
        <v>420</v>
      </c>
      <c r="AT538">
        <f>_xlfn.RANK.AVG(Table2[[#This Row],[6M Return vs Nifty Z-Score]],Table2[6M Return vs Nifty Z-Score])</f>
        <v>454</v>
      </c>
      <c r="AU538">
        <f>_xlfn.RANK.AVG(Table2[[#This Row],[Sharpe Ratio Z-Score]],Table2[Sharpe Ratio Z-Score])</f>
        <v>620</v>
      </c>
      <c r="AV538">
        <f>(Table2[[#This Row],[Rank 1Y]]+Table2[[#This Row],[Rank 6M]]+Table2[[#This Row],[Rank Sharpe]])/3</f>
        <v>498</v>
      </c>
    </row>
    <row r="539" spans="1:48" x14ac:dyDescent="0.3">
      <c r="A539" t="s">
        <v>981</v>
      </c>
      <c r="B539" t="s">
        <v>982</v>
      </c>
      <c r="C539" t="s">
        <v>10304</v>
      </c>
      <c r="D539" t="s">
        <v>46</v>
      </c>
      <c r="E539">
        <v>14817.107337449999</v>
      </c>
      <c r="F539">
        <v>1516.75</v>
      </c>
      <c r="G539">
        <v>-11.5544405069483</v>
      </c>
      <c r="H539">
        <f>(Table2[[#This Row],[1Y Return vs Nifty]]-AVERAGE(Table2[1Y Return vs Nifty]))/_xlfn.STDEV.P(Table2[1Y Return vs Nifty])</f>
        <v>-0.64243417119407442</v>
      </c>
      <c r="I539">
        <v>-12.4737087152154</v>
      </c>
      <c r="J539">
        <f>(Table2[[#This Row],[1M Return vs Nifty]]-AVERAGE(Table2[1M Return vs Nifty]))/_xlfn.STDEV.P(Table2[1M Return vs Nifty])</f>
        <v>-1.2290784884104917</v>
      </c>
      <c r="K539">
        <v>9.3760527099055206</v>
      </c>
      <c r="L539">
        <f>(Table2[[#This Row],[6M Return vs Nifty]]-AVERAGE(Table2[6M Return vs Nifty]))/_xlfn.STDEV.P(Table2[6M Return vs Nifty])</f>
        <v>3.3420931133302557E-2</v>
      </c>
      <c r="M539">
        <v>-3.6084418540056999</v>
      </c>
      <c r="N539">
        <f>(Table2[[#This Row],[1W Return vs Nifty]]-AVERAGE(Table2[1W Return vs Nifty]))/_xlfn.STDEV.P(Table2[1W Return vs Nifty])</f>
        <v>-0.99479042104368987</v>
      </c>
      <c r="O539">
        <v>1596.09</v>
      </c>
      <c r="P539">
        <v>1623.10276750406</v>
      </c>
      <c r="Q539">
        <v>1456.4136925740399</v>
      </c>
      <c r="R539">
        <v>24.074120668581099</v>
      </c>
      <c r="S539" s="2">
        <f>(Table2[[#This Row],[Close Price]]-Table2[[#This Row],[20D EMA]])/Table2[[#This Row],[20D EMA]]</f>
        <v>-4.9708976310859618E-2</v>
      </c>
      <c r="T539" s="2">
        <f>(Table2[[#This Row],[Close Price]]-Table2[[#This Row],[50D EMA]])/Table2[[#This Row],[50D EMA]]</f>
        <v>-6.5524358428397531E-2</v>
      </c>
      <c r="U539" s="2">
        <f>(Table2[[#This Row],[Close Price]]-Table2[[#This Row],[200D EMA]])/Table2[[#This Row],[200D EMA]]</f>
        <v>4.1428000666021432E-2</v>
      </c>
      <c r="V539">
        <v>0.467271246600652</v>
      </c>
      <c r="W539">
        <v>1510.3</v>
      </c>
      <c r="X539">
        <v>1549.95</v>
      </c>
      <c r="Y539">
        <v>1510.3</v>
      </c>
      <c r="Z539">
        <v>1580</v>
      </c>
      <c r="AA539">
        <v>1510.3</v>
      </c>
      <c r="AB539">
        <v>1810</v>
      </c>
      <c r="AC539" s="2">
        <f>(Table2[[#This Row],[Close Price]]/Table2[[#This Row],[Day Low]])-1</f>
        <v>4.2706747003906642E-3</v>
      </c>
      <c r="AD539" s="2">
        <f>(Table2[[#This Row],[Day High]]/Table2[[#This Row],[Close Price]])-1</f>
        <v>2.1888907202900931E-2</v>
      </c>
      <c r="AE539" s="2">
        <f>(Table2[[#This Row],[Close Price]]/Table2[[#This Row],[Current Week Low]])-1</f>
        <v>4.2706747003906642E-3</v>
      </c>
      <c r="AF539" s="2">
        <f>(Table2[[#This Row],[Current Week High]]/Table2[[#This Row],[Close Price]])-1</f>
        <v>4.1701005439261474E-2</v>
      </c>
      <c r="AG539" s="2">
        <f>(Table2[[#This Row],[Close Price]]/Table2[[#This Row],[Current Month Low]])-1</f>
        <v>4.2706747003906642E-3</v>
      </c>
      <c r="AH539" s="2">
        <f>(Table2[[#This Row],[Current Month High]]/Table2[[#This Row],[Close Price]])-1</f>
        <v>0.19334102521839469</v>
      </c>
      <c r="AI539">
        <v>22.630624690950999</v>
      </c>
      <c r="AJ539">
        <v>47.982828430655097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-0.08</v>
      </c>
      <c r="AM539" t="s">
        <v>10344</v>
      </c>
      <c r="AN539">
        <v>-5.38</v>
      </c>
      <c r="AO539" t="s">
        <v>10344</v>
      </c>
      <c r="AP539">
        <v>-3.5226720665349001E-2</v>
      </c>
      <c r="AQ539">
        <f>(Table2[[#This Row],[Sharpe Ratio]]-AVERAGE(Table2[Sharpe Ratio]))/_xlfn.STDEV.P(Table2[Sharpe Ratio])</f>
        <v>-1.1579092660709447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9">
        <f>_xlfn.RANK.AVG(Table2[[#This Row],[1Y Return vs Nifty Z-Score]],Table2[1Y Return vs Nifty Z-Score])</f>
        <v>544</v>
      </c>
      <c r="AT539">
        <f>_xlfn.RANK.AVG(Table2[[#This Row],[6M Return vs Nifty Z-Score]],Table2[6M Return vs Nifty Z-Score])</f>
        <v>302</v>
      </c>
      <c r="AU539">
        <f>_xlfn.RANK.AVG(Table2[[#This Row],[Sharpe Ratio Z-Score]],Table2[Sharpe Ratio Z-Score])</f>
        <v>648</v>
      </c>
      <c r="AV539">
        <f>(Table2[[#This Row],[Rank 1Y]]+Table2[[#This Row],[Rank 6M]]+Table2[[#This Row],[Rank Sharpe]])/3</f>
        <v>498</v>
      </c>
    </row>
    <row r="540" spans="1:48" x14ac:dyDescent="0.3">
      <c r="A540" t="s">
        <v>936</v>
      </c>
      <c r="B540" t="s">
        <v>937</v>
      </c>
      <c r="C540" t="s">
        <v>10310</v>
      </c>
      <c r="D540" t="s">
        <v>938</v>
      </c>
      <c r="E540">
        <v>15870.0209493</v>
      </c>
      <c r="F540">
        <v>204.87</v>
      </c>
      <c r="G540">
        <v>1.39452591969266</v>
      </c>
      <c r="H540">
        <f>(Table2[[#This Row],[1Y Return vs Nifty]]-AVERAGE(Table2[1Y Return vs Nifty]))/_xlfn.STDEV.P(Table2[1Y Return vs Nifty])</f>
        <v>-0.43922448678926401</v>
      </c>
      <c r="I540">
        <v>-6.2282658563620004</v>
      </c>
      <c r="J540">
        <f>(Table2[[#This Row],[1M Return vs Nifty]]-AVERAGE(Table2[1M Return vs Nifty]))/_xlfn.STDEV.P(Table2[1M Return vs Nifty])</f>
        <v>-0.63752495713224333</v>
      </c>
      <c r="K540">
        <v>-13.3554758795403</v>
      </c>
      <c r="L540">
        <f>(Table2[[#This Row],[6M Return vs Nifty]]-AVERAGE(Table2[6M Return vs Nifty]))/_xlfn.STDEV.P(Table2[6M Return vs Nifty])</f>
        <v>-0.74450112424374559</v>
      </c>
      <c r="M540">
        <v>-3.87026343465859</v>
      </c>
      <c r="N540">
        <f>(Table2[[#This Row],[1W Return vs Nifty]]-AVERAGE(Table2[1W Return vs Nifty]))/_xlfn.STDEV.P(Table2[1W Return vs Nifty])</f>
        <v>-1.0539222139587525</v>
      </c>
      <c r="O540">
        <v>203.62</v>
      </c>
      <c r="P540">
        <v>205.65975338081</v>
      </c>
      <c r="Q540">
        <v>198.25493569587701</v>
      </c>
      <c r="R540">
        <v>48.871929220486798</v>
      </c>
      <c r="S540" s="2">
        <f>(Table2[[#This Row],[Close Price]]-Table2[[#This Row],[20D EMA]])/Table2[[#This Row],[20D EMA]]</f>
        <v>6.1388861604950396E-3</v>
      </c>
      <c r="T540" s="2">
        <f>(Table2[[#This Row],[Close Price]]-Table2[[#This Row],[50D EMA]])/Table2[[#This Row],[50D EMA]]</f>
        <v>-3.8400968970708168E-3</v>
      </c>
      <c r="U540" s="2">
        <f>(Table2[[#This Row],[Close Price]]-Table2[[#This Row],[200D EMA]])/Table2[[#This Row],[200D EMA]]</f>
        <v>3.3366454564694933E-2</v>
      </c>
      <c r="V540">
        <v>0.748769968381375</v>
      </c>
      <c r="W540">
        <v>202.76</v>
      </c>
      <c r="X540">
        <v>207.8</v>
      </c>
      <c r="Y540">
        <v>201.1</v>
      </c>
      <c r="Z540">
        <v>209.85</v>
      </c>
      <c r="AA540">
        <v>187.55</v>
      </c>
      <c r="AB540">
        <v>212</v>
      </c>
      <c r="AC540" s="2">
        <f>(Table2[[#This Row],[Close Price]]/Table2[[#This Row],[Day Low]])-1</f>
        <v>1.0406391793253089E-2</v>
      </c>
      <c r="AD540" s="2">
        <f>(Table2[[#This Row],[Day High]]/Table2[[#This Row],[Close Price]])-1</f>
        <v>1.4301752330746265E-2</v>
      </c>
      <c r="AE540" s="2">
        <f>(Table2[[#This Row],[Close Price]]/Table2[[#This Row],[Current Week Low]])-1</f>
        <v>1.8746892093485901E-2</v>
      </c>
      <c r="AF540" s="2">
        <f>(Table2[[#This Row],[Current Week High]]/Table2[[#This Row],[Close Price]])-1</f>
        <v>2.4308097818128482E-2</v>
      </c>
      <c r="AG540" s="2">
        <f>(Table2[[#This Row],[Close Price]]/Table2[[#This Row],[Current Month Low]])-1</f>
        <v>9.2348707011463471E-2</v>
      </c>
      <c r="AH540" s="2">
        <f>(Table2[[#This Row],[Current Month High]]/Table2[[#This Row],[Close Price]])-1</f>
        <v>3.4802557719529448E-2</v>
      </c>
      <c r="AI540">
        <v>15.9515790501293</v>
      </c>
      <c r="AJ540">
        <v>50.418502202643097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-0.1</v>
      </c>
      <c r="AM540" t="s">
        <v>10344</v>
      </c>
      <c r="AN540">
        <v>7.74</v>
      </c>
      <c r="AO540" t="s">
        <v>10345</v>
      </c>
      <c r="AP540">
        <v>2.1311069448459001E-2</v>
      </c>
      <c r="AQ540">
        <f>(Table2[[#This Row],[Sharpe Ratio]]-AVERAGE(Table2[Sharpe Ratio]))/_xlfn.STDEV.P(Table2[Sharpe Ratio])</f>
        <v>-0.5083524151018517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0">
        <f>_xlfn.RANK.AVG(Table2[[#This Row],[1Y Return vs Nifty Z-Score]],Table2[1Y Return vs Nifty Z-Score])</f>
        <v>448</v>
      </c>
      <c r="AT540">
        <f>_xlfn.RANK.AVG(Table2[[#This Row],[6M Return vs Nifty Z-Score]],Table2[6M Return vs Nifty Z-Score])</f>
        <v>572</v>
      </c>
      <c r="AU540">
        <f>_xlfn.RANK.AVG(Table2[[#This Row],[Sharpe Ratio Z-Score]],Table2[Sharpe Ratio Z-Score])</f>
        <v>476</v>
      </c>
      <c r="AV540">
        <f>(Table2[[#This Row],[Rank 1Y]]+Table2[[#This Row],[Rank 6M]]+Table2[[#This Row],[Rank Sharpe]])/3</f>
        <v>498.66666666666669</v>
      </c>
    </row>
    <row r="541" spans="1:48" x14ac:dyDescent="0.3">
      <c r="A541" t="s">
        <v>70</v>
      </c>
      <c r="B541" t="s">
        <v>71</v>
      </c>
      <c r="C541" t="s">
        <v>10308</v>
      </c>
      <c r="D541" t="s">
        <v>72</v>
      </c>
      <c r="E541">
        <v>349649.74382191</v>
      </c>
      <c r="F541">
        <v>3028</v>
      </c>
      <c r="G541">
        <v>-7.2946297279127101</v>
      </c>
      <c r="H541">
        <f>(Table2[[#This Row],[1Y Return vs Nifty]]-AVERAGE(Table2[1Y Return vs Nifty]))/_xlfn.STDEV.P(Table2[1Y Return vs Nifty])</f>
        <v>-0.57558444933124753</v>
      </c>
      <c r="I541">
        <v>-1.8907763214397399</v>
      </c>
      <c r="J541">
        <f>(Table2[[#This Row],[1M Return vs Nifty]]-AVERAGE(Table2[1M Return vs Nifty]))/_xlfn.STDEV.P(Table2[1M Return vs Nifty])</f>
        <v>-0.22668823838324245</v>
      </c>
      <c r="K541">
        <v>-20.0612533533352</v>
      </c>
      <c r="L541">
        <f>(Table2[[#This Row],[6M Return vs Nifty]]-AVERAGE(Table2[6M Return vs Nifty]))/_xlfn.STDEV.P(Table2[6M Return vs Nifty])</f>
        <v>-0.97398732772491736</v>
      </c>
      <c r="M541">
        <v>-1.4429920624805199</v>
      </c>
      <c r="N541">
        <f>(Table2[[#This Row],[1W Return vs Nifty]]-AVERAGE(Table2[1W Return vs Nifty]))/_xlfn.STDEV.P(Table2[1W Return vs Nifty])</f>
        <v>-0.50572863965374859</v>
      </c>
      <c r="O541">
        <v>3091.23</v>
      </c>
      <c r="P541">
        <v>3109.5056014377001</v>
      </c>
      <c r="Q541">
        <v>3001.4479355158801</v>
      </c>
      <c r="R541">
        <v>43.038962119513997</v>
      </c>
      <c r="S541" s="2">
        <f>(Table2[[#This Row],[Close Price]]-Table2[[#This Row],[20D EMA]])/Table2[[#This Row],[20D EMA]]</f>
        <v>-2.0454641032857476E-2</v>
      </c>
      <c r="T541" s="2">
        <f>(Table2[[#This Row],[Close Price]]-Table2[[#This Row],[50D EMA]])/Table2[[#This Row],[50D EMA]]</f>
        <v>-2.621175578523333E-2</v>
      </c>
      <c r="U541" s="2">
        <f>(Table2[[#This Row],[Close Price]]-Table2[[#This Row],[200D EMA]])/Table2[[#This Row],[200D EMA]]</f>
        <v>8.8464184802046937E-3</v>
      </c>
      <c r="V541">
        <v>0.45562190151097298</v>
      </c>
      <c r="W541">
        <v>3022.1</v>
      </c>
      <c r="X541">
        <v>3078</v>
      </c>
      <c r="Y541">
        <v>3022.1</v>
      </c>
      <c r="Z541">
        <v>3095.75</v>
      </c>
      <c r="AA541">
        <v>2996.3</v>
      </c>
      <c r="AB541">
        <v>3258</v>
      </c>
      <c r="AC541" s="2">
        <f>(Table2[[#This Row],[Close Price]]/Table2[[#This Row],[Day Low]])-1</f>
        <v>1.9522848350486122E-3</v>
      </c>
      <c r="AD541" s="2">
        <f>(Table2[[#This Row],[Day High]]/Table2[[#This Row],[Close Price]])-1</f>
        <v>1.651254953764858E-2</v>
      </c>
      <c r="AE541" s="2">
        <f>(Table2[[#This Row],[Close Price]]/Table2[[#This Row],[Current Week Low]])-1</f>
        <v>1.9522848350486122E-3</v>
      </c>
      <c r="AF541" s="2">
        <f>(Table2[[#This Row],[Current Week High]]/Table2[[#This Row],[Close Price]])-1</f>
        <v>2.237450462351398E-2</v>
      </c>
      <c r="AG541" s="2">
        <f>(Table2[[#This Row],[Close Price]]/Table2[[#This Row],[Current Month Low]])-1</f>
        <v>1.0579714981810762E-2</v>
      </c>
      <c r="AH541" s="2">
        <f>(Table2[[#This Row],[Current Month High]]/Table2[[#This Row],[Close Price]])-1</f>
        <v>7.5957727873183556E-2</v>
      </c>
      <c r="AI541">
        <v>23.642668428005202</v>
      </c>
      <c r="AJ541">
        <v>41.363211951447198</v>
      </c>
      <c r="AK541" t="str">
        <f>IF(AND(Table2[[#This Row],[20D EMA]]&gt;Table2[[#This Row],[50D EMA]],Table2[[#This Row],[50D EMA]]&gt;Table2[[#This Row],[200D EMA]]),"Uptrend","Downtrend/NoTrend")</f>
        <v>Downtrend/NoTrend</v>
      </c>
      <c r="AL541">
        <v>-0.14000000000000001</v>
      </c>
      <c r="AM541" t="s">
        <v>10344</v>
      </c>
      <c r="AN541">
        <v>-5.01</v>
      </c>
      <c r="AO541" t="s">
        <v>10344</v>
      </c>
      <c r="AP541">
        <v>6.9209117706906007E-2</v>
      </c>
      <c r="AQ541">
        <f>(Table2[[#This Row],[Sharpe Ratio]]-AVERAGE(Table2[Sharpe Ratio]))/_xlfn.STDEV.P(Table2[Sharpe Ratio])</f>
        <v>4.1943331012285742E-2</v>
      </c>
      <c r="AR5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1">
        <f>_xlfn.RANK.AVG(Table2[[#This Row],[1Y Return vs Nifty Z-Score]],Table2[1Y Return vs Nifty Z-Score])</f>
        <v>513</v>
      </c>
      <c r="AT541">
        <f>_xlfn.RANK.AVG(Table2[[#This Row],[6M Return vs Nifty Z-Score]],Table2[6M Return vs Nifty Z-Score])</f>
        <v>639</v>
      </c>
      <c r="AU541">
        <f>_xlfn.RANK.AVG(Table2[[#This Row],[Sharpe Ratio Z-Score]],Table2[Sharpe Ratio Z-Score])</f>
        <v>346</v>
      </c>
      <c r="AV541">
        <f>(Table2[[#This Row],[Rank 1Y]]+Table2[[#This Row],[Rank 6M]]+Table2[[#This Row],[Rank Sharpe]])/3</f>
        <v>499.33333333333331</v>
      </c>
    </row>
    <row r="542" spans="1:48" x14ac:dyDescent="0.3">
      <c r="A542" t="s">
        <v>639</v>
      </c>
      <c r="B542" t="s">
        <v>640</v>
      </c>
      <c r="C542" t="s">
        <v>10309</v>
      </c>
      <c r="D542" t="s">
        <v>632</v>
      </c>
      <c r="E542">
        <v>29238.919817624999</v>
      </c>
      <c r="F542">
        <v>1226.0999999999999</v>
      </c>
      <c r="G542">
        <v>-30.5411324810417</v>
      </c>
      <c r="H542">
        <f>(Table2[[#This Row],[1Y Return vs Nifty]]-AVERAGE(Table2[1Y Return vs Nifty]))/_xlfn.STDEV.P(Table2[1Y Return vs Nifty])</f>
        <v>-0.94039460732656088</v>
      </c>
      <c r="I542">
        <v>8.6905004577198603</v>
      </c>
      <c r="J542">
        <f>(Table2[[#This Row],[1M Return vs Nifty]]-AVERAGE(Table2[1M Return vs Nifty]))/_xlfn.STDEV.P(Table2[1M Return vs Nifty])</f>
        <v>0.77554519575525382</v>
      </c>
      <c r="K542">
        <v>5.9957110681052397</v>
      </c>
      <c r="L542">
        <f>(Table2[[#This Row],[6M Return vs Nifty]]-AVERAGE(Table2[6M Return vs Nifty]))/_xlfn.STDEV.P(Table2[6M Return vs Nifty])</f>
        <v>-8.2261668368027716E-2</v>
      </c>
      <c r="M542">
        <v>3.5348427089633998</v>
      </c>
      <c r="N542">
        <f>(Table2[[#This Row],[1W Return vs Nifty]]-AVERAGE(Table2[1W Return vs Nifty]))/_xlfn.STDEV.P(Table2[1W Return vs Nifty])</f>
        <v>0.61850372551806065</v>
      </c>
      <c r="O542">
        <v>1149.3</v>
      </c>
      <c r="P542">
        <v>1111.8806289409299</v>
      </c>
      <c r="Q542">
        <v>1103.5780232131699</v>
      </c>
      <c r="R542">
        <v>86.906030492180307</v>
      </c>
      <c r="S542" s="2">
        <f>(Table2[[#This Row],[Close Price]]-Table2[[#This Row],[20D EMA]])/Table2[[#This Row],[20D EMA]]</f>
        <v>6.6823283737927397E-2</v>
      </c>
      <c r="T542" s="2">
        <f>(Table2[[#This Row],[Close Price]]-Table2[[#This Row],[50D EMA]])/Table2[[#This Row],[50D EMA]]</f>
        <v>0.10272628921313644</v>
      </c>
      <c r="U542" s="2">
        <f>(Table2[[#This Row],[Close Price]]-Table2[[#This Row],[200D EMA]])/Table2[[#This Row],[200D EMA]]</f>
        <v>0.11102248704635843</v>
      </c>
      <c r="V542">
        <v>0.65722490568074998</v>
      </c>
      <c r="W542">
        <v>1172.6500000000001</v>
      </c>
      <c r="X542">
        <v>1241</v>
      </c>
      <c r="Y542">
        <v>1172.6500000000001</v>
      </c>
      <c r="Z542">
        <v>1241</v>
      </c>
      <c r="AA542">
        <v>1084</v>
      </c>
      <c r="AB542">
        <v>1241</v>
      </c>
      <c r="AC542" s="2">
        <f>(Table2[[#This Row],[Close Price]]/Table2[[#This Row],[Day Low]])-1</f>
        <v>4.5580522747622698E-2</v>
      </c>
      <c r="AD542" s="2">
        <f>(Table2[[#This Row],[Day High]]/Table2[[#This Row],[Close Price]])-1</f>
        <v>1.2152352989152737E-2</v>
      </c>
      <c r="AE542" s="2">
        <f>(Table2[[#This Row],[Close Price]]/Table2[[#This Row],[Current Week Low]])-1</f>
        <v>4.5580522747622698E-2</v>
      </c>
      <c r="AF542" s="2">
        <f>(Table2[[#This Row],[Current Week High]]/Table2[[#This Row],[Close Price]])-1</f>
        <v>1.2152352989152737E-2</v>
      </c>
      <c r="AG542" s="2">
        <f>(Table2[[#This Row],[Close Price]]/Table2[[#This Row],[Current Month Low]])-1</f>
        <v>0.13108856088560872</v>
      </c>
      <c r="AH542" s="2">
        <f>(Table2[[#This Row],[Current Month High]]/Table2[[#This Row],[Close Price]])-1</f>
        <v>1.2152352989152737E-2</v>
      </c>
      <c r="AI542">
        <v>21.3522551178533</v>
      </c>
      <c r="AJ542">
        <v>38.378195361435502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0.02</v>
      </c>
      <c r="AM542" t="s">
        <v>10345</v>
      </c>
      <c r="AN542">
        <v>9.34</v>
      </c>
      <c r="AO542" t="s">
        <v>10345</v>
      </c>
      <c r="AP542">
        <v>7.0824747705720004E-3</v>
      </c>
      <c r="AQ542">
        <f>(Table2[[#This Row],[Sharpe Ratio]]-AVERAGE(Table2[Sharpe Ratio]))/_xlfn.STDEV.P(Table2[Sharpe Ratio])</f>
        <v>-0.67182327475306169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-0.30043062917433572</v>
      </c>
      <c r="AS542">
        <f>_xlfn.RANK.AVG(Table2[[#This Row],[1Y Return vs Nifty Z-Score]],Table2[1Y Return vs Nifty Z-Score])</f>
        <v>652</v>
      </c>
      <c r="AT542">
        <f>_xlfn.RANK.AVG(Table2[[#This Row],[6M Return vs Nifty Z-Score]],Table2[6M Return vs Nifty Z-Score])</f>
        <v>336</v>
      </c>
      <c r="AU542">
        <f>_xlfn.RANK.AVG(Table2[[#This Row],[Sharpe Ratio Z-Score]],Table2[Sharpe Ratio Z-Score])</f>
        <v>510</v>
      </c>
      <c r="AV542">
        <f>(Table2[[#This Row],[Rank 1Y]]+Table2[[#This Row],[Rank 6M]]+Table2[[#This Row],[Rank Sharpe]])/3</f>
        <v>499.33333333333331</v>
      </c>
    </row>
    <row r="543" spans="1:48" x14ac:dyDescent="0.3">
      <c r="A543" t="s">
        <v>170</v>
      </c>
      <c r="B543" t="s">
        <v>171</v>
      </c>
      <c r="C543" t="s">
        <v>10314</v>
      </c>
      <c r="D543" t="s">
        <v>172</v>
      </c>
      <c r="E543">
        <v>157625.66360609999</v>
      </c>
      <c r="F543">
        <v>3083.15</v>
      </c>
      <c r="G543">
        <v>-7.1299025775903404</v>
      </c>
      <c r="H543">
        <f>(Table2[[#This Row],[1Y Return vs Nifty]]-AVERAGE(Table2[1Y Return vs Nifty]))/_xlfn.STDEV.P(Table2[1Y Return vs Nifty])</f>
        <v>-0.57299936638894844</v>
      </c>
      <c r="I543">
        <v>-2.3634123875417701</v>
      </c>
      <c r="J543">
        <f>(Table2[[#This Row],[1M Return vs Nifty]]-AVERAGE(Table2[1M Return vs Nifty]))/_xlfn.STDEV.P(Table2[1M Return vs Nifty])</f>
        <v>-0.27145520531110018</v>
      </c>
      <c r="K543">
        <v>-1.5181116395014601E-2</v>
      </c>
      <c r="L543">
        <f>(Table2[[#This Row],[6M Return vs Nifty]]-AVERAGE(Table2[6M Return vs Nifty]))/_xlfn.STDEV.P(Table2[6M Return vs Nifty])</f>
        <v>-0.28796739486225598</v>
      </c>
      <c r="M543">
        <v>-6.7746589284446795E-2</v>
      </c>
      <c r="N543">
        <f>(Table2[[#This Row],[1W Return vs Nifty]]-AVERAGE(Table2[1W Return vs Nifty]))/_xlfn.STDEV.P(Table2[1W Return vs Nifty])</f>
        <v>-0.19513265927038009</v>
      </c>
      <c r="O543">
        <v>3095.27</v>
      </c>
      <c r="P543">
        <v>3093.0668832245201</v>
      </c>
      <c r="Q543">
        <v>2910.8299143310701</v>
      </c>
      <c r="R543">
        <v>51.9341853953092</v>
      </c>
      <c r="S543" s="2">
        <f>(Table2[[#This Row],[Close Price]]-Table2[[#This Row],[20D EMA]])/Table2[[#This Row],[20D EMA]]</f>
        <v>-3.9156519463568254E-3</v>
      </c>
      <c r="T543" s="2">
        <f>(Table2[[#This Row],[Close Price]]-Table2[[#This Row],[50D EMA]])/Table2[[#This Row],[50D EMA]]</f>
        <v>-3.2061651425337634E-3</v>
      </c>
      <c r="U543" s="2">
        <f>(Table2[[#This Row],[Close Price]]-Table2[[#This Row],[200D EMA]])/Table2[[#This Row],[200D EMA]]</f>
        <v>5.9199640906717289E-2</v>
      </c>
      <c r="V543">
        <v>0.54410788988414205</v>
      </c>
      <c r="W543">
        <v>3070.55</v>
      </c>
      <c r="X543">
        <v>3115</v>
      </c>
      <c r="Y543">
        <v>3061.85</v>
      </c>
      <c r="Z543">
        <v>3115</v>
      </c>
      <c r="AA543">
        <v>2999.45</v>
      </c>
      <c r="AB543">
        <v>3278.95</v>
      </c>
      <c r="AC543" s="2">
        <f>(Table2[[#This Row],[Close Price]]/Table2[[#This Row],[Day Low]])-1</f>
        <v>4.1034993730764135E-3</v>
      </c>
      <c r="AD543" s="2">
        <f>(Table2[[#This Row],[Day High]]/Table2[[#This Row],[Close Price]])-1</f>
        <v>1.0330343966397981E-2</v>
      </c>
      <c r="AE543" s="2">
        <f>(Table2[[#This Row],[Close Price]]/Table2[[#This Row],[Current Week Low]])-1</f>
        <v>6.9565785391185742E-3</v>
      </c>
      <c r="AF543" s="2">
        <f>(Table2[[#This Row],[Current Week High]]/Table2[[#This Row],[Close Price]])-1</f>
        <v>1.0330343966397981E-2</v>
      </c>
      <c r="AG543" s="2">
        <f>(Table2[[#This Row],[Close Price]]/Table2[[#This Row],[Current Month Low]])-1</f>
        <v>2.7905115937921998E-2</v>
      </c>
      <c r="AH543" s="2">
        <f>(Table2[[#This Row],[Current Month High]]/Table2[[#This Row],[Close Price]])-1</f>
        <v>6.3506478763602159E-2</v>
      </c>
      <c r="AI543">
        <v>6.3506478763602097</v>
      </c>
      <c r="AJ543">
        <v>34.485616453294298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-0.06</v>
      </c>
      <c r="AM543" t="s">
        <v>10344</v>
      </c>
      <c r="AN543">
        <v>-1.6</v>
      </c>
      <c r="AO543" t="s">
        <v>10344</v>
      </c>
      <c r="AP543">
        <v>-1.4461466337530001E-3</v>
      </c>
      <c r="AQ543">
        <f>(Table2[[#This Row],[Sharpe Ratio]]-AVERAGE(Table2[Sharpe Ratio]))/_xlfn.STDEV.P(Table2[Sharpe Ratio])</f>
        <v>-0.76980772818411258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-2.0973623540167972</v>
      </c>
      <c r="AS543">
        <f>_xlfn.RANK.AVG(Table2[[#This Row],[1Y Return vs Nifty Z-Score]],Table2[1Y Return vs Nifty Z-Score])</f>
        <v>510</v>
      </c>
      <c r="AT543">
        <f>_xlfn.RANK.AVG(Table2[[#This Row],[6M Return vs Nifty Z-Score]],Table2[6M Return vs Nifty Z-Score])</f>
        <v>415</v>
      </c>
      <c r="AU543">
        <f>_xlfn.RANK.AVG(Table2[[#This Row],[Sharpe Ratio Z-Score]],Table2[Sharpe Ratio Z-Score])</f>
        <v>579</v>
      </c>
      <c r="AV543">
        <f>(Table2[[#This Row],[Rank 1Y]]+Table2[[#This Row],[Rank 6M]]+Table2[[#This Row],[Rank Sharpe]])/3</f>
        <v>501.33333333333331</v>
      </c>
    </row>
    <row r="544" spans="1:48" x14ac:dyDescent="0.3">
      <c r="A544" t="s">
        <v>234</v>
      </c>
      <c r="B544" t="s">
        <v>235</v>
      </c>
      <c r="C544" t="s">
        <v>10305</v>
      </c>
      <c r="D544" t="s">
        <v>51</v>
      </c>
      <c r="E544">
        <v>115985.462869214</v>
      </c>
      <c r="F544">
        <v>6999.3</v>
      </c>
      <c r="G544">
        <v>-8.5831302554794604</v>
      </c>
      <c r="H544">
        <f>(Table2[[#This Row],[1Y Return vs Nifty]]-AVERAGE(Table2[1Y Return vs Nifty]))/_xlfn.STDEV.P(Table2[1Y Return vs Nifty])</f>
        <v>-0.59580504276977664</v>
      </c>
      <c r="I544">
        <v>-0.52846563777589795</v>
      </c>
      <c r="J544">
        <f>(Table2[[#This Row],[1M Return vs Nifty]]-AVERAGE(Table2[1M Return vs Nifty]))/_xlfn.STDEV.P(Table2[1M Return vs Nifty])</f>
        <v>-9.7653402290389005E-2</v>
      </c>
      <c r="K544">
        <v>-5.2409016947886498</v>
      </c>
      <c r="L544">
        <f>(Table2[[#This Row],[6M Return vs Nifty]]-AVERAGE(Table2[6M Return vs Nifty]))/_xlfn.STDEV.P(Table2[6M Return vs Nifty])</f>
        <v>-0.46680285140333411</v>
      </c>
      <c r="M544">
        <v>-1.45474678404957</v>
      </c>
      <c r="N544">
        <f>(Table2[[#This Row],[1W Return vs Nifty]]-AVERAGE(Table2[1W Return vs Nifty]))/_xlfn.STDEV.P(Table2[1W Return vs Nifty])</f>
        <v>-0.50838341608532467</v>
      </c>
      <c r="O544">
        <v>6899.49</v>
      </c>
      <c r="P544">
        <v>6691.6702624344498</v>
      </c>
      <c r="Q544">
        <v>6158.8095892779502</v>
      </c>
      <c r="R544">
        <v>55.257114498743199</v>
      </c>
      <c r="S544" s="2">
        <f>(Table2[[#This Row],[Close Price]]-Table2[[#This Row],[20D EMA]])/Table2[[#This Row],[20D EMA]]</f>
        <v>1.4466286638577693E-2</v>
      </c>
      <c r="T544" s="2">
        <f>(Table2[[#This Row],[Close Price]]-Table2[[#This Row],[50D EMA]])/Table2[[#This Row],[50D EMA]]</f>
        <v>4.5972040686540608E-2</v>
      </c>
      <c r="U544" s="2">
        <f>(Table2[[#This Row],[Close Price]]-Table2[[#This Row],[200D EMA]])/Table2[[#This Row],[200D EMA]]</f>
        <v>0.13646962104256058</v>
      </c>
      <c r="V544">
        <v>0.64054055704326796</v>
      </c>
      <c r="W544">
        <v>6923</v>
      </c>
      <c r="X544">
        <v>7048.25</v>
      </c>
      <c r="Y544">
        <v>6899.2</v>
      </c>
      <c r="Z544">
        <v>7048.25</v>
      </c>
      <c r="AA544">
        <v>6758.15</v>
      </c>
      <c r="AB544">
        <v>7107.45</v>
      </c>
      <c r="AC544" s="2">
        <f>(Table2[[#This Row],[Close Price]]/Table2[[#This Row],[Day Low]])-1</f>
        <v>1.1021233569261879E-2</v>
      </c>
      <c r="AD544" s="2">
        <f>(Table2[[#This Row],[Day High]]/Table2[[#This Row],[Close Price]])-1</f>
        <v>6.9935564985068588E-3</v>
      </c>
      <c r="AE544" s="2">
        <f>(Table2[[#This Row],[Close Price]]/Table2[[#This Row],[Current Week Low]])-1</f>
        <v>1.4508928571428603E-2</v>
      </c>
      <c r="AF544" s="2">
        <f>(Table2[[#This Row],[Current Week High]]/Table2[[#This Row],[Close Price]])-1</f>
        <v>6.9935564985068588E-3</v>
      </c>
      <c r="AG544" s="2">
        <f>(Table2[[#This Row],[Close Price]]/Table2[[#This Row],[Current Month Low]])-1</f>
        <v>3.5682842197938935E-2</v>
      </c>
      <c r="AH544" s="2">
        <f>(Table2[[#This Row],[Current Month High]]/Table2[[#This Row],[Close Price]])-1</f>
        <v>1.5451545154515411E-2</v>
      </c>
      <c r="AI544">
        <v>1.54515451545154</v>
      </c>
      <c r="AJ544">
        <v>34.458414576749803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-0.02</v>
      </c>
      <c r="AM544" t="s">
        <v>10344</v>
      </c>
      <c r="AN544">
        <v>-0.2</v>
      </c>
      <c r="AO544" t="s">
        <v>10344</v>
      </c>
      <c r="AP544">
        <v>1.1984916977534E-2</v>
      </c>
      <c r="AQ544">
        <f>(Table2[[#This Row],[Sharpe Ratio]]-AVERAGE(Table2[Sharpe Ratio]))/_xlfn.STDEV.P(Table2[Sharpe Ratio])</f>
        <v>-0.61549962086418275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-2.2841443334130074</v>
      </c>
      <c r="AS544">
        <f>_xlfn.RANK.AVG(Table2[[#This Row],[1Y Return vs Nifty Z-Score]],Table2[1Y Return vs Nifty Z-Score])</f>
        <v>521</v>
      </c>
      <c r="AT544">
        <f>_xlfn.RANK.AVG(Table2[[#This Row],[6M Return vs Nifty Z-Score]],Table2[6M Return vs Nifty Z-Score])</f>
        <v>482</v>
      </c>
      <c r="AU544">
        <f>_xlfn.RANK.AVG(Table2[[#This Row],[Sharpe Ratio Z-Score]],Table2[Sharpe Ratio Z-Score])</f>
        <v>501</v>
      </c>
      <c r="AV544">
        <f>(Table2[[#This Row],[Rank 1Y]]+Table2[[#This Row],[Rank 6M]]+Table2[[#This Row],[Rank Sharpe]])/3</f>
        <v>501.33333333333331</v>
      </c>
    </row>
    <row r="545" spans="1:48" x14ac:dyDescent="0.3">
      <c r="A545" t="s">
        <v>1418</v>
      </c>
      <c r="B545" t="s">
        <v>1419</v>
      </c>
      <c r="C545" t="s">
        <v>10311</v>
      </c>
      <c r="D545" t="s">
        <v>156</v>
      </c>
      <c r="E545">
        <v>7884.2039000000004</v>
      </c>
      <c r="F545">
        <v>413.5</v>
      </c>
      <c r="G545">
        <v>-28.167193289913801</v>
      </c>
      <c r="H545">
        <f>(Table2[[#This Row],[1Y Return vs Nifty]]-AVERAGE(Table2[1Y Return vs Nifty]))/_xlfn.STDEV.P(Table2[1Y Return vs Nifty])</f>
        <v>-0.90314009465496925</v>
      </c>
      <c r="I545">
        <v>-16.6552531192158</v>
      </c>
      <c r="J545">
        <f>(Table2[[#This Row],[1M Return vs Nifty]]-AVERAGE(Table2[1M Return vs Nifty]))/_xlfn.STDEV.P(Table2[1M Return vs Nifty])</f>
        <v>-1.6251444543134068</v>
      </c>
      <c r="K545">
        <v>-13.531699081036299</v>
      </c>
      <c r="L545">
        <f>(Table2[[#This Row],[6M Return vs Nifty]]-AVERAGE(Table2[6M Return vs Nifty]))/_xlfn.STDEV.P(Table2[6M Return vs Nifty])</f>
        <v>-0.75053186320498466</v>
      </c>
      <c r="M545">
        <v>-2.71764844489838</v>
      </c>
      <c r="N545">
        <f>(Table2[[#This Row],[1W Return vs Nifty]]-AVERAGE(Table2[1W Return vs Nifty]))/_xlfn.STDEV.P(Table2[1W Return vs Nifty])</f>
        <v>-0.79360680865358058</v>
      </c>
      <c r="O545">
        <v>435.68</v>
      </c>
      <c r="P545">
        <v>449.95474466827699</v>
      </c>
      <c r="Q545">
        <v>424.81875851154899</v>
      </c>
      <c r="R545">
        <v>37.997145382744598</v>
      </c>
      <c r="S545" s="2">
        <f>(Table2[[#This Row],[Close Price]]-Table2[[#This Row],[20D EMA]])/Table2[[#This Row],[20D EMA]]</f>
        <v>-5.090892398090343E-2</v>
      </c>
      <c r="T545" s="2">
        <f>(Table2[[#This Row],[Close Price]]-Table2[[#This Row],[50D EMA]])/Table2[[#This Row],[50D EMA]]</f>
        <v>-8.1018691546752661E-2</v>
      </c>
      <c r="U545" s="2">
        <f>(Table2[[#This Row],[Close Price]]-Table2[[#This Row],[200D EMA]])/Table2[[#This Row],[200D EMA]]</f>
        <v>-2.6643735204177156E-2</v>
      </c>
      <c r="V545">
        <v>0.33031172652237301</v>
      </c>
      <c r="W545">
        <v>412</v>
      </c>
      <c r="X545">
        <v>423.3</v>
      </c>
      <c r="Y545">
        <v>412</v>
      </c>
      <c r="Z545">
        <v>425.65</v>
      </c>
      <c r="AA545">
        <v>401.15</v>
      </c>
      <c r="AB545">
        <v>493.7</v>
      </c>
      <c r="AC545" s="2">
        <f>(Table2[[#This Row],[Close Price]]/Table2[[#This Row],[Day Low]])-1</f>
        <v>3.6407766990291801E-3</v>
      </c>
      <c r="AD545" s="2">
        <f>(Table2[[#This Row],[Day High]]/Table2[[#This Row],[Close Price]])-1</f>
        <v>2.3700120918984213E-2</v>
      </c>
      <c r="AE545" s="2">
        <f>(Table2[[#This Row],[Close Price]]/Table2[[#This Row],[Current Week Low]])-1</f>
        <v>3.6407766990291801E-3</v>
      </c>
      <c r="AF545" s="2">
        <f>(Table2[[#This Row],[Current Week High]]/Table2[[#This Row],[Close Price]])-1</f>
        <v>2.938331318016929E-2</v>
      </c>
      <c r="AG545" s="2">
        <f>(Table2[[#This Row],[Close Price]]/Table2[[#This Row],[Current Month Low]])-1</f>
        <v>3.0786488844571913E-2</v>
      </c>
      <c r="AH545" s="2">
        <f>(Table2[[#This Row],[Current Month High]]/Table2[[#This Row],[Close Price]])-1</f>
        <v>0.19395405078597339</v>
      </c>
      <c r="AI545">
        <v>32.406287787182599</v>
      </c>
      <c r="AJ545">
        <v>19.855072463768099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0.04</v>
      </c>
      <c r="AM545" t="s">
        <v>10345</v>
      </c>
      <c r="AN545">
        <v>-6.59</v>
      </c>
      <c r="AO545" t="s">
        <v>10344</v>
      </c>
      <c r="AP545">
        <v>8.2826006187945E-2</v>
      </c>
      <c r="AQ545">
        <f>(Table2[[#This Row],[Sharpe Ratio]]-AVERAGE(Table2[Sharpe Ratio]))/_xlfn.STDEV.P(Table2[Sharpe Ratio])</f>
        <v>0.19838636113314004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636</v>
      </c>
      <c r="AT545">
        <f>_xlfn.RANK.AVG(Table2[[#This Row],[6M Return vs Nifty Z-Score]],Table2[6M Return vs Nifty Z-Score])</f>
        <v>576</v>
      </c>
      <c r="AU545">
        <f>_xlfn.RANK.AVG(Table2[[#This Row],[Sharpe Ratio Z-Score]],Table2[Sharpe Ratio Z-Score])</f>
        <v>293</v>
      </c>
      <c r="AV545">
        <f>(Table2[[#This Row],[Rank 1Y]]+Table2[[#This Row],[Rank 6M]]+Table2[[#This Row],[Rank Sharpe]])/3</f>
        <v>501.66666666666669</v>
      </c>
    </row>
    <row r="546" spans="1:48" x14ac:dyDescent="0.3">
      <c r="A546" t="s">
        <v>90</v>
      </c>
      <c r="B546" t="s">
        <v>91</v>
      </c>
      <c r="C546" t="s">
        <v>10312</v>
      </c>
      <c r="D546" t="s">
        <v>92</v>
      </c>
      <c r="E546">
        <v>315017.73649500002</v>
      </c>
      <c r="F546">
        <v>3527.5</v>
      </c>
      <c r="G546">
        <v>-14.053497154436901</v>
      </c>
      <c r="H546">
        <f>(Table2[[#This Row],[1Y Return vs Nifty]]-AVERAGE(Table2[1Y Return vs Nifty]))/_xlfn.STDEV.P(Table2[1Y Return vs Nifty])</f>
        <v>-0.68165216712625143</v>
      </c>
      <c r="I546">
        <v>0.75837451445696402</v>
      </c>
      <c r="J546">
        <f>(Table2[[#This Row],[1M Return vs Nifty]]-AVERAGE(Table2[1M Return vs Nifty]))/_xlfn.STDEV.P(Table2[1M Return vs Nifty])</f>
        <v>2.423304410706361E-2</v>
      </c>
      <c r="K546">
        <v>-15.997152493376801</v>
      </c>
      <c r="L546">
        <f>(Table2[[#This Row],[6M Return vs Nifty]]-AVERAGE(Table2[6M Return vs Nifty]))/_xlfn.STDEV.P(Table2[6M Return vs Nifty])</f>
        <v>-0.83490500944622636</v>
      </c>
      <c r="M546">
        <v>1.4952465927415799</v>
      </c>
      <c r="N546">
        <f>(Table2[[#This Row],[1W Return vs Nifty]]-AVERAGE(Table2[1W Return vs Nifty]))/_xlfn.STDEV.P(Table2[1W Return vs Nifty])</f>
        <v>0.157865702960681</v>
      </c>
      <c r="O546">
        <v>3473.33</v>
      </c>
      <c r="P546">
        <v>3427.4468831314198</v>
      </c>
      <c r="Q546">
        <v>3401.5728516394502</v>
      </c>
      <c r="R546">
        <v>59.379726264617197</v>
      </c>
      <c r="S546" s="2">
        <f>(Table2[[#This Row],[Close Price]]-Table2[[#This Row],[20D EMA]])/Table2[[#This Row],[20D EMA]]</f>
        <v>1.5595984257182611E-2</v>
      </c>
      <c r="T546" s="2">
        <f>(Table2[[#This Row],[Close Price]]-Table2[[#This Row],[50D EMA]])/Table2[[#This Row],[50D EMA]]</f>
        <v>2.9191733754067299E-2</v>
      </c>
      <c r="U546" s="2">
        <f>(Table2[[#This Row],[Close Price]]-Table2[[#This Row],[200D EMA]])/Table2[[#This Row],[200D EMA]]</f>
        <v>3.7020270872592645E-2</v>
      </c>
      <c r="V546">
        <v>0.72567105277845301</v>
      </c>
      <c r="W546">
        <v>3519.9</v>
      </c>
      <c r="X546">
        <v>3579.95</v>
      </c>
      <c r="Y546">
        <v>3519.9</v>
      </c>
      <c r="Z546">
        <v>3658.8</v>
      </c>
      <c r="AA546">
        <v>3283.9</v>
      </c>
      <c r="AB546">
        <v>3658.8</v>
      </c>
      <c r="AC546" s="2">
        <f>(Table2[[#This Row],[Close Price]]/Table2[[#This Row],[Day Low]])-1</f>
        <v>2.1591522486434922E-3</v>
      </c>
      <c r="AD546" s="2">
        <f>(Table2[[#This Row],[Day High]]/Table2[[#This Row],[Close Price]])-1</f>
        <v>1.4868887313961743E-2</v>
      </c>
      <c r="AE546" s="2">
        <f>(Table2[[#This Row],[Close Price]]/Table2[[#This Row],[Current Week Low]])-1</f>
        <v>2.1591522486434922E-3</v>
      </c>
      <c r="AF546" s="2">
        <f>(Table2[[#This Row],[Current Week High]]/Table2[[#This Row],[Close Price]])-1</f>
        <v>3.7221828490432429E-2</v>
      </c>
      <c r="AG546" s="2">
        <f>(Table2[[#This Row],[Close Price]]/Table2[[#This Row],[Current Month Low]])-1</f>
        <v>7.4180090745759486E-2</v>
      </c>
      <c r="AH546" s="2">
        <f>(Table2[[#This Row],[Current Month High]]/Table2[[#This Row],[Close Price]])-1</f>
        <v>3.7221828490432429E-2</v>
      </c>
      <c r="AI546">
        <v>10.18993621545</v>
      </c>
      <c r="AJ546">
        <v>16.009471503272199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-0.05</v>
      </c>
      <c r="AM546" t="s">
        <v>10344</v>
      </c>
      <c r="AN546">
        <v>5.88</v>
      </c>
      <c r="AO546" t="s">
        <v>10345</v>
      </c>
      <c r="AP546">
        <v>6.7681149145951996E-2</v>
      </c>
      <c r="AQ546">
        <f>(Table2[[#This Row],[Sharpe Ratio]]-AVERAGE(Table2[Sharpe Ratio]))/_xlfn.STDEV.P(Table2[Sharpe Ratio])</f>
        <v>2.4388657495064768E-2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-1.3100697720096686</v>
      </c>
      <c r="AS546">
        <f>_xlfn.RANK.AVG(Table2[[#This Row],[1Y Return vs Nifty Z-Score]],Table2[1Y Return vs Nifty Z-Score])</f>
        <v>563</v>
      </c>
      <c r="AT546">
        <f>_xlfn.RANK.AVG(Table2[[#This Row],[6M Return vs Nifty Z-Score]],Table2[6M Return vs Nifty Z-Score])</f>
        <v>598</v>
      </c>
      <c r="AU546">
        <f>_xlfn.RANK.AVG(Table2[[#This Row],[Sharpe Ratio Z-Score]],Table2[Sharpe Ratio Z-Score])</f>
        <v>350</v>
      </c>
      <c r="AV546">
        <f>(Table2[[#This Row],[Rank 1Y]]+Table2[[#This Row],[Rank 6M]]+Table2[[#This Row],[Rank Sharpe]])/3</f>
        <v>503.66666666666669</v>
      </c>
    </row>
    <row r="547" spans="1:48" x14ac:dyDescent="0.3">
      <c r="A547" t="s">
        <v>1206</v>
      </c>
      <c r="B547" t="s">
        <v>1207</v>
      </c>
      <c r="C547" t="s">
        <v>10303</v>
      </c>
      <c r="D547" t="s">
        <v>993</v>
      </c>
      <c r="E547">
        <v>9963.4606274130001</v>
      </c>
      <c r="F547">
        <v>47.93</v>
      </c>
      <c r="G547">
        <v>-24.539217444594399</v>
      </c>
      <c r="H547">
        <f>(Table2[[#This Row],[1Y Return vs Nifty]]-AVERAGE(Table2[1Y Return vs Nifty]))/_xlfn.STDEV.P(Table2[1Y Return vs Nifty])</f>
        <v>-0.84620583424644358</v>
      </c>
      <c r="I547">
        <v>-9.7170707355889299</v>
      </c>
      <c r="J547">
        <f>(Table2[[#This Row],[1M Return vs Nifty]]-AVERAGE(Table2[1M Return vs Nifty]))/_xlfn.STDEV.P(Table2[1M Return vs Nifty])</f>
        <v>-0.96797627866212577</v>
      </c>
      <c r="K547">
        <v>-8.9027061843409996</v>
      </c>
      <c r="L547">
        <f>(Table2[[#This Row],[6M Return vs Nifty]]-AVERAGE(Table2[6M Return vs Nifty]))/_xlfn.STDEV.P(Table2[6M Return vs Nifty])</f>
        <v>-0.59211771809575986</v>
      </c>
      <c r="M547">
        <v>-5.0199738252746</v>
      </c>
      <c r="N547">
        <f>(Table2[[#This Row],[1W Return vs Nifty]]-AVERAGE(Table2[1W Return vs Nifty]))/_xlfn.STDEV.P(Table2[1W Return vs Nifty])</f>
        <v>-1.3135816223263619</v>
      </c>
      <c r="O547">
        <v>47.48</v>
      </c>
      <c r="P547">
        <v>47.372665235575397</v>
      </c>
      <c r="Q547">
        <v>46.684850043267801</v>
      </c>
      <c r="R547">
        <v>44.075711555819801</v>
      </c>
      <c r="S547" s="2">
        <f>(Table2[[#This Row],[Close Price]]-Table2[[#This Row],[20D EMA]])/Table2[[#This Row],[20D EMA]]</f>
        <v>9.4776748104465642E-3</v>
      </c>
      <c r="T547" s="2">
        <f>(Table2[[#This Row],[Close Price]]-Table2[[#This Row],[50D EMA]])/Table2[[#This Row],[50D EMA]]</f>
        <v>1.1764902009483344E-2</v>
      </c>
      <c r="U547" s="2">
        <f>(Table2[[#This Row],[Close Price]]-Table2[[#This Row],[200D EMA]])/Table2[[#This Row],[200D EMA]]</f>
        <v>2.6671392444833523E-2</v>
      </c>
      <c r="V547">
        <v>0.41613991967115599</v>
      </c>
      <c r="W547">
        <v>46.81</v>
      </c>
      <c r="X547">
        <v>48.8</v>
      </c>
      <c r="Y547">
        <v>46.43</v>
      </c>
      <c r="Z547">
        <v>48.8</v>
      </c>
      <c r="AA547">
        <v>44.18</v>
      </c>
      <c r="AB547">
        <v>51.19</v>
      </c>
      <c r="AC547" s="2">
        <f>(Table2[[#This Row],[Close Price]]/Table2[[#This Row],[Day Low]])-1</f>
        <v>2.3926511429181785E-2</v>
      </c>
      <c r="AD547" s="2">
        <f>(Table2[[#This Row],[Day High]]/Table2[[#This Row],[Close Price]])-1</f>
        <v>1.81514708950552E-2</v>
      </c>
      <c r="AE547" s="2">
        <f>(Table2[[#This Row],[Close Price]]/Table2[[#This Row],[Current Week Low]])-1</f>
        <v>3.2306698255438304E-2</v>
      </c>
      <c r="AF547" s="2">
        <f>(Table2[[#This Row],[Current Week High]]/Table2[[#This Row],[Close Price]])-1</f>
        <v>1.81514708950552E-2</v>
      </c>
      <c r="AG547" s="2">
        <f>(Table2[[#This Row],[Close Price]]/Table2[[#This Row],[Current Month Low]])-1</f>
        <v>8.4880036215482013E-2</v>
      </c>
      <c r="AH547" s="2">
        <f>(Table2[[#This Row],[Current Month High]]/Table2[[#This Row],[Close Price]])-1</f>
        <v>6.8015856457333657E-2</v>
      </c>
      <c r="AI547">
        <v>19.445023993323499</v>
      </c>
      <c r="AJ547">
        <v>31.1354309165526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0.03</v>
      </c>
      <c r="AM547" t="s">
        <v>10345</v>
      </c>
      <c r="AN547">
        <v>3.63</v>
      </c>
      <c r="AO547" t="s">
        <v>10345</v>
      </c>
      <c r="AP547">
        <v>5.7773748199696003E-2</v>
      </c>
      <c r="AQ547">
        <f>(Table2[[#This Row],[Sharpe Ratio]]-AVERAGE(Table2[Sharpe Ratio]))/_xlfn.STDEV.P(Table2[Sharpe Ratio])</f>
        <v>-8.9436452170241321E-2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-3.8093179055009321</v>
      </c>
      <c r="AS547">
        <f>_xlfn.RANK.AVG(Table2[[#This Row],[1Y Return vs Nifty Z-Score]],Table2[1Y Return vs Nifty Z-Score])</f>
        <v>619</v>
      </c>
      <c r="AT547">
        <f>_xlfn.RANK.AVG(Table2[[#This Row],[6M Return vs Nifty Z-Score]],Table2[6M Return vs Nifty Z-Score])</f>
        <v>521</v>
      </c>
      <c r="AU547">
        <f>_xlfn.RANK.AVG(Table2[[#This Row],[Sharpe Ratio Z-Score]],Table2[Sharpe Ratio Z-Score])</f>
        <v>375</v>
      </c>
      <c r="AV547">
        <f>(Table2[[#This Row],[Rank 1Y]]+Table2[[#This Row],[Rank 6M]]+Table2[[#This Row],[Rank Sharpe]])/3</f>
        <v>505</v>
      </c>
    </row>
    <row r="548" spans="1:48" x14ac:dyDescent="0.3">
      <c r="A548" t="s">
        <v>1996</v>
      </c>
      <c r="B548" t="s">
        <v>1997</v>
      </c>
      <c r="C548" t="s">
        <v>10303</v>
      </c>
      <c r="D548" t="s">
        <v>993</v>
      </c>
      <c r="E548">
        <v>3412.805710995</v>
      </c>
      <c r="F548">
        <v>445.6</v>
      </c>
      <c r="G548">
        <v>-7.8156953522090298</v>
      </c>
      <c r="H548">
        <f>(Table2[[#This Row],[1Y Return vs Nifty]]-AVERAGE(Table2[1Y Return vs Nifty]))/_xlfn.STDEV.P(Table2[1Y Return vs Nifty])</f>
        <v>-0.58376159471712197</v>
      </c>
      <c r="I548">
        <v>1.71545543730496</v>
      </c>
      <c r="J548">
        <f>(Table2[[#This Row],[1M Return vs Nifty]]-AVERAGE(Table2[1M Return vs Nifty]))/_xlfn.STDEV.P(Table2[1M Return vs Nifty])</f>
        <v>0.11488547859810926</v>
      </c>
      <c r="K548">
        <v>2.0955318923281498</v>
      </c>
      <c r="L548">
        <f>(Table2[[#This Row],[6M Return vs Nifty]]-AVERAGE(Table2[6M Return vs Nifty]))/_xlfn.STDEV.P(Table2[6M Return vs Nifty])</f>
        <v>-0.21573423220467036</v>
      </c>
      <c r="M548">
        <v>-3.0124703810589502</v>
      </c>
      <c r="N548">
        <f>(Table2[[#This Row],[1W Return vs Nifty]]-AVERAGE(Table2[1W Return vs Nifty]))/_xlfn.STDEV.P(Table2[1W Return vs Nifty])</f>
        <v>-0.86019165483926197</v>
      </c>
      <c r="O548">
        <v>414.88</v>
      </c>
      <c r="P548">
        <v>407.27384416671902</v>
      </c>
      <c r="Q548">
        <v>398.66190836420498</v>
      </c>
      <c r="R548">
        <v>57.6858102316531</v>
      </c>
      <c r="S548" s="2">
        <f>(Table2[[#This Row],[Close Price]]-Table2[[#This Row],[20D EMA]])/Table2[[#This Row],[20D EMA]]</f>
        <v>7.4045507134593208E-2</v>
      </c>
      <c r="T548" s="2">
        <f>(Table2[[#This Row],[Close Price]]-Table2[[#This Row],[50D EMA]])/Table2[[#This Row],[50D EMA]]</f>
        <v>9.4104142414782863E-2</v>
      </c>
      <c r="U548" s="2">
        <f>(Table2[[#This Row],[Close Price]]-Table2[[#This Row],[200D EMA]])/Table2[[#This Row],[200D EMA]]</f>
        <v>0.11773909332946322</v>
      </c>
      <c r="V548">
        <v>1.5286656198859001</v>
      </c>
      <c r="W548">
        <v>423.1</v>
      </c>
      <c r="X548">
        <v>448.9</v>
      </c>
      <c r="Y548">
        <v>414.1</v>
      </c>
      <c r="Z548">
        <v>448.9</v>
      </c>
      <c r="AA548">
        <v>376.8</v>
      </c>
      <c r="AB548">
        <v>448.9</v>
      </c>
      <c r="AC548" s="2">
        <f>(Table2[[#This Row],[Close Price]]/Table2[[#This Row],[Day Low]])-1</f>
        <v>5.3178917513590163E-2</v>
      </c>
      <c r="AD548" s="2">
        <f>(Table2[[#This Row],[Day High]]/Table2[[#This Row],[Close Price]])-1</f>
        <v>7.4057450628364219E-3</v>
      </c>
      <c r="AE548" s="2">
        <f>(Table2[[#This Row],[Close Price]]/Table2[[#This Row],[Current Week Low]])-1</f>
        <v>7.6068582468002965E-2</v>
      </c>
      <c r="AF548" s="2">
        <f>(Table2[[#This Row],[Current Week High]]/Table2[[#This Row],[Close Price]])-1</f>
        <v>7.4057450628364219E-3</v>
      </c>
      <c r="AG548" s="2">
        <f>(Table2[[#This Row],[Close Price]]/Table2[[#This Row],[Current Month Low]])-1</f>
        <v>0.18259023354564752</v>
      </c>
      <c r="AH548" s="2">
        <f>(Table2[[#This Row],[Current Month High]]/Table2[[#This Row],[Close Price]])-1</f>
        <v>7.4057450628364219E-3</v>
      </c>
      <c r="AI548">
        <v>9.9640933572710804</v>
      </c>
      <c r="AJ548">
        <v>31.814820292856002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7.0000000000000007E-2</v>
      </c>
      <c r="AM548" t="s">
        <v>10345</v>
      </c>
      <c r="AN548">
        <v>14.39</v>
      </c>
      <c r="AO548" t="s">
        <v>10345</v>
      </c>
      <c r="AP548">
        <v>-1.9155383746680001E-2</v>
      </c>
      <c r="AQ548">
        <f>(Table2[[#This Row],[Sharpe Ratio]]-AVERAGE(Table2[Sharpe Ratio]))/_xlfn.STDEV.P(Table2[Sharpe Ratio])</f>
        <v>-0.9732673304958146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-2.5180693336587594</v>
      </c>
      <c r="AS548">
        <f>_xlfn.RANK.AVG(Table2[[#This Row],[1Y Return vs Nifty Z-Score]],Table2[1Y Return vs Nifty Z-Score])</f>
        <v>515</v>
      </c>
      <c r="AT548">
        <f>_xlfn.RANK.AVG(Table2[[#This Row],[6M Return vs Nifty Z-Score]],Table2[6M Return vs Nifty Z-Score])</f>
        <v>392</v>
      </c>
      <c r="AU548">
        <f>_xlfn.RANK.AVG(Table2[[#This Row],[Sharpe Ratio Z-Score]],Table2[Sharpe Ratio Z-Score])</f>
        <v>611</v>
      </c>
      <c r="AV548">
        <f>(Table2[[#This Row],[Rank 1Y]]+Table2[[#This Row],[Rank 6M]]+Table2[[#This Row],[Rank Sharpe]])/3</f>
        <v>506</v>
      </c>
    </row>
    <row r="549" spans="1:48" x14ac:dyDescent="0.3">
      <c r="A549" t="s">
        <v>405</v>
      </c>
      <c r="B549" t="s">
        <v>406</v>
      </c>
      <c r="C549" t="s">
        <v>10307</v>
      </c>
      <c r="D549" t="s">
        <v>407</v>
      </c>
      <c r="E549">
        <v>58870.288108679997</v>
      </c>
      <c r="F549">
        <v>136856.29999999999</v>
      </c>
      <c r="G549">
        <v>-3.38246666592529</v>
      </c>
      <c r="H549">
        <f>(Table2[[#This Row],[1Y Return vs Nifty]]-AVERAGE(Table2[1Y Return vs Nifty]))/_xlfn.STDEV.P(Table2[1Y Return vs Nifty])</f>
        <v>-0.51419040482040346</v>
      </c>
      <c r="I549">
        <v>-1.01646570376689</v>
      </c>
      <c r="J549">
        <f>(Table2[[#This Row],[1M Return vs Nifty]]-AVERAGE(Table2[1M Return vs Nifty]))/_xlfn.STDEV.P(Table2[1M Return vs Nifty])</f>
        <v>-0.14387561083910161</v>
      </c>
      <c r="K549">
        <v>-20.408772109637201</v>
      </c>
      <c r="L549">
        <f>(Table2[[#This Row],[6M Return vs Nifty]]-AVERAGE(Table2[6M Return vs Nifty]))/_xlfn.STDEV.P(Table2[6M Return vs Nifty])</f>
        <v>-0.98588017092377056</v>
      </c>
      <c r="M549">
        <v>1.0887556166747701</v>
      </c>
      <c r="N549">
        <f>(Table2[[#This Row],[1W Return vs Nifty]]-AVERAGE(Table2[1W Return vs Nifty]))/_xlfn.STDEV.P(Table2[1W Return vs Nifty])</f>
        <v>6.6060664740815025E-2</v>
      </c>
      <c r="O549">
        <v>137078.56</v>
      </c>
      <c r="P549">
        <v>134667.432313155</v>
      </c>
      <c r="Q549">
        <v>128132.717712622</v>
      </c>
      <c r="R549">
        <v>57.065499501169903</v>
      </c>
      <c r="S549" s="2">
        <f>(Table2[[#This Row],[Close Price]]-Table2[[#This Row],[20D EMA]])/Table2[[#This Row],[20D EMA]]</f>
        <v>-1.6214060025142468E-3</v>
      </c>
      <c r="T549" s="2">
        <f>(Table2[[#This Row],[Close Price]]-Table2[[#This Row],[50D EMA]])/Table2[[#This Row],[50D EMA]]</f>
        <v>1.6253875560313658E-2</v>
      </c>
      <c r="U549" s="2">
        <f>(Table2[[#This Row],[Close Price]]-Table2[[#This Row],[200D EMA]])/Table2[[#This Row],[200D EMA]]</f>
        <v>6.8082394903566823E-2</v>
      </c>
      <c r="V549">
        <v>0.67788851698797603</v>
      </c>
      <c r="W549">
        <v>136486.35</v>
      </c>
      <c r="X549">
        <v>139500</v>
      </c>
      <c r="Y549">
        <v>136486.35</v>
      </c>
      <c r="Z549">
        <v>140500</v>
      </c>
      <c r="AA549">
        <v>132000</v>
      </c>
      <c r="AB549">
        <v>143849.9</v>
      </c>
      <c r="AC549" s="2">
        <f>(Table2[[#This Row],[Close Price]]/Table2[[#This Row],[Day Low]])-1</f>
        <v>2.7105274630025988E-3</v>
      </c>
      <c r="AD549" s="2">
        <f>(Table2[[#This Row],[Day High]]/Table2[[#This Row],[Close Price]])-1</f>
        <v>1.9317342351064637E-2</v>
      </c>
      <c r="AE549" s="2">
        <f>(Table2[[#This Row],[Close Price]]/Table2[[#This Row],[Current Week Low]])-1</f>
        <v>2.7105274630025988E-3</v>
      </c>
      <c r="AF549" s="2">
        <f>(Table2[[#This Row],[Current Week High]]/Table2[[#This Row],[Close Price]])-1</f>
        <v>2.6624276704835692E-2</v>
      </c>
      <c r="AG549" s="2">
        <f>(Table2[[#This Row],[Close Price]]/Table2[[#This Row],[Current Month Low]])-1</f>
        <v>3.6790151515151415E-2</v>
      </c>
      <c r="AH549" s="2">
        <f>(Table2[[#This Row],[Current Month High]]/Table2[[#This Row],[Close Price]])-1</f>
        <v>5.1101776096533325E-2</v>
      </c>
      <c r="AI549">
        <v>10.659867320686001</v>
      </c>
      <c r="AJ549">
        <v>28.618298012311399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0.04</v>
      </c>
      <c r="AM549" t="s">
        <v>10345</v>
      </c>
      <c r="AN549">
        <v>-0.04</v>
      </c>
      <c r="AO549" t="s">
        <v>10344</v>
      </c>
      <c r="AP549">
        <v>5.0149515760852997E-2</v>
      </c>
      <c r="AQ549">
        <f>(Table2[[#This Row],[Sharpe Ratio]]-AVERAGE(Table2[Sharpe Ratio]))/_xlfn.STDEV.P(Table2[Sharpe Ratio])</f>
        <v>-0.17703047386904436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-1.7549159957115048</v>
      </c>
      <c r="AS549">
        <f>_xlfn.RANK.AVG(Table2[[#This Row],[1Y Return vs Nifty Z-Score]],Table2[1Y Return vs Nifty Z-Score])</f>
        <v>485</v>
      </c>
      <c r="AT549">
        <f>_xlfn.RANK.AVG(Table2[[#This Row],[6M Return vs Nifty Z-Score]],Table2[6M Return vs Nifty Z-Score])</f>
        <v>641</v>
      </c>
      <c r="AU549">
        <f>_xlfn.RANK.AVG(Table2[[#This Row],[Sharpe Ratio Z-Score]],Table2[Sharpe Ratio Z-Score])</f>
        <v>393</v>
      </c>
      <c r="AV549">
        <f>(Table2[[#This Row],[Rank 1Y]]+Table2[[#This Row],[Rank 6M]]+Table2[[#This Row],[Rank Sharpe]])/3</f>
        <v>506.33333333333331</v>
      </c>
    </row>
    <row r="550" spans="1:48" x14ac:dyDescent="0.3">
      <c r="A550" t="s">
        <v>873</v>
      </c>
      <c r="B550" t="s">
        <v>874</v>
      </c>
      <c r="C550" t="s">
        <v>10300</v>
      </c>
      <c r="D550" t="s">
        <v>21</v>
      </c>
      <c r="E550">
        <v>17856.11965194</v>
      </c>
      <c r="F550">
        <v>661.35</v>
      </c>
      <c r="G550">
        <v>6.5825234874289098</v>
      </c>
      <c r="H550">
        <f>(Table2[[#This Row],[1Y Return vs Nifty]]-AVERAGE(Table2[1Y Return vs Nifty]))/_xlfn.STDEV.P(Table2[1Y Return vs Nifty])</f>
        <v>-0.3578086182405889</v>
      </c>
      <c r="I550">
        <v>-12.769187837735</v>
      </c>
      <c r="J550">
        <f>(Table2[[#This Row],[1M Return vs Nifty]]-AVERAGE(Table2[1M Return vs Nifty]))/_xlfn.STDEV.P(Table2[1M Return vs Nifty])</f>
        <v>-1.2570655699186808</v>
      </c>
      <c r="K550">
        <v>-27.9527385130238</v>
      </c>
      <c r="L550">
        <f>(Table2[[#This Row],[6M Return vs Nifty]]-AVERAGE(Table2[6M Return vs Nifty]))/_xlfn.STDEV.P(Table2[6M Return vs Nifty])</f>
        <v>-1.2440510117946604</v>
      </c>
      <c r="M550">
        <v>4.2669962016886602</v>
      </c>
      <c r="N550">
        <f>(Table2[[#This Row],[1W Return vs Nifty]]-AVERAGE(Table2[1W Return vs Nifty]))/_xlfn.STDEV.P(Table2[1W Return vs Nifty])</f>
        <v>0.78385888304904494</v>
      </c>
      <c r="O550">
        <v>625.87</v>
      </c>
      <c r="P550">
        <v>647.30492540265197</v>
      </c>
      <c r="Q550">
        <v>646.14989894825896</v>
      </c>
      <c r="R550">
        <v>66.467076972142607</v>
      </c>
      <c r="S550" s="2">
        <f>(Table2[[#This Row],[Close Price]]-Table2[[#This Row],[20D EMA]])/Table2[[#This Row],[20D EMA]]</f>
        <v>5.6689088788406568E-2</v>
      </c>
      <c r="T550" s="2">
        <f>(Table2[[#This Row],[Close Price]]-Table2[[#This Row],[50D EMA]])/Table2[[#This Row],[50D EMA]]</f>
        <v>2.1697771863255014E-2</v>
      </c>
      <c r="U550" s="2">
        <f>(Table2[[#This Row],[Close Price]]-Table2[[#This Row],[200D EMA]])/Table2[[#This Row],[200D EMA]]</f>
        <v>2.3524109616796858E-2</v>
      </c>
      <c r="V550">
        <v>1.4692692152718201</v>
      </c>
      <c r="W550">
        <v>635.6</v>
      </c>
      <c r="X550">
        <v>668.7</v>
      </c>
      <c r="Y550">
        <v>609.04999999999995</v>
      </c>
      <c r="Z550">
        <v>668.7</v>
      </c>
      <c r="AA550">
        <v>550.85</v>
      </c>
      <c r="AB550">
        <v>675.5</v>
      </c>
      <c r="AC550" s="2">
        <f>(Table2[[#This Row],[Close Price]]/Table2[[#This Row],[Day Low]])-1</f>
        <v>4.0512901195720596E-2</v>
      </c>
      <c r="AD550" s="2">
        <f>(Table2[[#This Row],[Day High]]/Table2[[#This Row],[Close Price]])-1</f>
        <v>1.1113631208890862E-2</v>
      </c>
      <c r="AE550" s="2">
        <f>(Table2[[#This Row],[Close Price]]/Table2[[#This Row],[Current Week Low]])-1</f>
        <v>8.587143912650852E-2</v>
      </c>
      <c r="AF550" s="2">
        <f>(Table2[[#This Row],[Current Week High]]/Table2[[#This Row],[Close Price]])-1</f>
        <v>1.1113631208890862E-2</v>
      </c>
      <c r="AG550" s="2">
        <f>(Table2[[#This Row],[Close Price]]/Table2[[#This Row],[Current Month Low]])-1</f>
        <v>0.20059907415811917</v>
      </c>
      <c r="AH550" s="2">
        <f>(Table2[[#This Row],[Current Month High]]/Table2[[#This Row],[Close Price]])-1</f>
        <v>2.1395630150449874E-2</v>
      </c>
      <c r="AI550">
        <v>30.31677629092</v>
      </c>
      <c r="AJ550">
        <v>39.997883149872997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-0.19</v>
      </c>
      <c r="AM550" t="s">
        <v>10344</v>
      </c>
      <c r="AN550">
        <v>14.48</v>
      </c>
      <c r="AO550" t="s">
        <v>10345</v>
      </c>
      <c r="AP550">
        <v>3.9986280939357001E-2</v>
      </c>
      <c r="AQ550">
        <f>(Table2[[#This Row],[Sharpe Ratio]]-AVERAGE(Table2[Sharpe Ratio]))/_xlfn.STDEV.P(Table2[Sharpe Ratio])</f>
        <v>-0.29379483259303502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408</v>
      </c>
      <c r="AT550">
        <f>_xlfn.RANK.AVG(Table2[[#This Row],[6M Return vs Nifty Z-Score]],Table2[6M Return vs Nifty Z-Score])</f>
        <v>693</v>
      </c>
      <c r="AU550">
        <f>_xlfn.RANK.AVG(Table2[[#This Row],[Sharpe Ratio Z-Score]],Table2[Sharpe Ratio Z-Score])</f>
        <v>426</v>
      </c>
      <c r="AV550">
        <f>(Table2[[#This Row],[Rank 1Y]]+Table2[[#This Row],[Rank 6M]]+Table2[[#This Row],[Rank Sharpe]])/3</f>
        <v>509</v>
      </c>
    </row>
    <row r="551" spans="1:48" x14ac:dyDescent="0.3">
      <c r="A551" t="s">
        <v>731</v>
      </c>
      <c r="B551" t="s">
        <v>732</v>
      </c>
      <c r="C551" t="s">
        <v>10314</v>
      </c>
      <c r="D551" t="s">
        <v>172</v>
      </c>
      <c r="E551">
        <v>23306.6820931</v>
      </c>
      <c r="F551">
        <v>7899.2</v>
      </c>
      <c r="G551">
        <v>-15.6733095354142</v>
      </c>
      <c r="H551">
        <f>(Table2[[#This Row],[1Y Return vs Nifty]]-AVERAGE(Table2[1Y Return vs Nifty]))/_xlfn.STDEV.P(Table2[1Y Return vs Nifty])</f>
        <v>-0.70707207724789567</v>
      </c>
      <c r="I551">
        <v>1.90464314858687</v>
      </c>
      <c r="J551">
        <f>(Table2[[#This Row],[1M Return vs Nifty]]-AVERAGE(Table2[1M Return vs Nifty]))/_xlfn.STDEV.P(Table2[1M Return vs Nifty])</f>
        <v>0.13280488979320426</v>
      </c>
      <c r="K551">
        <v>15.7570025490283</v>
      </c>
      <c r="L551">
        <f>(Table2[[#This Row],[6M Return vs Nifty]]-AVERAGE(Table2[6M Return vs Nifty]))/_xlfn.STDEV.P(Table2[6M Return vs Nifty])</f>
        <v>0.25179083065747937</v>
      </c>
      <c r="M551">
        <v>-0.321444251988109</v>
      </c>
      <c r="N551">
        <f>(Table2[[#This Row],[1W Return vs Nifty]]-AVERAGE(Table2[1W Return vs Nifty]))/_xlfn.STDEV.P(Table2[1W Return vs Nifty])</f>
        <v>-0.2524296842773322</v>
      </c>
      <c r="O551">
        <v>7774.6</v>
      </c>
      <c r="P551">
        <v>7338.3072387240099</v>
      </c>
      <c r="Q551">
        <v>6757.5131695444497</v>
      </c>
      <c r="R551">
        <v>56.1419072806763</v>
      </c>
      <c r="S551" s="2">
        <f>(Table2[[#This Row],[Close Price]]-Table2[[#This Row],[20D EMA]])/Table2[[#This Row],[20D EMA]]</f>
        <v>1.602654798960711E-2</v>
      </c>
      <c r="T551" s="2">
        <f>(Table2[[#This Row],[Close Price]]-Table2[[#This Row],[50D EMA]])/Table2[[#This Row],[50D EMA]]</f>
        <v>7.6433534741660439E-2</v>
      </c>
      <c r="U551" s="2">
        <f>(Table2[[#This Row],[Close Price]]-Table2[[#This Row],[200D EMA]])/Table2[[#This Row],[200D EMA]]</f>
        <v>0.16895073702572092</v>
      </c>
      <c r="V551">
        <v>0.46630538759656098</v>
      </c>
      <c r="W551">
        <v>7793.7</v>
      </c>
      <c r="X551">
        <v>7948</v>
      </c>
      <c r="Y551">
        <v>7790</v>
      </c>
      <c r="Z551">
        <v>8007.9</v>
      </c>
      <c r="AA551">
        <v>7590.2</v>
      </c>
      <c r="AB551">
        <v>8135.4</v>
      </c>
      <c r="AC551" s="2">
        <f>(Table2[[#This Row],[Close Price]]/Table2[[#This Row],[Day Low]])-1</f>
        <v>1.3536574412666535E-2</v>
      </c>
      <c r="AD551" s="2">
        <f>(Table2[[#This Row],[Day High]]/Table2[[#This Row],[Close Price]])-1</f>
        <v>6.1778407940045188E-3</v>
      </c>
      <c r="AE551" s="2">
        <f>(Table2[[#This Row],[Close Price]]/Table2[[#This Row],[Current Week Low]])-1</f>
        <v>1.4017971758665038E-2</v>
      </c>
      <c r="AF551" s="2">
        <f>(Table2[[#This Row],[Current Week High]]/Table2[[#This Row],[Close Price]])-1</f>
        <v>1.3760887178448478E-2</v>
      </c>
      <c r="AG551" s="2">
        <f>(Table2[[#This Row],[Close Price]]/Table2[[#This Row],[Current Month Low]])-1</f>
        <v>4.0710389713050965E-2</v>
      </c>
      <c r="AH551" s="2">
        <f>(Table2[[#This Row],[Current Month High]]/Table2[[#This Row],[Close Price]])-1</f>
        <v>2.990176220376739E-2</v>
      </c>
      <c r="AI551">
        <v>2.9901762203767301</v>
      </c>
      <c r="AJ551">
        <v>52.645970414601301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0.28999999999999998</v>
      </c>
      <c r="AM551" t="s">
        <v>10345</v>
      </c>
      <c r="AN551">
        <v>-1.1100000000000001</v>
      </c>
      <c r="AO551" t="s">
        <v>10344</v>
      </c>
      <c r="AP551">
        <v>-8.1598209885449996E-2</v>
      </c>
      <c r="AQ551">
        <f>(Table2[[#This Row],[Sharpe Ratio]]-AVERAGE(Table2[Sharpe Ratio]))/_xlfn.STDEV.P(Table2[Sharpe Ratio])</f>
        <v>-1.690666532528017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-2.2655725736025616</v>
      </c>
      <c r="AS551">
        <f>_xlfn.RANK.AVG(Table2[[#This Row],[1Y Return vs Nifty Z-Score]],Table2[1Y Return vs Nifty Z-Score])</f>
        <v>577</v>
      </c>
      <c r="AT551">
        <f>_xlfn.RANK.AVG(Table2[[#This Row],[6M Return vs Nifty Z-Score]],Table2[6M Return vs Nifty Z-Score])</f>
        <v>246</v>
      </c>
      <c r="AU551">
        <f>_xlfn.RANK.AVG(Table2[[#This Row],[Sharpe Ratio Z-Score]],Table2[Sharpe Ratio Z-Score])</f>
        <v>705</v>
      </c>
      <c r="AV551">
        <f>(Table2[[#This Row],[Rank 1Y]]+Table2[[#This Row],[Rank 6M]]+Table2[[#This Row],[Rank Sharpe]])/3</f>
        <v>509.33333333333331</v>
      </c>
    </row>
    <row r="552" spans="1:48" x14ac:dyDescent="0.3">
      <c r="A552" t="s">
        <v>670</v>
      </c>
      <c r="B552" t="s">
        <v>671</v>
      </c>
      <c r="C552" t="s">
        <v>10314</v>
      </c>
      <c r="D552" t="s">
        <v>172</v>
      </c>
      <c r="E552">
        <v>27686.912293040001</v>
      </c>
      <c r="F552">
        <v>1075.6500000000001</v>
      </c>
      <c r="G552">
        <v>-25.911963931136299</v>
      </c>
      <c r="H552">
        <f>(Table2[[#This Row],[1Y Return vs Nifty]]-AVERAGE(Table2[1Y Return vs Nifty]))/_xlfn.STDEV.P(Table2[1Y Return vs Nifty])</f>
        <v>-0.86774850963125849</v>
      </c>
      <c r="I552">
        <v>-0.152893872342384</v>
      </c>
      <c r="J552">
        <f>(Table2[[#This Row],[1M Return vs Nifty]]-AVERAGE(Table2[1M Return vs Nifty]))/_xlfn.STDEV.P(Table2[1M Return vs Nifty])</f>
        <v>-6.2080135652354394E-2</v>
      </c>
      <c r="K552">
        <v>-0.193828320070773</v>
      </c>
      <c r="L552">
        <f>(Table2[[#This Row],[6M Return vs Nifty]]-AVERAGE(Table2[6M Return vs Nifty]))/_xlfn.STDEV.P(Table2[6M Return vs Nifty])</f>
        <v>-0.29408108841893715</v>
      </c>
      <c r="M552">
        <v>1.77759633215181</v>
      </c>
      <c r="N552">
        <f>(Table2[[#This Row],[1W Return vs Nifty]]-AVERAGE(Table2[1W Return vs Nifty]))/_xlfn.STDEV.P(Table2[1W Return vs Nifty])</f>
        <v>0.22163373261963473</v>
      </c>
      <c r="O552">
        <v>1065.28</v>
      </c>
      <c r="P552">
        <v>1070.03689752112</v>
      </c>
      <c r="Q552">
        <v>1059.2577782261901</v>
      </c>
      <c r="R552">
        <v>63.621348697893197</v>
      </c>
      <c r="S552" s="2">
        <f>(Table2[[#This Row],[Close Price]]-Table2[[#This Row],[20D EMA]])/Table2[[#This Row],[20D EMA]]</f>
        <v>9.7345298888556232E-3</v>
      </c>
      <c r="T552" s="2">
        <f>(Table2[[#This Row],[Close Price]]-Table2[[#This Row],[50D EMA]])/Table2[[#This Row],[50D EMA]]</f>
        <v>5.2457092758984485E-3</v>
      </c>
      <c r="U552" s="2">
        <f>(Table2[[#This Row],[Close Price]]-Table2[[#This Row],[200D EMA]])/Table2[[#This Row],[200D EMA]]</f>
        <v>1.5475196038928347E-2</v>
      </c>
      <c r="V552">
        <v>0.53120215023425799</v>
      </c>
      <c r="W552">
        <v>1072.45</v>
      </c>
      <c r="X552">
        <v>1106</v>
      </c>
      <c r="Y552">
        <v>1071</v>
      </c>
      <c r="Z552">
        <v>1106</v>
      </c>
      <c r="AA552">
        <v>1011.1</v>
      </c>
      <c r="AB552">
        <v>1133</v>
      </c>
      <c r="AC552" s="2">
        <f>(Table2[[#This Row],[Close Price]]/Table2[[#This Row],[Day Low]])-1</f>
        <v>2.9838220896079015E-3</v>
      </c>
      <c r="AD552" s="2">
        <f>(Table2[[#This Row],[Day High]]/Table2[[#This Row],[Close Price]])-1</f>
        <v>2.821549760609865E-2</v>
      </c>
      <c r="AE552" s="2">
        <f>(Table2[[#This Row],[Close Price]]/Table2[[#This Row],[Current Week Low]])-1</f>
        <v>4.3417366946778557E-3</v>
      </c>
      <c r="AF552" s="2">
        <f>(Table2[[#This Row],[Current Week High]]/Table2[[#This Row],[Close Price]])-1</f>
        <v>2.821549760609865E-2</v>
      </c>
      <c r="AG552" s="2">
        <f>(Table2[[#This Row],[Close Price]]/Table2[[#This Row],[Current Month Low]])-1</f>
        <v>6.3841360894075772E-2</v>
      </c>
      <c r="AH552" s="2">
        <f>(Table2[[#This Row],[Current Month High]]/Table2[[#This Row],[Close Price]])-1</f>
        <v>5.3316599265560205E-2</v>
      </c>
      <c r="AI552">
        <v>25.412541254125301</v>
      </c>
      <c r="AJ552">
        <v>15.2893890675241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-0.03</v>
      </c>
      <c r="AM552" t="s">
        <v>10344</v>
      </c>
      <c r="AN552">
        <v>3.26</v>
      </c>
      <c r="AO552" t="s">
        <v>10345</v>
      </c>
      <c r="AP552">
        <v>1.2437926738444001E-2</v>
      </c>
      <c r="AQ552">
        <f>(Table2[[#This Row],[Sharpe Ratio]]-AVERAGE(Table2[Sharpe Ratio]))/_xlfn.STDEV.P(Table2[Sharpe Ratio])</f>
        <v>-0.61029503835109478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622</v>
      </c>
      <c r="AT552">
        <f>_xlfn.RANK.AVG(Table2[[#This Row],[6M Return vs Nifty Z-Score]],Table2[6M Return vs Nifty Z-Score])</f>
        <v>417</v>
      </c>
      <c r="AU552">
        <f>_xlfn.RANK.AVG(Table2[[#This Row],[Sharpe Ratio Z-Score]],Table2[Sharpe Ratio Z-Score])</f>
        <v>498</v>
      </c>
      <c r="AV552">
        <f>(Table2[[#This Row],[Rank 1Y]]+Table2[[#This Row],[Rank 6M]]+Table2[[#This Row],[Rank Sharpe]])/3</f>
        <v>512.33333333333337</v>
      </c>
    </row>
    <row r="553" spans="1:48" x14ac:dyDescent="0.3">
      <c r="A553" t="s">
        <v>1321</v>
      </c>
      <c r="B553" t="s">
        <v>1322</v>
      </c>
      <c r="C553" t="s">
        <v>6698</v>
      </c>
      <c r="D553" t="s">
        <v>80</v>
      </c>
      <c r="E553">
        <v>8635.0821298999999</v>
      </c>
      <c r="F553">
        <v>168.52</v>
      </c>
      <c r="G553">
        <v>1.6866131473559101</v>
      </c>
      <c r="H553">
        <f>(Table2[[#This Row],[1Y Return vs Nifty]]-AVERAGE(Table2[1Y Return vs Nifty]))/_xlfn.STDEV.P(Table2[1Y Return vs Nifty])</f>
        <v>-0.43464072686615468</v>
      </c>
      <c r="I553">
        <v>5.0192762897876202</v>
      </c>
      <c r="J553">
        <f>(Table2[[#This Row],[1M Return vs Nifty]]-AVERAGE(Table2[1M Return vs Nifty]))/_xlfn.STDEV.P(Table2[1M Return vs Nifty])</f>
        <v>0.42781555195973414</v>
      </c>
      <c r="K553">
        <v>-15.0857118811933</v>
      </c>
      <c r="L553">
        <f>(Table2[[#This Row],[6M Return vs Nifty]]-AVERAGE(Table2[6M Return vs Nifty]))/_xlfn.STDEV.P(Table2[6M Return vs Nifty])</f>
        <v>-0.8037135411033054</v>
      </c>
      <c r="M553">
        <v>7.4368790325737599</v>
      </c>
      <c r="N553">
        <f>(Table2[[#This Row],[1W Return vs Nifty]]-AVERAGE(Table2[1W Return vs Nifty]))/_xlfn.STDEV.P(Table2[1W Return vs Nifty])</f>
        <v>1.4997695220937692</v>
      </c>
      <c r="O553">
        <v>163.32</v>
      </c>
      <c r="P553">
        <v>162.969636985389</v>
      </c>
      <c r="Q553">
        <v>160.30073642171399</v>
      </c>
      <c r="R553">
        <v>74.206048686829803</v>
      </c>
      <c r="S553" s="2">
        <f>(Table2[[#This Row],[Close Price]]-Table2[[#This Row],[20D EMA]])/Table2[[#This Row],[20D EMA]]</f>
        <v>3.1839333823169343E-2</v>
      </c>
      <c r="T553" s="2">
        <f>(Table2[[#This Row],[Close Price]]-Table2[[#This Row],[50D EMA]])/Table2[[#This Row],[50D EMA]]</f>
        <v>3.4057650966655979E-2</v>
      </c>
      <c r="U553" s="2">
        <f>(Table2[[#This Row],[Close Price]]-Table2[[#This Row],[200D EMA]])/Table2[[#This Row],[200D EMA]]</f>
        <v>5.12740225763096E-2</v>
      </c>
      <c r="V553">
        <v>1.12564570449454</v>
      </c>
      <c r="W553">
        <v>167.4</v>
      </c>
      <c r="X553">
        <v>175</v>
      </c>
      <c r="Y553">
        <v>167.4</v>
      </c>
      <c r="Z553">
        <v>175.99</v>
      </c>
      <c r="AA553">
        <v>154.15</v>
      </c>
      <c r="AB553">
        <v>175.99</v>
      </c>
      <c r="AC553" s="2">
        <f>(Table2[[#This Row],[Close Price]]/Table2[[#This Row],[Day Low]])-1</f>
        <v>6.6905615292711662E-3</v>
      </c>
      <c r="AD553" s="2">
        <f>(Table2[[#This Row],[Day High]]/Table2[[#This Row],[Close Price]])-1</f>
        <v>3.8452409209589256E-2</v>
      </c>
      <c r="AE553" s="2">
        <f>(Table2[[#This Row],[Close Price]]/Table2[[#This Row],[Current Week Low]])-1</f>
        <v>6.6905615292711662E-3</v>
      </c>
      <c r="AF553" s="2">
        <f>(Table2[[#This Row],[Current Week High]]/Table2[[#This Row],[Close Price]])-1</f>
        <v>4.4327082838832244E-2</v>
      </c>
      <c r="AG553" s="2">
        <f>(Table2[[#This Row],[Close Price]]/Table2[[#This Row],[Current Month Low]])-1</f>
        <v>9.3220888744729224E-2</v>
      </c>
      <c r="AH553" s="2">
        <f>(Table2[[#This Row],[Current Month High]]/Table2[[#This Row],[Close Price]])-1</f>
        <v>4.4327082838832244E-2</v>
      </c>
      <c r="AI553">
        <v>18.0868739615475</v>
      </c>
      <c r="AJ553">
        <v>40.433333333333302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-0.03</v>
      </c>
      <c r="AM553" t="s">
        <v>10344</v>
      </c>
      <c r="AN553">
        <v>1.55</v>
      </c>
      <c r="AO553" t="s">
        <v>10345</v>
      </c>
      <c r="AP553">
        <v>1.1570854292840001E-2</v>
      </c>
      <c r="AQ553">
        <f>(Table2[[#This Row],[Sharpe Ratio]]-AVERAGE(Table2[Sharpe Ratio]))/_xlfn.STDEV.P(Table2[Sharpe Ratio])</f>
        <v>-0.62025674442759482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6.8974061656448482E-2</v>
      </c>
      <c r="AS553">
        <f>_xlfn.RANK.AVG(Table2[[#This Row],[1Y Return vs Nifty Z-Score]],Table2[1Y Return vs Nifty Z-Score])</f>
        <v>445</v>
      </c>
      <c r="AT553">
        <f>_xlfn.RANK.AVG(Table2[[#This Row],[6M Return vs Nifty Z-Score]],Table2[6M Return vs Nifty Z-Score])</f>
        <v>590</v>
      </c>
      <c r="AU553">
        <f>_xlfn.RANK.AVG(Table2[[#This Row],[Sharpe Ratio Z-Score]],Table2[Sharpe Ratio Z-Score])</f>
        <v>502</v>
      </c>
      <c r="AV553">
        <f>(Table2[[#This Row],[Rank 1Y]]+Table2[[#This Row],[Rank 6M]]+Table2[[#This Row],[Rank Sharpe]])/3</f>
        <v>512.33333333333337</v>
      </c>
    </row>
    <row r="554" spans="1:48" x14ac:dyDescent="0.3">
      <c r="A554" t="s">
        <v>1766</v>
      </c>
      <c r="B554" t="s">
        <v>1767</v>
      </c>
      <c r="C554" t="s">
        <v>10311</v>
      </c>
      <c r="D554" t="s">
        <v>127</v>
      </c>
      <c r="E554">
        <v>4548.9047732729996</v>
      </c>
      <c r="F554">
        <v>235.34</v>
      </c>
      <c r="G554">
        <v>-10.7704387941832</v>
      </c>
      <c r="H554">
        <f>(Table2[[#This Row],[1Y Return vs Nifty]]-AVERAGE(Table2[1Y Return vs Nifty]))/_xlfn.STDEV.P(Table2[1Y Return vs Nifty])</f>
        <v>-0.63013073821149668</v>
      </c>
      <c r="I554">
        <v>9.8481626908822495</v>
      </c>
      <c r="J554">
        <f>(Table2[[#This Row],[1M Return vs Nifty]]-AVERAGE(Table2[1M Return vs Nifty]))/_xlfn.STDEV.P(Table2[1M Return vs Nifty])</f>
        <v>0.8851962161122634</v>
      </c>
      <c r="K554">
        <v>-25.670676682528601</v>
      </c>
      <c r="L554">
        <f>(Table2[[#This Row],[6M Return vs Nifty]]-AVERAGE(Table2[6M Return vs Nifty]))/_xlfn.STDEV.P(Table2[6M Return vs Nifty])</f>
        <v>-1.1659539219887165</v>
      </c>
      <c r="M554">
        <v>10.7645691148534</v>
      </c>
      <c r="N554">
        <f>(Table2[[#This Row],[1W Return vs Nifty]]-AVERAGE(Table2[1W Return vs Nifty]))/_xlfn.STDEV.P(Table2[1W Return vs Nifty])</f>
        <v>2.2513205605535758</v>
      </c>
      <c r="O554">
        <v>221.44</v>
      </c>
      <c r="P554">
        <v>218.93122817304501</v>
      </c>
      <c r="Q554">
        <v>217.34077330987299</v>
      </c>
      <c r="R554">
        <v>74.496601669221505</v>
      </c>
      <c r="S554" s="2">
        <f>(Table2[[#This Row],[Close Price]]-Table2[[#This Row],[20D EMA]])/Table2[[#This Row],[20D EMA]]</f>
        <v>6.2770953757225453E-2</v>
      </c>
      <c r="T554" s="2">
        <f>(Table2[[#This Row],[Close Price]]-Table2[[#This Row],[50D EMA]])/Table2[[#This Row],[50D EMA]]</f>
        <v>7.4949434869955436E-2</v>
      </c>
      <c r="U554" s="2">
        <f>(Table2[[#This Row],[Close Price]]-Table2[[#This Row],[200D EMA]])/Table2[[#This Row],[200D EMA]]</f>
        <v>8.2815692683970862E-2</v>
      </c>
      <c r="V554">
        <v>1.5171262723656</v>
      </c>
      <c r="W554">
        <v>232.97</v>
      </c>
      <c r="X554">
        <v>239.31</v>
      </c>
      <c r="Y554">
        <v>232.31</v>
      </c>
      <c r="Z554">
        <v>242.29</v>
      </c>
      <c r="AA554">
        <v>195.9</v>
      </c>
      <c r="AB554">
        <v>242.29</v>
      </c>
      <c r="AC554" s="2">
        <f>(Table2[[#This Row],[Close Price]]/Table2[[#This Row],[Day Low]])-1</f>
        <v>1.0172983645962974E-2</v>
      </c>
      <c r="AD554" s="2">
        <f>(Table2[[#This Row],[Day High]]/Table2[[#This Row],[Close Price]])-1</f>
        <v>1.6869210503951626E-2</v>
      </c>
      <c r="AE554" s="2">
        <f>(Table2[[#This Row],[Close Price]]/Table2[[#This Row],[Current Week Low]])-1</f>
        <v>1.3042916792217252E-2</v>
      </c>
      <c r="AF554" s="2">
        <f>(Table2[[#This Row],[Current Week High]]/Table2[[#This Row],[Close Price]])-1</f>
        <v>2.9531741310444337E-2</v>
      </c>
      <c r="AG554" s="2">
        <f>(Table2[[#This Row],[Close Price]]/Table2[[#This Row],[Current Month Low]])-1</f>
        <v>0.20132720775906066</v>
      </c>
      <c r="AH554" s="2">
        <f>(Table2[[#This Row],[Current Month High]]/Table2[[#This Row],[Close Price]])-1</f>
        <v>2.9531741310444337E-2</v>
      </c>
      <c r="AI554">
        <v>18.1269652417778</v>
      </c>
      <c r="AJ554">
        <v>41.006590772917903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0.13</v>
      </c>
      <c r="AM554" t="s">
        <v>10345</v>
      </c>
      <c r="AN554">
        <v>9.41</v>
      </c>
      <c r="AO554" t="s">
        <v>10345</v>
      </c>
      <c r="AP554">
        <v>7.5020807382423005E-2</v>
      </c>
      <c r="AQ554">
        <f>(Table2[[#This Row],[Sharpe Ratio]]-AVERAGE(Table2[Sharpe Ratio]))/_xlfn.STDEV.P(Table2[Sharpe Ratio])</f>
        <v>0.10871323547511424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1.4491453519407402</v>
      </c>
      <c r="AS554">
        <f>_xlfn.RANK.AVG(Table2[[#This Row],[1Y Return vs Nifty Z-Score]],Table2[1Y Return vs Nifty Z-Score])</f>
        <v>535</v>
      </c>
      <c r="AT554">
        <f>_xlfn.RANK.AVG(Table2[[#This Row],[6M Return vs Nifty Z-Score]],Table2[6M Return vs Nifty Z-Score])</f>
        <v>682</v>
      </c>
      <c r="AU554">
        <f>_xlfn.RANK.AVG(Table2[[#This Row],[Sharpe Ratio Z-Score]],Table2[Sharpe Ratio Z-Score])</f>
        <v>321</v>
      </c>
      <c r="AV554">
        <f>(Table2[[#This Row],[Rank 1Y]]+Table2[[#This Row],[Rank 6M]]+Table2[[#This Row],[Rank Sharpe]])/3</f>
        <v>512.66666666666663</v>
      </c>
    </row>
    <row r="555" spans="1:48" x14ac:dyDescent="0.3">
      <c r="A555" t="s">
        <v>1583</v>
      </c>
      <c r="B555" t="s">
        <v>1584</v>
      </c>
      <c r="C555" t="s">
        <v>10301</v>
      </c>
      <c r="D555" t="s">
        <v>528</v>
      </c>
      <c r="E555">
        <v>6112.0408301999996</v>
      </c>
      <c r="F555">
        <v>290.75</v>
      </c>
      <c r="G555">
        <v>-19.485466203104298</v>
      </c>
      <c r="H555">
        <f>(Table2[[#This Row],[1Y Return vs Nifty]]-AVERAGE(Table2[1Y Return vs Nifty]))/_xlfn.STDEV.P(Table2[1Y Return vs Nifty])</f>
        <v>-0.76689670940920951</v>
      </c>
      <c r="I555">
        <v>-6.3385832988765101</v>
      </c>
      <c r="J555">
        <f>(Table2[[#This Row],[1M Return vs Nifty]]-AVERAGE(Table2[1M Return vs Nifty]))/_xlfn.STDEV.P(Table2[1M Return vs Nifty])</f>
        <v>-0.64797396357676373</v>
      </c>
      <c r="K555">
        <v>-37.885436524312603</v>
      </c>
      <c r="L555">
        <f>(Table2[[#This Row],[6M Return vs Nifty]]-AVERAGE(Table2[6M Return vs Nifty]))/_xlfn.STDEV.P(Table2[6M Return vs Nifty])</f>
        <v>-1.5839694128813724</v>
      </c>
      <c r="M555">
        <v>-5.4383811320205799</v>
      </c>
      <c r="N555">
        <f>(Table2[[#This Row],[1W Return vs Nifty]]-AVERAGE(Table2[1W Return vs Nifty]))/_xlfn.STDEV.P(Table2[1W Return vs Nifty])</f>
        <v>-1.4080779360181388</v>
      </c>
      <c r="O555">
        <v>294.67</v>
      </c>
      <c r="P555">
        <v>300.71746045264803</v>
      </c>
      <c r="Q555">
        <v>313.61823529826898</v>
      </c>
      <c r="R555">
        <v>45.143375819487602</v>
      </c>
      <c r="S555" s="2">
        <f>(Table2[[#This Row],[Close Price]]-Table2[[#This Row],[20D EMA]])/Table2[[#This Row],[20D EMA]]</f>
        <v>-1.330301693419763E-2</v>
      </c>
      <c r="T555" s="2">
        <f>(Table2[[#This Row],[Close Price]]-Table2[[#This Row],[50D EMA]])/Table2[[#This Row],[50D EMA]]</f>
        <v>-3.3145599319855709E-2</v>
      </c>
      <c r="U555" s="2">
        <f>(Table2[[#This Row],[Close Price]]-Table2[[#This Row],[200D EMA]])/Table2[[#This Row],[200D EMA]]</f>
        <v>-7.2917428658190037E-2</v>
      </c>
      <c r="V555">
        <v>0.55957441347400805</v>
      </c>
      <c r="W555">
        <v>289.95</v>
      </c>
      <c r="X555">
        <v>297</v>
      </c>
      <c r="Y555">
        <v>289.95</v>
      </c>
      <c r="Z555">
        <v>297</v>
      </c>
      <c r="AA555">
        <v>278.14999999999998</v>
      </c>
      <c r="AB555">
        <v>308.95</v>
      </c>
      <c r="AC555" s="2">
        <f>(Table2[[#This Row],[Close Price]]/Table2[[#This Row],[Day Low]])-1</f>
        <v>2.759096395930305E-3</v>
      </c>
      <c r="AD555" s="2">
        <f>(Table2[[#This Row],[Day High]]/Table2[[#This Row],[Close Price]])-1</f>
        <v>2.1496130696474713E-2</v>
      </c>
      <c r="AE555" s="2">
        <f>(Table2[[#This Row],[Close Price]]/Table2[[#This Row],[Current Week Low]])-1</f>
        <v>2.759096395930305E-3</v>
      </c>
      <c r="AF555" s="2">
        <f>(Table2[[#This Row],[Current Week High]]/Table2[[#This Row],[Close Price]])-1</f>
        <v>2.1496130696474713E-2</v>
      </c>
      <c r="AG555" s="2">
        <f>(Table2[[#This Row],[Close Price]]/Table2[[#This Row],[Current Month Low]])-1</f>
        <v>4.5299298939421195E-2</v>
      </c>
      <c r="AH555" s="2">
        <f>(Table2[[#This Row],[Current Month High]]/Table2[[#This Row],[Close Price]])-1</f>
        <v>6.259673258813403E-2</v>
      </c>
      <c r="AI555">
        <v>39.391229578675798</v>
      </c>
      <c r="AJ555">
        <v>14.221174621881699</v>
      </c>
      <c r="AK555" t="str">
        <f>IF(AND(Table2[[#This Row],[20D EMA]]&gt;Table2[[#This Row],[50D EMA]],Table2[[#This Row],[50D EMA]]&gt;Table2[[#This Row],[200D EMA]]),"Uptrend","Downtrend/NoTrend")</f>
        <v>Downtrend/NoTrend</v>
      </c>
      <c r="AL555">
        <v>-0.12</v>
      </c>
      <c r="AM555" t="s">
        <v>10344</v>
      </c>
      <c r="AN555">
        <v>-0.63</v>
      </c>
      <c r="AO555" t="s">
        <v>10344</v>
      </c>
      <c r="AP555">
        <v>0.10703661622310599</v>
      </c>
      <c r="AQ555">
        <f>(Table2[[#This Row],[Sharpe Ratio]]-AVERAGE(Table2[Sharpe Ratio]))/_xlfn.STDEV.P(Table2[Sharpe Ratio])</f>
        <v>0.4765395677374985</v>
      </c>
      <c r="AR5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5">
        <f>_xlfn.RANK.AVG(Table2[[#This Row],[1Y Return vs Nifty Z-Score]],Table2[1Y Return vs Nifty Z-Score])</f>
        <v>595</v>
      </c>
      <c r="AT555">
        <f>_xlfn.RANK.AVG(Table2[[#This Row],[6M Return vs Nifty Z-Score]],Table2[6M Return vs Nifty Z-Score])</f>
        <v>721</v>
      </c>
      <c r="AU555">
        <f>_xlfn.RANK.AVG(Table2[[#This Row],[Sharpe Ratio Z-Score]],Table2[Sharpe Ratio Z-Score])</f>
        <v>225</v>
      </c>
      <c r="AV555">
        <f>(Table2[[#This Row],[Rank 1Y]]+Table2[[#This Row],[Rank 6M]]+Table2[[#This Row],[Rank Sharpe]])/3</f>
        <v>513.66666666666663</v>
      </c>
    </row>
    <row r="556" spans="1:48" x14ac:dyDescent="0.3">
      <c r="A556" t="s">
        <v>19</v>
      </c>
      <c r="B556" t="s">
        <v>20</v>
      </c>
      <c r="C556" t="s">
        <v>10300</v>
      </c>
      <c r="D556" t="s">
        <v>21</v>
      </c>
      <c r="E556">
        <v>1627108.2281573699</v>
      </c>
      <c r="F556">
        <v>4506.05</v>
      </c>
      <c r="G556">
        <v>3.72659364305184</v>
      </c>
      <c r="H556">
        <f>(Table2[[#This Row],[1Y Return vs Nifty]]-AVERAGE(Table2[1Y Return vs Nifty]))/_xlfn.STDEV.P(Table2[1Y Return vs Nifty])</f>
        <v>-0.40262706808722204</v>
      </c>
      <c r="I556">
        <v>1.12700440454892</v>
      </c>
      <c r="J556">
        <f>(Table2[[#This Row],[1M Return vs Nifty]]-AVERAGE(Table2[1M Return vs Nifty]))/_xlfn.STDEV.P(Table2[1M Return vs Nifty])</f>
        <v>5.9148792781232661E-2</v>
      </c>
      <c r="K556">
        <v>-4.7297074307154601</v>
      </c>
      <c r="L556">
        <f>(Table2[[#This Row],[6M Return vs Nifty]]-AVERAGE(Table2[6M Return vs Nifty]))/_xlfn.STDEV.P(Table2[6M Return vs Nifty])</f>
        <v>-0.44930867845143635</v>
      </c>
      <c r="M556">
        <v>-1.4239927291933501</v>
      </c>
      <c r="N556">
        <f>(Table2[[#This Row],[1W Return vs Nifty]]-AVERAGE(Table2[1W Return vs Nifty]))/_xlfn.STDEV.P(Table2[1W Return vs Nifty])</f>
        <v>-0.50143768457411131</v>
      </c>
      <c r="O556">
        <v>4384.92</v>
      </c>
      <c r="P556">
        <v>4231.2586912034903</v>
      </c>
      <c r="Q556">
        <v>3940.2962333969999</v>
      </c>
      <c r="R556">
        <v>65.330533141336801</v>
      </c>
      <c r="S556" s="2">
        <f>(Table2[[#This Row],[Close Price]]-Table2[[#This Row],[20D EMA]])/Table2[[#This Row],[20D EMA]]</f>
        <v>2.7624221194457392E-2</v>
      </c>
      <c r="T556" s="2">
        <f>(Table2[[#This Row],[Close Price]]-Table2[[#This Row],[50D EMA]])/Table2[[#This Row],[50D EMA]]</f>
        <v>6.4943159672033984E-2</v>
      </c>
      <c r="U556" s="2">
        <f>(Table2[[#This Row],[Close Price]]-Table2[[#This Row],[200D EMA]])/Table2[[#This Row],[200D EMA]]</f>
        <v>0.14358153120768125</v>
      </c>
      <c r="V556">
        <v>0.77400634773195898</v>
      </c>
      <c r="W556">
        <v>4457.3</v>
      </c>
      <c r="X556">
        <v>4562.5</v>
      </c>
      <c r="Y556">
        <v>4457.3</v>
      </c>
      <c r="Z556">
        <v>4562.5</v>
      </c>
      <c r="AA556">
        <v>4110.5</v>
      </c>
      <c r="AB556">
        <v>4565</v>
      </c>
      <c r="AC556" s="2">
        <f>(Table2[[#This Row],[Close Price]]/Table2[[#This Row],[Day Low]])-1</f>
        <v>1.0937114396607717E-2</v>
      </c>
      <c r="AD556" s="2">
        <f>(Table2[[#This Row],[Day High]]/Table2[[#This Row],[Close Price]])-1</f>
        <v>1.2527601779829256E-2</v>
      </c>
      <c r="AE556" s="2">
        <f>(Table2[[#This Row],[Close Price]]/Table2[[#This Row],[Current Week Low]])-1</f>
        <v>1.0937114396607717E-2</v>
      </c>
      <c r="AF556" s="2">
        <f>(Table2[[#This Row],[Current Week High]]/Table2[[#This Row],[Close Price]])-1</f>
        <v>1.2527601779829256E-2</v>
      </c>
      <c r="AG556" s="2">
        <f>(Table2[[#This Row],[Close Price]]/Table2[[#This Row],[Current Month Low]])-1</f>
        <v>9.6229169200827247E-2</v>
      </c>
      <c r="AH556" s="2">
        <f>(Table2[[#This Row],[Current Month High]]/Table2[[#This Row],[Close Price]])-1</f>
        <v>1.3082411424640172E-2</v>
      </c>
      <c r="AI556">
        <v>1.3082411424640099</v>
      </c>
      <c r="AJ556">
        <v>36.093325279371697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-0.04</v>
      </c>
      <c r="AM556" t="s">
        <v>10344</v>
      </c>
      <c r="AN556">
        <v>6.56</v>
      </c>
      <c r="AO556" t="s">
        <v>10345</v>
      </c>
      <c r="AP556">
        <v>-3.0242468286399999E-2</v>
      </c>
      <c r="AQ556">
        <f>(Table2[[#This Row],[Sharpe Ratio]]-AVERAGE(Table2[Sharpe Ratio]))/_xlfn.STDEV.P(Table2[Sharpe Ratio])</f>
        <v>-1.1006457035371371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-2.3948703418686739</v>
      </c>
      <c r="AS556">
        <f>_xlfn.RANK.AVG(Table2[[#This Row],[1Y Return vs Nifty Z-Score]],Table2[1Y Return vs Nifty Z-Score])</f>
        <v>431</v>
      </c>
      <c r="AT556">
        <f>_xlfn.RANK.AVG(Table2[[#This Row],[6M Return vs Nifty Z-Score]],Table2[6M Return vs Nifty Z-Score])</f>
        <v>476</v>
      </c>
      <c r="AU556">
        <f>_xlfn.RANK.AVG(Table2[[#This Row],[Sharpe Ratio Z-Score]],Table2[Sharpe Ratio Z-Score])</f>
        <v>636</v>
      </c>
      <c r="AV556">
        <f>(Table2[[#This Row],[Rank 1Y]]+Table2[[#This Row],[Rank 6M]]+Table2[[#This Row],[Rank Sharpe]])/3</f>
        <v>514.33333333333337</v>
      </c>
    </row>
    <row r="557" spans="1:48" x14ac:dyDescent="0.3">
      <c r="A557" t="s">
        <v>506</v>
      </c>
      <c r="B557" t="s">
        <v>507</v>
      </c>
      <c r="C557" t="s">
        <v>10307</v>
      </c>
      <c r="D557" t="s">
        <v>193</v>
      </c>
      <c r="E557">
        <v>41489.995739090002</v>
      </c>
      <c r="F557">
        <v>700.1</v>
      </c>
      <c r="G557">
        <v>-11.1735783332261</v>
      </c>
      <c r="H557">
        <f>(Table2[[#This Row],[1Y Return vs Nifty]]-AVERAGE(Table2[1Y Return vs Nifty]))/_xlfn.STDEV.P(Table2[1Y Return vs Nifty])</f>
        <v>-0.63645725538675657</v>
      </c>
      <c r="I557">
        <v>0.79124050089101705</v>
      </c>
      <c r="J557">
        <f>(Table2[[#This Row],[1M Return vs Nifty]]-AVERAGE(Table2[1M Return vs Nifty]))/_xlfn.STDEV.P(Table2[1M Return vs Nifty])</f>
        <v>2.7346032372811097E-2</v>
      </c>
      <c r="K557">
        <v>-8.1803970649686697</v>
      </c>
      <c r="L557">
        <f>(Table2[[#This Row],[6M Return vs Nifty]]-AVERAGE(Table2[6M Return vs Nifty]))/_xlfn.STDEV.P(Table2[6M Return vs Nifty])</f>
        <v>-0.56739873835145005</v>
      </c>
      <c r="M557">
        <v>-0.21895621183296199</v>
      </c>
      <c r="N557">
        <f>(Table2[[#This Row],[1W Return vs Nifty]]-AVERAGE(Table2[1W Return vs Nifty]))/_xlfn.STDEV.P(Table2[1W Return vs Nifty])</f>
        <v>-0.22928299960904577</v>
      </c>
      <c r="O557">
        <v>687.19</v>
      </c>
      <c r="P557">
        <v>676.82950009889396</v>
      </c>
      <c r="Q557">
        <v>637.24738256193302</v>
      </c>
      <c r="R557">
        <v>62.191528974610002</v>
      </c>
      <c r="S557" s="2">
        <f>(Table2[[#This Row],[Close Price]]-Table2[[#This Row],[20D EMA]])/Table2[[#This Row],[20D EMA]]</f>
        <v>1.8786652890757968E-2</v>
      </c>
      <c r="T557" s="2">
        <f>(Table2[[#This Row],[Close Price]]-Table2[[#This Row],[50D EMA]])/Table2[[#This Row],[50D EMA]]</f>
        <v>3.4381627718215485E-2</v>
      </c>
      <c r="U557" s="2">
        <f>(Table2[[#This Row],[Close Price]]-Table2[[#This Row],[200D EMA]])/Table2[[#This Row],[200D EMA]]</f>
        <v>9.8631425028973665E-2</v>
      </c>
      <c r="V557">
        <v>0.82084788031202904</v>
      </c>
      <c r="W557">
        <v>697</v>
      </c>
      <c r="X557">
        <v>717.95</v>
      </c>
      <c r="Y557">
        <v>690.15</v>
      </c>
      <c r="Z557">
        <v>736.9</v>
      </c>
      <c r="AA557">
        <v>643.75</v>
      </c>
      <c r="AB557">
        <v>736.9</v>
      </c>
      <c r="AC557" s="2">
        <f>(Table2[[#This Row],[Close Price]]/Table2[[#This Row],[Day Low]])-1</f>
        <v>4.4476327116211856E-3</v>
      </c>
      <c r="AD557" s="2">
        <f>(Table2[[#This Row],[Day High]]/Table2[[#This Row],[Close Price]])-1</f>
        <v>2.5496357663191027E-2</v>
      </c>
      <c r="AE557" s="2">
        <f>(Table2[[#This Row],[Close Price]]/Table2[[#This Row],[Current Week Low]])-1</f>
        <v>1.4417155690791938E-2</v>
      </c>
      <c r="AF557" s="2">
        <f>(Table2[[#This Row],[Current Week High]]/Table2[[#This Row],[Close Price]])-1</f>
        <v>5.2563919440079987E-2</v>
      </c>
      <c r="AG557" s="2">
        <f>(Table2[[#This Row],[Close Price]]/Table2[[#This Row],[Current Month Low]])-1</f>
        <v>8.7533980582524373E-2</v>
      </c>
      <c r="AH557" s="2">
        <f>(Table2[[#This Row],[Current Month High]]/Table2[[#This Row],[Close Price]])-1</f>
        <v>5.2563919440079987E-2</v>
      </c>
      <c r="AI557">
        <v>9.1986859020140006</v>
      </c>
      <c r="AJ557">
        <v>43.4337225978283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0.02</v>
      </c>
      <c r="AM557" t="s">
        <v>10345</v>
      </c>
      <c r="AN557">
        <v>3.14</v>
      </c>
      <c r="AO557" t="s">
        <v>10345</v>
      </c>
      <c r="AP557">
        <v>1.5994314939875999E-2</v>
      </c>
      <c r="AQ557">
        <f>(Table2[[#This Row],[Sharpe Ratio]]-AVERAGE(Table2[Sharpe Ratio]))/_xlfn.STDEV.P(Table2[Sharpe Ratio])</f>
        <v>-0.56943606037732308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-1.9752290213517643</v>
      </c>
      <c r="AS557">
        <f>_xlfn.RANK.AVG(Table2[[#This Row],[1Y Return vs Nifty Z-Score]],Table2[1Y Return vs Nifty Z-Score])</f>
        <v>537</v>
      </c>
      <c r="AT557">
        <f>_xlfn.RANK.AVG(Table2[[#This Row],[6M Return vs Nifty Z-Score]],Table2[6M Return vs Nifty Z-Score])</f>
        <v>517</v>
      </c>
      <c r="AU557">
        <f>_xlfn.RANK.AVG(Table2[[#This Row],[Sharpe Ratio Z-Score]],Table2[Sharpe Ratio Z-Score])</f>
        <v>489</v>
      </c>
      <c r="AV557">
        <f>(Table2[[#This Row],[Rank 1Y]]+Table2[[#This Row],[Rank 6M]]+Table2[[#This Row],[Rank Sharpe]])/3</f>
        <v>514.33333333333337</v>
      </c>
    </row>
    <row r="558" spans="1:48" x14ac:dyDescent="0.3">
      <c r="A558" t="s">
        <v>1210</v>
      </c>
      <c r="B558" t="s">
        <v>1211</v>
      </c>
      <c r="C558" t="s">
        <v>10301</v>
      </c>
      <c r="D558" t="s">
        <v>528</v>
      </c>
      <c r="E558">
        <v>9933.1485886409992</v>
      </c>
      <c r="F558">
        <v>101.85</v>
      </c>
      <c r="G558">
        <v>3.2860490385733798</v>
      </c>
      <c r="H558">
        <f>(Table2[[#This Row],[1Y Return vs Nifty]]-AVERAGE(Table2[1Y Return vs Nifty]))/_xlfn.STDEV.P(Table2[1Y Return vs Nifty])</f>
        <v>-0.4095405874441127</v>
      </c>
      <c r="I558">
        <v>-0.35349121286026303</v>
      </c>
      <c r="J558">
        <f>(Table2[[#This Row],[1M Return vs Nifty]]-AVERAGE(Table2[1M Return vs Nifty]))/_xlfn.STDEV.P(Table2[1M Return vs Nifty])</f>
        <v>-8.1080239861163403E-2</v>
      </c>
      <c r="K558">
        <v>-8.9651110144249806</v>
      </c>
      <c r="L558">
        <f>(Table2[[#This Row],[6M Return vs Nifty]]-AVERAGE(Table2[6M Return vs Nifty]))/_xlfn.STDEV.P(Table2[6M Return vs Nifty])</f>
        <v>-0.59425334630454307</v>
      </c>
      <c r="M558">
        <v>8.2609296654851505</v>
      </c>
      <c r="N558">
        <f>(Table2[[#This Row],[1W Return vs Nifty]]-AVERAGE(Table2[1W Return vs Nifty]))/_xlfn.STDEV.P(Table2[1W Return vs Nifty])</f>
        <v>1.6858794342535437</v>
      </c>
      <c r="O558">
        <v>96.92</v>
      </c>
      <c r="P558">
        <v>94.207146304752399</v>
      </c>
      <c r="Q558">
        <v>88.762142476655001</v>
      </c>
      <c r="R558">
        <v>73.818769611229996</v>
      </c>
      <c r="S558" s="2">
        <f>(Table2[[#This Row],[Close Price]]-Table2[[#This Row],[20D EMA]])/Table2[[#This Row],[20D EMA]]</f>
        <v>5.0866694180767565E-2</v>
      </c>
      <c r="T558" s="2">
        <f>(Table2[[#This Row],[Close Price]]-Table2[[#This Row],[50D EMA]])/Table2[[#This Row],[50D EMA]]</f>
        <v>8.1128173339669901E-2</v>
      </c>
      <c r="U558" s="2">
        <f>(Table2[[#This Row],[Close Price]]-Table2[[#This Row],[200D EMA]])/Table2[[#This Row],[200D EMA]]</f>
        <v>0.14744864373668293</v>
      </c>
      <c r="V558">
        <v>1.8353895259458199</v>
      </c>
      <c r="W558">
        <v>101</v>
      </c>
      <c r="X558">
        <v>104</v>
      </c>
      <c r="Y558">
        <v>92.31</v>
      </c>
      <c r="Z558">
        <v>105.9</v>
      </c>
      <c r="AA558">
        <v>89.87</v>
      </c>
      <c r="AB558">
        <v>105.9</v>
      </c>
      <c r="AC558" s="2">
        <f>(Table2[[#This Row],[Close Price]]/Table2[[#This Row],[Day Low]])-1</f>
        <v>8.4158415841584233E-3</v>
      </c>
      <c r="AD558" s="2">
        <f>(Table2[[#This Row],[Day High]]/Table2[[#This Row],[Close Price]])-1</f>
        <v>2.1109474717722287E-2</v>
      </c>
      <c r="AE558" s="2">
        <f>(Table2[[#This Row],[Close Price]]/Table2[[#This Row],[Current Week Low]])-1</f>
        <v>0.10334741631459199</v>
      </c>
      <c r="AF558" s="2">
        <f>(Table2[[#This Row],[Current Week High]]/Table2[[#This Row],[Close Price]])-1</f>
        <v>3.9764359351988299E-2</v>
      </c>
      <c r="AG558" s="2">
        <f>(Table2[[#This Row],[Close Price]]/Table2[[#This Row],[Current Month Low]])-1</f>
        <v>0.13330366084344036</v>
      </c>
      <c r="AH558" s="2">
        <f>(Table2[[#This Row],[Current Month High]]/Table2[[#This Row],[Close Price]])-1</f>
        <v>3.9764359351988299E-2</v>
      </c>
      <c r="AI558">
        <v>12.763868433971499</v>
      </c>
      <c r="AJ558">
        <v>47.6086956521739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0.2</v>
      </c>
      <c r="AM558" t="s">
        <v>10345</v>
      </c>
      <c r="AN558">
        <v>4.7300000000000004</v>
      </c>
      <c r="AO558" t="s">
        <v>10345</v>
      </c>
      <c r="AP558">
        <v>-5.3515889439450003E-3</v>
      </c>
      <c r="AQ558">
        <f>(Table2[[#This Row],[Sharpe Ratio]]-AVERAGE(Table2[Sharpe Ratio]))/_xlfn.STDEV.P(Table2[Sharpe Ratio])</f>
        <v>-0.81467695288396902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-0.2136716922402444</v>
      </c>
      <c r="AS558">
        <f>_xlfn.RANK.AVG(Table2[[#This Row],[1Y Return vs Nifty Z-Score]],Table2[1Y Return vs Nifty Z-Score])</f>
        <v>434</v>
      </c>
      <c r="AT558">
        <f>_xlfn.RANK.AVG(Table2[[#This Row],[6M Return vs Nifty Z-Score]],Table2[6M Return vs Nifty Z-Score])</f>
        <v>523</v>
      </c>
      <c r="AU558">
        <f>_xlfn.RANK.AVG(Table2[[#This Row],[Sharpe Ratio Z-Score]],Table2[Sharpe Ratio Z-Score])</f>
        <v>588</v>
      </c>
      <c r="AV558">
        <f>(Table2[[#This Row],[Rank 1Y]]+Table2[[#This Row],[Rank 6M]]+Table2[[#This Row],[Rank Sharpe]])/3</f>
        <v>515</v>
      </c>
    </row>
    <row r="559" spans="1:48" x14ac:dyDescent="0.3">
      <c r="A559" t="s">
        <v>1627</v>
      </c>
      <c r="B559" t="s">
        <v>1628</v>
      </c>
      <c r="C559" t="s">
        <v>10312</v>
      </c>
      <c r="D559" t="s">
        <v>335</v>
      </c>
      <c r="E559">
        <v>5552.8475214749997</v>
      </c>
      <c r="F559">
        <v>268.25</v>
      </c>
      <c r="G559">
        <v>-14.9311969417599</v>
      </c>
      <c r="H559">
        <f>(Table2[[#This Row],[1Y Return vs Nifty]]-AVERAGE(Table2[1Y Return vs Nifty]))/_xlfn.STDEV.P(Table2[1Y Return vs Nifty])</f>
        <v>-0.69542601523949754</v>
      </c>
      <c r="I559">
        <v>-7.1932800390394096</v>
      </c>
      <c r="J559">
        <f>(Table2[[#This Row],[1M Return vs Nifty]]-AVERAGE(Table2[1M Return vs Nifty]))/_xlfn.STDEV.P(Table2[1M Return vs Nifty])</f>
        <v>-0.72892881117394337</v>
      </c>
      <c r="K559">
        <v>14.221548669938599</v>
      </c>
      <c r="L559">
        <f>(Table2[[#This Row],[6M Return vs Nifty]]-AVERAGE(Table2[6M Return vs Nifty]))/_xlfn.STDEV.P(Table2[6M Return vs Nifty])</f>
        <v>0.19924427916367851</v>
      </c>
      <c r="M559">
        <v>-4.73232834525757</v>
      </c>
      <c r="N559">
        <f>(Table2[[#This Row],[1W Return vs Nifty]]-AVERAGE(Table2[1W Return vs Nifty]))/_xlfn.STDEV.P(Table2[1W Return vs Nifty])</f>
        <v>-1.2486175620112936</v>
      </c>
      <c r="O559">
        <v>268.42</v>
      </c>
      <c r="P559">
        <v>262.86795853420801</v>
      </c>
      <c r="Q559">
        <v>240.79700358599601</v>
      </c>
      <c r="R559">
        <v>35.169352492484698</v>
      </c>
      <c r="S559" s="2">
        <f>(Table2[[#This Row],[Close Price]]-Table2[[#This Row],[20D EMA]])/Table2[[#This Row],[20D EMA]]</f>
        <v>-6.3333581700326317E-4</v>
      </c>
      <c r="T559" s="2">
        <f>(Table2[[#This Row],[Close Price]]-Table2[[#This Row],[50D EMA]])/Table2[[#This Row],[50D EMA]]</f>
        <v>2.0474315301884156E-2</v>
      </c>
      <c r="U559" s="2">
        <f>(Table2[[#This Row],[Close Price]]-Table2[[#This Row],[200D EMA]])/Table2[[#This Row],[200D EMA]]</f>
        <v>0.11400887886962299</v>
      </c>
      <c r="V559">
        <v>0.52699418147921495</v>
      </c>
      <c r="W559">
        <v>260.05</v>
      </c>
      <c r="X559">
        <v>274.89999999999998</v>
      </c>
      <c r="Y559">
        <v>259.10000000000002</v>
      </c>
      <c r="Z559">
        <v>274.89999999999998</v>
      </c>
      <c r="AA559">
        <v>253.1</v>
      </c>
      <c r="AB559">
        <v>292.3</v>
      </c>
      <c r="AC559" s="2">
        <f>(Table2[[#This Row],[Close Price]]/Table2[[#This Row],[Day Low]])-1</f>
        <v>3.1532397615843033E-2</v>
      </c>
      <c r="AD559" s="2">
        <f>(Table2[[#This Row],[Day High]]/Table2[[#This Row],[Close Price]])-1</f>
        <v>2.4790307548928192E-2</v>
      </c>
      <c r="AE559" s="2">
        <f>(Table2[[#This Row],[Close Price]]/Table2[[#This Row],[Current Week Low]])-1</f>
        <v>3.5314550366653652E-2</v>
      </c>
      <c r="AF559" s="2">
        <f>(Table2[[#This Row],[Current Week High]]/Table2[[#This Row],[Close Price]])-1</f>
        <v>2.4790307548928192E-2</v>
      </c>
      <c r="AG559" s="2">
        <f>(Table2[[#This Row],[Close Price]]/Table2[[#This Row],[Current Month Low]])-1</f>
        <v>5.9857763729751046E-2</v>
      </c>
      <c r="AH559" s="2">
        <f>(Table2[[#This Row],[Current Month High]]/Table2[[#This Row],[Close Price]])-1</f>
        <v>8.9655172413793061E-2</v>
      </c>
      <c r="AI559">
        <v>10.754892823858301</v>
      </c>
      <c r="AJ559">
        <v>41.931216931216902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0.04</v>
      </c>
      <c r="AM559" t="s">
        <v>10345</v>
      </c>
      <c r="AN559">
        <v>-0.94</v>
      </c>
      <c r="AO559" t="s">
        <v>10344</v>
      </c>
      <c r="AP559">
        <v>-8.7073454899537994E-2</v>
      </c>
      <c r="AQ559">
        <f>(Table2[[#This Row],[Sharpe Ratio]]-AVERAGE(Table2[Sharpe Ratio]))/_xlfn.STDEV.P(Table2[Sharpe Ratio])</f>
        <v>-1.7535710589072082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-4.2272991681682646</v>
      </c>
      <c r="AS559">
        <f>_xlfn.RANK.AVG(Table2[[#This Row],[1Y Return vs Nifty Z-Score]],Table2[1Y Return vs Nifty Z-Score])</f>
        <v>572</v>
      </c>
      <c r="AT559">
        <f>_xlfn.RANK.AVG(Table2[[#This Row],[6M Return vs Nifty Z-Score]],Table2[6M Return vs Nifty Z-Score])</f>
        <v>260</v>
      </c>
      <c r="AU559">
        <f>_xlfn.RANK.AVG(Table2[[#This Row],[Sharpe Ratio Z-Score]],Table2[Sharpe Ratio Z-Score])</f>
        <v>714</v>
      </c>
      <c r="AV559">
        <f>(Table2[[#This Row],[Rank 1Y]]+Table2[[#This Row],[Rank 6M]]+Table2[[#This Row],[Rank Sharpe]])/3</f>
        <v>515.33333333333337</v>
      </c>
    </row>
    <row r="560" spans="1:48" x14ac:dyDescent="0.3">
      <c r="A560" t="s">
        <v>777</v>
      </c>
      <c r="B560" t="s">
        <v>778</v>
      </c>
      <c r="C560" t="s">
        <v>10309</v>
      </c>
      <c r="D560" t="s">
        <v>492</v>
      </c>
      <c r="E560">
        <v>21413.241322255999</v>
      </c>
      <c r="F560">
        <v>178.81</v>
      </c>
      <c r="G560">
        <v>-37.212485052596897</v>
      </c>
      <c r="H560">
        <f>(Table2[[#This Row],[1Y Return vs Nifty]]-AVERAGE(Table2[1Y Return vs Nifty]))/_xlfn.STDEV.P(Table2[1Y Return vs Nifty])</f>
        <v>-1.0450889439980804</v>
      </c>
      <c r="I560">
        <v>-1.15105087313358</v>
      </c>
      <c r="J560">
        <f>(Table2[[#This Row],[1M Return vs Nifty]]-AVERAGE(Table2[1M Return vs Nifty]))/_xlfn.STDEV.P(Table2[1M Return vs Nifty])</f>
        <v>-0.15662319879976752</v>
      </c>
      <c r="K560">
        <v>1.7193671183479</v>
      </c>
      <c r="L560">
        <f>(Table2[[#This Row],[6M Return vs Nifty]]-AVERAGE(Table2[6M Return vs Nifty]))/_xlfn.STDEV.P(Table2[6M Return vs Nifty])</f>
        <v>-0.22860740406303032</v>
      </c>
      <c r="M560">
        <v>2.8867134334312299</v>
      </c>
      <c r="N560">
        <f>(Table2[[#This Row],[1W Return vs Nifty]]-AVERAGE(Table2[1W Return vs Nifty]))/_xlfn.STDEV.P(Table2[1W Return vs Nifty])</f>
        <v>0.47212524133280437</v>
      </c>
      <c r="O560">
        <v>175.91</v>
      </c>
      <c r="P560">
        <v>172.78529836231601</v>
      </c>
      <c r="Q560">
        <v>171.437864747795</v>
      </c>
      <c r="R560">
        <v>53.251132862911298</v>
      </c>
      <c r="S560" s="2">
        <f>(Table2[[#This Row],[Close Price]]-Table2[[#This Row],[20D EMA]])/Table2[[#This Row],[20D EMA]]</f>
        <v>1.6485702916264031E-2</v>
      </c>
      <c r="T560" s="2">
        <f>(Table2[[#This Row],[Close Price]]-Table2[[#This Row],[50D EMA]])/Table2[[#This Row],[50D EMA]]</f>
        <v>3.4868138057965466E-2</v>
      </c>
      <c r="U560" s="2">
        <f>(Table2[[#This Row],[Close Price]]-Table2[[#This Row],[200D EMA]])/Table2[[#This Row],[200D EMA]]</f>
        <v>4.3001791133191407E-2</v>
      </c>
      <c r="V560">
        <v>1.3978291569212</v>
      </c>
      <c r="W560">
        <v>178.17</v>
      </c>
      <c r="X560">
        <v>183.3</v>
      </c>
      <c r="Y560">
        <v>177.2</v>
      </c>
      <c r="Z560">
        <v>188.5</v>
      </c>
      <c r="AA560">
        <v>165.66</v>
      </c>
      <c r="AB560">
        <v>191.33</v>
      </c>
      <c r="AC560" s="2">
        <f>(Table2[[#This Row],[Close Price]]/Table2[[#This Row],[Day Low]])-1</f>
        <v>3.5920749845654854E-3</v>
      </c>
      <c r="AD560" s="2">
        <f>(Table2[[#This Row],[Day High]]/Table2[[#This Row],[Close Price]])-1</f>
        <v>2.5110452435546105E-2</v>
      </c>
      <c r="AE560" s="2">
        <f>(Table2[[#This Row],[Close Price]]/Table2[[#This Row],[Current Week Low]])-1</f>
        <v>9.085778781038556E-3</v>
      </c>
      <c r="AF560" s="2">
        <f>(Table2[[#This Row],[Current Week High]]/Table2[[#This Row],[Close Price]])-1</f>
        <v>5.4191600022370112E-2</v>
      </c>
      <c r="AG560" s="2">
        <f>(Table2[[#This Row],[Close Price]]/Table2[[#This Row],[Current Month Low]])-1</f>
        <v>7.9379451889411978E-2</v>
      </c>
      <c r="AH560" s="2">
        <f>(Table2[[#This Row],[Current Month High]]/Table2[[#This Row],[Close Price]])-1</f>
        <v>7.0018455343660913E-2</v>
      </c>
      <c r="AI560">
        <v>27.230020692355001</v>
      </c>
      <c r="AJ560">
        <v>25.701230228470902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-0.04</v>
      </c>
      <c r="AM560" t="s">
        <v>10344</v>
      </c>
      <c r="AN560">
        <v>3.63</v>
      </c>
      <c r="AO560" t="s">
        <v>10345</v>
      </c>
      <c r="AP560">
        <v>2.2500866940694999E-2</v>
      </c>
      <c r="AQ560">
        <f>(Table2[[#This Row],[Sharpe Ratio]]-AVERAGE(Table2[Sharpe Ratio]))/_xlfn.STDEV.P(Table2[Sharpe Ratio])</f>
        <v>-0.49468295418390557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-1.4528772597119795</v>
      </c>
      <c r="AS560">
        <f>_xlfn.RANK.AVG(Table2[[#This Row],[1Y Return vs Nifty Z-Score]],Table2[1Y Return vs Nifty Z-Score])</f>
        <v>680</v>
      </c>
      <c r="AT560">
        <f>_xlfn.RANK.AVG(Table2[[#This Row],[6M Return vs Nifty Z-Score]],Table2[6M Return vs Nifty Z-Score])</f>
        <v>396</v>
      </c>
      <c r="AU560">
        <f>_xlfn.RANK.AVG(Table2[[#This Row],[Sharpe Ratio Z-Score]],Table2[Sharpe Ratio Z-Score])</f>
        <v>471</v>
      </c>
      <c r="AV560">
        <f>(Table2[[#This Row],[Rank 1Y]]+Table2[[#This Row],[Rank 6M]]+Table2[[#This Row],[Rank Sharpe]])/3</f>
        <v>515.66666666666663</v>
      </c>
    </row>
    <row r="561" spans="1:48" x14ac:dyDescent="0.3">
      <c r="A561" t="s">
        <v>471</v>
      </c>
      <c r="B561" t="s">
        <v>472</v>
      </c>
      <c r="C561" t="s">
        <v>632</v>
      </c>
      <c r="D561" t="s">
        <v>473</v>
      </c>
      <c r="E561">
        <v>46320.198332790002</v>
      </c>
      <c r="F561">
        <v>41328.300000000003</v>
      </c>
      <c r="G561">
        <v>-25.431203553426801</v>
      </c>
      <c r="H561">
        <f>(Table2[[#This Row],[1Y Return vs Nifty]]-AVERAGE(Table2[1Y Return vs Nifty]))/_xlfn.STDEV.P(Table2[1Y Return vs Nifty])</f>
        <v>-0.86020387931793185</v>
      </c>
      <c r="I561">
        <v>-1.0120124435371001</v>
      </c>
      <c r="J561">
        <f>(Table2[[#This Row],[1M Return vs Nifty]]-AVERAGE(Table2[1M Return vs Nifty]))/_xlfn.STDEV.P(Table2[1M Return vs Nifty])</f>
        <v>-0.14345380859478216</v>
      </c>
      <c r="K561">
        <v>5.8336031568973397</v>
      </c>
      <c r="L561">
        <f>(Table2[[#This Row],[6M Return vs Nifty]]-AVERAGE(Table2[6M Return vs Nifty]))/_xlfn.STDEV.P(Table2[6M Return vs Nifty])</f>
        <v>-8.7809351577430569E-2</v>
      </c>
      <c r="M561">
        <v>0.37427933579198203</v>
      </c>
      <c r="N561">
        <f>(Table2[[#This Row],[1W Return vs Nifty]]-AVERAGE(Table2[1W Return vs Nifty]))/_xlfn.STDEV.P(Table2[1W Return vs Nifty])</f>
        <v>-9.5302135753067119E-2</v>
      </c>
      <c r="O561">
        <v>41250.26</v>
      </c>
      <c r="P561">
        <v>40342.728835327303</v>
      </c>
      <c r="Q561">
        <v>38461.787357032597</v>
      </c>
      <c r="R561">
        <v>52.654053271075398</v>
      </c>
      <c r="S561" s="2">
        <f>(Table2[[#This Row],[Close Price]]-Table2[[#This Row],[20D EMA]])/Table2[[#This Row],[20D EMA]]</f>
        <v>1.8918668633846397E-3</v>
      </c>
      <c r="T561" s="2">
        <f>(Table2[[#This Row],[Close Price]]-Table2[[#This Row],[50D EMA]])/Table2[[#This Row],[50D EMA]]</f>
        <v>2.4429957841861579E-2</v>
      </c>
      <c r="U561" s="2">
        <f>(Table2[[#This Row],[Close Price]]-Table2[[#This Row],[200D EMA]])/Table2[[#This Row],[200D EMA]]</f>
        <v>7.4528846419907063E-2</v>
      </c>
      <c r="V561">
        <v>0.54585941658178605</v>
      </c>
      <c r="W561">
        <v>41108.35</v>
      </c>
      <c r="X561">
        <v>41728.449999999997</v>
      </c>
      <c r="Y561">
        <v>41108.35</v>
      </c>
      <c r="Z561">
        <v>42345</v>
      </c>
      <c r="AA561">
        <v>39586.5</v>
      </c>
      <c r="AB561">
        <v>42922</v>
      </c>
      <c r="AC561" s="2">
        <f>(Table2[[#This Row],[Close Price]]/Table2[[#This Row],[Day Low]])-1</f>
        <v>5.3504944859135151E-3</v>
      </c>
      <c r="AD561" s="2">
        <f>(Table2[[#This Row],[Day High]]/Table2[[#This Row],[Close Price]])-1</f>
        <v>9.6822274325338853E-3</v>
      </c>
      <c r="AE561" s="2">
        <f>(Table2[[#This Row],[Close Price]]/Table2[[#This Row],[Current Week Low]])-1</f>
        <v>5.3504944859135151E-3</v>
      </c>
      <c r="AF561" s="2">
        <f>(Table2[[#This Row],[Current Week High]]/Table2[[#This Row],[Close Price]])-1</f>
        <v>2.4600576360508386E-2</v>
      </c>
      <c r="AG561" s="2">
        <f>(Table2[[#This Row],[Close Price]]/Table2[[#This Row],[Current Month Low]])-1</f>
        <v>4.3999848433178057E-2</v>
      </c>
      <c r="AH561" s="2">
        <f>(Table2[[#This Row],[Current Month High]]/Table2[[#This Row],[Close Price]])-1</f>
        <v>3.8561953915355662E-2</v>
      </c>
      <c r="AI561">
        <v>3.85619539153556</v>
      </c>
      <c r="AJ561">
        <v>24.971991273070302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</v>
      </c>
      <c r="AM561" t="s">
        <v>10346</v>
      </c>
      <c r="AN561">
        <v>2.79</v>
      </c>
      <c r="AO561" t="s">
        <v>10345</v>
      </c>
      <c r="AP561">
        <v>-7.2698423622370003E-3</v>
      </c>
      <c r="AQ561">
        <f>(Table2[[#This Row],[Sharpe Ratio]]-AVERAGE(Table2[Sharpe Ratio]))/_xlfn.STDEV.P(Table2[Sharpe Ratio])</f>
        <v>-0.83671556895365062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-2.0234847441968622</v>
      </c>
      <c r="AS561">
        <f>_xlfn.RANK.AVG(Table2[[#This Row],[1Y Return vs Nifty Z-Score]],Table2[1Y Return vs Nifty Z-Score])</f>
        <v>621</v>
      </c>
      <c r="AT561">
        <f>_xlfn.RANK.AVG(Table2[[#This Row],[6M Return vs Nifty Z-Score]],Table2[6M Return vs Nifty Z-Score])</f>
        <v>337</v>
      </c>
      <c r="AU561">
        <f>_xlfn.RANK.AVG(Table2[[#This Row],[Sharpe Ratio Z-Score]],Table2[Sharpe Ratio Z-Score])</f>
        <v>591</v>
      </c>
      <c r="AV561">
        <f>(Table2[[#This Row],[Rank 1Y]]+Table2[[#This Row],[Rank 6M]]+Table2[[#This Row],[Rank Sharpe]])/3</f>
        <v>516.33333333333337</v>
      </c>
    </row>
    <row r="562" spans="1:48" x14ac:dyDescent="0.3">
      <c r="A562" t="s">
        <v>1179</v>
      </c>
      <c r="B562" t="s">
        <v>1180</v>
      </c>
      <c r="C562" t="s">
        <v>10309</v>
      </c>
      <c r="D562" t="s">
        <v>492</v>
      </c>
      <c r="E562">
        <v>10341.990491279999</v>
      </c>
      <c r="F562">
        <v>1603.85</v>
      </c>
      <c r="G562">
        <v>-14.3129059868791</v>
      </c>
      <c r="H562">
        <f>(Table2[[#This Row],[1Y Return vs Nifty]]-AVERAGE(Table2[1Y Return vs Nifty]))/_xlfn.STDEV.P(Table2[1Y Return vs Nifty])</f>
        <v>-0.68572310107075107</v>
      </c>
      <c r="I562">
        <v>1.79679214213987</v>
      </c>
      <c r="J562">
        <f>(Table2[[#This Row],[1M Return vs Nifty]]-AVERAGE(Table2[1M Return vs Nifty]))/_xlfn.STDEV.P(Table2[1M Return vs Nifty])</f>
        <v>0.12258949832177402</v>
      </c>
      <c r="K562">
        <v>-7.2613956736203402</v>
      </c>
      <c r="L562">
        <f>(Table2[[#This Row],[6M Return vs Nifty]]-AVERAGE(Table2[6M Return vs Nifty]))/_xlfn.STDEV.P(Table2[6M Return vs Nifty])</f>
        <v>-0.53594852379861135</v>
      </c>
      <c r="M562">
        <v>1.5335072462324499</v>
      </c>
      <c r="N562">
        <f>(Table2[[#This Row],[1W Return vs Nifty]]-AVERAGE(Table2[1W Return vs Nifty]))/_xlfn.STDEV.P(Table2[1W Return vs Nifty])</f>
        <v>0.16650678225359272</v>
      </c>
      <c r="O562">
        <v>1598.06</v>
      </c>
      <c r="P562">
        <v>1572.26219691184</v>
      </c>
      <c r="Q562">
        <v>1486.4601133918</v>
      </c>
      <c r="R562">
        <v>59.425987839755201</v>
      </c>
      <c r="S562" s="2">
        <f>(Table2[[#This Row],[Close Price]]-Table2[[#This Row],[20D EMA]])/Table2[[#This Row],[20D EMA]]</f>
        <v>3.6231430609613932E-3</v>
      </c>
      <c r="T562" s="2">
        <f>(Table2[[#This Row],[Close Price]]-Table2[[#This Row],[50D EMA]])/Table2[[#This Row],[50D EMA]]</f>
        <v>2.0090671358888583E-2</v>
      </c>
      <c r="U562" s="2">
        <f>(Table2[[#This Row],[Close Price]]-Table2[[#This Row],[200D EMA]])/Table2[[#This Row],[200D EMA]]</f>
        <v>7.8972779390857714E-2</v>
      </c>
      <c r="V562">
        <v>0.54780926006069697</v>
      </c>
      <c r="W562">
        <v>1601.1</v>
      </c>
      <c r="X562">
        <v>1633.95</v>
      </c>
      <c r="Y562">
        <v>1601.1</v>
      </c>
      <c r="Z562">
        <v>1644.9</v>
      </c>
      <c r="AA562">
        <v>1518.05</v>
      </c>
      <c r="AB562">
        <v>1817.2</v>
      </c>
      <c r="AC562" s="2">
        <f>(Table2[[#This Row],[Close Price]]/Table2[[#This Row],[Day Low]])-1</f>
        <v>1.7175691711948105E-3</v>
      </c>
      <c r="AD562" s="2">
        <f>(Table2[[#This Row],[Day High]]/Table2[[#This Row],[Close Price]])-1</f>
        <v>1.8767341085513145E-2</v>
      </c>
      <c r="AE562" s="2">
        <f>(Table2[[#This Row],[Close Price]]/Table2[[#This Row],[Current Week Low]])-1</f>
        <v>1.7175691711948105E-3</v>
      </c>
      <c r="AF562" s="2">
        <f>(Table2[[#This Row],[Current Week High]]/Table2[[#This Row],[Close Price]])-1</f>
        <v>2.5594662842535199E-2</v>
      </c>
      <c r="AG562" s="2">
        <f>(Table2[[#This Row],[Close Price]]/Table2[[#This Row],[Current Month Low]])-1</f>
        <v>5.6519877474391356E-2</v>
      </c>
      <c r="AH562" s="2">
        <f>(Table2[[#This Row],[Current Month High]]/Table2[[#This Row],[Close Price]])-1</f>
        <v>0.1330236618137608</v>
      </c>
      <c r="AI562">
        <v>13.302366181376</v>
      </c>
      <c r="AJ562">
        <v>32.221764220939797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</v>
      </c>
      <c r="AM562" t="s">
        <v>10346</v>
      </c>
      <c r="AN562">
        <v>0.83</v>
      </c>
      <c r="AO562" t="s">
        <v>10345</v>
      </c>
      <c r="AP562">
        <v>1.6168881986092998E-2</v>
      </c>
      <c r="AQ562">
        <f>(Table2[[#This Row],[Sharpe Ratio]]-AVERAGE(Table2[Sharpe Ratio]))/_xlfn.STDEV.P(Table2[Sharpe Ratio])</f>
        <v>-0.56743047755218201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-1.500005821846178</v>
      </c>
      <c r="AS562">
        <f>_xlfn.RANK.AVG(Table2[[#This Row],[1Y Return vs Nifty Z-Score]],Table2[1Y Return vs Nifty Z-Score])</f>
        <v>564</v>
      </c>
      <c r="AT562">
        <f>_xlfn.RANK.AVG(Table2[[#This Row],[6M Return vs Nifty Z-Score]],Table2[6M Return vs Nifty Z-Score])</f>
        <v>503</v>
      </c>
      <c r="AU562">
        <f>_xlfn.RANK.AVG(Table2[[#This Row],[Sharpe Ratio Z-Score]],Table2[Sharpe Ratio Z-Score])</f>
        <v>487</v>
      </c>
      <c r="AV562">
        <f>(Table2[[#This Row],[Rank 1Y]]+Table2[[#This Row],[Rank 6M]]+Table2[[#This Row],[Rank Sharpe]])/3</f>
        <v>518</v>
      </c>
    </row>
    <row r="563" spans="1:48" x14ac:dyDescent="0.3">
      <c r="A563" t="s">
        <v>1788</v>
      </c>
      <c r="B563" t="s">
        <v>1789</v>
      </c>
      <c r="C563" t="s">
        <v>10304</v>
      </c>
      <c r="D563" t="s">
        <v>46</v>
      </c>
      <c r="E563">
        <v>4429.555659099</v>
      </c>
      <c r="F563">
        <v>54.73</v>
      </c>
      <c r="G563">
        <v>-33.746701027316298</v>
      </c>
      <c r="H563">
        <f>(Table2[[#This Row],[1Y Return vs Nifty]]-AVERAGE(Table2[1Y Return vs Nifty]))/_xlfn.STDEV.P(Table2[1Y Return vs Nifty])</f>
        <v>-0.9906999792893969</v>
      </c>
      <c r="I563">
        <v>-10.762466338591</v>
      </c>
      <c r="J563">
        <f>(Table2[[#This Row],[1M Return vs Nifty]]-AVERAGE(Table2[1M Return vs Nifty]))/_xlfn.STDEV.P(Table2[1M Return vs Nifty])</f>
        <v>-1.0669936701449392</v>
      </c>
      <c r="K563">
        <v>-31.266265042306198</v>
      </c>
      <c r="L563">
        <f>(Table2[[#This Row],[6M Return vs Nifty]]-AVERAGE(Table2[6M Return vs Nifty]))/_xlfn.STDEV.P(Table2[6M Return vs Nifty])</f>
        <v>-1.3574470536870011</v>
      </c>
      <c r="M563">
        <v>0.77400544557428996</v>
      </c>
      <c r="N563">
        <f>(Table2[[#This Row],[1W Return vs Nifty]]-AVERAGE(Table2[1W Return vs Nifty]))/_xlfn.STDEV.P(Table2[1W Return vs Nifty])</f>
        <v>-5.0249267947759498E-3</v>
      </c>
      <c r="O563">
        <v>55.46</v>
      </c>
      <c r="P563">
        <v>58.097228348784299</v>
      </c>
      <c r="Q563">
        <v>57.460634159844197</v>
      </c>
      <c r="R563">
        <v>50.108898594700001</v>
      </c>
      <c r="S563" s="2">
        <f>(Table2[[#This Row],[Close Price]]-Table2[[#This Row],[20D EMA]])/Table2[[#This Row],[20D EMA]]</f>
        <v>-1.316263974035348E-2</v>
      </c>
      <c r="T563" s="2">
        <f>(Table2[[#This Row],[Close Price]]-Table2[[#This Row],[50D EMA]])/Table2[[#This Row],[50D EMA]]</f>
        <v>-5.7958502401685777E-2</v>
      </c>
      <c r="U563" s="2">
        <f>(Table2[[#This Row],[Close Price]]-Table2[[#This Row],[200D EMA]])/Table2[[#This Row],[200D EMA]]</f>
        <v>-4.7521824284920217E-2</v>
      </c>
      <c r="V563">
        <v>0.67428523629301995</v>
      </c>
      <c r="W563">
        <v>54.5</v>
      </c>
      <c r="X563">
        <v>55.25</v>
      </c>
      <c r="Y563">
        <v>53.85</v>
      </c>
      <c r="Z563">
        <v>55.4</v>
      </c>
      <c r="AA563">
        <v>50.96</v>
      </c>
      <c r="AB563">
        <v>59.98</v>
      </c>
      <c r="AC563" s="2">
        <f>(Table2[[#This Row],[Close Price]]/Table2[[#This Row],[Day Low]])-1</f>
        <v>4.2201834862385379E-3</v>
      </c>
      <c r="AD563" s="2">
        <f>(Table2[[#This Row],[Day High]]/Table2[[#This Row],[Close Price]])-1</f>
        <v>9.5011876484560887E-3</v>
      </c>
      <c r="AE563" s="2">
        <f>(Table2[[#This Row],[Close Price]]/Table2[[#This Row],[Current Week Low]])-1</f>
        <v>1.6341689879294297E-2</v>
      </c>
      <c r="AF563" s="2">
        <f>(Table2[[#This Row],[Current Week High]]/Table2[[#This Row],[Close Price]])-1</f>
        <v>1.2241914854741465E-2</v>
      </c>
      <c r="AG563" s="2">
        <f>(Table2[[#This Row],[Close Price]]/Table2[[#This Row],[Current Month Low]])-1</f>
        <v>7.3979591836734526E-2</v>
      </c>
      <c r="AH563" s="2">
        <f>(Table2[[#This Row],[Current Month High]]/Table2[[#This Row],[Close Price]])-1</f>
        <v>9.5925452219989049E-2</v>
      </c>
      <c r="AI563">
        <v>44.344966197697701</v>
      </c>
      <c r="AJ563">
        <v>30.154577883472001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-0.15</v>
      </c>
      <c r="AM563" t="s">
        <v>10344</v>
      </c>
      <c r="AN563">
        <v>1.67</v>
      </c>
      <c r="AO563" t="s">
        <v>10345</v>
      </c>
      <c r="AP563">
        <v>0.123597123926767</v>
      </c>
      <c r="AQ563">
        <f>(Table2[[#This Row],[Sharpe Ratio]]-AVERAGE(Table2[Sharpe Ratio]))/_xlfn.STDEV.P(Table2[Sharpe Ratio])</f>
        <v>0.66680153610920367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670</v>
      </c>
      <c r="AT563">
        <f>_xlfn.RANK.AVG(Table2[[#This Row],[6M Return vs Nifty Z-Score]],Table2[6M Return vs Nifty Z-Score])</f>
        <v>703</v>
      </c>
      <c r="AU563">
        <f>_xlfn.RANK.AVG(Table2[[#This Row],[Sharpe Ratio Z-Score]],Table2[Sharpe Ratio Z-Score])</f>
        <v>181</v>
      </c>
      <c r="AV563">
        <f>(Table2[[#This Row],[Rank 1Y]]+Table2[[#This Row],[Rank 6M]]+Table2[[#This Row],[Rank Sharpe]])/3</f>
        <v>518</v>
      </c>
    </row>
    <row r="564" spans="1:48" x14ac:dyDescent="0.3">
      <c r="A564" t="s">
        <v>145</v>
      </c>
      <c r="B564" t="s">
        <v>146</v>
      </c>
      <c r="C564" t="s">
        <v>10308</v>
      </c>
      <c r="D564" t="s">
        <v>127</v>
      </c>
      <c r="E564">
        <v>193120.23293927</v>
      </c>
      <c r="F564">
        <v>153.69999999999999</v>
      </c>
      <c r="G564">
        <v>0.93303402459914497</v>
      </c>
      <c r="H564">
        <f>(Table2[[#This Row],[1Y Return vs Nifty]]-AVERAGE(Table2[1Y Return vs Nifty]))/_xlfn.STDEV.P(Table2[1Y Return vs Nifty])</f>
        <v>-0.44646673449209151</v>
      </c>
      <c r="I564">
        <v>-6.56376934399061</v>
      </c>
      <c r="J564">
        <f>(Table2[[#This Row],[1M Return vs Nifty]]-AVERAGE(Table2[1M Return vs Nifty]))/_xlfn.STDEV.P(Table2[1M Return vs Nifty])</f>
        <v>-0.66930305155216552</v>
      </c>
      <c r="K564">
        <v>-4.9270231471383203</v>
      </c>
      <c r="L564">
        <f>(Table2[[#This Row],[6M Return vs Nifty]]-AVERAGE(Table2[6M Return vs Nifty]))/_xlfn.STDEV.P(Table2[6M Return vs Nifty])</f>
        <v>-0.4560612488768645</v>
      </c>
      <c r="M564">
        <v>-1.47403567399799E-2</v>
      </c>
      <c r="N564">
        <f>(Table2[[#This Row],[1W Return vs Nifty]]-AVERAGE(Table2[1W Return vs Nifty]))/_xlfn.STDEV.P(Table2[1W Return vs Nifty])</f>
        <v>-0.18316132536348401</v>
      </c>
      <c r="O564">
        <v>154.97999999999999</v>
      </c>
      <c r="P564">
        <v>159.93036996737001</v>
      </c>
      <c r="Q564">
        <v>152.650182310464</v>
      </c>
      <c r="R564">
        <v>52.749410035916704</v>
      </c>
      <c r="S564" s="2">
        <f>(Table2[[#This Row],[Close Price]]-Table2[[#This Row],[20D EMA]])/Table2[[#This Row],[20D EMA]]</f>
        <v>-8.2591302103497306E-3</v>
      </c>
      <c r="T564" s="2">
        <f>(Table2[[#This Row],[Close Price]]-Table2[[#This Row],[50D EMA]])/Table2[[#This Row],[50D EMA]]</f>
        <v>-3.8956765801524643E-2</v>
      </c>
      <c r="U564" s="2">
        <f>(Table2[[#This Row],[Close Price]]-Table2[[#This Row],[200D EMA]])/Table2[[#This Row],[200D EMA]]</f>
        <v>6.8772776661402057E-3</v>
      </c>
      <c r="V564">
        <v>0.94267130032185897</v>
      </c>
      <c r="W564">
        <v>153.05000000000001</v>
      </c>
      <c r="X564">
        <v>155</v>
      </c>
      <c r="Y564">
        <v>153.05000000000001</v>
      </c>
      <c r="Z564">
        <v>156.5</v>
      </c>
      <c r="AA564">
        <v>142.35</v>
      </c>
      <c r="AB564">
        <v>168.95</v>
      </c>
      <c r="AC564" s="2">
        <f>(Table2[[#This Row],[Close Price]]/Table2[[#This Row],[Day Low]])-1</f>
        <v>4.2469781117280281E-3</v>
      </c>
      <c r="AD564" s="2">
        <f>(Table2[[#This Row],[Day High]]/Table2[[#This Row],[Close Price]])-1</f>
        <v>8.458035133376729E-3</v>
      </c>
      <c r="AE564" s="2">
        <f>(Table2[[#This Row],[Close Price]]/Table2[[#This Row],[Current Week Low]])-1</f>
        <v>4.2469781117280281E-3</v>
      </c>
      <c r="AF564" s="2">
        <f>(Table2[[#This Row],[Current Week High]]/Table2[[#This Row],[Close Price]])-1</f>
        <v>1.8217306441119074E-2</v>
      </c>
      <c r="AG564" s="2">
        <f>(Table2[[#This Row],[Close Price]]/Table2[[#This Row],[Current Month Low]])-1</f>
        <v>7.9733052335791976E-2</v>
      </c>
      <c r="AH564" s="2">
        <f>(Table2[[#This Row],[Current Month High]]/Table2[[#This Row],[Close Price]])-1</f>
        <v>9.9219258295380586E-2</v>
      </c>
      <c r="AI564">
        <v>20.1040988939492</v>
      </c>
      <c r="AJ564">
        <v>34.1186736474694</v>
      </c>
      <c r="AK564" t="str">
        <f>IF(AND(Table2[[#This Row],[20D EMA]]&gt;Table2[[#This Row],[50D EMA]],Table2[[#This Row],[50D EMA]]&gt;Table2[[#This Row],[200D EMA]]),"Uptrend","Downtrend/NoTrend")</f>
        <v>Downtrend/NoTrend</v>
      </c>
      <c r="AL564">
        <v>-0.1</v>
      </c>
      <c r="AM564" t="s">
        <v>10344</v>
      </c>
      <c r="AN564">
        <v>1.24</v>
      </c>
      <c r="AO564" t="s">
        <v>10345</v>
      </c>
      <c r="AP564">
        <v>-2.5590919889090999E-2</v>
      </c>
      <c r="AQ564">
        <f>(Table2[[#This Row],[Sharpe Ratio]]-AVERAGE(Table2[Sharpe Ratio]))/_xlfn.STDEV.P(Table2[Sharpe Ratio])</f>
        <v>-1.0472045428019132</v>
      </c>
      <c r="AR5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4">
        <f>_xlfn.RANK.AVG(Table2[[#This Row],[1Y Return vs Nifty Z-Score]],Table2[1Y Return vs Nifty Z-Score])</f>
        <v>456</v>
      </c>
      <c r="AT564">
        <f>_xlfn.RANK.AVG(Table2[[#This Row],[6M Return vs Nifty Z-Score]],Table2[6M Return vs Nifty Z-Score])</f>
        <v>478</v>
      </c>
      <c r="AU564">
        <f>_xlfn.RANK.AVG(Table2[[#This Row],[Sharpe Ratio Z-Score]],Table2[Sharpe Ratio Z-Score])</f>
        <v>621</v>
      </c>
      <c r="AV564">
        <f>(Table2[[#This Row],[Rank 1Y]]+Table2[[#This Row],[Rank 6M]]+Table2[[#This Row],[Rank Sharpe]])/3</f>
        <v>518.33333333333337</v>
      </c>
    </row>
    <row r="565" spans="1:48" x14ac:dyDescent="0.3">
      <c r="A565" t="s">
        <v>1761</v>
      </c>
      <c r="B565" t="s">
        <v>1762</v>
      </c>
      <c r="C565" t="s">
        <v>10309</v>
      </c>
      <c r="D565" t="s">
        <v>303</v>
      </c>
      <c r="E565">
        <v>4575.5544603480002</v>
      </c>
      <c r="F565">
        <v>205.05</v>
      </c>
      <c r="G565">
        <v>13.2273869121977</v>
      </c>
      <c r="H565">
        <f>(Table2[[#This Row],[1Y Return vs Nifty]]-AVERAGE(Table2[1Y Return vs Nifty]))/_xlfn.STDEV.P(Table2[1Y Return vs Nifty])</f>
        <v>-0.25352997892909535</v>
      </c>
      <c r="I565">
        <v>11.4580881432402</v>
      </c>
      <c r="J565">
        <f>(Table2[[#This Row],[1M Return vs Nifty]]-AVERAGE(Table2[1M Return vs Nifty]))/_xlfn.STDEV.P(Table2[1M Return vs Nifty])</f>
        <v>1.0376845356694646</v>
      </c>
      <c r="K565">
        <v>-19.830193962421301</v>
      </c>
      <c r="L565">
        <f>(Table2[[#This Row],[6M Return vs Nifty]]-AVERAGE(Table2[6M Return vs Nifty]))/_xlfn.STDEV.P(Table2[6M Return vs Nifty])</f>
        <v>-0.96607997580238247</v>
      </c>
      <c r="M565">
        <v>3.6643570848399798</v>
      </c>
      <c r="N565">
        <f>(Table2[[#This Row],[1W Return vs Nifty]]-AVERAGE(Table2[1W Return vs Nifty]))/_xlfn.STDEV.P(Table2[1W Return vs Nifty])</f>
        <v>0.64775424503123502</v>
      </c>
      <c r="O565">
        <v>197.22</v>
      </c>
      <c r="P565">
        <v>192.148077268457</v>
      </c>
      <c r="Q565">
        <v>185.29055101882801</v>
      </c>
      <c r="R565">
        <v>69.363990139111706</v>
      </c>
      <c r="S565" s="2">
        <f>(Table2[[#This Row],[Close Price]]-Table2[[#This Row],[20D EMA]])/Table2[[#This Row],[20D EMA]]</f>
        <v>3.9701855795558322E-2</v>
      </c>
      <c r="T565" s="2">
        <f>(Table2[[#This Row],[Close Price]]-Table2[[#This Row],[50D EMA]])/Table2[[#This Row],[50D EMA]]</f>
        <v>6.7145729038533483E-2</v>
      </c>
      <c r="U565" s="2">
        <f>(Table2[[#This Row],[Close Price]]-Table2[[#This Row],[200D EMA]])/Table2[[#This Row],[200D EMA]]</f>
        <v>0.106640348752399</v>
      </c>
      <c r="V565">
        <v>1.0363351471698099</v>
      </c>
      <c r="W565">
        <v>203.48</v>
      </c>
      <c r="X565">
        <v>210.45</v>
      </c>
      <c r="Y565">
        <v>203.48</v>
      </c>
      <c r="Z565">
        <v>211.65</v>
      </c>
      <c r="AA565">
        <v>175</v>
      </c>
      <c r="AB565">
        <v>213.99</v>
      </c>
      <c r="AC565" s="2">
        <f>(Table2[[#This Row],[Close Price]]/Table2[[#This Row],[Day Low]])-1</f>
        <v>7.7157460192649463E-3</v>
      </c>
      <c r="AD565" s="2">
        <f>(Table2[[#This Row],[Day High]]/Table2[[#This Row],[Close Price]])-1</f>
        <v>2.6335040234089169E-2</v>
      </c>
      <c r="AE565" s="2">
        <f>(Table2[[#This Row],[Close Price]]/Table2[[#This Row],[Current Week Low]])-1</f>
        <v>7.7157460192649463E-3</v>
      </c>
      <c r="AF565" s="2">
        <f>(Table2[[#This Row],[Current Week High]]/Table2[[#This Row],[Close Price]])-1</f>
        <v>3.2187271397220218E-2</v>
      </c>
      <c r="AG565" s="2">
        <f>(Table2[[#This Row],[Close Price]]/Table2[[#This Row],[Current Month Low]])-1</f>
        <v>0.17171428571428571</v>
      </c>
      <c r="AH565" s="2">
        <f>(Table2[[#This Row],[Current Month High]]/Table2[[#This Row],[Close Price]])-1</f>
        <v>4.3599122165325577E-2</v>
      </c>
      <c r="AI565">
        <v>15.9960985125579</v>
      </c>
      <c r="AJ565">
        <v>61.139489194498999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0.02</v>
      </c>
      <c r="AM565" t="s">
        <v>10345</v>
      </c>
      <c r="AN565">
        <v>3.9</v>
      </c>
      <c r="AO565" t="s">
        <v>10345</v>
      </c>
      <c r="AQ565">
        <f>(Table2[[#This Row],[Sharpe Ratio]]-AVERAGE(Table2[Sharpe Ratio]))/_xlfn.STDEV.P(Table2[Sharpe Ratio])</f>
        <v>-0.7531930983662638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-0.28736427239704188</v>
      </c>
      <c r="AS565">
        <f>_xlfn.RANK.AVG(Table2[[#This Row],[1Y Return vs Nifty Z-Score]],Table2[1Y Return vs Nifty Z-Score])</f>
        <v>366</v>
      </c>
      <c r="AT565">
        <f>_xlfn.RANK.AVG(Table2[[#This Row],[6M Return vs Nifty Z-Score]],Table2[6M Return vs Nifty Z-Score])</f>
        <v>638</v>
      </c>
      <c r="AU565">
        <f>_xlfn.RANK.AVG(Table2[[#This Row],[Sharpe Ratio Z-Score]],Table2[Sharpe Ratio Z-Score])</f>
        <v>551.5</v>
      </c>
      <c r="AV565">
        <f>(Table2[[#This Row],[Rank 1Y]]+Table2[[#This Row],[Rank 6M]]+Table2[[#This Row],[Rank Sharpe]])/3</f>
        <v>518.5</v>
      </c>
    </row>
    <row r="566" spans="1:48" x14ac:dyDescent="0.3">
      <c r="A566" t="s">
        <v>1662</v>
      </c>
      <c r="B566" t="s">
        <v>1663</v>
      </c>
      <c r="C566" t="s">
        <v>10305</v>
      </c>
      <c r="D566" t="s">
        <v>51</v>
      </c>
      <c r="E566">
        <v>5275.1468927899996</v>
      </c>
      <c r="F566">
        <v>1368.15</v>
      </c>
      <c r="G566">
        <v>-27.261903624556702</v>
      </c>
      <c r="H566">
        <f>(Table2[[#This Row],[1Y Return vs Nifty]]-AVERAGE(Table2[1Y Return vs Nifty]))/_xlfn.STDEV.P(Table2[1Y Return vs Nifty])</f>
        <v>-0.88893327527410582</v>
      </c>
      <c r="I566">
        <v>-7.4738505858953799</v>
      </c>
      <c r="J566">
        <f>(Table2[[#This Row],[1M Return vs Nifty]]-AVERAGE(Table2[1M Return vs Nifty]))/_xlfn.STDEV.P(Table2[1M Return vs Nifty])</f>
        <v>-0.75550378776348015</v>
      </c>
      <c r="K566">
        <v>7.2105662269530102</v>
      </c>
      <c r="L566">
        <f>(Table2[[#This Row],[6M Return vs Nifty]]-AVERAGE(Table2[6M Return vs Nifty]))/_xlfn.STDEV.P(Table2[6M Return vs Nifty])</f>
        <v>-4.0686698236232111E-2</v>
      </c>
      <c r="M566">
        <v>-1.6485261430829601</v>
      </c>
      <c r="N566">
        <f>(Table2[[#This Row],[1W Return vs Nifty]]-AVERAGE(Table2[1W Return vs Nifty]))/_xlfn.STDEV.P(Table2[1W Return vs Nifty])</f>
        <v>-0.55214803205396445</v>
      </c>
      <c r="O566">
        <v>1303.42</v>
      </c>
      <c r="P566">
        <v>1298.32370281624</v>
      </c>
      <c r="Q566">
        <v>1225.5018294471099</v>
      </c>
      <c r="R566">
        <v>48.062395943653598</v>
      </c>
      <c r="S566" s="2">
        <f>(Table2[[#This Row],[Close Price]]-Table2[[#This Row],[20D EMA]])/Table2[[#This Row],[20D EMA]]</f>
        <v>4.9661659327001284E-2</v>
      </c>
      <c r="T566" s="2">
        <f>(Table2[[#This Row],[Close Price]]-Table2[[#This Row],[50D EMA]])/Table2[[#This Row],[50D EMA]]</f>
        <v>5.3781885851962315E-2</v>
      </c>
      <c r="U566" s="2">
        <f>(Table2[[#This Row],[Close Price]]-Table2[[#This Row],[200D EMA]])/Table2[[#This Row],[200D EMA]]</f>
        <v>0.11639980220775882</v>
      </c>
      <c r="V566">
        <v>0.83991359214170103</v>
      </c>
      <c r="W566">
        <v>1290</v>
      </c>
      <c r="X566">
        <v>1377</v>
      </c>
      <c r="Y566">
        <v>1271</v>
      </c>
      <c r="Z566">
        <v>1377</v>
      </c>
      <c r="AA566">
        <v>1215</v>
      </c>
      <c r="AB566">
        <v>1377</v>
      </c>
      <c r="AC566" s="2">
        <f>(Table2[[#This Row],[Close Price]]/Table2[[#This Row],[Day Low]])-1</f>
        <v>6.0581395348837219E-2</v>
      </c>
      <c r="AD566" s="2">
        <f>(Table2[[#This Row],[Day High]]/Table2[[#This Row],[Close Price]])-1</f>
        <v>6.4685889705076161E-3</v>
      </c>
      <c r="AE566" s="2">
        <f>(Table2[[#This Row],[Close Price]]/Table2[[#This Row],[Current Week Low]])-1</f>
        <v>7.6435877261998408E-2</v>
      </c>
      <c r="AF566" s="2">
        <f>(Table2[[#This Row],[Current Week High]]/Table2[[#This Row],[Close Price]])-1</f>
        <v>6.4685889705076161E-3</v>
      </c>
      <c r="AG566" s="2">
        <f>(Table2[[#This Row],[Close Price]]/Table2[[#This Row],[Current Month Low]])-1</f>
        <v>0.12604938271604937</v>
      </c>
      <c r="AH566" s="2">
        <f>(Table2[[#This Row],[Current Month High]]/Table2[[#This Row],[Close Price]])-1</f>
        <v>6.4685889705076161E-3</v>
      </c>
      <c r="AI566">
        <v>7.3712677703468001</v>
      </c>
      <c r="AJ566">
        <v>36.208870526158599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-0.04</v>
      </c>
      <c r="AM566" t="s">
        <v>10344</v>
      </c>
      <c r="AN566">
        <v>5.99</v>
      </c>
      <c r="AO566" t="s">
        <v>10345</v>
      </c>
      <c r="AP566">
        <v>-1.3023907083716001E-2</v>
      </c>
      <c r="AQ566">
        <f>(Table2[[#This Row],[Sharpe Ratio]]-AVERAGE(Table2[Sharpe Ratio]))/_xlfn.STDEV.P(Table2[Sharpe Ratio])</f>
        <v>-0.9028234262510908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-3.1400952195788729</v>
      </c>
      <c r="AS566">
        <f>_xlfn.RANK.AVG(Table2[[#This Row],[1Y Return vs Nifty Z-Score]],Table2[1Y Return vs Nifty Z-Score])</f>
        <v>631</v>
      </c>
      <c r="AT566">
        <f>_xlfn.RANK.AVG(Table2[[#This Row],[6M Return vs Nifty Z-Score]],Table2[6M Return vs Nifty Z-Score])</f>
        <v>326</v>
      </c>
      <c r="AU566">
        <f>_xlfn.RANK.AVG(Table2[[#This Row],[Sharpe Ratio Z-Score]],Table2[Sharpe Ratio Z-Score])</f>
        <v>602</v>
      </c>
      <c r="AV566">
        <f>(Table2[[#This Row],[Rank 1Y]]+Table2[[#This Row],[Rank 6M]]+Table2[[#This Row],[Rank Sharpe]])/3</f>
        <v>519.66666666666663</v>
      </c>
    </row>
    <row r="567" spans="1:48" x14ac:dyDescent="0.3">
      <c r="A567" t="s">
        <v>1722</v>
      </c>
      <c r="B567" t="s">
        <v>1723</v>
      </c>
      <c r="C567" t="s">
        <v>10314</v>
      </c>
      <c r="D567" t="s">
        <v>306</v>
      </c>
      <c r="E567">
        <v>4807.7607107249996</v>
      </c>
      <c r="F567">
        <v>285.35000000000002</v>
      </c>
      <c r="G567">
        <v>1.10023573674468</v>
      </c>
      <c r="H567">
        <f>(Table2[[#This Row],[1Y Return vs Nifty]]-AVERAGE(Table2[1Y Return vs Nifty]))/_xlfn.STDEV.P(Table2[1Y Return vs Nifty])</f>
        <v>-0.44384281795407854</v>
      </c>
      <c r="I567">
        <v>-7.9772347139697599</v>
      </c>
      <c r="J567">
        <f>(Table2[[#This Row],[1M Return vs Nifty]]-AVERAGE(Table2[1M Return vs Nifty]))/_xlfn.STDEV.P(Table2[1M Return vs Nifty])</f>
        <v>-0.80318313817650921</v>
      </c>
      <c r="K567">
        <v>-4.3777336267120104</v>
      </c>
      <c r="L567">
        <f>(Table2[[#This Row],[6M Return vs Nifty]]-AVERAGE(Table2[6M Return vs Nifty]))/_xlfn.STDEV.P(Table2[6M Return vs Nifty])</f>
        <v>-0.43726337388813613</v>
      </c>
      <c r="M567">
        <v>-1.1737263733296199</v>
      </c>
      <c r="N567">
        <f>(Table2[[#This Row],[1W Return vs Nifty]]-AVERAGE(Table2[1W Return vs Nifty]))/_xlfn.STDEV.P(Table2[1W Return vs Nifty])</f>
        <v>-0.44491561220849962</v>
      </c>
      <c r="O567">
        <v>292.38</v>
      </c>
      <c r="P567">
        <v>290.20387815568301</v>
      </c>
      <c r="Q567">
        <v>269.72543260324699</v>
      </c>
      <c r="R567">
        <v>44.874861750634103</v>
      </c>
      <c r="S567" s="2">
        <f>(Table2[[#This Row],[Close Price]]-Table2[[#This Row],[20D EMA]])/Table2[[#This Row],[20D EMA]]</f>
        <v>-2.4044052260756458E-2</v>
      </c>
      <c r="T567" s="2">
        <f>(Table2[[#This Row],[Close Price]]-Table2[[#This Row],[50D EMA]])/Table2[[#This Row],[50D EMA]]</f>
        <v>-1.6725752207484547E-2</v>
      </c>
      <c r="U567" s="2">
        <f>(Table2[[#This Row],[Close Price]]-Table2[[#This Row],[200D EMA]])/Table2[[#This Row],[200D EMA]]</f>
        <v>5.7927675732885063E-2</v>
      </c>
      <c r="V567">
        <v>0.38128486100797399</v>
      </c>
      <c r="W567">
        <v>284.39999999999998</v>
      </c>
      <c r="X567">
        <v>291.25</v>
      </c>
      <c r="Y567">
        <v>284.39999999999998</v>
      </c>
      <c r="Z567">
        <v>295.8</v>
      </c>
      <c r="AA567">
        <v>277</v>
      </c>
      <c r="AB567">
        <v>336</v>
      </c>
      <c r="AC567" s="2">
        <f>(Table2[[#This Row],[Close Price]]/Table2[[#This Row],[Day Low]])-1</f>
        <v>3.3403656821380245E-3</v>
      </c>
      <c r="AD567" s="2">
        <f>(Table2[[#This Row],[Day High]]/Table2[[#This Row],[Close Price]])-1</f>
        <v>2.0676362362011425E-2</v>
      </c>
      <c r="AE567" s="2">
        <f>(Table2[[#This Row],[Close Price]]/Table2[[#This Row],[Current Week Low]])-1</f>
        <v>3.3403656821380245E-3</v>
      </c>
      <c r="AF567" s="2">
        <f>(Table2[[#This Row],[Current Week High]]/Table2[[#This Row],[Close Price]])-1</f>
        <v>3.6621692658139082E-2</v>
      </c>
      <c r="AG567" s="2">
        <f>(Table2[[#This Row],[Close Price]]/Table2[[#This Row],[Current Month Low]])-1</f>
        <v>3.0144404332129948E-2</v>
      </c>
      <c r="AH567" s="2">
        <f>(Table2[[#This Row],[Current Month High]]/Table2[[#This Row],[Close Price]])-1</f>
        <v>0.17750131417557369</v>
      </c>
      <c r="AI567">
        <v>17.750131417557299</v>
      </c>
      <c r="AJ567">
        <v>35.687113647170698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0.06</v>
      </c>
      <c r="AM567" t="s">
        <v>10345</v>
      </c>
      <c r="AN567">
        <v>-5.7</v>
      </c>
      <c r="AO567" t="s">
        <v>10344</v>
      </c>
      <c r="AP567">
        <v>-3.1745620821505997E-2</v>
      </c>
      <c r="AQ567">
        <f>(Table2[[#This Row],[Sharpe Ratio]]-AVERAGE(Table2[Sharpe Ratio]))/_xlfn.STDEV.P(Table2[Sharpe Ratio])</f>
        <v>-1.1179152682877975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-3.2471202105150212</v>
      </c>
      <c r="AS567">
        <f>_xlfn.RANK.AVG(Table2[[#This Row],[1Y Return vs Nifty Z-Score]],Table2[1Y Return vs Nifty Z-Score])</f>
        <v>454</v>
      </c>
      <c r="AT567">
        <f>_xlfn.RANK.AVG(Table2[[#This Row],[6M Return vs Nifty Z-Score]],Table2[6M Return vs Nifty Z-Score])</f>
        <v>467</v>
      </c>
      <c r="AU567">
        <f>_xlfn.RANK.AVG(Table2[[#This Row],[Sharpe Ratio Z-Score]],Table2[Sharpe Ratio Z-Score])</f>
        <v>641</v>
      </c>
      <c r="AV567">
        <f>(Table2[[#This Row],[Rank 1Y]]+Table2[[#This Row],[Rank 6M]]+Table2[[#This Row],[Rank Sharpe]])/3</f>
        <v>520.66666666666663</v>
      </c>
    </row>
    <row r="568" spans="1:48" x14ac:dyDescent="0.3">
      <c r="A568" t="s">
        <v>1606</v>
      </c>
      <c r="B568" t="s">
        <v>1607</v>
      </c>
      <c r="C568" t="s">
        <v>10314</v>
      </c>
      <c r="D568" t="s">
        <v>306</v>
      </c>
      <c r="E568">
        <v>5814.7359590400001</v>
      </c>
      <c r="F568">
        <v>781.6</v>
      </c>
      <c r="G568">
        <v>-13.6620464318258</v>
      </c>
      <c r="H568">
        <f>(Table2[[#This Row],[1Y Return vs Nifty]]-AVERAGE(Table2[1Y Return vs Nifty]))/_xlfn.STDEV.P(Table2[1Y Return vs Nifty])</f>
        <v>-0.67550908395027065</v>
      </c>
      <c r="I568">
        <v>-0.71766767249523999</v>
      </c>
      <c r="J568">
        <f>(Table2[[#This Row],[1M Return vs Nifty]]-AVERAGE(Table2[1M Return vs Nifty]))/_xlfn.STDEV.P(Table2[1M Return vs Nifty])</f>
        <v>-0.11557417016749748</v>
      </c>
      <c r="K568">
        <v>-17.8656485229494</v>
      </c>
      <c r="L568">
        <f>(Table2[[#This Row],[6M Return vs Nifty]]-AVERAGE(Table2[6M Return vs Nifty]))/_xlfn.STDEV.P(Table2[6M Return vs Nifty])</f>
        <v>-0.89884898338838559</v>
      </c>
      <c r="M568">
        <v>3.1068647586323999</v>
      </c>
      <c r="N568">
        <f>(Table2[[#This Row],[1W Return vs Nifty]]-AVERAGE(Table2[1W Return vs Nifty]))/_xlfn.STDEV.P(Table2[1W Return vs Nifty])</f>
        <v>0.52184590430989763</v>
      </c>
      <c r="O568">
        <v>765.16</v>
      </c>
      <c r="P568">
        <v>768.08861005661299</v>
      </c>
      <c r="Q568">
        <v>761.41995162532305</v>
      </c>
      <c r="R568">
        <v>68.686660062576706</v>
      </c>
      <c r="S568" s="2">
        <f>(Table2[[#This Row],[Close Price]]-Table2[[#This Row],[20D EMA]])/Table2[[#This Row],[20D EMA]]</f>
        <v>2.1485702336766239E-2</v>
      </c>
      <c r="T568" s="2">
        <f>(Table2[[#This Row],[Close Price]]-Table2[[#This Row],[50D EMA]])/Table2[[#This Row],[50D EMA]]</f>
        <v>1.7590926055251824E-2</v>
      </c>
      <c r="U568" s="2">
        <f>(Table2[[#This Row],[Close Price]]-Table2[[#This Row],[200D EMA]])/Table2[[#This Row],[200D EMA]]</f>
        <v>2.6503177821385879E-2</v>
      </c>
      <c r="V568">
        <v>0.74270288399198003</v>
      </c>
      <c r="W568">
        <v>780</v>
      </c>
      <c r="X568">
        <v>799</v>
      </c>
      <c r="Y568">
        <v>766.05</v>
      </c>
      <c r="Z568">
        <v>799</v>
      </c>
      <c r="AA568">
        <v>709.45</v>
      </c>
      <c r="AB568">
        <v>805.2</v>
      </c>
      <c r="AC568" s="2">
        <f>(Table2[[#This Row],[Close Price]]/Table2[[#This Row],[Day Low]])-1</f>
        <v>2.0512820512821328E-3</v>
      </c>
      <c r="AD568" s="2">
        <f>(Table2[[#This Row],[Day High]]/Table2[[#This Row],[Close Price]])-1</f>
        <v>2.2262026612077657E-2</v>
      </c>
      <c r="AE568" s="2">
        <f>(Table2[[#This Row],[Close Price]]/Table2[[#This Row],[Current Week Low]])-1</f>
        <v>2.0298936100776821E-2</v>
      </c>
      <c r="AF568" s="2">
        <f>(Table2[[#This Row],[Current Week High]]/Table2[[#This Row],[Close Price]])-1</f>
        <v>2.2262026612077657E-2</v>
      </c>
      <c r="AG568" s="2">
        <f>(Table2[[#This Row],[Close Price]]/Table2[[#This Row],[Current Month Low]])-1</f>
        <v>0.10169849883712723</v>
      </c>
      <c r="AH568" s="2">
        <f>(Table2[[#This Row],[Current Month High]]/Table2[[#This Row],[Close Price]])-1</f>
        <v>3.0194472876151401E-2</v>
      </c>
      <c r="AI568">
        <v>11.156601842374601</v>
      </c>
      <c r="AJ568">
        <v>21.178294573643399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0.01</v>
      </c>
      <c r="AM568" t="s">
        <v>10345</v>
      </c>
      <c r="AN568">
        <v>4.95</v>
      </c>
      <c r="AO568" t="s">
        <v>10345</v>
      </c>
      <c r="AP568">
        <v>5.4061832173114999E-2</v>
      </c>
      <c r="AQ568">
        <f>(Table2[[#This Row],[Sharpe Ratio]]-AVERAGE(Table2[Sharpe Ratio]))/_xlfn.STDEV.P(Table2[Sharpe Ratio])</f>
        <v>-0.13208227331808295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559</v>
      </c>
      <c r="AT568">
        <f>_xlfn.RANK.AVG(Table2[[#This Row],[6M Return vs Nifty Z-Score]],Table2[6M Return vs Nifty Z-Score])</f>
        <v>623</v>
      </c>
      <c r="AU568">
        <f>_xlfn.RANK.AVG(Table2[[#This Row],[Sharpe Ratio Z-Score]],Table2[Sharpe Ratio Z-Score])</f>
        <v>383</v>
      </c>
      <c r="AV568">
        <f>(Table2[[#This Row],[Rank 1Y]]+Table2[[#This Row],[Rank 6M]]+Table2[[#This Row],[Rank Sharpe]])/3</f>
        <v>521.66666666666663</v>
      </c>
    </row>
    <row r="569" spans="1:48" x14ac:dyDescent="0.3">
      <c r="A569" t="s">
        <v>1701</v>
      </c>
      <c r="B569" t="s">
        <v>1702</v>
      </c>
      <c r="C569" t="s">
        <v>10307</v>
      </c>
      <c r="D569" t="s">
        <v>193</v>
      </c>
      <c r="E569">
        <v>4983.2517860349999</v>
      </c>
      <c r="F569">
        <v>130.56</v>
      </c>
      <c r="G569">
        <v>-17.887638203160801</v>
      </c>
      <c r="H569">
        <f>(Table2[[#This Row],[1Y Return vs Nifty]]-AVERAGE(Table2[1Y Return vs Nifty]))/_xlfn.STDEV.P(Table2[1Y Return vs Nifty])</f>
        <v>-0.74182180281792609</v>
      </c>
      <c r="I569">
        <v>-10.857048050311001</v>
      </c>
      <c r="J569">
        <f>(Table2[[#This Row],[1M Return vs Nifty]]-AVERAGE(Table2[1M Return vs Nifty]))/_xlfn.STDEV.P(Table2[1M Return vs Nifty])</f>
        <v>-1.0759522254991034</v>
      </c>
      <c r="K569">
        <v>-8.0676198980361402</v>
      </c>
      <c r="L569">
        <f>(Table2[[#This Row],[6M Return vs Nifty]]-AVERAGE(Table2[6M Return vs Nifty]))/_xlfn.STDEV.P(Table2[6M Return vs Nifty])</f>
        <v>-0.56353925986743436</v>
      </c>
      <c r="M569">
        <v>-2.5285074545906401</v>
      </c>
      <c r="N569">
        <f>(Table2[[#This Row],[1W Return vs Nifty]]-AVERAGE(Table2[1W Return vs Nifty]))/_xlfn.STDEV.P(Table2[1W Return vs Nifty])</f>
        <v>-0.75088975743596276</v>
      </c>
      <c r="O569">
        <v>128.41999999999999</v>
      </c>
      <c r="P569">
        <v>128.77949466124201</v>
      </c>
      <c r="Q569">
        <v>124.00846594324901</v>
      </c>
      <c r="R569">
        <v>36.940592276503203</v>
      </c>
      <c r="S569" s="2">
        <f>(Table2[[#This Row],[Close Price]]-Table2[[#This Row],[20D EMA]])/Table2[[#This Row],[20D EMA]]</f>
        <v>1.6664071016975666E-2</v>
      </c>
      <c r="T569" s="2">
        <f>(Table2[[#This Row],[Close Price]]-Table2[[#This Row],[50D EMA]])/Table2[[#This Row],[50D EMA]]</f>
        <v>1.382600035387356E-2</v>
      </c>
      <c r="U569" s="2">
        <f>(Table2[[#This Row],[Close Price]]-Table2[[#This Row],[200D EMA]])/Table2[[#This Row],[200D EMA]]</f>
        <v>5.28313450772726E-2</v>
      </c>
      <c r="V569">
        <v>0.64795468340876805</v>
      </c>
      <c r="W569">
        <v>124.02</v>
      </c>
      <c r="X569">
        <v>131.43</v>
      </c>
      <c r="Y569">
        <v>124.02</v>
      </c>
      <c r="Z569">
        <v>131.43</v>
      </c>
      <c r="AA569">
        <v>124.02</v>
      </c>
      <c r="AB569">
        <v>148.4</v>
      </c>
      <c r="AC569" s="2">
        <f>(Table2[[#This Row],[Close Price]]/Table2[[#This Row],[Day Low]])-1</f>
        <v>5.2733430091920663E-2</v>
      </c>
      <c r="AD569" s="2">
        <f>(Table2[[#This Row],[Day High]]/Table2[[#This Row],[Close Price]])-1</f>
        <v>6.6636029411764053E-3</v>
      </c>
      <c r="AE569" s="2">
        <f>(Table2[[#This Row],[Close Price]]/Table2[[#This Row],[Current Week Low]])-1</f>
        <v>5.2733430091920663E-2</v>
      </c>
      <c r="AF569" s="2">
        <f>(Table2[[#This Row],[Current Week High]]/Table2[[#This Row],[Close Price]])-1</f>
        <v>6.6636029411764053E-3</v>
      </c>
      <c r="AG569" s="2">
        <f>(Table2[[#This Row],[Close Price]]/Table2[[#This Row],[Current Month Low]])-1</f>
        <v>5.2733430091920663E-2</v>
      </c>
      <c r="AH569" s="2">
        <f>(Table2[[#This Row],[Current Month High]]/Table2[[#This Row],[Close Price]])-1</f>
        <v>0.13664215686274517</v>
      </c>
      <c r="AI569">
        <v>14.6292892156862</v>
      </c>
      <c r="AJ569">
        <v>27.562286272594001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0.02</v>
      </c>
      <c r="AM569" t="s">
        <v>10345</v>
      </c>
      <c r="AN569">
        <v>1.81</v>
      </c>
      <c r="AO569" t="s">
        <v>10345</v>
      </c>
      <c r="AP569">
        <v>2.4833001503594E-2</v>
      </c>
      <c r="AQ569">
        <f>(Table2[[#This Row],[Sharpe Ratio]]-AVERAGE(Table2[Sharpe Ratio]))/_xlfn.STDEV.P(Table2[Sharpe Ratio])</f>
        <v>-0.46788930024618491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586</v>
      </c>
      <c r="AT569">
        <f>_xlfn.RANK.AVG(Table2[[#This Row],[6M Return vs Nifty Z-Score]],Table2[6M Return vs Nifty Z-Score])</f>
        <v>514</v>
      </c>
      <c r="AU569">
        <f>_xlfn.RANK.AVG(Table2[[#This Row],[Sharpe Ratio Z-Score]],Table2[Sharpe Ratio Z-Score])</f>
        <v>467</v>
      </c>
      <c r="AV569">
        <f>(Table2[[#This Row],[Rank 1Y]]+Table2[[#This Row],[Rank 6M]]+Table2[[#This Row],[Rank Sharpe]])/3</f>
        <v>522.33333333333337</v>
      </c>
    </row>
    <row r="570" spans="1:48" x14ac:dyDescent="0.3">
      <c r="A570" t="s">
        <v>16</v>
      </c>
      <c r="B570" t="s">
        <v>17</v>
      </c>
      <c r="C570" t="s">
        <v>10299</v>
      </c>
      <c r="D570" t="s">
        <v>18</v>
      </c>
      <c r="E570">
        <v>2030352.40184363</v>
      </c>
      <c r="F570">
        <v>2996.6</v>
      </c>
      <c r="G570">
        <v>-7.1412269841521798</v>
      </c>
      <c r="H570">
        <f>(Table2[[#This Row],[1Y Return vs Nifty]]-AVERAGE(Table2[1Y Return vs Nifty]))/_xlfn.STDEV.P(Table2[1Y Return vs Nifty])</f>
        <v>-0.57317708166039816</v>
      </c>
      <c r="I570">
        <v>-1.96675445640572</v>
      </c>
      <c r="J570">
        <f>(Table2[[#This Row],[1M Return vs Nifty]]-AVERAGE(Table2[1M Return vs Nifty]))/_xlfn.STDEV.P(Table2[1M Return vs Nifty])</f>
        <v>-0.23388470708127043</v>
      </c>
      <c r="K570">
        <v>-11.1960032703359</v>
      </c>
      <c r="L570">
        <f>(Table2[[#This Row],[6M Return vs Nifty]]-AVERAGE(Table2[6M Return vs Nifty]))/_xlfn.STDEV.P(Table2[6M Return vs Nifty])</f>
        <v>-0.67059930263625822</v>
      </c>
      <c r="M570">
        <v>-0.54068948270211203</v>
      </c>
      <c r="N570">
        <f>(Table2[[#This Row],[1W Return vs Nifty]]-AVERAGE(Table2[1W Return vs Nifty]))/_xlfn.STDEV.P(Table2[1W Return vs Nifty])</f>
        <v>-0.30194570792926739</v>
      </c>
      <c r="O570">
        <v>2988.76</v>
      </c>
      <c r="P570">
        <v>2992.0539047133502</v>
      </c>
      <c r="Q570">
        <v>2838.5291186116201</v>
      </c>
      <c r="R570">
        <v>56.109880112667497</v>
      </c>
      <c r="S570" s="2">
        <f>(Table2[[#This Row],[Close Price]]-Table2[[#This Row],[20D EMA]])/Table2[[#This Row],[20D EMA]]</f>
        <v>2.6231614448800475E-3</v>
      </c>
      <c r="T570" s="2">
        <f>(Table2[[#This Row],[Close Price]]-Table2[[#This Row],[50D EMA]])/Table2[[#This Row],[50D EMA]]</f>
        <v>1.5193895001317569E-3</v>
      </c>
      <c r="U570" s="2">
        <f>(Table2[[#This Row],[Close Price]]-Table2[[#This Row],[200D EMA]])/Table2[[#This Row],[200D EMA]]</f>
        <v>5.568760255159734E-2</v>
      </c>
      <c r="V570">
        <v>0.73132340567190401</v>
      </c>
      <c r="W570">
        <v>2986</v>
      </c>
      <c r="X570">
        <v>3014.95</v>
      </c>
      <c r="Y570">
        <v>2986</v>
      </c>
      <c r="Z570">
        <v>3046</v>
      </c>
      <c r="AA570">
        <v>2866.5</v>
      </c>
      <c r="AB570">
        <v>3046</v>
      </c>
      <c r="AC570" s="2">
        <f>(Table2[[#This Row],[Close Price]]/Table2[[#This Row],[Day Low]])-1</f>
        <v>3.5498995311453729E-3</v>
      </c>
      <c r="AD570" s="2">
        <f>(Table2[[#This Row],[Day High]]/Table2[[#This Row],[Close Price]])-1</f>
        <v>6.1236067543215533E-3</v>
      </c>
      <c r="AE570" s="2">
        <f>(Table2[[#This Row],[Close Price]]/Table2[[#This Row],[Current Week Low]])-1</f>
        <v>3.5498995311453729E-3</v>
      </c>
      <c r="AF570" s="2">
        <f>(Table2[[#This Row],[Current Week High]]/Table2[[#This Row],[Close Price]])-1</f>
        <v>1.6485350063405235E-2</v>
      </c>
      <c r="AG570" s="2">
        <f>(Table2[[#This Row],[Close Price]]/Table2[[#This Row],[Current Month Low]])-1</f>
        <v>4.5386359672073828E-2</v>
      </c>
      <c r="AH570" s="2">
        <f>(Table2[[#This Row],[Current Month High]]/Table2[[#This Row],[Close Price]])-1</f>
        <v>1.6485350063405235E-2</v>
      </c>
      <c r="AI570">
        <v>7.3750250283654797</v>
      </c>
      <c r="AJ570">
        <v>34.963743638247003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-0.05</v>
      </c>
      <c r="AM570" t="s">
        <v>10344</v>
      </c>
      <c r="AN570">
        <v>1.63</v>
      </c>
      <c r="AO570" t="s">
        <v>10345</v>
      </c>
      <c r="AP570">
        <v>7.1897837668569997E-3</v>
      </c>
      <c r="AQ570">
        <f>(Table2[[#This Row],[Sharpe Ratio]]-AVERAGE(Table2[Sharpe Ratio]))/_xlfn.STDEV.P(Table2[Sharpe Ratio])</f>
        <v>-0.67059041274046394</v>
      </c>
      <c r="AR5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>
        <f>_xlfn.RANK.AVG(Table2[[#This Row],[1Y Return vs Nifty Z-Score]],Table2[1Y Return vs Nifty Z-Score])</f>
        <v>511</v>
      </c>
      <c r="AT570">
        <f>_xlfn.RANK.AVG(Table2[[#This Row],[6M Return vs Nifty Z-Score]],Table2[6M Return vs Nifty Z-Score])</f>
        <v>548</v>
      </c>
      <c r="AU570">
        <f>_xlfn.RANK.AVG(Table2[[#This Row],[Sharpe Ratio Z-Score]],Table2[Sharpe Ratio Z-Score])</f>
        <v>509</v>
      </c>
      <c r="AV570">
        <f>(Table2[[#This Row],[Rank 1Y]]+Table2[[#This Row],[Rank 6M]]+Table2[[#This Row],[Rank Sharpe]])/3</f>
        <v>522.66666666666663</v>
      </c>
    </row>
    <row r="571" spans="1:48" x14ac:dyDescent="0.3">
      <c r="A571" t="s">
        <v>614</v>
      </c>
      <c r="B571" t="s">
        <v>615</v>
      </c>
      <c r="C571" t="s">
        <v>10307</v>
      </c>
      <c r="D571" t="s">
        <v>514</v>
      </c>
      <c r="E571">
        <v>31743.554951759899</v>
      </c>
      <c r="F571">
        <v>70.02</v>
      </c>
      <c r="G571">
        <v>-13.064244886965399</v>
      </c>
      <c r="H571">
        <f>(Table2[[#This Row],[1Y Return vs Nifty]]-AVERAGE(Table2[1Y Return vs Nifty]))/_xlfn.STDEV.P(Table2[1Y Return vs Nifty])</f>
        <v>-0.66612771255232961</v>
      </c>
      <c r="I571">
        <v>-5.7638500829311896</v>
      </c>
      <c r="J571">
        <f>(Table2[[#This Row],[1M Return vs Nifty]]-AVERAGE(Table2[1M Return vs Nifty]))/_xlfn.STDEV.P(Table2[1M Return vs Nifty])</f>
        <v>-0.59353659682487636</v>
      </c>
      <c r="K571">
        <v>-15.5774169483165</v>
      </c>
      <c r="L571">
        <f>(Table2[[#This Row],[6M Return vs Nifty]]-AVERAGE(Table2[6M Return vs Nifty]))/_xlfn.STDEV.P(Table2[6M Return vs Nifty])</f>
        <v>-0.82054075159866047</v>
      </c>
      <c r="M571">
        <v>-1.4029958797294599</v>
      </c>
      <c r="N571">
        <f>(Table2[[#This Row],[1W Return vs Nifty]]-AVERAGE(Table2[1W Return vs Nifty]))/_xlfn.STDEV.P(Table2[1W Return vs Nifty])</f>
        <v>-0.49669559512804107</v>
      </c>
      <c r="O571">
        <v>71.59</v>
      </c>
      <c r="P571">
        <v>71.808136314119096</v>
      </c>
      <c r="Q571">
        <v>68.134325927100406</v>
      </c>
      <c r="R571">
        <v>52.210369259742599</v>
      </c>
      <c r="S571" s="2">
        <f>(Table2[[#This Row],[Close Price]]-Table2[[#This Row],[20D EMA]])/Table2[[#This Row],[20D EMA]]</f>
        <v>-2.1930437211901205E-2</v>
      </c>
      <c r="T571" s="2">
        <f>(Table2[[#This Row],[Close Price]]-Table2[[#This Row],[50D EMA]])/Table2[[#This Row],[50D EMA]]</f>
        <v>-2.4901583663124709E-2</v>
      </c>
      <c r="U571" s="2">
        <f>(Table2[[#This Row],[Close Price]]-Table2[[#This Row],[200D EMA]])/Table2[[#This Row],[200D EMA]]</f>
        <v>2.7675830754048218E-2</v>
      </c>
      <c r="V571">
        <v>0.57360626989506902</v>
      </c>
      <c r="W571">
        <v>69.55</v>
      </c>
      <c r="X571">
        <v>71.930000000000007</v>
      </c>
      <c r="Y571">
        <v>69.55</v>
      </c>
      <c r="Z571">
        <v>71.95</v>
      </c>
      <c r="AA571">
        <v>68.099999999999994</v>
      </c>
      <c r="AB571">
        <v>74.45</v>
      </c>
      <c r="AC571" s="2">
        <f>(Table2[[#This Row],[Close Price]]/Table2[[#This Row],[Day Low]])-1</f>
        <v>6.7577282530553173E-3</v>
      </c>
      <c r="AD571" s="2">
        <f>(Table2[[#This Row],[Day High]]/Table2[[#This Row],[Close Price]])-1</f>
        <v>2.7277920594116045E-2</v>
      </c>
      <c r="AE571" s="2">
        <f>(Table2[[#This Row],[Close Price]]/Table2[[#This Row],[Current Week Low]])-1</f>
        <v>6.7577282530553173E-3</v>
      </c>
      <c r="AF571" s="2">
        <f>(Table2[[#This Row],[Current Week High]]/Table2[[#This Row],[Close Price]])-1</f>
        <v>2.7563553270494312E-2</v>
      </c>
      <c r="AG571" s="2">
        <f>(Table2[[#This Row],[Close Price]]/Table2[[#This Row],[Current Month Low]])-1</f>
        <v>2.8193832599118895E-2</v>
      </c>
      <c r="AH571" s="2">
        <f>(Table2[[#This Row],[Current Month High]]/Table2[[#This Row],[Close Price]])-1</f>
        <v>6.3267637817766564E-2</v>
      </c>
      <c r="AI571">
        <v>14.253070551271</v>
      </c>
      <c r="AJ571">
        <v>21.0371650821088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0.08</v>
      </c>
      <c r="AM571" t="s">
        <v>10345</v>
      </c>
      <c r="AN571">
        <v>-1.74</v>
      </c>
      <c r="AO571" t="s">
        <v>10344</v>
      </c>
      <c r="AP571">
        <v>4.2532249601355002E-2</v>
      </c>
      <c r="AQ571">
        <f>(Table2[[#This Row],[Sharpe Ratio]]-AVERAGE(Table2[Sharpe Ratio]))/_xlfn.STDEV.P(Table2[Sharpe Ratio])</f>
        <v>-0.26454446070151805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556</v>
      </c>
      <c r="AT571">
        <f>_xlfn.RANK.AVG(Table2[[#This Row],[6M Return vs Nifty Z-Score]],Table2[6M Return vs Nifty Z-Score])</f>
        <v>595</v>
      </c>
      <c r="AU571">
        <f>_xlfn.RANK.AVG(Table2[[#This Row],[Sharpe Ratio Z-Score]],Table2[Sharpe Ratio Z-Score])</f>
        <v>420</v>
      </c>
      <c r="AV571">
        <f>(Table2[[#This Row],[Rank 1Y]]+Table2[[#This Row],[Rank 6M]]+Table2[[#This Row],[Rank Sharpe]])/3</f>
        <v>523.66666666666663</v>
      </c>
    </row>
    <row r="572" spans="1:48" x14ac:dyDescent="0.3">
      <c r="A572" t="s">
        <v>894</v>
      </c>
      <c r="B572" t="s">
        <v>895</v>
      </c>
      <c r="C572" t="s">
        <v>10300</v>
      </c>
      <c r="D572" t="s">
        <v>21</v>
      </c>
      <c r="E572">
        <v>17482.645676100001</v>
      </c>
      <c r="F572">
        <v>624.5</v>
      </c>
      <c r="G572">
        <v>-7.3132644948086103</v>
      </c>
      <c r="H572">
        <f>(Table2[[#This Row],[1Y Return vs Nifty]]-AVERAGE(Table2[1Y Return vs Nifty]))/_xlfn.STDEV.P(Table2[1Y Return vs Nifty])</f>
        <v>-0.57587688696488615</v>
      </c>
      <c r="I572">
        <v>-16.413607327019399</v>
      </c>
      <c r="J572">
        <f>(Table2[[#This Row],[1M Return vs Nifty]]-AVERAGE(Table2[1M Return vs Nifty]))/_xlfn.STDEV.P(Table2[1M Return vs Nifty])</f>
        <v>-1.6022563381424817</v>
      </c>
      <c r="K572">
        <v>-39.853233150974603</v>
      </c>
      <c r="L572">
        <f>(Table2[[#This Row],[6M Return vs Nifty]]-AVERAGE(Table2[6M Return vs Nifty]))/_xlfn.STDEV.P(Table2[6M Return vs Nifty])</f>
        <v>-1.6513116679502933</v>
      </c>
      <c r="M572">
        <v>-5.5603239811801999E-2</v>
      </c>
      <c r="N572">
        <f>(Table2[[#This Row],[1W Return vs Nifty]]-AVERAGE(Table2[1W Return vs Nifty]))/_xlfn.STDEV.P(Table2[1W Return vs Nifty])</f>
        <v>-0.19239011213381066</v>
      </c>
      <c r="O572">
        <v>630.9</v>
      </c>
      <c r="P572">
        <v>634.17996931497396</v>
      </c>
      <c r="Q572">
        <v>634.31819999722404</v>
      </c>
      <c r="R572">
        <v>51.838757971489102</v>
      </c>
      <c r="S572" s="2">
        <f>(Table2[[#This Row],[Close Price]]-Table2[[#This Row],[20D EMA]])/Table2[[#This Row],[20D EMA]]</f>
        <v>-1.014423838960212E-2</v>
      </c>
      <c r="T572" s="2">
        <f>(Table2[[#This Row],[Close Price]]-Table2[[#This Row],[50D EMA]])/Table2[[#This Row],[50D EMA]]</f>
        <v>-1.5263757581984229E-2</v>
      </c>
      <c r="U572" s="2">
        <f>(Table2[[#This Row],[Close Price]]-Table2[[#This Row],[200D EMA]])/Table2[[#This Row],[200D EMA]]</f>
        <v>-1.5478351397243543E-2</v>
      </c>
      <c r="V572">
        <v>0.73289156759501195</v>
      </c>
      <c r="W572">
        <v>620.5</v>
      </c>
      <c r="X572">
        <v>645</v>
      </c>
      <c r="Y572">
        <v>618.4</v>
      </c>
      <c r="Z572">
        <v>645</v>
      </c>
      <c r="AA572">
        <v>579.35</v>
      </c>
      <c r="AB572">
        <v>730</v>
      </c>
      <c r="AC572" s="2">
        <f>(Table2[[#This Row],[Close Price]]/Table2[[#This Row],[Day Low]])-1</f>
        <v>6.4464141821112264E-3</v>
      </c>
      <c r="AD572" s="2">
        <f>(Table2[[#This Row],[Day High]]/Table2[[#This Row],[Close Price]])-1</f>
        <v>3.2826261008807034E-2</v>
      </c>
      <c r="AE572" s="2">
        <f>(Table2[[#This Row],[Close Price]]/Table2[[#This Row],[Current Week Low]])-1</f>
        <v>9.8641655886158031E-3</v>
      </c>
      <c r="AF572" s="2">
        <f>(Table2[[#This Row],[Current Week High]]/Table2[[#This Row],[Close Price]])-1</f>
        <v>3.2826261008807034E-2</v>
      </c>
      <c r="AG572" s="2">
        <f>(Table2[[#This Row],[Close Price]]/Table2[[#This Row],[Current Month Low]])-1</f>
        <v>7.7932165357728511E-2</v>
      </c>
      <c r="AH572" s="2">
        <f>(Table2[[#This Row],[Current Month High]]/Table2[[#This Row],[Close Price]])-1</f>
        <v>0.16893514811849486</v>
      </c>
      <c r="AI572">
        <v>39.311449159327402</v>
      </c>
      <c r="AJ572">
        <v>32.985519591141397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-0.12</v>
      </c>
      <c r="AM572" t="s">
        <v>10344</v>
      </c>
      <c r="AN572">
        <v>3.81</v>
      </c>
      <c r="AO572" t="s">
        <v>10345</v>
      </c>
      <c r="AP572">
        <v>7.2113545121079994E-2</v>
      </c>
      <c r="AQ572">
        <f>(Table2[[#This Row],[Sharpe Ratio]]-AVERAGE(Table2[Sharpe Ratio]))/_xlfn.STDEV.P(Table2[Sharpe Ratio])</f>
        <v>7.5311998610038317E-2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514</v>
      </c>
      <c r="AT572">
        <f>_xlfn.RANK.AVG(Table2[[#This Row],[6M Return vs Nifty Z-Score]],Table2[6M Return vs Nifty Z-Score])</f>
        <v>726</v>
      </c>
      <c r="AU572">
        <f>_xlfn.RANK.AVG(Table2[[#This Row],[Sharpe Ratio Z-Score]],Table2[Sharpe Ratio Z-Score])</f>
        <v>335</v>
      </c>
      <c r="AV572">
        <f>(Table2[[#This Row],[Rank 1Y]]+Table2[[#This Row],[Rank 6M]]+Table2[[#This Row],[Rank Sharpe]])/3</f>
        <v>525</v>
      </c>
    </row>
    <row r="573" spans="1:48" x14ac:dyDescent="0.3">
      <c r="A573" t="s">
        <v>1748</v>
      </c>
      <c r="B573" t="s">
        <v>1749</v>
      </c>
      <c r="C573" t="s">
        <v>10312</v>
      </c>
      <c r="D573" t="s">
        <v>879</v>
      </c>
      <c r="E573">
        <v>4709.505104975</v>
      </c>
      <c r="F573">
        <v>395.35</v>
      </c>
      <c r="G573">
        <v>-23.615768581421101</v>
      </c>
      <c r="H573">
        <f>(Table2[[#This Row],[1Y Return vs Nifty]]-AVERAGE(Table2[1Y Return vs Nifty]))/_xlfn.STDEV.P(Table2[1Y Return vs Nifty])</f>
        <v>-0.83171404039459218</v>
      </c>
      <c r="I573">
        <v>18.971304591038301</v>
      </c>
      <c r="J573">
        <f>(Table2[[#This Row],[1M Return vs Nifty]]-AVERAGE(Table2[1M Return vs Nifty]))/_xlfn.STDEV.P(Table2[1M Return vs Nifty])</f>
        <v>1.7493185737028769</v>
      </c>
      <c r="K573">
        <v>-8.1783834994173592</v>
      </c>
      <c r="L573">
        <f>(Table2[[#This Row],[6M Return vs Nifty]]-AVERAGE(Table2[6M Return vs Nifty]))/_xlfn.STDEV.P(Table2[6M Return vs Nifty])</f>
        <v>-0.56732982978482427</v>
      </c>
      <c r="M573">
        <v>3.6923750046416801</v>
      </c>
      <c r="N573">
        <f>(Table2[[#This Row],[1W Return vs Nifty]]-AVERAGE(Table2[1W Return vs Nifty]))/_xlfn.STDEV.P(Table2[1W Return vs Nifty])</f>
        <v>0.6540820268263553</v>
      </c>
      <c r="O573">
        <v>364.55</v>
      </c>
      <c r="P573">
        <v>345.94749162161798</v>
      </c>
      <c r="Q573">
        <v>340.28314428646701</v>
      </c>
      <c r="R573">
        <v>72.087932974415693</v>
      </c>
      <c r="S573" s="2">
        <f>(Table2[[#This Row],[Close Price]]-Table2[[#This Row],[20D EMA]])/Table2[[#This Row],[20D EMA]]</f>
        <v>8.4487724591962729E-2</v>
      </c>
      <c r="T573" s="2">
        <f>(Table2[[#This Row],[Close Price]]-Table2[[#This Row],[50D EMA]])/Table2[[#This Row],[50D EMA]]</f>
        <v>0.14280348773974147</v>
      </c>
      <c r="U573" s="2">
        <f>(Table2[[#This Row],[Close Price]]-Table2[[#This Row],[200D EMA]])/Table2[[#This Row],[200D EMA]]</f>
        <v>0.16182657483373622</v>
      </c>
      <c r="V573">
        <v>0.821855419520783</v>
      </c>
      <c r="W573">
        <v>382</v>
      </c>
      <c r="X573">
        <v>397</v>
      </c>
      <c r="Y573">
        <v>382</v>
      </c>
      <c r="Z573">
        <v>397</v>
      </c>
      <c r="AA573">
        <v>337.55</v>
      </c>
      <c r="AB573">
        <v>397</v>
      </c>
      <c r="AC573" s="2">
        <f>(Table2[[#This Row],[Close Price]]/Table2[[#This Row],[Day Low]])-1</f>
        <v>3.4947643979057696E-2</v>
      </c>
      <c r="AD573" s="2">
        <f>(Table2[[#This Row],[Day High]]/Table2[[#This Row],[Close Price]])-1</f>
        <v>4.173517136714322E-3</v>
      </c>
      <c r="AE573" s="2">
        <f>(Table2[[#This Row],[Close Price]]/Table2[[#This Row],[Current Week Low]])-1</f>
        <v>3.4947643979057696E-2</v>
      </c>
      <c r="AF573" s="2">
        <f>(Table2[[#This Row],[Current Week High]]/Table2[[#This Row],[Close Price]])-1</f>
        <v>4.173517136714322E-3</v>
      </c>
      <c r="AG573" s="2">
        <f>(Table2[[#This Row],[Close Price]]/Table2[[#This Row],[Current Month Low]])-1</f>
        <v>0.17123389127536659</v>
      </c>
      <c r="AH573" s="2">
        <f>(Table2[[#This Row],[Current Month High]]/Table2[[#This Row],[Close Price]])-1</f>
        <v>4.173517136714322E-3</v>
      </c>
      <c r="AI573">
        <v>13.797900594409899</v>
      </c>
      <c r="AJ573">
        <v>47.5461839895503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0.25</v>
      </c>
      <c r="AM573" t="s">
        <v>10345</v>
      </c>
      <c r="AN573">
        <v>8.34</v>
      </c>
      <c r="AO573" t="s">
        <v>10345</v>
      </c>
      <c r="AP573">
        <v>3.0597820890822001E-2</v>
      </c>
      <c r="AQ573">
        <f>(Table2[[#This Row],[Sharpe Ratio]]-AVERAGE(Table2[Sharpe Ratio]))/_xlfn.STDEV.P(Table2[Sharpe Ratio])</f>
        <v>-0.40165788370097283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0.60269884664884299</v>
      </c>
      <c r="AS573">
        <f>_xlfn.RANK.AVG(Table2[[#This Row],[1Y Return vs Nifty Z-Score]],Table2[1Y Return vs Nifty Z-Score])</f>
        <v>615</v>
      </c>
      <c r="AT573">
        <f>_xlfn.RANK.AVG(Table2[[#This Row],[6M Return vs Nifty Z-Score]],Table2[6M Return vs Nifty Z-Score])</f>
        <v>516</v>
      </c>
      <c r="AU573">
        <f>_xlfn.RANK.AVG(Table2[[#This Row],[Sharpe Ratio Z-Score]],Table2[Sharpe Ratio Z-Score])</f>
        <v>446</v>
      </c>
      <c r="AV573">
        <f>(Table2[[#This Row],[Rank 1Y]]+Table2[[#This Row],[Rank 6M]]+Table2[[#This Row],[Rank Sharpe]])/3</f>
        <v>525.66666666666663</v>
      </c>
    </row>
    <row r="574" spans="1:48" x14ac:dyDescent="0.3">
      <c r="A574" t="s">
        <v>1949</v>
      </c>
      <c r="B574" t="s">
        <v>1950</v>
      </c>
      <c r="C574" t="s">
        <v>10316</v>
      </c>
      <c r="D574" t="s">
        <v>1603</v>
      </c>
      <c r="E574">
        <v>3589.32454292699</v>
      </c>
      <c r="F574">
        <v>157.18</v>
      </c>
      <c r="G574">
        <v>-28.390494483869698</v>
      </c>
      <c r="H574">
        <f>(Table2[[#This Row],[1Y Return vs Nifty]]-AVERAGE(Table2[1Y Return vs Nifty]))/_xlfn.STDEV.P(Table2[1Y Return vs Nifty])</f>
        <v>-0.90664438709468376</v>
      </c>
      <c r="I574">
        <v>-0.12653151772358801</v>
      </c>
      <c r="J574">
        <f>(Table2[[#This Row],[1M Return vs Nifty]]-AVERAGE(Table2[1M Return vs Nifty]))/_xlfn.STDEV.P(Table2[1M Return vs Nifty])</f>
        <v>-5.9583155963323794E-2</v>
      </c>
      <c r="K574">
        <v>-7.7813195536403104</v>
      </c>
      <c r="L574">
        <f>(Table2[[#This Row],[6M Return vs Nifty]]-AVERAGE(Table2[6M Return vs Nifty]))/_xlfn.STDEV.P(Table2[6M Return vs Nifty])</f>
        <v>-0.55374144308220652</v>
      </c>
      <c r="M574">
        <v>-2.27925725040271</v>
      </c>
      <c r="N574">
        <f>(Table2[[#This Row],[1W Return vs Nifty]]-AVERAGE(Table2[1W Return vs Nifty]))/_xlfn.STDEV.P(Table2[1W Return vs Nifty])</f>
        <v>-0.69459718055469533</v>
      </c>
      <c r="O574">
        <v>159.31</v>
      </c>
      <c r="P574">
        <v>157.50982747508399</v>
      </c>
      <c r="Q574">
        <v>150.68592234462801</v>
      </c>
      <c r="R574">
        <v>47.389426733984997</v>
      </c>
      <c r="S574" s="2">
        <f>(Table2[[#This Row],[Close Price]]-Table2[[#This Row],[20D EMA]])/Table2[[#This Row],[20D EMA]]</f>
        <v>-1.3370158809867526E-2</v>
      </c>
      <c r="T574" s="2">
        <f>(Table2[[#This Row],[Close Price]]-Table2[[#This Row],[50D EMA]])/Table2[[#This Row],[50D EMA]]</f>
        <v>-2.0940120395736097E-3</v>
      </c>
      <c r="U574" s="2">
        <f>(Table2[[#This Row],[Close Price]]-Table2[[#This Row],[200D EMA]])/Table2[[#This Row],[200D EMA]]</f>
        <v>4.3096777418395057E-2</v>
      </c>
      <c r="V574">
        <v>0.67441399196865903</v>
      </c>
      <c r="W574">
        <v>156.55000000000001</v>
      </c>
      <c r="X574">
        <v>159.6</v>
      </c>
      <c r="Y574">
        <v>156.1</v>
      </c>
      <c r="Z574">
        <v>161.25</v>
      </c>
      <c r="AA574">
        <v>152.65</v>
      </c>
      <c r="AB574">
        <v>179.09</v>
      </c>
      <c r="AC574" s="2">
        <f>(Table2[[#This Row],[Close Price]]/Table2[[#This Row],[Day Low]])-1</f>
        <v>4.0242733950814902E-3</v>
      </c>
      <c r="AD574" s="2">
        <f>(Table2[[#This Row],[Day High]]/Table2[[#This Row],[Close Price]])-1</f>
        <v>1.5396360860160163E-2</v>
      </c>
      <c r="AE574" s="2">
        <f>(Table2[[#This Row],[Close Price]]/Table2[[#This Row],[Current Week Low]])-1</f>
        <v>6.9186418962203788E-3</v>
      </c>
      <c r="AF574" s="2">
        <f>(Table2[[#This Row],[Current Week High]]/Table2[[#This Row],[Close Price]])-1</f>
        <v>2.5893879628451355E-2</v>
      </c>
      <c r="AG574" s="2">
        <f>(Table2[[#This Row],[Close Price]]/Table2[[#This Row],[Current Month Low]])-1</f>
        <v>2.9675728791352718E-2</v>
      </c>
      <c r="AH574" s="2">
        <f>(Table2[[#This Row],[Current Month High]]/Table2[[#This Row],[Close Price]])-1</f>
        <v>0.13939432497773252</v>
      </c>
      <c r="AI574">
        <v>13.9394324977732</v>
      </c>
      <c r="AJ574">
        <v>21.844961240309999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-0.02</v>
      </c>
      <c r="AM574" t="s">
        <v>10344</v>
      </c>
      <c r="AN574">
        <v>-3.81</v>
      </c>
      <c r="AO574" t="s">
        <v>10344</v>
      </c>
      <c r="AP574">
        <v>3.9167207503270997E-2</v>
      </c>
      <c r="AQ574">
        <f>(Table2[[#This Row],[Sharpe Ratio]]-AVERAGE(Table2[Sharpe Ratio]))/_xlfn.STDEV.P(Table2[Sharpe Ratio])</f>
        <v>-0.30320508298990229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-2.5177712496848117</v>
      </c>
      <c r="AS574">
        <f>_xlfn.RANK.AVG(Table2[[#This Row],[1Y Return vs Nifty Z-Score]],Table2[1Y Return vs Nifty Z-Score])</f>
        <v>637</v>
      </c>
      <c r="AT574">
        <f>_xlfn.RANK.AVG(Table2[[#This Row],[6M Return vs Nifty Z-Score]],Table2[6M Return vs Nifty Z-Score])</f>
        <v>510</v>
      </c>
      <c r="AU574">
        <f>_xlfn.RANK.AVG(Table2[[#This Row],[Sharpe Ratio Z-Score]],Table2[Sharpe Ratio Z-Score])</f>
        <v>430</v>
      </c>
      <c r="AV574">
        <f>(Table2[[#This Row],[Rank 1Y]]+Table2[[#This Row],[Rank 6M]]+Table2[[#This Row],[Rank Sharpe]])/3</f>
        <v>525.66666666666663</v>
      </c>
    </row>
    <row r="575" spans="1:48" x14ac:dyDescent="0.3">
      <c r="A575" t="s">
        <v>1941</v>
      </c>
      <c r="B575" t="s">
        <v>1942</v>
      </c>
      <c r="C575" t="s">
        <v>10310</v>
      </c>
      <c r="D575" t="s">
        <v>402</v>
      </c>
      <c r="E575">
        <v>3632.0576898099998</v>
      </c>
      <c r="F575">
        <v>493.4</v>
      </c>
      <c r="G575">
        <v>-3.2838552432843802</v>
      </c>
      <c r="H575">
        <f>(Table2[[#This Row],[1Y Return vs Nifty]]-AVERAGE(Table2[1Y Return vs Nifty]))/_xlfn.STDEV.P(Table2[1Y Return vs Nifty])</f>
        <v>-0.51264288392851665</v>
      </c>
      <c r="I575">
        <v>-9.04592843888069</v>
      </c>
      <c r="J575">
        <f>(Table2[[#This Row],[1M Return vs Nifty]]-AVERAGE(Table2[1M Return vs Nifty]))/_xlfn.STDEV.P(Table2[1M Return vs Nifty])</f>
        <v>-0.90440727249546926</v>
      </c>
      <c r="K575">
        <v>1.55808114468304</v>
      </c>
      <c r="L575">
        <f>(Table2[[#This Row],[6M Return vs Nifty]]-AVERAGE(Table2[6M Return vs Nifty]))/_xlfn.STDEV.P(Table2[6M Return vs Nifty])</f>
        <v>-0.23412695879262782</v>
      </c>
      <c r="M575">
        <v>0.51448885080477802</v>
      </c>
      <c r="N575">
        <f>(Table2[[#This Row],[1W Return vs Nifty]]-AVERAGE(Table2[1W Return vs Nifty]))/_xlfn.STDEV.P(Table2[1W Return vs Nifty])</f>
        <v>-6.3636144027772318E-2</v>
      </c>
      <c r="O575">
        <v>500</v>
      </c>
      <c r="P575">
        <v>496.02937377675102</v>
      </c>
      <c r="Q575">
        <v>454.31263301759702</v>
      </c>
      <c r="R575">
        <v>53.960883321224102</v>
      </c>
      <c r="S575" s="2">
        <f>(Table2[[#This Row],[Close Price]]-Table2[[#This Row],[20D EMA]])/Table2[[#This Row],[20D EMA]]</f>
        <v>-1.3200000000000045E-2</v>
      </c>
      <c r="T575" s="2">
        <f>(Table2[[#This Row],[Close Price]]-Table2[[#This Row],[50D EMA]])/Table2[[#This Row],[50D EMA]]</f>
        <v>-5.3008428850313321E-3</v>
      </c>
      <c r="U575" s="2">
        <f>(Table2[[#This Row],[Close Price]]-Table2[[#This Row],[200D EMA]])/Table2[[#This Row],[200D EMA]]</f>
        <v>8.6036275775076179E-2</v>
      </c>
      <c r="V575">
        <v>0.34446969056918297</v>
      </c>
      <c r="W575">
        <v>492</v>
      </c>
      <c r="X575">
        <v>506.2</v>
      </c>
      <c r="Y575">
        <v>492</v>
      </c>
      <c r="Z575">
        <v>515</v>
      </c>
      <c r="AA575">
        <v>470</v>
      </c>
      <c r="AB575">
        <v>524.4</v>
      </c>
      <c r="AC575" s="2">
        <f>(Table2[[#This Row],[Close Price]]/Table2[[#This Row],[Day Low]])-1</f>
        <v>2.8455284552844073E-3</v>
      </c>
      <c r="AD575" s="2">
        <f>(Table2[[#This Row],[Day High]]/Table2[[#This Row],[Close Price]])-1</f>
        <v>2.5942440210782403E-2</v>
      </c>
      <c r="AE575" s="2">
        <f>(Table2[[#This Row],[Close Price]]/Table2[[#This Row],[Current Week Low]])-1</f>
        <v>2.8455284552844073E-3</v>
      </c>
      <c r="AF575" s="2">
        <f>(Table2[[#This Row],[Current Week High]]/Table2[[#This Row],[Close Price]])-1</f>
        <v>4.3777867855695263E-2</v>
      </c>
      <c r="AG575" s="2">
        <f>(Table2[[#This Row],[Close Price]]/Table2[[#This Row],[Current Month Low]])-1</f>
        <v>4.9787234042553141E-2</v>
      </c>
      <c r="AH575" s="2">
        <f>(Table2[[#This Row],[Current Month High]]/Table2[[#This Row],[Close Price]])-1</f>
        <v>6.2829347385488399E-2</v>
      </c>
      <c r="AI575">
        <v>12.423996757194899</v>
      </c>
      <c r="AJ575">
        <v>41.761241200976798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0.04</v>
      </c>
      <c r="AM575" t="s">
        <v>10345</v>
      </c>
      <c r="AN575">
        <v>1.2</v>
      </c>
      <c r="AO575" t="s">
        <v>10345</v>
      </c>
      <c r="AP575">
        <v>-8.1124235556221003E-2</v>
      </c>
      <c r="AQ575">
        <f>(Table2[[#This Row],[Sharpe Ratio]]-AVERAGE(Table2[Sharpe Ratio]))/_xlfn.STDEV.P(Table2[Sharpe Ratio])</f>
        <v>-1.6852210902474742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-3.4000343494918601</v>
      </c>
      <c r="AS575">
        <f>_xlfn.RANK.AVG(Table2[[#This Row],[1Y Return vs Nifty Z-Score]],Table2[1Y Return vs Nifty Z-Score])</f>
        <v>483</v>
      </c>
      <c r="AT575">
        <f>_xlfn.RANK.AVG(Table2[[#This Row],[6M Return vs Nifty Z-Score]],Table2[6M Return vs Nifty Z-Score])</f>
        <v>397</v>
      </c>
      <c r="AU575">
        <f>_xlfn.RANK.AVG(Table2[[#This Row],[Sharpe Ratio Z-Score]],Table2[Sharpe Ratio Z-Score])</f>
        <v>704</v>
      </c>
      <c r="AV575">
        <f>(Table2[[#This Row],[Rank 1Y]]+Table2[[#This Row],[Rank 6M]]+Table2[[#This Row],[Rank Sharpe]])/3</f>
        <v>528</v>
      </c>
    </row>
    <row r="576" spans="1:48" x14ac:dyDescent="0.3">
      <c r="A576" t="s">
        <v>159</v>
      </c>
      <c r="B576" t="s">
        <v>160</v>
      </c>
      <c r="C576" t="s">
        <v>10300</v>
      </c>
      <c r="D576" t="s">
        <v>21</v>
      </c>
      <c r="E576">
        <v>170293.47465140501</v>
      </c>
      <c r="F576">
        <v>6127.55</v>
      </c>
      <c r="G576">
        <v>-10.317661586933299</v>
      </c>
      <c r="H576">
        <f>(Table2[[#This Row],[1Y Return vs Nifty]]-AVERAGE(Table2[1Y Return vs Nifty]))/_xlfn.STDEV.P(Table2[1Y Return vs Nifty])</f>
        <v>-0.62302525115102769</v>
      </c>
      <c r="I576">
        <v>-2.10281617877573</v>
      </c>
      <c r="J576">
        <f>(Table2[[#This Row],[1M Return vs Nifty]]-AVERAGE(Table2[1M Return vs Nifty]))/_xlfn.STDEV.P(Table2[1M Return vs Nifty])</f>
        <v>-0.24677215063952543</v>
      </c>
      <c r="K576">
        <v>-0.86328571129690501</v>
      </c>
      <c r="L576">
        <f>(Table2[[#This Row],[6M Return vs Nifty]]-AVERAGE(Table2[6M Return vs Nifty]))/_xlfn.STDEV.P(Table2[6M Return vs Nifty])</f>
        <v>-0.31699136775720338</v>
      </c>
      <c r="M576">
        <v>0.208935409927928</v>
      </c>
      <c r="N576">
        <f>(Table2[[#This Row],[1W Return vs Nifty]]-AVERAGE(Table2[1W Return vs Nifty]))/_xlfn.STDEV.P(Table2[1W Return vs Nifty])</f>
        <v>-0.13264467550695655</v>
      </c>
      <c r="O576">
        <v>5651.76</v>
      </c>
      <c r="P576">
        <v>5484.7849557352702</v>
      </c>
      <c r="Q576">
        <v>5273.0729982231096</v>
      </c>
      <c r="R576">
        <v>66.236441241368595</v>
      </c>
      <c r="S576" s="2">
        <f>(Table2[[#This Row],[Close Price]]-Table2[[#This Row],[20D EMA]])/Table2[[#This Row],[20D EMA]]</f>
        <v>8.4184395657281974E-2</v>
      </c>
      <c r="T576" s="2">
        <f>(Table2[[#This Row],[Close Price]]-Table2[[#This Row],[50D EMA]])/Table2[[#This Row],[50D EMA]]</f>
        <v>0.11719056434338605</v>
      </c>
      <c r="U576" s="2">
        <f>(Table2[[#This Row],[Close Price]]-Table2[[#This Row],[200D EMA]])/Table2[[#This Row],[200D EMA]]</f>
        <v>0.16204535800373471</v>
      </c>
      <c r="V576">
        <v>1.17382192751935</v>
      </c>
      <c r="W576">
        <v>5770</v>
      </c>
      <c r="X576">
        <v>6198.9</v>
      </c>
      <c r="Y576">
        <v>5649.75</v>
      </c>
      <c r="Z576">
        <v>6198.9</v>
      </c>
      <c r="AA576">
        <v>5257.05</v>
      </c>
      <c r="AB576">
        <v>6198.9</v>
      </c>
      <c r="AC576" s="2">
        <f>(Table2[[#This Row],[Close Price]]/Table2[[#This Row],[Day Low]])-1</f>
        <v>6.1967071057192458E-2</v>
      </c>
      <c r="AD576" s="2">
        <f>(Table2[[#This Row],[Day High]]/Table2[[#This Row],[Close Price]])-1</f>
        <v>1.1644131830829574E-2</v>
      </c>
      <c r="AE576" s="2">
        <f>(Table2[[#This Row],[Close Price]]/Table2[[#This Row],[Current Week Low]])-1</f>
        <v>8.4570113721846196E-2</v>
      </c>
      <c r="AF576" s="2">
        <f>(Table2[[#This Row],[Current Week High]]/Table2[[#This Row],[Close Price]])-1</f>
        <v>1.1644131830829574E-2</v>
      </c>
      <c r="AG576" s="2">
        <f>(Table2[[#This Row],[Close Price]]/Table2[[#This Row],[Current Month Low]])-1</f>
        <v>0.16558716390371031</v>
      </c>
      <c r="AH576" s="2">
        <f>(Table2[[#This Row],[Current Month High]]/Table2[[#This Row],[Close Price]])-1</f>
        <v>1.1644131830829574E-2</v>
      </c>
      <c r="AI576">
        <v>5.1317410710642797</v>
      </c>
      <c r="AJ576">
        <v>35.758992367426899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0.02</v>
      </c>
      <c r="AM576" t="s">
        <v>10345</v>
      </c>
      <c r="AN576">
        <v>14.03</v>
      </c>
      <c r="AO576" t="s">
        <v>10345</v>
      </c>
      <c r="AP576">
        <v>-3.0231121441055001E-2</v>
      </c>
      <c r="AQ576">
        <f>(Table2[[#This Row],[Sharpe Ratio]]-AVERAGE(Table2[Sharpe Ratio]))/_xlfn.STDEV.P(Table2[Sharpe Ratio])</f>
        <v>-1.1005153407989421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-2.4199487858536552</v>
      </c>
      <c r="AS576">
        <f>_xlfn.RANK.AVG(Table2[[#This Row],[1Y Return vs Nifty Z-Score]],Table2[1Y Return vs Nifty Z-Score])</f>
        <v>530</v>
      </c>
      <c r="AT576">
        <f>_xlfn.RANK.AVG(Table2[[#This Row],[6M Return vs Nifty Z-Score]],Table2[6M Return vs Nifty Z-Score])</f>
        <v>424</v>
      </c>
      <c r="AU576">
        <f>_xlfn.RANK.AVG(Table2[[#This Row],[Sharpe Ratio Z-Score]],Table2[Sharpe Ratio Z-Score])</f>
        <v>635</v>
      </c>
      <c r="AV576">
        <f>(Table2[[#This Row],[Rank 1Y]]+Table2[[#This Row],[Rank 6M]]+Table2[[#This Row],[Rank Sharpe]])/3</f>
        <v>529.66666666666663</v>
      </c>
    </row>
    <row r="577" spans="1:48" x14ac:dyDescent="0.3">
      <c r="A577" t="s">
        <v>236</v>
      </c>
      <c r="B577" t="s">
        <v>237</v>
      </c>
      <c r="C577" t="s">
        <v>10303</v>
      </c>
      <c r="D577" t="s">
        <v>186</v>
      </c>
      <c r="E577">
        <v>114030.51425353999</v>
      </c>
      <c r="F577">
        <v>644.4</v>
      </c>
      <c r="G577">
        <v>-13.4780407906016</v>
      </c>
      <c r="H577">
        <f>(Table2[[#This Row],[1Y Return vs Nifty]]-AVERAGE(Table2[1Y Return vs Nifty]))/_xlfn.STDEV.P(Table2[1Y Return vs Nifty])</f>
        <v>-0.67262146133624146</v>
      </c>
      <c r="I577">
        <v>0.367330218355576</v>
      </c>
      <c r="J577">
        <f>(Table2[[#This Row],[1M Return vs Nifty]]-AVERAGE(Table2[1M Return vs Nifty]))/_xlfn.STDEV.P(Table2[1M Return vs Nifty])</f>
        <v>-1.2805743929732508E-2</v>
      </c>
      <c r="K577">
        <v>6.0400985411201296</v>
      </c>
      <c r="L577">
        <f>(Table2[[#This Row],[6M Return vs Nifty]]-AVERAGE(Table2[6M Return vs Nifty]))/_xlfn.STDEV.P(Table2[6M Return vs Nifty])</f>
        <v>-8.0742633072848818E-2</v>
      </c>
      <c r="M577">
        <v>2.4930469240822202</v>
      </c>
      <c r="N577">
        <f>(Table2[[#This Row],[1W Return vs Nifty]]-AVERAGE(Table2[1W Return vs Nifty]))/_xlfn.STDEV.P(Table2[1W Return vs Nifty])</f>
        <v>0.38321657898964057</v>
      </c>
      <c r="O577">
        <v>633.52</v>
      </c>
      <c r="P577">
        <v>619.975043301955</v>
      </c>
      <c r="Q577">
        <v>576.78945381369101</v>
      </c>
      <c r="R577">
        <v>58.344368878812404</v>
      </c>
      <c r="S577" s="2">
        <f>(Table2[[#This Row],[Close Price]]-Table2[[#This Row],[20D EMA]])/Table2[[#This Row],[20D EMA]]</f>
        <v>1.7173885591615097E-2</v>
      </c>
      <c r="T577" s="2">
        <f>(Table2[[#This Row],[Close Price]]-Table2[[#This Row],[50D EMA]])/Table2[[#This Row],[50D EMA]]</f>
        <v>3.9396677272618787E-2</v>
      </c>
      <c r="U577" s="2">
        <f>(Table2[[#This Row],[Close Price]]-Table2[[#This Row],[200D EMA]])/Table2[[#This Row],[200D EMA]]</f>
        <v>0.11721876282458499</v>
      </c>
      <c r="V577">
        <v>0.58583334154987499</v>
      </c>
      <c r="W577">
        <v>638</v>
      </c>
      <c r="X577">
        <v>649.5</v>
      </c>
      <c r="Y577">
        <v>638</v>
      </c>
      <c r="Z577">
        <v>655.4</v>
      </c>
      <c r="AA577">
        <v>598.6</v>
      </c>
      <c r="AB577">
        <v>655.85</v>
      </c>
      <c r="AC577" s="2">
        <f>(Table2[[#This Row],[Close Price]]/Table2[[#This Row],[Day Low]])-1</f>
        <v>1.0031347962382364E-2</v>
      </c>
      <c r="AD577" s="2">
        <f>(Table2[[#This Row],[Day High]]/Table2[[#This Row],[Close Price]])-1</f>
        <v>7.9143389199256564E-3</v>
      </c>
      <c r="AE577" s="2">
        <f>(Table2[[#This Row],[Close Price]]/Table2[[#This Row],[Current Week Low]])-1</f>
        <v>1.0031347962382364E-2</v>
      </c>
      <c r="AF577" s="2">
        <f>(Table2[[#This Row],[Current Week High]]/Table2[[#This Row],[Close Price]])-1</f>
        <v>1.7070142768466745E-2</v>
      </c>
      <c r="AG577" s="2">
        <f>(Table2[[#This Row],[Close Price]]/Table2[[#This Row],[Current Month Low]])-1</f>
        <v>7.6511861009020965E-2</v>
      </c>
      <c r="AH577" s="2">
        <f>(Table2[[#This Row],[Current Month High]]/Table2[[#This Row],[Close Price]])-1</f>
        <v>1.776846679081312E-2</v>
      </c>
      <c r="AI577">
        <v>2.7855369335816298</v>
      </c>
      <c r="AJ577">
        <v>31.725265739983598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-0.03</v>
      </c>
      <c r="AM577" t="s">
        <v>10344</v>
      </c>
      <c r="AN577">
        <v>3.28</v>
      </c>
      <c r="AO577" t="s">
        <v>10345</v>
      </c>
      <c r="AP577">
        <v>-7.8502923624015994E-2</v>
      </c>
      <c r="AQ577">
        <f>(Table2[[#This Row],[Sharpe Ratio]]-AVERAGE(Table2[Sharpe Ratio]))/_xlfn.STDEV.P(Table2[Sharpe Ratio])</f>
        <v>-1.6551051072799166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-2.0380583666290986</v>
      </c>
      <c r="AS577">
        <f>_xlfn.RANK.AVG(Table2[[#This Row],[1Y Return vs Nifty Z-Score]],Table2[1Y Return vs Nifty Z-Score])</f>
        <v>558</v>
      </c>
      <c r="AT577">
        <f>_xlfn.RANK.AVG(Table2[[#This Row],[6M Return vs Nifty Z-Score]],Table2[6M Return vs Nifty Z-Score])</f>
        <v>335</v>
      </c>
      <c r="AU577">
        <f>_xlfn.RANK.AVG(Table2[[#This Row],[Sharpe Ratio Z-Score]],Table2[Sharpe Ratio Z-Score])</f>
        <v>700</v>
      </c>
      <c r="AV577">
        <f>(Table2[[#This Row],[Rank 1Y]]+Table2[[#This Row],[Rank 6M]]+Table2[[#This Row],[Rank Sharpe]])/3</f>
        <v>531</v>
      </c>
    </row>
    <row r="578" spans="1:48" x14ac:dyDescent="0.3">
      <c r="A578" t="s">
        <v>1929</v>
      </c>
      <c r="B578" t="s">
        <v>1930</v>
      </c>
      <c r="C578" t="s">
        <v>10311</v>
      </c>
      <c r="D578" t="s">
        <v>514</v>
      </c>
      <c r="E578">
        <v>3669.6258375150001</v>
      </c>
      <c r="F578">
        <v>345.9</v>
      </c>
      <c r="G578">
        <v>-14.7900052326527</v>
      </c>
      <c r="H578">
        <f>(Table2[[#This Row],[1Y Return vs Nifty]]-AVERAGE(Table2[1Y Return vs Nifty]))/_xlfn.STDEV.P(Table2[1Y Return vs Nifty])</f>
        <v>-0.6932102768011601</v>
      </c>
      <c r="I578">
        <v>-17.470722147468202</v>
      </c>
      <c r="J578">
        <f>(Table2[[#This Row],[1M Return vs Nifty]]-AVERAGE(Table2[1M Return vs Nifty]))/_xlfn.STDEV.P(Table2[1M Return vs Nifty])</f>
        <v>-1.7023837460998843</v>
      </c>
      <c r="K578">
        <v>-4.6310574633691903</v>
      </c>
      <c r="L578">
        <f>(Table2[[#This Row],[6M Return vs Nifty]]-AVERAGE(Table2[6M Return vs Nifty]))/_xlfn.STDEV.P(Table2[6M Return vs Nifty])</f>
        <v>-0.44593266328118869</v>
      </c>
      <c r="M578">
        <v>-8.17913805460514</v>
      </c>
      <c r="N578">
        <f>(Table2[[#This Row],[1W Return vs Nifty]]-AVERAGE(Table2[1W Return vs Nifty]))/_xlfn.STDEV.P(Table2[1W Return vs Nifty])</f>
        <v>-2.0270714902265423</v>
      </c>
      <c r="O578">
        <v>351.02</v>
      </c>
      <c r="P578">
        <v>358.43878636612402</v>
      </c>
      <c r="Q578">
        <v>332.68784500200502</v>
      </c>
      <c r="R578">
        <v>34.886350617089903</v>
      </c>
      <c r="S578" s="2">
        <f>(Table2[[#This Row],[Close Price]]-Table2[[#This Row],[20D EMA]])/Table2[[#This Row],[20D EMA]]</f>
        <v>-1.4586063472166842E-2</v>
      </c>
      <c r="T578" s="2">
        <f>(Table2[[#This Row],[Close Price]]-Table2[[#This Row],[50D EMA]])/Table2[[#This Row],[50D EMA]]</f>
        <v>-3.4981667283396092E-2</v>
      </c>
      <c r="U578" s="2">
        <f>(Table2[[#This Row],[Close Price]]-Table2[[#This Row],[200D EMA]])/Table2[[#This Row],[200D EMA]]</f>
        <v>3.9713368541959601E-2</v>
      </c>
      <c r="V578">
        <v>0.58336955751775299</v>
      </c>
      <c r="W578">
        <v>328</v>
      </c>
      <c r="X578">
        <v>345.9</v>
      </c>
      <c r="Y578">
        <v>327.5</v>
      </c>
      <c r="Z578">
        <v>346.6</v>
      </c>
      <c r="AA578">
        <v>314.25</v>
      </c>
      <c r="AB578">
        <v>388</v>
      </c>
      <c r="AC578" s="2">
        <f>(Table2[[#This Row],[Close Price]]/Table2[[#This Row],[Day Low]])-1</f>
        <v>5.4573170731707199E-2</v>
      </c>
      <c r="AD578" s="2">
        <f>(Table2[[#This Row],[Day High]]/Table2[[#This Row],[Close Price]])-1</f>
        <v>0</v>
      </c>
      <c r="AE578" s="2">
        <f>(Table2[[#This Row],[Close Price]]/Table2[[#This Row],[Current Week Low]])-1</f>
        <v>5.6183206106870109E-2</v>
      </c>
      <c r="AF578" s="2">
        <f>(Table2[[#This Row],[Current Week High]]/Table2[[#This Row],[Close Price]])-1</f>
        <v>2.0237062734895783E-3</v>
      </c>
      <c r="AG578" s="2">
        <f>(Table2[[#This Row],[Close Price]]/Table2[[#This Row],[Current Month Low]])-1</f>
        <v>0.10071599045346047</v>
      </c>
      <c r="AH578" s="2">
        <f>(Table2[[#This Row],[Current Month High]]/Table2[[#This Row],[Close Price]])-1</f>
        <v>0.12171147730557963</v>
      </c>
      <c r="AI578">
        <v>30.644694998554399</v>
      </c>
      <c r="AJ578">
        <v>47.003824904377304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0.11</v>
      </c>
      <c r="AM578" t="s">
        <v>10345</v>
      </c>
      <c r="AN578">
        <v>-3.42</v>
      </c>
      <c r="AO578" t="s">
        <v>10344</v>
      </c>
      <c r="AQ578">
        <f>(Table2[[#This Row],[Sharpe Ratio]]-AVERAGE(Table2[Sharpe Ratio]))/_xlfn.STDEV.P(Table2[Sharpe Ratio])</f>
        <v>-0.7531930983662638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569</v>
      </c>
      <c r="AT578">
        <f>_xlfn.RANK.AVG(Table2[[#This Row],[6M Return vs Nifty Z-Score]],Table2[6M Return vs Nifty Z-Score])</f>
        <v>474</v>
      </c>
      <c r="AU578">
        <f>_xlfn.RANK.AVG(Table2[[#This Row],[Sharpe Ratio Z-Score]],Table2[Sharpe Ratio Z-Score])</f>
        <v>551.5</v>
      </c>
      <c r="AV578">
        <f>(Table2[[#This Row],[Rank 1Y]]+Table2[[#This Row],[Rank 6M]]+Table2[[#This Row],[Rank Sharpe]])/3</f>
        <v>531.5</v>
      </c>
    </row>
    <row r="579" spans="1:48" x14ac:dyDescent="0.3">
      <c r="A579" t="s">
        <v>510</v>
      </c>
      <c r="B579" t="s">
        <v>511</v>
      </c>
      <c r="C579" t="s">
        <v>10299</v>
      </c>
      <c r="D579" t="s">
        <v>178</v>
      </c>
      <c r="E579">
        <v>41289.639697500003</v>
      </c>
      <c r="F579">
        <v>600.75</v>
      </c>
      <c r="G579">
        <v>1.99362330033576</v>
      </c>
      <c r="H579">
        <f>(Table2[[#This Row],[1Y Return vs Nifty]]-AVERAGE(Table2[1Y Return vs Nifty]))/_xlfn.STDEV.P(Table2[1Y Return vs Nifty])</f>
        <v>-0.42982277968484506</v>
      </c>
      <c r="I579">
        <v>-8.59886236168437</v>
      </c>
      <c r="J579">
        <f>(Table2[[#This Row],[1M Return vs Nifty]]-AVERAGE(Table2[1M Return vs Nifty]))/_xlfn.STDEV.P(Table2[1M Return vs Nifty])</f>
        <v>-0.86206223425605921</v>
      </c>
      <c r="K579">
        <v>-4.5618025670731299</v>
      </c>
      <c r="L579">
        <f>(Table2[[#This Row],[6M Return vs Nifty]]-AVERAGE(Table2[6M Return vs Nifty]))/_xlfn.STDEV.P(Table2[6M Return vs Nifty])</f>
        <v>-0.44356261099633837</v>
      </c>
      <c r="M579">
        <v>0.53918021642598102</v>
      </c>
      <c r="N579">
        <f>(Table2[[#This Row],[1W Return vs Nifty]]-AVERAGE(Table2[1W Return vs Nifty]))/_xlfn.STDEV.P(Table2[1W Return vs Nifty])</f>
        <v>-5.8059656730345417E-2</v>
      </c>
      <c r="O579">
        <v>610.55999999999995</v>
      </c>
      <c r="P579">
        <v>613.99635725632595</v>
      </c>
      <c r="Q579">
        <v>564.54618159323002</v>
      </c>
      <c r="R579">
        <v>42.119234282299303</v>
      </c>
      <c r="S579" s="2">
        <f>(Table2[[#This Row],[Close Price]]-Table2[[#This Row],[20D EMA]])/Table2[[#This Row],[20D EMA]]</f>
        <v>-1.6067216981131987E-2</v>
      </c>
      <c r="T579" s="2">
        <f>(Table2[[#This Row],[Close Price]]-Table2[[#This Row],[50D EMA]])/Table2[[#This Row],[50D EMA]]</f>
        <v>-2.1573999747356767E-2</v>
      </c>
      <c r="U579" s="2">
        <f>(Table2[[#This Row],[Close Price]]-Table2[[#This Row],[200D EMA]])/Table2[[#This Row],[200D EMA]]</f>
        <v>6.4129064347929227E-2</v>
      </c>
      <c r="V579">
        <v>0.81763313341623201</v>
      </c>
      <c r="W579">
        <v>595.6</v>
      </c>
      <c r="X579">
        <v>604.9</v>
      </c>
      <c r="Y579">
        <v>588.6</v>
      </c>
      <c r="Z579">
        <v>607.15</v>
      </c>
      <c r="AA579">
        <v>584</v>
      </c>
      <c r="AB579">
        <v>682.75</v>
      </c>
      <c r="AC579" s="2">
        <f>(Table2[[#This Row],[Close Price]]/Table2[[#This Row],[Day Low]])-1</f>
        <v>8.6467427803895713E-3</v>
      </c>
      <c r="AD579" s="2">
        <f>(Table2[[#This Row],[Day High]]/Table2[[#This Row],[Close Price]])-1</f>
        <v>6.9080316271326048E-3</v>
      </c>
      <c r="AE579" s="2">
        <f>(Table2[[#This Row],[Close Price]]/Table2[[#This Row],[Current Week Low]])-1</f>
        <v>2.0642201834862428E-2</v>
      </c>
      <c r="AF579" s="2">
        <f>(Table2[[#This Row],[Current Week High]]/Table2[[#This Row],[Close Price]])-1</f>
        <v>1.0653349979192539E-2</v>
      </c>
      <c r="AG579" s="2">
        <f>(Table2[[#This Row],[Close Price]]/Table2[[#This Row],[Current Month Low]])-1</f>
        <v>2.8681506849315141E-2</v>
      </c>
      <c r="AH579" s="2">
        <f>(Table2[[#This Row],[Current Month High]]/Table2[[#This Row],[Close Price]])-1</f>
        <v>0.1364960466084062</v>
      </c>
      <c r="AI579">
        <v>14.4069912609238</v>
      </c>
      <c r="AJ579">
        <v>51.303362296939902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-0.05</v>
      </c>
      <c r="AM579" t="s">
        <v>10344</v>
      </c>
      <c r="AN579">
        <v>-1.63</v>
      </c>
      <c r="AO579" t="s">
        <v>10344</v>
      </c>
      <c r="AP579">
        <v>-6.3355112215034995E-2</v>
      </c>
      <c r="AQ579">
        <f>(Table2[[#This Row],[Sharpe Ratio]]-AVERAGE(Table2[Sharpe Ratio]))/_xlfn.STDEV.P(Table2[Sharpe Ratio])</f>
        <v>-1.4810734612236205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443</v>
      </c>
      <c r="AT579">
        <f>_xlfn.RANK.AVG(Table2[[#This Row],[6M Return vs Nifty Z-Score]],Table2[6M Return vs Nifty Z-Score])</f>
        <v>472</v>
      </c>
      <c r="AU579">
        <f>_xlfn.RANK.AVG(Table2[[#This Row],[Sharpe Ratio Z-Score]],Table2[Sharpe Ratio Z-Score])</f>
        <v>681</v>
      </c>
      <c r="AV579">
        <f>(Table2[[#This Row],[Rank 1Y]]+Table2[[#This Row],[Rank 6M]]+Table2[[#This Row],[Rank Sharpe]])/3</f>
        <v>532</v>
      </c>
    </row>
    <row r="580" spans="1:48" x14ac:dyDescent="0.3">
      <c r="A580" t="s">
        <v>1268</v>
      </c>
      <c r="B580" t="s">
        <v>1269</v>
      </c>
      <c r="C580" t="s">
        <v>10300</v>
      </c>
      <c r="D580" t="s">
        <v>21</v>
      </c>
      <c r="E580">
        <v>9258.5374723349996</v>
      </c>
      <c r="F580">
        <v>2969.35</v>
      </c>
      <c r="G580">
        <v>1.36183150959004</v>
      </c>
      <c r="H580">
        <f>(Table2[[#This Row],[1Y Return vs Nifty]]-AVERAGE(Table2[1Y Return vs Nifty]))/_xlfn.STDEV.P(Table2[1Y Return vs Nifty])</f>
        <v>-0.43973756409133241</v>
      </c>
      <c r="I580">
        <v>6.9764791192645799</v>
      </c>
      <c r="J580">
        <f>(Table2[[#This Row],[1M Return vs Nifty]]-AVERAGE(Table2[1M Return vs Nifty]))/_xlfn.STDEV.P(Table2[1M Return vs Nifty])</f>
        <v>0.61319716081772202</v>
      </c>
      <c r="K580">
        <v>-11.961823910224201</v>
      </c>
      <c r="L580">
        <f>(Table2[[#This Row],[6M Return vs Nifty]]-AVERAGE(Table2[6M Return vs Nifty]))/_xlfn.STDEV.P(Table2[6M Return vs Nifty])</f>
        <v>-0.69680734068736738</v>
      </c>
      <c r="M580">
        <v>1.3808326278659799</v>
      </c>
      <c r="N580">
        <f>(Table2[[#This Row],[1W Return vs Nifty]]-AVERAGE(Table2[1W Return vs Nifty]))/_xlfn.STDEV.P(Table2[1W Return vs Nifty])</f>
        <v>0.1320255760286517</v>
      </c>
      <c r="O580">
        <v>2881.32</v>
      </c>
      <c r="P580">
        <v>2804.2234721295099</v>
      </c>
      <c r="Q580">
        <v>2635.65549068357</v>
      </c>
      <c r="R580">
        <v>64.191860635168197</v>
      </c>
      <c r="S580" s="2">
        <f>(Table2[[#This Row],[Close Price]]-Table2[[#This Row],[20D EMA]])/Table2[[#This Row],[20D EMA]]</f>
        <v>3.0551969236322151E-2</v>
      </c>
      <c r="T580" s="2">
        <f>(Table2[[#This Row],[Close Price]]-Table2[[#This Row],[50D EMA]])/Table2[[#This Row],[50D EMA]]</f>
        <v>5.8884938918614051E-2</v>
      </c>
      <c r="U580" s="2">
        <f>(Table2[[#This Row],[Close Price]]-Table2[[#This Row],[200D EMA]])/Table2[[#This Row],[200D EMA]]</f>
        <v>0.12660778713149823</v>
      </c>
      <c r="V580">
        <v>1.2882525136377301</v>
      </c>
      <c r="W580">
        <v>2960</v>
      </c>
      <c r="X580">
        <v>3082.1</v>
      </c>
      <c r="Y580">
        <v>2960</v>
      </c>
      <c r="Z580">
        <v>3082.1</v>
      </c>
      <c r="AA580">
        <v>2655.05</v>
      </c>
      <c r="AB580">
        <v>3082.1</v>
      </c>
      <c r="AC580" s="2">
        <f>(Table2[[#This Row],[Close Price]]/Table2[[#This Row],[Day Low]])-1</f>
        <v>3.1587837837836474E-3</v>
      </c>
      <c r="AD580" s="2">
        <f>(Table2[[#This Row],[Day High]]/Table2[[#This Row],[Close Price]])-1</f>
        <v>3.7971273174263631E-2</v>
      </c>
      <c r="AE580" s="2">
        <f>(Table2[[#This Row],[Close Price]]/Table2[[#This Row],[Current Week Low]])-1</f>
        <v>3.1587837837836474E-3</v>
      </c>
      <c r="AF580" s="2">
        <f>(Table2[[#This Row],[Current Week High]]/Table2[[#This Row],[Close Price]])-1</f>
        <v>3.7971273174263631E-2</v>
      </c>
      <c r="AG580" s="2">
        <f>(Table2[[#This Row],[Close Price]]/Table2[[#This Row],[Current Month Low]])-1</f>
        <v>0.11837818496826791</v>
      </c>
      <c r="AH580" s="2">
        <f>(Table2[[#This Row],[Current Month High]]/Table2[[#This Row],[Close Price]])-1</f>
        <v>3.7971273174263631E-2</v>
      </c>
      <c r="AI580">
        <v>5.9154360381901796</v>
      </c>
      <c r="AJ580">
        <v>41.192553672047701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-0.12</v>
      </c>
      <c r="AM580" t="s">
        <v>10344</v>
      </c>
      <c r="AN580">
        <v>8.64</v>
      </c>
      <c r="AO580" t="s">
        <v>10345</v>
      </c>
      <c r="AP580">
        <v>-8.7922788665989998E-3</v>
      </c>
      <c r="AQ580">
        <f>(Table2[[#This Row],[Sharpe Ratio]]-AVERAGE(Table2[Sharpe Ratio]))/_xlfn.STDEV.P(Table2[Sharpe Ratio])</f>
        <v>-0.8542066852421214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-1.2455288531744475</v>
      </c>
      <c r="AS580">
        <f>_xlfn.RANK.AVG(Table2[[#This Row],[1Y Return vs Nifty Z-Score]],Table2[1Y Return vs Nifty Z-Score])</f>
        <v>449</v>
      </c>
      <c r="AT580">
        <f>_xlfn.RANK.AVG(Table2[[#This Row],[6M Return vs Nifty Z-Score]],Table2[6M Return vs Nifty Z-Score])</f>
        <v>554</v>
      </c>
      <c r="AU580">
        <f>_xlfn.RANK.AVG(Table2[[#This Row],[Sharpe Ratio Z-Score]],Table2[Sharpe Ratio Z-Score])</f>
        <v>593</v>
      </c>
      <c r="AV580">
        <f>(Table2[[#This Row],[Rank 1Y]]+Table2[[#This Row],[Rank 6M]]+Table2[[#This Row],[Rank Sharpe]])/3</f>
        <v>532</v>
      </c>
    </row>
    <row r="581" spans="1:48" x14ac:dyDescent="0.3">
      <c r="A581" t="s">
        <v>1058</v>
      </c>
      <c r="B581" t="s">
        <v>1059</v>
      </c>
      <c r="C581" t="s">
        <v>10311</v>
      </c>
      <c r="D581" t="s">
        <v>80</v>
      </c>
      <c r="E581">
        <v>12866.071346930001</v>
      </c>
      <c r="F581">
        <v>620.1</v>
      </c>
      <c r="G581">
        <v>-42.939825956693802</v>
      </c>
      <c r="H581">
        <f>(Table2[[#This Row],[1Y Return vs Nifty]]-AVERAGE(Table2[1Y Return vs Nifty]))/_xlfn.STDEV.P(Table2[1Y Return vs Nifty])</f>
        <v>-1.1349687922619394</v>
      </c>
      <c r="I581">
        <v>-1.78331925532191E-2</v>
      </c>
      <c r="J581">
        <f>(Table2[[#This Row],[1M Return vs Nifty]]-AVERAGE(Table2[1M Return vs Nifty]))/_xlfn.STDEV.P(Table2[1M Return vs Nifty])</f>
        <v>-4.9287508472543928E-2</v>
      </c>
      <c r="K581">
        <v>-6.29363224422353</v>
      </c>
      <c r="L581">
        <f>(Table2[[#This Row],[6M Return vs Nifty]]-AVERAGE(Table2[6M Return vs Nifty]))/_xlfn.STDEV.P(Table2[6M Return vs Nifty])</f>
        <v>-0.50282956687704949</v>
      </c>
      <c r="M581">
        <v>-2.36766893946095</v>
      </c>
      <c r="N581">
        <f>(Table2[[#This Row],[1W Return vs Nifty]]-AVERAGE(Table2[1W Return vs Nifty]))/_xlfn.STDEV.P(Table2[1W Return vs Nifty])</f>
        <v>-0.71456475418107912</v>
      </c>
      <c r="O581">
        <v>615.98</v>
      </c>
      <c r="P581">
        <v>618.55094931294695</v>
      </c>
      <c r="Q581">
        <v>645.80918430332497</v>
      </c>
      <c r="R581">
        <v>55.382616984251001</v>
      </c>
      <c r="S581" s="2">
        <f>(Table2[[#This Row],[Close Price]]-Table2[[#This Row],[20D EMA]])/Table2[[#This Row],[20D EMA]]</f>
        <v>6.6885288483392391E-3</v>
      </c>
      <c r="T581" s="2">
        <f>(Table2[[#This Row],[Close Price]]-Table2[[#This Row],[50D EMA]])/Table2[[#This Row],[50D EMA]]</f>
        <v>2.5043218974502746E-3</v>
      </c>
      <c r="U581" s="2">
        <f>(Table2[[#This Row],[Close Price]]-Table2[[#This Row],[200D EMA]])/Table2[[#This Row],[200D EMA]]</f>
        <v>-3.9809257793475113E-2</v>
      </c>
      <c r="V581">
        <v>2.5998746980349301</v>
      </c>
      <c r="W581">
        <v>617.25</v>
      </c>
      <c r="X581">
        <v>629.29999999999995</v>
      </c>
      <c r="Y581">
        <v>617.25</v>
      </c>
      <c r="Z581">
        <v>638.5</v>
      </c>
      <c r="AA581">
        <v>570.20000000000005</v>
      </c>
      <c r="AB581">
        <v>672</v>
      </c>
      <c r="AC581" s="2">
        <f>(Table2[[#This Row],[Close Price]]/Table2[[#This Row],[Day Low]])-1</f>
        <v>4.6172539489672815E-3</v>
      </c>
      <c r="AD581" s="2">
        <f>(Table2[[#This Row],[Day High]]/Table2[[#This Row],[Close Price]])-1</f>
        <v>1.4836316723109144E-2</v>
      </c>
      <c r="AE581" s="2">
        <f>(Table2[[#This Row],[Close Price]]/Table2[[#This Row],[Current Week Low]])-1</f>
        <v>4.6172539489672815E-3</v>
      </c>
      <c r="AF581" s="2">
        <f>(Table2[[#This Row],[Current Week High]]/Table2[[#This Row],[Close Price]])-1</f>
        <v>2.9672633446218288E-2</v>
      </c>
      <c r="AG581" s="2">
        <f>(Table2[[#This Row],[Close Price]]/Table2[[#This Row],[Current Month Low]])-1</f>
        <v>8.7513153279551004E-2</v>
      </c>
      <c r="AH581" s="2">
        <f>(Table2[[#This Row],[Current Month High]]/Table2[[#This Row],[Close Price]])-1</f>
        <v>8.3696178035800539E-2</v>
      </c>
      <c r="AI581">
        <v>32.881793259151699</v>
      </c>
      <c r="AJ581">
        <v>22.974714923153101</v>
      </c>
      <c r="AK581" t="str">
        <f>IF(AND(Table2[[#This Row],[20D EMA]]&gt;Table2[[#This Row],[50D EMA]],Table2[[#This Row],[50D EMA]]&gt;Table2[[#This Row],[200D EMA]]),"Uptrend","Downtrend/NoTrend")</f>
        <v>Downtrend/NoTrend</v>
      </c>
      <c r="AL581">
        <v>-0.14000000000000001</v>
      </c>
      <c r="AM581" t="s">
        <v>10344</v>
      </c>
      <c r="AN581">
        <v>3.76</v>
      </c>
      <c r="AO581" t="s">
        <v>10345</v>
      </c>
      <c r="AP581">
        <v>4.4806227608333998E-2</v>
      </c>
      <c r="AQ581">
        <f>(Table2[[#This Row],[Sharpe Ratio]]-AVERAGE(Table2[Sharpe Ratio]))/_xlfn.STDEV.P(Table2[Sharpe Ratio])</f>
        <v>-0.23841896144848815</v>
      </c>
      <c r="AR5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1">
        <f>_xlfn.RANK.AVG(Table2[[#This Row],[1Y Return vs Nifty Z-Score]],Table2[1Y Return vs Nifty Z-Score])</f>
        <v>698</v>
      </c>
      <c r="AT581">
        <f>_xlfn.RANK.AVG(Table2[[#This Row],[6M Return vs Nifty Z-Score]],Table2[6M Return vs Nifty Z-Score])</f>
        <v>494</v>
      </c>
      <c r="AU581">
        <f>_xlfn.RANK.AVG(Table2[[#This Row],[Sharpe Ratio Z-Score]],Table2[Sharpe Ratio Z-Score])</f>
        <v>410</v>
      </c>
      <c r="AV581">
        <f>(Table2[[#This Row],[Rank 1Y]]+Table2[[#This Row],[Rank 6M]]+Table2[[#This Row],[Rank Sharpe]])/3</f>
        <v>534</v>
      </c>
    </row>
    <row r="582" spans="1:48" x14ac:dyDescent="0.3">
      <c r="A582" t="s">
        <v>1477</v>
      </c>
      <c r="B582" t="s">
        <v>1478</v>
      </c>
      <c r="C582" t="s">
        <v>10312</v>
      </c>
      <c r="D582" t="s">
        <v>1479</v>
      </c>
      <c r="E582">
        <v>7142.4428937599996</v>
      </c>
      <c r="F582">
        <v>266.75</v>
      </c>
      <c r="G582">
        <v>-18.456087156942498</v>
      </c>
      <c r="H582">
        <f>(Table2[[#This Row],[1Y Return vs Nifty]]-AVERAGE(Table2[1Y Return vs Nifty]))/_xlfn.STDEV.P(Table2[1Y Return vs Nifty])</f>
        <v>-0.75074254048086153</v>
      </c>
      <c r="I582">
        <v>-8.8139297685043498</v>
      </c>
      <c r="J582">
        <f>(Table2[[#This Row],[1M Return vs Nifty]]-AVERAGE(Table2[1M Return vs Nifty]))/_xlfn.STDEV.P(Table2[1M Return vs Nifty])</f>
        <v>-0.8824329088170898</v>
      </c>
      <c r="K582">
        <v>-24.509053969396302</v>
      </c>
      <c r="L582">
        <f>(Table2[[#This Row],[6M Return vs Nifty]]-AVERAGE(Table2[6M Return vs Nifty]))/_xlfn.STDEV.P(Table2[6M Return vs Nifty])</f>
        <v>-1.126200681241321</v>
      </c>
      <c r="M582">
        <v>-8.4401083967985908</v>
      </c>
      <c r="N582">
        <f>(Table2[[#This Row],[1W Return vs Nifty]]-AVERAGE(Table2[1W Return vs Nifty]))/_xlfn.STDEV.P(Table2[1W Return vs Nifty])</f>
        <v>-2.0860110329222787</v>
      </c>
      <c r="O582">
        <v>275.45999999999998</v>
      </c>
      <c r="P582">
        <v>285.13649901470598</v>
      </c>
      <c r="Q582">
        <v>285.48002364175699</v>
      </c>
      <c r="R582">
        <v>41.629504646481799</v>
      </c>
      <c r="S582" s="2">
        <f>(Table2[[#This Row],[Close Price]]-Table2[[#This Row],[20D EMA]])/Table2[[#This Row],[20D EMA]]</f>
        <v>-3.1619835910839979E-2</v>
      </c>
      <c r="T582" s="2">
        <f>(Table2[[#This Row],[Close Price]]-Table2[[#This Row],[50D EMA]])/Table2[[#This Row],[50D EMA]]</f>
        <v>-6.4483147819520956E-2</v>
      </c>
      <c r="U582" s="2">
        <f>(Table2[[#This Row],[Close Price]]-Table2[[#This Row],[200D EMA]])/Table2[[#This Row],[200D EMA]]</f>
        <v>-6.5608876596076324E-2</v>
      </c>
      <c r="V582">
        <v>1.2918050686426299</v>
      </c>
      <c r="W582">
        <v>265.10000000000002</v>
      </c>
      <c r="X582">
        <v>269.39999999999998</v>
      </c>
      <c r="Y582">
        <v>265.10000000000002</v>
      </c>
      <c r="Z582">
        <v>271.60000000000002</v>
      </c>
      <c r="AA582">
        <v>262.5</v>
      </c>
      <c r="AB582">
        <v>302.14999999999998</v>
      </c>
      <c r="AC582" s="2">
        <f>(Table2[[#This Row],[Close Price]]/Table2[[#This Row],[Day Low]])-1</f>
        <v>6.2240663900414717E-3</v>
      </c>
      <c r="AD582" s="2">
        <f>(Table2[[#This Row],[Day High]]/Table2[[#This Row],[Close Price]])-1</f>
        <v>9.934395501405735E-3</v>
      </c>
      <c r="AE582" s="2">
        <f>(Table2[[#This Row],[Close Price]]/Table2[[#This Row],[Current Week Low]])-1</f>
        <v>6.2240663900414717E-3</v>
      </c>
      <c r="AF582" s="2">
        <f>(Table2[[#This Row],[Current Week High]]/Table2[[#This Row],[Close Price]])-1</f>
        <v>1.8181818181818299E-2</v>
      </c>
      <c r="AG582" s="2">
        <f>(Table2[[#This Row],[Close Price]]/Table2[[#This Row],[Current Month Low]])-1</f>
        <v>1.6190476190476089E-2</v>
      </c>
      <c r="AH582" s="2">
        <f>(Table2[[#This Row],[Current Month High]]/Table2[[#This Row],[Close Price]])-1</f>
        <v>0.13270852858481708</v>
      </c>
      <c r="AI582">
        <v>36.813495782567898</v>
      </c>
      <c r="AJ582">
        <v>13.029661016949101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-0.22</v>
      </c>
      <c r="AM582" t="s">
        <v>10344</v>
      </c>
      <c r="AN582">
        <v>-2.2200000000000002</v>
      </c>
      <c r="AO582" t="s">
        <v>10344</v>
      </c>
      <c r="AP582">
        <v>7.0694870506807006E-2</v>
      </c>
      <c r="AQ582">
        <f>(Table2[[#This Row],[Sharpe Ratio]]-AVERAGE(Table2[Sharpe Ratio]))/_xlfn.STDEV.P(Table2[Sharpe Ratio])</f>
        <v>5.9012991996196536E-2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589</v>
      </c>
      <c r="AT582">
        <f>_xlfn.RANK.AVG(Table2[[#This Row],[6M Return vs Nifty Z-Score]],Table2[6M Return vs Nifty Z-Score])</f>
        <v>673</v>
      </c>
      <c r="AU582">
        <f>_xlfn.RANK.AVG(Table2[[#This Row],[Sharpe Ratio Z-Score]],Table2[Sharpe Ratio Z-Score])</f>
        <v>342</v>
      </c>
      <c r="AV582">
        <f>(Table2[[#This Row],[Rank 1Y]]+Table2[[#This Row],[Rank 6M]]+Table2[[#This Row],[Rank Sharpe]])/3</f>
        <v>534.66666666666663</v>
      </c>
    </row>
    <row r="583" spans="1:48" x14ac:dyDescent="0.3">
      <c r="A583" t="s">
        <v>651</v>
      </c>
      <c r="B583" t="s">
        <v>652</v>
      </c>
      <c r="C583" t="s">
        <v>10305</v>
      </c>
      <c r="D583" t="s">
        <v>283</v>
      </c>
      <c r="E583">
        <v>28832.589668429999</v>
      </c>
      <c r="F583">
        <v>1085.9000000000001</v>
      </c>
      <c r="G583">
        <v>23.190188523838099</v>
      </c>
      <c r="H583">
        <f>(Table2[[#This Row],[1Y Return vs Nifty]]-AVERAGE(Table2[1Y Return vs Nifty]))/_xlfn.STDEV.P(Table2[1Y Return vs Nifty])</f>
        <v>-9.7182537397087335E-2</v>
      </c>
      <c r="I583">
        <v>-12.5095302945745</v>
      </c>
      <c r="J583">
        <f>(Table2[[#This Row],[1M Return vs Nifty]]-AVERAGE(Table2[1M Return vs Nifty]))/_xlfn.STDEV.P(Table2[1M Return vs Nifty])</f>
        <v>-1.2324714234264291</v>
      </c>
      <c r="K583">
        <v>-38.833044956624597</v>
      </c>
      <c r="L583">
        <f>(Table2[[#This Row],[6M Return vs Nifty]]-AVERAGE(Table2[6M Return vs Nifty]))/_xlfn.STDEV.P(Table2[6M Return vs Nifty])</f>
        <v>-1.6163986222262747</v>
      </c>
      <c r="M583">
        <v>-1.8786811143419599</v>
      </c>
      <c r="N583">
        <f>(Table2[[#This Row],[1W Return vs Nifty]]-AVERAGE(Table2[1W Return vs Nifty]))/_xlfn.STDEV.P(Table2[1W Return vs Nifty])</f>
        <v>-0.60412799514532689</v>
      </c>
      <c r="O583">
        <v>1117.72</v>
      </c>
      <c r="P583">
        <v>1177.3340542190799</v>
      </c>
      <c r="Q583">
        <v>1137.2088139959501</v>
      </c>
      <c r="R583">
        <v>37.1409563786601</v>
      </c>
      <c r="S583" s="2">
        <f>(Table2[[#This Row],[Close Price]]-Table2[[#This Row],[20D EMA]])/Table2[[#This Row],[20D EMA]]</f>
        <v>-2.8468668360591146E-2</v>
      </c>
      <c r="T583" s="2">
        <f>(Table2[[#This Row],[Close Price]]-Table2[[#This Row],[50D EMA]])/Table2[[#This Row],[50D EMA]]</f>
        <v>-7.7661946404606122E-2</v>
      </c>
      <c r="U583" s="2">
        <f>(Table2[[#This Row],[Close Price]]-Table2[[#This Row],[200D EMA]])/Table2[[#This Row],[200D EMA]]</f>
        <v>-4.5118199370667848E-2</v>
      </c>
      <c r="V583">
        <v>0.99244111508308497</v>
      </c>
      <c r="W583">
        <v>1058.55</v>
      </c>
      <c r="X583">
        <v>1094</v>
      </c>
      <c r="Y583">
        <v>1054</v>
      </c>
      <c r="Z583">
        <v>1116</v>
      </c>
      <c r="AA583">
        <v>1054</v>
      </c>
      <c r="AB583">
        <v>1253.8</v>
      </c>
      <c r="AC583" s="2">
        <f>(Table2[[#This Row],[Close Price]]/Table2[[#This Row],[Day Low]])-1</f>
        <v>2.5837230173350489E-2</v>
      </c>
      <c r="AD583" s="2">
        <f>(Table2[[#This Row],[Day High]]/Table2[[#This Row],[Close Price]])-1</f>
        <v>7.4592503913804009E-3</v>
      </c>
      <c r="AE583" s="2">
        <f>(Table2[[#This Row],[Close Price]]/Table2[[#This Row],[Current Week Low]])-1</f>
        <v>3.0265654648956364E-2</v>
      </c>
      <c r="AF583" s="2">
        <f>(Table2[[#This Row],[Current Week High]]/Table2[[#This Row],[Close Price]])-1</f>
        <v>2.7718942812413605E-2</v>
      </c>
      <c r="AG583" s="2">
        <f>(Table2[[#This Row],[Close Price]]/Table2[[#This Row],[Current Month Low]])-1</f>
        <v>3.0265654648956364E-2</v>
      </c>
      <c r="AH583" s="2">
        <f>(Table2[[#This Row],[Current Month High]]/Table2[[#This Row],[Close Price]])-1</f>
        <v>0.15461828897688545</v>
      </c>
      <c r="AI583">
        <v>39.414310710010099</v>
      </c>
      <c r="AJ583">
        <v>60.874074074074002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-0.25</v>
      </c>
      <c r="AM583" t="s">
        <v>10344</v>
      </c>
      <c r="AN583">
        <v>-4.21</v>
      </c>
      <c r="AO583" t="s">
        <v>10344</v>
      </c>
      <c r="AQ583">
        <f>(Table2[[#This Row],[Sharpe Ratio]]-AVERAGE(Table2[Sharpe Ratio]))/_xlfn.STDEV.P(Table2[Sharpe Ratio])</f>
        <v>-0.7531930983662638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3">
        <f>_xlfn.RANK.AVG(Table2[[#This Row],[1Y Return vs Nifty Z-Score]],Table2[1Y Return vs Nifty Z-Score])</f>
        <v>332</v>
      </c>
      <c r="AT583">
        <f>_xlfn.RANK.AVG(Table2[[#This Row],[6M Return vs Nifty Z-Score]],Table2[6M Return vs Nifty Z-Score])</f>
        <v>723</v>
      </c>
      <c r="AU583">
        <f>_xlfn.RANK.AVG(Table2[[#This Row],[Sharpe Ratio Z-Score]],Table2[Sharpe Ratio Z-Score])</f>
        <v>551.5</v>
      </c>
      <c r="AV583">
        <f>(Table2[[#This Row],[Rank 1Y]]+Table2[[#This Row],[Rank 6M]]+Table2[[#This Row],[Rank Sharpe]])/3</f>
        <v>535.5</v>
      </c>
    </row>
    <row r="584" spans="1:48" x14ac:dyDescent="0.3">
      <c r="A584" t="s">
        <v>1654</v>
      </c>
      <c r="B584" t="s">
        <v>1655</v>
      </c>
      <c r="C584" t="s">
        <v>10310</v>
      </c>
      <c r="D584" t="s">
        <v>1092</v>
      </c>
      <c r="E584">
        <v>5304.1009969999996</v>
      </c>
      <c r="F584">
        <v>3150.25</v>
      </c>
      <c r="G584">
        <v>5.5238099110847996</v>
      </c>
      <c r="H584">
        <f>(Table2[[#This Row],[1Y Return vs Nifty]]-AVERAGE(Table2[1Y Return vs Nifty]))/_xlfn.STDEV.P(Table2[1Y Return vs Nifty])</f>
        <v>-0.37442313747212758</v>
      </c>
      <c r="I584">
        <v>-8.3553176023501301</v>
      </c>
      <c r="J584">
        <f>(Table2[[#This Row],[1M Return vs Nifty]]-AVERAGE(Table2[1M Return vs Nifty]))/_xlfn.STDEV.P(Table2[1M Return vs Nifty])</f>
        <v>-0.83899425242283332</v>
      </c>
      <c r="K584">
        <v>-8.6076277800222396</v>
      </c>
      <c r="L584">
        <f>(Table2[[#This Row],[6M Return vs Nifty]]-AVERAGE(Table2[6M Return vs Nifty]))/_xlfn.STDEV.P(Table2[6M Return vs Nifty])</f>
        <v>-0.58201949712123158</v>
      </c>
      <c r="M584">
        <v>-0.54297120720397396</v>
      </c>
      <c r="N584">
        <f>(Table2[[#This Row],[1W Return vs Nifty]]-AVERAGE(Table2[1W Return vs Nifty]))/_xlfn.STDEV.P(Table2[1W Return vs Nifty])</f>
        <v>-0.30246103008260894</v>
      </c>
      <c r="O584">
        <v>3146.94</v>
      </c>
      <c r="P584">
        <v>3104.8475856914401</v>
      </c>
      <c r="Q584">
        <v>2973.97675933251</v>
      </c>
      <c r="R584">
        <v>51.170356976171902</v>
      </c>
      <c r="S584" s="2">
        <f>(Table2[[#This Row],[Close Price]]-Table2[[#This Row],[20D EMA]])/Table2[[#This Row],[20D EMA]]</f>
        <v>1.0518154143389913E-3</v>
      </c>
      <c r="T584" s="2">
        <f>(Table2[[#This Row],[Close Price]]-Table2[[#This Row],[50D EMA]])/Table2[[#This Row],[50D EMA]]</f>
        <v>1.46230734538452E-2</v>
      </c>
      <c r="U584" s="2">
        <f>(Table2[[#This Row],[Close Price]]-Table2[[#This Row],[200D EMA]])/Table2[[#This Row],[200D EMA]]</f>
        <v>5.9271895825794341E-2</v>
      </c>
      <c r="V584">
        <v>0.64855206867855397</v>
      </c>
      <c r="W584">
        <v>3136.5</v>
      </c>
      <c r="X584">
        <v>3245</v>
      </c>
      <c r="Y584">
        <v>3122.35</v>
      </c>
      <c r="Z584">
        <v>3302.95</v>
      </c>
      <c r="AA584">
        <v>2955.55</v>
      </c>
      <c r="AB584">
        <v>3456</v>
      </c>
      <c r="AC584" s="2">
        <f>(Table2[[#This Row],[Close Price]]/Table2[[#This Row],[Day Low]])-1</f>
        <v>4.3838673680853812E-3</v>
      </c>
      <c r="AD584" s="2">
        <f>(Table2[[#This Row],[Day High]]/Table2[[#This Row],[Close Price]])-1</f>
        <v>3.0076978017617551E-2</v>
      </c>
      <c r="AE584" s="2">
        <f>(Table2[[#This Row],[Close Price]]/Table2[[#This Row],[Current Week Low]])-1</f>
        <v>8.935577369609371E-3</v>
      </c>
      <c r="AF584" s="2">
        <f>(Table2[[#This Row],[Current Week High]]/Table2[[#This Row],[Close Price]])-1</f>
        <v>4.8472343464804224E-2</v>
      </c>
      <c r="AG584" s="2">
        <f>(Table2[[#This Row],[Close Price]]/Table2[[#This Row],[Current Month Low]])-1</f>
        <v>6.5876063676811425E-2</v>
      </c>
      <c r="AH584" s="2">
        <f>(Table2[[#This Row],[Current Month High]]/Table2[[#This Row],[Close Price]])-1</f>
        <v>9.7055789223077449E-2</v>
      </c>
      <c r="AI584">
        <v>17.450995952702101</v>
      </c>
      <c r="AJ584">
        <v>37.619588484557198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</v>
      </c>
      <c r="AM584">
        <v>0</v>
      </c>
      <c r="AN584">
        <v>3.67</v>
      </c>
      <c r="AO584" t="s">
        <v>10345</v>
      </c>
      <c r="AP584">
        <v>-5.7627179068245001E-2</v>
      </c>
      <c r="AQ584">
        <f>(Table2[[#This Row],[Sharpe Ratio]]-AVERAGE(Table2[Sharpe Ratio]))/_xlfn.STDEV.P(Table2[Sharpe Ratio])</f>
        <v>-1.4152658268979605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-3.513163743996762</v>
      </c>
      <c r="AS584">
        <f>_xlfn.RANK.AVG(Table2[[#This Row],[1Y Return vs Nifty Z-Score]],Table2[1Y Return vs Nifty Z-Score])</f>
        <v>419</v>
      </c>
      <c r="AT584">
        <f>_xlfn.RANK.AVG(Table2[[#This Row],[6M Return vs Nifty Z-Score]],Table2[6M Return vs Nifty Z-Score])</f>
        <v>520</v>
      </c>
      <c r="AU584">
        <f>_xlfn.RANK.AVG(Table2[[#This Row],[Sharpe Ratio Z-Score]],Table2[Sharpe Ratio Z-Score])</f>
        <v>675</v>
      </c>
      <c r="AV584">
        <f>(Table2[[#This Row],[Rank 1Y]]+Table2[[#This Row],[Rank 6M]]+Table2[[#This Row],[Rank Sharpe]])/3</f>
        <v>538</v>
      </c>
    </row>
    <row r="585" spans="1:48" x14ac:dyDescent="0.3">
      <c r="A585" t="s">
        <v>1643</v>
      </c>
      <c r="B585" t="s">
        <v>1644</v>
      </c>
      <c r="C585" t="s">
        <v>10305</v>
      </c>
      <c r="D585" t="s">
        <v>51</v>
      </c>
      <c r="E585">
        <v>5460.4793250000002</v>
      </c>
      <c r="F585">
        <v>584.4</v>
      </c>
      <c r="G585">
        <v>-19.924944069373101</v>
      </c>
      <c r="H585">
        <f>(Table2[[#This Row],[1Y Return vs Nifty]]-AVERAGE(Table2[1Y Return vs Nifty]))/_xlfn.STDEV.P(Table2[1Y Return vs Nifty])</f>
        <v>-0.7737934883153349</v>
      </c>
      <c r="I585">
        <v>15.130073936392501</v>
      </c>
      <c r="J585">
        <f>(Table2[[#This Row],[1M Return vs Nifty]]-AVERAGE(Table2[1M Return vs Nifty]))/_xlfn.STDEV.P(Table2[1M Return vs Nifty])</f>
        <v>1.3854863187989948</v>
      </c>
      <c r="K585">
        <v>2.5888631378176199</v>
      </c>
      <c r="L585">
        <f>(Table2[[#This Row],[6M Return vs Nifty]]-AVERAGE(Table2[6M Return vs Nifty]))/_xlfn.STDEV.P(Table2[6M Return vs Nifty])</f>
        <v>-0.19885137036971781</v>
      </c>
      <c r="M585">
        <v>11.854366362907401</v>
      </c>
      <c r="N585">
        <f>(Table2[[#This Row],[1W Return vs Nifty]]-AVERAGE(Table2[1W Return vs Nifty]))/_xlfn.STDEV.P(Table2[1W Return vs Nifty])</f>
        <v>2.4974487255071285</v>
      </c>
      <c r="O585">
        <v>542.20000000000005</v>
      </c>
      <c r="P585">
        <v>526.43570864503602</v>
      </c>
      <c r="Q585">
        <v>507.54198492604303</v>
      </c>
      <c r="R585">
        <v>78.704392342811502</v>
      </c>
      <c r="S585" s="2">
        <f>(Table2[[#This Row],[Close Price]]-Table2[[#This Row],[20D EMA]])/Table2[[#This Row],[20D EMA]]</f>
        <v>7.7831058649944537E-2</v>
      </c>
      <c r="T585" s="2">
        <f>(Table2[[#This Row],[Close Price]]-Table2[[#This Row],[50D EMA]])/Table2[[#This Row],[50D EMA]]</f>
        <v>0.11010706607299697</v>
      </c>
      <c r="U585" s="2">
        <f>(Table2[[#This Row],[Close Price]]-Table2[[#This Row],[200D EMA]])/Table2[[#This Row],[200D EMA]]</f>
        <v>0.15143183688568423</v>
      </c>
      <c r="V585">
        <v>3.4140510900766801</v>
      </c>
      <c r="W585">
        <v>582.5</v>
      </c>
      <c r="X585">
        <v>601</v>
      </c>
      <c r="Y585">
        <v>556.1</v>
      </c>
      <c r="Z585">
        <v>635</v>
      </c>
      <c r="AA585">
        <v>492.05</v>
      </c>
      <c r="AB585">
        <v>635</v>
      </c>
      <c r="AC585" s="2">
        <f>(Table2[[#This Row],[Close Price]]/Table2[[#This Row],[Day Low]])-1</f>
        <v>3.2618025751072199E-3</v>
      </c>
      <c r="AD585" s="2">
        <f>(Table2[[#This Row],[Day High]]/Table2[[#This Row],[Close Price]])-1</f>
        <v>2.8405201916495537E-2</v>
      </c>
      <c r="AE585" s="2">
        <f>(Table2[[#This Row],[Close Price]]/Table2[[#This Row],[Current Week Low]])-1</f>
        <v>5.0890127674878549E-2</v>
      </c>
      <c r="AF585" s="2">
        <f>(Table2[[#This Row],[Current Week High]]/Table2[[#This Row],[Close Price]])-1</f>
        <v>8.6584531143052645E-2</v>
      </c>
      <c r="AG585" s="2">
        <f>(Table2[[#This Row],[Close Price]]/Table2[[#This Row],[Current Month Low]])-1</f>
        <v>0.18768417843715057</v>
      </c>
      <c r="AH585" s="2">
        <f>(Table2[[#This Row],[Current Month High]]/Table2[[#This Row],[Close Price]])-1</f>
        <v>8.6584531143052645E-2</v>
      </c>
      <c r="AI585">
        <v>8.6584531143052601</v>
      </c>
      <c r="AJ585">
        <v>35.575919266906297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-0.03</v>
      </c>
      <c r="AM585" t="s">
        <v>10344</v>
      </c>
      <c r="AN585">
        <v>13.45</v>
      </c>
      <c r="AO585" t="s">
        <v>10345</v>
      </c>
      <c r="AP585">
        <v>-2.9190889852029001E-2</v>
      </c>
      <c r="AQ585">
        <f>(Table2[[#This Row],[Sharpe Ratio]]-AVERAGE(Table2[Sharpe Ratio]))/_xlfn.STDEV.P(Table2[Sharpe Ratio])</f>
        <v>-1.0885642271475919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1.8217259584734786</v>
      </c>
      <c r="AS585">
        <f>_xlfn.RANK.AVG(Table2[[#This Row],[1Y Return vs Nifty Z-Score]],Table2[1Y Return vs Nifty Z-Score])</f>
        <v>599</v>
      </c>
      <c r="AT585">
        <f>_xlfn.RANK.AVG(Table2[[#This Row],[6M Return vs Nifty Z-Score]],Table2[6M Return vs Nifty Z-Score])</f>
        <v>384</v>
      </c>
      <c r="AU585">
        <f>_xlfn.RANK.AVG(Table2[[#This Row],[Sharpe Ratio Z-Score]],Table2[Sharpe Ratio Z-Score])</f>
        <v>633</v>
      </c>
      <c r="AV585">
        <f>(Table2[[#This Row],[Rank 1Y]]+Table2[[#This Row],[Rank 6M]]+Table2[[#This Row],[Rank Sharpe]])/3</f>
        <v>538.66666666666663</v>
      </c>
    </row>
    <row r="586" spans="1:48" x14ac:dyDescent="0.3">
      <c r="A586" t="s">
        <v>559</v>
      </c>
      <c r="B586" t="s">
        <v>560</v>
      </c>
      <c r="C586" t="s">
        <v>10314</v>
      </c>
      <c r="D586" t="s">
        <v>561</v>
      </c>
      <c r="E586">
        <v>35919.302250000001</v>
      </c>
      <c r="F586">
        <v>3275.35</v>
      </c>
      <c r="G586">
        <v>-16.9728264496914</v>
      </c>
      <c r="H586">
        <f>(Table2[[#This Row],[1Y Return vs Nifty]]-AVERAGE(Table2[1Y Return vs Nifty]))/_xlfn.STDEV.P(Table2[1Y Return vs Nifty])</f>
        <v>-0.72746555216537478</v>
      </c>
      <c r="I586">
        <v>-1.6992613257775899</v>
      </c>
      <c r="J586">
        <f>(Table2[[#This Row],[1M Return vs Nifty]]-AVERAGE(Table2[1M Return vs Nifty]))/_xlfn.STDEV.P(Table2[1M Return vs Nifty])</f>
        <v>-0.2085483923327604</v>
      </c>
      <c r="K586">
        <v>-25.871913406836999</v>
      </c>
      <c r="L586">
        <f>(Table2[[#This Row],[6M Return vs Nifty]]-AVERAGE(Table2[6M Return vs Nifty]))/_xlfn.STDEV.P(Table2[6M Return vs Nifty])</f>
        <v>-1.1728406777814622</v>
      </c>
      <c r="M586">
        <v>-2.1966229852047601</v>
      </c>
      <c r="N586">
        <f>(Table2[[#This Row],[1W Return vs Nifty]]-AVERAGE(Table2[1W Return vs Nifty]))/_xlfn.STDEV.P(Table2[1W Return vs Nifty])</f>
        <v>-0.67593442462300779</v>
      </c>
      <c r="O586">
        <v>3283.82</v>
      </c>
      <c r="P586">
        <v>3279.8387995115099</v>
      </c>
      <c r="Q586">
        <v>3263.5394666513398</v>
      </c>
      <c r="R586">
        <v>48.192963718370102</v>
      </c>
      <c r="S586" s="2">
        <f>(Table2[[#This Row],[Close Price]]-Table2[[#This Row],[20D EMA]])/Table2[[#This Row],[20D EMA]]</f>
        <v>-2.5793131170405974E-3</v>
      </c>
      <c r="T586" s="2">
        <f>(Table2[[#This Row],[Close Price]]-Table2[[#This Row],[50D EMA]])/Table2[[#This Row],[50D EMA]]</f>
        <v>-1.3686036985045037E-3</v>
      </c>
      <c r="U586" s="2">
        <f>(Table2[[#This Row],[Close Price]]-Table2[[#This Row],[200D EMA]])/Table2[[#This Row],[200D EMA]]</f>
        <v>3.6189338199665412E-3</v>
      </c>
      <c r="V586">
        <v>1.25231725971979</v>
      </c>
      <c r="W586">
        <v>3250</v>
      </c>
      <c r="X586">
        <v>3312.45</v>
      </c>
      <c r="Y586">
        <v>3205</v>
      </c>
      <c r="Z586">
        <v>3440</v>
      </c>
      <c r="AA586">
        <v>3153.6</v>
      </c>
      <c r="AB586">
        <v>3499</v>
      </c>
      <c r="AC586" s="2">
        <f>(Table2[[#This Row],[Close Price]]/Table2[[#This Row],[Day Low]])-1</f>
        <v>7.8000000000000291E-3</v>
      </c>
      <c r="AD586" s="2">
        <f>(Table2[[#This Row],[Day High]]/Table2[[#This Row],[Close Price]])-1</f>
        <v>1.1327033752118076E-2</v>
      </c>
      <c r="AE586" s="2">
        <f>(Table2[[#This Row],[Close Price]]/Table2[[#This Row],[Current Week Low]])-1</f>
        <v>2.1950078003120099E-2</v>
      </c>
      <c r="AF586" s="2">
        <f>(Table2[[#This Row],[Current Week High]]/Table2[[#This Row],[Close Price]])-1</f>
        <v>5.0269436854076588E-2</v>
      </c>
      <c r="AG586" s="2">
        <f>(Table2[[#This Row],[Close Price]]/Table2[[#This Row],[Current Month Low]])-1</f>
        <v>3.8606671740233356E-2</v>
      </c>
      <c r="AH586" s="2">
        <f>(Table2[[#This Row],[Current Month High]]/Table2[[#This Row],[Close Price]])-1</f>
        <v>6.8282778939655397E-2</v>
      </c>
      <c r="AI586">
        <v>19.681866060115699</v>
      </c>
      <c r="AJ586">
        <v>32.283925686591203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0.05</v>
      </c>
      <c r="AM586" t="s">
        <v>10345</v>
      </c>
      <c r="AN586">
        <v>-4.17</v>
      </c>
      <c r="AO586" t="s">
        <v>10344</v>
      </c>
      <c r="AP586">
        <v>6.6711949491371006E-2</v>
      </c>
      <c r="AQ586">
        <f>(Table2[[#This Row],[Sharpe Ratio]]-AVERAGE(Table2[Sharpe Ratio]))/_xlfn.STDEV.P(Table2[Sharpe Ratio])</f>
        <v>1.3253622426967752E-2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-2.7715354244756374</v>
      </c>
      <c r="AS586">
        <f>_xlfn.RANK.AVG(Table2[[#This Row],[1Y Return vs Nifty Z-Score]],Table2[1Y Return vs Nifty Z-Score])</f>
        <v>581</v>
      </c>
      <c r="AT586">
        <f>_xlfn.RANK.AVG(Table2[[#This Row],[6M Return vs Nifty Z-Score]],Table2[6M Return vs Nifty Z-Score])</f>
        <v>683</v>
      </c>
      <c r="AU586">
        <f>_xlfn.RANK.AVG(Table2[[#This Row],[Sharpe Ratio Z-Score]],Table2[Sharpe Ratio Z-Score])</f>
        <v>353</v>
      </c>
      <c r="AV586">
        <f>(Table2[[#This Row],[Rank 1Y]]+Table2[[#This Row],[Rank 6M]]+Table2[[#This Row],[Rank Sharpe]])/3</f>
        <v>539</v>
      </c>
    </row>
    <row r="587" spans="1:48" x14ac:dyDescent="0.3">
      <c r="A587" t="s">
        <v>1385</v>
      </c>
      <c r="B587" t="s">
        <v>1386</v>
      </c>
      <c r="C587" t="s">
        <v>10309</v>
      </c>
      <c r="D587" t="s">
        <v>303</v>
      </c>
      <c r="E587">
        <v>8203.3784469999991</v>
      </c>
      <c r="F587">
        <v>404.05</v>
      </c>
      <c r="G587">
        <v>-26.624487388560802</v>
      </c>
      <c r="H587">
        <f>(Table2[[#This Row],[1Y Return vs Nifty]]-AVERAGE(Table2[1Y Return vs Nifty]))/_xlfn.STDEV.P(Table2[1Y Return vs Nifty])</f>
        <v>-0.87893022577320223</v>
      </c>
      <c r="I587">
        <v>-15.1374243684578</v>
      </c>
      <c r="J587">
        <f>(Table2[[#This Row],[1M Return vs Nifty]]-AVERAGE(Table2[1M Return vs Nifty]))/_xlfn.STDEV.P(Table2[1M Return vs Nifty])</f>
        <v>-1.4813793158470869</v>
      </c>
      <c r="K587">
        <v>-17.833644017560399</v>
      </c>
      <c r="L587">
        <f>(Table2[[#This Row],[6M Return vs Nifty]]-AVERAGE(Table2[6M Return vs Nifty]))/_xlfn.STDEV.P(Table2[6M Return vs Nifty])</f>
        <v>-0.89775372001814757</v>
      </c>
      <c r="M587">
        <v>-0.396496077089109</v>
      </c>
      <c r="N587">
        <f>(Table2[[#This Row],[1W Return vs Nifty]]-AVERAGE(Table2[1W Return vs Nifty]))/_xlfn.STDEV.P(Table2[1W Return vs Nifty])</f>
        <v>-0.26937996381007034</v>
      </c>
      <c r="O587">
        <v>417.71</v>
      </c>
      <c r="P587">
        <v>427.15365391622402</v>
      </c>
      <c r="Q587">
        <v>408.97029654529501</v>
      </c>
      <c r="R587">
        <v>38.3763363373481</v>
      </c>
      <c r="S587" s="2">
        <f>(Table2[[#This Row],[Close Price]]-Table2[[#This Row],[20D EMA]])/Table2[[#This Row],[20D EMA]]</f>
        <v>-3.2702113906777353E-2</v>
      </c>
      <c r="T587" s="2">
        <f>(Table2[[#This Row],[Close Price]]-Table2[[#This Row],[50D EMA]])/Table2[[#This Row],[50D EMA]]</f>
        <v>-5.4087454723623259E-2</v>
      </c>
      <c r="U587" s="2">
        <f>(Table2[[#This Row],[Close Price]]-Table2[[#This Row],[200D EMA]])/Table2[[#This Row],[200D EMA]]</f>
        <v>-1.2030938644831535E-2</v>
      </c>
      <c r="V587">
        <v>0.82949041147230096</v>
      </c>
      <c r="W587">
        <v>402</v>
      </c>
      <c r="X587">
        <v>410</v>
      </c>
      <c r="Y587">
        <v>402</v>
      </c>
      <c r="Z587">
        <v>412.4</v>
      </c>
      <c r="AA587">
        <v>395</v>
      </c>
      <c r="AB587">
        <v>458.75</v>
      </c>
      <c r="AC587" s="2">
        <f>(Table2[[#This Row],[Close Price]]/Table2[[#This Row],[Day Low]])-1</f>
        <v>5.0995024875621908E-3</v>
      </c>
      <c r="AD587" s="2">
        <f>(Table2[[#This Row],[Day High]]/Table2[[#This Row],[Close Price]])-1</f>
        <v>1.4725900259868752E-2</v>
      </c>
      <c r="AE587" s="2">
        <f>(Table2[[#This Row],[Close Price]]/Table2[[#This Row],[Current Week Low]])-1</f>
        <v>5.0995024875621908E-3</v>
      </c>
      <c r="AF587" s="2">
        <f>(Table2[[#This Row],[Current Week High]]/Table2[[#This Row],[Close Price]])-1</f>
        <v>2.0665759188219113E-2</v>
      </c>
      <c r="AG587" s="2">
        <f>(Table2[[#This Row],[Close Price]]/Table2[[#This Row],[Current Month Low]])-1</f>
        <v>2.2911392405063236E-2</v>
      </c>
      <c r="AH587" s="2">
        <f>(Table2[[#This Row],[Current Month High]]/Table2[[#This Row],[Close Price]])-1</f>
        <v>0.13537928474198724</v>
      </c>
      <c r="AI587">
        <v>24.984531617374</v>
      </c>
      <c r="AJ587">
        <v>16.189791516894299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-0.08</v>
      </c>
      <c r="AM587" t="s">
        <v>10344</v>
      </c>
      <c r="AN587">
        <v>-6.99</v>
      </c>
      <c r="AO587" t="s">
        <v>10344</v>
      </c>
      <c r="AP587">
        <v>5.8668394254949997E-2</v>
      </c>
      <c r="AQ587">
        <f>(Table2[[#This Row],[Sharpe Ratio]]-AVERAGE(Table2[Sharpe Ratio]))/_xlfn.STDEV.P(Table2[Sharpe Ratio])</f>
        <v>-7.9157955730728369E-2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627</v>
      </c>
      <c r="AT587">
        <f>_xlfn.RANK.AVG(Table2[[#This Row],[6M Return vs Nifty Z-Score]],Table2[6M Return vs Nifty Z-Score])</f>
        <v>622</v>
      </c>
      <c r="AU587">
        <f>_xlfn.RANK.AVG(Table2[[#This Row],[Sharpe Ratio Z-Score]],Table2[Sharpe Ratio Z-Score])</f>
        <v>371</v>
      </c>
      <c r="AV587">
        <f>(Table2[[#This Row],[Rank 1Y]]+Table2[[#This Row],[Rank 6M]]+Table2[[#This Row],[Rank Sharpe]])/3</f>
        <v>540</v>
      </c>
    </row>
    <row r="588" spans="1:48" x14ac:dyDescent="0.3">
      <c r="A588" t="s">
        <v>588</v>
      </c>
      <c r="B588" t="s">
        <v>589</v>
      </c>
      <c r="C588" t="s">
        <v>10301</v>
      </c>
      <c r="D588" t="s">
        <v>552</v>
      </c>
      <c r="E588">
        <v>33075.078101999999</v>
      </c>
      <c r="F588">
        <v>4538.05</v>
      </c>
      <c r="G588">
        <v>-12.9216382287096</v>
      </c>
      <c r="H588">
        <f>(Table2[[#This Row],[1Y Return vs Nifty]]-AVERAGE(Table2[1Y Return vs Nifty]))/_xlfn.STDEV.P(Table2[1Y Return vs Nifty])</f>
        <v>-0.66388976914716602</v>
      </c>
      <c r="I588">
        <v>4.8465147016450096</v>
      </c>
      <c r="J588">
        <f>(Table2[[#This Row],[1M Return vs Nifty]]-AVERAGE(Table2[1M Return vs Nifty]))/_xlfn.STDEV.P(Table2[1M Return vs Nifty])</f>
        <v>0.41145198418004875</v>
      </c>
      <c r="K588">
        <v>-20.9468254411325</v>
      </c>
      <c r="L588">
        <f>(Table2[[#This Row],[6M Return vs Nifty]]-AVERAGE(Table2[6M Return vs Nifty]))/_xlfn.STDEV.P(Table2[6M Return vs Nifty])</f>
        <v>-1.0042935192339071</v>
      </c>
      <c r="M588">
        <v>-2.8664675054945699</v>
      </c>
      <c r="N588">
        <f>(Table2[[#This Row],[1W Return vs Nifty]]-AVERAGE(Table2[1W Return vs Nifty]))/_xlfn.STDEV.P(Table2[1W Return vs Nifty])</f>
        <v>-0.82721724615473746</v>
      </c>
      <c r="O588">
        <v>4466.38</v>
      </c>
      <c r="P588">
        <v>4392.6805477397002</v>
      </c>
      <c r="Q588">
        <v>4305.7839102294702</v>
      </c>
      <c r="R588">
        <v>55.079933068431203</v>
      </c>
      <c r="S588" s="2">
        <f>(Table2[[#This Row],[Close Price]]-Table2[[#This Row],[20D EMA]])/Table2[[#This Row],[20D EMA]]</f>
        <v>1.6046552241412524E-2</v>
      </c>
      <c r="T588" s="2">
        <f>(Table2[[#This Row],[Close Price]]-Table2[[#This Row],[50D EMA]])/Table2[[#This Row],[50D EMA]]</f>
        <v>3.3093563413142207E-2</v>
      </c>
      <c r="U588" s="2">
        <f>(Table2[[#This Row],[Close Price]]-Table2[[#This Row],[200D EMA]])/Table2[[#This Row],[200D EMA]]</f>
        <v>5.3942811486364567E-2</v>
      </c>
      <c r="V588">
        <v>0.54996768179030497</v>
      </c>
      <c r="W588">
        <v>4482</v>
      </c>
      <c r="X588">
        <v>4560</v>
      </c>
      <c r="Y588">
        <v>4476</v>
      </c>
      <c r="Z588">
        <v>4650</v>
      </c>
      <c r="AA588">
        <v>4147.7</v>
      </c>
      <c r="AB588">
        <v>4682.8</v>
      </c>
      <c r="AC588" s="2">
        <f>(Table2[[#This Row],[Close Price]]/Table2[[#This Row],[Day Low]])-1</f>
        <v>1.2505577867023776E-2</v>
      </c>
      <c r="AD588" s="2">
        <f>(Table2[[#This Row],[Day High]]/Table2[[#This Row],[Close Price]])-1</f>
        <v>4.8368792763411328E-3</v>
      </c>
      <c r="AE588" s="2">
        <f>(Table2[[#This Row],[Close Price]]/Table2[[#This Row],[Current Week Low]])-1</f>
        <v>1.3862823949955416E-2</v>
      </c>
      <c r="AF588" s="2">
        <f>(Table2[[#This Row],[Current Week High]]/Table2[[#This Row],[Close Price]])-1</f>
        <v>2.4669186104163687E-2</v>
      </c>
      <c r="AG588" s="2">
        <f>(Table2[[#This Row],[Close Price]]/Table2[[#This Row],[Current Month Low]])-1</f>
        <v>9.4112399643175859E-2</v>
      </c>
      <c r="AH588" s="2">
        <f>(Table2[[#This Row],[Current Month High]]/Table2[[#This Row],[Close Price]])-1</f>
        <v>3.1896960148081188E-2</v>
      </c>
      <c r="AI588">
        <v>16.096120580425499</v>
      </c>
      <c r="AJ588">
        <v>23.9667276750348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0.05</v>
      </c>
      <c r="AM588" t="s">
        <v>10345</v>
      </c>
      <c r="AN588">
        <v>2.77</v>
      </c>
      <c r="AO588" t="s">
        <v>10345</v>
      </c>
      <c r="AP588">
        <v>4.0744653655759001E-2</v>
      </c>
      <c r="AQ588">
        <f>(Table2[[#This Row],[Sharpe Ratio]]-AVERAGE(Table2[Sharpe Ratio]))/_xlfn.STDEV.P(Table2[Sharpe Ratio])</f>
        <v>-0.28508196651646273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-2.3690305168722245</v>
      </c>
      <c r="AS588">
        <f>_xlfn.RANK.AVG(Table2[[#This Row],[1Y Return vs Nifty Z-Score]],Table2[1Y Return vs Nifty Z-Score])</f>
        <v>555</v>
      </c>
      <c r="AT588">
        <f>_xlfn.RANK.AVG(Table2[[#This Row],[6M Return vs Nifty Z-Score]],Table2[6M Return vs Nifty Z-Score])</f>
        <v>645</v>
      </c>
      <c r="AU588">
        <f>_xlfn.RANK.AVG(Table2[[#This Row],[Sharpe Ratio Z-Score]],Table2[Sharpe Ratio Z-Score])</f>
        <v>424</v>
      </c>
      <c r="AV588">
        <f>(Table2[[#This Row],[Rank 1Y]]+Table2[[#This Row],[Rank 6M]]+Table2[[#This Row],[Rank Sharpe]])/3</f>
        <v>541.33333333333337</v>
      </c>
    </row>
    <row r="589" spans="1:48" x14ac:dyDescent="0.3">
      <c r="A589" t="s">
        <v>1575</v>
      </c>
      <c r="B589" t="s">
        <v>1576</v>
      </c>
      <c r="C589" t="s">
        <v>10311</v>
      </c>
      <c r="D589" t="s">
        <v>262</v>
      </c>
      <c r="E589">
        <v>6195.3944068800001</v>
      </c>
      <c r="F589">
        <v>772.7</v>
      </c>
      <c r="G589">
        <v>4.9463548340944996</v>
      </c>
      <c r="H589">
        <f>(Table2[[#This Row],[1Y Return vs Nifty]]-AVERAGE(Table2[1Y Return vs Nifty]))/_xlfn.STDEV.P(Table2[1Y Return vs Nifty])</f>
        <v>-0.38348520930758562</v>
      </c>
      <c r="I589">
        <v>1.0752749202832601</v>
      </c>
      <c r="J589">
        <f>(Table2[[#This Row],[1M Return vs Nifty]]-AVERAGE(Table2[1M Return vs Nifty]))/_xlfn.STDEV.P(Table2[1M Return vs Nifty])</f>
        <v>5.4249098751501079E-2</v>
      </c>
      <c r="K589">
        <v>-21.8319858961816</v>
      </c>
      <c r="L589">
        <f>(Table2[[#This Row],[6M Return vs Nifty]]-AVERAGE(Table2[6M Return vs Nifty]))/_xlfn.STDEV.P(Table2[6M Return vs Nifty])</f>
        <v>-1.0345856237802766</v>
      </c>
      <c r="M589">
        <v>0.46061753126744298</v>
      </c>
      <c r="N589">
        <f>(Table2[[#This Row],[1W Return vs Nifty]]-AVERAGE(Table2[1W Return vs Nifty]))/_xlfn.STDEV.P(Table2[1W Return vs Nifty])</f>
        <v>-7.5802855812948086E-2</v>
      </c>
      <c r="O589">
        <v>780.96</v>
      </c>
      <c r="P589">
        <v>763.18456224538102</v>
      </c>
      <c r="Q589">
        <v>703.27047015384005</v>
      </c>
      <c r="R589">
        <v>48.073777796174603</v>
      </c>
      <c r="S589" s="2">
        <f>(Table2[[#This Row],[Close Price]]-Table2[[#This Row],[20D EMA]])/Table2[[#This Row],[20D EMA]]</f>
        <v>-1.0576726080721152E-2</v>
      </c>
      <c r="T589" s="2">
        <f>(Table2[[#This Row],[Close Price]]-Table2[[#This Row],[50D EMA]])/Table2[[#This Row],[50D EMA]]</f>
        <v>1.2468068964371427E-2</v>
      </c>
      <c r="U589" s="2">
        <f>(Table2[[#This Row],[Close Price]]-Table2[[#This Row],[200D EMA]])/Table2[[#This Row],[200D EMA]]</f>
        <v>9.8723795172250467E-2</v>
      </c>
      <c r="V589">
        <v>0.96988541133710204</v>
      </c>
      <c r="W589">
        <v>768.35</v>
      </c>
      <c r="X589">
        <v>787</v>
      </c>
      <c r="Y589">
        <v>768.35</v>
      </c>
      <c r="Z589">
        <v>814.85</v>
      </c>
      <c r="AA589">
        <v>741.55</v>
      </c>
      <c r="AB589">
        <v>840.8</v>
      </c>
      <c r="AC589" s="2">
        <f>(Table2[[#This Row],[Close Price]]/Table2[[#This Row],[Day Low]])-1</f>
        <v>5.6614823973450967E-3</v>
      </c>
      <c r="AD589" s="2">
        <f>(Table2[[#This Row],[Day High]]/Table2[[#This Row],[Close Price]])-1</f>
        <v>1.8506535524783096E-2</v>
      </c>
      <c r="AE589" s="2">
        <f>(Table2[[#This Row],[Close Price]]/Table2[[#This Row],[Current Week Low]])-1</f>
        <v>5.6614823973450967E-3</v>
      </c>
      <c r="AF589" s="2">
        <f>(Table2[[#This Row],[Current Week High]]/Table2[[#This Row],[Close Price]])-1</f>
        <v>5.4548984081790985E-2</v>
      </c>
      <c r="AG589" s="2">
        <f>(Table2[[#This Row],[Close Price]]/Table2[[#This Row],[Current Month Low]])-1</f>
        <v>4.2006607780999294E-2</v>
      </c>
      <c r="AH589" s="2">
        <f>(Table2[[#This Row],[Current Month High]]/Table2[[#This Row],[Close Price]])-1</f>
        <v>8.8132522324317231E-2</v>
      </c>
      <c r="AI589">
        <v>14.3781545231008</v>
      </c>
      <c r="AJ589">
        <v>41.003649635036503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0.09</v>
      </c>
      <c r="AM589" t="s">
        <v>10345</v>
      </c>
      <c r="AN589">
        <v>0.42</v>
      </c>
      <c r="AO589" t="s">
        <v>10345</v>
      </c>
      <c r="AQ589">
        <f>(Table2[[#This Row],[Sharpe Ratio]]-AVERAGE(Table2[Sharpe Ratio]))/_xlfn.STDEV.P(Table2[Sharpe Ratio])</f>
        <v>-0.7531930983662638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-2.1928176885155728</v>
      </c>
      <c r="AS589">
        <f>_xlfn.RANK.AVG(Table2[[#This Row],[1Y Return vs Nifty Z-Score]],Table2[1Y Return vs Nifty Z-Score])</f>
        <v>424</v>
      </c>
      <c r="AT589">
        <f>_xlfn.RANK.AVG(Table2[[#This Row],[6M Return vs Nifty Z-Score]],Table2[6M Return vs Nifty Z-Score])</f>
        <v>652</v>
      </c>
      <c r="AU589">
        <f>_xlfn.RANK.AVG(Table2[[#This Row],[Sharpe Ratio Z-Score]],Table2[Sharpe Ratio Z-Score])</f>
        <v>551.5</v>
      </c>
      <c r="AV589">
        <f>(Table2[[#This Row],[Rank 1Y]]+Table2[[#This Row],[Rank 6M]]+Table2[[#This Row],[Rank Sharpe]])/3</f>
        <v>542.5</v>
      </c>
    </row>
    <row r="590" spans="1:48" x14ac:dyDescent="0.3">
      <c r="A590" t="s">
        <v>618</v>
      </c>
      <c r="B590" t="s">
        <v>619</v>
      </c>
      <c r="C590" t="s">
        <v>10301</v>
      </c>
      <c r="D590" t="s">
        <v>54</v>
      </c>
      <c r="E590">
        <v>31287.998964434999</v>
      </c>
      <c r="F590">
        <v>399.7</v>
      </c>
      <c r="G590">
        <v>-33.682514117734698</v>
      </c>
      <c r="H590">
        <f>(Table2[[#This Row],[1Y Return vs Nifty]]-AVERAGE(Table2[1Y Return vs Nifty]))/_xlfn.STDEV.P(Table2[1Y Return vs Nifty])</f>
        <v>-0.98969268641294283</v>
      </c>
      <c r="I590">
        <v>5.1421234368205297</v>
      </c>
      <c r="J590">
        <f>(Table2[[#This Row],[1M Return vs Nifty]]-AVERAGE(Table2[1M Return vs Nifty]))/_xlfn.STDEV.P(Table2[1M Return vs Nifty])</f>
        <v>0.43945134229152133</v>
      </c>
      <c r="K590">
        <v>-26.4742248547822</v>
      </c>
      <c r="L590">
        <f>(Table2[[#This Row],[6M Return vs Nifty]]-AVERAGE(Table2[6M Return vs Nifty]))/_xlfn.STDEV.P(Table2[6M Return vs Nifty])</f>
        <v>-1.1934530777667498</v>
      </c>
      <c r="M590">
        <v>-1.2383382337579201</v>
      </c>
      <c r="N590">
        <f>(Table2[[#This Row],[1W Return vs Nifty]]-AVERAGE(Table2[1W Return vs Nifty]))/_xlfn.STDEV.P(Table2[1W Return vs Nifty])</f>
        <v>-0.4595080500861411</v>
      </c>
      <c r="O590">
        <v>386.3</v>
      </c>
      <c r="P590">
        <v>397.00605213664397</v>
      </c>
      <c r="Q590">
        <v>418.90817147881899</v>
      </c>
      <c r="R590">
        <v>68.278908076348998</v>
      </c>
      <c r="S590" s="2">
        <f>(Table2[[#This Row],[Close Price]]-Table2[[#This Row],[20D EMA]])/Table2[[#This Row],[20D EMA]]</f>
        <v>3.4688066269738485E-2</v>
      </c>
      <c r="T590" s="2">
        <f>(Table2[[#This Row],[Close Price]]-Table2[[#This Row],[50D EMA]])/Table2[[#This Row],[50D EMA]]</f>
        <v>6.7856594348057854E-3</v>
      </c>
      <c r="U590" s="2">
        <f>(Table2[[#This Row],[Close Price]]-Table2[[#This Row],[200D EMA]])/Table2[[#This Row],[200D EMA]]</f>
        <v>-4.5852940540669802E-2</v>
      </c>
      <c r="V590">
        <v>1.0155134896643701</v>
      </c>
      <c r="W590">
        <v>398.5</v>
      </c>
      <c r="X590">
        <v>414</v>
      </c>
      <c r="Y590">
        <v>396.1</v>
      </c>
      <c r="Z590">
        <v>414</v>
      </c>
      <c r="AA590">
        <v>341</v>
      </c>
      <c r="AB590">
        <v>414</v>
      </c>
      <c r="AC590" s="2">
        <f>(Table2[[#This Row],[Close Price]]/Table2[[#This Row],[Day Low]])-1</f>
        <v>3.0112923462985997E-3</v>
      </c>
      <c r="AD590" s="2">
        <f>(Table2[[#This Row],[Day High]]/Table2[[#This Row],[Close Price]])-1</f>
        <v>3.5776832624468291E-2</v>
      </c>
      <c r="AE590" s="2">
        <f>(Table2[[#This Row],[Close Price]]/Table2[[#This Row],[Current Week Low]])-1</f>
        <v>9.0886139863670667E-3</v>
      </c>
      <c r="AF590" s="2">
        <f>(Table2[[#This Row],[Current Week High]]/Table2[[#This Row],[Close Price]])-1</f>
        <v>3.5776832624468291E-2</v>
      </c>
      <c r="AG590" s="2">
        <f>(Table2[[#This Row],[Close Price]]/Table2[[#This Row],[Current Month Low]])-1</f>
        <v>0.17214076246334309</v>
      </c>
      <c r="AH590" s="2">
        <f>(Table2[[#This Row],[Current Month High]]/Table2[[#This Row],[Close Price]])-1</f>
        <v>3.5776832624468291E-2</v>
      </c>
      <c r="AI590">
        <v>30.022516887665699</v>
      </c>
      <c r="AJ590">
        <v>18.852215283972601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-0.19</v>
      </c>
      <c r="AM590" t="s">
        <v>10344</v>
      </c>
      <c r="AN590">
        <v>9.27</v>
      </c>
      <c r="AO590" t="s">
        <v>10345</v>
      </c>
      <c r="AP590">
        <v>8.6221471557085996E-2</v>
      </c>
      <c r="AQ590">
        <f>(Table2[[#This Row],[Sharpe Ratio]]-AVERAGE(Table2[Sharpe Ratio]))/_xlfn.STDEV.P(Table2[Sharpe Ratio])</f>
        <v>0.23739651325111574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669</v>
      </c>
      <c r="AT590">
        <f>_xlfn.RANK.AVG(Table2[[#This Row],[6M Return vs Nifty Z-Score]],Table2[6M Return vs Nifty Z-Score])</f>
        <v>687</v>
      </c>
      <c r="AU590">
        <f>_xlfn.RANK.AVG(Table2[[#This Row],[Sharpe Ratio Z-Score]],Table2[Sharpe Ratio Z-Score])</f>
        <v>280</v>
      </c>
      <c r="AV590">
        <f>(Table2[[#This Row],[Rank 1Y]]+Table2[[#This Row],[Rank 6M]]+Table2[[#This Row],[Rank Sharpe]])/3</f>
        <v>545.33333333333337</v>
      </c>
    </row>
    <row r="591" spans="1:48" x14ac:dyDescent="0.3">
      <c r="A591" t="s">
        <v>1987</v>
      </c>
      <c r="B591" t="s">
        <v>1988</v>
      </c>
      <c r="C591" t="s">
        <v>10313</v>
      </c>
      <c r="D591" t="s">
        <v>139</v>
      </c>
      <c r="E591">
        <v>3447.1799701949999</v>
      </c>
      <c r="F591">
        <v>461.35</v>
      </c>
      <c r="G591">
        <v>-24.505289833349199</v>
      </c>
      <c r="H591">
        <f>(Table2[[#This Row],[1Y Return vs Nifty]]-AVERAGE(Table2[1Y Return vs Nifty]))/_xlfn.STDEV.P(Table2[1Y Return vs Nifty])</f>
        <v>-0.84567340417082293</v>
      </c>
      <c r="I591">
        <v>9.4770126149205396</v>
      </c>
      <c r="J591">
        <f>(Table2[[#This Row],[1M Return vs Nifty]]-AVERAGE(Table2[1M Return vs Nifty]))/_xlfn.STDEV.P(Table2[1M Return vs Nifty])</f>
        <v>0.85004176141124843</v>
      </c>
      <c r="K591">
        <v>-16.847817970412599</v>
      </c>
      <c r="L591">
        <f>(Table2[[#This Row],[6M Return vs Nifty]]-AVERAGE(Table2[6M Return vs Nifty]))/_xlfn.STDEV.P(Table2[6M Return vs Nifty])</f>
        <v>-0.86401662126459022</v>
      </c>
      <c r="M591">
        <v>23.189328788292102</v>
      </c>
      <c r="N591">
        <f>(Table2[[#This Row],[1W Return vs Nifty]]-AVERAGE(Table2[1W Return vs Nifty]))/_xlfn.STDEV.P(Table2[1W Return vs Nifty])</f>
        <v>5.0574235341782954</v>
      </c>
      <c r="O591">
        <v>401.49</v>
      </c>
      <c r="P591">
        <v>412.40693257182699</v>
      </c>
      <c r="Q591">
        <v>445.68011991624002</v>
      </c>
      <c r="R591">
        <v>86.121187234258599</v>
      </c>
      <c r="S591" s="2">
        <f>(Table2[[#This Row],[Close Price]]-Table2[[#This Row],[20D EMA]])/Table2[[#This Row],[20D EMA]]</f>
        <v>0.14909462253107178</v>
      </c>
      <c r="T591" s="2">
        <f>(Table2[[#This Row],[Close Price]]-Table2[[#This Row],[50D EMA]])/Table2[[#This Row],[50D EMA]]</f>
        <v>0.11867663601811265</v>
      </c>
      <c r="U591" s="2">
        <f>(Table2[[#This Row],[Close Price]]-Table2[[#This Row],[200D EMA]])/Table2[[#This Row],[200D EMA]]</f>
        <v>3.5159477354980435E-2</v>
      </c>
      <c r="V591">
        <v>2.3720441586737802</v>
      </c>
      <c r="W591">
        <v>439.05</v>
      </c>
      <c r="X591">
        <v>464.3</v>
      </c>
      <c r="Y591">
        <v>399.9</v>
      </c>
      <c r="Z591">
        <v>464.3</v>
      </c>
      <c r="AA591">
        <v>345</v>
      </c>
      <c r="AB591">
        <v>464.3</v>
      </c>
      <c r="AC591" s="2">
        <f>(Table2[[#This Row],[Close Price]]/Table2[[#This Row],[Day Low]])-1</f>
        <v>5.0791481608017275E-2</v>
      </c>
      <c r="AD591" s="2">
        <f>(Table2[[#This Row],[Day High]]/Table2[[#This Row],[Close Price]])-1</f>
        <v>6.3942776633791887E-3</v>
      </c>
      <c r="AE591" s="2">
        <f>(Table2[[#This Row],[Close Price]]/Table2[[#This Row],[Current Week Low]])-1</f>
        <v>0.15366341585396359</v>
      </c>
      <c r="AF591" s="2">
        <f>(Table2[[#This Row],[Current Week High]]/Table2[[#This Row],[Close Price]])-1</f>
        <v>6.3942776633791887E-3</v>
      </c>
      <c r="AG591" s="2">
        <f>(Table2[[#This Row],[Close Price]]/Table2[[#This Row],[Current Month Low]])-1</f>
        <v>0.33724637681159431</v>
      </c>
      <c r="AH591" s="2">
        <f>(Table2[[#This Row],[Current Month High]]/Table2[[#This Row],[Close Price]])-1</f>
        <v>6.3942776633791887E-3</v>
      </c>
      <c r="AI591">
        <v>26.801777392435199</v>
      </c>
      <c r="AJ591">
        <v>33.7246376811594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0.06</v>
      </c>
      <c r="AM591" t="s">
        <v>10345</v>
      </c>
      <c r="AN591">
        <v>25.16</v>
      </c>
      <c r="AO591" t="s">
        <v>10345</v>
      </c>
      <c r="AP591">
        <v>4.3765447449039999E-2</v>
      </c>
      <c r="AQ591">
        <f>(Table2[[#This Row],[Sharpe Ratio]]-AVERAGE(Table2[Sharpe Ratio]))/_xlfn.STDEV.P(Table2[Sharpe Ratio])</f>
        <v>-0.25037637756718101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618</v>
      </c>
      <c r="AT591">
        <f>_xlfn.RANK.AVG(Table2[[#This Row],[6M Return vs Nifty Z-Score]],Table2[6M Return vs Nifty Z-Score])</f>
        <v>608</v>
      </c>
      <c r="AU591">
        <f>_xlfn.RANK.AVG(Table2[[#This Row],[Sharpe Ratio Z-Score]],Table2[Sharpe Ratio Z-Score])</f>
        <v>415</v>
      </c>
      <c r="AV591">
        <f>(Table2[[#This Row],[Rank 1Y]]+Table2[[#This Row],[Rank 6M]]+Table2[[#This Row],[Rank Sharpe]])/3</f>
        <v>547</v>
      </c>
    </row>
    <row r="592" spans="1:48" x14ac:dyDescent="0.3">
      <c r="A592" t="s">
        <v>2201</v>
      </c>
      <c r="B592" t="s">
        <v>2202</v>
      </c>
      <c r="C592" t="s">
        <v>10300</v>
      </c>
      <c r="D592" t="s">
        <v>300</v>
      </c>
      <c r="E592">
        <v>2666.7257902599999</v>
      </c>
      <c r="F592">
        <v>1796.35</v>
      </c>
      <c r="G592">
        <v>-13.8071071017284</v>
      </c>
      <c r="H592">
        <f>(Table2[[#This Row],[1Y Return vs Nifty]]-AVERAGE(Table2[1Y Return vs Nifty]))/_xlfn.STDEV.P(Table2[1Y Return vs Nifty])</f>
        <v>-0.67778553845476397</v>
      </c>
      <c r="I592">
        <v>-4.4097073089673096</v>
      </c>
      <c r="J592">
        <f>(Table2[[#This Row],[1M Return vs Nifty]]-AVERAGE(Table2[1M Return vs Nifty]))/_xlfn.STDEV.P(Table2[1M Return vs Nifty])</f>
        <v>-0.46527540576174653</v>
      </c>
      <c r="K592">
        <v>-16.5609954467701</v>
      </c>
      <c r="L592">
        <f>(Table2[[#This Row],[6M Return vs Nifty]]-AVERAGE(Table2[6M Return vs Nifty]))/_xlfn.STDEV.P(Table2[6M Return vs Nifty])</f>
        <v>-0.85420093437655575</v>
      </c>
      <c r="M592">
        <v>0.306008165328989</v>
      </c>
      <c r="N592">
        <f>(Table2[[#This Row],[1W Return vs Nifty]]-AVERAGE(Table2[1W Return vs Nifty]))/_xlfn.STDEV.P(Table2[1W Return vs Nifty])</f>
        <v>-0.11072102026144039</v>
      </c>
      <c r="O592">
        <v>1775.24</v>
      </c>
      <c r="P592">
        <v>1770.6344390526499</v>
      </c>
      <c r="Q592">
        <v>1688.34436162868</v>
      </c>
      <c r="R592">
        <v>57.420938884673603</v>
      </c>
      <c r="S592" s="2">
        <f>(Table2[[#This Row],[Close Price]]-Table2[[#This Row],[20D EMA]])/Table2[[#This Row],[20D EMA]]</f>
        <v>1.1891349901985027E-2</v>
      </c>
      <c r="T592" s="2">
        <f>(Table2[[#This Row],[Close Price]]-Table2[[#This Row],[50D EMA]])/Table2[[#This Row],[50D EMA]]</f>
        <v>1.4523359751834896E-2</v>
      </c>
      <c r="U592" s="2">
        <f>(Table2[[#This Row],[Close Price]]-Table2[[#This Row],[200D EMA]])/Table2[[#This Row],[200D EMA]]</f>
        <v>6.3971332404682613E-2</v>
      </c>
      <c r="V592">
        <v>0.54356097669011805</v>
      </c>
      <c r="W592">
        <v>1741</v>
      </c>
      <c r="X592">
        <v>1840.45</v>
      </c>
      <c r="Y592">
        <v>1741</v>
      </c>
      <c r="Z592">
        <v>1840.45</v>
      </c>
      <c r="AA592">
        <v>1652.4</v>
      </c>
      <c r="AB592">
        <v>1851.4</v>
      </c>
      <c r="AC592" s="2">
        <f>(Table2[[#This Row],[Close Price]]/Table2[[#This Row],[Day Low]])-1</f>
        <v>3.1792073520964914E-2</v>
      </c>
      <c r="AD592" s="2">
        <f>(Table2[[#This Row],[Day High]]/Table2[[#This Row],[Close Price]])-1</f>
        <v>2.4549781501377765E-2</v>
      </c>
      <c r="AE592" s="2">
        <f>(Table2[[#This Row],[Close Price]]/Table2[[#This Row],[Current Week Low]])-1</f>
        <v>3.1792073520964914E-2</v>
      </c>
      <c r="AF592" s="2">
        <f>(Table2[[#This Row],[Current Week High]]/Table2[[#This Row],[Close Price]])-1</f>
        <v>2.4549781501377765E-2</v>
      </c>
      <c r="AG592" s="2">
        <f>(Table2[[#This Row],[Close Price]]/Table2[[#This Row],[Current Month Low]])-1</f>
        <v>8.7115710481723507E-2</v>
      </c>
      <c r="AH592" s="2">
        <f>(Table2[[#This Row],[Current Month High]]/Table2[[#This Row],[Close Price]])-1</f>
        <v>3.0645475547638412E-2</v>
      </c>
      <c r="AI592">
        <v>18.429036657666899</v>
      </c>
      <c r="AJ592">
        <v>37.125954198473202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-0.11</v>
      </c>
      <c r="AM592" t="s">
        <v>10344</v>
      </c>
      <c r="AN592">
        <v>1.9</v>
      </c>
      <c r="AO592" t="s">
        <v>10345</v>
      </c>
      <c r="AP592">
        <v>1.9328811565268E-2</v>
      </c>
      <c r="AQ592">
        <f>(Table2[[#This Row],[Sharpe Ratio]]-AVERAGE(Table2[Sharpe Ratio]))/_xlfn.STDEV.P(Table2[Sharpe Ratio])</f>
        <v>-0.53112637188053635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-2.6391092707350428</v>
      </c>
      <c r="AS592">
        <f>_xlfn.RANK.AVG(Table2[[#This Row],[1Y Return vs Nifty Z-Score]],Table2[1Y Return vs Nifty Z-Score])</f>
        <v>562</v>
      </c>
      <c r="AT592">
        <f>_xlfn.RANK.AVG(Table2[[#This Row],[6M Return vs Nifty Z-Score]],Table2[6M Return vs Nifty Z-Score])</f>
        <v>604</v>
      </c>
      <c r="AU592">
        <f>_xlfn.RANK.AVG(Table2[[#This Row],[Sharpe Ratio Z-Score]],Table2[Sharpe Ratio Z-Score])</f>
        <v>480</v>
      </c>
      <c r="AV592">
        <f>(Table2[[#This Row],[Rank 1Y]]+Table2[[#This Row],[Rank 6M]]+Table2[[#This Row],[Rank Sharpe]])/3</f>
        <v>548.66666666666663</v>
      </c>
    </row>
    <row r="593" spans="1:48" x14ac:dyDescent="0.3">
      <c r="A593" t="s">
        <v>686</v>
      </c>
      <c r="B593" t="s">
        <v>687</v>
      </c>
      <c r="C593" t="s">
        <v>10301</v>
      </c>
      <c r="D593" t="s">
        <v>528</v>
      </c>
      <c r="E593">
        <v>26528.379081429899</v>
      </c>
      <c r="F593">
        <v>822.2</v>
      </c>
      <c r="G593">
        <v>2.1994819407369599</v>
      </c>
      <c r="H593">
        <f>(Table2[[#This Row],[1Y Return vs Nifty]]-AVERAGE(Table2[1Y Return vs Nifty]))/_xlfn.STDEV.P(Table2[1Y Return vs Nifty])</f>
        <v>-0.42659221533170366</v>
      </c>
      <c r="I593">
        <v>4.0777550932733604</v>
      </c>
      <c r="J593">
        <f>(Table2[[#This Row],[1M Return vs Nifty]]-AVERAGE(Table2[1M Return vs Nifty]))/_xlfn.STDEV.P(Table2[1M Return vs Nifty])</f>
        <v>0.3386368978340627</v>
      </c>
      <c r="K593">
        <v>-12.263148357555099</v>
      </c>
      <c r="L593">
        <f>(Table2[[#This Row],[6M Return vs Nifty]]-AVERAGE(Table2[6M Return vs Nifty]))/_xlfn.STDEV.P(Table2[6M Return vs Nifty])</f>
        <v>-0.70711931475812295</v>
      </c>
      <c r="M593">
        <v>-4.03246533036448</v>
      </c>
      <c r="N593">
        <f>(Table2[[#This Row],[1W Return vs Nifty]]-AVERAGE(Table2[1W Return vs Nifty]))/_xlfn.STDEV.P(Table2[1W Return vs Nifty])</f>
        <v>-1.090555133534725</v>
      </c>
      <c r="O593">
        <v>792.6</v>
      </c>
      <c r="P593">
        <v>774.68613433118298</v>
      </c>
      <c r="Q593">
        <v>732.50948594340298</v>
      </c>
      <c r="R593">
        <v>61.355098062905903</v>
      </c>
      <c r="S593" s="2">
        <f>(Table2[[#This Row],[Close Price]]-Table2[[#This Row],[20D EMA]])/Table2[[#This Row],[20D EMA]]</f>
        <v>3.7345445369669467E-2</v>
      </c>
      <c r="T593" s="2">
        <f>(Table2[[#This Row],[Close Price]]-Table2[[#This Row],[50D EMA]])/Table2[[#This Row],[50D EMA]]</f>
        <v>6.1333052914181369E-2</v>
      </c>
      <c r="U593" s="2">
        <f>(Table2[[#This Row],[Close Price]]-Table2[[#This Row],[200D EMA]])/Table2[[#This Row],[200D EMA]]</f>
        <v>0.12244280214485435</v>
      </c>
      <c r="V593">
        <v>2.2585746030357101</v>
      </c>
      <c r="W593">
        <v>818.05</v>
      </c>
      <c r="X593">
        <v>832</v>
      </c>
      <c r="Y593">
        <v>803.45</v>
      </c>
      <c r="Z593">
        <v>832</v>
      </c>
      <c r="AA593">
        <v>723</v>
      </c>
      <c r="AB593">
        <v>882.9</v>
      </c>
      <c r="AC593" s="2">
        <f>(Table2[[#This Row],[Close Price]]/Table2[[#This Row],[Day Low]])-1</f>
        <v>5.0730395452602828E-3</v>
      </c>
      <c r="AD593" s="2">
        <f>(Table2[[#This Row],[Day High]]/Table2[[#This Row],[Close Price]])-1</f>
        <v>1.1919241060569075E-2</v>
      </c>
      <c r="AE593" s="2">
        <f>(Table2[[#This Row],[Close Price]]/Table2[[#This Row],[Current Week Low]])-1</f>
        <v>2.3336859792146392E-2</v>
      </c>
      <c r="AF593" s="2">
        <f>(Table2[[#This Row],[Current Week High]]/Table2[[#This Row],[Close Price]])-1</f>
        <v>1.1919241060569075E-2</v>
      </c>
      <c r="AG593" s="2">
        <f>(Table2[[#This Row],[Close Price]]/Table2[[#This Row],[Current Month Low]])-1</f>
        <v>0.13720608575380355</v>
      </c>
      <c r="AH593" s="2">
        <f>(Table2[[#This Row],[Current Month High]]/Table2[[#This Row],[Close Price]])-1</f>
        <v>7.3826319630260206E-2</v>
      </c>
      <c r="AI593">
        <v>7.3826319630260198</v>
      </c>
      <c r="AJ593">
        <v>35.263634120259901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0.08</v>
      </c>
      <c r="AM593" t="s">
        <v>10345</v>
      </c>
      <c r="AN593">
        <v>10</v>
      </c>
      <c r="AO593" t="s">
        <v>10345</v>
      </c>
      <c r="AP593">
        <v>-3.5316134640152E-2</v>
      </c>
      <c r="AQ593">
        <f>(Table2[[#This Row],[Sharpe Ratio]]-AVERAGE(Table2[Sharpe Ratio]))/_xlfn.STDEV.P(Table2[Sharpe Ratio])</f>
        <v>-1.1589365340237379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-3.0445662998142269</v>
      </c>
      <c r="AS593">
        <f>_xlfn.RANK.AVG(Table2[[#This Row],[1Y Return vs Nifty Z-Score]],Table2[1Y Return vs Nifty Z-Score])</f>
        <v>440</v>
      </c>
      <c r="AT593">
        <f>_xlfn.RANK.AVG(Table2[[#This Row],[6M Return vs Nifty Z-Score]],Table2[6M Return vs Nifty Z-Score])</f>
        <v>558</v>
      </c>
      <c r="AU593">
        <f>_xlfn.RANK.AVG(Table2[[#This Row],[Sharpe Ratio Z-Score]],Table2[Sharpe Ratio Z-Score])</f>
        <v>649</v>
      </c>
      <c r="AV593">
        <f>(Table2[[#This Row],[Rank 1Y]]+Table2[[#This Row],[Rank 6M]]+Table2[[#This Row],[Rank Sharpe]])/3</f>
        <v>549</v>
      </c>
    </row>
    <row r="594" spans="1:48" x14ac:dyDescent="0.3">
      <c r="A594" t="s">
        <v>575</v>
      </c>
      <c r="B594" t="s">
        <v>576</v>
      </c>
      <c r="C594" t="s">
        <v>10301</v>
      </c>
      <c r="D594" t="s">
        <v>577</v>
      </c>
      <c r="E594">
        <v>34692.498128204999</v>
      </c>
      <c r="F594">
        <v>538</v>
      </c>
      <c r="G594">
        <v>-68.821789064582106</v>
      </c>
      <c r="H594">
        <f>(Table2[[#This Row],[1Y Return vs Nifty]]-AVERAGE(Table2[1Y Return vs Nifty]))/_xlfn.STDEV.P(Table2[1Y Return vs Nifty])</f>
        <v>-1.5411375459402408</v>
      </c>
      <c r="I594">
        <v>5.1845258454392402</v>
      </c>
      <c r="J594">
        <f>(Table2[[#This Row],[1M Return vs Nifty]]-AVERAGE(Table2[1M Return vs Nifty]))/_xlfn.STDEV.P(Table2[1M Return vs Nifty])</f>
        <v>0.44346759784296619</v>
      </c>
      <c r="K594">
        <v>18.319336781953599</v>
      </c>
      <c r="L594">
        <f>(Table2[[#This Row],[6M Return vs Nifty]]-AVERAGE(Table2[6M Return vs Nifty]))/_xlfn.STDEV.P(Table2[6M Return vs Nifty])</f>
        <v>0.33947944804178065</v>
      </c>
      <c r="M594">
        <v>-6.1320992644555901</v>
      </c>
      <c r="N594">
        <f>(Table2[[#This Row],[1W Return vs Nifty]]-AVERAGE(Table2[1W Return vs Nifty]))/_xlfn.STDEV.P(Table2[1W Return vs Nifty])</f>
        <v>-1.5647525571333263</v>
      </c>
      <c r="O594">
        <v>528.91999999999996</v>
      </c>
      <c r="P594">
        <v>488.13761658517802</v>
      </c>
      <c r="Q594">
        <v>517.86767309639697</v>
      </c>
      <c r="R594">
        <v>54.190566946949403</v>
      </c>
      <c r="S594" s="2">
        <f>(Table2[[#This Row],[Close Price]]-Table2[[#This Row],[20D EMA]])/Table2[[#This Row],[20D EMA]]</f>
        <v>1.7167057399984954E-2</v>
      </c>
      <c r="T594" s="2">
        <f>(Table2[[#This Row],[Close Price]]-Table2[[#This Row],[50D EMA]])/Table2[[#This Row],[50D EMA]]</f>
        <v>0.10214820927680175</v>
      </c>
      <c r="U594" s="2">
        <f>(Table2[[#This Row],[Close Price]]-Table2[[#This Row],[200D EMA]])/Table2[[#This Row],[200D EMA]]</f>
        <v>3.8875426966177046E-2</v>
      </c>
      <c r="V594">
        <v>1.5757000630908899</v>
      </c>
      <c r="W594">
        <v>534.54999999999995</v>
      </c>
      <c r="X594">
        <v>559.95000000000005</v>
      </c>
      <c r="Y594">
        <v>505.55</v>
      </c>
      <c r="Z594">
        <v>565.45000000000005</v>
      </c>
      <c r="AA594">
        <v>481.65</v>
      </c>
      <c r="AB594">
        <v>604.70000000000005</v>
      </c>
      <c r="AC594" s="2">
        <f>(Table2[[#This Row],[Close Price]]/Table2[[#This Row],[Day Low]])-1</f>
        <v>6.4540267514732186E-3</v>
      </c>
      <c r="AD594" s="2">
        <f>(Table2[[#This Row],[Day High]]/Table2[[#This Row],[Close Price]])-1</f>
        <v>4.0799256505576365E-2</v>
      </c>
      <c r="AE594" s="2">
        <f>(Table2[[#This Row],[Close Price]]/Table2[[#This Row],[Current Week Low]])-1</f>
        <v>6.4187518544159827E-2</v>
      </c>
      <c r="AF594" s="2">
        <f>(Table2[[#This Row],[Current Week High]]/Table2[[#This Row],[Close Price]])-1</f>
        <v>5.1022304832713861E-2</v>
      </c>
      <c r="AG594" s="2">
        <f>(Table2[[#This Row],[Close Price]]/Table2[[#This Row],[Current Month Low]])-1</f>
        <v>0.11699366760095509</v>
      </c>
      <c r="AH594" s="2">
        <f>(Table2[[#This Row],[Current Month High]]/Table2[[#This Row],[Close Price]])-1</f>
        <v>0.12397769516728641</v>
      </c>
      <c r="AI594">
        <v>85.557620817843798</v>
      </c>
      <c r="AJ594">
        <v>73.548387096774206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0.17</v>
      </c>
      <c r="AM594" t="s">
        <v>10345</v>
      </c>
      <c r="AN594">
        <v>5.31</v>
      </c>
      <c r="AO594" t="s">
        <v>10345</v>
      </c>
      <c r="AP594">
        <v>-7.6183753291183001E-2</v>
      </c>
      <c r="AQ594">
        <f>(Table2[[#This Row],[Sharpe Ratio]]-AVERAGE(Table2[Sharpe Ratio]))/_xlfn.STDEV.P(Table2[Sharpe Ratio])</f>
        <v>-1.6284603980469672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734</v>
      </c>
      <c r="AT594">
        <f>_xlfn.RANK.AVG(Table2[[#This Row],[6M Return vs Nifty Z-Score]],Table2[6M Return vs Nifty Z-Score])</f>
        <v>220</v>
      </c>
      <c r="AU594">
        <f>_xlfn.RANK.AVG(Table2[[#This Row],[Sharpe Ratio Z-Score]],Table2[Sharpe Ratio Z-Score])</f>
        <v>695</v>
      </c>
      <c r="AV594">
        <f>(Table2[[#This Row],[Rank 1Y]]+Table2[[#This Row],[Rank 6M]]+Table2[[#This Row],[Rank Sharpe]])/3</f>
        <v>549.66666666666663</v>
      </c>
    </row>
    <row r="595" spans="1:48" x14ac:dyDescent="0.3">
      <c r="A595" t="s">
        <v>1236</v>
      </c>
      <c r="B595" t="s">
        <v>1237</v>
      </c>
      <c r="C595" t="s">
        <v>10314</v>
      </c>
      <c r="D595" t="s">
        <v>306</v>
      </c>
      <c r="E595">
        <v>9567.5839914150001</v>
      </c>
      <c r="F595">
        <v>767.95</v>
      </c>
      <c r="G595">
        <v>-11.536240884194299</v>
      </c>
      <c r="H595">
        <f>(Table2[[#This Row],[1Y Return vs Nifty]]-AVERAGE(Table2[1Y Return vs Nifty]))/_xlfn.STDEV.P(Table2[1Y Return vs Nifty])</f>
        <v>-0.64214856232968509</v>
      </c>
      <c r="I595">
        <v>4.6283647859128996</v>
      </c>
      <c r="J595">
        <f>(Table2[[#This Row],[1M Return vs Nifty]]-AVERAGE(Table2[1M Return vs Nifty]))/_xlfn.STDEV.P(Table2[1M Return vs Nifty])</f>
        <v>0.3907893416876197</v>
      </c>
      <c r="K595">
        <v>-12.067796089334101</v>
      </c>
      <c r="L595">
        <f>(Table2[[#This Row],[6M Return vs Nifty]]-AVERAGE(Table2[6M Return vs Nifty]))/_xlfn.STDEV.P(Table2[6M Return vs Nifty])</f>
        <v>-0.70043393777526552</v>
      </c>
      <c r="M595">
        <v>-1.3899387250976201</v>
      </c>
      <c r="N595">
        <f>(Table2[[#This Row],[1W Return vs Nifty]]-AVERAGE(Table2[1W Return vs Nifty]))/_xlfn.STDEV.P(Table2[1W Return vs Nifty])</f>
        <v>-0.49374666722903215</v>
      </c>
      <c r="O595">
        <v>756.32</v>
      </c>
      <c r="P595">
        <v>726.38942433864395</v>
      </c>
      <c r="Q595">
        <v>666.78797711087202</v>
      </c>
      <c r="R595">
        <v>54.263198782826699</v>
      </c>
      <c r="S595" s="2">
        <f>(Table2[[#This Row],[Close Price]]-Table2[[#This Row],[20D EMA]])/Table2[[#This Row],[20D EMA]]</f>
        <v>1.5377089062830541E-2</v>
      </c>
      <c r="T595" s="2">
        <f>(Table2[[#This Row],[Close Price]]-Table2[[#This Row],[50D EMA]])/Table2[[#This Row],[50D EMA]]</f>
        <v>5.7215281870596851E-2</v>
      </c>
      <c r="U595" s="2">
        <f>(Table2[[#This Row],[Close Price]]-Table2[[#This Row],[200D EMA]])/Table2[[#This Row],[200D EMA]]</f>
        <v>0.15171542733486784</v>
      </c>
      <c r="V595">
        <v>0.62775247690765001</v>
      </c>
      <c r="W595">
        <v>764.7</v>
      </c>
      <c r="X595">
        <v>794.8</v>
      </c>
      <c r="Y595">
        <v>764.7</v>
      </c>
      <c r="Z595">
        <v>814.3</v>
      </c>
      <c r="AA595">
        <v>674</v>
      </c>
      <c r="AB595">
        <v>832</v>
      </c>
      <c r="AC595" s="2">
        <f>(Table2[[#This Row],[Close Price]]/Table2[[#This Row],[Day Low]])-1</f>
        <v>4.2500326925591914E-3</v>
      </c>
      <c r="AD595" s="2">
        <f>(Table2[[#This Row],[Day High]]/Table2[[#This Row],[Close Price]])-1</f>
        <v>3.4963213750895061E-2</v>
      </c>
      <c r="AE595" s="2">
        <f>(Table2[[#This Row],[Close Price]]/Table2[[#This Row],[Current Week Low]])-1</f>
        <v>4.2500326925591914E-3</v>
      </c>
      <c r="AF595" s="2">
        <f>(Table2[[#This Row],[Current Week High]]/Table2[[#This Row],[Close Price]])-1</f>
        <v>6.0355491894003466E-2</v>
      </c>
      <c r="AG595" s="2">
        <f>(Table2[[#This Row],[Close Price]]/Table2[[#This Row],[Current Month Low]])-1</f>
        <v>0.1393916913946589</v>
      </c>
      <c r="AH595" s="2">
        <f>(Table2[[#This Row],[Current Month High]]/Table2[[#This Row],[Close Price]])-1</f>
        <v>8.3403867439286294E-2</v>
      </c>
      <c r="AI595">
        <v>9.0826225665733507</v>
      </c>
      <c r="AJ595">
        <v>50.563670228408903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0.19</v>
      </c>
      <c r="AM595" t="s">
        <v>10345</v>
      </c>
      <c r="AN595">
        <v>7.85</v>
      </c>
      <c r="AO595" t="s">
        <v>10345</v>
      </c>
      <c r="AQ595">
        <f>(Table2[[#This Row],[Sharpe Ratio]]-AVERAGE(Table2[Sharpe Ratio]))/_xlfn.STDEV.P(Table2[Sharpe Ratio])</f>
        <v>-0.7531930983662638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-2.1987329240126265</v>
      </c>
      <c r="AS595">
        <f>_xlfn.RANK.AVG(Table2[[#This Row],[1Y Return vs Nifty Z-Score]],Table2[1Y Return vs Nifty Z-Score])</f>
        <v>543</v>
      </c>
      <c r="AT595">
        <f>_xlfn.RANK.AVG(Table2[[#This Row],[6M Return vs Nifty Z-Score]],Table2[6M Return vs Nifty Z-Score])</f>
        <v>555</v>
      </c>
      <c r="AU595">
        <f>_xlfn.RANK.AVG(Table2[[#This Row],[Sharpe Ratio Z-Score]],Table2[Sharpe Ratio Z-Score])</f>
        <v>551.5</v>
      </c>
      <c r="AV595">
        <f>(Table2[[#This Row],[Rank 1Y]]+Table2[[#This Row],[Rank 6M]]+Table2[[#This Row],[Rank Sharpe]])/3</f>
        <v>549.83333333333337</v>
      </c>
    </row>
    <row r="596" spans="1:48" x14ac:dyDescent="0.3">
      <c r="A596" t="s">
        <v>1855</v>
      </c>
      <c r="B596" t="s">
        <v>1856</v>
      </c>
      <c r="C596" t="s">
        <v>10305</v>
      </c>
      <c r="D596" t="s">
        <v>51</v>
      </c>
      <c r="E596">
        <v>4037.4830587500001</v>
      </c>
      <c r="F596">
        <v>328.7</v>
      </c>
      <c r="G596">
        <v>-14.753748036020699</v>
      </c>
      <c r="H596">
        <f>(Table2[[#This Row],[1Y Return vs Nifty]]-AVERAGE(Table2[1Y Return vs Nifty]))/_xlfn.STDEV.P(Table2[1Y Return vs Nifty])</f>
        <v>-0.69264128826244287</v>
      </c>
      <c r="I596">
        <v>-9.2429324933157098</v>
      </c>
      <c r="J596">
        <f>(Table2[[#This Row],[1M Return vs Nifty]]-AVERAGE(Table2[1M Return vs Nifty]))/_xlfn.STDEV.P(Table2[1M Return vs Nifty])</f>
        <v>-0.92306702917100514</v>
      </c>
      <c r="K596">
        <v>3.1604019665083101</v>
      </c>
      <c r="L596">
        <f>(Table2[[#This Row],[6M Return vs Nifty]]-AVERAGE(Table2[6M Return vs Nifty]))/_xlfn.STDEV.P(Table2[6M Return vs Nifty])</f>
        <v>-0.17929207594772789</v>
      </c>
      <c r="M596">
        <v>0.45881982992820602</v>
      </c>
      <c r="N596">
        <f>(Table2[[#This Row],[1W Return vs Nifty]]-AVERAGE(Table2[1W Return vs Nifty]))/_xlfn.STDEV.P(Table2[1W Return vs Nifty])</f>
        <v>-7.6208862464690899E-2</v>
      </c>
      <c r="O596">
        <v>328.36</v>
      </c>
      <c r="P596">
        <v>327.660769634735</v>
      </c>
      <c r="Q596">
        <v>310.14534290920199</v>
      </c>
      <c r="R596">
        <v>51.092975105891099</v>
      </c>
      <c r="S596" s="2">
        <f>(Table2[[#This Row],[Close Price]]-Table2[[#This Row],[20D EMA]])/Table2[[#This Row],[20D EMA]]</f>
        <v>1.0354488975513917E-3</v>
      </c>
      <c r="T596" s="2">
        <f>(Table2[[#This Row],[Close Price]]-Table2[[#This Row],[50D EMA]])/Table2[[#This Row],[50D EMA]]</f>
        <v>3.1716655198713072E-3</v>
      </c>
      <c r="U596" s="2">
        <f>(Table2[[#This Row],[Close Price]]-Table2[[#This Row],[200D EMA]])/Table2[[#This Row],[200D EMA]]</f>
        <v>5.9825683393318133E-2</v>
      </c>
      <c r="V596">
        <v>0.30811310627960098</v>
      </c>
      <c r="W596">
        <v>327.10000000000002</v>
      </c>
      <c r="X596">
        <v>334.6</v>
      </c>
      <c r="Y596">
        <v>322.95</v>
      </c>
      <c r="Z596">
        <v>334.6</v>
      </c>
      <c r="AA596">
        <v>309.14999999999998</v>
      </c>
      <c r="AB596">
        <v>365</v>
      </c>
      <c r="AC596" s="2">
        <f>(Table2[[#This Row],[Close Price]]/Table2[[#This Row],[Day Low]])-1</f>
        <v>4.8914704983185064E-3</v>
      </c>
      <c r="AD596" s="2">
        <f>(Table2[[#This Row],[Day High]]/Table2[[#This Row],[Close Price]])-1</f>
        <v>1.7949498022513E-2</v>
      </c>
      <c r="AE596" s="2">
        <f>(Table2[[#This Row],[Close Price]]/Table2[[#This Row],[Current Week Low]])-1</f>
        <v>1.7804613717293805E-2</v>
      </c>
      <c r="AF596" s="2">
        <f>(Table2[[#This Row],[Current Week High]]/Table2[[#This Row],[Close Price]])-1</f>
        <v>1.7949498022513E-2</v>
      </c>
      <c r="AG596" s="2">
        <f>(Table2[[#This Row],[Close Price]]/Table2[[#This Row],[Current Month Low]])-1</f>
        <v>6.3237910399482455E-2</v>
      </c>
      <c r="AH596" s="2">
        <f>(Table2[[#This Row],[Current Month High]]/Table2[[#This Row],[Close Price]])-1</f>
        <v>0.11043504715546093</v>
      </c>
      <c r="AI596">
        <v>14.983267417097601</v>
      </c>
      <c r="AJ596">
        <v>31.427429028388602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-0.04</v>
      </c>
      <c r="AM596" t="s">
        <v>10344</v>
      </c>
      <c r="AN596">
        <v>2.64</v>
      </c>
      <c r="AO596" t="s">
        <v>10345</v>
      </c>
      <c r="AP596">
        <v>-8.3277840722791999E-2</v>
      </c>
      <c r="AQ596">
        <f>(Table2[[#This Row],[Sharpe Ratio]]-AVERAGE(Table2[Sharpe Ratio]))/_xlfn.STDEV.P(Table2[Sharpe Ratio])</f>
        <v>-1.7099636383274881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-3.5811728941733554</v>
      </c>
      <c r="AS596">
        <f>_xlfn.RANK.AVG(Table2[[#This Row],[1Y Return vs Nifty Z-Score]],Table2[1Y Return vs Nifty Z-Score])</f>
        <v>568</v>
      </c>
      <c r="AT596">
        <f>_xlfn.RANK.AVG(Table2[[#This Row],[6M Return vs Nifty Z-Score]],Table2[6M Return vs Nifty Z-Score])</f>
        <v>376</v>
      </c>
      <c r="AU596">
        <f>_xlfn.RANK.AVG(Table2[[#This Row],[Sharpe Ratio Z-Score]],Table2[Sharpe Ratio Z-Score])</f>
        <v>708</v>
      </c>
      <c r="AV596">
        <f>(Table2[[#This Row],[Rank 1Y]]+Table2[[#This Row],[Rank 6M]]+Table2[[#This Row],[Rank Sharpe]])/3</f>
        <v>550.66666666666663</v>
      </c>
    </row>
    <row r="597" spans="1:48" x14ac:dyDescent="0.3">
      <c r="A597" t="s">
        <v>427</v>
      </c>
      <c r="B597" t="s">
        <v>428</v>
      </c>
      <c r="C597" t="s">
        <v>10302</v>
      </c>
      <c r="D597" t="s">
        <v>27</v>
      </c>
      <c r="E597">
        <v>55465.275000000001</v>
      </c>
      <c r="F597">
        <v>1928.5</v>
      </c>
      <c r="G597">
        <v>-22.491264772933999</v>
      </c>
      <c r="H597">
        <f>(Table2[[#This Row],[1Y Return vs Nifty]]-AVERAGE(Table2[1Y Return vs Nifty]))/_xlfn.STDEV.P(Table2[1Y Return vs Nifty])</f>
        <v>-0.81406706715319599</v>
      </c>
      <c r="I597">
        <v>1.8776464515720701</v>
      </c>
      <c r="J597">
        <f>(Table2[[#This Row],[1M Return vs Nifty]]-AVERAGE(Table2[1M Return vs Nifty]))/_xlfn.STDEV.P(Table2[1M Return vs Nifty])</f>
        <v>0.13024782669729981</v>
      </c>
      <c r="K597">
        <v>-13.314852997317599</v>
      </c>
      <c r="L597">
        <f>(Table2[[#This Row],[6M Return vs Nifty]]-AVERAGE(Table2[6M Return vs Nifty]))/_xlfn.STDEV.P(Table2[6M Return vs Nifty])</f>
        <v>-0.74311092138476598</v>
      </c>
      <c r="M597">
        <v>2.6555963321518199</v>
      </c>
      <c r="N597">
        <f>(Table2[[#This Row],[1W Return vs Nifty]]-AVERAGE(Table2[1W Return vs Nifty]))/_xlfn.STDEV.P(Table2[1W Return vs Nifty])</f>
        <v>0.41992798342188437</v>
      </c>
      <c r="O597">
        <v>1895.66</v>
      </c>
      <c r="P597">
        <v>1874.0403989484801</v>
      </c>
      <c r="Q597">
        <v>1803.6394712604699</v>
      </c>
      <c r="R597">
        <v>67.144533628737705</v>
      </c>
      <c r="S597" s="2">
        <f>(Table2[[#This Row],[Close Price]]-Table2[[#This Row],[20D EMA]])/Table2[[#This Row],[20D EMA]]</f>
        <v>1.7323781690809489E-2</v>
      </c>
      <c r="T597" s="2">
        <f>(Table2[[#This Row],[Close Price]]-Table2[[#This Row],[50D EMA]])/Table2[[#This Row],[50D EMA]]</f>
        <v>2.9059993094106777E-2</v>
      </c>
      <c r="U597" s="2">
        <f>(Table2[[#This Row],[Close Price]]-Table2[[#This Row],[200D EMA]])/Table2[[#This Row],[200D EMA]]</f>
        <v>6.9226988391572264E-2</v>
      </c>
      <c r="V597">
        <v>0.59561119324413003</v>
      </c>
      <c r="W597">
        <v>1923.6</v>
      </c>
      <c r="X597">
        <v>1974.8</v>
      </c>
      <c r="Y597">
        <v>1911.2</v>
      </c>
      <c r="Z597">
        <v>1974.8</v>
      </c>
      <c r="AA597">
        <v>1814.9</v>
      </c>
      <c r="AB597">
        <v>2005.85</v>
      </c>
      <c r="AC597" s="2">
        <f>(Table2[[#This Row],[Close Price]]/Table2[[#This Row],[Day Low]])-1</f>
        <v>2.5473071324599861E-3</v>
      </c>
      <c r="AD597" s="2">
        <f>(Table2[[#This Row],[Day High]]/Table2[[#This Row],[Close Price]])-1</f>
        <v>2.400829660357795E-2</v>
      </c>
      <c r="AE597" s="2">
        <f>(Table2[[#This Row],[Close Price]]/Table2[[#This Row],[Current Week Low]])-1</f>
        <v>9.0519045625785388E-3</v>
      </c>
      <c r="AF597" s="2">
        <f>(Table2[[#This Row],[Current Week High]]/Table2[[#This Row],[Close Price]])-1</f>
        <v>2.400829660357795E-2</v>
      </c>
      <c r="AG597" s="2">
        <f>(Table2[[#This Row],[Close Price]]/Table2[[#This Row],[Current Month Low]])-1</f>
        <v>6.2592980329494674E-2</v>
      </c>
      <c r="AH597" s="2">
        <f>(Table2[[#This Row],[Current Month High]]/Table2[[#This Row],[Close Price]])-1</f>
        <v>4.010889292195996E-2</v>
      </c>
      <c r="AI597">
        <v>8.0969665543168396</v>
      </c>
      <c r="AJ597">
        <v>24.951405986782401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-0.03</v>
      </c>
      <c r="AM597" t="s">
        <v>10344</v>
      </c>
      <c r="AN597">
        <v>2.17</v>
      </c>
      <c r="AO597" t="s">
        <v>10345</v>
      </c>
      <c r="AP597">
        <v>2.1807637776866999E-2</v>
      </c>
      <c r="AQ597">
        <f>(Table2[[#This Row],[Sharpe Ratio]]-AVERAGE(Table2[Sharpe Ratio]))/_xlfn.STDEV.P(Table2[Sharpe Ratio])</f>
        <v>-0.50264739269042724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-1.5096495711092053</v>
      </c>
      <c r="AS597">
        <f>_xlfn.RANK.AVG(Table2[[#This Row],[1Y Return vs Nifty Z-Score]],Table2[1Y Return vs Nifty Z-Score])</f>
        <v>609</v>
      </c>
      <c r="AT597">
        <f>_xlfn.RANK.AVG(Table2[[#This Row],[6M Return vs Nifty Z-Score]],Table2[6M Return vs Nifty Z-Score])</f>
        <v>571</v>
      </c>
      <c r="AU597">
        <f>_xlfn.RANK.AVG(Table2[[#This Row],[Sharpe Ratio Z-Score]],Table2[Sharpe Ratio Z-Score])</f>
        <v>474</v>
      </c>
      <c r="AV597">
        <f>(Table2[[#This Row],[Rank 1Y]]+Table2[[#This Row],[Rank 6M]]+Table2[[#This Row],[Rank Sharpe]])/3</f>
        <v>551.33333333333337</v>
      </c>
    </row>
    <row r="598" spans="1:48" x14ac:dyDescent="0.3">
      <c r="A598" t="s">
        <v>1691</v>
      </c>
      <c r="B598" t="s">
        <v>1692</v>
      </c>
      <c r="C598" t="s">
        <v>10314</v>
      </c>
      <c r="D598" t="s">
        <v>561</v>
      </c>
      <c r="E598">
        <v>5097.3938788699998</v>
      </c>
      <c r="F598">
        <v>899.5</v>
      </c>
      <c r="G598">
        <v>-18.844952698791101</v>
      </c>
      <c r="H598">
        <f>(Table2[[#This Row],[1Y Return vs Nifty]]-AVERAGE(Table2[1Y Return vs Nifty]))/_xlfn.STDEV.P(Table2[1Y Return vs Nifty])</f>
        <v>-0.75684505410483571</v>
      </c>
      <c r="I598">
        <v>8.7301112504492107</v>
      </c>
      <c r="J598">
        <f>(Table2[[#This Row],[1M Return vs Nifty]]-AVERAGE(Table2[1M Return vs Nifty]))/_xlfn.STDEV.P(Table2[1M Return vs Nifty])</f>
        <v>0.77929703607231982</v>
      </c>
      <c r="K598">
        <v>6.2630848167063</v>
      </c>
      <c r="L598">
        <f>(Table2[[#This Row],[6M Return vs Nifty]]-AVERAGE(Table2[6M Return vs Nifty]))/_xlfn.STDEV.P(Table2[6M Return vs Nifty])</f>
        <v>-7.3111560611430357E-2</v>
      </c>
      <c r="M598">
        <v>-0.58830143932452905</v>
      </c>
      <c r="N598">
        <f>(Table2[[#This Row],[1W Return vs Nifty]]-AVERAGE(Table2[1W Return vs Nifty]))/_xlfn.STDEV.P(Table2[1W Return vs Nifty])</f>
        <v>-0.31269875720907525</v>
      </c>
      <c r="O598">
        <v>897.75</v>
      </c>
      <c r="P598">
        <v>853.151284731337</v>
      </c>
      <c r="Q598">
        <v>791.30513664589205</v>
      </c>
      <c r="R598">
        <v>57.143766023464501</v>
      </c>
      <c r="S598" s="2">
        <f>(Table2[[#This Row],[Close Price]]-Table2[[#This Row],[20D EMA]])/Table2[[#This Row],[20D EMA]]</f>
        <v>1.9493177387914229E-3</v>
      </c>
      <c r="T598" s="2">
        <f>(Table2[[#This Row],[Close Price]]-Table2[[#This Row],[50D EMA]])/Table2[[#This Row],[50D EMA]]</f>
        <v>5.4326490621482822E-2</v>
      </c>
      <c r="U598" s="2">
        <f>(Table2[[#This Row],[Close Price]]-Table2[[#This Row],[200D EMA]])/Table2[[#This Row],[200D EMA]]</f>
        <v>0.13672963607024455</v>
      </c>
      <c r="V598">
        <v>0.93178850022277604</v>
      </c>
      <c r="W598">
        <v>897</v>
      </c>
      <c r="X598">
        <v>924.45</v>
      </c>
      <c r="Y598">
        <v>897</v>
      </c>
      <c r="Z598">
        <v>966</v>
      </c>
      <c r="AA598">
        <v>828.05</v>
      </c>
      <c r="AB598">
        <v>966</v>
      </c>
      <c r="AC598" s="2">
        <f>(Table2[[#This Row],[Close Price]]/Table2[[#This Row],[Day Low]])-1</f>
        <v>2.7870680044592699E-3</v>
      </c>
      <c r="AD598" s="2">
        <f>(Table2[[#This Row],[Day High]]/Table2[[#This Row],[Close Price]])-1</f>
        <v>2.7737632017787783E-2</v>
      </c>
      <c r="AE598" s="2">
        <f>(Table2[[#This Row],[Close Price]]/Table2[[#This Row],[Current Week Low]])-1</f>
        <v>2.7870680044592699E-3</v>
      </c>
      <c r="AF598" s="2">
        <f>(Table2[[#This Row],[Current Week High]]/Table2[[#This Row],[Close Price]])-1</f>
        <v>7.3929961089494123E-2</v>
      </c>
      <c r="AG598" s="2">
        <f>(Table2[[#This Row],[Close Price]]/Table2[[#This Row],[Current Month Low]])-1</f>
        <v>8.6287059960147294E-2</v>
      </c>
      <c r="AH598" s="2">
        <f>(Table2[[#This Row],[Current Month High]]/Table2[[#This Row],[Close Price]])-1</f>
        <v>7.3929961089494123E-2</v>
      </c>
      <c r="AI598">
        <v>7.3929961089494096</v>
      </c>
      <c r="AJ598">
        <v>36.9206180074586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0.25</v>
      </c>
      <c r="AM598" t="s">
        <v>10345</v>
      </c>
      <c r="AN598">
        <v>-2.73</v>
      </c>
      <c r="AO598" t="s">
        <v>10344</v>
      </c>
      <c r="AP598">
        <v>-0.123725384037203</v>
      </c>
      <c r="AQ598">
        <f>(Table2[[#This Row],[Sharpe Ratio]]-AVERAGE(Table2[Sharpe Ratio]))/_xlfn.STDEV.P(Table2[Sharpe Ratio])</f>
        <v>-2.1746613000482324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-2.5380196359012541</v>
      </c>
      <c r="AS598">
        <f>_xlfn.RANK.AVG(Table2[[#This Row],[1Y Return vs Nifty Z-Score]],Table2[1Y Return vs Nifty Z-Score])</f>
        <v>591</v>
      </c>
      <c r="AT598">
        <f>_xlfn.RANK.AVG(Table2[[#This Row],[6M Return vs Nifty Z-Score]],Table2[6M Return vs Nifty Z-Score])</f>
        <v>331</v>
      </c>
      <c r="AU598">
        <f>_xlfn.RANK.AVG(Table2[[#This Row],[Sharpe Ratio Z-Score]],Table2[Sharpe Ratio Z-Score])</f>
        <v>732</v>
      </c>
      <c r="AV598">
        <f>(Table2[[#This Row],[Rank 1Y]]+Table2[[#This Row],[Rank 6M]]+Table2[[#This Row],[Rank Sharpe]])/3</f>
        <v>551.33333333333337</v>
      </c>
    </row>
    <row r="599" spans="1:48" x14ac:dyDescent="0.3">
      <c r="A599" t="s">
        <v>2030</v>
      </c>
      <c r="B599" t="s">
        <v>2031</v>
      </c>
      <c r="C599" t="s">
        <v>10308</v>
      </c>
      <c r="D599" t="s">
        <v>127</v>
      </c>
      <c r="E599">
        <v>3237.2043600000002</v>
      </c>
      <c r="F599">
        <v>1143.05</v>
      </c>
      <c r="G599">
        <v>-15.6646242041944</v>
      </c>
      <c r="H599">
        <f>(Table2[[#This Row],[1Y Return vs Nifty]]-AVERAGE(Table2[1Y Return vs Nifty]))/_xlfn.STDEV.P(Table2[1Y Return vs Nifty])</f>
        <v>-0.70693577730255819</v>
      </c>
      <c r="I599">
        <v>-4.1801332646943896</v>
      </c>
      <c r="J599">
        <f>(Table2[[#This Row],[1M Return vs Nifty]]-AVERAGE(Table2[1M Return vs Nifty]))/_xlfn.STDEV.P(Table2[1M Return vs Nifty])</f>
        <v>-0.44353069691584618</v>
      </c>
      <c r="K599">
        <v>-6.6628720651081199</v>
      </c>
      <c r="L599">
        <f>(Table2[[#This Row],[6M Return vs Nifty]]-AVERAGE(Table2[6M Return vs Nifty]))/_xlfn.STDEV.P(Table2[6M Return vs Nifty])</f>
        <v>-0.51546575186827603</v>
      </c>
      <c r="M599">
        <v>-1.3409998835388499</v>
      </c>
      <c r="N599">
        <f>(Table2[[#This Row],[1W Return vs Nifty]]-AVERAGE(Table2[1W Return vs Nifty]))/_xlfn.STDEV.P(Table2[1W Return vs Nifty])</f>
        <v>-0.48269394408321648</v>
      </c>
      <c r="O599">
        <v>1093.3499999999999</v>
      </c>
      <c r="P599">
        <v>1123.42195653667</v>
      </c>
      <c r="Q599">
        <v>1124.99971076057</v>
      </c>
      <c r="R599">
        <v>63.209255141013898</v>
      </c>
      <c r="S599" s="2">
        <f>(Table2[[#This Row],[Close Price]]-Table2[[#This Row],[20D EMA]])/Table2[[#This Row],[20D EMA]]</f>
        <v>4.5456624136827231E-2</v>
      </c>
      <c r="T599" s="2">
        <f>(Table2[[#This Row],[Close Price]]-Table2[[#This Row],[50D EMA]])/Table2[[#This Row],[50D EMA]]</f>
        <v>1.7471657331533802E-2</v>
      </c>
      <c r="U599" s="2">
        <f>(Table2[[#This Row],[Close Price]]-Table2[[#This Row],[200D EMA]])/Table2[[#This Row],[200D EMA]]</f>
        <v>1.6044705671281315E-2</v>
      </c>
      <c r="V599">
        <v>1.21793361106255</v>
      </c>
      <c r="W599">
        <v>1124.8</v>
      </c>
      <c r="X599">
        <v>1170</v>
      </c>
      <c r="Y599">
        <v>1090.05</v>
      </c>
      <c r="Z599">
        <v>1170</v>
      </c>
      <c r="AA599">
        <v>984.7</v>
      </c>
      <c r="AB599">
        <v>1170</v>
      </c>
      <c r="AC599" s="2">
        <f>(Table2[[#This Row],[Close Price]]/Table2[[#This Row],[Day Low]])-1</f>
        <v>1.6225106685632928E-2</v>
      </c>
      <c r="AD599" s="2">
        <f>(Table2[[#This Row],[Day High]]/Table2[[#This Row],[Close Price]])-1</f>
        <v>2.357727133546228E-2</v>
      </c>
      <c r="AE599" s="2">
        <f>(Table2[[#This Row],[Close Price]]/Table2[[#This Row],[Current Week Low]])-1</f>
        <v>4.8621622861336533E-2</v>
      </c>
      <c r="AF599" s="2">
        <f>(Table2[[#This Row],[Current Week High]]/Table2[[#This Row],[Close Price]])-1</f>
        <v>2.357727133546228E-2</v>
      </c>
      <c r="AG599" s="2">
        <f>(Table2[[#This Row],[Close Price]]/Table2[[#This Row],[Current Month Low]])-1</f>
        <v>0.16081039910632677</v>
      </c>
      <c r="AH599" s="2">
        <f>(Table2[[#This Row],[Current Month High]]/Table2[[#This Row],[Close Price]])-1</f>
        <v>2.357727133546228E-2</v>
      </c>
      <c r="AI599">
        <v>18.892436901272902</v>
      </c>
      <c r="AJ599">
        <v>19.6910994764397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0.03</v>
      </c>
      <c r="AM599" t="s">
        <v>10345</v>
      </c>
      <c r="AN599">
        <v>13.04</v>
      </c>
      <c r="AO599" t="s">
        <v>10345</v>
      </c>
      <c r="AP599">
        <v>-2.7953815442440001E-3</v>
      </c>
      <c r="AQ599">
        <f>(Table2[[#This Row],[Sharpe Ratio]]-AVERAGE(Table2[Sharpe Ratio]))/_xlfn.STDEV.P(Table2[Sharpe Ratio])</f>
        <v>-0.78530894918889427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576</v>
      </c>
      <c r="AT599">
        <f>_xlfn.RANK.AVG(Table2[[#This Row],[6M Return vs Nifty Z-Score]],Table2[6M Return vs Nifty Z-Score])</f>
        <v>496</v>
      </c>
      <c r="AU599">
        <f>_xlfn.RANK.AVG(Table2[[#This Row],[Sharpe Ratio Z-Score]],Table2[Sharpe Ratio Z-Score])</f>
        <v>583</v>
      </c>
      <c r="AV599">
        <f>(Table2[[#This Row],[Rank 1Y]]+Table2[[#This Row],[Rank 6M]]+Table2[[#This Row],[Rank Sharpe]])/3</f>
        <v>551.66666666666663</v>
      </c>
    </row>
    <row r="600" spans="1:48" x14ac:dyDescent="0.3">
      <c r="A600" t="s">
        <v>2325</v>
      </c>
      <c r="B600" t="s">
        <v>2326</v>
      </c>
      <c r="C600" t="s">
        <v>10305</v>
      </c>
      <c r="D600" t="s">
        <v>283</v>
      </c>
      <c r="E600">
        <v>2346.1741795799999</v>
      </c>
      <c r="F600">
        <v>720.9</v>
      </c>
      <c r="G600">
        <v>-8.2061975047885891</v>
      </c>
      <c r="H600">
        <f>(Table2[[#This Row],[1Y Return vs Nifty]]-AVERAGE(Table2[1Y Return vs Nifty]))/_xlfn.STDEV.P(Table2[1Y Return vs Nifty])</f>
        <v>-0.58988979186974022</v>
      </c>
      <c r="I600">
        <v>2.9242145613925601</v>
      </c>
      <c r="J600">
        <f>(Table2[[#This Row],[1M Return vs Nifty]]-AVERAGE(Table2[1M Return vs Nifty]))/_xlfn.STDEV.P(Table2[1M Return vs Nifty])</f>
        <v>0.22937627524436943</v>
      </c>
      <c r="K600">
        <v>-5.3208511272780097</v>
      </c>
      <c r="L600">
        <f>(Table2[[#This Row],[6M Return vs Nifty]]-AVERAGE(Table2[6M Return vs Nifty]))/_xlfn.STDEV.P(Table2[6M Return vs Nifty])</f>
        <v>-0.46953889383900332</v>
      </c>
      <c r="M600">
        <v>-2.0932688077972901</v>
      </c>
      <c r="N600">
        <f>(Table2[[#This Row],[1W Return vs Nifty]]-AVERAGE(Table2[1W Return vs Nifty]))/_xlfn.STDEV.P(Table2[1W Return vs Nifty])</f>
        <v>-0.65259212487779494</v>
      </c>
      <c r="O600">
        <v>699.06</v>
      </c>
      <c r="P600">
        <v>672.47361298870601</v>
      </c>
      <c r="Q600">
        <v>639.04013182586698</v>
      </c>
      <c r="R600">
        <v>62.8277171813588</v>
      </c>
      <c r="S600" s="2">
        <f>(Table2[[#This Row],[Close Price]]-Table2[[#This Row],[20D EMA]])/Table2[[#This Row],[20D EMA]]</f>
        <v>3.1241953480387996E-2</v>
      </c>
      <c r="T600" s="2">
        <f>(Table2[[#This Row],[Close Price]]-Table2[[#This Row],[50D EMA]])/Table2[[#This Row],[50D EMA]]</f>
        <v>7.2012322975871582E-2</v>
      </c>
      <c r="U600" s="2">
        <f>(Table2[[#This Row],[Close Price]]-Table2[[#This Row],[200D EMA]])/Table2[[#This Row],[200D EMA]]</f>
        <v>0.12809816488401565</v>
      </c>
      <c r="V600">
        <v>0.86992063602662895</v>
      </c>
      <c r="W600">
        <v>718</v>
      </c>
      <c r="X600">
        <v>745.7</v>
      </c>
      <c r="Y600">
        <v>718</v>
      </c>
      <c r="Z600">
        <v>753.95</v>
      </c>
      <c r="AA600">
        <v>636.1</v>
      </c>
      <c r="AB600">
        <v>753.95</v>
      </c>
      <c r="AC600" s="2">
        <f>(Table2[[#This Row],[Close Price]]/Table2[[#This Row],[Day Low]])-1</f>
        <v>4.0389972144847519E-3</v>
      </c>
      <c r="AD600" s="2">
        <f>(Table2[[#This Row],[Day High]]/Table2[[#This Row],[Close Price]])-1</f>
        <v>3.4401442641143198E-2</v>
      </c>
      <c r="AE600" s="2">
        <f>(Table2[[#This Row],[Close Price]]/Table2[[#This Row],[Current Week Low]])-1</f>
        <v>4.0389972144847519E-3</v>
      </c>
      <c r="AF600" s="2">
        <f>(Table2[[#This Row],[Current Week High]]/Table2[[#This Row],[Close Price]])-1</f>
        <v>4.5845470939104072E-2</v>
      </c>
      <c r="AG600" s="2">
        <f>(Table2[[#This Row],[Close Price]]/Table2[[#This Row],[Current Month Low]])-1</f>
        <v>0.13331237226851123</v>
      </c>
      <c r="AH600" s="2">
        <f>(Table2[[#This Row],[Current Month High]]/Table2[[#This Row],[Close Price]])-1</f>
        <v>4.5845470939104072E-2</v>
      </c>
      <c r="AI600">
        <v>6.5196282424746901</v>
      </c>
      <c r="AJ600">
        <v>36.5211627686772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0.04</v>
      </c>
      <c r="AM600" t="s">
        <v>10345</v>
      </c>
      <c r="AN600">
        <v>3.64</v>
      </c>
      <c r="AO600" t="s">
        <v>10345</v>
      </c>
      <c r="AP600">
        <v>-4.3608915243084002E-2</v>
      </c>
      <c r="AQ600">
        <f>(Table2[[#This Row],[Sharpe Ratio]]-AVERAGE(Table2[Sharpe Ratio]))/_xlfn.STDEV.P(Table2[Sharpe Ratio])</f>
        <v>-1.2542114367635697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-2.7368559721057388</v>
      </c>
      <c r="AS600">
        <f>_xlfn.RANK.AVG(Table2[[#This Row],[1Y Return vs Nifty Z-Score]],Table2[1Y Return vs Nifty Z-Score])</f>
        <v>517</v>
      </c>
      <c r="AT600">
        <f>_xlfn.RANK.AVG(Table2[[#This Row],[6M Return vs Nifty Z-Score]],Table2[6M Return vs Nifty Z-Score])</f>
        <v>483</v>
      </c>
      <c r="AU600">
        <f>_xlfn.RANK.AVG(Table2[[#This Row],[Sharpe Ratio Z-Score]],Table2[Sharpe Ratio Z-Score])</f>
        <v>658</v>
      </c>
      <c r="AV600">
        <f>(Table2[[#This Row],[Rank 1Y]]+Table2[[#This Row],[Rank 6M]]+Table2[[#This Row],[Rank Sharpe]])/3</f>
        <v>552.66666666666663</v>
      </c>
    </row>
    <row r="601" spans="1:48" x14ac:dyDescent="0.3">
      <c r="A601" t="s">
        <v>529</v>
      </c>
      <c r="B601" t="s">
        <v>530</v>
      </c>
      <c r="C601" t="s">
        <v>10311</v>
      </c>
      <c r="D601" t="s">
        <v>446</v>
      </c>
      <c r="E601">
        <v>40016.2668831599</v>
      </c>
      <c r="F601">
        <v>1475.6</v>
      </c>
      <c r="G601">
        <v>-41.341426095019102</v>
      </c>
      <c r="H601">
        <f>(Table2[[#This Row],[1Y Return vs Nifty]]-AVERAGE(Table2[1Y Return vs Nifty]))/_xlfn.STDEV.P(Table2[1Y Return vs Nifty])</f>
        <v>-1.1098849113758673</v>
      </c>
      <c r="I601">
        <v>-4.12345369332124</v>
      </c>
      <c r="J601">
        <f>(Table2[[#This Row],[1M Return vs Nifty]]-AVERAGE(Table2[1M Return vs Nifty]))/_xlfn.STDEV.P(Table2[1M Return vs Nifty])</f>
        <v>-0.43816214237858159</v>
      </c>
      <c r="K601">
        <v>-13.2526994456893</v>
      </c>
      <c r="L601">
        <f>(Table2[[#This Row],[6M Return vs Nifty]]-AVERAGE(Table2[6M Return vs Nifty]))/_xlfn.STDEV.P(Table2[6M Return vs Nifty])</f>
        <v>-0.74098389246801644</v>
      </c>
      <c r="M601">
        <v>5.3567382256240004</v>
      </c>
      <c r="N601">
        <f>(Table2[[#This Row],[1W Return vs Nifty]]-AVERAGE(Table2[1W Return vs Nifty]))/_xlfn.STDEV.P(Table2[1W Return vs Nifty])</f>
        <v>1.0299745757642875</v>
      </c>
      <c r="O601">
        <v>1433.74</v>
      </c>
      <c r="P601">
        <v>1478.10642770095</v>
      </c>
      <c r="Q601">
        <v>1510.26794352106</v>
      </c>
      <c r="R601">
        <v>59.804515350924603</v>
      </c>
      <c r="S601" s="2">
        <f>(Table2[[#This Row],[Close Price]]-Table2[[#This Row],[20D EMA]])/Table2[[#This Row],[20D EMA]]</f>
        <v>2.9196367542232135E-2</v>
      </c>
      <c r="T601" s="2">
        <f>(Table2[[#This Row],[Close Price]]-Table2[[#This Row],[50D EMA]])/Table2[[#This Row],[50D EMA]]</f>
        <v>-1.695701780316727E-3</v>
      </c>
      <c r="U601" s="2">
        <f>(Table2[[#This Row],[Close Price]]-Table2[[#This Row],[200D EMA]])/Table2[[#This Row],[200D EMA]]</f>
        <v>-2.2954829750431432E-2</v>
      </c>
      <c r="V601">
        <v>1.02633998027211</v>
      </c>
      <c r="W601">
        <v>1430.3</v>
      </c>
      <c r="X601">
        <v>1481.1</v>
      </c>
      <c r="Y601">
        <v>1414</v>
      </c>
      <c r="Z601">
        <v>1481.1</v>
      </c>
      <c r="AA601">
        <v>1341.95</v>
      </c>
      <c r="AB601">
        <v>1506.8</v>
      </c>
      <c r="AC601" s="2">
        <f>(Table2[[#This Row],[Close Price]]/Table2[[#This Row],[Day Low]])-1</f>
        <v>3.1671677270502574E-2</v>
      </c>
      <c r="AD601" s="2">
        <f>(Table2[[#This Row],[Day High]]/Table2[[#This Row],[Close Price]])-1</f>
        <v>3.7272973705611001E-3</v>
      </c>
      <c r="AE601" s="2">
        <f>(Table2[[#This Row],[Close Price]]/Table2[[#This Row],[Current Week Low]])-1</f>
        <v>4.3564356435643603E-2</v>
      </c>
      <c r="AF601" s="2">
        <f>(Table2[[#This Row],[Current Week High]]/Table2[[#This Row],[Close Price]])-1</f>
        <v>3.7272973705611001E-3</v>
      </c>
      <c r="AG601" s="2">
        <f>(Table2[[#This Row],[Close Price]]/Table2[[#This Row],[Current Month Low]])-1</f>
        <v>9.9593874585491182E-2</v>
      </c>
      <c r="AH601" s="2">
        <f>(Table2[[#This Row],[Current Month High]]/Table2[[#This Row],[Close Price]])-1</f>
        <v>2.1143941447546721E-2</v>
      </c>
      <c r="AI601">
        <v>21.984277582000502</v>
      </c>
      <c r="AJ601">
        <v>13.072796934865799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-0.05</v>
      </c>
      <c r="AM601" t="s">
        <v>10344</v>
      </c>
      <c r="AN601">
        <v>3.54</v>
      </c>
      <c r="AO601" t="s">
        <v>10345</v>
      </c>
      <c r="AP601">
        <v>4.9501330544019E-2</v>
      </c>
      <c r="AQ601">
        <f>(Table2[[#This Row],[Sharpe Ratio]]-AVERAGE(Table2[Sharpe Ratio]))/_xlfn.STDEV.P(Table2[Sharpe Ratio])</f>
        <v>-0.18447740710509566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695</v>
      </c>
      <c r="AT601">
        <f>_xlfn.RANK.AVG(Table2[[#This Row],[6M Return vs Nifty Z-Score]],Table2[6M Return vs Nifty Z-Score])</f>
        <v>569</v>
      </c>
      <c r="AU601">
        <f>_xlfn.RANK.AVG(Table2[[#This Row],[Sharpe Ratio Z-Score]],Table2[Sharpe Ratio Z-Score])</f>
        <v>395</v>
      </c>
      <c r="AV601">
        <f>(Table2[[#This Row],[Rank 1Y]]+Table2[[#This Row],[Rank 6M]]+Table2[[#This Row],[Rank Sharpe]])/3</f>
        <v>553</v>
      </c>
    </row>
    <row r="602" spans="1:48" x14ac:dyDescent="0.3">
      <c r="A602" t="s">
        <v>2206</v>
      </c>
      <c r="B602" t="s">
        <v>2207</v>
      </c>
      <c r="C602" t="s">
        <v>10305</v>
      </c>
      <c r="D602" t="s">
        <v>306</v>
      </c>
      <c r="E602">
        <v>2648.20519522</v>
      </c>
      <c r="F602">
        <v>442.5</v>
      </c>
      <c r="G602">
        <v>-14.4998531182757</v>
      </c>
      <c r="H602">
        <f>(Table2[[#This Row],[1Y Return vs Nifty]]-AVERAGE(Table2[1Y Return vs Nifty]))/_xlfn.STDEV.P(Table2[1Y Return vs Nifty])</f>
        <v>-0.68865688484312448</v>
      </c>
      <c r="I602">
        <v>7.1462452127335503</v>
      </c>
      <c r="J602">
        <f>(Table2[[#This Row],[1M Return vs Nifty]]-AVERAGE(Table2[1M Return vs Nifty]))/_xlfn.STDEV.P(Table2[1M Return vs Nifty])</f>
        <v>0.62927700244825135</v>
      </c>
      <c r="K602">
        <v>-3.0584565182782799</v>
      </c>
      <c r="L602">
        <f>(Table2[[#This Row],[6M Return vs Nifty]]-AVERAGE(Table2[6M Return vs Nifty]))/_xlfn.STDEV.P(Table2[6M Return vs Nifty])</f>
        <v>-0.39211485887444886</v>
      </c>
      <c r="M602">
        <v>2.4192400419773401</v>
      </c>
      <c r="N602">
        <f>(Table2[[#This Row],[1W Return vs Nifty]]-AVERAGE(Table2[1W Return vs Nifty]))/_xlfn.STDEV.P(Table2[1W Return vs Nifty])</f>
        <v>0.36654746692695606</v>
      </c>
      <c r="O602">
        <v>427.89</v>
      </c>
      <c r="P602">
        <v>416.46460476191999</v>
      </c>
      <c r="Q602">
        <v>409.59594240441999</v>
      </c>
      <c r="R602">
        <v>66.109138264275501</v>
      </c>
      <c r="S602" s="2">
        <f>(Table2[[#This Row],[Close Price]]-Table2[[#This Row],[20D EMA]])/Table2[[#This Row],[20D EMA]]</f>
        <v>3.4144289420178116E-2</v>
      </c>
      <c r="T602" s="2">
        <f>(Table2[[#This Row],[Close Price]]-Table2[[#This Row],[50D EMA]])/Table2[[#This Row],[50D EMA]]</f>
        <v>6.2515265259970046E-2</v>
      </c>
      <c r="U602" s="2">
        <f>(Table2[[#This Row],[Close Price]]-Table2[[#This Row],[200D EMA]])/Table2[[#This Row],[200D EMA]]</f>
        <v>8.0332967661803048E-2</v>
      </c>
      <c r="V602">
        <v>2.2580137710714601</v>
      </c>
      <c r="W602">
        <v>441</v>
      </c>
      <c r="X602">
        <v>456</v>
      </c>
      <c r="Y602">
        <v>441</v>
      </c>
      <c r="Z602">
        <v>461</v>
      </c>
      <c r="AA602">
        <v>379.1</v>
      </c>
      <c r="AB602">
        <v>470</v>
      </c>
      <c r="AC602" s="2">
        <f>(Table2[[#This Row],[Close Price]]/Table2[[#This Row],[Day Low]])-1</f>
        <v>3.4013605442175798E-3</v>
      </c>
      <c r="AD602" s="2">
        <f>(Table2[[#This Row],[Day High]]/Table2[[#This Row],[Close Price]])-1</f>
        <v>3.050847457627115E-2</v>
      </c>
      <c r="AE602" s="2">
        <f>(Table2[[#This Row],[Close Price]]/Table2[[#This Row],[Current Week Low]])-1</f>
        <v>3.4013605442175798E-3</v>
      </c>
      <c r="AF602" s="2">
        <f>(Table2[[#This Row],[Current Week High]]/Table2[[#This Row],[Close Price]])-1</f>
        <v>4.1807909604519855E-2</v>
      </c>
      <c r="AG602" s="2">
        <f>(Table2[[#This Row],[Close Price]]/Table2[[#This Row],[Current Month Low]])-1</f>
        <v>0.16723819572672105</v>
      </c>
      <c r="AH602" s="2">
        <f>(Table2[[#This Row],[Current Month High]]/Table2[[#This Row],[Close Price]])-1</f>
        <v>6.2146892655367214E-2</v>
      </c>
      <c r="AI602">
        <v>21.107344632768299</v>
      </c>
      <c r="AJ602">
        <v>33.746410760163201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0.03</v>
      </c>
      <c r="AM602" t="s">
        <v>10345</v>
      </c>
      <c r="AN602">
        <v>8.2799999999999994</v>
      </c>
      <c r="AO602" t="s">
        <v>10345</v>
      </c>
      <c r="AP602">
        <v>-3.3856105472358997E-2</v>
      </c>
      <c r="AQ602">
        <f>(Table2[[#This Row],[Sharpe Ratio]]-AVERAGE(Table2[Sharpe Ratio]))/_xlfn.STDEV.P(Table2[Sharpe Ratio])</f>
        <v>-1.1421624092012852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-1.227109683543651</v>
      </c>
      <c r="AS602">
        <f>_xlfn.RANK.AVG(Table2[[#This Row],[1Y Return vs Nifty Z-Score]],Table2[1Y Return vs Nifty Z-Score])</f>
        <v>566</v>
      </c>
      <c r="AT602">
        <f>_xlfn.RANK.AVG(Table2[[#This Row],[6M Return vs Nifty Z-Score]],Table2[6M Return vs Nifty Z-Score])</f>
        <v>455</v>
      </c>
      <c r="AU602">
        <f>_xlfn.RANK.AVG(Table2[[#This Row],[Sharpe Ratio Z-Score]],Table2[Sharpe Ratio Z-Score])</f>
        <v>643</v>
      </c>
      <c r="AV602">
        <f>(Table2[[#This Row],[Rank 1Y]]+Table2[[#This Row],[Rank 6M]]+Table2[[#This Row],[Rank Sharpe]])/3</f>
        <v>554.66666666666663</v>
      </c>
    </row>
    <row r="603" spans="1:48" x14ac:dyDescent="0.3">
      <c r="A603" t="s">
        <v>736</v>
      </c>
      <c r="B603" t="s">
        <v>737</v>
      </c>
      <c r="C603" t="s">
        <v>10314</v>
      </c>
      <c r="D603" t="s">
        <v>561</v>
      </c>
      <c r="E603">
        <v>23208.351976260001</v>
      </c>
      <c r="F603">
        <v>640.75</v>
      </c>
      <c r="G603">
        <v>9.7719049388184906</v>
      </c>
      <c r="H603">
        <f>(Table2[[#This Row],[1Y Return vs Nifty]]-AVERAGE(Table2[1Y Return vs Nifty]))/_xlfn.STDEV.P(Table2[1Y Return vs Nifty])</f>
        <v>-0.30775727230072947</v>
      </c>
      <c r="I603">
        <v>-10.827258819295199</v>
      </c>
      <c r="J603">
        <f>(Table2[[#This Row],[1M Return vs Nifty]]-AVERAGE(Table2[1M Return vs Nifty]))/_xlfn.STDEV.P(Table2[1M Return vs Nifty])</f>
        <v>-1.0731306602074635</v>
      </c>
      <c r="K603">
        <v>-15.3227991625639</v>
      </c>
      <c r="L603">
        <f>(Table2[[#This Row],[6M Return vs Nifty]]-AVERAGE(Table2[6M Return vs Nifty]))/_xlfn.STDEV.P(Table2[6M Return vs Nifty])</f>
        <v>-0.81182718046996039</v>
      </c>
      <c r="M603">
        <v>1.50643231098779</v>
      </c>
      <c r="N603">
        <f>(Table2[[#This Row],[1W Return vs Nifty]]-AVERAGE(Table2[1W Return vs Nifty]))/_xlfn.STDEV.P(Table2[1W Return vs Nifty])</f>
        <v>0.16039197131981228</v>
      </c>
      <c r="O603">
        <v>657.64</v>
      </c>
      <c r="P603">
        <v>675.56767206429197</v>
      </c>
      <c r="Q603">
        <v>650.14990166172697</v>
      </c>
      <c r="R603">
        <v>44.915426304300603</v>
      </c>
      <c r="S603" s="2">
        <f>(Table2[[#This Row],[Close Price]]-Table2[[#This Row],[20D EMA]])/Table2[[#This Row],[20D EMA]]</f>
        <v>-2.5682744358615634E-2</v>
      </c>
      <c r="T603" s="2">
        <f>(Table2[[#This Row],[Close Price]]-Table2[[#This Row],[50D EMA]])/Table2[[#This Row],[50D EMA]]</f>
        <v>-5.1538392827326501E-2</v>
      </c>
      <c r="U603" s="2">
        <f>(Table2[[#This Row],[Close Price]]-Table2[[#This Row],[200D EMA]])/Table2[[#This Row],[200D EMA]]</f>
        <v>-1.4458052885498614E-2</v>
      </c>
      <c r="V603">
        <v>1.5884774708589899</v>
      </c>
      <c r="W603">
        <v>629.75</v>
      </c>
      <c r="X603">
        <v>648.9</v>
      </c>
      <c r="Y603">
        <v>618.15</v>
      </c>
      <c r="Z603">
        <v>648.9</v>
      </c>
      <c r="AA603">
        <v>593.04999999999995</v>
      </c>
      <c r="AB603">
        <v>765.5</v>
      </c>
      <c r="AC603" s="2">
        <f>(Table2[[#This Row],[Close Price]]/Table2[[#This Row],[Day Low]])-1</f>
        <v>1.7467248908296984E-2</v>
      </c>
      <c r="AD603" s="2">
        <f>(Table2[[#This Row],[Day High]]/Table2[[#This Row],[Close Price]])-1</f>
        <v>1.2719469371829772E-2</v>
      </c>
      <c r="AE603" s="2">
        <f>(Table2[[#This Row],[Close Price]]/Table2[[#This Row],[Current Week Low]])-1</f>
        <v>3.656070533042155E-2</v>
      </c>
      <c r="AF603" s="2">
        <f>(Table2[[#This Row],[Current Week High]]/Table2[[#This Row],[Close Price]])-1</f>
        <v>1.2719469371829772E-2</v>
      </c>
      <c r="AG603" s="2">
        <f>(Table2[[#This Row],[Close Price]]/Table2[[#This Row],[Current Month Low]])-1</f>
        <v>8.0431666807183388E-2</v>
      </c>
      <c r="AH603" s="2">
        <f>(Table2[[#This Row],[Current Month High]]/Table2[[#This Row],[Close Price]])-1</f>
        <v>0.19469371829886861</v>
      </c>
      <c r="AI603">
        <v>20.0546234880998</v>
      </c>
      <c r="AJ603">
        <v>46.289954337899502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-0.04</v>
      </c>
      <c r="AM603" t="s">
        <v>10344</v>
      </c>
      <c r="AN603">
        <v>-14.38</v>
      </c>
      <c r="AO603" t="s">
        <v>10344</v>
      </c>
      <c r="AP603">
        <v>-6.5983084599097006E-2</v>
      </c>
      <c r="AQ603">
        <f>(Table2[[#This Row],[Sharpe Ratio]]-AVERAGE(Table2[Sharpe Ratio]))/_xlfn.STDEV.P(Table2[Sharpe Ratio])</f>
        <v>-1.5112659654369778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3">
        <f>_xlfn.RANK.AVG(Table2[[#This Row],[1Y Return vs Nifty Z-Score]],Table2[1Y Return vs Nifty Z-Score])</f>
        <v>385</v>
      </c>
      <c r="AT603">
        <f>_xlfn.RANK.AVG(Table2[[#This Row],[6M Return vs Nifty Z-Score]],Table2[6M Return vs Nifty Z-Score])</f>
        <v>593</v>
      </c>
      <c r="AU603">
        <f>_xlfn.RANK.AVG(Table2[[#This Row],[Sharpe Ratio Z-Score]],Table2[Sharpe Ratio Z-Score])</f>
        <v>687</v>
      </c>
      <c r="AV603">
        <f>(Table2[[#This Row],[Rank 1Y]]+Table2[[#This Row],[Rank 6M]]+Table2[[#This Row],[Rank Sharpe]])/3</f>
        <v>555</v>
      </c>
    </row>
    <row r="604" spans="1:48" x14ac:dyDescent="0.3">
      <c r="A604" t="s">
        <v>1894</v>
      </c>
      <c r="B604" t="s">
        <v>1895</v>
      </c>
      <c r="C604" t="s">
        <v>10303</v>
      </c>
      <c r="D604" t="s">
        <v>186</v>
      </c>
      <c r="E604">
        <v>3830.443765475</v>
      </c>
      <c r="F604">
        <v>266.5</v>
      </c>
      <c r="G604">
        <v>-23.142920622112499</v>
      </c>
      <c r="H604">
        <f>(Table2[[#This Row],[1Y Return vs Nifty]]-AVERAGE(Table2[1Y Return vs Nifty]))/_xlfn.STDEV.P(Table2[1Y Return vs Nifty])</f>
        <v>-0.82429358061296265</v>
      </c>
      <c r="I604">
        <v>-3.4720091132624802</v>
      </c>
      <c r="J604">
        <f>(Table2[[#This Row],[1M Return vs Nifty]]-AVERAGE(Table2[1M Return vs Nifty]))/_xlfn.STDEV.P(Table2[1M Return vs Nifty])</f>
        <v>-0.37645885720328753</v>
      </c>
      <c r="K604">
        <v>-1.34736968257322</v>
      </c>
      <c r="L604">
        <f>(Table2[[#This Row],[6M Return vs Nifty]]-AVERAGE(Table2[6M Return vs Nifty]))/_xlfn.STDEV.P(Table2[6M Return vs Nifty])</f>
        <v>-0.33355776787537228</v>
      </c>
      <c r="M604">
        <v>-5.04378106351359</v>
      </c>
      <c r="N604">
        <f>(Table2[[#This Row],[1W Return vs Nifty]]-AVERAGE(Table2[1W Return vs Nifty]))/_xlfn.STDEV.P(Table2[1W Return vs Nifty])</f>
        <v>-1.3189584315180145</v>
      </c>
      <c r="O604">
        <v>271.89</v>
      </c>
      <c r="P604">
        <v>266.99247370120298</v>
      </c>
      <c r="Q604">
        <v>243.156411636424</v>
      </c>
      <c r="R604">
        <v>38.768728368426103</v>
      </c>
      <c r="S604" s="2">
        <f>(Table2[[#This Row],[Close Price]]-Table2[[#This Row],[20D EMA]])/Table2[[#This Row],[20D EMA]]</f>
        <v>-1.982419360770895E-2</v>
      </c>
      <c r="T604" s="2">
        <f>(Table2[[#This Row],[Close Price]]-Table2[[#This Row],[50D EMA]])/Table2[[#This Row],[50D EMA]]</f>
        <v>-1.8445227851408284E-3</v>
      </c>
      <c r="U604" s="2">
        <f>(Table2[[#This Row],[Close Price]]-Table2[[#This Row],[200D EMA]])/Table2[[#This Row],[200D EMA]]</f>
        <v>9.6002355876513581E-2</v>
      </c>
      <c r="V604">
        <v>0.73383891450118899</v>
      </c>
      <c r="W604">
        <v>266</v>
      </c>
      <c r="X604">
        <v>270</v>
      </c>
      <c r="Y604">
        <v>266</v>
      </c>
      <c r="Z604">
        <v>275.89999999999998</v>
      </c>
      <c r="AA604">
        <v>255.15</v>
      </c>
      <c r="AB604">
        <v>286</v>
      </c>
      <c r="AC604" s="2">
        <f>(Table2[[#This Row],[Close Price]]/Table2[[#This Row],[Day Low]])-1</f>
        <v>1.879699248120259E-3</v>
      </c>
      <c r="AD604" s="2">
        <f>(Table2[[#This Row],[Day High]]/Table2[[#This Row],[Close Price]])-1</f>
        <v>1.3133208255159401E-2</v>
      </c>
      <c r="AE604" s="2">
        <f>(Table2[[#This Row],[Close Price]]/Table2[[#This Row],[Current Week Low]])-1</f>
        <v>1.879699248120259E-3</v>
      </c>
      <c r="AF604" s="2">
        <f>(Table2[[#This Row],[Current Week High]]/Table2[[#This Row],[Close Price]])-1</f>
        <v>3.5272045028142518E-2</v>
      </c>
      <c r="AG604" s="2">
        <f>(Table2[[#This Row],[Close Price]]/Table2[[#This Row],[Current Month Low]])-1</f>
        <v>4.4483637076229599E-2</v>
      </c>
      <c r="AH604" s="2">
        <f>(Table2[[#This Row],[Current Month High]]/Table2[[#This Row],[Close Price]])-1</f>
        <v>7.3170731707317138E-2</v>
      </c>
      <c r="AI604">
        <v>7.6547842401500903</v>
      </c>
      <c r="AJ604">
        <v>33.4167709637046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-0.03</v>
      </c>
      <c r="AM604" t="s">
        <v>10344</v>
      </c>
      <c r="AN604">
        <v>-1.75</v>
      </c>
      <c r="AO604" t="s">
        <v>10344</v>
      </c>
      <c r="AP604">
        <v>-2.6595123381865E-2</v>
      </c>
      <c r="AQ604">
        <f>(Table2[[#This Row],[Sharpe Ratio]]-AVERAGE(Table2[Sharpe Ratio]))/_xlfn.STDEV.P(Table2[Sharpe Ratio])</f>
        <v>-1.0587417333639324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-3.9120103705735696</v>
      </c>
      <c r="AS604">
        <f>_xlfn.RANK.AVG(Table2[[#This Row],[1Y Return vs Nifty Z-Score]],Table2[1Y Return vs Nifty Z-Score])</f>
        <v>612</v>
      </c>
      <c r="AT604">
        <f>_xlfn.RANK.AVG(Table2[[#This Row],[6M Return vs Nifty Z-Score]],Table2[6M Return vs Nifty Z-Score])</f>
        <v>432</v>
      </c>
      <c r="AU604">
        <f>_xlfn.RANK.AVG(Table2[[#This Row],[Sharpe Ratio Z-Score]],Table2[Sharpe Ratio Z-Score])</f>
        <v>625</v>
      </c>
      <c r="AV604">
        <f>(Table2[[#This Row],[Rank 1Y]]+Table2[[#This Row],[Rank 6M]]+Table2[[#This Row],[Rank Sharpe]])/3</f>
        <v>556.33333333333337</v>
      </c>
    </row>
    <row r="605" spans="1:48" x14ac:dyDescent="0.3">
      <c r="A605" t="s">
        <v>1668</v>
      </c>
      <c r="B605" t="s">
        <v>1669</v>
      </c>
      <c r="C605" t="s">
        <v>6698</v>
      </c>
      <c r="D605" t="s">
        <v>80</v>
      </c>
      <c r="E605">
        <v>5246.7734747479999</v>
      </c>
      <c r="F605">
        <v>228.4</v>
      </c>
      <c r="G605">
        <v>-6.8363654467071404</v>
      </c>
      <c r="H605">
        <f>(Table2[[#This Row],[1Y Return vs Nifty]]-AVERAGE(Table2[1Y Return vs Nifty]))/_xlfn.STDEV.P(Table2[1Y Return vs Nifty])</f>
        <v>-0.56839285296057573</v>
      </c>
      <c r="I605">
        <v>-3.6024470636809598</v>
      </c>
      <c r="J605">
        <f>(Table2[[#This Row],[1M Return vs Nifty]]-AVERAGE(Table2[1M Return vs Nifty]))/_xlfn.STDEV.P(Table2[1M Return vs Nifty])</f>
        <v>-0.38881363042379136</v>
      </c>
      <c r="K605">
        <v>-3.3614872639573998</v>
      </c>
      <c r="L605">
        <f>(Table2[[#This Row],[6M Return vs Nifty]]-AVERAGE(Table2[6M Return vs Nifty]))/_xlfn.STDEV.P(Table2[6M Return vs Nifty])</f>
        <v>-0.40248522616380888</v>
      </c>
      <c r="M605">
        <v>0.96897817706177403</v>
      </c>
      <c r="N605">
        <f>(Table2[[#This Row],[1W Return vs Nifty]]-AVERAGE(Table2[1W Return vs Nifty]))/_xlfn.STDEV.P(Table2[1W Return vs Nifty])</f>
        <v>3.9009209557363464E-2</v>
      </c>
      <c r="O605">
        <v>226.63</v>
      </c>
      <c r="P605">
        <v>223.59821007237699</v>
      </c>
      <c r="Q605">
        <v>211.40210352704699</v>
      </c>
      <c r="R605">
        <v>64.945150721539207</v>
      </c>
      <c r="S605" s="2">
        <f>(Table2[[#This Row],[Close Price]]-Table2[[#This Row],[20D EMA]])/Table2[[#This Row],[20D EMA]]</f>
        <v>7.8100869258262819E-3</v>
      </c>
      <c r="T605" s="2">
        <f>(Table2[[#This Row],[Close Price]]-Table2[[#This Row],[50D EMA]])/Table2[[#This Row],[50D EMA]]</f>
        <v>2.1475082139828926E-2</v>
      </c>
      <c r="U605" s="2">
        <f>(Table2[[#This Row],[Close Price]]-Table2[[#This Row],[200D EMA]])/Table2[[#This Row],[200D EMA]]</f>
        <v>8.0405521938329672E-2</v>
      </c>
      <c r="V605">
        <v>0.66255145932446802</v>
      </c>
      <c r="W605">
        <v>227.9</v>
      </c>
      <c r="X605">
        <v>231</v>
      </c>
      <c r="Y605">
        <v>227.9</v>
      </c>
      <c r="Z605">
        <v>232.8</v>
      </c>
      <c r="AA605">
        <v>216.46</v>
      </c>
      <c r="AB605">
        <v>233.69</v>
      </c>
      <c r="AC605" s="2">
        <f>(Table2[[#This Row],[Close Price]]/Table2[[#This Row],[Day Low]])-1</f>
        <v>2.1939447125931544E-3</v>
      </c>
      <c r="AD605" s="2">
        <f>(Table2[[#This Row],[Day High]]/Table2[[#This Row],[Close Price]])-1</f>
        <v>1.138353765323985E-2</v>
      </c>
      <c r="AE605" s="2">
        <f>(Table2[[#This Row],[Close Price]]/Table2[[#This Row],[Current Week Low]])-1</f>
        <v>2.1939447125931544E-3</v>
      </c>
      <c r="AF605" s="2">
        <f>(Table2[[#This Row],[Current Week High]]/Table2[[#This Row],[Close Price]])-1</f>
        <v>1.9264448336252293E-2</v>
      </c>
      <c r="AG605" s="2">
        <f>(Table2[[#This Row],[Close Price]]/Table2[[#This Row],[Current Month Low]])-1</f>
        <v>5.5160306754134636E-2</v>
      </c>
      <c r="AH605" s="2">
        <f>(Table2[[#This Row],[Current Month High]]/Table2[[#This Row],[Close Price]])-1</f>
        <v>2.3161120840630378E-2</v>
      </c>
      <c r="AI605">
        <v>8.1436077057793295</v>
      </c>
      <c r="AJ605">
        <v>29.662219699120001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</v>
      </c>
      <c r="AM605" t="s">
        <v>10346</v>
      </c>
      <c r="AN605">
        <v>2.78</v>
      </c>
      <c r="AO605" t="s">
        <v>10345</v>
      </c>
      <c r="AP605">
        <v>-8.2775022353801006E-2</v>
      </c>
      <c r="AQ605">
        <f>(Table2[[#This Row],[Sharpe Ratio]]-AVERAGE(Table2[Sharpe Ratio]))/_xlfn.STDEV.P(Table2[Sharpe Ratio])</f>
        <v>-1.7041868098431461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-3.0248693098339583</v>
      </c>
      <c r="AS605">
        <f>_xlfn.RANK.AVG(Table2[[#This Row],[1Y Return vs Nifty Z-Score]],Table2[1Y Return vs Nifty Z-Score])</f>
        <v>506</v>
      </c>
      <c r="AT605">
        <f>_xlfn.RANK.AVG(Table2[[#This Row],[6M Return vs Nifty Z-Score]],Table2[6M Return vs Nifty Z-Score])</f>
        <v>460</v>
      </c>
      <c r="AU605">
        <f>_xlfn.RANK.AVG(Table2[[#This Row],[Sharpe Ratio Z-Score]],Table2[Sharpe Ratio Z-Score])</f>
        <v>707</v>
      </c>
      <c r="AV605">
        <f>(Table2[[#This Row],[Rank 1Y]]+Table2[[#This Row],[Rank 6M]]+Table2[[#This Row],[Rank Sharpe]])/3</f>
        <v>557.66666666666663</v>
      </c>
    </row>
    <row r="606" spans="1:48" x14ac:dyDescent="0.3">
      <c r="A606" t="s">
        <v>1705</v>
      </c>
      <c r="B606" t="s">
        <v>1706</v>
      </c>
      <c r="C606" t="s">
        <v>10310</v>
      </c>
      <c r="D606" t="s">
        <v>402</v>
      </c>
      <c r="E606">
        <v>4946.973620236</v>
      </c>
      <c r="F606">
        <v>100.63</v>
      </c>
      <c r="G606">
        <v>-15.1514886227285</v>
      </c>
      <c r="H606">
        <f>(Table2[[#This Row],[1Y Return vs Nifty]]-AVERAGE(Table2[1Y Return vs Nifty]))/_xlfn.STDEV.P(Table2[1Y Return vs Nifty])</f>
        <v>-0.69888307903066893</v>
      </c>
      <c r="I606">
        <v>-13.178708379262799</v>
      </c>
      <c r="J606">
        <f>(Table2[[#This Row],[1M Return vs Nifty]]-AVERAGE(Table2[1M Return vs Nifty]))/_xlfn.STDEV.P(Table2[1M Return vs Nifty])</f>
        <v>-1.2958543840903352</v>
      </c>
      <c r="K606">
        <v>-16.6180437042314</v>
      </c>
      <c r="L606">
        <f>(Table2[[#This Row],[6M Return vs Nifty]]-AVERAGE(Table2[6M Return vs Nifty]))/_xlfn.STDEV.P(Table2[6M Return vs Nifty])</f>
        <v>-0.85615324908893176</v>
      </c>
      <c r="M606">
        <v>-3.8797383109391999</v>
      </c>
      <c r="N606">
        <f>(Table2[[#This Row],[1W Return vs Nifty]]-AVERAGE(Table2[1W Return vs Nifty]))/_xlfn.STDEV.P(Table2[1W Return vs Nifty])</f>
        <v>-1.0560620926529523</v>
      </c>
      <c r="O606">
        <v>102.13</v>
      </c>
      <c r="P606">
        <v>103.875975134326</v>
      </c>
      <c r="Q606">
        <v>101.165889922818</v>
      </c>
      <c r="R606">
        <v>34.728006728550703</v>
      </c>
      <c r="S606" s="2">
        <f>(Table2[[#This Row],[Close Price]]-Table2[[#This Row],[20D EMA]])/Table2[[#This Row],[20D EMA]]</f>
        <v>-1.4687163419171645E-2</v>
      </c>
      <c r="T606" s="2">
        <f>(Table2[[#This Row],[Close Price]]-Table2[[#This Row],[50D EMA]])/Table2[[#This Row],[50D EMA]]</f>
        <v>-3.1248564743950734E-2</v>
      </c>
      <c r="U606" s="2">
        <f>(Table2[[#This Row],[Close Price]]-Table2[[#This Row],[200D EMA]])/Table2[[#This Row],[200D EMA]]</f>
        <v>-5.2971404020351592E-3</v>
      </c>
      <c r="V606">
        <v>0.69720419758850205</v>
      </c>
      <c r="W606">
        <v>99.1</v>
      </c>
      <c r="X606">
        <v>103.53</v>
      </c>
      <c r="Y606">
        <v>98.76</v>
      </c>
      <c r="Z606">
        <v>103.53</v>
      </c>
      <c r="AA606">
        <v>95.4</v>
      </c>
      <c r="AB606">
        <v>111.46</v>
      </c>
      <c r="AC606" s="2">
        <f>(Table2[[#This Row],[Close Price]]/Table2[[#This Row],[Day Low]])-1</f>
        <v>1.5438950554995001E-2</v>
      </c>
      <c r="AD606" s="2">
        <f>(Table2[[#This Row],[Day High]]/Table2[[#This Row],[Close Price]])-1</f>
        <v>2.8818443804034644E-2</v>
      </c>
      <c r="AE606" s="2">
        <f>(Table2[[#This Row],[Close Price]]/Table2[[#This Row],[Current Week Low]])-1</f>
        <v>1.8934791413527607E-2</v>
      </c>
      <c r="AF606" s="2">
        <f>(Table2[[#This Row],[Current Week High]]/Table2[[#This Row],[Close Price]])-1</f>
        <v>2.8818443804034644E-2</v>
      </c>
      <c r="AG606" s="2">
        <f>(Table2[[#This Row],[Close Price]]/Table2[[#This Row],[Current Month Low]])-1</f>
        <v>5.4821802935010266E-2</v>
      </c>
      <c r="AH606" s="2">
        <f>(Table2[[#This Row],[Current Month High]]/Table2[[#This Row],[Close Price]])-1</f>
        <v>0.10762198151644631</v>
      </c>
      <c r="AI606">
        <v>20.789029116565601</v>
      </c>
      <c r="AJ606">
        <v>24.5420792079207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-0.04</v>
      </c>
      <c r="AM606" t="s">
        <v>10344</v>
      </c>
      <c r="AN606">
        <v>-0.45</v>
      </c>
      <c r="AO606" t="s">
        <v>10344</v>
      </c>
      <c r="AP606">
        <v>1.5206383951171999E-2</v>
      </c>
      <c r="AQ606">
        <f>(Table2[[#This Row],[Sharpe Ratio]]-AVERAGE(Table2[Sharpe Ratio]))/_xlfn.STDEV.P(Table2[Sharpe Ratio])</f>
        <v>-0.57848851840182836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573</v>
      </c>
      <c r="AT606">
        <f>_xlfn.RANK.AVG(Table2[[#This Row],[6M Return vs Nifty Z-Score]],Table2[6M Return vs Nifty Z-Score])</f>
        <v>606</v>
      </c>
      <c r="AU606">
        <f>_xlfn.RANK.AVG(Table2[[#This Row],[Sharpe Ratio Z-Score]],Table2[Sharpe Ratio Z-Score])</f>
        <v>494</v>
      </c>
      <c r="AV606">
        <f>(Table2[[#This Row],[Rank 1Y]]+Table2[[#This Row],[Rank 6M]]+Table2[[#This Row],[Rank Sharpe]])/3</f>
        <v>557.66666666666663</v>
      </c>
    </row>
    <row r="607" spans="1:48" x14ac:dyDescent="0.3">
      <c r="A607" t="s">
        <v>816</v>
      </c>
      <c r="B607" t="s">
        <v>817</v>
      </c>
      <c r="C607" t="s">
        <v>10312</v>
      </c>
      <c r="D607" t="s">
        <v>40</v>
      </c>
      <c r="E607">
        <v>20005.557529379999</v>
      </c>
      <c r="F607">
        <v>888.4</v>
      </c>
      <c r="G607">
        <v>-17.5500223279153</v>
      </c>
      <c r="H607">
        <f>(Table2[[#This Row],[1Y Return vs Nifty]]-AVERAGE(Table2[1Y Return vs Nifty]))/_xlfn.STDEV.P(Table2[1Y Return vs Nifty])</f>
        <v>-0.73652355636347988</v>
      </c>
      <c r="I607">
        <v>-7.9787137939077102</v>
      </c>
      <c r="J607">
        <f>(Table2[[#This Row],[1M Return vs Nifty]]-AVERAGE(Table2[1M Return vs Nifty]))/_xlfn.STDEV.P(Table2[1M Return vs Nifty])</f>
        <v>-0.80332323311935183</v>
      </c>
      <c r="K607">
        <v>-10.1118104327066</v>
      </c>
      <c r="L607">
        <f>(Table2[[#This Row],[6M Return vs Nifty]]-AVERAGE(Table2[6M Return vs Nifty]))/_xlfn.STDEV.P(Table2[6M Return vs Nifty])</f>
        <v>-0.63349587963701226</v>
      </c>
      <c r="M607">
        <v>-1.9386322184140801</v>
      </c>
      <c r="N607">
        <f>(Table2[[#This Row],[1W Return vs Nifty]]-AVERAGE(Table2[1W Return vs Nifty]))/_xlfn.STDEV.P(Table2[1W Return vs Nifty])</f>
        <v>-0.61766781207784238</v>
      </c>
      <c r="O607">
        <v>911.98</v>
      </c>
      <c r="P607">
        <v>915.23224842271497</v>
      </c>
      <c r="Q607">
        <v>859.15625978488697</v>
      </c>
      <c r="R607">
        <v>45.164751108889099</v>
      </c>
      <c r="S607" s="2">
        <f>(Table2[[#This Row],[Close Price]]-Table2[[#This Row],[20D EMA]])/Table2[[#This Row],[20D EMA]]</f>
        <v>-2.5855830171714337E-2</v>
      </c>
      <c r="T607" s="2">
        <f>(Table2[[#This Row],[Close Price]]-Table2[[#This Row],[50D EMA]])/Table2[[#This Row],[50D EMA]]</f>
        <v>-2.9317420216515452E-2</v>
      </c>
      <c r="U607" s="2">
        <f>(Table2[[#This Row],[Close Price]]-Table2[[#This Row],[200D EMA]])/Table2[[#This Row],[200D EMA]]</f>
        <v>3.403774328832216E-2</v>
      </c>
      <c r="V607">
        <v>0.39523403739574398</v>
      </c>
      <c r="W607">
        <v>885</v>
      </c>
      <c r="X607">
        <v>909.7</v>
      </c>
      <c r="Y607">
        <v>885</v>
      </c>
      <c r="Z607">
        <v>921.55</v>
      </c>
      <c r="AA607">
        <v>870.65</v>
      </c>
      <c r="AB607">
        <v>961</v>
      </c>
      <c r="AC607" s="2">
        <f>(Table2[[#This Row],[Close Price]]/Table2[[#This Row],[Day Low]])-1</f>
        <v>3.8418079096045332E-3</v>
      </c>
      <c r="AD607" s="2">
        <f>(Table2[[#This Row],[Day High]]/Table2[[#This Row],[Close Price]])-1</f>
        <v>2.3975686627645265E-2</v>
      </c>
      <c r="AE607" s="2">
        <f>(Table2[[#This Row],[Close Price]]/Table2[[#This Row],[Current Week Low]])-1</f>
        <v>3.8418079096045332E-3</v>
      </c>
      <c r="AF607" s="2">
        <f>(Table2[[#This Row],[Current Week High]]/Table2[[#This Row],[Close Price]])-1</f>
        <v>3.7314272850067498E-2</v>
      </c>
      <c r="AG607" s="2">
        <f>(Table2[[#This Row],[Close Price]]/Table2[[#This Row],[Current Month Low]])-1</f>
        <v>2.0387067133750714E-2</v>
      </c>
      <c r="AH607" s="2">
        <f>(Table2[[#This Row],[Current Month High]]/Table2[[#This Row],[Close Price]])-1</f>
        <v>8.1719945970283758E-2</v>
      </c>
      <c r="AI607">
        <v>15.3759567762269</v>
      </c>
      <c r="AJ607">
        <v>24.9156355455568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-0.03</v>
      </c>
      <c r="AM607" t="s">
        <v>10344</v>
      </c>
      <c r="AN607">
        <v>-3.49</v>
      </c>
      <c r="AO607" t="s">
        <v>10344</v>
      </c>
      <c r="AQ607">
        <f>(Table2[[#This Row],[Sharpe Ratio]]-AVERAGE(Table2[Sharpe Ratio]))/_xlfn.STDEV.P(Table2[Sharpe Ratio])</f>
        <v>-0.7531930983662638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585</v>
      </c>
      <c r="AT607">
        <f>_xlfn.RANK.AVG(Table2[[#This Row],[6M Return vs Nifty Z-Score]],Table2[6M Return vs Nifty Z-Score])</f>
        <v>537</v>
      </c>
      <c r="AU607">
        <f>_xlfn.RANK.AVG(Table2[[#This Row],[Sharpe Ratio Z-Score]],Table2[Sharpe Ratio Z-Score])</f>
        <v>551.5</v>
      </c>
      <c r="AV607">
        <f>(Table2[[#This Row],[Rank 1Y]]+Table2[[#This Row],[Rank 6M]]+Table2[[#This Row],[Rank Sharpe]])/3</f>
        <v>557.83333333333337</v>
      </c>
    </row>
    <row r="608" spans="1:48" x14ac:dyDescent="0.3">
      <c r="A608" t="s">
        <v>1537</v>
      </c>
      <c r="B608" t="s">
        <v>1538</v>
      </c>
      <c r="C608" t="s">
        <v>10309</v>
      </c>
      <c r="D608" t="s">
        <v>1539</v>
      </c>
      <c r="E608">
        <v>6608.2022515949902</v>
      </c>
      <c r="F608">
        <v>479.05</v>
      </c>
      <c r="G608">
        <v>-1.34982322767048</v>
      </c>
      <c r="H608">
        <f>(Table2[[#This Row],[1Y Return vs Nifty]]-AVERAGE(Table2[1Y Return vs Nifty]))/_xlfn.STDEV.P(Table2[1Y Return vs Nifty])</f>
        <v>-0.48229188736456535</v>
      </c>
      <c r="I608">
        <v>-1.74366373143978</v>
      </c>
      <c r="J608">
        <f>(Table2[[#This Row],[1M Return vs Nifty]]-AVERAGE(Table2[1M Return vs Nifty]))/_xlfn.STDEV.P(Table2[1M Return vs Nifty])</f>
        <v>-0.2127540828594911</v>
      </c>
      <c r="K608">
        <v>-22.047003208643702</v>
      </c>
      <c r="L608">
        <f>(Table2[[#This Row],[6M Return vs Nifty]]-AVERAGE(Table2[6M Return vs Nifty]))/_xlfn.STDEV.P(Table2[6M Return vs Nifty])</f>
        <v>-1.0419439810941717</v>
      </c>
      <c r="M608">
        <v>3.1914691024075501</v>
      </c>
      <c r="N608">
        <f>(Table2[[#This Row],[1W Return vs Nifty]]-AVERAGE(Table2[1W Return vs Nifty]))/_xlfn.STDEV.P(Table2[1W Return vs Nifty])</f>
        <v>0.54095359789020425</v>
      </c>
      <c r="O608">
        <v>471.46</v>
      </c>
      <c r="P608">
        <v>467.72554311601499</v>
      </c>
      <c r="Q608">
        <v>450.36810613948899</v>
      </c>
      <c r="R608">
        <v>67.211352624601105</v>
      </c>
      <c r="S608" s="2">
        <f>(Table2[[#This Row],[Close Price]]-Table2[[#This Row],[20D EMA]])/Table2[[#This Row],[20D EMA]]</f>
        <v>1.6098926738217521E-2</v>
      </c>
      <c r="T608" s="2">
        <f>(Table2[[#This Row],[Close Price]]-Table2[[#This Row],[50D EMA]])/Table2[[#This Row],[50D EMA]]</f>
        <v>2.4211756340140899E-2</v>
      </c>
      <c r="U608" s="2">
        <f>(Table2[[#This Row],[Close Price]]-Table2[[#This Row],[200D EMA]])/Table2[[#This Row],[200D EMA]]</f>
        <v>6.3685446348253641E-2</v>
      </c>
      <c r="V608">
        <v>1.1020225070107399</v>
      </c>
      <c r="W608">
        <v>474.95</v>
      </c>
      <c r="X608">
        <v>489.9</v>
      </c>
      <c r="Y608">
        <v>474.95</v>
      </c>
      <c r="Z608">
        <v>508.9</v>
      </c>
      <c r="AA608">
        <v>446.05</v>
      </c>
      <c r="AB608">
        <v>508.9</v>
      </c>
      <c r="AC608" s="2">
        <f>(Table2[[#This Row],[Close Price]]/Table2[[#This Row],[Day Low]])-1</f>
        <v>8.6324876302770193E-3</v>
      </c>
      <c r="AD608" s="2">
        <f>(Table2[[#This Row],[Day High]]/Table2[[#This Row],[Close Price]])-1</f>
        <v>2.2648992798246503E-2</v>
      </c>
      <c r="AE608" s="2">
        <f>(Table2[[#This Row],[Close Price]]/Table2[[#This Row],[Current Week Low]])-1</f>
        <v>8.6324876302770193E-3</v>
      </c>
      <c r="AF608" s="2">
        <f>(Table2[[#This Row],[Current Week High]]/Table2[[#This Row],[Close Price]])-1</f>
        <v>6.2310823504853285E-2</v>
      </c>
      <c r="AG608" s="2">
        <f>(Table2[[#This Row],[Close Price]]/Table2[[#This Row],[Current Month Low]])-1</f>
        <v>7.3982737361282469E-2</v>
      </c>
      <c r="AH608" s="2">
        <f>(Table2[[#This Row],[Current Month High]]/Table2[[#This Row],[Close Price]])-1</f>
        <v>6.2310823504853285E-2</v>
      </c>
      <c r="AI608">
        <v>20.425842813902499</v>
      </c>
      <c r="AJ608">
        <v>39.950335962605898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-0.1</v>
      </c>
      <c r="AM608" t="s">
        <v>10344</v>
      </c>
      <c r="AN608">
        <v>1.69</v>
      </c>
      <c r="AO608" t="s">
        <v>10345</v>
      </c>
      <c r="AQ608">
        <f>(Table2[[#This Row],[Sharpe Ratio]]-AVERAGE(Table2[Sharpe Ratio]))/_xlfn.STDEV.P(Table2[Sharpe Ratio])</f>
        <v>-0.7531930983662638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-1.9492294517942879</v>
      </c>
      <c r="AS608">
        <f>_xlfn.RANK.AVG(Table2[[#This Row],[1Y Return vs Nifty Z-Score]],Table2[1Y Return vs Nifty Z-Score])</f>
        <v>468</v>
      </c>
      <c r="AT608">
        <f>_xlfn.RANK.AVG(Table2[[#This Row],[6M Return vs Nifty Z-Score]],Table2[6M Return vs Nifty Z-Score])</f>
        <v>654</v>
      </c>
      <c r="AU608">
        <f>_xlfn.RANK.AVG(Table2[[#This Row],[Sharpe Ratio Z-Score]],Table2[Sharpe Ratio Z-Score])</f>
        <v>551.5</v>
      </c>
      <c r="AV608">
        <f>(Table2[[#This Row],[Rank 1Y]]+Table2[[#This Row],[Rank 6M]]+Table2[[#This Row],[Rank Sharpe]])/3</f>
        <v>557.83333333333337</v>
      </c>
    </row>
    <row r="609" spans="1:48" x14ac:dyDescent="0.3">
      <c r="A609" t="s">
        <v>542</v>
      </c>
      <c r="B609" t="s">
        <v>543</v>
      </c>
      <c r="C609" t="s">
        <v>10301</v>
      </c>
      <c r="D609" t="s">
        <v>37</v>
      </c>
      <c r="E609">
        <v>37460.482818195</v>
      </c>
      <c r="F609">
        <v>1070.2</v>
      </c>
      <c r="G609">
        <v>-14.3850200473341</v>
      </c>
      <c r="H609">
        <f>(Table2[[#This Row],[1Y Return vs Nifty]]-AVERAGE(Table2[1Y Return vs Nifty]))/_xlfn.STDEV.P(Table2[1Y Return vs Nifty])</f>
        <v>-0.68685479567736163</v>
      </c>
      <c r="I609">
        <v>-4.1333611961831904</v>
      </c>
      <c r="J609">
        <f>(Table2[[#This Row],[1M Return vs Nifty]]-AVERAGE(Table2[1M Return vs Nifty]))/_xlfn.STDEV.P(Table2[1M Return vs Nifty])</f>
        <v>-0.43910055754570265</v>
      </c>
      <c r="K609">
        <v>-3.1514283433605401</v>
      </c>
      <c r="L609">
        <f>(Table2[[#This Row],[6M Return vs Nifty]]-AVERAGE(Table2[6M Return vs Nifty]))/_xlfn.STDEV.P(Table2[6M Return vs Nifty])</f>
        <v>-0.39529655573990857</v>
      </c>
      <c r="M609">
        <v>5.28281309114326</v>
      </c>
      <c r="N609">
        <f>(Table2[[#This Row],[1W Return vs Nifty]]-AVERAGE(Table2[1W Return vs Nifty]))/_xlfn.STDEV.P(Table2[1W Return vs Nifty])</f>
        <v>1.0132787566785086</v>
      </c>
      <c r="O609">
        <v>1058.74</v>
      </c>
      <c r="P609">
        <v>1041.1192093857701</v>
      </c>
      <c r="Q609">
        <v>978.14323177619997</v>
      </c>
      <c r="R609">
        <v>62.655848726348196</v>
      </c>
      <c r="S609" s="2">
        <f>(Table2[[#This Row],[Close Price]]-Table2[[#This Row],[20D EMA]])/Table2[[#This Row],[20D EMA]]</f>
        <v>1.0824187241437969E-2</v>
      </c>
      <c r="T609" s="2">
        <f>(Table2[[#This Row],[Close Price]]-Table2[[#This Row],[50D EMA]])/Table2[[#This Row],[50D EMA]]</f>
        <v>2.7932239028983792E-2</v>
      </c>
      <c r="U609" s="2">
        <f>(Table2[[#This Row],[Close Price]]-Table2[[#This Row],[200D EMA]])/Table2[[#This Row],[200D EMA]]</f>
        <v>9.4113791552424442E-2</v>
      </c>
      <c r="V609">
        <v>1.2473350203720299</v>
      </c>
      <c r="W609">
        <v>1063.0999999999999</v>
      </c>
      <c r="X609">
        <v>1087.9000000000001</v>
      </c>
      <c r="Y609">
        <v>1060</v>
      </c>
      <c r="Z609">
        <v>1090.75</v>
      </c>
      <c r="AA609">
        <v>985.05</v>
      </c>
      <c r="AB609">
        <v>1131.95</v>
      </c>
      <c r="AC609" s="2">
        <f>(Table2[[#This Row],[Close Price]]/Table2[[#This Row],[Day Low]])-1</f>
        <v>6.6785815069139165E-3</v>
      </c>
      <c r="AD609" s="2">
        <f>(Table2[[#This Row],[Day High]]/Table2[[#This Row],[Close Price]])-1</f>
        <v>1.6538964679499113E-2</v>
      </c>
      <c r="AE609" s="2">
        <f>(Table2[[#This Row],[Close Price]]/Table2[[#This Row],[Current Week Low]])-1</f>
        <v>9.6226415094340378E-3</v>
      </c>
      <c r="AF609" s="2">
        <f>(Table2[[#This Row],[Current Week High]]/Table2[[#This Row],[Close Price]])-1</f>
        <v>1.9202018314333769E-2</v>
      </c>
      <c r="AG609" s="2">
        <f>(Table2[[#This Row],[Close Price]]/Table2[[#This Row],[Current Month Low]])-1</f>
        <v>8.6442312572965863E-2</v>
      </c>
      <c r="AH609" s="2">
        <f>(Table2[[#This Row],[Current Month High]]/Table2[[#This Row],[Close Price]])-1</f>
        <v>5.7699495421416502E-2</v>
      </c>
      <c r="AI609">
        <v>5.8213418052700296</v>
      </c>
      <c r="AJ609">
        <v>25.279484928299599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0.08</v>
      </c>
      <c r="AM609" t="s">
        <v>10345</v>
      </c>
      <c r="AN609">
        <v>-2.0099999999999998</v>
      </c>
      <c r="AO609" t="s">
        <v>10344</v>
      </c>
      <c r="AP609">
        <v>-3.9519580732652E-2</v>
      </c>
      <c r="AQ609">
        <f>(Table2[[#This Row],[Sharpe Ratio]]-AVERAGE(Table2[Sharpe Ratio]))/_xlfn.STDEV.P(Table2[Sharpe Ratio])</f>
        <v>-1.2072294935038752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-1.7152026457883391</v>
      </c>
      <c r="AS609">
        <f>_xlfn.RANK.AVG(Table2[[#This Row],[1Y Return vs Nifty Z-Score]],Table2[1Y Return vs Nifty Z-Score])</f>
        <v>565</v>
      </c>
      <c r="AT609">
        <f>_xlfn.RANK.AVG(Table2[[#This Row],[6M Return vs Nifty Z-Score]],Table2[6M Return vs Nifty Z-Score])</f>
        <v>457</v>
      </c>
      <c r="AU609">
        <f>_xlfn.RANK.AVG(Table2[[#This Row],[Sharpe Ratio Z-Score]],Table2[Sharpe Ratio Z-Score])</f>
        <v>653</v>
      </c>
      <c r="AV609">
        <f>(Table2[[#This Row],[Rank 1Y]]+Table2[[#This Row],[Rank 6M]]+Table2[[#This Row],[Rank Sharpe]])/3</f>
        <v>558.33333333333337</v>
      </c>
    </row>
    <row r="610" spans="1:48" x14ac:dyDescent="0.3">
      <c r="A610" t="s">
        <v>1343</v>
      </c>
      <c r="B610" t="s">
        <v>1344</v>
      </c>
      <c r="C610" t="s">
        <v>10301</v>
      </c>
      <c r="D610" t="s">
        <v>24</v>
      </c>
      <c r="E610">
        <v>8492.1468933519991</v>
      </c>
      <c r="F610">
        <v>43.72</v>
      </c>
      <c r="G610">
        <v>-40.697307767289999</v>
      </c>
      <c r="H610">
        <f>(Table2[[#This Row],[1Y Return vs Nifty]]-AVERAGE(Table2[1Y Return vs Nifty]))/_xlfn.STDEV.P(Table2[1Y Return vs Nifty])</f>
        <v>-1.0997766851449386</v>
      </c>
      <c r="I610">
        <v>-0.28013824502210699</v>
      </c>
      <c r="J610">
        <f>(Table2[[#This Row],[1M Return vs Nifty]]-AVERAGE(Table2[1M Return vs Nifty]))/_xlfn.STDEV.P(Table2[1M Return vs Nifty])</f>
        <v>-7.4132420765694582E-2</v>
      </c>
      <c r="K610">
        <v>-28.6536378300355</v>
      </c>
      <c r="L610">
        <f>(Table2[[#This Row],[6M Return vs Nifty]]-AVERAGE(Table2[6M Return vs Nifty]))/_xlfn.STDEV.P(Table2[6M Return vs Nifty])</f>
        <v>-1.2680373018128015</v>
      </c>
      <c r="M610">
        <v>-0.61251355795808204</v>
      </c>
      <c r="N610">
        <f>(Table2[[#This Row],[1W Return vs Nifty]]-AVERAGE(Table2[1W Return vs Nifty]))/_xlfn.STDEV.P(Table2[1W Return vs Nifty])</f>
        <v>-0.31816700769287432</v>
      </c>
      <c r="O610">
        <v>43.38</v>
      </c>
      <c r="P610">
        <v>44.775341167550202</v>
      </c>
      <c r="Q610">
        <v>48.021174309223298</v>
      </c>
      <c r="R610">
        <v>61.953863824960699</v>
      </c>
      <c r="S610" s="2">
        <f>(Table2[[#This Row],[Close Price]]-Table2[[#This Row],[20D EMA]])/Table2[[#This Row],[20D EMA]]</f>
        <v>7.8377132319040182E-3</v>
      </c>
      <c r="T610" s="2">
        <f>(Table2[[#This Row],[Close Price]]-Table2[[#This Row],[50D EMA]])/Table2[[#This Row],[50D EMA]]</f>
        <v>-2.3569695730538291E-2</v>
      </c>
      <c r="U610" s="2">
        <f>(Table2[[#This Row],[Close Price]]-Table2[[#This Row],[200D EMA]])/Table2[[#This Row],[200D EMA]]</f>
        <v>-8.956828672132626E-2</v>
      </c>
      <c r="V610">
        <v>0.89680481961074698</v>
      </c>
      <c r="W610">
        <v>43.65</v>
      </c>
      <c r="X610">
        <v>44.1</v>
      </c>
      <c r="Y610">
        <v>43.57</v>
      </c>
      <c r="Z610">
        <v>44.48</v>
      </c>
      <c r="AA610">
        <v>41</v>
      </c>
      <c r="AB610">
        <v>45.7</v>
      </c>
      <c r="AC610" s="2">
        <f>(Table2[[#This Row],[Close Price]]/Table2[[#This Row],[Day Low]])-1</f>
        <v>1.6036655211912887E-3</v>
      </c>
      <c r="AD610" s="2">
        <f>(Table2[[#This Row],[Day High]]/Table2[[#This Row],[Close Price]])-1</f>
        <v>8.6916742909424194E-3</v>
      </c>
      <c r="AE610" s="2">
        <f>(Table2[[#This Row],[Close Price]]/Table2[[#This Row],[Current Week Low]])-1</f>
        <v>3.4427358274040643E-3</v>
      </c>
      <c r="AF610" s="2">
        <f>(Table2[[#This Row],[Current Week High]]/Table2[[#This Row],[Close Price]])-1</f>
        <v>1.7383348581884617E-2</v>
      </c>
      <c r="AG610" s="2">
        <f>(Table2[[#This Row],[Close Price]]/Table2[[#This Row],[Current Month Low]])-1</f>
        <v>6.6341463414634205E-2</v>
      </c>
      <c r="AH610" s="2">
        <f>(Table2[[#This Row],[Current Month High]]/Table2[[#This Row],[Close Price]])-1</f>
        <v>4.5288197621226045E-2</v>
      </c>
      <c r="AI610">
        <v>44.098810612991699</v>
      </c>
      <c r="AJ610">
        <v>9.2999999999999901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-0.14000000000000001</v>
      </c>
      <c r="AM610" t="s">
        <v>10344</v>
      </c>
      <c r="AN610">
        <v>3.38</v>
      </c>
      <c r="AO610" t="s">
        <v>10345</v>
      </c>
      <c r="AP610">
        <v>8.3039742604648997E-2</v>
      </c>
      <c r="AQ610">
        <f>(Table2[[#This Row],[Sharpe Ratio]]-AVERAGE(Table2[Sharpe Ratio]))/_xlfn.STDEV.P(Table2[Sharpe Ratio])</f>
        <v>0.20084195682395495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691</v>
      </c>
      <c r="AT610">
        <f>_xlfn.RANK.AVG(Table2[[#This Row],[6M Return vs Nifty Z-Score]],Table2[6M Return vs Nifty Z-Score])</f>
        <v>695</v>
      </c>
      <c r="AU610">
        <f>_xlfn.RANK.AVG(Table2[[#This Row],[Sharpe Ratio Z-Score]],Table2[Sharpe Ratio Z-Score])</f>
        <v>291</v>
      </c>
      <c r="AV610">
        <f>(Table2[[#This Row],[Rank 1Y]]+Table2[[#This Row],[Rank 6M]]+Table2[[#This Row],[Rank Sharpe]])/3</f>
        <v>559</v>
      </c>
    </row>
    <row r="611" spans="1:48" x14ac:dyDescent="0.3">
      <c r="A611" t="s">
        <v>2236</v>
      </c>
      <c r="B611" t="s">
        <v>2237</v>
      </c>
      <c r="C611" t="s">
        <v>10303</v>
      </c>
      <c r="D611" t="s">
        <v>265</v>
      </c>
      <c r="E611">
        <v>2577.459266375</v>
      </c>
      <c r="F611">
        <v>889.65</v>
      </c>
      <c r="G611">
        <v>-29.7305123857005</v>
      </c>
      <c r="H611">
        <f>(Table2[[#This Row],[1Y Return vs Nifty]]-AVERAGE(Table2[1Y Return vs Nifty]))/_xlfn.STDEV.P(Table2[1Y Return vs Nifty])</f>
        <v>-0.9276734488711974</v>
      </c>
      <c r="I611">
        <v>5.1487799138327697E-4</v>
      </c>
      <c r="J611">
        <f>(Table2[[#This Row],[1M Return vs Nifty]]-AVERAGE(Table2[1M Return vs Nifty]))/_xlfn.STDEV.P(Table2[1M Return vs Nifty])</f>
        <v>-4.7549622758416267E-2</v>
      </c>
      <c r="K611">
        <v>-0.55780958254275703</v>
      </c>
      <c r="L611">
        <f>(Table2[[#This Row],[6M Return vs Nifty]]-AVERAGE(Table2[6M Return vs Nifty]))/_xlfn.STDEV.P(Table2[6M Return vs Nifty])</f>
        <v>-0.30653731417193836</v>
      </c>
      <c r="M611">
        <v>-0.77344990477022302</v>
      </c>
      <c r="N611">
        <f>(Table2[[#This Row],[1W Return vs Nifty]]-AVERAGE(Table2[1W Return vs Nifty]))/_xlfn.STDEV.P(Table2[1W Return vs Nifty])</f>
        <v>-0.35451410600490629</v>
      </c>
      <c r="O611">
        <v>897.33</v>
      </c>
      <c r="P611">
        <v>869.96527725040096</v>
      </c>
      <c r="Q611">
        <v>840.31714482692098</v>
      </c>
      <c r="R611">
        <v>46.276865073306098</v>
      </c>
      <c r="S611" s="2">
        <f>(Table2[[#This Row],[Close Price]]-Table2[[#This Row],[20D EMA]])/Table2[[#This Row],[20D EMA]]</f>
        <v>-8.5587242151717469E-3</v>
      </c>
      <c r="T611" s="2">
        <f>(Table2[[#This Row],[Close Price]]-Table2[[#This Row],[50D EMA]])/Table2[[#This Row],[50D EMA]]</f>
        <v>2.2627021174700505E-2</v>
      </c>
      <c r="U611" s="2">
        <f>(Table2[[#This Row],[Close Price]]-Table2[[#This Row],[200D EMA]])/Table2[[#This Row],[200D EMA]]</f>
        <v>5.8707424306141009E-2</v>
      </c>
      <c r="V611">
        <v>0.65764963941335297</v>
      </c>
      <c r="W611">
        <v>885.1</v>
      </c>
      <c r="X611">
        <v>929.85</v>
      </c>
      <c r="Y611">
        <v>885.1</v>
      </c>
      <c r="Z611">
        <v>929.85</v>
      </c>
      <c r="AA611">
        <v>841.95</v>
      </c>
      <c r="AB611">
        <v>999</v>
      </c>
      <c r="AC611" s="2">
        <f>(Table2[[#This Row],[Close Price]]/Table2[[#This Row],[Day Low]])-1</f>
        <v>5.1406620720821916E-3</v>
      </c>
      <c r="AD611" s="2">
        <f>(Table2[[#This Row],[Day High]]/Table2[[#This Row],[Close Price]])-1</f>
        <v>4.5186309222728038E-2</v>
      </c>
      <c r="AE611" s="2">
        <f>(Table2[[#This Row],[Close Price]]/Table2[[#This Row],[Current Week Low]])-1</f>
        <v>5.1406620720821916E-3</v>
      </c>
      <c r="AF611" s="2">
        <f>(Table2[[#This Row],[Current Week High]]/Table2[[#This Row],[Close Price]])-1</f>
        <v>4.5186309222728038E-2</v>
      </c>
      <c r="AG611" s="2">
        <f>(Table2[[#This Row],[Close Price]]/Table2[[#This Row],[Current Month Low]])-1</f>
        <v>5.6654195617316772E-2</v>
      </c>
      <c r="AH611" s="2">
        <f>(Table2[[#This Row],[Current Month High]]/Table2[[#This Row],[Close Price]])-1</f>
        <v>0.12291350531107748</v>
      </c>
      <c r="AI611">
        <v>12.2913505311077</v>
      </c>
      <c r="AJ611">
        <v>34.530470285800597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0.11</v>
      </c>
      <c r="AM611" t="s">
        <v>10345</v>
      </c>
      <c r="AN611">
        <v>-5.86</v>
      </c>
      <c r="AO611" t="s">
        <v>10344</v>
      </c>
      <c r="AP611">
        <v>-2.1318178142184001E-2</v>
      </c>
      <c r="AQ611">
        <f>(Table2[[#This Row],[Sharpe Ratio]]-AVERAGE(Table2[Sharpe Ratio]))/_xlfn.STDEV.P(Table2[Sharpe Ratio])</f>
        <v>-0.99811545268115753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-2.6343899444876158</v>
      </c>
      <c r="AS611">
        <f>_xlfn.RANK.AVG(Table2[[#This Row],[1Y Return vs Nifty Z-Score]],Table2[1Y Return vs Nifty Z-Score])</f>
        <v>645</v>
      </c>
      <c r="AT611">
        <f>_xlfn.RANK.AVG(Table2[[#This Row],[6M Return vs Nifty Z-Score]],Table2[6M Return vs Nifty Z-Score])</f>
        <v>423</v>
      </c>
      <c r="AU611">
        <f>_xlfn.RANK.AVG(Table2[[#This Row],[Sharpe Ratio Z-Score]],Table2[Sharpe Ratio Z-Score])</f>
        <v>613</v>
      </c>
      <c r="AV611">
        <f>(Table2[[#This Row],[Rank 1Y]]+Table2[[#This Row],[Rank 6M]]+Table2[[#This Row],[Rank Sharpe]])/3</f>
        <v>560.33333333333337</v>
      </c>
    </row>
    <row r="612" spans="1:48" x14ac:dyDescent="0.3">
      <c r="A612" t="s">
        <v>1177</v>
      </c>
      <c r="B612" t="s">
        <v>1178</v>
      </c>
      <c r="C612" t="s">
        <v>10314</v>
      </c>
      <c r="D612" t="s">
        <v>561</v>
      </c>
      <c r="E612">
        <v>10446.919950560001</v>
      </c>
      <c r="F612">
        <v>2853.65</v>
      </c>
      <c r="G612">
        <v>-22.603013921306999</v>
      </c>
      <c r="H612">
        <f>(Table2[[#This Row],[1Y Return vs Nifty]]-AVERAGE(Table2[1Y Return vs Nifty]))/_xlfn.STDEV.P(Table2[1Y Return vs Nifty])</f>
        <v>-0.81582075995192493</v>
      </c>
      <c r="I612">
        <v>1.14273788866686</v>
      </c>
      <c r="J612">
        <f>(Table2[[#This Row],[1M Return vs Nifty]]-AVERAGE(Table2[1M Return vs Nifty]))/_xlfn.STDEV.P(Table2[1M Return vs Nifty])</f>
        <v>6.0639031071714165E-2</v>
      </c>
      <c r="K612">
        <v>2.2029567383437101</v>
      </c>
      <c r="L612">
        <f>(Table2[[#This Row],[6M Return vs Nifty]]-AVERAGE(Table2[6M Return vs Nifty]))/_xlfn.STDEV.P(Table2[6M Return vs Nifty])</f>
        <v>-0.2120579217145</v>
      </c>
      <c r="M612">
        <v>2.6510633416682499</v>
      </c>
      <c r="N612">
        <f>(Table2[[#This Row],[1W Return vs Nifty]]-AVERAGE(Table2[1W Return vs Nifty]))/_xlfn.STDEV.P(Table2[1W Return vs Nifty])</f>
        <v>0.41890421810088979</v>
      </c>
      <c r="O612">
        <v>2870.87</v>
      </c>
      <c r="P612">
        <v>2821.93344609109</v>
      </c>
      <c r="Q612">
        <v>2696.4429993331701</v>
      </c>
      <c r="R612">
        <v>61.1611903506057</v>
      </c>
      <c r="S612" s="2">
        <f>(Table2[[#This Row],[Close Price]]-Table2[[#This Row],[20D EMA]])/Table2[[#This Row],[20D EMA]]</f>
        <v>-5.9981817358500389E-3</v>
      </c>
      <c r="T612" s="2">
        <f>(Table2[[#This Row],[Close Price]]-Table2[[#This Row],[50D EMA]])/Table2[[#This Row],[50D EMA]]</f>
        <v>1.123929905322307E-2</v>
      </c>
      <c r="U612" s="2">
        <f>(Table2[[#This Row],[Close Price]]-Table2[[#This Row],[200D EMA]])/Table2[[#This Row],[200D EMA]]</f>
        <v>5.8301622064960132E-2</v>
      </c>
      <c r="V612">
        <v>0.53916922440350101</v>
      </c>
      <c r="W612">
        <v>2845</v>
      </c>
      <c r="X612">
        <v>2994.05</v>
      </c>
      <c r="Y612">
        <v>2845</v>
      </c>
      <c r="Z612">
        <v>2994.05</v>
      </c>
      <c r="AA612">
        <v>2744</v>
      </c>
      <c r="AB612">
        <v>3040</v>
      </c>
      <c r="AC612" s="2">
        <f>(Table2[[#This Row],[Close Price]]/Table2[[#This Row],[Day Low]])-1</f>
        <v>3.0404217926187638E-3</v>
      </c>
      <c r="AD612" s="2">
        <f>(Table2[[#This Row],[Day High]]/Table2[[#This Row],[Close Price]])-1</f>
        <v>4.9200147179927489E-2</v>
      </c>
      <c r="AE612" s="2">
        <f>(Table2[[#This Row],[Close Price]]/Table2[[#This Row],[Current Week Low]])-1</f>
        <v>3.0404217926187638E-3</v>
      </c>
      <c r="AF612" s="2">
        <f>(Table2[[#This Row],[Current Week High]]/Table2[[#This Row],[Close Price]])-1</f>
        <v>4.9200147179927489E-2</v>
      </c>
      <c r="AG612" s="2">
        <f>(Table2[[#This Row],[Close Price]]/Table2[[#This Row],[Current Month Low]])-1</f>
        <v>3.9959912536443154E-2</v>
      </c>
      <c r="AH612" s="2">
        <f>(Table2[[#This Row],[Current Month High]]/Table2[[#This Row],[Close Price]])-1</f>
        <v>6.5302332100993343E-2</v>
      </c>
      <c r="AI612">
        <v>12.4191824505457</v>
      </c>
      <c r="AJ612">
        <v>26.9982198486871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0.03</v>
      </c>
      <c r="AM612" t="s">
        <v>10345</v>
      </c>
      <c r="AN612">
        <v>-4.58</v>
      </c>
      <c r="AO612" t="s">
        <v>10344</v>
      </c>
      <c r="AP612">
        <v>-6.5629671139691995E-2</v>
      </c>
      <c r="AQ612">
        <f>(Table2[[#This Row],[Sharpe Ratio]]-AVERAGE(Table2[Sharpe Ratio]))/_xlfn.STDEV.P(Table2[Sharpe Ratio])</f>
        <v>-1.5072056345800569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-2.0555410670738778</v>
      </c>
      <c r="AS612">
        <f>_xlfn.RANK.AVG(Table2[[#This Row],[1Y Return vs Nifty Z-Score]],Table2[1Y Return vs Nifty Z-Score])</f>
        <v>610</v>
      </c>
      <c r="AT612">
        <f>_xlfn.RANK.AVG(Table2[[#This Row],[6M Return vs Nifty Z-Score]],Table2[6M Return vs Nifty Z-Score])</f>
        <v>391</v>
      </c>
      <c r="AU612">
        <f>_xlfn.RANK.AVG(Table2[[#This Row],[Sharpe Ratio Z-Score]],Table2[Sharpe Ratio Z-Score])</f>
        <v>685</v>
      </c>
      <c r="AV612">
        <f>(Table2[[#This Row],[Rank 1Y]]+Table2[[#This Row],[Rank 6M]]+Table2[[#This Row],[Rank Sharpe]])/3</f>
        <v>562</v>
      </c>
    </row>
    <row r="613" spans="1:48" x14ac:dyDescent="0.3">
      <c r="A613" t="s">
        <v>886</v>
      </c>
      <c r="B613" t="s">
        <v>887</v>
      </c>
      <c r="C613" t="s">
        <v>10301</v>
      </c>
      <c r="D613" t="s">
        <v>54</v>
      </c>
      <c r="E613">
        <v>17613.293342172001</v>
      </c>
      <c r="F613">
        <v>213.77</v>
      </c>
      <c r="G613">
        <v>-22.919311736896699</v>
      </c>
      <c r="H613">
        <f>(Table2[[#This Row],[1Y Return vs Nifty]]-AVERAGE(Table2[1Y Return vs Nifty]))/_xlfn.STDEV.P(Table2[1Y Return vs Nifty])</f>
        <v>-0.82078445953737411</v>
      </c>
      <c r="I613">
        <v>0.34257049198893402</v>
      </c>
      <c r="J613">
        <f>(Table2[[#This Row],[1M Return vs Nifty]]-AVERAGE(Table2[1M Return vs Nifty]))/_xlfn.STDEV.P(Table2[1M Return vs Nifty])</f>
        <v>-1.5150926472697796E-2</v>
      </c>
      <c r="K613">
        <v>-26.113076182706699</v>
      </c>
      <c r="L613">
        <f>(Table2[[#This Row],[6M Return vs Nifty]]-AVERAGE(Table2[6M Return vs Nifty]))/_xlfn.STDEV.P(Table2[6M Return vs Nifty])</f>
        <v>-1.1810937893813613</v>
      </c>
      <c r="M613">
        <v>2.8093230442582602</v>
      </c>
      <c r="N613">
        <f>(Table2[[#This Row],[1W Return vs Nifty]]-AVERAGE(Table2[1W Return vs Nifty]))/_xlfn.STDEV.P(Table2[1W Return vs Nifty])</f>
        <v>0.45464680256247592</v>
      </c>
      <c r="O613">
        <v>210.48</v>
      </c>
      <c r="P613">
        <v>212.502871504501</v>
      </c>
      <c r="Q613">
        <v>212.03670564441401</v>
      </c>
      <c r="R613">
        <v>61.363552387675703</v>
      </c>
      <c r="S613" s="2">
        <f>(Table2[[#This Row],[Close Price]]-Table2[[#This Row],[20D EMA]])/Table2[[#This Row],[20D EMA]]</f>
        <v>1.5630938806537535E-2</v>
      </c>
      <c r="T613" s="2">
        <f>(Table2[[#This Row],[Close Price]]-Table2[[#This Row],[50D EMA]])/Table2[[#This Row],[50D EMA]]</f>
        <v>5.9628770497445705E-3</v>
      </c>
      <c r="U613" s="2">
        <f>(Table2[[#This Row],[Close Price]]-Table2[[#This Row],[200D EMA]])/Table2[[#This Row],[200D EMA]]</f>
        <v>8.1745014398249289E-3</v>
      </c>
      <c r="V613">
        <v>2.5407140290415899</v>
      </c>
      <c r="W613">
        <v>211.4</v>
      </c>
      <c r="X613">
        <v>215.89</v>
      </c>
      <c r="Y613">
        <v>207.9</v>
      </c>
      <c r="Z613">
        <v>217.17</v>
      </c>
      <c r="AA613">
        <v>199.23</v>
      </c>
      <c r="AB613">
        <v>228.5</v>
      </c>
      <c r="AC613" s="2">
        <f>(Table2[[#This Row],[Close Price]]/Table2[[#This Row],[Day Low]])-1</f>
        <v>1.1210974456007605E-2</v>
      </c>
      <c r="AD613" s="2">
        <f>(Table2[[#This Row],[Day High]]/Table2[[#This Row],[Close Price]])-1</f>
        <v>9.9172007297561038E-3</v>
      </c>
      <c r="AE613" s="2">
        <f>(Table2[[#This Row],[Close Price]]/Table2[[#This Row],[Current Week Low]])-1</f>
        <v>2.8234728234728168E-2</v>
      </c>
      <c r="AF613" s="2">
        <f>(Table2[[#This Row],[Current Week High]]/Table2[[#This Row],[Close Price]])-1</f>
        <v>1.5904944566590196E-2</v>
      </c>
      <c r="AG613" s="2">
        <f>(Table2[[#This Row],[Close Price]]/Table2[[#This Row],[Current Month Low]])-1</f>
        <v>7.298097676052806E-2</v>
      </c>
      <c r="AH613" s="2">
        <f>(Table2[[#This Row],[Current Month High]]/Table2[[#This Row],[Close Price]])-1</f>
        <v>6.8905833372316039E-2</v>
      </c>
      <c r="AI613">
        <v>35.308976937830302</v>
      </c>
      <c r="AJ613">
        <v>16.798251604971899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-0.06</v>
      </c>
      <c r="AM613" t="s">
        <v>10344</v>
      </c>
      <c r="AN613">
        <v>2.87</v>
      </c>
      <c r="AO613" t="s">
        <v>10345</v>
      </c>
      <c r="AP613">
        <v>4.9963960569470001E-2</v>
      </c>
      <c r="AQ613">
        <f>(Table2[[#This Row],[Sharpe Ratio]]-AVERAGE(Table2[Sharpe Ratio]))/_xlfn.STDEV.P(Table2[Sharpe Ratio])</f>
        <v>-0.17916229836294637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611</v>
      </c>
      <c r="AT613">
        <f>_xlfn.RANK.AVG(Table2[[#This Row],[6M Return vs Nifty Z-Score]],Table2[6M Return vs Nifty Z-Score])</f>
        <v>685</v>
      </c>
      <c r="AU613">
        <f>_xlfn.RANK.AVG(Table2[[#This Row],[Sharpe Ratio Z-Score]],Table2[Sharpe Ratio Z-Score])</f>
        <v>394</v>
      </c>
      <c r="AV613">
        <f>(Table2[[#This Row],[Rank 1Y]]+Table2[[#This Row],[Rank 6M]]+Table2[[#This Row],[Rank Sharpe]])/3</f>
        <v>563.33333333333337</v>
      </c>
    </row>
    <row r="614" spans="1:48" x14ac:dyDescent="0.3">
      <c r="A614" t="s">
        <v>1323</v>
      </c>
      <c r="B614" t="s">
        <v>1324</v>
      </c>
      <c r="C614" t="s">
        <v>10310</v>
      </c>
      <c r="D614" t="s">
        <v>402</v>
      </c>
      <c r="E614">
        <v>8602.7464477399899</v>
      </c>
      <c r="F614">
        <v>195.12</v>
      </c>
      <c r="G614">
        <v>-30.8078112496807</v>
      </c>
      <c r="H614">
        <f>(Table2[[#This Row],[1Y Return vs Nifty]]-AVERAGE(Table2[1Y Return vs Nifty]))/_xlfn.STDEV.P(Table2[1Y Return vs Nifty])</f>
        <v>-0.94457962925241146</v>
      </c>
      <c r="I614">
        <v>0.22140946875204801</v>
      </c>
      <c r="J614">
        <f>(Table2[[#This Row],[1M Return vs Nifty]]-AVERAGE(Table2[1M Return vs Nifty]))/_xlfn.STDEV.P(Table2[1M Return vs Nifty])</f>
        <v>-2.6627011158584152E-2</v>
      </c>
      <c r="K614">
        <v>-5.9680883938960596</v>
      </c>
      <c r="L614">
        <f>(Table2[[#This Row],[6M Return vs Nifty]]-AVERAGE(Table2[6M Return vs Nifty]))/_xlfn.STDEV.P(Table2[6M Return vs Nifty])</f>
        <v>-0.49168875247182353</v>
      </c>
      <c r="M614">
        <v>1.4824164004470599</v>
      </c>
      <c r="N614">
        <f>(Table2[[#This Row],[1W Return vs Nifty]]-AVERAGE(Table2[1W Return vs Nifty]))/_xlfn.STDEV.P(Table2[1W Return vs Nifty])</f>
        <v>0.15496803397583978</v>
      </c>
      <c r="O614">
        <v>191.51</v>
      </c>
      <c r="P614">
        <v>187.486171705126</v>
      </c>
      <c r="Q614">
        <v>190.97242047045199</v>
      </c>
      <c r="R614">
        <v>60.787009674325603</v>
      </c>
      <c r="S614" s="2">
        <f>(Table2[[#This Row],[Close Price]]-Table2[[#This Row],[20D EMA]])/Table2[[#This Row],[20D EMA]]</f>
        <v>1.8850190590569756E-2</v>
      </c>
      <c r="T614" s="2">
        <f>(Table2[[#This Row],[Close Price]]-Table2[[#This Row],[50D EMA]])/Table2[[#This Row],[50D EMA]]</f>
        <v>4.0716753803476877E-2</v>
      </c>
      <c r="U614" s="2">
        <f>(Table2[[#This Row],[Close Price]]-Table2[[#This Row],[200D EMA]])/Table2[[#This Row],[200D EMA]]</f>
        <v>2.171821208177932E-2</v>
      </c>
      <c r="V614">
        <v>0.81270381522688195</v>
      </c>
      <c r="W614">
        <v>193.95</v>
      </c>
      <c r="X614">
        <v>202.62</v>
      </c>
      <c r="Y614">
        <v>193.95</v>
      </c>
      <c r="Z614">
        <v>202.62</v>
      </c>
      <c r="AA614">
        <v>176.35</v>
      </c>
      <c r="AB614">
        <v>202.62</v>
      </c>
      <c r="AC614" s="2">
        <f>(Table2[[#This Row],[Close Price]]/Table2[[#This Row],[Day Low]])-1</f>
        <v>6.0324825986080022E-3</v>
      </c>
      <c r="AD614" s="2">
        <f>(Table2[[#This Row],[Day High]]/Table2[[#This Row],[Close Price]])-1</f>
        <v>3.8437884378843767E-2</v>
      </c>
      <c r="AE614" s="2">
        <f>(Table2[[#This Row],[Close Price]]/Table2[[#This Row],[Current Week Low]])-1</f>
        <v>6.0324825986080022E-3</v>
      </c>
      <c r="AF614" s="2">
        <f>(Table2[[#This Row],[Current Week High]]/Table2[[#This Row],[Close Price]])-1</f>
        <v>3.8437884378843767E-2</v>
      </c>
      <c r="AG614" s="2">
        <f>(Table2[[#This Row],[Close Price]]/Table2[[#This Row],[Current Month Low]])-1</f>
        <v>0.10643606464417354</v>
      </c>
      <c r="AH614" s="2">
        <f>(Table2[[#This Row],[Current Month High]]/Table2[[#This Row],[Close Price]])-1</f>
        <v>3.8437884378843767E-2</v>
      </c>
      <c r="AI614">
        <v>32.226322263222599</v>
      </c>
      <c r="AJ614">
        <v>34.565517241379297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0.08</v>
      </c>
      <c r="AM614" t="s">
        <v>10345</v>
      </c>
      <c r="AN614">
        <v>2.87</v>
      </c>
      <c r="AO614" t="s">
        <v>10345</v>
      </c>
      <c r="AQ614">
        <f>(Table2[[#This Row],[Sharpe Ratio]]-AVERAGE(Table2[Sharpe Ratio]))/_xlfn.STDEV.P(Table2[Sharpe Ratio])</f>
        <v>-0.7531930983662638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653</v>
      </c>
      <c r="AT614">
        <f>_xlfn.RANK.AVG(Table2[[#This Row],[6M Return vs Nifty Z-Score]],Table2[6M Return vs Nifty Z-Score])</f>
        <v>489</v>
      </c>
      <c r="AU614">
        <f>_xlfn.RANK.AVG(Table2[[#This Row],[Sharpe Ratio Z-Score]],Table2[Sharpe Ratio Z-Score])</f>
        <v>551.5</v>
      </c>
      <c r="AV614">
        <f>(Table2[[#This Row],[Rank 1Y]]+Table2[[#This Row],[Rank 6M]]+Table2[[#This Row],[Rank Sharpe]])/3</f>
        <v>564.5</v>
      </c>
    </row>
    <row r="615" spans="1:48" x14ac:dyDescent="0.3">
      <c r="A615" t="s">
        <v>710</v>
      </c>
      <c r="B615" t="s">
        <v>711</v>
      </c>
      <c r="C615" t="s">
        <v>10305</v>
      </c>
      <c r="D615" t="s">
        <v>51</v>
      </c>
      <c r="E615">
        <v>24426.612720770001</v>
      </c>
      <c r="F615">
        <v>458.05</v>
      </c>
      <c r="G615">
        <v>-12.765522026173601</v>
      </c>
      <c r="H615">
        <f>(Table2[[#This Row],[1Y Return vs Nifty]]-AVERAGE(Table2[1Y Return vs Nifty]))/_xlfn.STDEV.P(Table2[1Y Return vs Nifty])</f>
        <v>-0.66143981884205527</v>
      </c>
      <c r="I615">
        <v>-0.51025597471731299</v>
      </c>
      <c r="J615">
        <f>(Table2[[#This Row],[1M Return vs Nifty]]-AVERAGE(Table2[1M Return vs Nifty]))/_xlfn.STDEV.P(Table2[1M Return vs Nifty])</f>
        <v>-9.5928626204987322E-2</v>
      </c>
      <c r="K615">
        <v>-1.04292928156945</v>
      </c>
      <c r="L615">
        <f>(Table2[[#This Row],[6M Return vs Nifty]]-AVERAGE(Table2[6M Return vs Nifty]))/_xlfn.STDEV.P(Table2[6M Return vs Nifty])</f>
        <v>-0.32313915913303609</v>
      </c>
      <c r="M615">
        <v>2.2970027248458802</v>
      </c>
      <c r="N615">
        <f>(Table2[[#This Row],[1W Return vs Nifty]]-AVERAGE(Table2[1W Return vs Nifty]))/_xlfn.STDEV.P(Table2[1W Return vs Nifty])</f>
        <v>0.33894045414716156</v>
      </c>
      <c r="O615">
        <v>442.88</v>
      </c>
      <c r="P615">
        <v>441.465345316617</v>
      </c>
      <c r="Q615">
        <v>423.13867676544498</v>
      </c>
      <c r="R615">
        <v>68.248515668348702</v>
      </c>
      <c r="S615" s="2">
        <f>(Table2[[#This Row],[Close Price]]-Table2[[#This Row],[20D EMA]])/Table2[[#This Row],[20D EMA]]</f>
        <v>3.4253070809248588E-2</v>
      </c>
      <c r="T615" s="2">
        <f>(Table2[[#This Row],[Close Price]]-Table2[[#This Row],[50D EMA]])/Table2[[#This Row],[50D EMA]]</f>
        <v>3.7567285539680507E-2</v>
      </c>
      <c r="U615" s="2">
        <f>(Table2[[#This Row],[Close Price]]-Table2[[#This Row],[200D EMA]])/Table2[[#This Row],[200D EMA]]</f>
        <v>8.250563030877732E-2</v>
      </c>
      <c r="V615">
        <v>0.87705617605066</v>
      </c>
      <c r="W615">
        <v>450.25</v>
      </c>
      <c r="X615">
        <v>463.3</v>
      </c>
      <c r="Y615">
        <v>444</v>
      </c>
      <c r="Z615">
        <v>463.3</v>
      </c>
      <c r="AA615">
        <v>417.7</v>
      </c>
      <c r="AB615">
        <v>466.1</v>
      </c>
      <c r="AC615" s="2">
        <f>(Table2[[#This Row],[Close Price]]/Table2[[#This Row],[Day Low]])-1</f>
        <v>1.7323709050527603E-2</v>
      </c>
      <c r="AD615" s="2">
        <f>(Table2[[#This Row],[Day High]]/Table2[[#This Row],[Close Price]])-1</f>
        <v>1.1461630826328895E-2</v>
      </c>
      <c r="AE615" s="2">
        <f>(Table2[[#This Row],[Close Price]]/Table2[[#This Row],[Current Week Low]])-1</f>
        <v>3.1644144144144182E-2</v>
      </c>
      <c r="AF615" s="2">
        <f>(Table2[[#This Row],[Current Week High]]/Table2[[#This Row],[Close Price]])-1</f>
        <v>1.1461630826328895E-2</v>
      </c>
      <c r="AG615" s="2">
        <f>(Table2[[#This Row],[Close Price]]/Table2[[#This Row],[Current Month Low]])-1</f>
        <v>9.6600430931290449E-2</v>
      </c>
      <c r="AH615" s="2">
        <f>(Table2[[#This Row],[Current Month High]]/Table2[[#This Row],[Close Price]])-1</f>
        <v>1.7574500600371135E-2</v>
      </c>
      <c r="AI615">
        <v>5.7308154131644899</v>
      </c>
      <c r="AJ615">
        <v>31.0961648540355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-0.11</v>
      </c>
      <c r="AM615" t="s">
        <v>10344</v>
      </c>
      <c r="AN615">
        <v>7.45</v>
      </c>
      <c r="AO615" t="s">
        <v>10345</v>
      </c>
      <c r="AP615">
        <v>-8.7273214365648E-2</v>
      </c>
      <c r="AQ615">
        <f>(Table2[[#This Row],[Sharpe Ratio]]-AVERAGE(Table2[Sharpe Ratio]))/_xlfn.STDEV.P(Table2[Sharpe Ratio])</f>
        <v>-1.755866074851349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-2.4974332248842659</v>
      </c>
      <c r="AS615">
        <f>_xlfn.RANK.AVG(Table2[[#This Row],[1Y Return vs Nifty Z-Score]],Table2[1Y Return vs Nifty Z-Score])</f>
        <v>554</v>
      </c>
      <c r="AT615">
        <f>_xlfn.RANK.AVG(Table2[[#This Row],[6M Return vs Nifty Z-Score]],Table2[6M Return vs Nifty Z-Score])</f>
        <v>429</v>
      </c>
      <c r="AU615">
        <f>_xlfn.RANK.AVG(Table2[[#This Row],[Sharpe Ratio Z-Score]],Table2[Sharpe Ratio Z-Score])</f>
        <v>715</v>
      </c>
      <c r="AV615">
        <f>(Table2[[#This Row],[Rank 1Y]]+Table2[[#This Row],[Rank 6M]]+Table2[[#This Row],[Rank Sharpe]])/3</f>
        <v>566</v>
      </c>
    </row>
    <row r="616" spans="1:48" x14ac:dyDescent="0.3">
      <c r="A616" t="s">
        <v>488</v>
      </c>
      <c r="B616" t="s">
        <v>489</v>
      </c>
      <c r="C616" t="s">
        <v>10314</v>
      </c>
      <c r="D616" t="s">
        <v>385</v>
      </c>
      <c r="E616">
        <v>43756.672432095002</v>
      </c>
      <c r="F616">
        <v>578.04999999999995</v>
      </c>
      <c r="G616">
        <v>-30.1402168599638</v>
      </c>
      <c r="H616">
        <f>(Table2[[#This Row],[1Y Return vs Nifty]]-AVERAGE(Table2[1Y Return vs Nifty]))/_xlfn.STDEV.P(Table2[1Y Return vs Nifty])</f>
        <v>-0.93410299036286371</v>
      </c>
      <c r="I616">
        <v>5.50195178766994</v>
      </c>
      <c r="J616">
        <f>(Table2[[#This Row],[1M Return vs Nifty]]-AVERAGE(Table2[1M Return vs Nifty]))/_xlfn.STDEV.P(Table2[1M Return vs Nifty])</f>
        <v>0.47353343004887782</v>
      </c>
      <c r="K616">
        <v>7.3368597752631697</v>
      </c>
      <c r="L616">
        <f>(Table2[[#This Row],[6M Return vs Nifty]]-AVERAGE(Table2[6M Return vs Nifty]))/_xlfn.STDEV.P(Table2[6M Return vs Nifty])</f>
        <v>-3.6364659958176525E-2</v>
      </c>
      <c r="M616">
        <v>1.83743558316754</v>
      </c>
      <c r="N616">
        <f>(Table2[[#This Row],[1W Return vs Nifty]]-AVERAGE(Table2[1W Return vs Nifty]))/_xlfn.STDEV.P(Table2[1W Return vs Nifty])</f>
        <v>0.23514828780042263</v>
      </c>
      <c r="O616">
        <v>563.85</v>
      </c>
      <c r="P616">
        <v>553.46813539327002</v>
      </c>
      <c r="Q616">
        <v>550.56471080882204</v>
      </c>
      <c r="R616">
        <v>68.963138982739594</v>
      </c>
      <c r="S616" s="2">
        <f>(Table2[[#This Row],[Close Price]]-Table2[[#This Row],[20D EMA]])/Table2[[#This Row],[20D EMA]]</f>
        <v>2.5184002837634001E-2</v>
      </c>
      <c r="T616" s="2">
        <f>(Table2[[#This Row],[Close Price]]-Table2[[#This Row],[50D EMA]])/Table2[[#This Row],[50D EMA]]</f>
        <v>4.4414236402721088E-2</v>
      </c>
      <c r="U616" s="2">
        <f>(Table2[[#This Row],[Close Price]]-Table2[[#This Row],[200D EMA]])/Table2[[#This Row],[200D EMA]]</f>
        <v>4.9921995819165205E-2</v>
      </c>
      <c r="V616">
        <v>0.740645214084524</v>
      </c>
      <c r="W616">
        <v>575.54999999999995</v>
      </c>
      <c r="X616">
        <v>585.9</v>
      </c>
      <c r="Y616">
        <v>572.1</v>
      </c>
      <c r="Z616">
        <v>587.75</v>
      </c>
      <c r="AA616">
        <v>520</v>
      </c>
      <c r="AB616">
        <v>587.9</v>
      </c>
      <c r="AC616" s="2">
        <f>(Table2[[#This Row],[Close Price]]/Table2[[#This Row],[Day Low]])-1</f>
        <v>4.3436712709581382E-3</v>
      </c>
      <c r="AD616" s="2">
        <f>(Table2[[#This Row],[Day High]]/Table2[[#This Row],[Close Price]])-1</f>
        <v>1.3580140126286722E-2</v>
      </c>
      <c r="AE616" s="2">
        <f>(Table2[[#This Row],[Close Price]]/Table2[[#This Row],[Current Week Low]])-1</f>
        <v>1.0400279671386015E-2</v>
      </c>
      <c r="AF616" s="2">
        <f>(Table2[[#This Row],[Current Week High]]/Table2[[#This Row],[Close Price]])-1</f>
        <v>1.6780555315284218E-2</v>
      </c>
      <c r="AG616" s="2">
        <f>(Table2[[#This Row],[Close Price]]/Table2[[#This Row],[Current Month Low]])-1</f>
        <v>0.11163461538461528</v>
      </c>
      <c r="AH616" s="2">
        <f>(Table2[[#This Row],[Current Month High]]/Table2[[#This Row],[Close Price]])-1</f>
        <v>1.7040048438716315E-2</v>
      </c>
      <c r="AI616">
        <v>10.552720352910599</v>
      </c>
      <c r="AJ616">
        <v>29.086645824028501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0.02</v>
      </c>
      <c r="AM616" t="s">
        <v>10345</v>
      </c>
      <c r="AN616">
        <v>4.2300000000000004</v>
      </c>
      <c r="AO616" t="s">
        <v>10345</v>
      </c>
      <c r="AP616">
        <v>-0.106045204698545</v>
      </c>
      <c r="AQ616">
        <f>(Table2[[#This Row],[Sharpe Ratio]]-AVERAGE(Table2[Sharpe Ratio]))/_xlfn.STDEV.P(Table2[Sharpe Ratio])</f>
        <v>-1.9715355395140803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-2.2333214719858194</v>
      </c>
      <c r="AS616">
        <f>_xlfn.RANK.AVG(Table2[[#This Row],[1Y Return vs Nifty Z-Score]],Table2[1Y Return vs Nifty Z-Score])</f>
        <v>649</v>
      </c>
      <c r="AT616">
        <f>_xlfn.RANK.AVG(Table2[[#This Row],[6M Return vs Nifty Z-Score]],Table2[6M Return vs Nifty Z-Score])</f>
        <v>324</v>
      </c>
      <c r="AU616">
        <f>_xlfn.RANK.AVG(Table2[[#This Row],[Sharpe Ratio Z-Score]],Table2[Sharpe Ratio Z-Score])</f>
        <v>726</v>
      </c>
      <c r="AV616">
        <f>(Table2[[#This Row],[Rank 1Y]]+Table2[[#This Row],[Rank 6M]]+Table2[[#This Row],[Rank Sharpe]])/3</f>
        <v>566.33333333333337</v>
      </c>
    </row>
    <row r="617" spans="1:48" x14ac:dyDescent="0.3">
      <c r="A617" t="s">
        <v>2041</v>
      </c>
      <c r="B617" t="s">
        <v>2042</v>
      </c>
      <c r="C617" t="s">
        <v>10305</v>
      </c>
      <c r="D617" t="s">
        <v>201</v>
      </c>
      <c r="E617">
        <v>3156.8276178249998</v>
      </c>
      <c r="F617">
        <v>202.1</v>
      </c>
      <c r="G617">
        <v>-0.58559356066313795</v>
      </c>
      <c r="H617">
        <f>(Table2[[#This Row],[1Y Return vs Nifty]]-AVERAGE(Table2[1Y Return vs Nifty]))/_xlfn.STDEV.P(Table2[1Y Return vs Nifty])</f>
        <v>-0.4702987394693135</v>
      </c>
      <c r="I617">
        <v>17.914775033368901</v>
      </c>
      <c r="J617">
        <f>(Table2[[#This Row],[1M Return vs Nifty]]-AVERAGE(Table2[1M Return vs Nifty]))/_xlfn.STDEV.P(Table2[1M Return vs Nifty])</f>
        <v>1.6492466004474973</v>
      </c>
      <c r="K617">
        <v>-33.158182344660702</v>
      </c>
      <c r="L617">
        <f>(Table2[[#This Row],[6M Return vs Nifty]]-AVERAGE(Table2[6M Return vs Nifty]))/_xlfn.STDEV.P(Table2[6M Return vs Nifty])</f>
        <v>-1.4221925542220752</v>
      </c>
      <c r="M617">
        <v>15.788920373963601</v>
      </c>
      <c r="N617">
        <f>(Table2[[#This Row],[1W Return vs Nifty]]-AVERAGE(Table2[1W Return vs Nifty]))/_xlfn.STDEV.P(Table2[1W Return vs Nifty])</f>
        <v>3.3860585658982063</v>
      </c>
      <c r="O617">
        <v>187.24</v>
      </c>
      <c r="P617">
        <v>183.52121279026699</v>
      </c>
      <c r="Q617">
        <v>184.416955642788</v>
      </c>
      <c r="R617">
        <v>68.632554846852003</v>
      </c>
      <c r="S617" s="2">
        <f>(Table2[[#This Row],[Close Price]]-Table2[[#This Row],[20D EMA]])/Table2[[#This Row],[20D EMA]]</f>
        <v>7.9363383892330622E-2</v>
      </c>
      <c r="T617" s="2">
        <f>(Table2[[#This Row],[Close Price]]-Table2[[#This Row],[50D EMA]])/Table2[[#This Row],[50D EMA]]</f>
        <v>0.10123509390146276</v>
      </c>
      <c r="U617" s="2">
        <f>(Table2[[#This Row],[Close Price]]-Table2[[#This Row],[200D EMA]])/Table2[[#This Row],[200D EMA]]</f>
        <v>9.5886217704752183E-2</v>
      </c>
      <c r="V617">
        <v>1.3910669548561401</v>
      </c>
      <c r="W617">
        <v>201.1</v>
      </c>
      <c r="X617">
        <v>213.99</v>
      </c>
      <c r="Y617">
        <v>191</v>
      </c>
      <c r="Z617">
        <v>213.99</v>
      </c>
      <c r="AA617">
        <v>169.1</v>
      </c>
      <c r="AB617">
        <v>213.99</v>
      </c>
      <c r="AC617" s="2">
        <f>(Table2[[#This Row],[Close Price]]/Table2[[#This Row],[Day Low]])-1</f>
        <v>4.972650422675251E-3</v>
      </c>
      <c r="AD617" s="2">
        <f>(Table2[[#This Row],[Day High]]/Table2[[#This Row],[Close Price]])-1</f>
        <v>5.8832261256803742E-2</v>
      </c>
      <c r="AE617" s="2">
        <f>(Table2[[#This Row],[Close Price]]/Table2[[#This Row],[Current Week Low]])-1</f>
        <v>5.8115183246073343E-2</v>
      </c>
      <c r="AF617" s="2">
        <f>(Table2[[#This Row],[Current Week High]]/Table2[[#This Row],[Close Price]])-1</f>
        <v>5.8832261256803742E-2</v>
      </c>
      <c r="AG617" s="2">
        <f>(Table2[[#This Row],[Close Price]]/Table2[[#This Row],[Current Month Low]])-1</f>
        <v>0.19515079834417515</v>
      </c>
      <c r="AH617" s="2">
        <f>(Table2[[#This Row],[Current Month High]]/Table2[[#This Row],[Close Price]])-1</f>
        <v>5.8832261256803742E-2</v>
      </c>
      <c r="AI617">
        <v>40.029688273132102</v>
      </c>
      <c r="AJ617">
        <v>51.954887218045101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0.09</v>
      </c>
      <c r="AM617" t="s">
        <v>10345</v>
      </c>
      <c r="AN617">
        <v>4.53</v>
      </c>
      <c r="AO617" t="s">
        <v>10345</v>
      </c>
      <c r="AP617">
        <v>2.3122948584040001E-3</v>
      </c>
      <c r="AQ617">
        <f>(Table2[[#This Row],[Sharpe Ratio]]-AVERAGE(Table2[Sharpe Ratio]))/_xlfn.STDEV.P(Table2[Sharpe Ratio])</f>
        <v>-0.7266273807513105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465</v>
      </c>
      <c r="AT617">
        <f>_xlfn.RANK.AVG(Table2[[#This Row],[6M Return vs Nifty Z-Score]],Table2[6M Return vs Nifty Z-Score])</f>
        <v>712</v>
      </c>
      <c r="AU617">
        <f>_xlfn.RANK.AVG(Table2[[#This Row],[Sharpe Ratio Z-Score]],Table2[Sharpe Ratio Z-Score])</f>
        <v>522</v>
      </c>
      <c r="AV617">
        <f>(Table2[[#This Row],[Rank 1Y]]+Table2[[#This Row],[Rank 6M]]+Table2[[#This Row],[Rank Sharpe]])/3</f>
        <v>566.33333333333337</v>
      </c>
    </row>
    <row r="618" spans="1:48" x14ac:dyDescent="0.3">
      <c r="A618" t="s">
        <v>1979</v>
      </c>
      <c r="B618" t="s">
        <v>1980</v>
      </c>
      <c r="C618" t="s">
        <v>10311</v>
      </c>
      <c r="D618" t="s">
        <v>136</v>
      </c>
      <c r="E618">
        <v>3485.7338728199902</v>
      </c>
      <c r="F618">
        <v>533.4</v>
      </c>
      <c r="G618">
        <v>-19.682725951870999</v>
      </c>
      <c r="H618">
        <f>(Table2[[#This Row],[1Y Return vs Nifty]]-AVERAGE(Table2[1Y Return vs Nifty]))/_xlfn.STDEV.P(Table2[1Y Return vs Nifty])</f>
        <v>-0.7699923303238011</v>
      </c>
      <c r="I618">
        <v>-0.42037746896797601</v>
      </c>
      <c r="J618">
        <f>(Table2[[#This Row],[1M Return vs Nifty]]-AVERAGE(Table2[1M Return vs Nifty]))/_xlfn.STDEV.P(Table2[1M Return vs Nifty])</f>
        <v>-8.7415547362761928E-2</v>
      </c>
      <c r="K618">
        <v>-11.934036912467301</v>
      </c>
      <c r="L618">
        <f>(Table2[[#This Row],[6M Return vs Nifty]]-AVERAGE(Table2[6M Return vs Nifty]))/_xlfn.STDEV.P(Table2[6M Return vs Nifty])</f>
        <v>-0.69585640954682626</v>
      </c>
      <c r="M618">
        <v>9.4317178631707396E-2</v>
      </c>
      <c r="N618">
        <f>(Table2[[#This Row],[1W Return vs Nifty]]-AVERAGE(Table2[1W Return vs Nifty]))/_xlfn.STDEV.P(Table2[1W Return vs Nifty])</f>
        <v>-0.15853093553333786</v>
      </c>
      <c r="O618">
        <v>507.87</v>
      </c>
      <c r="P618">
        <v>510.495215915112</v>
      </c>
      <c r="Q618">
        <v>511.50754590213501</v>
      </c>
      <c r="R618">
        <v>66.842539810133303</v>
      </c>
      <c r="S618" s="2">
        <f>(Table2[[#This Row],[Close Price]]-Table2[[#This Row],[20D EMA]])/Table2[[#This Row],[20D EMA]]</f>
        <v>5.0268769567015127E-2</v>
      </c>
      <c r="T618" s="2">
        <f>(Table2[[#This Row],[Close Price]]-Table2[[#This Row],[50D EMA]])/Table2[[#This Row],[50D EMA]]</f>
        <v>4.4867774213767982E-2</v>
      </c>
      <c r="U618" s="2">
        <f>(Table2[[#This Row],[Close Price]]-Table2[[#This Row],[200D EMA]])/Table2[[#This Row],[200D EMA]]</f>
        <v>4.2799865365140827E-2</v>
      </c>
      <c r="V618">
        <v>1.3090371775771701</v>
      </c>
      <c r="W618">
        <v>524</v>
      </c>
      <c r="X618">
        <v>548.79999999999995</v>
      </c>
      <c r="Y618">
        <v>495.1</v>
      </c>
      <c r="Z618">
        <v>548.79999999999995</v>
      </c>
      <c r="AA618">
        <v>425</v>
      </c>
      <c r="AB618">
        <v>548.79999999999995</v>
      </c>
      <c r="AC618" s="2">
        <f>(Table2[[#This Row],[Close Price]]/Table2[[#This Row],[Day Low]])-1</f>
        <v>1.7938931297709848E-2</v>
      </c>
      <c r="AD618" s="2">
        <f>(Table2[[#This Row],[Day High]]/Table2[[#This Row],[Close Price]])-1</f>
        <v>2.887139107611536E-2</v>
      </c>
      <c r="AE618" s="2">
        <f>(Table2[[#This Row],[Close Price]]/Table2[[#This Row],[Current Week Low]])-1</f>
        <v>7.7358109472833725E-2</v>
      </c>
      <c r="AF618" s="2">
        <f>(Table2[[#This Row],[Current Week High]]/Table2[[#This Row],[Close Price]])-1</f>
        <v>2.887139107611536E-2</v>
      </c>
      <c r="AG618" s="2">
        <f>(Table2[[#This Row],[Close Price]]/Table2[[#This Row],[Current Month Low]])-1</f>
        <v>0.25505882352941178</v>
      </c>
      <c r="AH618" s="2">
        <f>(Table2[[#This Row],[Current Month High]]/Table2[[#This Row],[Close Price]])-1</f>
        <v>2.887139107611536E-2</v>
      </c>
      <c r="AI618">
        <v>16.235470566179199</v>
      </c>
      <c r="AJ618">
        <v>25.5058823529411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0.01</v>
      </c>
      <c r="AM618" t="s">
        <v>10345</v>
      </c>
      <c r="AN618">
        <v>12.75</v>
      </c>
      <c r="AO618" t="s">
        <v>10345</v>
      </c>
      <c r="AQ618">
        <f>(Table2[[#This Row],[Sharpe Ratio]]-AVERAGE(Table2[Sharpe Ratio]))/_xlfn.STDEV.P(Table2[Sharpe Ratio])</f>
        <v>-0.7531930983662638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596</v>
      </c>
      <c r="AT618">
        <f>_xlfn.RANK.AVG(Table2[[#This Row],[6M Return vs Nifty Z-Score]],Table2[6M Return vs Nifty Z-Score])</f>
        <v>553</v>
      </c>
      <c r="AU618">
        <f>_xlfn.RANK.AVG(Table2[[#This Row],[Sharpe Ratio Z-Score]],Table2[Sharpe Ratio Z-Score])</f>
        <v>551.5</v>
      </c>
      <c r="AV618">
        <f>(Table2[[#This Row],[Rank 1Y]]+Table2[[#This Row],[Rank 6M]]+Table2[[#This Row],[Rank Sharpe]])/3</f>
        <v>566.83333333333337</v>
      </c>
    </row>
    <row r="619" spans="1:48" x14ac:dyDescent="0.3">
      <c r="A619" t="s">
        <v>1037</v>
      </c>
      <c r="B619" t="s">
        <v>1038</v>
      </c>
      <c r="C619" t="s">
        <v>10301</v>
      </c>
      <c r="D619" t="s">
        <v>541</v>
      </c>
      <c r="E619">
        <v>13377.696975299999</v>
      </c>
      <c r="F619">
        <v>1720.1</v>
      </c>
      <c r="G619">
        <v>-22.194125128358799</v>
      </c>
      <c r="H619">
        <f>(Table2[[#This Row],[1Y Return vs Nifty]]-AVERAGE(Table2[1Y Return vs Nifty]))/_xlfn.STDEV.P(Table2[1Y Return vs Nifty])</f>
        <v>-0.80940401904504311</v>
      </c>
      <c r="I619">
        <v>-4.8331718022438004</v>
      </c>
      <c r="J619">
        <f>(Table2[[#This Row],[1M Return vs Nifty]]-AVERAGE(Table2[1M Return vs Nifty]))/_xlfn.STDEV.P(Table2[1M Return vs Nifty])</f>
        <v>-0.5053849579632459</v>
      </c>
      <c r="K619">
        <v>2.52876009997498</v>
      </c>
      <c r="L619">
        <f>(Table2[[#This Row],[6M Return vs Nifty]]-AVERAGE(Table2[6M Return vs Nifty]))/_xlfn.STDEV.P(Table2[6M Return vs Nifty])</f>
        <v>-0.20090822627137769</v>
      </c>
      <c r="M619">
        <v>-0.23470070700769599</v>
      </c>
      <c r="N619">
        <f>(Table2[[#This Row],[1W Return vs Nifty]]-AVERAGE(Table2[1W Return vs Nifty]))/_xlfn.STDEV.P(Table2[1W Return vs Nifty])</f>
        <v>-0.23283885709758045</v>
      </c>
      <c r="O619">
        <v>1695.17</v>
      </c>
      <c r="P619">
        <v>1706.61884570138</v>
      </c>
      <c r="Q619">
        <v>1637.3327919928499</v>
      </c>
      <c r="R619">
        <v>52.166322588400398</v>
      </c>
      <c r="S619" s="2">
        <f>(Table2[[#This Row],[Close Price]]-Table2[[#This Row],[20D EMA]])/Table2[[#This Row],[20D EMA]]</f>
        <v>1.4706489614610827E-2</v>
      </c>
      <c r="T619" s="2">
        <f>(Table2[[#This Row],[Close Price]]-Table2[[#This Row],[50D EMA]])/Table2[[#This Row],[50D EMA]]</f>
        <v>7.8993351869845758E-3</v>
      </c>
      <c r="U619" s="2">
        <f>(Table2[[#This Row],[Close Price]]-Table2[[#This Row],[200D EMA]])/Table2[[#This Row],[200D EMA]]</f>
        <v>5.0550021603373234E-2</v>
      </c>
      <c r="V619">
        <v>0.86975984859200794</v>
      </c>
      <c r="W619">
        <v>1681.5</v>
      </c>
      <c r="X619">
        <v>1724.5</v>
      </c>
      <c r="Y619">
        <v>1680</v>
      </c>
      <c r="Z619">
        <v>1764.45</v>
      </c>
      <c r="AA619">
        <v>1603.3</v>
      </c>
      <c r="AB619">
        <v>1779.3</v>
      </c>
      <c r="AC619" s="2">
        <f>(Table2[[#This Row],[Close Price]]/Table2[[#This Row],[Day Low]])-1</f>
        <v>2.2955694320547115E-2</v>
      </c>
      <c r="AD619" s="2">
        <f>(Table2[[#This Row],[Day High]]/Table2[[#This Row],[Close Price]])-1</f>
        <v>2.5579908144874874E-3</v>
      </c>
      <c r="AE619" s="2">
        <f>(Table2[[#This Row],[Close Price]]/Table2[[#This Row],[Current Week Low]])-1</f>
        <v>2.3869047619047512E-2</v>
      </c>
      <c r="AF619" s="2">
        <f>(Table2[[#This Row],[Current Week High]]/Table2[[#This Row],[Close Price]])-1</f>
        <v>2.5783384686936861E-2</v>
      </c>
      <c r="AG619" s="2">
        <f>(Table2[[#This Row],[Close Price]]/Table2[[#This Row],[Current Month Low]])-1</f>
        <v>7.2849747395995701E-2</v>
      </c>
      <c r="AH619" s="2">
        <f>(Table2[[#This Row],[Current Month High]]/Table2[[#This Row],[Close Price]])-1</f>
        <v>3.4416603685832214E-2</v>
      </c>
      <c r="AI619">
        <v>15.0485436893204</v>
      </c>
      <c r="AJ619">
        <v>31.606732976281499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-0.03</v>
      </c>
      <c r="AM619" t="s">
        <v>10344</v>
      </c>
      <c r="AN619">
        <v>4.57</v>
      </c>
      <c r="AO619" t="s">
        <v>10345</v>
      </c>
      <c r="AP619">
        <v>-8.2283765527432995E-2</v>
      </c>
      <c r="AQ619">
        <f>(Table2[[#This Row],[Sharpe Ratio]]-AVERAGE(Table2[Sharpe Ratio]))/_xlfn.STDEV.P(Table2[Sharpe Ratio])</f>
        <v>-1.6985428107319258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608</v>
      </c>
      <c r="AT619">
        <f>_xlfn.RANK.AVG(Table2[[#This Row],[6M Return vs Nifty Z-Score]],Table2[6M Return vs Nifty Z-Score])</f>
        <v>387</v>
      </c>
      <c r="AU619">
        <f>_xlfn.RANK.AVG(Table2[[#This Row],[Sharpe Ratio Z-Score]],Table2[Sharpe Ratio Z-Score])</f>
        <v>706</v>
      </c>
      <c r="AV619">
        <f>(Table2[[#This Row],[Rank 1Y]]+Table2[[#This Row],[Rank 6M]]+Table2[[#This Row],[Rank Sharpe]])/3</f>
        <v>567</v>
      </c>
    </row>
    <row r="620" spans="1:48" x14ac:dyDescent="0.3">
      <c r="A620" t="s">
        <v>338</v>
      </c>
      <c r="B620" t="s">
        <v>339</v>
      </c>
      <c r="C620" t="s">
        <v>10314</v>
      </c>
      <c r="D620" t="s">
        <v>172</v>
      </c>
      <c r="E620">
        <v>75754.328276999993</v>
      </c>
      <c r="F620">
        <v>2539.0500000000002</v>
      </c>
      <c r="G620">
        <v>-19.936617662015699</v>
      </c>
      <c r="H620">
        <f>(Table2[[#This Row],[1Y Return vs Nifty]]-AVERAGE(Table2[1Y Return vs Nifty]))/_xlfn.STDEV.P(Table2[1Y Return vs Nifty])</f>
        <v>-0.7739766834058629</v>
      </c>
      <c r="I620">
        <v>2.5479296564957501</v>
      </c>
      <c r="J620">
        <f>(Table2[[#This Row],[1M Return vs Nifty]]-AVERAGE(Table2[1M Return vs Nifty]))/_xlfn.STDEV.P(Table2[1M Return vs Nifty])</f>
        <v>0.19373546172818051</v>
      </c>
      <c r="K620">
        <v>-7.0400069291160596</v>
      </c>
      <c r="L620">
        <f>(Table2[[#This Row],[6M Return vs Nifty]]-AVERAGE(Table2[6M Return vs Nifty]))/_xlfn.STDEV.P(Table2[6M Return vs Nifty])</f>
        <v>-0.52837212230478137</v>
      </c>
      <c r="M620">
        <v>2.1842902218043698</v>
      </c>
      <c r="N620">
        <f>(Table2[[#This Row],[1W Return vs Nifty]]-AVERAGE(Table2[1W Return vs Nifty]))/_xlfn.STDEV.P(Table2[1W Return vs Nifty])</f>
        <v>0.31348459839925463</v>
      </c>
      <c r="O620">
        <v>2508.1799999999998</v>
      </c>
      <c r="P620">
        <v>2470.1028353366801</v>
      </c>
      <c r="Q620">
        <v>2415.99373949867</v>
      </c>
      <c r="R620">
        <v>60.548372492586601</v>
      </c>
      <c r="S620" s="2">
        <f>(Table2[[#This Row],[Close Price]]-Table2[[#This Row],[20D EMA]])/Table2[[#This Row],[20D EMA]]</f>
        <v>1.230772911035107E-2</v>
      </c>
      <c r="T620" s="2">
        <f>(Table2[[#This Row],[Close Price]]-Table2[[#This Row],[50D EMA]])/Table2[[#This Row],[50D EMA]]</f>
        <v>2.7912669738676069E-2</v>
      </c>
      <c r="U620" s="2">
        <f>(Table2[[#This Row],[Close Price]]-Table2[[#This Row],[200D EMA]])/Table2[[#This Row],[200D EMA]]</f>
        <v>5.0934014641472083E-2</v>
      </c>
      <c r="V620">
        <v>0.74778106353426699</v>
      </c>
      <c r="W620">
        <v>2518</v>
      </c>
      <c r="X620">
        <v>2568.85</v>
      </c>
      <c r="Y620">
        <v>2486.65</v>
      </c>
      <c r="Z620">
        <v>2592</v>
      </c>
      <c r="AA620">
        <v>2418</v>
      </c>
      <c r="AB620">
        <v>2653.55</v>
      </c>
      <c r="AC620" s="2">
        <f>(Table2[[#This Row],[Close Price]]/Table2[[#This Row],[Day Low]])-1</f>
        <v>8.3598093725179012E-3</v>
      </c>
      <c r="AD620" s="2">
        <f>(Table2[[#This Row],[Day High]]/Table2[[#This Row],[Close Price]])-1</f>
        <v>1.1736673165160028E-2</v>
      </c>
      <c r="AE620" s="2">
        <f>(Table2[[#This Row],[Close Price]]/Table2[[#This Row],[Current Week Low]])-1</f>
        <v>2.107252729575948E-2</v>
      </c>
      <c r="AF620" s="2">
        <f>(Table2[[#This Row],[Current Week High]]/Table2[[#This Row],[Close Price]])-1</f>
        <v>2.0854256513262781E-2</v>
      </c>
      <c r="AG620" s="2">
        <f>(Table2[[#This Row],[Close Price]]/Table2[[#This Row],[Current Month Low]])-1</f>
        <v>5.0062034739454253E-2</v>
      </c>
      <c r="AH620" s="2">
        <f>(Table2[[#This Row],[Current Month High]]/Table2[[#This Row],[Close Price]])-1</f>
        <v>4.5095606624524942E-2</v>
      </c>
      <c r="AI620">
        <v>6.1007069573265396</v>
      </c>
      <c r="AJ620">
        <v>21.9378076599832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0.05</v>
      </c>
      <c r="AM620" t="s">
        <v>10345</v>
      </c>
      <c r="AN620">
        <v>-0.56999999999999995</v>
      </c>
      <c r="AO620" t="s">
        <v>10344</v>
      </c>
      <c r="AP620">
        <v>-1.2200531076032001E-2</v>
      </c>
      <c r="AQ620">
        <f>(Table2[[#This Row],[Sharpe Ratio]]-AVERAGE(Table2[Sharpe Ratio]))/_xlfn.STDEV.P(Table2[Sharpe Ratio])</f>
        <v>-0.89336374405201413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-1.6884924896352229</v>
      </c>
      <c r="AS620">
        <f>_xlfn.RANK.AVG(Table2[[#This Row],[1Y Return vs Nifty Z-Score]],Table2[1Y Return vs Nifty Z-Score])</f>
        <v>600</v>
      </c>
      <c r="AT620">
        <f>_xlfn.RANK.AVG(Table2[[#This Row],[6M Return vs Nifty Z-Score]],Table2[6M Return vs Nifty Z-Score])</f>
        <v>502</v>
      </c>
      <c r="AU620">
        <f>_xlfn.RANK.AVG(Table2[[#This Row],[Sharpe Ratio Z-Score]],Table2[Sharpe Ratio Z-Score])</f>
        <v>601</v>
      </c>
      <c r="AV620">
        <f>(Table2[[#This Row],[Rank 1Y]]+Table2[[#This Row],[Rank 6M]]+Table2[[#This Row],[Rank Sharpe]])/3</f>
        <v>567.66666666666663</v>
      </c>
    </row>
    <row r="621" spans="1:48" x14ac:dyDescent="0.3">
      <c r="A621" t="s">
        <v>2099</v>
      </c>
      <c r="B621" t="s">
        <v>2100</v>
      </c>
      <c r="C621" t="s">
        <v>10301</v>
      </c>
      <c r="D621" t="s">
        <v>552</v>
      </c>
      <c r="E621">
        <v>2960.97194541</v>
      </c>
      <c r="F621">
        <v>990.65</v>
      </c>
      <c r="G621">
        <v>-9.4959433208613202</v>
      </c>
      <c r="H621">
        <f>(Table2[[#This Row],[1Y Return vs Nifty]]-AVERAGE(Table2[1Y Return vs Nifty]))/_xlfn.STDEV.P(Table2[1Y Return vs Nifty])</f>
        <v>-0.61012992777026642</v>
      </c>
      <c r="I621">
        <v>-3.9775466910536199</v>
      </c>
      <c r="J621">
        <f>(Table2[[#This Row],[1M Return vs Nifty]]-AVERAGE(Table2[1M Return vs Nifty]))/_xlfn.STDEV.P(Table2[1M Return vs Nifty])</f>
        <v>-0.42434217726477375</v>
      </c>
      <c r="K621">
        <v>-30.468568824955501</v>
      </c>
      <c r="L621">
        <f>(Table2[[#This Row],[6M Return vs Nifty]]-AVERAGE(Table2[6M Return vs Nifty]))/_xlfn.STDEV.P(Table2[6M Return vs Nifty])</f>
        <v>-1.3301481644580528</v>
      </c>
      <c r="M621">
        <v>-1.8210480699476099</v>
      </c>
      <c r="N621">
        <f>(Table2[[#This Row],[1W Return vs Nifty]]-AVERAGE(Table2[1W Return vs Nifty]))/_xlfn.STDEV.P(Table2[1W Return vs Nifty])</f>
        <v>-0.59111170658082768</v>
      </c>
      <c r="O621">
        <v>991.94</v>
      </c>
      <c r="P621">
        <v>1017.44732922054</v>
      </c>
      <c r="Q621">
        <v>1008.40230081046</v>
      </c>
      <c r="R621">
        <v>52.132347053786802</v>
      </c>
      <c r="S621" s="2">
        <f>(Table2[[#This Row],[Close Price]]-Table2[[#This Row],[20D EMA]])/Table2[[#This Row],[20D EMA]]</f>
        <v>-1.3004818839849963E-3</v>
      </c>
      <c r="T621" s="2">
        <f>(Table2[[#This Row],[Close Price]]-Table2[[#This Row],[50D EMA]])/Table2[[#This Row],[50D EMA]]</f>
        <v>-2.6337804868060668E-2</v>
      </c>
      <c r="U621" s="2">
        <f>(Table2[[#This Row],[Close Price]]-Table2[[#This Row],[200D EMA]])/Table2[[#This Row],[200D EMA]]</f>
        <v>-1.7604383484837741E-2</v>
      </c>
      <c r="V621">
        <v>0.84656913050569105</v>
      </c>
      <c r="W621">
        <v>983</v>
      </c>
      <c r="X621">
        <v>1003</v>
      </c>
      <c r="Y621">
        <v>979</v>
      </c>
      <c r="Z621">
        <v>1006.95</v>
      </c>
      <c r="AA621">
        <v>921.8</v>
      </c>
      <c r="AB621">
        <v>1017</v>
      </c>
      <c r="AC621" s="2">
        <f>(Table2[[#This Row],[Close Price]]/Table2[[#This Row],[Day Low]])-1</f>
        <v>7.7822990844353956E-3</v>
      </c>
      <c r="AD621" s="2">
        <f>(Table2[[#This Row],[Day High]]/Table2[[#This Row],[Close Price]])-1</f>
        <v>1.2466562358047772E-2</v>
      </c>
      <c r="AE621" s="2">
        <f>(Table2[[#This Row],[Close Price]]/Table2[[#This Row],[Current Week Low]])-1</f>
        <v>1.1899897854954045E-2</v>
      </c>
      <c r="AF621" s="2">
        <f>(Table2[[#This Row],[Current Week High]]/Table2[[#This Row],[Close Price]])-1</f>
        <v>1.645384343612788E-2</v>
      </c>
      <c r="AG621" s="2">
        <f>(Table2[[#This Row],[Close Price]]/Table2[[#This Row],[Current Month Low]])-1</f>
        <v>7.4690822304187554E-2</v>
      </c>
      <c r="AH621" s="2">
        <f>(Table2[[#This Row],[Current Month High]]/Table2[[#This Row],[Close Price]])-1</f>
        <v>2.6598697824660622E-2</v>
      </c>
      <c r="AI621">
        <v>27.5879473073234</v>
      </c>
      <c r="AJ621">
        <v>23.684374804919099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</v>
      </c>
      <c r="AM621" t="s">
        <v>10344</v>
      </c>
      <c r="AN621">
        <v>0.77</v>
      </c>
      <c r="AO621" t="s">
        <v>10345</v>
      </c>
      <c r="AP621">
        <v>2.0841605574415001E-2</v>
      </c>
      <c r="AQ621">
        <f>(Table2[[#This Row],[Sharpe Ratio]]-AVERAGE(Table2[Sharpe Ratio]))/_xlfn.STDEV.P(Table2[Sharpe Ratio])</f>
        <v>-0.51374603722705214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528</v>
      </c>
      <c r="AT621">
        <f>_xlfn.RANK.AVG(Table2[[#This Row],[6M Return vs Nifty Z-Score]],Table2[6M Return vs Nifty Z-Score])</f>
        <v>699</v>
      </c>
      <c r="AU621">
        <f>_xlfn.RANK.AVG(Table2[[#This Row],[Sharpe Ratio Z-Score]],Table2[Sharpe Ratio Z-Score])</f>
        <v>478</v>
      </c>
      <c r="AV621">
        <f>(Table2[[#This Row],[Rank 1Y]]+Table2[[#This Row],[Rank 6M]]+Table2[[#This Row],[Rank Sharpe]])/3</f>
        <v>568.33333333333337</v>
      </c>
    </row>
    <row r="622" spans="1:48" x14ac:dyDescent="0.3">
      <c r="A622" t="s">
        <v>38</v>
      </c>
      <c r="B622" t="s">
        <v>39</v>
      </c>
      <c r="C622" t="s">
        <v>10303</v>
      </c>
      <c r="D622" t="s">
        <v>40</v>
      </c>
      <c r="E622">
        <v>650108.40628277999</v>
      </c>
      <c r="F622">
        <v>2764.35</v>
      </c>
      <c r="G622">
        <v>-21.600141118917499</v>
      </c>
      <c r="H622">
        <f>(Table2[[#This Row],[1Y Return vs Nifty]]-AVERAGE(Table2[1Y Return vs Nifty]))/_xlfn.STDEV.P(Table2[1Y Return vs Nifty])</f>
        <v>-0.80008255668865469</v>
      </c>
      <c r="I622">
        <v>1.04707896629918</v>
      </c>
      <c r="J622">
        <f>(Table2[[#This Row],[1M Return vs Nifty]]-AVERAGE(Table2[1M Return vs Nifty]))/_xlfn.STDEV.P(Table2[1M Return vs Nifty])</f>
        <v>5.1578444880511415E-2</v>
      </c>
      <c r="K622">
        <v>2.8488627629188901E-2</v>
      </c>
      <c r="L622">
        <f>(Table2[[#This Row],[6M Return vs Nifty]]-AVERAGE(Table2[6M Return vs Nifty]))/_xlfn.STDEV.P(Table2[6M Return vs Nifty])</f>
        <v>-0.28647292180491524</v>
      </c>
      <c r="M622">
        <v>-0.45129740875065599</v>
      </c>
      <c r="N622">
        <f>(Table2[[#This Row],[1W Return vs Nifty]]-AVERAGE(Table2[1W Return vs Nifty]))/_xlfn.STDEV.P(Table2[1W Return vs Nifty])</f>
        <v>-0.28175671666290858</v>
      </c>
      <c r="O622">
        <v>2749.43</v>
      </c>
      <c r="P622">
        <v>2663.8053470080399</v>
      </c>
      <c r="Q622">
        <v>2522.6267104775402</v>
      </c>
      <c r="R622">
        <v>50.961234959034897</v>
      </c>
      <c r="S622" s="2">
        <f>(Table2[[#This Row],[Close Price]]-Table2[[#This Row],[20D EMA]])/Table2[[#This Row],[20D EMA]]</f>
        <v>5.4265793273515139E-3</v>
      </c>
      <c r="T622" s="2">
        <f>(Table2[[#This Row],[Close Price]]-Table2[[#This Row],[50D EMA]])/Table2[[#This Row],[50D EMA]]</f>
        <v>3.7744744789588607E-2</v>
      </c>
      <c r="U622" s="2">
        <f>(Table2[[#This Row],[Close Price]]-Table2[[#This Row],[200D EMA]])/Table2[[#This Row],[200D EMA]]</f>
        <v>9.5822060599961234E-2</v>
      </c>
      <c r="V622">
        <v>0.62512513944160197</v>
      </c>
      <c r="W622">
        <v>2745.75</v>
      </c>
      <c r="X622">
        <v>2781.75</v>
      </c>
      <c r="Y622">
        <v>2745.75</v>
      </c>
      <c r="Z622">
        <v>2834.95</v>
      </c>
      <c r="AA622">
        <v>2666.2</v>
      </c>
      <c r="AB622">
        <v>2834.95</v>
      </c>
      <c r="AC622" s="2">
        <f>(Table2[[#This Row],[Close Price]]/Table2[[#This Row],[Day Low]])-1</f>
        <v>6.774105435673361E-3</v>
      </c>
      <c r="AD622" s="2">
        <f>(Table2[[#This Row],[Day High]]/Table2[[#This Row],[Close Price]])-1</f>
        <v>6.2944272613816299E-3</v>
      </c>
      <c r="AE622" s="2">
        <f>(Table2[[#This Row],[Close Price]]/Table2[[#This Row],[Current Week Low]])-1</f>
        <v>6.774105435673361E-3</v>
      </c>
      <c r="AF622" s="2">
        <f>(Table2[[#This Row],[Current Week High]]/Table2[[#This Row],[Close Price]])-1</f>
        <v>2.5539457738708915E-2</v>
      </c>
      <c r="AG622" s="2">
        <f>(Table2[[#This Row],[Close Price]]/Table2[[#This Row],[Current Month Low]])-1</f>
        <v>3.6812692221138699E-2</v>
      </c>
      <c r="AH622" s="2">
        <f>(Table2[[#This Row],[Current Month High]]/Table2[[#This Row],[Close Price]])-1</f>
        <v>2.5539457738708915E-2</v>
      </c>
      <c r="AI622">
        <v>2.5539457738708902</v>
      </c>
      <c r="AJ622">
        <v>27.269169678414301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-0.01</v>
      </c>
      <c r="AM622" t="s">
        <v>10344</v>
      </c>
      <c r="AN622">
        <v>0.62</v>
      </c>
      <c r="AO622" t="s">
        <v>10345</v>
      </c>
      <c r="AP622">
        <v>-7.0856777237176996E-2</v>
      </c>
      <c r="AQ622">
        <f>(Table2[[#This Row],[Sharpe Ratio]]-AVERAGE(Table2[Sharpe Ratio]))/_xlfn.STDEV.P(Table2[Sharpe Ratio])</f>
        <v>-1.567259318488273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-2.8839930687642408</v>
      </c>
      <c r="AS622">
        <f>_xlfn.RANK.AVG(Table2[[#This Row],[1Y Return vs Nifty Z-Score]],Table2[1Y Return vs Nifty Z-Score])</f>
        <v>605</v>
      </c>
      <c r="AT622">
        <f>_xlfn.RANK.AVG(Table2[[#This Row],[6M Return vs Nifty Z-Score]],Table2[6M Return vs Nifty Z-Score])</f>
        <v>414</v>
      </c>
      <c r="AU622">
        <f>_xlfn.RANK.AVG(Table2[[#This Row],[Sharpe Ratio Z-Score]],Table2[Sharpe Ratio Z-Score])</f>
        <v>691</v>
      </c>
      <c r="AV622">
        <f>(Table2[[#This Row],[Rank 1Y]]+Table2[[#This Row],[Rank 6M]]+Table2[[#This Row],[Rank Sharpe]])/3</f>
        <v>570</v>
      </c>
    </row>
    <row r="623" spans="1:48" x14ac:dyDescent="0.3">
      <c r="A623" t="s">
        <v>714</v>
      </c>
      <c r="B623" t="s">
        <v>715</v>
      </c>
      <c r="C623" t="s">
        <v>10301</v>
      </c>
      <c r="D623" t="s">
        <v>412</v>
      </c>
      <c r="E623">
        <v>24285.8133460799</v>
      </c>
      <c r="F623">
        <v>1067.5</v>
      </c>
      <c r="G623">
        <v>-33.301948768048</v>
      </c>
      <c r="H623">
        <f>(Table2[[#This Row],[1Y Return vs Nifty]]-AVERAGE(Table2[1Y Return vs Nifty]))/_xlfn.STDEV.P(Table2[1Y Return vs Nifty])</f>
        <v>-0.9837204287008422</v>
      </c>
      <c r="I623">
        <v>7.1427765093991598</v>
      </c>
      <c r="J623">
        <f>(Table2[[#This Row],[1M Return vs Nifty]]-AVERAGE(Table2[1M Return vs Nifty]))/_xlfn.STDEV.P(Table2[1M Return vs Nifty])</f>
        <v>0.62894845509736064</v>
      </c>
      <c r="K623">
        <v>4.6813926949351599</v>
      </c>
      <c r="L623">
        <f>(Table2[[#This Row],[6M Return vs Nifty]]-AVERAGE(Table2[6M Return vs Nifty]))/_xlfn.STDEV.P(Table2[6M Return vs Nifty])</f>
        <v>-0.12724048473988409</v>
      </c>
      <c r="M623">
        <v>7.4865506198732197</v>
      </c>
      <c r="N623">
        <f>(Table2[[#This Row],[1W Return vs Nifty]]-AVERAGE(Table2[1W Return vs Nifty]))/_xlfn.STDEV.P(Table2[1W Return vs Nifty])</f>
        <v>1.5109877341549363</v>
      </c>
      <c r="O623">
        <v>1008.06</v>
      </c>
      <c r="P623">
        <v>965.58017343173196</v>
      </c>
      <c r="Q623">
        <v>926.70408126816005</v>
      </c>
      <c r="R623">
        <v>71.690954944787094</v>
      </c>
      <c r="S623" s="2">
        <f>(Table2[[#This Row],[Close Price]]-Table2[[#This Row],[20D EMA]])/Table2[[#This Row],[20D EMA]]</f>
        <v>5.8964744162053905E-2</v>
      </c>
      <c r="T623" s="2">
        <f>(Table2[[#This Row],[Close Price]]-Table2[[#This Row],[50D EMA]])/Table2[[#This Row],[50D EMA]]</f>
        <v>0.10555294047312368</v>
      </c>
      <c r="U623" s="2">
        <f>(Table2[[#This Row],[Close Price]]-Table2[[#This Row],[200D EMA]])/Table2[[#This Row],[200D EMA]]</f>
        <v>0.15193190747489313</v>
      </c>
      <c r="V623">
        <v>1.45763358112923</v>
      </c>
      <c r="W623">
        <v>1064</v>
      </c>
      <c r="X623">
        <v>1084.2</v>
      </c>
      <c r="Y623">
        <v>1017.2</v>
      </c>
      <c r="Z623">
        <v>1093.1500000000001</v>
      </c>
      <c r="AA623">
        <v>875.1</v>
      </c>
      <c r="AB623">
        <v>1093.1500000000001</v>
      </c>
      <c r="AC623" s="2">
        <f>(Table2[[#This Row],[Close Price]]/Table2[[#This Row],[Day Low]])-1</f>
        <v>3.2894736842106198E-3</v>
      </c>
      <c r="AD623" s="2">
        <f>(Table2[[#This Row],[Day High]]/Table2[[#This Row],[Close Price]])-1</f>
        <v>1.5644028103044549E-2</v>
      </c>
      <c r="AE623" s="2">
        <f>(Table2[[#This Row],[Close Price]]/Table2[[#This Row],[Current Week Low]])-1</f>
        <v>4.9449469130947721E-2</v>
      </c>
      <c r="AF623" s="2">
        <f>(Table2[[#This Row],[Current Week High]]/Table2[[#This Row],[Close Price]])-1</f>
        <v>2.4028103044496651E-2</v>
      </c>
      <c r="AG623" s="2">
        <f>(Table2[[#This Row],[Close Price]]/Table2[[#This Row],[Current Month Low]])-1</f>
        <v>0.21986058736144432</v>
      </c>
      <c r="AH623" s="2">
        <f>(Table2[[#This Row],[Current Month High]]/Table2[[#This Row],[Close Price]])-1</f>
        <v>2.4028103044496651E-2</v>
      </c>
      <c r="AI623">
        <v>6.78688524590165</v>
      </c>
      <c r="AJ623">
        <v>44.922617431441701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0.23</v>
      </c>
      <c r="AM623" t="s">
        <v>10345</v>
      </c>
      <c r="AN623">
        <v>10.17</v>
      </c>
      <c r="AO623" t="s">
        <v>10345</v>
      </c>
      <c r="AP623">
        <v>-6.7333568934016E-2</v>
      </c>
      <c r="AQ623">
        <f>(Table2[[#This Row],[Sharpe Ratio]]-AVERAGE(Table2[Sharpe Ratio]))/_xlfn.STDEV.P(Table2[Sharpe Ratio])</f>
        <v>-1.5267815409504046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-0.49780626513883441</v>
      </c>
      <c r="AS623">
        <f>_xlfn.RANK.AVG(Table2[[#This Row],[1Y Return vs Nifty Z-Score]],Table2[1Y Return vs Nifty Z-Score])</f>
        <v>665</v>
      </c>
      <c r="AT623">
        <f>_xlfn.RANK.AVG(Table2[[#This Row],[6M Return vs Nifty Z-Score]],Table2[6M Return vs Nifty Z-Score])</f>
        <v>357</v>
      </c>
      <c r="AU623">
        <f>_xlfn.RANK.AVG(Table2[[#This Row],[Sharpe Ratio Z-Score]],Table2[Sharpe Ratio Z-Score])</f>
        <v>689</v>
      </c>
      <c r="AV623">
        <f>(Table2[[#This Row],[Rank 1Y]]+Table2[[#This Row],[Rank 6M]]+Table2[[#This Row],[Rank Sharpe]])/3</f>
        <v>570.33333333333337</v>
      </c>
    </row>
    <row r="624" spans="1:48" x14ac:dyDescent="0.3">
      <c r="A624" t="s">
        <v>1362</v>
      </c>
      <c r="B624" t="s">
        <v>1363</v>
      </c>
      <c r="C624" t="s">
        <v>10314</v>
      </c>
      <c r="D624" t="s">
        <v>561</v>
      </c>
      <c r="E624">
        <v>8341.1703304799994</v>
      </c>
      <c r="F624">
        <v>301.25</v>
      </c>
      <c r="G624">
        <v>-24.376803921424099</v>
      </c>
      <c r="H624">
        <f>(Table2[[#This Row],[1Y Return vs Nifty]]-AVERAGE(Table2[1Y Return vs Nifty]))/_xlfn.STDEV.P(Table2[1Y Return vs Nifty])</f>
        <v>-0.84365705933274793</v>
      </c>
      <c r="I624">
        <v>12.935535316109499</v>
      </c>
      <c r="J624">
        <f>(Table2[[#This Row],[1M Return vs Nifty]]-AVERAGE(Table2[1M Return vs Nifty]))/_xlfn.STDEV.P(Table2[1M Return vs Nifty])</f>
        <v>1.1776248268769889</v>
      </c>
      <c r="K624">
        <v>3.11297468229751</v>
      </c>
      <c r="L624">
        <f>(Table2[[#This Row],[6M Return vs Nifty]]-AVERAGE(Table2[6M Return vs Nifty]))/_xlfn.STDEV.P(Table2[6M Return vs Nifty])</f>
        <v>-0.18091514015430074</v>
      </c>
      <c r="M624">
        <v>9.4181144162182893</v>
      </c>
      <c r="N624">
        <f>(Table2[[#This Row],[1W Return vs Nifty]]-AVERAGE(Table2[1W Return vs Nifty]))/_xlfn.STDEV.P(Table2[1W Return vs Nifty])</f>
        <v>1.9472269094089119</v>
      </c>
      <c r="O624">
        <v>275.67</v>
      </c>
      <c r="P624">
        <v>266.21624021396599</v>
      </c>
      <c r="Q624">
        <v>262.29617002076401</v>
      </c>
      <c r="R624">
        <v>79.553048394363898</v>
      </c>
      <c r="S624" s="2">
        <f>(Table2[[#This Row],[Close Price]]-Table2[[#This Row],[20D EMA]])/Table2[[#This Row],[20D EMA]]</f>
        <v>9.2792106504153454E-2</v>
      </c>
      <c r="T624" s="2">
        <f>(Table2[[#This Row],[Close Price]]-Table2[[#This Row],[50D EMA]])/Table2[[#This Row],[50D EMA]]</f>
        <v>0.13159888276491444</v>
      </c>
      <c r="U624" s="2">
        <f>(Table2[[#This Row],[Close Price]]-Table2[[#This Row],[200D EMA]])/Table2[[#This Row],[200D EMA]]</f>
        <v>0.14851086074246647</v>
      </c>
      <c r="V624">
        <v>2.0254241140057001</v>
      </c>
      <c r="W624">
        <v>297.14999999999998</v>
      </c>
      <c r="X624">
        <v>310</v>
      </c>
      <c r="Y624">
        <v>282</v>
      </c>
      <c r="Z624">
        <v>310</v>
      </c>
      <c r="AA624">
        <v>240.05</v>
      </c>
      <c r="AB624">
        <v>310</v>
      </c>
      <c r="AC624" s="2">
        <f>(Table2[[#This Row],[Close Price]]/Table2[[#This Row],[Day Low]])-1</f>
        <v>1.3797745246508564E-2</v>
      </c>
      <c r="AD624" s="2">
        <f>(Table2[[#This Row],[Day High]]/Table2[[#This Row],[Close Price]])-1</f>
        <v>2.9045643153526868E-2</v>
      </c>
      <c r="AE624" s="2">
        <f>(Table2[[#This Row],[Close Price]]/Table2[[#This Row],[Current Week Low]])-1</f>
        <v>6.8262411347517649E-2</v>
      </c>
      <c r="AF624" s="2">
        <f>(Table2[[#This Row],[Current Week High]]/Table2[[#This Row],[Close Price]])-1</f>
        <v>2.9045643153526868E-2</v>
      </c>
      <c r="AG624" s="2">
        <f>(Table2[[#This Row],[Close Price]]/Table2[[#This Row],[Current Month Low]])-1</f>
        <v>0.25494688606540294</v>
      </c>
      <c r="AH624" s="2">
        <f>(Table2[[#This Row],[Current Month High]]/Table2[[#This Row],[Close Price]])-1</f>
        <v>2.9045643153526868E-2</v>
      </c>
      <c r="AI624">
        <v>6.5394190871369302</v>
      </c>
      <c r="AJ624">
        <v>36.931818181818102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0.2</v>
      </c>
      <c r="AM624" t="s">
        <v>10345</v>
      </c>
      <c r="AN624">
        <v>12.47</v>
      </c>
      <c r="AO624" t="s">
        <v>10345</v>
      </c>
      <c r="AP624">
        <v>-9.3473322557716995E-2</v>
      </c>
      <c r="AQ624">
        <f>(Table2[[#This Row],[Sharpe Ratio]]-AVERAGE(Table2[Sharpe Ratio]))/_xlfn.STDEV.P(Table2[Sharpe Ratio])</f>
        <v>-1.8270984796694576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0.27318105712939467</v>
      </c>
      <c r="AS624">
        <f>_xlfn.RANK.AVG(Table2[[#This Row],[1Y Return vs Nifty Z-Score]],Table2[1Y Return vs Nifty Z-Score])</f>
        <v>617</v>
      </c>
      <c r="AT624">
        <f>_xlfn.RANK.AVG(Table2[[#This Row],[6M Return vs Nifty Z-Score]],Table2[6M Return vs Nifty Z-Score])</f>
        <v>377</v>
      </c>
      <c r="AU624">
        <f>_xlfn.RANK.AVG(Table2[[#This Row],[Sharpe Ratio Z-Score]],Table2[Sharpe Ratio Z-Score])</f>
        <v>721</v>
      </c>
      <c r="AV624">
        <f>(Table2[[#This Row],[Rank 1Y]]+Table2[[#This Row],[Rank 6M]]+Table2[[#This Row],[Rank Sharpe]])/3</f>
        <v>571.66666666666663</v>
      </c>
    </row>
    <row r="625" spans="1:48" x14ac:dyDescent="0.3">
      <c r="A625" t="s">
        <v>1319</v>
      </c>
      <c r="B625" t="s">
        <v>1320</v>
      </c>
      <c r="C625" t="s">
        <v>10305</v>
      </c>
      <c r="D625" t="s">
        <v>283</v>
      </c>
      <c r="E625">
        <v>8641.2738694899999</v>
      </c>
      <c r="F625">
        <v>1322.35</v>
      </c>
      <c r="G625">
        <v>-5.2198606157151897</v>
      </c>
      <c r="H625">
        <f>(Table2[[#This Row],[1Y Return vs Nifty]]-AVERAGE(Table2[1Y Return vs Nifty]))/_xlfn.STDEV.P(Table2[1Y Return vs Nifty])</f>
        <v>-0.54302484861785871</v>
      </c>
      <c r="I625">
        <v>-3.6782486562777001</v>
      </c>
      <c r="J625">
        <f>(Table2[[#This Row],[1M Return vs Nifty]]-AVERAGE(Table2[1M Return vs Nifty]))/_xlfn.STDEV.P(Table2[1M Return vs Nifty])</f>
        <v>-0.39599337744742347</v>
      </c>
      <c r="K625">
        <v>-23.991064801518601</v>
      </c>
      <c r="L625">
        <f>(Table2[[#This Row],[6M Return vs Nifty]]-AVERAGE(Table2[6M Return vs Nifty]))/_xlfn.STDEV.P(Table2[6M Return vs Nifty])</f>
        <v>-1.1084739719902079</v>
      </c>
      <c r="M625">
        <v>-4.6566398806349003</v>
      </c>
      <c r="N625">
        <f>(Table2[[#This Row],[1W Return vs Nifty]]-AVERAGE(Table2[1W Return vs Nifty]))/_xlfn.STDEV.P(Table2[1W Return vs Nifty])</f>
        <v>-1.2315234989284638</v>
      </c>
      <c r="O625">
        <v>1323.33</v>
      </c>
      <c r="P625">
        <v>1302.44557378933</v>
      </c>
      <c r="Q625">
        <v>1209.3298852156399</v>
      </c>
      <c r="R625">
        <v>46.2358160228207</v>
      </c>
      <c r="S625" s="2">
        <f>(Table2[[#This Row],[Close Price]]-Table2[[#This Row],[20D EMA]])/Table2[[#This Row],[20D EMA]]</f>
        <v>-7.4055602155170537E-4</v>
      </c>
      <c r="T625" s="2">
        <f>(Table2[[#This Row],[Close Price]]-Table2[[#This Row],[50D EMA]])/Table2[[#This Row],[50D EMA]]</f>
        <v>1.5282347770402487E-2</v>
      </c>
      <c r="U625" s="2">
        <f>(Table2[[#This Row],[Close Price]]-Table2[[#This Row],[200D EMA]])/Table2[[#This Row],[200D EMA]]</f>
        <v>9.3456811219220767E-2</v>
      </c>
      <c r="V625">
        <v>0.38108474697550199</v>
      </c>
      <c r="W625">
        <v>1301.3</v>
      </c>
      <c r="X625">
        <v>1338.5</v>
      </c>
      <c r="Y625">
        <v>1295.05</v>
      </c>
      <c r="Z625">
        <v>1338.5</v>
      </c>
      <c r="AA625">
        <v>1266</v>
      </c>
      <c r="AB625">
        <v>1373.75</v>
      </c>
      <c r="AC625" s="2">
        <f>(Table2[[#This Row],[Close Price]]/Table2[[#This Row],[Day Low]])-1</f>
        <v>1.6176131560746931E-2</v>
      </c>
      <c r="AD625" s="2">
        <f>(Table2[[#This Row],[Day High]]/Table2[[#This Row],[Close Price]])-1</f>
        <v>1.2213105456195583E-2</v>
      </c>
      <c r="AE625" s="2">
        <f>(Table2[[#This Row],[Close Price]]/Table2[[#This Row],[Current Week Low]])-1</f>
        <v>2.1080267171151634E-2</v>
      </c>
      <c r="AF625" s="2">
        <f>(Table2[[#This Row],[Current Week High]]/Table2[[#This Row],[Close Price]])-1</f>
        <v>1.2213105456195583E-2</v>
      </c>
      <c r="AG625" s="2">
        <f>(Table2[[#This Row],[Close Price]]/Table2[[#This Row],[Current Month Low]])-1</f>
        <v>4.4510268562401256E-2</v>
      </c>
      <c r="AH625" s="2">
        <f>(Table2[[#This Row],[Current Month High]]/Table2[[#This Row],[Close Price]])-1</f>
        <v>3.8870193216621995E-2</v>
      </c>
      <c r="AI625">
        <v>25.0765682308012</v>
      </c>
      <c r="AJ625">
        <v>35.361858941549798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-0.05</v>
      </c>
      <c r="AM625" t="s">
        <v>10344</v>
      </c>
      <c r="AN625">
        <v>-0.8</v>
      </c>
      <c r="AO625" t="s">
        <v>10344</v>
      </c>
      <c r="AQ625">
        <f>(Table2[[#This Row],[Sharpe Ratio]]-AVERAGE(Table2[Sharpe Ratio]))/_xlfn.STDEV.P(Table2[Sharpe Ratio])</f>
        <v>-0.7531930983662638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-4.0322087953502175</v>
      </c>
      <c r="AS625">
        <f>_xlfn.RANK.AVG(Table2[[#This Row],[1Y Return vs Nifty Z-Score]],Table2[1Y Return vs Nifty Z-Score])</f>
        <v>496</v>
      </c>
      <c r="AT625">
        <f>_xlfn.RANK.AVG(Table2[[#This Row],[6M Return vs Nifty Z-Score]],Table2[6M Return vs Nifty Z-Score])</f>
        <v>670</v>
      </c>
      <c r="AU625">
        <f>_xlfn.RANK.AVG(Table2[[#This Row],[Sharpe Ratio Z-Score]],Table2[Sharpe Ratio Z-Score])</f>
        <v>551.5</v>
      </c>
      <c r="AV625">
        <f>(Table2[[#This Row],[Rank 1Y]]+Table2[[#This Row],[Rank 6M]]+Table2[[#This Row],[Rank Sharpe]])/3</f>
        <v>572.5</v>
      </c>
    </row>
    <row r="626" spans="1:48" x14ac:dyDescent="0.3">
      <c r="A626" t="s">
        <v>2161</v>
      </c>
      <c r="B626" t="s">
        <v>2162</v>
      </c>
      <c r="C626" t="s">
        <v>10304</v>
      </c>
      <c r="D626" t="s">
        <v>46</v>
      </c>
      <c r="E626">
        <v>2750.1492506250001</v>
      </c>
      <c r="F626">
        <v>690</v>
      </c>
      <c r="G626">
        <v>-44.023331559845197</v>
      </c>
      <c r="H626">
        <f>(Table2[[#This Row],[1Y Return vs Nifty]]-AVERAGE(Table2[1Y Return vs Nifty]))/_xlfn.STDEV.P(Table2[1Y Return vs Nifty])</f>
        <v>-1.1519723757459654</v>
      </c>
      <c r="I626">
        <v>-0.32502089045178401</v>
      </c>
      <c r="J626">
        <f>(Table2[[#This Row],[1M Return vs Nifty]]-AVERAGE(Table2[1M Return vs Nifty]))/_xlfn.STDEV.P(Table2[1M Return vs Nifty])</f>
        <v>-7.8383598463909798E-2</v>
      </c>
      <c r="K626">
        <v>-14.069728986340699</v>
      </c>
      <c r="L626">
        <f>(Table2[[#This Row],[6M Return vs Nifty]]-AVERAGE(Table2[6M Return vs Nifty]))/_xlfn.STDEV.P(Table2[6M Return vs Nifty])</f>
        <v>-0.76894440982021972</v>
      </c>
      <c r="M626">
        <v>-1.3045617721317699</v>
      </c>
      <c r="N626">
        <f>(Table2[[#This Row],[1W Return vs Nifty]]-AVERAGE(Table2[1W Return vs Nifty]))/_xlfn.STDEV.P(Table2[1W Return vs Nifty])</f>
        <v>-0.47446448166622818</v>
      </c>
      <c r="O626">
        <v>684.18</v>
      </c>
      <c r="P626">
        <v>681.38850748760694</v>
      </c>
      <c r="Q626">
        <v>695.298527679671</v>
      </c>
      <c r="R626">
        <v>58.4153018598182</v>
      </c>
      <c r="S626" s="2">
        <f>(Table2[[#This Row],[Close Price]]-Table2[[#This Row],[20D EMA]])/Table2[[#This Row],[20D EMA]]</f>
        <v>8.5065333684118949E-3</v>
      </c>
      <c r="T626" s="2">
        <f>(Table2[[#This Row],[Close Price]]-Table2[[#This Row],[50D EMA]])/Table2[[#This Row],[50D EMA]]</f>
        <v>1.2638153443686724E-2</v>
      </c>
      <c r="U626" s="2">
        <f>(Table2[[#This Row],[Close Price]]-Table2[[#This Row],[200D EMA]])/Table2[[#This Row],[200D EMA]]</f>
        <v>-7.6205075499772472E-3</v>
      </c>
      <c r="V626">
        <v>0.79916286688037197</v>
      </c>
      <c r="W626">
        <v>685.3</v>
      </c>
      <c r="X626">
        <v>708.5</v>
      </c>
      <c r="Y626">
        <v>672</v>
      </c>
      <c r="Z626">
        <v>708.5</v>
      </c>
      <c r="AA626">
        <v>655.1</v>
      </c>
      <c r="AB626">
        <v>745.75</v>
      </c>
      <c r="AC626" s="2">
        <f>(Table2[[#This Row],[Close Price]]/Table2[[#This Row],[Day Low]])-1</f>
        <v>6.8583102290968867E-3</v>
      </c>
      <c r="AD626" s="2">
        <f>(Table2[[#This Row],[Day High]]/Table2[[#This Row],[Close Price]])-1</f>
        <v>2.6811594202898581E-2</v>
      </c>
      <c r="AE626" s="2">
        <f>(Table2[[#This Row],[Close Price]]/Table2[[#This Row],[Current Week Low]])-1</f>
        <v>2.6785714285714191E-2</v>
      </c>
      <c r="AF626" s="2">
        <f>(Table2[[#This Row],[Current Week High]]/Table2[[#This Row],[Close Price]])-1</f>
        <v>2.6811594202898581E-2</v>
      </c>
      <c r="AG626" s="2">
        <f>(Table2[[#This Row],[Close Price]]/Table2[[#This Row],[Current Month Low]])-1</f>
        <v>5.3274309265760822E-2</v>
      </c>
      <c r="AH626" s="2">
        <f>(Table2[[#This Row],[Current Month High]]/Table2[[#This Row],[Close Price]])-1</f>
        <v>8.0797101449275432E-2</v>
      </c>
      <c r="AI626">
        <v>21.594202898550702</v>
      </c>
      <c r="AJ626">
        <v>15.019169861643601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7.0000000000000007E-2</v>
      </c>
      <c r="AM626" t="s">
        <v>10345</v>
      </c>
      <c r="AN626">
        <v>0.57999999999999996</v>
      </c>
      <c r="AO626" t="s">
        <v>10345</v>
      </c>
      <c r="AP626">
        <v>3.1759683951676998E-2</v>
      </c>
      <c r="AQ626">
        <f>(Table2[[#This Row],[Sharpe Ratio]]-AVERAGE(Table2[Sharpe Ratio]))/_xlfn.STDEV.P(Table2[Sharpe Ratio])</f>
        <v>-0.3883093585897664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699</v>
      </c>
      <c r="AT626">
        <f>_xlfn.RANK.AVG(Table2[[#This Row],[6M Return vs Nifty Z-Score]],Table2[6M Return vs Nifty Z-Score])</f>
        <v>583</v>
      </c>
      <c r="AU626">
        <f>_xlfn.RANK.AVG(Table2[[#This Row],[Sharpe Ratio Z-Score]],Table2[Sharpe Ratio Z-Score])</f>
        <v>440</v>
      </c>
      <c r="AV626">
        <f>(Table2[[#This Row],[Rank 1Y]]+Table2[[#This Row],[Rank 6M]]+Table2[[#This Row],[Rank Sharpe]])/3</f>
        <v>574</v>
      </c>
    </row>
    <row r="627" spans="1:48" x14ac:dyDescent="0.3">
      <c r="A627" t="s">
        <v>2254</v>
      </c>
      <c r="B627" t="s">
        <v>2255</v>
      </c>
      <c r="C627" t="s">
        <v>10316</v>
      </c>
      <c r="D627" t="s">
        <v>1906</v>
      </c>
      <c r="E627">
        <v>2518.7543236619999</v>
      </c>
      <c r="F627">
        <v>52.75</v>
      </c>
      <c r="G627">
        <v>-5.7924470021241099</v>
      </c>
      <c r="H627">
        <f>(Table2[[#This Row],[1Y Return vs Nifty]]-AVERAGE(Table2[1Y Return vs Nifty]))/_xlfn.STDEV.P(Table2[1Y Return vs Nifty])</f>
        <v>-0.55201051550763147</v>
      </c>
      <c r="I627">
        <v>-5.9943199213660598</v>
      </c>
      <c r="J627">
        <f>(Table2[[#This Row],[1M Return vs Nifty]]-AVERAGE(Table2[1M Return vs Nifty]))/_xlfn.STDEV.P(Table2[1M Return vs Nifty])</f>
        <v>-0.61536615316866861</v>
      </c>
      <c r="K627">
        <v>-17.7807016632417</v>
      </c>
      <c r="L627">
        <f>(Table2[[#This Row],[6M Return vs Nifty]]-AVERAGE(Table2[6M Return vs Nifty]))/_xlfn.STDEV.P(Table2[6M Return vs Nifty])</f>
        <v>-0.89594191818854152</v>
      </c>
      <c r="M627">
        <v>0.65283717993601398</v>
      </c>
      <c r="N627">
        <f>(Table2[[#This Row],[1W Return vs Nifty]]-AVERAGE(Table2[1W Return vs Nifty]))/_xlfn.STDEV.P(Table2[1W Return vs Nifty])</f>
        <v>-3.2390496789934983E-2</v>
      </c>
      <c r="O627">
        <v>52.73</v>
      </c>
      <c r="P627">
        <v>52.999436472043101</v>
      </c>
      <c r="Q627">
        <v>51.8490099088799</v>
      </c>
      <c r="R627">
        <v>52.558215872250699</v>
      </c>
      <c r="S627" s="2">
        <f>(Table2[[#This Row],[Close Price]]-Table2[[#This Row],[20D EMA]])/Table2[[#This Row],[20D EMA]]</f>
        <v>3.7929072634180025E-4</v>
      </c>
      <c r="T627" s="2">
        <f>(Table2[[#This Row],[Close Price]]-Table2[[#This Row],[50D EMA]])/Table2[[#This Row],[50D EMA]]</f>
        <v>-4.7063985703824822E-3</v>
      </c>
      <c r="U627" s="2">
        <f>(Table2[[#This Row],[Close Price]]-Table2[[#This Row],[200D EMA]])/Table2[[#This Row],[200D EMA]]</f>
        <v>1.7377189896268248E-2</v>
      </c>
      <c r="V627">
        <v>0.689983169570482</v>
      </c>
      <c r="W627">
        <v>52.6</v>
      </c>
      <c r="X627">
        <v>54.2</v>
      </c>
      <c r="Y627">
        <v>52.26</v>
      </c>
      <c r="Z627">
        <v>54.2</v>
      </c>
      <c r="AA627">
        <v>49.34</v>
      </c>
      <c r="AB627">
        <v>58.14</v>
      </c>
      <c r="AC627" s="2">
        <f>(Table2[[#This Row],[Close Price]]/Table2[[#This Row],[Day Low]])-1</f>
        <v>2.8517110266159662E-3</v>
      </c>
      <c r="AD627" s="2">
        <f>(Table2[[#This Row],[Day High]]/Table2[[#This Row],[Close Price]])-1</f>
        <v>2.7488151658767723E-2</v>
      </c>
      <c r="AE627" s="2">
        <f>(Table2[[#This Row],[Close Price]]/Table2[[#This Row],[Current Week Low]])-1</f>
        <v>9.3761959433602549E-3</v>
      </c>
      <c r="AF627" s="2">
        <f>(Table2[[#This Row],[Current Week High]]/Table2[[#This Row],[Close Price]])-1</f>
        <v>2.7488151658767723E-2</v>
      </c>
      <c r="AG627" s="2">
        <f>(Table2[[#This Row],[Close Price]]/Table2[[#This Row],[Current Month Low]])-1</f>
        <v>6.9112282124037305E-2</v>
      </c>
      <c r="AH627" s="2">
        <f>(Table2[[#This Row],[Current Month High]]/Table2[[#This Row],[Close Price]])-1</f>
        <v>0.10218009478672996</v>
      </c>
      <c r="AI627">
        <v>31.563981042654</v>
      </c>
      <c r="AJ627">
        <v>29.606879606879598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-0.01</v>
      </c>
      <c r="AM627" t="s">
        <v>10344</v>
      </c>
      <c r="AN627">
        <v>0.4</v>
      </c>
      <c r="AO627" t="s">
        <v>10345</v>
      </c>
      <c r="AP627">
        <v>-1.2142904007225E-2</v>
      </c>
      <c r="AQ627">
        <f>(Table2[[#This Row],[Sharpe Ratio]]-AVERAGE(Table2[Sharpe Ratio]))/_xlfn.STDEV.P(Table2[Sharpe Ratio])</f>
        <v>-0.89270167259026256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501</v>
      </c>
      <c r="AT627">
        <f>_xlfn.RANK.AVG(Table2[[#This Row],[6M Return vs Nifty Z-Score]],Table2[6M Return vs Nifty Z-Score])</f>
        <v>621</v>
      </c>
      <c r="AU627">
        <f>_xlfn.RANK.AVG(Table2[[#This Row],[Sharpe Ratio Z-Score]],Table2[Sharpe Ratio Z-Score])</f>
        <v>600</v>
      </c>
      <c r="AV627">
        <f>(Table2[[#This Row],[Rank 1Y]]+Table2[[#This Row],[Rank 6M]]+Table2[[#This Row],[Rank Sharpe]])/3</f>
        <v>574</v>
      </c>
    </row>
    <row r="628" spans="1:48" x14ac:dyDescent="0.3">
      <c r="A628" t="s">
        <v>521</v>
      </c>
      <c r="B628" t="s">
        <v>522</v>
      </c>
      <c r="C628" t="s">
        <v>10300</v>
      </c>
      <c r="D628" t="s">
        <v>21</v>
      </c>
      <c r="E628">
        <v>40555.819464020002</v>
      </c>
      <c r="F628">
        <v>6255.45</v>
      </c>
      <c r="G628">
        <v>-8.8135304493313296</v>
      </c>
      <c r="H628">
        <f>(Table2[[#This Row],[1Y Return vs Nifty]]-AVERAGE(Table2[1Y Return vs Nifty]))/_xlfn.STDEV.P(Table2[1Y Return vs Nifty])</f>
        <v>-0.5994207406669555</v>
      </c>
      <c r="I628">
        <v>-5.0388731999332004</v>
      </c>
      <c r="J628">
        <f>(Table2[[#This Row],[1M Return vs Nifty]]-AVERAGE(Table2[1M Return vs Nifty]))/_xlfn.STDEV.P(Table2[1M Return vs Nifty])</f>
        <v>-0.52486850635878368</v>
      </c>
      <c r="K628">
        <v>-17.363794356991299</v>
      </c>
      <c r="L628">
        <f>(Table2[[#This Row],[6M Return vs Nifty]]-AVERAGE(Table2[6M Return vs Nifty]))/_xlfn.STDEV.P(Table2[6M Return vs Nifty])</f>
        <v>-0.88167444878788703</v>
      </c>
      <c r="M628">
        <v>-2.1008045505915298</v>
      </c>
      <c r="N628">
        <f>(Table2[[#This Row],[1W Return vs Nifty]]-AVERAGE(Table2[1W Return vs Nifty]))/_xlfn.STDEV.P(Table2[1W Return vs Nifty])</f>
        <v>-0.65429405479991598</v>
      </c>
      <c r="O628">
        <v>6041.39</v>
      </c>
      <c r="P628">
        <v>5875.9838371034803</v>
      </c>
      <c r="Q628">
        <v>5593.2030757861703</v>
      </c>
      <c r="R628">
        <v>57.124153134992397</v>
      </c>
      <c r="S628" s="2">
        <f>(Table2[[#This Row],[Close Price]]-Table2[[#This Row],[20D EMA]])/Table2[[#This Row],[20D EMA]]</f>
        <v>3.5432243242035276E-2</v>
      </c>
      <c r="T628" s="2">
        <f>(Table2[[#This Row],[Close Price]]-Table2[[#This Row],[50D EMA]])/Table2[[#This Row],[50D EMA]]</f>
        <v>6.4579170640396866E-2</v>
      </c>
      <c r="U628" s="2">
        <f>(Table2[[#This Row],[Close Price]]-Table2[[#This Row],[200D EMA]])/Table2[[#This Row],[200D EMA]]</f>
        <v>0.1184020882561546</v>
      </c>
      <c r="V628">
        <v>0.63898089226252197</v>
      </c>
      <c r="W628">
        <v>6080.9</v>
      </c>
      <c r="X628">
        <v>6345</v>
      </c>
      <c r="Y628">
        <v>6012.25</v>
      </c>
      <c r="Z628">
        <v>6345</v>
      </c>
      <c r="AA628">
        <v>5749</v>
      </c>
      <c r="AB628">
        <v>6357</v>
      </c>
      <c r="AC628" s="2">
        <f>(Table2[[#This Row],[Close Price]]/Table2[[#This Row],[Day Low]])-1</f>
        <v>2.870463253794675E-2</v>
      </c>
      <c r="AD628" s="2">
        <f>(Table2[[#This Row],[Day High]]/Table2[[#This Row],[Close Price]])-1</f>
        <v>1.4315516869290112E-2</v>
      </c>
      <c r="AE628" s="2">
        <f>(Table2[[#This Row],[Close Price]]/Table2[[#This Row],[Current Week Low]])-1</f>
        <v>4.0450746392781456E-2</v>
      </c>
      <c r="AF628" s="2">
        <f>(Table2[[#This Row],[Current Week High]]/Table2[[#This Row],[Close Price]])-1</f>
        <v>1.4315516869290112E-2</v>
      </c>
      <c r="AG628" s="2">
        <f>(Table2[[#This Row],[Close Price]]/Table2[[#This Row],[Current Month Low]])-1</f>
        <v>8.8093581492433515E-2</v>
      </c>
      <c r="AH628" s="2">
        <f>(Table2[[#This Row],[Current Month High]]/Table2[[#This Row],[Close Price]])-1</f>
        <v>1.6233844087955251E-2</v>
      </c>
      <c r="AI628">
        <v>9.4637476120822601</v>
      </c>
      <c r="AJ628">
        <v>45.908216222520203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-0.04</v>
      </c>
      <c r="AM628" t="s">
        <v>10344</v>
      </c>
      <c r="AN628">
        <v>6.41</v>
      </c>
      <c r="AO628" t="s">
        <v>10345</v>
      </c>
      <c r="AP628">
        <v>-6.1084101274290004E-3</v>
      </c>
      <c r="AQ628">
        <f>(Table2[[#This Row],[Sharpe Ratio]]-AVERAGE(Table2[Sharpe Ratio]))/_xlfn.STDEV.P(Table2[Sharpe Ratio])</f>
        <v>-0.82337199355855162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-3.4836297441720938</v>
      </c>
      <c r="AS628">
        <f>_xlfn.RANK.AVG(Table2[[#This Row],[1Y Return vs Nifty Z-Score]],Table2[1Y Return vs Nifty Z-Score])</f>
        <v>523</v>
      </c>
      <c r="AT628">
        <f>_xlfn.RANK.AVG(Table2[[#This Row],[6M Return vs Nifty Z-Score]],Table2[6M Return vs Nifty Z-Score])</f>
        <v>614</v>
      </c>
      <c r="AU628">
        <f>_xlfn.RANK.AVG(Table2[[#This Row],[Sharpe Ratio Z-Score]],Table2[Sharpe Ratio Z-Score])</f>
        <v>589</v>
      </c>
      <c r="AV628">
        <f>(Table2[[#This Row],[Rank 1Y]]+Table2[[#This Row],[Rank 6M]]+Table2[[#This Row],[Rank Sharpe]])/3</f>
        <v>575.33333333333337</v>
      </c>
    </row>
    <row r="629" spans="1:48" x14ac:dyDescent="0.3">
      <c r="A629" t="s">
        <v>1490</v>
      </c>
      <c r="B629" t="s">
        <v>1491</v>
      </c>
      <c r="C629" t="s">
        <v>10310</v>
      </c>
      <c r="D629" t="s">
        <v>402</v>
      </c>
      <c r="E629">
        <v>6970.8734069279999</v>
      </c>
      <c r="F629">
        <v>69.28</v>
      </c>
      <c r="G629">
        <v>-27.1272078499284</v>
      </c>
      <c r="H629">
        <f>(Table2[[#This Row],[1Y Return vs Nifty]]-AVERAGE(Table2[1Y Return vs Nifty]))/_xlfn.STDEV.P(Table2[1Y Return vs Nifty])</f>
        <v>-0.8868194783152562</v>
      </c>
      <c r="I629">
        <v>9.1102589093534991</v>
      </c>
      <c r="J629">
        <f>(Table2[[#This Row],[1M Return vs Nifty]]-AVERAGE(Table2[1M Return vs Nifty]))/_xlfn.STDEV.P(Table2[1M Return vs Nifty])</f>
        <v>0.8153037204843322</v>
      </c>
      <c r="K629">
        <v>-27.743693726462599</v>
      </c>
      <c r="L629">
        <f>(Table2[[#This Row],[6M Return vs Nifty]]-AVERAGE(Table2[6M Return vs Nifty]))/_xlfn.STDEV.P(Table2[6M Return vs Nifty])</f>
        <v>-1.2368970472300842</v>
      </c>
      <c r="M629">
        <v>3.9579810805096098</v>
      </c>
      <c r="N629">
        <f>(Table2[[#This Row],[1W Return vs Nifty]]-AVERAGE(Table2[1W Return vs Nifty]))/_xlfn.STDEV.P(Table2[1W Return vs Nifty])</f>
        <v>0.71406853915295665</v>
      </c>
      <c r="O629">
        <v>65.78</v>
      </c>
      <c r="P629">
        <v>65.077984686228703</v>
      </c>
      <c r="Q629">
        <v>68.851568978913804</v>
      </c>
      <c r="R629">
        <v>81.039058082971295</v>
      </c>
      <c r="S629" s="2">
        <f>(Table2[[#This Row],[Close Price]]-Table2[[#This Row],[20D EMA]])/Table2[[#This Row],[20D EMA]]</f>
        <v>5.320766190331408E-2</v>
      </c>
      <c r="T629" s="2">
        <f>(Table2[[#This Row],[Close Price]]-Table2[[#This Row],[50D EMA]])/Table2[[#This Row],[50D EMA]]</f>
        <v>6.4568921948507968E-2</v>
      </c>
      <c r="U629" s="2">
        <f>(Table2[[#This Row],[Close Price]]-Table2[[#This Row],[200D EMA]])/Table2[[#This Row],[200D EMA]]</f>
        <v>6.2225309813550792E-3</v>
      </c>
      <c r="V629">
        <v>2.8191187312675199</v>
      </c>
      <c r="W629">
        <v>68.709999999999994</v>
      </c>
      <c r="X629">
        <v>71.8</v>
      </c>
      <c r="Y629">
        <v>68.709999999999994</v>
      </c>
      <c r="Z629">
        <v>74.099999999999994</v>
      </c>
      <c r="AA629">
        <v>58.63</v>
      </c>
      <c r="AB629">
        <v>74.099999999999994</v>
      </c>
      <c r="AC629" s="2">
        <f>(Table2[[#This Row],[Close Price]]/Table2[[#This Row],[Day Low]])-1</f>
        <v>8.2957357007713561E-3</v>
      </c>
      <c r="AD629" s="2">
        <f>(Table2[[#This Row],[Day High]]/Table2[[#This Row],[Close Price]])-1</f>
        <v>3.6374133949191645E-2</v>
      </c>
      <c r="AE629" s="2">
        <f>(Table2[[#This Row],[Close Price]]/Table2[[#This Row],[Current Week Low]])-1</f>
        <v>8.2957357007713561E-3</v>
      </c>
      <c r="AF629" s="2">
        <f>(Table2[[#This Row],[Current Week High]]/Table2[[#This Row],[Close Price]])-1</f>
        <v>6.9572748267898277E-2</v>
      </c>
      <c r="AG629" s="2">
        <f>(Table2[[#This Row],[Close Price]]/Table2[[#This Row],[Current Month Low]])-1</f>
        <v>0.18164762067201079</v>
      </c>
      <c r="AH629" s="2">
        <f>(Table2[[#This Row],[Current Month High]]/Table2[[#This Row],[Close Price]])-1</f>
        <v>6.9572748267898277E-2</v>
      </c>
      <c r="AI629">
        <v>41.454965357967602</v>
      </c>
      <c r="AJ629">
        <v>18.164762067201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-0.01</v>
      </c>
      <c r="AM629" t="s">
        <v>10344</v>
      </c>
      <c r="AN629">
        <v>15.08</v>
      </c>
      <c r="AO629" t="s">
        <v>10345</v>
      </c>
      <c r="AP629">
        <v>4.7090643122851002E-2</v>
      </c>
      <c r="AQ629">
        <f>(Table2[[#This Row],[Sharpe Ratio]]-AVERAGE(Table2[Sharpe Ratio]))/_xlfn.STDEV.P(Table2[Sharpe Ratio])</f>
        <v>-0.21217354674572622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630</v>
      </c>
      <c r="AT629">
        <f>_xlfn.RANK.AVG(Table2[[#This Row],[6M Return vs Nifty Z-Score]],Table2[6M Return vs Nifty Z-Score])</f>
        <v>692</v>
      </c>
      <c r="AU629">
        <f>_xlfn.RANK.AVG(Table2[[#This Row],[Sharpe Ratio Z-Score]],Table2[Sharpe Ratio Z-Score])</f>
        <v>405</v>
      </c>
      <c r="AV629">
        <f>(Table2[[#This Row],[Rank 1Y]]+Table2[[#This Row],[Rank 6M]]+Table2[[#This Row],[Rank Sharpe]])/3</f>
        <v>575.66666666666663</v>
      </c>
    </row>
    <row r="630" spans="1:48" x14ac:dyDescent="0.3">
      <c r="A630" t="s">
        <v>22</v>
      </c>
      <c r="B630" t="s">
        <v>23</v>
      </c>
      <c r="C630" t="s">
        <v>10301</v>
      </c>
      <c r="D630" t="s">
        <v>24</v>
      </c>
      <c r="E630">
        <v>1247861.75852778</v>
      </c>
      <c r="F630">
        <v>1637.1</v>
      </c>
      <c r="G630">
        <v>-26.002558941790301</v>
      </c>
      <c r="H630">
        <f>(Table2[[#This Row],[1Y Return vs Nifty]]-AVERAGE(Table2[1Y Return vs Nifty]))/_xlfn.STDEV.P(Table2[1Y Return vs Nifty])</f>
        <v>-0.86917022800762056</v>
      </c>
      <c r="I630">
        <v>0.52974380197334803</v>
      </c>
      <c r="J630">
        <f>(Table2[[#This Row],[1M Return vs Nifty]]-AVERAGE(Table2[1M Return vs Nifty]))/_xlfn.STDEV.P(Table2[1M Return vs Nifty])</f>
        <v>2.577685410342625E-3</v>
      </c>
      <c r="K630">
        <v>2.02807735668515</v>
      </c>
      <c r="L630">
        <f>(Table2[[#This Row],[6M Return vs Nifty]]-AVERAGE(Table2[6M Return vs Nifty]))/_xlfn.STDEV.P(Table2[6M Return vs Nifty])</f>
        <v>-0.21804267225547586</v>
      </c>
      <c r="M630">
        <v>-0.66361021181546498</v>
      </c>
      <c r="N630">
        <f>(Table2[[#This Row],[1W Return vs Nifty]]-AVERAGE(Table2[1W Return vs Nifty]))/_xlfn.STDEV.P(Table2[1W Return vs Nifty])</f>
        <v>-0.32970706771013109</v>
      </c>
      <c r="O630">
        <v>1631.11</v>
      </c>
      <c r="P630">
        <v>1619.2041098299101</v>
      </c>
      <c r="Q630">
        <v>1571.1700776252201</v>
      </c>
      <c r="R630">
        <v>54.364051305668603</v>
      </c>
      <c r="S630" s="2">
        <f>(Table2[[#This Row],[Close Price]]-Table2[[#This Row],[20D EMA]])/Table2[[#This Row],[20D EMA]]</f>
        <v>3.6723458258486612E-3</v>
      </c>
      <c r="T630" s="2">
        <f>(Table2[[#This Row],[Close Price]]-Table2[[#This Row],[50D EMA]])/Table2[[#This Row],[50D EMA]]</f>
        <v>1.1052275659039504E-2</v>
      </c>
      <c r="U630" s="2">
        <f>(Table2[[#This Row],[Close Price]]-Table2[[#This Row],[200D EMA]])/Table2[[#This Row],[200D EMA]]</f>
        <v>4.196230778174638E-2</v>
      </c>
      <c r="V630">
        <v>0.65677940304816396</v>
      </c>
      <c r="W630">
        <v>1630.2</v>
      </c>
      <c r="X630">
        <v>1639.75</v>
      </c>
      <c r="Y630">
        <v>1630.2</v>
      </c>
      <c r="Z630">
        <v>1647.95</v>
      </c>
      <c r="AA630">
        <v>1593.3</v>
      </c>
      <c r="AB630">
        <v>1675.95</v>
      </c>
      <c r="AC630" s="2">
        <f>(Table2[[#This Row],[Close Price]]/Table2[[#This Row],[Day Low]])-1</f>
        <v>4.2326094957672034E-3</v>
      </c>
      <c r="AD630" s="2">
        <f>(Table2[[#This Row],[Day High]]/Table2[[#This Row],[Close Price]])-1</f>
        <v>1.6187160222345121E-3</v>
      </c>
      <c r="AE630" s="2">
        <f>(Table2[[#This Row],[Close Price]]/Table2[[#This Row],[Current Week Low]])-1</f>
        <v>4.2326094957672034E-3</v>
      </c>
      <c r="AF630" s="2">
        <f>(Table2[[#This Row],[Current Week High]]/Table2[[#This Row],[Close Price]])-1</f>
        <v>6.6275731476392874E-3</v>
      </c>
      <c r="AG630" s="2">
        <f>(Table2[[#This Row],[Close Price]]/Table2[[#This Row],[Current Month Low]])-1</f>
        <v>2.7490114855959202E-2</v>
      </c>
      <c r="AH630" s="2">
        <f>(Table2[[#This Row],[Current Month High]]/Table2[[#This Row],[Close Price]])-1</f>
        <v>2.3730987722191843E-2</v>
      </c>
      <c r="AI630">
        <v>9.5840205240975003</v>
      </c>
      <c r="AJ630">
        <v>20.061603901580401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0.01</v>
      </c>
      <c r="AM630" t="s">
        <v>10345</v>
      </c>
      <c r="AN630">
        <v>-0.79</v>
      </c>
      <c r="AO630" t="s">
        <v>10344</v>
      </c>
      <c r="AP630">
        <v>-8.6185235666035004E-2</v>
      </c>
      <c r="AQ630">
        <f>(Table2[[#This Row],[Sharpe Ratio]]-AVERAGE(Table2[Sharpe Ratio]))/_xlfn.STDEV.P(Table2[Sharpe Ratio])</f>
        <v>-1.7433663995612558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-3.1577086821241407</v>
      </c>
      <c r="AS630">
        <f>_xlfn.RANK.AVG(Table2[[#This Row],[1Y Return vs Nifty Z-Score]],Table2[1Y Return vs Nifty Z-Score])</f>
        <v>623</v>
      </c>
      <c r="AT630">
        <f>_xlfn.RANK.AVG(Table2[[#This Row],[6M Return vs Nifty Z-Score]],Table2[6M Return vs Nifty Z-Score])</f>
        <v>393</v>
      </c>
      <c r="AU630">
        <f>_xlfn.RANK.AVG(Table2[[#This Row],[Sharpe Ratio Z-Score]],Table2[Sharpe Ratio Z-Score])</f>
        <v>712</v>
      </c>
      <c r="AV630">
        <f>(Table2[[#This Row],[Rank 1Y]]+Table2[[#This Row],[Rank 6M]]+Table2[[#This Row],[Rank Sharpe]])/3</f>
        <v>576</v>
      </c>
    </row>
    <row r="631" spans="1:48" x14ac:dyDescent="0.3">
      <c r="A631" t="s">
        <v>105</v>
      </c>
      <c r="B631" t="s">
        <v>106</v>
      </c>
      <c r="C631" t="s">
        <v>10301</v>
      </c>
      <c r="D631" t="s">
        <v>37</v>
      </c>
      <c r="E631">
        <v>273950.79467129998</v>
      </c>
      <c r="F631">
        <v>1713.5</v>
      </c>
      <c r="G631">
        <v>-15.523295490339001</v>
      </c>
      <c r="H631">
        <f>(Table2[[#This Row],[1Y Return vs Nifty]]-AVERAGE(Table2[1Y Return vs Nifty]))/_xlfn.STDEV.P(Table2[1Y Return vs Nifty])</f>
        <v>-0.7047178888322625</v>
      </c>
      <c r="I631">
        <v>7.4964248753504403</v>
      </c>
      <c r="J631">
        <f>(Table2[[#This Row],[1M Return vs Nifty]]-AVERAGE(Table2[1M Return vs Nifty]))/_xlfn.STDEV.P(Table2[1M Return vs Nifty])</f>
        <v>0.66244518934619012</v>
      </c>
      <c r="K631">
        <v>-5.9863641095141702</v>
      </c>
      <c r="L631">
        <f>(Table2[[#This Row],[6M Return vs Nifty]]-AVERAGE(Table2[6M Return vs Nifty]))/_xlfn.STDEV.P(Table2[6M Return vs Nifty])</f>
        <v>-0.49231418697356344</v>
      </c>
      <c r="M631">
        <v>6.0338465269833197</v>
      </c>
      <c r="N631">
        <f>(Table2[[#This Row],[1W Return vs Nifty]]-AVERAGE(Table2[1W Return vs Nifty]))/_xlfn.STDEV.P(Table2[1W Return vs Nifty])</f>
        <v>1.1828979052973496</v>
      </c>
      <c r="O631">
        <v>1620.46</v>
      </c>
      <c r="P631">
        <v>1603.6494257101699</v>
      </c>
      <c r="Q631">
        <v>1593.21349044833</v>
      </c>
      <c r="R631">
        <v>83.830948407822305</v>
      </c>
      <c r="S631" s="2">
        <f>(Table2[[#This Row],[Close Price]]-Table2[[#This Row],[20D EMA]])/Table2[[#This Row],[20D EMA]]</f>
        <v>5.7415795514853783E-2</v>
      </c>
      <c r="T631" s="2">
        <f>(Table2[[#This Row],[Close Price]]-Table2[[#This Row],[50D EMA]])/Table2[[#This Row],[50D EMA]]</f>
        <v>6.8500367055713066E-2</v>
      </c>
      <c r="U631" s="2">
        <f>(Table2[[#This Row],[Close Price]]-Table2[[#This Row],[200D EMA]])/Table2[[#This Row],[200D EMA]]</f>
        <v>7.5499303936863688E-2</v>
      </c>
      <c r="V631">
        <v>1.05787020574775</v>
      </c>
      <c r="W631">
        <v>1700.05</v>
      </c>
      <c r="X631">
        <v>1735</v>
      </c>
      <c r="Y631">
        <v>1638.75</v>
      </c>
      <c r="Z631">
        <v>1735</v>
      </c>
      <c r="AA631">
        <v>1523.25</v>
      </c>
      <c r="AB631">
        <v>1735</v>
      </c>
      <c r="AC631" s="2">
        <f>(Table2[[#This Row],[Close Price]]/Table2[[#This Row],[Day Low]])-1</f>
        <v>7.9115320137643774E-3</v>
      </c>
      <c r="AD631" s="2">
        <f>(Table2[[#This Row],[Day High]]/Table2[[#This Row],[Close Price]])-1</f>
        <v>1.2547417566384667E-2</v>
      </c>
      <c r="AE631" s="2">
        <f>(Table2[[#This Row],[Close Price]]/Table2[[#This Row],[Current Week Low]])-1</f>
        <v>4.5614035087719218E-2</v>
      </c>
      <c r="AF631" s="2">
        <f>(Table2[[#This Row],[Current Week High]]/Table2[[#This Row],[Close Price]])-1</f>
        <v>1.2547417566384667E-2</v>
      </c>
      <c r="AG631" s="2">
        <f>(Table2[[#This Row],[Close Price]]/Table2[[#This Row],[Current Month Low]])-1</f>
        <v>0.12489742327260789</v>
      </c>
      <c r="AH631" s="2">
        <f>(Table2[[#This Row],[Current Month High]]/Table2[[#This Row],[Close Price]])-1</f>
        <v>1.2547417566384667E-2</v>
      </c>
      <c r="AI631">
        <v>1.60490224686313</v>
      </c>
      <c r="AJ631">
        <v>20.7497973996688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0.03</v>
      </c>
      <c r="AM631" t="s">
        <v>10345</v>
      </c>
      <c r="AN631">
        <v>9.83</v>
      </c>
      <c r="AO631" t="s">
        <v>10345</v>
      </c>
      <c r="AP631">
        <v>-4.8380624147284002E-2</v>
      </c>
      <c r="AQ631">
        <f>(Table2[[#This Row],[Sharpe Ratio]]-AVERAGE(Table2[Sharpe Ratio]))/_xlfn.STDEV.P(Table2[Sharpe Ratio])</f>
        <v>-1.3090331091938892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-0.66072209035617502</v>
      </c>
      <c r="AS631">
        <f>_xlfn.RANK.AVG(Table2[[#This Row],[1Y Return vs Nifty Z-Score]],Table2[1Y Return vs Nifty Z-Score])</f>
        <v>575</v>
      </c>
      <c r="AT631">
        <f>_xlfn.RANK.AVG(Table2[[#This Row],[6M Return vs Nifty Z-Score]],Table2[6M Return vs Nifty Z-Score])</f>
        <v>490</v>
      </c>
      <c r="AU631">
        <f>_xlfn.RANK.AVG(Table2[[#This Row],[Sharpe Ratio Z-Score]],Table2[Sharpe Ratio Z-Score])</f>
        <v>663</v>
      </c>
      <c r="AV631">
        <f>(Table2[[#This Row],[Rank 1Y]]+Table2[[#This Row],[Rank 6M]]+Table2[[#This Row],[Rank Sharpe]])/3</f>
        <v>576</v>
      </c>
    </row>
    <row r="632" spans="1:48" x14ac:dyDescent="0.3">
      <c r="A632" t="s">
        <v>249</v>
      </c>
      <c r="B632" t="s">
        <v>250</v>
      </c>
      <c r="C632" t="s">
        <v>10301</v>
      </c>
      <c r="D632" t="s">
        <v>24</v>
      </c>
      <c r="E632">
        <v>107727.58204936</v>
      </c>
      <c r="F632">
        <v>1415.75</v>
      </c>
      <c r="G632">
        <v>-29.317262021308601</v>
      </c>
      <c r="H632">
        <f>(Table2[[#This Row],[1Y Return vs Nifty]]-AVERAGE(Table2[1Y Return vs Nifty]))/_xlfn.STDEV.P(Table2[1Y Return vs Nifty])</f>
        <v>-0.92118826130012765</v>
      </c>
      <c r="I632">
        <v>-4.1890805595357099</v>
      </c>
      <c r="J632">
        <f>(Table2[[#This Row],[1M Return vs Nifty]]-AVERAGE(Table2[1M Return vs Nifty]))/_xlfn.STDEV.P(Table2[1M Return vs Nifty])</f>
        <v>-0.44437816345719283</v>
      </c>
      <c r="K632">
        <v>-16.4359036515533</v>
      </c>
      <c r="L632">
        <f>(Table2[[#This Row],[6M Return vs Nifty]]-AVERAGE(Table2[6M Return vs Nifty]))/_xlfn.STDEV.P(Table2[6M Return vs Nifty])</f>
        <v>-0.84992002268762334</v>
      </c>
      <c r="M632">
        <v>-0.90718627654383399</v>
      </c>
      <c r="N632">
        <f>(Table2[[#This Row],[1W Return vs Nifty]]-AVERAGE(Table2[1W Return vs Nifty]))/_xlfn.STDEV.P(Table2[1W Return vs Nifty])</f>
        <v>-0.38471815343754756</v>
      </c>
      <c r="O632">
        <v>1385.47</v>
      </c>
      <c r="P632">
        <v>1410.08412960344</v>
      </c>
      <c r="Q632">
        <v>1441.28069137783</v>
      </c>
      <c r="R632">
        <v>54.441904514097502</v>
      </c>
      <c r="S632" s="2">
        <f>(Table2[[#This Row],[Close Price]]-Table2[[#This Row],[20D EMA]])/Table2[[#This Row],[20D EMA]]</f>
        <v>2.1855399250795739E-2</v>
      </c>
      <c r="T632" s="2">
        <f>(Table2[[#This Row],[Close Price]]-Table2[[#This Row],[50D EMA]])/Table2[[#This Row],[50D EMA]]</f>
        <v>4.0181080529949568E-3</v>
      </c>
      <c r="U632" s="2">
        <f>(Table2[[#This Row],[Close Price]]-Table2[[#This Row],[200D EMA]])/Table2[[#This Row],[200D EMA]]</f>
        <v>-1.7713892602989931E-2</v>
      </c>
      <c r="V632">
        <v>1.01031948288108</v>
      </c>
      <c r="W632">
        <v>1382.55</v>
      </c>
      <c r="X632">
        <v>1421.95</v>
      </c>
      <c r="Y632">
        <v>1377.55</v>
      </c>
      <c r="Z632">
        <v>1421.95</v>
      </c>
      <c r="AA632">
        <v>1329.2</v>
      </c>
      <c r="AB632">
        <v>1440</v>
      </c>
      <c r="AC632" s="2">
        <f>(Table2[[#This Row],[Close Price]]/Table2[[#This Row],[Day Low]])-1</f>
        <v>2.401359806155301E-2</v>
      </c>
      <c r="AD632" s="2">
        <f>(Table2[[#This Row],[Day High]]/Table2[[#This Row],[Close Price]])-1</f>
        <v>4.3793042556949935E-3</v>
      </c>
      <c r="AE632" s="2">
        <f>(Table2[[#This Row],[Close Price]]/Table2[[#This Row],[Current Week Low]])-1</f>
        <v>2.7730390911400615E-2</v>
      </c>
      <c r="AF632" s="2">
        <f>(Table2[[#This Row],[Current Week High]]/Table2[[#This Row],[Close Price]])-1</f>
        <v>4.3793042556949935E-3</v>
      </c>
      <c r="AG632" s="2">
        <f>(Table2[[#This Row],[Close Price]]/Table2[[#This Row],[Current Month Low]])-1</f>
        <v>6.5114354498946758E-2</v>
      </c>
      <c r="AH632" s="2">
        <f>(Table2[[#This Row],[Current Month High]]/Table2[[#This Row],[Close Price]])-1</f>
        <v>1.7128730354935451E-2</v>
      </c>
      <c r="AI632">
        <v>19.689210665724801</v>
      </c>
      <c r="AJ632">
        <v>6.5114354498946696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-0.08</v>
      </c>
      <c r="AM632" t="s">
        <v>10344</v>
      </c>
      <c r="AN632">
        <v>4.8899999999999997</v>
      </c>
      <c r="AO632" t="s">
        <v>10345</v>
      </c>
      <c r="AP632">
        <v>1.6696756484156999E-2</v>
      </c>
      <c r="AQ632">
        <f>(Table2[[#This Row],[Sharpe Ratio]]-AVERAGE(Table2[Sharpe Ratio]))/_xlfn.STDEV.P(Table2[Sharpe Ratio])</f>
        <v>-0.56136578178004204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642</v>
      </c>
      <c r="AT632">
        <f>_xlfn.RANK.AVG(Table2[[#This Row],[6M Return vs Nifty Z-Score]],Table2[6M Return vs Nifty Z-Score])</f>
        <v>603</v>
      </c>
      <c r="AU632">
        <f>_xlfn.RANK.AVG(Table2[[#This Row],[Sharpe Ratio Z-Score]],Table2[Sharpe Ratio Z-Score])</f>
        <v>485</v>
      </c>
      <c r="AV632">
        <f>(Table2[[#This Row],[Rank 1Y]]+Table2[[#This Row],[Rank 6M]]+Table2[[#This Row],[Rank Sharpe]])/3</f>
        <v>576.66666666666663</v>
      </c>
    </row>
    <row r="633" spans="1:48" x14ac:dyDescent="0.3">
      <c r="A633" t="s">
        <v>1886</v>
      </c>
      <c r="B633" t="s">
        <v>1887</v>
      </c>
      <c r="C633" t="s">
        <v>10301</v>
      </c>
      <c r="D633" t="s">
        <v>24</v>
      </c>
      <c r="E633">
        <v>3855.6718369949999</v>
      </c>
      <c r="F633">
        <v>123.21</v>
      </c>
      <c r="G633">
        <v>-23.319320480917899</v>
      </c>
      <c r="H633">
        <f>(Table2[[#This Row],[1Y Return vs Nifty]]-AVERAGE(Table2[1Y Return vs Nifty]))/_xlfn.STDEV.P(Table2[1Y Return vs Nifty])</f>
        <v>-0.82706184477056754</v>
      </c>
      <c r="I633">
        <v>-3.6482972869486598</v>
      </c>
      <c r="J633">
        <f>(Table2[[#This Row],[1M Return vs Nifty]]-AVERAGE(Table2[1M Return vs Nifty]))/_xlfn.STDEV.P(Table2[1M Return vs Nifty])</f>
        <v>-0.3931564547994007</v>
      </c>
      <c r="K633">
        <v>-18.504916397375499</v>
      </c>
      <c r="L633">
        <f>(Table2[[#This Row],[6M Return vs Nifty]]-AVERAGE(Table2[6M Return vs Nifty]))/_xlfn.STDEV.P(Table2[6M Return vs Nifty])</f>
        <v>-0.92072611219005196</v>
      </c>
      <c r="M633">
        <v>-1.0496248962321999</v>
      </c>
      <c r="N633">
        <f>(Table2[[#This Row],[1W Return vs Nifty]]-AVERAGE(Table2[1W Return vs Nifty]))/_xlfn.STDEV.P(Table2[1W Return vs Nifty])</f>
        <v>-0.41688758325122727</v>
      </c>
      <c r="O633">
        <v>123.1</v>
      </c>
      <c r="P633">
        <v>126.56258863175999</v>
      </c>
      <c r="Q633">
        <v>127.68903462307</v>
      </c>
      <c r="R633">
        <v>55.560884972695199</v>
      </c>
      <c r="S633" s="2">
        <f>(Table2[[#This Row],[Close Price]]-Table2[[#This Row],[20D EMA]])/Table2[[#This Row],[20D EMA]]</f>
        <v>8.9358245329000359E-4</v>
      </c>
      <c r="T633" s="2">
        <f>(Table2[[#This Row],[Close Price]]-Table2[[#This Row],[50D EMA]])/Table2[[#This Row],[50D EMA]]</f>
        <v>-2.6489570638559862E-2</v>
      </c>
      <c r="U633" s="2">
        <f>(Table2[[#This Row],[Close Price]]-Table2[[#This Row],[200D EMA]])/Table2[[#This Row],[200D EMA]]</f>
        <v>-3.507767629610354E-2</v>
      </c>
      <c r="V633">
        <v>0.53701536882880196</v>
      </c>
      <c r="W633">
        <v>123</v>
      </c>
      <c r="X633">
        <v>123.89</v>
      </c>
      <c r="Y633">
        <v>122.11</v>
      </c>
      <c r="Z633">
        <v>124.72</v>
      </c>
      <c r="AA633">
        <v>115.31</v>
      </c>
      <c r="AB633">
        <v>127.1</v>
      </c>
      <c r="AC633" s="2">
        <f>(Table2[[#This Row],[Close Price]]/Table2[[#This Row],[Day Low]])-1</f>
        <v>1.7073170731707332E-3</v>
      </c>
      <c r="AD633" s="2">
        <f>(Table2[[#This Row],[Day High]]/Table2[[#This Row],[Close Price]])-1</f>
        <v>5.5190325460596767E-3</v>
      </c>
      <c r="AE633" s="2">
        <f>(Table2[[#This Row],[Close Price]]/Table2[[#This Row],[Current Week Low]])-1</f>
        <v>9.0082712308574564E-3</v>
      </c>
      <c r="AF633" s="2">
        <f>(Table2[[#This Row],[Current Week High]]/Table2[[#This Row],[Close Price]])-1</f>
        <v>1.2255498741985171E-2</v>
      </c>
      <c r="AG633" s="2">
        <f>(Table2[[#This Row],[Close Price]]/Table2[[#This Row],[Current Month Low]])-1</f>
        <v>6.8510970427543061E-2</v>
      </c>
      <c r="AH633" s="2">
        <f>(Table2[[#This Row],[Current Month High]]/Table2[[#This Row],[Close Price]])-1</f>
        <v>3.1572112653193818E-2</v>
      </c>
      <c r="AI633">
        <v>32.659686713740697</v>
      </c>
      <c r="AJ633">
        <v>12.1110100090991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-0.09</v>
      </c>
      <c r="AM633" t="s">
        <v>10344</v>
      </c>
      <c r="AN633">
        <v>3.71</v>
      </c>
      <c r="AO633" t="s">
        <v>10345</v>
      </c>
      <c r="AP633">
        <v>1.5991572217807001E-2</v>
      </c>
      <c r="AQ633">
        <f>(Table2[[#This Row],[Sharpe Ratio]]-AVERAGE(Table2[Sharpe Ratio]))/_xlfn.STDEV.P(Table2[Sharpe Ratio])</f>
        <v>-0.56946757122885505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613</v>
      </c>
      <c r="AT633">
        <f>_xlfn.RANK.AVG(Table2[[#This Row],[6M Return vs Nifty Z-Score]],Table2[6M Return vs Nifty Z-Score])</f>
        <v>627</v>
      </c>
      <c r="AU633">
        <f>_xlfn.RANK.AVG(Table2[[#This Row],[Sharpe Ratio Z-Score]],Table2[Sharpe Ratio Z-Score])</f>
        <v>490</v>
      </c>
      <c r="AV633">
        <f>(Table2[[#This Row],[Rank 1Y]]+Table2[[#This Row],[Rank 6M]]+Table2[[#This Row],[Rank Sharpe]])/3</f>
        <v>576.66666666666663</v>
      </c>
    </row>
    <row r="634" spans="1:48" x14ac:dyDescent="0.3">
      <c r="A634" t="s">
        <v>844</v>
      </c>
      <c r="B634" t="s">
        <v>845</v>
      </c>
      <c r="C634" t="s">
        <v>632</v>
      </c>
      <c r="D634" t="s">
        <v>632</v>
      </c>
      <c r="E634">
        <v>18905.858294310001</v>
      </c>
      <c r="F634">
        <v>37.479999999999997</v>
      </c>
      <c r="G634">
        <v>-27.532952369958601</v>
      </c>
      <c r="H634">
        <f>(Table2[[#This Row],[1Y Return vs Nifty]]-AVERAGE(Table2[1Y Return vs Nifty]))/_xlfn.STDEV.P(Table2[1Y Return vs Nifty])</f>
        <v>-0.89318687576982725</v>
      </c>
      <c r="I634">
        <v>-2.5250000982933098</v>
      </c>
      <c r="J634">
        <f>(Table2[[#This Row],[1M Return vs Nifty]]-AVERAGE(Table2[1M Return vs Nifty]))/_xlfn.STDEV.P(Table2[1M Return vs Nifty])</f>
        <v>-0.28676040993253682</v>
      </c>
      <c r="K634">
        <v>-25.207211681278999</v>
      </c>
      <c r="L634">
        <f>(Table2[[#This Row],[6M Return vs Nifty]]-AVERAGE(Table2[6M Return vs Nifty]))/_xlfn.STDEV.P(Table2[6M Return vs Nifty])</f>
        <v>-1.1500931476044187</v>
      </c>
      <c r="M634">
        <v>-0.361173338806699</v>
      </c>
      <c r="N634">
        <f>(Table2[[#This Row],[1W Return vs Nifty]]-AVERAGE(Table2[1W Return vs Nifty]))/_xlfn.STDEV.P(Table2[1W Return vs Nifty])</f>
        <v>-0.26140240581007679</v>
      </c>
      <c r="O634">
        <v>37.659999999999997</v>
      </c>
      <c r="P634">
        <v>37.914913299035199</v>
      </c>
      <c r="Q634">
        <v>38.351827415650497</v>
      </c>
      <c r="R634">
        <v>48.900722955965897</v>
      </c>
      <c r="S634" s="2">
        <f>(Table2[[#This Row],[Close Price]]-Table2[[#This Row],[20D EMA]])/Table2[[#This Row],[20D EMA]]</f>
        <v>-4.7796070100902741E-3</v>
      </c>
      <c r="T634" s="2">
        <f>(Table2[[#This Row],[Close Price]]-Table2[[#This Row],[50D EMA]])/Table2[[#This Row],[50D EMA]]</f>
        <v>-1.1470771292684687E-2</v>
      </c>
      <c r="U634" s="2">
        <f>(Table2[[#This Row],[Close Price]]-Table2[[#This Row],[200D EMA]])/Table2[[#This Row],[200D EMA]]</f>
        <v>-2.2732356562877306E-2</v>
      </c>
      <c r="V634">
        <v>0.474474035954633</v>
      </c>
      <c r="W634">
        <v>37.4</v>
      </c>
      <c r="X634">
        <v>38.25</v>
      </c>
      <c r="Y634">
        <v>37.32</v>
      </c>
      <c r="Z634">
        <v>38.25</v>
      </c>
      <c r="AA634">
        <v>36.4</v>
      </c>
      <c r="AB634">
        <v>39.75</v>
      </c>
      <c r="AC634" s="2">
        <f>(Table2[[#This Row],[Close Price]]/Table2[[#This Row],[Day Low]])-1</f>
        <v>2.1390374331551332E-3</v>
      </c>
      <c r="AD634" s="2">
        <f>(Table2[[#This Row],[Day High]]/Table2[[#This Row],[Close Price]])-1</f>
        <v>2.0544290288153855E-2</v>
      </c>
      <c r="AE634" s="2">
        <f>(Table2[[#This Row],[Close Price]]/Table2[[#This Row],[Current Week Low]])-1</f>
        <v>4.287245444801524E-3</v>
      </c>
      <c r="AF634" s="2">
        <f>(Table2[[#This Row],[Current Week High]]/Table2[[#This Row],[Close Price]])-1</f>
        <v>2.0544290288153855E-2</v>
      </c>
      <c r="AG634" s="2">
        <f>(Table2[[#This Row],[Close Price]]/Table2[[#This Row],[Current Month Low]])-1</f>
        <v>2.9670329670329565E-2</v>
      </c>
      <c r="AH634" s="2">
        <f>(Table2[[#This Row],[Current Month High]]/Table2[[#This Row],[Close Price]])-1</f>
        <v>6.0565635005336294E-2</v>
      </c>
      <c r="AI634">
        <v>41.141942369263603</v>
      </c>
      <c r="AJ634">
        <v>15.679012345679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-0.06</v>
      </c>
      <c r="AM634" t="s">
        <v>10344</v>
      </c>
      <c r="AN634">
        <v>-1.06</v>
      </c>
      <c r="AO634" t="s">
        <v>10344</v>
      </c>
      <c r="AP634">
        <v>4.2406643854586E-2</v>
      </c>
      <c r="AQ634">
        <f>(Table2[[#This Row],[Sharpe Ratio]]-AVERAGE(Table2[Sharpe Ratio]))/_xlfn.STDEV.P(Table2[Sharpe Ratio])</f>
        <v>-0.26598753219707277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635</v>
      </c>
      <c r="AT634">
        <f>_xlfn.RANK.AVG(Table2[[#This Row],[6M Return vs Nifty Z-Score]],Table2[6M Return vs Nifty Z-Score])</f>
        <v>678</v>
      </c>
      <c r="AU634">
        <f>_xlfn.RANK.AVG(Table2[[#This Row],[Sharpe Ratio Z-Score]],Table2[Sharpe Ratio Z-Score])</f>
        <v>421</v>
      </c>
      <c r="AV634">
        <f>(Table2[[#This Row],[Rank 1Y]]+Table2[[#This Row],[Rank 6M]]+Table2[[#This Row],[Rank Sharpe]])/3</f>
        <v>578</v>
      </c>
    </row>
    <row r="635" spans="1:48" x14ac:dyDescent="0.3">
      <c r="A635" t="s">
        <v>432</v>
      </c>
      <c r="B635" t="s">
        <v>433</v>
      </c>
      <c r="C635" t="s">
        <v>10303</v>
      </c>
      <c r="D635" t="s">
        <v>186</v>
      </c>
      <c r="E635">
        <v>55201.591515840002</v>
      </c>
      <c r="F635">
        <v>16996.099999999999</v>
      </c>
      <c r="G635">
        <v>-26.2695852189551</v>
      </c>
      <c r="H635">
        <f>(Table2[[#This Row],[1Y Return vs Nifty]]-AVERAGE(Table2[1Y Return vs Nifty]))/_xlfn.STDEV.P(Table2[1Y Return vs Nifty])</f>
        <v>-0.87336070342647798</v>
      </c>
      <c r="I635">
        <v>-3.43616360792414</v>
      </c>
      <c r="J635">
        <f>(Table2[[#This Row],[1M Return vs Nifty]]-AVERAGE(Table2[1M Return vs Nifty]))/_xlfn.STDEV.P(Table2[1M Return vs Nifty])</f>
        <v>-0.37306365597535712</v>
      </c>
      <c r="K635">
        <v>-6.23311372510911</v>
      </c>
      <c r="L635">
        <f>(Table2[[#This Row],[6M Return vs Nifty]]-AVERAGE(Table2[6M Return vs Nifty]))/_xlfn.STDEV.P(Table2[6M Return vs Nifty])</f>
        <v>-0.50075849230797176</v>
      </c>
      <c r="M635">
        <v>-0.81075175044404602</v>
      </c>
      <c r="N635">
        <f>(Table2[[#This Row],[1W Return vs Nifty]]-AVERAGE(Table2[1W Return vs Nifty]))/_xlfn.STDEV.P(Table2[1W Return vs Nifty])</f>
        <v>-0.36293864079013616</v>
      </c>
      <c r="O635">
        <v>16987.169999999998</v>
      </c>
      <c r="P635">
        <v>16830.5541886131</v>
      </c>
      <c r="Q635">
        <v>16483.048096807099</v>
      </c>
      <c r="R635">
        <v>50.029761089620202</v>
      </c>
      <c r="S635" s="2">
        <f>(Table2[[#This Row],[Close Price]]-Table2[[#This Row],[20D EMA]])/Table2[[#This Row],[20D EMA]]</f>
        <v>5.2569085963113883E-4</v>
      </c>
      <c r="T635" s="2">
        <f>(Table2[[#This Row],[Close Price]]-Table2[[#This Row],[50D EMA]])/Table2[[#This Row],[50D EMA]]</f>
        <v>9.836028542595519E-3</v>
      </c>
      <c r="U635" s="2">
        <f>(Table2[[#This Row],[Close Price]]-Table2[[#This Row],[200D EMA]])/Table2[[#This Row],[200D EMA]]</f>
        <v>3.1126033254266976E-2</v>
      </c>
      <c r="V635">
        <v>0.79781925956965705</v>
      </c>
      <c r="W635">
        <v>16900.099999999999</v>
      </c>
      <c r="X635">
        <v>17227.349999999999</v>
      </c>
      <c r="Y635">
        <v>16886.2</v>
      </c>
      <c r="Z635">
        <v>17433.900000000001</v>
      </c>
      <c r="AA635">
        <v>16405.099999999999</v>
      </c>
      <c r="AB635">
        <v>17498</v>
      </c>
      <c r="AC635" s="2">
        <f>(Table2[[#This Row],[Close Price]]/Table2[[#This Row],[Day Low]])-1</f>
        <v>5.6804397607115309E-3</v>
      </c>
      <c r="AD635" s="2">
        <f>(Table2[[#This Row],[Day High]]/Table2[[#This Row],[Close Price]])-1</f>
        <v>1.3606062567294908E-2</v>
      </c>
      <c r="AE635" s="2">
        <f>(Table2[[#This Row],[Close Price]]/Table2[[#This Row],[Current Week Low]])-1</f>
        <v>6.5082730276793122E-3</v>
      </c>
      <c r="AF635" s="2">
        <f>(Table2[[#This Row],[Current Week High]]/Table2[[#This Row],[Close Price]])-1</f>
        <v>2.5758850559834512E-2</v>
      </c>
      <c r="AG635" s="2">
        <f>(Table2[[#This Row],[Close Price]]/Table2[[#This Row],[Current Month Low]])-1</f>
        <v>3.602538235061048E-2</v>
      </c>
      <c r="AH635" s="2">
        <f>(Table2[[#This Row],[Current Month High]]/Table2[[#This Row],[Close Price]])-1</f>
        <v>2.9530304010920272E-2</v>
      </c>
      <c r="AI635">
        <v>13.261277587211101</v>
      </c>
      <c r="AJ635">
        <v>10.756969515294401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-7.0000000000000007E-2</v>
      </c>
      <c r="AM635" t="s">
        <v>10344</v>
      </c>
      <c r="AN635">
        <v>-0.13</v>
      </c>
      <c r="AO635" t="s">
        <v>10344</v>
      </c>
      <c r="AP635">
        <v>-2.4335268762925001E-2</v>
      </c>
      <c r="AQ635">
        <f>(Table2[[#This Row],[Sharpe Ratio]]-AVERAGE(Table2[Sharpe Ratio]))/_xlfn.STDEV.P(Table2[Sharpe Ratio])</f>
        <v>-1.032778496262309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-3.1428999887622524</v>
      </c>
      <c r="AS635">
        <f>_xlfn.RANK.AVG(Table2[[#This Row],[1Y Return vs Nifty Z-Score]],Table2[1Y Return vs Nifty Z-Score])</f>
        <v>626</v>
      </c>
      <c r="AT635">
        <f>_xlfn.RANK.AVG(Table2[[#This Row],[6M Return vs Nifty Z-Score]],Table2[6M Return vs Nifty Z-Score])</f>
        <v>492</v>
      </c>
      <c r="AU635">
        <f>_xlfn.RANK.AVG(Table2[[#This Row],[Sharpe Ratio Z-Score]],Table2[Sharpe Ratio Z-Score])</f>
        <v>617</v>
      </c>
      <c r="AV635">
        <f>(Table2[[#This Row],[Rank 1Y]]+Table2[[#This Row],[Rank 6M]]+Table2[[#This Row],[Rank Sharpe]])/3</f>
        <v>578.33333333333337</v>
      </c>
    </row>
    <row r="636" spans="1:48" x14ac:dyDescent="0.3">
      <c r="A636" t="s">
        <v>775</v>
      </c>
      <c r="B636" t="s">
        <v>776</v>
      </c>
      <c r="C636" t="s">
        <v>10301</v>
      </c>
      <c r="D636" t="s">
        <v>54</v>
      </c>
      <c r="E636">
        <v>21442.214805824999</v>
      </c>
      <c r="F636">
        <v>743.8</v>
      </c>
      <c r="G636">
        <v>-31.546893771159301</v>
      </c>
      <c r="H636">
        <f>(Table2[[#This Row],[1Y Return vs Nifty]]-AVERAGE(Table2[1Y Return vs Nifty]))/_xlfn.STDEV.P(Table2[1Y Return vs Nifty])</f>
        <v>-0.956178139974455</v>
      </c>
      <c r="I636">
        <v>-4.9011814328475198</v>
      </c>
      <c r="J636">
        <f>(Table2[[#This Row],[1M Return vs Nifty]]-AVERAGE(Table2[1M Return vs Nifty]))/_xlfn.STDEV.P(Table2[1M Return vs Nifty])</f>
        <v>-0.51182666883208028</v>
      </c>
      <c r="K636">
        <v>-9.2711748052557699</v>
      </c>
      <c r="L636">
        <f>(Table2[[#This Row],[6M Return vs Nifty]]-AVERAGE(Table2[6M Return vs Nifty]))/_xlfn.STDEV.P(Table2[6M Return vs Nifty])</f>
        <v>-0.60472751095663457</v>
      </c>
      <c r="M636">
        <v>0.70146307290284504</v>
      </c>
      <c r="N636">
        <f>(Table2[[#This Row],[1W Return vs Nifty]]-AVERAGE(Table2[1W Return vs Nifty]))/_xlfn.STDEV.P(Table2[1W Return vs Nifty])</f>
        <v>-2.1408452353206014E-2</v>
      </c>
      <c r="O636">
        <v>732.8</v>
      </c>
      <c r="P636">
        <v>746.639616817876</v>
      </c>
      <c r="Q636">
        <v>732.31449793330205</v>
      </c>
      <c r="R636">
        <v>55.340689097235597</v>
      </c>
      <c r="S636" s="2">
        <f>(Table2[[#This Row],[Close Price]]-Table2[[#This Row],[20D EMA]])/Table2[[#This Row],[20D EMA]]</f>
        <v>1.5010917030567686E-2</v>
      </c>
      <c r="T636" s="2">
        <f>(Table2[[#This Row],[Close Price]]-Table2[[#This Row],[50D EMA]])/Table2[[#This Row],[50D EMA]]</f>
        <v>-3.8031960184195563E-3</v>
      </c>
      <c r="U636" s="2">
        <f>(Table2[[#This Row],[Close Price]]-Table2[[#This Row],[200D EMA]])/Table2[[#This Row],[200D EMA]]</f>
        <v>1.5683838158484724E-2</v>
      </c>
      <c r="V636">
        <v>0.58426143550729004</v>
      </c>
      <c r="W636">
        <v>726.3</v>
      </c>
      <c r="X636">
        <v>748</v>
      </c>
      <c r="Y636">
        <v>726.3</v>
      </c>
      <c r="Z636">
        <v>748</v>
      </c>
      <c r="AA636">
        <v>687.05</v>
      </c>
      <c r="AB636">
        <v>785</v>
      </c>
      <c r="AC636" s="2">
        <f>(Table2[[#This Row],[Close Price]]/Table2[[#This Row],[Day Low]])-1</f>
        <v>2.4094726696957114E-2</v>
      </c>
      <c r="AD636" s="2">
        <f>(Table2[[#This Row],[Day High]]/Table2[[#This Row],[Close Price]])-1</f>
        <v>5.6466792148428535E-3</v>
      </c>
      <c r="AE636" s="2">
        <f>(Table2[[#This Row],[Close Price]]/Table2[[#This Row],[Current Week Low]])-1</f>
        <v>2.4094726696957114E-2</v>
      </c>
      <c r="AF636" s="2">
        <f>(Table2[[#This Row],[Current Week High]]/Table2[[#This Row],[Close Price]])-1</f>
        <v>5.6466792148428535E-3</v>
      </c>
      <c r="AG636" s="2">
        <f>(Table2[[#This Row],[Close Price]]/Table2[[#This Row],[Current Month Low]])-1</f>
        <v>8.259951968561241E-2</v>
      </c>
      <c r="AH636" s="2">
        <f>(Table2[[#This Row],[Current Month High]]/Table2[[#This Row],[Close Price]])-1</f>
        <v>5.5391234202742723E-2</v>
      </c>
      <c r="AI636">
        <v>15.992202204893699</v>
      </c>
      <c r="AJ636">
        <v>23.956336971919001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-0.11</v>
      </c>
      <c r="AM636" t="s">
        <v>10344</v>
      </c>
      <c r="AN636">
        <v>5.74</v>
      </c>
      <c r="AO636" t="s">
        <v>10345</v>
      </c>
      <c r="AQ636">
        <f>(Table2[[#This Row],[Sharpe Ratio]]-AVERAGE(Table2[Sharpe Ratio]))/_xlfn.STDEV.P(Table2[Sharpe Ratio])</f>
        <v>-0.7531930983662638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661</v>
      </c>
      <c r="AT636">
        <f>_xlfn.RANK.AVG(Table2[[#This Row],[6M Return vs Nifty Z-Score]],Table2[6M Return vs Nifty Z-Score])</f>
        <v>527</v>
      </c>
      <c r="AU636">
        <f>_xlfn.RANK.AVG(Table2[[#This Row],[Sharpe Ratio Z-Score]],Table2[Sharpe Ratio Z-Score])</f>
        <v>551.5</v>
      </c>
      <c r="AV636">
        <f>(Table2[[#This Row],[Rank 1Y]]+Table2[[#This Row],[Rank 6M]]+Table2[[#This Row],[Rank Sharpe]])/3</f>
        <v>579.83333333333337</v>
      </c>
    </row>
    <row r="637" spans="1:48" x14ac:dyDescent="0.3">
      <c r="A637" t="s">
        <v>1525</v>
      </c>
      <c r="B637" t="s">
        <v>1526</v>
      </c>
      <c r="C637" t="s">
        <v>10303</v>
      </c>
      <c r="D637" t="s">
        <v>971</v>
      </c>
      <c r="E637">
        <v>6692.4636000599903</v>
      </c>
      <c r="F637">
        <v>142.35</v>
      </c>
      <c r="G637">
        <v>-19.415407677663101</v>
      </c>
      <c r="H637">
        <f>(Table2[[#This Row],[1Y Return vs Nifty]]-AVERAGE(Table2[1Y Return vs Nifty]))/_xlfn.STDEV.P(Table2[1Y Return vs Nifty])</f>
        <v>-0.76579727256029761</v>
      </c>
      <c r="I637">
        <v>1.6827300600921999</v>
      </c>
      <c r="J637">
        <f>(Table2[[#This Row],[1M Return vs Nifty]]-AVERAGE(Table2[1M Return vs Nifty]))/_xlfn.STDEV.P(Table2[1M Return vs Nifty])</f>
        <v>0.11178580850422982</v>
      </c>
      <c r="K637">
        <v>-41.455689518074003</v>
      </c>
      <c r="L637">
        <f>(Table2[[#This Row],[6M Return vs Nifty]]-AVERAGE(Table2[6M Return vs Nifty]))/_xlfn.STDEV.P(Table2[6M Return vs Nifty])</f>
        <v>-1.7061511894475316</v>
      </c>
      <c r="M637">
        <v>6.1082652038901299</v>
      </c>
      <c r="N637">
        <f>(Table2[[#This Row],[1W Return vs Nifty]]-AVERAGE(Table2[1W Return vs Nifty]))/_xlfn.STDEV.P(Table2[1W Return vs Nifty])</f>
        <v>1.1997051897881588</v>
      </c>
      <c r="O637">
        <v>136.08000000000001</v>
      </c>
      <c r="P637">
        <v>138.558843876727</v>
      </c>
      <c r="Q637">
        <v>152.25921825317201</v>
      </c>
      <c r="R637">
        <v>76.311736084785494</v>
      </c>
      <c r="S637" s="2">
        <f>(Table2[[#This Row],[Close Price]]-Table2[[#This Row],[20D EMA]])/Table2[[#This Row],[20D EMA]]</f>
        <v>4.6075837742504268E-2</v>
      </c>
      <c r="T637" s="2">
        <f>(Table2[[#This Row],[Close Price]]-Table2[[#This Row],[50D EMA]])/Table2[[#This Row],[50D EMA]]</f>
        <v>2.7361343507209927E-2</v>
      </c>
      <c r="U637" s="2">
        <f>(Table2[[#This Row],[Close Price]]-Table2[[#This Row],[200D EMA]])/Table2[[#This Row],[200D EMA]]</f>
        <v>-6.5081236898873782E-2</v>
      </c>
      <c r="V637">
        <v>2.0913730099443399</v>
      </c>
      <c r="W637">
        <v>141.19999999999999</v>
      </c>
      <c r="X637">
        <v>149.69999999999999</v>
      </c>
      <c r="Y637">
        <v>134.86000000000001</v>
      </c>
      <c r="Z637">
        <v>149.69999999999999</v>
      </c>
      <c r="AA637">
        <v>126.32</v>
      </c>
      <c r="AB637">
        <v>149.69999999999999</v>
      </c>
      <c r="AC637" s="2">
        <f>(Table2[[#This Row],[Close Price]]/Table2[[#This Row],[Day Low]])-1</f>
        <v>8.1444759206799056E-3</v>
      </c>
      <c r="AD637" s="2">
        <f>(Table2[[#This Row],[Day High]]/Table2[[#This Row],[Close Price]])-1</f>
        <v>5.163329820864071E-2</v>
      </c>
      <c r="AE637" s="2">
        <f>(Table2[[#This Row],[Close Price]]/Table2[[#This Row],[Current Week Low]])-1</f>
        <v>5.5539077561916006E-2</v>
      </c>
      <c r="AF637" s="2">
        <f>(Table2[[#This Row],[Current Week High]]/Table2[[#This Row],[Close Price]])-1</f>
        <v>5.163329820864071E-2</v>
      </c>
      <c r="AG637" s="2">
        <f>(Table2[[#This Row],[Close Price]]/Table2[[#This Row],[Current Month Low]])-1</f>
        <v>0.12689993666877775</v>
      </c>
      <c r="AH637" s="2">
        <f>(Table2[[#This Row],[Current Month High]]/Table2[[#This Row],[Close Price]])-1</f>
        <v>5.163329820864071E-2</v>
      </c>
      <c r="AI637">
        <v>47.945205479452</v>
      </c>
      <c r="AJ637">
        <v>13.88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-0.14000000000000001</v>
      </c>
      <c r="AM637" t="s">
        <v>10344</v>
      </c>
      <c r="AN637">
        <v>9.9499999999999993</v>
      </c>
      <c r="AO637" t="s">
        <v>10345</v>
      </c>
      <c r="AP637">
        <v>4.3738194161432001E-2</v>
      </c>
      <c r="AQ637">
        <f>(Table2[[#This Row],[Sharpe Ratio]]-AVERAGE(Table2[Sharpe Ratio]))/_xlfn.STDEV.P(Table2[Sharpe Ratio])</f>
        <v>-0.25068948778322536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594</v>
      </c>
      <c r="AT637">
        <f>_xlfn.RANK.AVG(Table2[[#This Row],[6M Return vs Nifty Z-Score]],Table2[6M Return vs Nifty Z-Score])</f>
        <v>730</v>
      </c>
      <c r="AU637">
        <f>_xlfn.RANK.AVG(Table2[[#This Row],[Sharpe Ratio Z-Score]],Table2[Sharpe Ratio Z-Score])</f>
        <v>416</v>
      </c>
      <c r="AV637">
        <f>(Table2[[#This Row],[Rank 1Y]]+Table2[[#This Row],[Rank 6M]]+Table2[[#This Row],[Rank Sharpe]])/3</f>
        <v>580</v>
      </c>
    </row>
    <row r="638" spans="1:48" x14ac:dyDescent="0.3">
      <c r="A638" t="s">
        <v>871</v>
      </c>
      <c r="B638" t="s">
        <v>872</v>
      </c>
      <c r="C638" t="s">
        <v>10309</v>
      </c>
      <c r="D638" t="s">
        <v>133</v>
      </c>
      <c r="E638">
        <v>17941.789133099999</v>
      </c>
      <c r="F638">
        <v>3044.75</v>
      </c>
      <c r="G638">
        <v>-29.2343145538192</v>
      </c>
      <c r="H638">
        <f>(Table2[[#This Row],[1Y Return vs Nifty]]-AVERAGE(Table2[1Y Return vs Nifty]))/_xlfn.STDEV.P(Table2[1Y Return vs Nifty])</f>
        <v>-0.91988655673658648</v>
      </c>
      <c r="I638">
        <v>-2.9764883975742502</v>
      </c>
      <c r="J638">
        <f>(Table2[[#This Row],[1M Return vs Nifty]]-AVERAGE(Table2[1M Return vs Nifty]))/_xlfn.STDEV.P(Table2[1M Return vs Nifty])</f>
        <v>-0.32952431055678882</v>
      </c>
      <c r="K638">
        <v>0.18184739145887299</v>
      </c>
      <c r="L638">
        <f>(Table2[[#This Row],[6M Return vs Nifty]]-AVERAGE(Table2[6M Return vs Nifty]))/_xlfn.STDEV.P(Table2[6M Return vs Nifty])</f>
        <v>-0.28122465333502172</v>
      </c>
      <c r="M638">
        <v>1.2354510002772601</v>
      </c>
      <c r="N638">
        <f>(Table2[[#This Row],[1W Return vs Nifty]]-AVERAGE(Table2[1W Return vs Nifty]))/_xlfn.STDEV.P(Table2[1W Return vs Nifty])</f>
        <v>9.9191474749475678E-2</v>
      </c>
      <c r="O638">
        <v>2875.82</v>
      </c>
      <c r="P638">
        <v>2806.2229823262401</v>
      </c>
      <c r="Q638">
        <v>2715.1814867083799</v>
      </c>
      <c r="R638">
        <v>70.802568130020006</v>
      </c>
      <c r="S638" s="2">
        <f>(Table2[[#This Row],[Close Price]]-Table2[[#This Row],[20D EMA]])/Table2[[#This Row],[20D EMA]]</f>
        <v>5.8741506770242861E-2</v>
      </c>
      <c r="T638" s="2">
        <f>(Table2[[#This Row],[Close Price]]-Table2[[#This Row],[50D EMA]])/Table2[[#This Row],[50D EMA]]</f>
        <v>8.4999310167444761E-2</v>
      </c>
      <c r="U638" s="2">
        <f>(Table2[[#This Row],[Close Price]]-Table2[[#This Row],[200D EMA]])/Table2[[#This Row],[200D EMA]]</f>
        <v>0.12137992060750115</v>
      </c>
      <c r="V638">
        <v>1.1237556428789801</v>
      </c>
      <c r="W638">
        <v>2982.85</v>
      </c>
      <c r="X638">
        <v>3067.55</v>
      </c>
      <c r="Y638">
        <v>2898</v>
      </c>
      <c r="Z638">
        <v>3067.55</v>
      </c>
      <c r="AA638">
        <v>2626.25</v>
      </c>
      <c r="AB638">
        <v>3067.55</v>
      </c>
      <c r="AC638" s="2">
        <f>(Table2[[#This Row],[Close Price]]/Table2[[#This Row],[Day Low]])-1</f>
        <v>2.0751965402216133E-2</v>
      </c>
      <c r="AD638" s="2">
        <f>(Table2[[#This Row],[Day High]]/Table2[[#This Row],[Close Price]])-1</f>
        <v>7.4882995319813794E-3</v>
      </c>
      <c r="AE638" s="2">
        <f>(Table2[[#This Row],[Close Price]]/Table2[[#This Row],[Current Week Low]])-1</f>
        <v>5.0638371290545159E-2</v>
      </c>
      <c r="AF638" s="2">
        <f>(Table2[[#This Row],[Current Week High]]/Table2[[#This Row],[Close Price]])-1</f>
        <v>7.4882995319813794E-3</v>
      </c>
      <c r="AG638" s="2">
        <f>(Table2[[#This Row],[Close Price]]/Table2[[#This Row],[Current Month Low]])-1</f>
        <v>0.15935268919562118</v>
      </c>
      <c r="AH638" s="2">
        <f>(Table2[[#This Row],[Current Month High]]/Table2[[#This Row],[Close Price]])-1</f>
        <v>7.4882995319813794E-3</v>
      </c>
      <c r="AI638">
        <v>8.1205353477296907</v>
      </c>
      <c r="AJ638">
        <v>36.5358744394618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-0.01</v>
      </c>
      <c r="AM638" t="s">
        <v>10344</v>
      </c>
      <c r="AN638">
        <v>9.6300000000000008</v>
      </c>
      <c r="AO638" t="s">
        <v>10345</v>
      </c>
      <c r="AP638">
        <v>-7.7772595383245005E-2</v>
      </c>
      <c r="AQ638">
        <f>(Table2[[#This Row],[Sharpe Ratio]]-AVERAGE(Table2[Sharpe Ratio]))/_xlfn.STDEV.P(Table2[Sharpe Ratio])</f>
        <v>-1.6467144412971451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-3.0781584871760663</v>
      </c>
      <c r="AS638">
        <f>_xlfn.RANK.AVG(Table2[[#This Row],[1Y Return vs Nifty Z-Score]],Table2[1Y Return vs Nifty Z-Score])</f>
        <v>641</v>
      </c>
      <c r="AT638">
        <f>_xlfn.RANK.AVG(Table2[[#This Row],[6M Return vs Nifty Z-Score]],Table2[6M Return vs Nifty Z-Score])</f>
        <v>412</v>
      </c>
      <c r="AU638">
        <f>_xlfn.RANK.AVG(Table2[[#This Row],[Sharpe Ratio Z-Score]],Table2[Sharpe Ratio Z-Score])</f>
        <v>698</v>
      </c>
      <c r="AV638">
        <f>(Table2[[#This Row],[Rank 1Y]]+Table2[[#This Row],[Rank 6M]]+Table2[[#This Row],[Rank Sharpe]])/3</f>
        <v>583.66666666666663</v>
      </c>
    </row>
    <row r="639" spans="1:48" x14ac:dyDescent="0.3">
      <c r="A639" t="s">
        <v>972</v>
      </c>
      <c r="B639" t="s">
        <v>973</v>
      </c>
      <c r="C639" t="s">
        <v>10316</v>
      </c>
      <c r="D639" t="s">
        <v>974</v>
      </c>
      <c r="E639">
        <v>14921.5325768</v>
      </c>
      <c r="F639">
        <v>1519.1</v>
      </c>
      <c r="G639">
        <v>-42.321447362141697</v>
      </c>
      <c r="H639">
        <f>(Table2[[#This Row],[1Y Return vs Nifty]]-AVERAGE(Table2[1Y Return vs Nifty]))/_xlfn.STDEV.P(Table2[1Y Return vs Nifty])</f>
        <v>-1.1252645027533117</v>
      </c>
      <c r="I639">
        <v>0.897976274913308</v>
      </c>
      <c r="J639">
        <f>(Table2[[#This Row],[1M Return vs Nifty]]-AVERAGE(Table2[1M Return vs Nifty]))/_xlfn.STDEV.P(Table2[1M Return vs Nifty])</f>
        <v>3.7455791674683117E-2</v>
      </c>
      <c r="K639">
        <v>-2.83020267206334</v>
      </c>
      <c r="L639">
        <f>(Table2[[#This Row],[6M Return vs Nifty]]-AVERAGE(Table2[6M Return vs Nifty]))/_xlfn.STDEV.P(Table2[6M Return vs Nifty])</f>
        <v>-0.38430351875728291</v>
      </c>
      <c r="M639">
        <v>0.35276960140611102</v>
      </c>
      <c r="N639">
        <f>(Table2[[#This Row],[1W Return vs Nifty]]-AVERAGE(Table2[1W Return vs Nifty]))/_xlfn.STDEV.P(Table2[1W Return vs Nifty])</f>
        <v>-0.10016005906172501</v>
      </c>
      <c r="O639">
        <v>1490.41</v>
      </c>
      <c r="P639">
        <v>1460.8809461057799</v>
      </c>
      <c r="Q639">
        <v>1466.58153463296</v>
      </c>
      <c r="R639">
        <v>59.386091701675198</v>
      </c>
      <c r="S639" s="2">
        <f>(Table2[[#This Row],[Close Price]]-Table2[[#This Row],[20D EMA]])/Table2[[#This Row],[20D EMA]]</f>
        <v>1.9249736649646625E-2</v>
      </c>
      <c r="T639" s="2">
        <f>(Table2[[#This Row],[Close Price]]-Table2[[#This Row],[50D EMA]])/Table2[[#This Row],[50D EMA]]</f>
        <v>3.9852018091831864E-2</v>
      </c>
      <c r="U639" s="2">
        <f>(Table2[[#This Row],[Close Price]]-Table2[[#This Row],[200D EMA]])/Table2[[#This Row],[200D EMA]]</f>
        <v>3.5810123151580268E-2</v>
      </c>
      <c r="V639">
        <v>0.96663324646006299</v>
      </c>
      <c r="W639">
        <v>1513.55</v>
      </c>
      <c r="X639">
        <v>1552</v>
      </c>
      <c r="Y639">
        <v>1489</v>
      </c>
      <c r="Z639">
        <v>1552</v>
      </c>
      <c r="AA639">
        <v>1401.1</v>
      </c>
      <c r="AB639">
        <v>1562.4</v>
      </c>
      <c r="AC639" s="2">
        <f>(Table2[[#This Row],[Close Price]]/Table2[[#This Row],[Day Low]])-1</f>
        <v>3.6668758878133367E-3</v>
      </c>
      <c r="AD639" s="2">
        <f>(Table2[[#This Row],[Day High]]/Table2[[#This Row],[Close Price]])-1</f>
        <v>2.1657560397603914E-2</v>
      </c>
      <c r="AE639" s="2">
        <f>(Table2[[#This Row],[Close Price]]/Table2[[#This Row],[Current Week Low]])-1</f>
        <v>2.0214909335124265E-2</v>
      </c>
      <c r="AF639" s="2">
        <f>(Table2[[#This Row],[Current Week High]]/Table2[[#This Row],[Close Price]])-1</f>
        <v>2.1657560397603914E-2</v>
      </c>
      <c r="AG639" s="2">
        <f>(Table2[[#This Row],[Close Price]]/Table2[[#This Row],[Current Month Low]])-1</f>
        <v>8.4219541788594698E-2</v>
      </c>
      <c r="AH639" s="2">
        <f>(Table2[[#This Row],[Current Month High]]/Table2[[#This Row],[Close Price]])-1</f>
        <v>2.8503719307484854E-2</v>
      </c>
      <c r="AI639">
        <v>23.457968534000301</v>
      </c>
      <c r="AJ639">
        <v>26.150141172562599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0.06</v>
      </c>
      <c r="AM639" t="s">
        <v>10345</v>
      </c>
      <c r="AN639">
        <v>1.19</v>
      </c>
      <c r="AO639" t="s">
        <v>10345</v>
      </c>
      <c r="AP639">
        <v>-1.4901625587732999E-2</v>
      </c>
      <c r="AQ639">
        <f>(Table2[[#This Row],[Sharpe Ratio]]-AVERAGE(Table2[Sharpe Ratio]))/_xlfn.STDEV.P(Table2[Sharpe Ratio])</f>
        <v>-0.92439634086307887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696</v>
      </c>
      <c r="AT639">
        <f>_xlfn.RANK.AVG(Table2[[#This Row],[6M Return vs Nifty Z-Score]],Table2[6M Return vs Nifty Z-Score])</f>
        <v>450</v>
      </c>
      <c r="AU639">
        <f>_xlfn.RANK.AVG(Table2[[#This Row],[Sharpe Ratio Z-Score]],Table2[Sharpe Ratio Z-Score])</f>
        <v>607</v>
      </c>
      <c r="AV639">
        <f>(Table2[[#This Row],[Rank 1Y]]+Table2[[#This Row],[Rank 6M]]+Table2[[#This Row],[Rank Sharpe]])/3</f>
        <v>584.33333333333337</v>
      </c>
    </row>
    <row r="640" spans="1:48" x14ac:dyDescent="0.3">
      <c r="A640" t="s">
        <v>107</v>
      </c>
      <c r="B640" t="s">
        <v>108</v>
      </c>
      <c r="C640" t="s">
        <v>10300</v>
      </c>
      <c r="D640" t="s">
        <v>21</v>
      </c>
      <c r="E640">
        <v>270206.27670906001</v>
      </c>
      <c r="F640">
        <v>534.6</v>
      </c>
      <c r="G640">
        <v>-3.0273253918055798</v>
      </c>
      <c r="H640">
        <f>(Table2[[#This Row],[1Y Return vs Nifty]]-AVERAGE(Table2[1Y Return vs Nifty]))/_xlfn.STDEV.P(Table2[1Y Return vs Nifty])</f>
        <v>-0.50861713017784116</v>
      </c>
      <c r="I640">
        <v>-2.9028764682560202</v>
      </c>
      <c r="J640">
        <f>(Table2[[#This Row],[1M Return vs Nifty]]-AVERAGE(Table2[1M Return vs Nifty]))/_xlfn.STDEV.P(Table2[1M Return vs Nifty])</f>
        <v>-0.32255196324427199</v>
      </c>
      <c r="K640">
        <v>-10.8632947625049</v>
      </c>
      <c r="L640">
        <f>(Table2[[#This Row],[6M Return vs Nifty]]-AVERAGE(Table2[6M Return vs Nifty]))/_xlfn.STDEV.P(Table2[6M Return vs Nifty])</f>
        <v>-0.65921329816080509</v>
      </c>
      <c r="M640">
        <v>-2.30486106552297</v>
      </c>
      <c r="N640">
        <f>(Table2[[#This Row],[1W Return vs Nifty]]-AVERAGE(Table2[1W Return vs Nifty]))/_xlfn.STDEV.P(Table2[1W Return vs Nifty])</f>
        <v>-0.7003797424418835</v>
      </c>
      <c r="O640">
        <v>514.73</v>
      </c>
      <c r="P640">
        <v>508.929723804795</v>
      </c>
      <c r="Q640">
        <v>479.01443267497899</v>
      </c>
      <c r="R640">
        <v>54.801206570796502</v>
      </c>
      <c r="S640" s="2">
        <f>(Table2[[#This Row],[Close Price]]-Table2[[#This Row],[20D EMA]])/Table2[[#This Row],[20D EMA]]</f>
        <v>3.8602762613408982E-2</v>
      </c>
      <c r="T640" s="2">
        <f>(Table2[[#This Row],[Close Price]]-Table2[[#This Row],[50D EMA]])/Table2[[#This Row],[50D EMA]]</f>
        <v>5.0439726733373325E-2</v>
      </c>
      <c r="U640" s="2">
        <f>(Table2[[#This Row],[Close Price]]-Table2[[#This Row],[200D EMA]])/Table2[[#This Row],[200D EMA]]</f>
        <v>0.11604152930134563</v>
      </c>
      <c r="V640">
        <v>0.80688911320324397</v>
      </c>
      <c r="W640">
        <v>517.85</v>
      </c>
      <c r="X640">
        <v>538.1</v>
      </c>
      <c r="Y640">
        <v>515.95000000000005</v>
      </c>
      <c r="Z640">
        <v>538.1</v>
      </c>
      <c r="AA640">
        <v>480.25</v>
      </c>
      <c r="AB640">
        <v>538.1</v>
      </c>
      <c r="AC640" s="2">
        <f>(Table2[[#This Row],[Close Price]]/Table2[[#This Row],[Day Low]])-1</f>
        <v>3.2345273727913515E-2</v>
      </c>
      <c r="AD640" s="2">
        <f>(Table2[[#This Row],[Day High]]/Table2[[#This Row],[Close Price]])-1</f>
        <v>6.5469509913953505E-3</v>
      </c>
      <c r="AE640" s="2">
        <f>(Table2[[#This Row],[Close Price]]/Table2[[#This Row],[Current Week Low]])-1</f>
        <v>3.61469134606065E-2</v>
      </c>
      <c r="AF640" s="2">
        <f>(Table2[[#This Row],[Current Week High]]/Table2[[#This Row],[Close Price]])-1</f>
        <v>6.5469509913953505E-3</v>
      </c>
      <c r="AG640" s="2">
        <f>(Table2[[#This Row],[Close Price]]/Table2[[#This Row],[Current Month Low]])-1</f>
        <v>0.11317022384174913</v>
      </c>
      <c r="AH640" s="2">
        <f>(Table2[[#This Row],[Current Month High]]/Table2[[#This Row],[Close Price]])-1</f>
        <v>6.5469509913953505E-3</v>
      </c>
      <c r="AI640">
        <v>8.4736251402917908</v>
      </c>
      <c r="AJ640">
        <v>42.540994534062101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-0.08</v>
      </c>
      <c r="AM640" t="s">
        <v>10344</v>
      </c>
      <c r="AN640">
        <v>8.81</v>
      </c>
      <c r="AO640" t="s">
        <v>10345</v>
      </c>
      <c r="AP640">
        <v>-0.11602110049849899</v>
      </c>
      <c r="AQ640">
        <f>(Table2[[#This Row],[Sharpe Ratio]]-AVERAGE(Table2[Sharpe Ratio]))/_xlfn.STDEV.P(Table2[Sharpe Ratio])</f>
        <v>-2.0861475795030886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-4.2769097135278908</v>
      </c>
      <c r="AS640">
        <f>_xlfn.RANK.AVG(Table2[[#This Row],[1Y Return vs Nifty Z-Score]],Table2[1Y Return vs Nifty Z-Score])</f>
        <v>482</v>
      </c>
      <c r="AT640">
        <f>_xlfn.RANK.AVG(Table2[[#This Row],[6M Return vs Nifty Z-Score]],Table2[6M Return vs Nifty Z-Score])</f>
        <v>544</v>
      </c>
      <c r="AU640">
        <f>_xlfn.RANK.AVG(Table2[[#This Row],[Sharpe Ratio Z-Score]],Table2[Sharpe Ratio Z-Score])</f>
        <v>731</v>
      </c>
      <c r="AV640">
        <f>(Table2[[#This Row],[Rank 1Y]]+Table2[[#This Row],[Rank 6M]]+Table2[[#This Row],[Rank Sharpe]])/3</f>
        <v>585.66666666666663</v>
      </c>
    </row>
    <row r="641" spans="1:48" x14ac:dyDescent="0.3">
      <c r="A641" t="s">
        <v>1047</v>
      </c>
      <c r="B641" t="s">
        <v>1048</v>
      </c>
      <c r="C641" t="s">
        <v>10300</v>
      </c>
      <c r="D641" t="s">
        <v>300</v>
      </c>
      <c r="E641">
        <v>13155.977852635</v>
      </c>
      <c r="F641">
        <v>971.25</v>
      </c>
      <c r="G641">
        <v>-29.0121701981687</v>
      </c>
      <c r="H641">
        <f>(Table2[[#This Row],[1Y Return vs Nifty]]-AVERAGE(Table2[1Y Return vs Nifty]))/_xlfn.STDEV.P(Table2[1Y Return vs Nifty])</f>
        <v>-0.91640041869925448</v>
      </c>
      <c r="I641">
        <v>7.9398369736218805E-2</v>
      </c>
      <c r="J641">
        <f>(Table2[[#This Row],[1M Return vs Nifty]]-AVERAGE(Table2[1M Return vs Nifty]))/_xlfn.STDEV.P(Table2[1M Return vs Nifty])</f>
        <v>-4.0077965558788467E-2</v>
      </c>
      <c r="K641">
        <v>-17.687459572496898</v>
      </c>
      <c r="L641">
        <f>(Table2[[#This Row],[6M Return vs Nifty]]-AVERAGE(Table2[6M Return vs Nifty]))/_xlfn.STDEV.P(Table2[6M Return vs Nifty])</f>
        <v>-0.89275097224777766</v>
      </c>
      <c r="M641">
        <v>4.0977434437413303</v>
      </c>
      <c r="N641">
        <f>(Table2[[#This Row],[1W Return vs Nifty]]-AVERAGE(Table2[1W Return vs Nifty]))/_xlfn.STDEV.P(Table2[1W Return vs Nifty])</f>
        <v>0.74563354269212023</v>
      </c>
      <c r="O641">
        <v>938.04</v>
      </c>
      <c r="P641">
        <v>939.24976760746597</v>
      </c>
      <c r="Q641">
        <v>946.09768367212803</v>
      </c>
      <c r="R641">
        <v>70.206868697794206</v>
      </c>
      <c r="S641" s="2">
        <f>(Table2[[#This Row],[Close Price]]-Table2[[#This Row],[20D EMA]])/Table2[[#This Row],[20D EMA]]</f>
        <v>3.540360752206733E-2</v>
      </c>
      <c r="T641" s="2">
        <f>(Table2[[#This Row],[Close Price]]-Table2[[#This Row],[50D EMA]])/Table2[[#This Row],[50D EMA]]</f>
        <v>3.4069992345111405E-2</v>
      </c>
      <c r="U641" s="2">
        <f>(Table2[[#This Row],[Close Price]]-Table2[[#This Row],[200D EMA]])/Table2[[#This Row],[200D EMA]]</f>
        <v>2.658532703541483E-2</v>
      </c>
      <c r="V641">
        <v>0.89810045503417801</v>
      </c>
      <c r="W641">
        <v>967</v>
      </c>
      <c r="X641">
        <v>990</v>
      </c>
      <c r="Y641">
        <v>935</v>
      </c>
      <c r="Z641">
        <v>990</v>
      </c>
      <c r="AA641">
        <v>869</v>
      </c>
      <c r="AB641">
        <v>1003.95</v>
      </c>
      <c r="AC641" s="2">
        <f>(Table2[[#This Row],[Close Price]]/Table2[[#This Row],[Day Low]])-1</f>
        <v>4.3950361944156136E-3</v>
      </c>
      <c r="AD641" s="2">
        <f>(Table2[[#This Row],[Day High]]/Table2[[#This Row],[Close Price]])-1</f>
        <v>1.9305019305019266E-2</v>
      </c>
      <c r="AE641" s="2">
        <f>(Table2[[#This Row],[Close Price]]/Table2[[#This Row],[Current Week Low]])-1</f>
        <v>3.8770053475935873E-2</v>
      </c>
      <c r="AF641" s="2">
        <f>(Table2[[#This Row],[Current Week High]]/Table2[[#This Row],[Close Price]])-1</f>
        <v>1.9305019305019266E-2</v>
      </c>
      <c r="AG641" s="2">
        <f>(Table2[[#This Row],[Close Price]]/Table2[[#This Row],[Current Month Low]])-1</f>
        <v>0.11766398158803226</v>
      </c>
      <c r="AH641" s="2">
        <f>(Table2[[#This Row],[Current Month High]]/Table2[[#This Row],[Close Price]])-1</f>
        <v>3.366795366795361E-2</v>
      </c>
      <c r="AI641">
        <v>28.494208494208401</v>
      </c>
      <c r="AJ641">
        <v>24.192826545617201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-0.12</v>
      </c>
      <c r="AM641" t="s">
        <v>10344</v>
      </c>
      <c r="AN641">
        <v>3.85</v>
      </c>
      <c r="AO641" t="s">
        <v>10345</v>
      </c>
      <c r="AP641">
        <v>7.6131288416930003E-3</v>
      </c>
      <c r="AQ641">
        <f>(Table2[[#This Row],[Sharpe Ratio]]-AVERAGE(Table2[Sharpe Ratio]))/_xlfn.STDEV.P(Table2[Sharpe Ratio])</f>
        <v>-0.66572664475218191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640</v>
      </c>
      <c r="AT641">
        <f>_xlfn.RANK.AVG(Table2[[#This Row],[6M Return vs Nifty Z-Score]],Table2[6M Return vs Nifty Z-Score])</f>
        <v>618</v>
      </c>
      <c r="AU641">
        <f>_xlfn.RANK.AVG(Table2[[#This Row],[Sharpe Ratio Z-Score]],Table2[Sharpe Ratio Z-Score])</f>
        <v>507</v>
      </c>
      <c r="AV641">
        <f>(Table2[[#This Row],[Rank 1Y]]+Table2[[#This Row],[Rank 6M]]+Table2[[#This Row],[Rank Sharpe]])/3</f>
        <v>588.33333333333337</v>
      </c>
    </row>
    <row r="642" spans="1:48" x14ac:dyDescent="0.3">
      <c r="A642" t="s">
        <v>923</v>
      </c>
      <c r="B642" t="s">
        <v>924</v>
      </c>
      <c r="C642" t="s">
        <v>10314</v>
      </c>
      <c r="D642" t="s">
        <v>561</v>
      </c>
      <c r="E642">
        <v>16232.649911099999</v>
      </c>
      <c r="F642">
        <v>1514.1</v>
      </c>
      <c r="G642">
        <v>-21.288818608128899</v>
      </c>
      <c r="H642">
        <f>(Table2[[#This Row],[1Y Return vs Nifty]]-AVERAGE(Table2[1Y Return vs Nifty]))/_xlfn.STDEV.P(Table2[1Y Return vs Nifty])</f>
        <v>-0.79519693515863765</v>
      </c>
      <c r="I642">
        <v>-2.0786179150842998</v>
      </c>
      <c r="J642">
        <f>(Table2[[#This Row],[1M Return vs Nifty]]-AVERAGE(Table2[1M Return vs Nifty]))/_xlfn.STDEV.P(Table2[1M Return vs Nifty])</f>
        <v>-0.24448014850917599</v>
      </c>
      <c r="K642">
        <v>-7.4784415227464098</v>
      </c>
      <c r="L642">
        <f>(Table2[[#This Row],[6M Return vs Nifty]]-AVERAGE(Table2[6M Return vs Nifty]))/_xlfn.STDEV.P(Table2[6M Return vs Nifty])</f>
        <v>-0.54337630202297604</v>
      </c>
      <c r="M642">
        <v>-3.8301531370626201</v>
      </c>
      <c r="N642">
        <f>(Table2[[#This Row],[1W Return vs Nifty]]-AVERAGE(Table2[1W Return vs Nifty]))/_xlfn.STDEV.P(Table2[1W Return vs Nifty])</f>
        <v>-1.0448633968616592</v>
      </c>
      <c r="O642">
        <v>1550.61</v>
      </c>
      <c r="P642">
        <v>1511.3217252720201</v>
      </c>
      <c r="Q642">
        <v>1438.17643647675</v>
      </c>
      <c r="R642">
        <v>38.045075488621997</v>
      </c>
      <c r="S642" s="2">
        <f>(Table2[[#This Row],[Close Price]]-Table2[[#This Row],[20D EMA]])/Table2[[#This Row],[20D EMA]]</f>
        <v>-2.3545572387640989E-2</v>
      </c>
      <c r="T642" s="2">
        <f>(Table2[[#This Row],[Close Price]]-Table2[[#This Row],[50D EMA]])/Table2[[#This Row],[50D EMA]]</f>
        <v>1.8383079403425826E-3</v>
      </c>
      <c r="U642" s="2">
        <f>(Table2[[#This Row],[Close Price]]-Table2[[#This Row],[200D EMA]])/Table2[[#This Row],[200D EMA]]</f>
        <v>5.2791550186462304E-2</v>
      </c>
      <c r="V642">
        <v>0.65928080388842902</v>
      </c>
      <c r="W642">
        <v>1510</v>
      </c>
      <c r="X642">
        <v>1547.9</v>
      </c>
      <c r="Y642">
        <v>1510</v>
      </c>
      <c r="Z642">
        <v>1556.05</v>
      </c>
      <c r="AA642">
        <v>1510</v>
      </c>
      <c r="AB642">
        <v>1690</v>
      </c>
      <c r="AC642" s="2">
        <f>(Table2[[#This Row],[Close Price]]/Table2[[#This Row],[Day Low]])-1</f>
        <v>2.7152317880794197E-3</v>
      </c>
      <c r="AD642" s="2">
        <f>(Table2[[#This Row],[Day High]]/Table2[[#This Row],[Close Price]])-1</f>
        <v>2.2323492503797837E-2</v>
      </c>
      <c r="AE642" s="2">
        <f>(Table2[[#This Row],[Close Price]]/Table2[[#This Row],[Current Week Low]])-1</f>
        <v>2.7152317880794197E-3</v>
      </c>
      <c r="AF642" s="2">
        <f>(Table2[[#This Row],[Current Week High]]/Table2[[#This Row],[Close Price]])-1</f>
        <v>2.7706228122316823E-2</v>
      </c>
      <c r="AG642" s="2">
        <f>(Table2[[#This Row],[Close Price]]/Table2[[#This Row],[Current Month Low]])-1</f>
        <v>2.7152317880794197E-3</v>
      </c>
      <c r="AH642" s="2">
        <f>(Table2[[#This Row],[Current Month High]]/Table2[[#This Row],[Close Price]])-1</f>
        <v>0.11617462518988186</v>
      </c>
      <c r="AI642">
        <v>11.6174625189881</v>
      </c>
      <c r="AJ642">
        <v>21.810136765888899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0.1</v>
      </c>
      <c r="AM642" t="s">
        <v>10345</v>
      </c>
      <c r="AN642">
        <v>-5.63</v>
      </c>
      <c r="AO642" t="s">
        <v>10344</v>
      </c>
      <c r="AP642">
        <v>-4.2673485412933997E-2</v>
      </c>
      <c r="AQ642">
        <f>(Table2[[#This Row],[Sharpe Ratio]]-AVERAGE(Table2[Sharpe Ratio]))/_xlfn.STDEV.P(Table2[Sharpe Ratio])</f>
        <v>-1.2434643797323046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-3.8713811622847532</v>
      </c>
      <c r="AS642">
        <f>_xlfn.RANK.AVG(Table2[[#This Row],[1Y Return vs Nifty Z-Score]],Table2[1Y Return vs Nifty Z-Score])</f>
        <v>604</v>
      </c>
      <c r="AT642">
        <f>_xlfn.RANK.AVG(Table2[[#This Row],[6M Return vs Nifty Z-Score]],Table2[6M Return vs Nifty Z-Score])</f>
        <v>505</v>
      </c>
      <c r="AU642">
        <f>_xlfn.RANK.AVG(Table2[[#This Row],[Sharpe Ratio Z-Score]],Table2[Sharpe Ratio Z-Score])</f>
        <v>657</v>
      </c>
      <c r="AV642">
        <f>(Table2[[#This Row],[Rank 1Y]]+Table2[[#This Row],[Rank 6M]]+Table2[[#This Row],[Rank Sharpe]])/3</f>
        <v>588.66666666666663</v>
      </c>
    </row>
    <row r="643" spans="1:48" x14ac:dyDescent="0.3">
      <c r="A643" t="s">
        <v>1260</v>
      </c>
      <c r="B643" t="s">
        <v>1261</v>
      </c>
      <c r="C643" t="s">
        <v>10301</v>
      </c>
      <c r="D643" t="s">
        <v>124</v>
      </c>
      <c r="E643">
        <v>9355.8130969600006</v>
      </c>
      <c r="F643">
        <v>87.08</v>
      </c>
      <c r="G643">
        <v>-29.6147336736244</v>
      </c>
      <c r="H643">
        <f>(Table2[[#This Row],[1Y Return vs Nifty]]-AVERAGE(Table2[1Y Return vs Nifty]))/_xlfn.STDEV.P(Table2[1Y Return vs Nifty])</f>
        <v>-0.92585651964560478</v>
      </c>
      <c r="I643">
        <v>2.0327035658853498</v>
      </c>
      <c r="J643">
        <f>(Table2[[#This Row],[1M Return vs Nifty]]-AVERAGE(Table2[1M Return vs Nifty]))/_xlfn.STDEV.P(Table2[1M Return vs Nifty])</f>
        <v>0.144934468716898</v>
      </c>
      <c r="K643">
        <v>-13.398988687440699</v>
      </c>
      <c r="L643">
        <f>(Table2[[#This Row],[6M Return vs Nifty]]-AVERAGE(Table2[6M Return vs Nifty]))/_xlfn.STDEV.P(Table2[6M Return vs Nifty])</f>
        <v>-0.74599022660762371</v>
      </c>
      <c r="M643">
        <v>1.3815421507619401</v>
      </c>
      <c r="N643">
        <f>(Table2[[#This Row],[1W Return vs Nifty]]-AVERAGE(Table2[1W Return vs Nifty]))/_xlfn.STDEV.P(Table2[1W Return vs Nifty])</f>
        <v>0.13218582011872171</v>
      </c>
      <c r="O643">
        <v>84.25</v>
      </c>
      <c r="P643">
        <v>83.575868002935394</v>
      </c>
      <c r="Q643">
        <v>84.895151394508503</v>
      </c>
      <c r="R643">
        <v>68.978925572628796</v>
      </c>
      <c r="S643" s="2">
        <f>(Table2[[#This Row],[Close Price]]-Table2[[#This Row],[20D EMA]])/Table2[[#This Row],[20D EMA]]</f>
        <v>3.3590504451038554E-2</v>
      </c>
      <c r="T643" s="2">
        <f>(Table2[[#This Row],[Close Price]]-Table2[[#This Row],[50D EMA]])/Table2[[#This Row],[50D EMA]]</f>
        <v>4.1927557329605361E-2</v>
      </c>
      <c r="U643" s="2">
        <f>(Table2[[#This Row],[Close Price]]-Table2[[#This Row],[200D EMA]])/Table2[[#This Row],[200D EMA]]</f>
        <v>2.5735846742748422E-2</v>
      </c>
      <c r="V643">
        <v>1.5664663085014101</v>
      </c>
      <c r="W643">
        <v>86.11</v>
      </c>
      <c r="X643">
        <v>89.19</v>
      </c>
      <c r="Y643">
        <v>84.03</v>
      </c>
      <c r="Z643">
        <v>89.19</v>
      </c>
      <c r="AA643">
        <v>79.989999999999995</v>
      </c>
      <c r="AB643">
        <v>89.7</v>
      </c>
      <c r="AC643" s="2">
        <f>(Table2[[#This Row],[Close Price]]/Table2[[#This Row],[Day Low]])-1</f>
        <v>1.1264661479502891E-2</v>
      </c>
      <c r="AD643" s="2">
        <f>(Table2[[#This Row],[Day High]]/Table2[[#This Row],[Close Price]])-1</f>
        <v>2.4230592558566855E-2</v>
      </c>
      <c r="AE643" s="2">
        <f>(Table2[[#This Row],[Close Price]]/Table2[[#This Row],[Current Week Low]])-1</f>
        <v>3.6296560752112406E-2</v>
      </c>
      <c r="AF643" s="2">
        <f>(Table2[[#This Row],[Current Week High]]/Table2[[#This Row],[Close Price]])-1</f>
        <v>2.4230592558566855E-2</v>
      </c>
      <c r="AG643" s="2">
        <f>(Table2[[#This Row],[Close Price]]/Table2[[#This Row],[Current Month Low]])-1</f>
        <v>8.8636079509938792E-2</v>
      </c>
      <c r="AH643" s="2">
        <f>(Table2[[#This Row],[Current Month High]]/Table2[[#This Row],[Close Price]])-1</f>
        <v>3.0087276067983559E-2</v>
      </c>
      <c r="AI643">
        <v>12.540192926045</v>
      </c>
      <c r="AJ643">
        <v>20.276243093922599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-0.03</v>
      </c>
      <c r="AM643" t="s">
        <v>10344</v>
      </c>
      <c r="AN643">
        <v>7.15</v>
      </c>
      <c r="AO643" t="s">
        <v>10345</v>
      </c>
      <c r="AQ643">
        <f>(Table2[[#This Row],[Sharpe Ratio]]-AVERAGE(Table2[Sharpe Ratio]))/_xlfn.STDEV.P(Table2[Sharpe Ratio])</f>
        <v>-0.7531930983662638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643</v>
      </c>
      <c r="AT643">
        <f>_xlfn.RANK.AVG(Table2[[#This Row],[6M Return vs Nifty Z-Score]],Table2[6M Return vs Nifty Z-Score])</f>
        <v>573</v>
      </c>
      <c r="AU643">
        <f>_xlfn.RANK.AVG(Table2[[#This Row],[Sharpe Ratio Z-Score]],Table2[Sharpe Ratio Z-Score])</f>
        <v>551.5</v>
      </c>
      <c r="AV643">
        <f>(Table2[[#This Row],[Rank 1Y]]+Table2[[#This Row],[Rank 6M]]+Table2[[#This Row],[Rank Sharpe]])/3</f>
        <v>589.16666666666663</v>
      </c>
    </row>
    <row r="644" spans="1:48" x14ac:dyDescent="0.3">
      <c r="A644" t="s">
        <v>423</v>
      </c>
      <c r="B644" t="s">
        <v>424</v>
      </c>
      <c r="C644" t="s">
        <v>10301</v>
      </c>
      <c r="D644" t="s">
        <v>24</v>
      </c>
      <c r="E644">
        <v>55788.316331945898</v>
      </c>
      <c r="F644">
        <v>74.09</v>
      </c>
      <c r="G644">
        <v>-48.391372838640301</v>
      </c>
      <c r="H644">
        <f>(Table2[[#This Row],[1Y Return vs Nifty]]-AVERAGE(Table2[1Y Return vs Nifty]))/_xlfn.STDEV.P(Table2[1Y Return vs Nifty])</f>
        <v>-1.2205205718324845</v>
      </c>
      <c r="I644">
        <v>0.46950604121317902</v>
      </c>
      <c r="J644">
        <f>(Table2[[#This Row],[1M Return vs Nifty]]-AVERAGE(Table2[1M Return vs Nifty]))/_xlfn.STDEV.P(Table2[1M Return vs Nifty])</f>
        <v>-3.1278923844263269E-3</v>
      </c>
      <c r="K644">
        <v>-22.147597065569801</v>
      </c>
      <c r="L644">
        <f>(Table2[[#This Row],[6M Return vs Nifty]]-AVERAGE(Table2[6M Return vs Nifty]))/_xlfn.STDEV.P(Table2[6M Return vs Nifty])</f>
        <v>-1.0453865203686572</v>
      </c>
      <c r="M644">
        <v>0.52396129034883199</v>
      </c>
      <c r="N644">
        <f>(Table2[[#This Row],[1W Return vs Nifty]]-AVERAGE(Table2[1W Return vs Nifty]))/_xlfn.STDEV.P(Table2[1W Return vs Nifty])</f>
        <v>-6.1496815664836363E-2</v>
      </c>
      <c r="O644">
        <v>73.95</v>
      </c>
      <c r="P644">
        <v>75.615362044448403</v>
      </c>
      <c r="Q644">
        <v>78.642238249208305</v>
      </c>
      <c r="R644">
        <v>58.879619907215101</v>
      </c>
      <c r="S644" s="2">
        <f>(Table2[[#This Row],[Close Price]]-Table2[[#This Row],[20D EMA]])/Table2[[#This Row],[20D EMA]]</f>
        <v>1.8931710615280671E-3</v>
      </c>
      <c r="T644" s="2">
        <f>(Table2[[#This Row],[Close Price]]-Table2[[#This Row],[50D EMA]])/Table2[[#This Row],[50D EMA]]</f>
        <v>-2.0172647504507854E-2</v>
      </c>
      <c r="U644" s="2">
        <f>(Table2[[#This Row],[Close Price]]-Table2[[#This Row],[200D EMA]])/Table2[[#This Row],[200D EMA]]</f>
        <v>-5.7885410570115974E-2</v>
      </c>
      <c r="V644">
        <v>0.70516696044354799</v>
      </c>
      <c r="W644">
        <v>73.55</v>
      </c>
      <c r="X644">
        <v>75</v>
      </c>
      <c r="Y644">
        <v>73.55</v>
      </c>
      <c r="Z644">
        <v>75.05</v>
      </c>
      <c r="AA644">
        <v>70.430000000000007</v>
      </c>
      <c r="AB644">
        <v>76.459999999999994</v>
      </c>
      <c r="AC644" s="2">
        <f>(Table2[[#This Row],[Close Price]]/Table2[[#This Row],[Day Low]])-1</f>
        <v>7.3419442556084125E-3</v>
      </c>
      <c r="AD644" s="2">
        <f>(Table2[[#This Row],[Day High]]/Table2[[#This Row],[Close Price]])-1</f>
        <v>1.2282359292752121E-2</v>
      </c>
      <c r="AE644" s="2">
        <f>(Table2[[#This Row],[Close Price]]/Table2[[#This Row],[Current Week Low]])-1</f>
        <v>7.3419442556084125E-3</v>
      </c>
      <c r="AF644" s="2">
        <f>(Table2[[#This Row],[Current Week High]]/Table2[[#This Row],[Close Price]])-1</f>
        <v>1.2957214198947131E-2</v>
      </c>
      <c r="AG644" s="2">
        <f>(Table2[[#This Row],[Close Price]]/Table2[[#This Row],[Current Month Low]])-1</f>
        <v>5.1966491551895366E-2</v>
      </c>
      <c r="AH644" s="2">
        <f>(Table2[[#This Row],[Current Month High]]/Table2[[#This Row],[Close Price]])-1</f>
        <v>3.1988122553650911E-2</v>
      </c>
      <c r="AI644">
        <v>35.915778107706799</v>
      </c>
      <c r="AJ644">
        <v>5.1966491551895304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-7.0000000000000007E-2</v>
      </c>
      <c r="AM644" t="s">
        <v>10344</v>
      </c>
      <c r="AN644">
        <v>1.69</v>
      </c>
      <c r="AO644" t="s">
        <v>10345</v>
      </c>
      <c r="AP644">
        <v>4.7095244097276001E-2</v>
      </c>
      <c r="AQ644">
        <f>(Table2[[#This Row],[Sharpe Ratio]]-AVERAGE(Table2[Sharpe Ratio]))/_xlfn.STDEV.P(Table2[Sharpe Ratio])</f>
        <v>-0.21212068662415309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710</v>
      </c>
      <c r="AT644">
        <f>_xlfn.RANK.AVG(Table2[[#This Row],[6M Return vs Nifty Z-Score]],Table2[6M Return vs Nifty Z-Score])</f>
        <v>656</v>
      </c>
      <c r="AU644">
        <f>_xlfn.RANK.AVG(Table2[[#This Row],[Sharpe Ratio Z-Score]],Table2[Sharpe Ratio Z-Score])</f>
        <v>403</v>
      </c>
      <c r="AV644">
        <f>(Table2[[#This Row],[Rank 1Y]]+Table2[[#This Row],[Rank 6M]]+Table2[[#This Row],[Rank Sharpe]])/3</f>
        <v>589.66666666666663</v>
      </c>
    </row>
    <row r="645" spans="1:48" x14ac:dyDescent="0.3">
      <c r="A645" t="s">
        <v>307</v>
      </c>
      <c r="B645" t="s">
        <v>308</v>
      </c>
      <c r="C645" t="s">
        <v>10299</v>
      </c>
      <c r="D645" t="s">
        <v>178</v>
      </c>
      <c r="E645">
        <v>94182.236457705003</v>
      </c>
      <c r="F645">
        <v>848.8</v>
      </c>
      <c r="G645">
        <v>-0.29505635737427399</v>
      </c>
      <c r="H645">
        <f>(Table2[[#This Row],[1Y Return vs Nifty]]-AVERAGE(Table2[1Y Return vs Nifty]))/_xlfn.STDEV.P(Table2[1Y Return vs Nifty])</f>
        <v>-0.46573930426476173</v>
      </c>
      <c r="I645">
        <v>-5.8366644131371404</v>
      </c>
      <c r="J645">
        <f>(Table2[[#This Row],[1M Return vs Nifty]]-AVERAGE(Table2[1M Return vs Nifty]))/_xlfn.STDEV.P(Table2[1M Return vs Nifty])</f>
        <v>-0.60043339744165425</v>
      </c>
      <c r="K645">
        <v>-30.8222080599243</v>
      </c>
      <c r="L645">
        <f>(Table2[[#This Row],[6M Return vs Nifty]]-AVERAGE(Table2[6M Return vs Nifty]))/_xlfn.STDEV.P(Table2[6M Return vs Nifty])</f>
        <v>-1.3422504636697579</v>
      </c>
      <c r="M645">
        <v>-1.2032551868896799</v>
      </c>
      <c r="N645">
        <f>(Table2[[#This Row],[1W Return vs Nifty]]-AVERAGE(Table2[1W Return vs Nifty]))/_xlfn.STDEV.P(Table2[1W Return vs Nifty])</f>
        <v>-0.45158462583261283</v>
      </c>
      <c r="O645">
        <v>863.87</v>
      </c>
      <c r="P645">
        <v>884.45115920262106</v>
      </c>
      <c r="Q645">
        <v>937.26791155510102</v>
      </c>
      <c r="R645">
        <v>43.7359270043696</v>
      </c>
      <c r="S645" s="2">
        <f>(Table2[[#This Row],[Close Price]]-Table2[[#This Row],[20D EMA]])/Table2[[#This Row],[20D EMA]]</f>
        <v>-1.7444754419067742E-2</v>
      </c>
      <c r="T645" s="2">
        <f>(Table2[[#This Row],[Close Price]]-Table2[[#This Row],[50D EMA]])/Table2[[#This Row],[50D EMA]]</f>
        <v>-4.0308793574042559E-2</v>
      </c>
      <c r="U645" s="2">
        <f>(Table2[[#This Row],[Close Price]]-Table2[[#This Row],[200D EMA]])/Table2[[#This Row],[200D EMA]]</f>
        <v>-9.4389139395924082E-2</v>
      </c>
      <c r="V645">
        <v>1.5240054099676501</v>
      </c>
      <c r="W645">
        <v>840.1</v>
      </c>
      <c r="X645">
        <v>859</v>
      </c>
      <c r="Y645">
        <v>840.1</v>
      </c>
      <c r="Z645">
        <v>865</v>
      </c>
      <c r="AA645">
        <v>752.35</v>
      </c>
      <c r="AB645">
        <v>941.9</v>
      </c>
      <c r="AC645" s="2">
        <f>(Table2[[#This Row],[Close Price]]/Table2[[#This Row],[Day Low]])-1</f>
        <v>1.0355910010712899E-2</v>
      </c>
      <c r="AD645" s="2">
        <f>(Table2[[#This Row],[Day High]]/Table2[[#This Row],[Close Price]])-1</f>
        <v>1.2016965127238599E-2</v>
      </c>
      <c r="AE645" s="2">
        <f>(Table2[[#This Row],[Close Price]]/Table2[[#This Row],[Current Week Low]])-1</f>
        <v>1.0355910010712899E-2</v>
      </c>
      <c r="AF645" s="2">
        <f>(Table2[[#This Row],[Current Week High]]/Table2[[#This Row],[Close Price]])-1</f>
        <v>1.9085768143261239E-2</v>
      </c>
      <c r="AG645" s="2">
        <f>(Table2[[#This Row],[Close Price]]/Table2[[#This Row],[Current Month Low]])-1</f>
        <v>0.12819831195587161</v>
      </c>
      <c r="AH645" s="2">
        <f>(Table2[[#This Row],[Current Month High]]/Table2[[#This Row],[Close Price]])-1</f>
        <v>0.10968426013195098</v>
      </c>
      <c r="AI645">
        <v>48.374175306314797</v>
      </c>
      <c r="AJ645">
        <v>62.605363984674298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-0.19</v>
      </c>
      <c r="AM645" t="s">
        <v>10344</v>
      </c>
      <c r="AN645">
        <v>-2.42</v>
      </c>
      <c r="AO645" t="s">
        <v>10344</v>
      </c>
      <c r="AP645">
        <v>-1.4437328979670001E-2</v>
      </c>
      <c r="AQ645">
        <f>(Table2[[#This Row],[Sharpe Ratio]]-AVERAGE(Table2[Sharpe Ratio]))/_xlfn.STDEV.P(Table2[Sharpe Ratio])</f>
        <v>-0.91906208492484787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464</v>
      </c>
      <c r="AT645">
        <f>_xlfn.RANK.AVG(Table2[[#This Row],[6M Return vs Nifty Z-Score]],Table2[6M Return vs Nifty Z-Score])</f>
        <v>702</v>
      </c>
      <c r="AU645">
        <f>_xlfn.RANK.AVG(Table2[[#This Row],[Sharpe Ratio Z-Score]],Table2[Sharpe Ratio Z-Score])</f>
        <v>604</v>
      </c>
      <c r="AV645">
        <f>(Table2[[#This Row],[Rank 1Y]]+Table2[[#This Row],[Rank 6M]]+Table2[[#This Row],[Rank Sharpe]])/3</f>
        <v>590</v>
      </c>
    </row>
    <row r="646" spans="1:48" x14ac:dyDescent="0.3">
      <c r="A646" t="s">
        <v>469</v>
      </c>
      <c r="B646" t="s">
        <v>470</v>
      </c>
      <c r="C646" t="s">
        <v>10301</v>
      </c>
      <c r="D646" t="s">
        <v>54</v>
      </c>
      <c r="E646">
        <v>47205.094530150003</v>
      </c>
      <c r="F646">
        <v>632.54999999999995</v>
      </c>
      <c r="G646">
        <v>-44.145674231849</v>
      </c>
      <c r="H646">
        <f>(Table2[[#This Row],[1Y Return vs Nifty]]-AVERAGE(Table2[1Y Return vs Nifty]))/_xlfn.STDEV.P(Table2[1Y Return vs Nifty])</f>
        <v>-1.153892313982579</v>
      </c>
      <c r="I646">
        <v>-2.9949192908074802</v>
      </c>
      <c r="J646">
        <f>(Table2[[#This Row],[1M Return vs Nifty]]-AVERAGE(Table2[1M Return vs Nifty]))/_xlfn.STDEV.P(Table2[1M Return vs Nifty])</f>
        <v>-0.3312700410394997</v>
      </c>
      <c r="K646">
        <v>-3.37749288435012</v>
      </c>
      <c r="L646">
        <f>(Table2[[#This Row],[6M Return vs Nifty]]-AVERAGE(Table2[6M Return vs Nifty]))/_xlfn.STDEV.P(Table2[6M Return vs Nifty])</f>
        <v>-0.40303297309884212</v>
      </c>
      <c r="M646">
        <v>1.04096345198664</v>
      </c>
      <c r="N646">
        <f>(Table2[[#This Row],[1W Return vs Nifty]]-AVERAGE(Table2[1W Return vs Nifty]))/_xlfn.STDEV.P(Table2[1W Return vs Nifty])</f>
        <v>5.5266915889960383E-2</v>
      </c>
      <c r="O646">
        <v>629.61</v>
      </c>
      <c r="P646">
        <v>636.195514473863</v>
      </c>
      <c r="Q646">
        <v>651.51979425753302</v>
      </c>
      <c r="R646">
        <v>59.821729561532798</v>
      </c>
      <c r="S646" s="2">
        <f>(Table2[[#This Row],[Close Price]]-Table2[[#This Row],[20D EMA]])/Table2[[#This Row],[20D EMA]]</f>
        <v>4.6695573450230158E-3</v>
      </c>
      <c r="T646" s="2">
        <f>(Table2[[#This Row],[Close Price]]-Table2[[#This Row],[50D EMA]])/Table2[[#This Row],[50D EMA]]</f>
        <v>-5.7301794667287218E-3</v>
      </c>
      <c r="U646" s="2">
        <f>(Table2[[#This Row],[Close Price]]-Table2[[#This Row],[200D EMA]])/Table2[[#This Row],[200D EMA]]</f>
        <v>-2.9116220911063646E-2</v>
      </c>
      <c r="V646">
        <v>0.508587027923183</v>
      </c>
      <c r="W646">
        <v>625.85</v>
      </c>
      <c r="X646">
        <v>636.75</v>
      </c>
      <c r="Y646">
        <v>625.85</v>
      </c>
      <c r="Z646">
        <v>639.25</v>
      </c>
      <c r="AA646">
        <v>600.25</v>
      </c>
      <c r="AB646">
        <v>659.85</v>
      </c>
      <c r="AC646" s="2">
        <f>(Table2[[#This Row],[Close Price]]/Table2[[#This Row],[Day Low]])-1</f>
        <v>1.0705440600782934E-2</v>
      </c>
      <c r="AD646" s="2">
        <f>(Table2[[#This Row],[Day High]]/Table2[[#This Row],[Close Price]])-1</f>
        <v>6.6397913208442461E-3</v>
      </c>
      <c r="AE646" s="2">
        <f>(Table2[[#This Row],[Close Price]]/Table2[[#This Row],[Current Week Low]])-1</f>
        <v>1.0705440600782934E-2</v>
      </c>
      <c r="AF646" s="2">
        <f>(Table2[[#This Row],[Current Week High]]/Table2[[#This Row],[Close Price]])-1</f>
        <v>1.0592048059441916E-2</v>
      </c>
      <c r="AG646" s="2">
        <f>(Table2[[#This Row],[Close Price]]/Table2[[#This Row],[Current Month Low]])-1</f>
        <v>5.3810912119949927E-2</v>
      </c>
      <c r="AH646" s="2">
        <f>(Table2[[#This Row],[Current Month High]]/Table2[[#This Row],[Close Price]])-1</f>
        <v>4.3158643585487377E-2</v>
      </c>
      <c r="AI646">
        <v>28.590625247016</v>
      </c>
      <c r="AJ646">
        <v>14.2405634820299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-0.08</v>
      </c>
      <c r="AM646" t="s">
        <v>10344</v>
      </c>
      <c r="AN646">
        <v>1.05</v>
      </c>
      <c r="AO646" t="s">
        <v>10345</v>
      </c>
      <c r="AP646">
        <v>-2.2853563191186001E-2</v>
      </c>
      <c r="AQ646">
        <f>(Table2[[#This Row],[Sharpe Ratio]]-AVERAGE(Table2[Sharpe Ratio]))/_xlfn.STDEV.P(Table2[Sharpe Ratio])</f>
        <v>-1.0157553334661549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700</v>
      </c>
      <c r="AT646">
        <f>_xlfn.RANK.AVG(Table2[[#This Row],[6M Return vs Nifty Z-Score]],Table2[6M Return vs Nifty Z-Score])</f>
        <v>461</v>
      </c>
      <c r="AU646">
        <f>_xlfn.RANK.AVG(Table2[[#This Row],[Sharpe Ratio Z-Score]],Table2[Sharpe Ratio Z-Score])</f>
        <v>614</v>
      </c>
      <c r="AV646">
        <f>(Table2[[#This Row],[Rank 1Y]]+Table2[[#This Row],[Rank 6M]]+Table2[[#This Row],[Rank Sharpe]])/3</f>
        <v>591.66666666666663</v>
      </c>
    </row>
    <row r="647" spans="1:48" x14ac:dyDescent="0.3">
      <c r="A647" t="s">
        <v>1308</v>
      </c>
      <c r="B647" t="s">
        <v>1309</v>
      </c>
      <c r="C647" t="s">
        <v>10312</v>
      </c>
      <c r="D647" t="s">
        <v>473</v>
      </c>
      <c r="E647">
        <v>8656.9223959949995</v>
      </c>
      <c r="F647">
        <v>280.45</v>
      </c>
      <c r="G647">
        <v>-36.699701996638602</v>
      </c>
      <c r="H647">
        <f>(Table2[[#This Row],[1Y Return vs Nifty]]-AVERAGE(Table2[1Y Return vs Nifty]))/_xlfn.STDEV.P(Table2[1Y Return vs Nifty])</f>
        <v>-1.0370417779512959</v>
      </c>
      <c r="I647">
        <v>-10.6450774036034</v>
      </c>
      <c r="J647">
        <f>(Table2[[#This Row],[1M Return vs Nifty]]-AVERAGE(Table2[1M Return vs Nifty]))/_xlfn.STDEV.P(Table2[1M Return vs Nifty])</f>
        <v>-1.0558748687093504</v>
      </c>
      <c r="K647">
        <v>1.2125912756116299</v>
      </c>
      <c r="L647">
        <f>(Table2[[#This Row],[6M Return vs Nifty]]-AVERAGE(Table2[6M Return vs Nifty]))/_xlfn.STDEV.P(Table2[6M Return vs Nifty])</f>
        <v>-0.24595036908386381</v>
      </c>
      <c r="M647">
        <v>-2.0130434161439301</v>
      </c>
      <c r="N647">
        <f>(Table2[[#This Row],[1W Return vs Nifty]]-AVERAGE(Table2[1W Return vs Nifty]))/_xlfn.STDEV.P(Table2[1W Return vs Nifty])</f>
        <v>-0.63447340741399105</v>
      </c>
      <c r="O647">
        <v>288.97000000000003</v>
      </c>
      <c r="P647">
        <v>288.28894452358003</v>
      </c>
      <c r="Q647">
        <v>281.53996978723399</v>
      </c>
      <c r="R647">
        <v>38.130776213506998</v>
      </c>
      <c r="S647" s="2">
        <f>(Table2[[#This Row],[Close Price]]-Table2[[#This Row],[20D EMA]])/Table2[[#This Row],[20D EMA]]</f>
        <v>-2.9484029484029613E-2</v>
      </c>
      <c r="T647" s="2">
        <f>(Table2[[#This Row],[Close Price]]-Table2[[#This Row],[50D EMA]])/Table2[[#This Row],[50D EMA]]</f>
        <v>-2.7191276920224973E-2</v>
      </c>
      <c r="U647" s="2">
        <f>(Table2[[#This Row],[Close Price]]-Table2[[#This Row],[200D EMA]])/Table2[[#This Row],[200D EMA]]</f>
        <v>-3.8714566463074903E-3</v>
      </c>
      <c r="V647">
        <v>0.22540512154481199</v>
      </c>
      <c r="W647">
        <v>280</v>
      </c>
      <c r="X647">
        <v>285.95</v>
      </c>
      <c r="Y647">
        <v>280</v>
      </c>
      <c r="Z647">
        <v>286.14999999999998</v>
      </c>
      <c r="AA647">
        <v>274.95</v>
      </c>
      <c r="AB647">
        <v>317.7</v>
      </c>
      <c r="AC647" s="2">
        <f>(Table2[[#This Row],[Close Price]]/Table2[[#This Row],[Day Low]])-1</f>
        <v>1.607142857142918E-3</v>
      </c>
      <c r="AD647" s="2">
        <f>(Table2[[#This Row],[Day High]]/Table2[[#This Row],[Close Price]])-1</f>
        <v>1.9611338919593546E-2</v>
      </c>
      <c r="AE647" s="2">
        <f>(Table2[[#This Row],[Close Price]]/Table2[[#This Row],[Current Week Low]])-1</f>
        <v>1.607142857142918E-3</v>
      </c>
      <c r="AF647" s="2">
        <f>(Table2[[#This Row],[Current Week High]]/Table2[[#This Row],[Close Price]])-1</f>
        <v>2.0324478516669631E-2</v>
      </c>
      <c r="AG647" s="2">
        <f>(Table2[[#This Row],[Close Price]]/Table2[[#This Row],[Current Month Low]])-1</f>
        <v>2.0003637024913701E-2</v>
      </c>
      <c r="AH647" s="2">
        <f>(Table2[[#This Row],[Current Month High]]/Table2[[#This Row],[Close Price]])-1</f>
        <v>0.13282224995542879</v>
      </c>
      <c r="AI647">
        <v>14.2449634515956</v>
      </c>
      <c r="AJ647">
        <v>31.6666666666666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-0.1</v>
      </c>
      <c r="AM647" t="s">
        <v>10344</v>
      </c>
      <c r="AN647">
        <v>-4.5599999999999996</v>
      </c>
      <c r="AO647" t="s">
        <v>10344</v>
      </c>
      <c r="AP647">
        <v>-7.7614027240384006E-2</v>
      </c>
      <c r="AQ647">
        <f>(Table2[[#This Row],[Sharpe Ratio]]-AVERAGE(Table2[Sharpe Ratio]))/_xlfn.STDEV.P(Table2[Sharpe Ratio])</f>
        <v>-1.6448926682258334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-4.6182330913843348</v>
      </c>
      <c r="AS647">
        <f>_xlfn.RANK.AVG(Table2[[#This Row],[1Y Return vs Nifty Z-Score]],Table2[1Y Return vs Nifty Z-Score])</f>
        <v>678</v>
      </c>
      <c r="AT647">
        <f>_xlfn.RANK.AVG(Table2[[#This Row],[6M Return vs Nifty Z-Score]],Table2[6M Return vs Nifty Z-Score])</f>
        <v>400</v>
      </c>
      <c r="AU647">
        <f>_xlfn.RANK.AVG(Table2[[#This Row],[Sharpe Ratio Z-Score]],Table2[Sharpe Ratio Z-Score])</f>
        <v>697</v>
      </c>
      <c r="AV647">
        <f>(Table2[[#This Row],[Rank 1Y]]+Table2[[#This Row],[Rank 6M]]+Table2[[#This Row],[Rank Sharpe]])/3</f>
        <v>591.66666666666663</v>
      </c>
    </row>
    <row r="648" spans="1:48" x14ac:dyDescent="0.3">
      <c r="A648" t="s">
        <v>1256</v>
      </c>
      <c r="B648" t="s">
        <v>1257</v>
      </c>
      <c r="C648" t="s">
        <v>6698</v>
      </c>
      <c r="D648" t="s">
        <v>80</v>
      </c>
      <c r="E648">
        <v>9423.6072356099994</v>
      </c>
      <c r="F648">
        <v>792.3</v>
      </c>
      <c r="G648">
        <v>-6.4778526050079597</v>
      </c>
      <c r="H648">
        <f>(Table2[[#This Row],[1Y Return vs Nifty]]-AVERAGE(Table2[1Y Return vs Nifty]))/_xlfn.STDEV.P(Table2[1Y Return vs Nifty])</f>
        <v>-0.56276666790329766</v>
      </c>
      <c r="I648">
        <v>-8.2919704097056997</v>
      </c>
      <c r="J648">
        <f>(Table2[[#This Row],[1M Return vs Nifty]]-AVERAGE(Table2[1M Return vs Nifty]))/_xlfn.STDEV.P(Table2[1M Return vs Nifty])</f>
        <v>-0.83299415661661602</v>
      </c>
      <c r="K648">
        <v>-26.749735280971699</v>
      </c>
      <c r="L648">
        <f>(Table2[[#This Row],[6M Return vs Nifty]]-AVERAGE(Table2[6M Return vs Nifty]))/_xlfn.STDEV.P(Table2[6M Return vs Nifty])</f>
        <v>-1.2028816402224507</v>
      </c>
      <c r="M648">
        <v>1.66580771426563</v>
      </c>
      <c r="N648">
        <f>(Table2[[#This Row],[1W Return vs Nifty]]-AVERAGE(Table2[1W Return vs Nifty]))/_xlfn.STDEV.P(Table2[1W Return vs Nifty])</f>
        <v>0.19638653417776825</v>
      </c>
      <c r="O648">
        <v>807.42</v>
      </c>
      <c r="P648">
        <v>824.90120658821797</v>
      </c>
      <c r="Q648">
        <v>817.944985645938</v>
      </c>
      <c r="R648">
        <v>50.217739612195601</v>
      </c>
      <c r="S648" s="2">
        <f>(Table2[[#This Row],[Close Price]]-Table2[[#This Row],[20D EMA]])/Table2[[#This Row],[20D EMA]]</f>
        <v>-1.8726313442817871E-2</v>
      </c>
      <c r="T648" s="2">
        <f>(Table2[[#This Row],[Close Price]]-Table2[[#This Row],[50D EMA]])/Table2[[#This Row],[50D EMA]]</f>
        <v>-3.9521346711391341E-2</v>
      </c>
      <c r="U648" s="2">
        <f>(Table2[[#This Row],[Close Price]]-Table2[[#This Row],[200D EMA]])/Table2[[#This Row],[200D EMA]]</f>
        <v>-3.1352946831364199E-2</v>
      </c>
      <c r="V648">
        <v>0.66365565512358204</v>
      </c>
      <c r="W648">
        <v>788</v>
      </c>
      <c r="X648">
        <v>802.95</v>
      </c>
      <c r="Y648">
        <v>768.1</v>
      </c>
      <c r="Z648">
        <v>802.95</v>
      </c>
      <c r="AA648">
        <v>768.1</v>
      </c>
      <c r="AB648">
        <v>885</v>
      </c>
      <c r="AC648" s="2">
        <f>(Table2[[#This Row],[Close Price]]/Table2[[#This Row],[Day Low]])-1</f>
        <v>5.4568527918781307E-3</v>
      </c>
      <c r="AD648" s="2">
        <f>(Table2[[#This Row],[Day High]]/Table2[[#This Row],[Close Price]])-1</f>
        <v>1.3441878076486224E-2</v>
      </c>
      <c r="AE648" s="2">
        <f>(Table2[[#This Row],[Close Price]]/Table2[[#This Row],[Current Week Low]])-1</f>
        <v>3.1506314281994463E-2</v>
      </c>
      <c r="AF648" s="2">
        <f>(Table2[[#This Row],[Current Week High]]/Table2[[#This Row],[Close Price]])-1</f>
        <v>1.3441878076486224E-2</v>
      </c>
      <c r="AG648" s="2">
        <f>(Table2[[#This Row],[Close Price]]/Table2[[#This Row],[Current Month Low]])-1</f>
        <v>3.1506314281994463E-2</v>
      </c>
      <c r="AH648" s="2">
        <f>(Table2[[#This Row],[Current Month High]]/Table2[[#This Row],[Close Price]])-1</f>
        <v>0.1170011359333587</v>
      </c>
      <c r="AI648">
        <v>26.202196137826501</v>
      </c>
      <c r="AJ648">
        <v>26.172465960665601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-7.0000000000000007E-2</v>
      </c>
      <c r="AM648" t="s">
        <v>10344</v>
      </c>
      <c r="AN648">
        <v>-3.54</v>
      </c>
      <c r="AO648" t="s">
        <v>10344</v>
      </c>
      <c r="AP648">
        <v>-3.4555869990340001E-3</v>
      </c>
      <c r="AQ648">
        <f>(Table2[[#This Row],[Sharpe Ratio]]-AVERAGE(Table2[Sharpe Ratio]))/_xlfn.STDEV.P(Table2[Sharpe Ratio])</f>
        <v>-0.79289398170153369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505</v>
      </c>
      <c r="AT648">
        <f>_xlfn.RANK.AVG(Table2[[#This Row],[6M Return vs Nifty Z-Score]],Table2[6M Return vs Nifty Z-Score])</f>
        <v>689</v>
      </c>
      <c r="AU648">
        <f>_xlfn.RANK.AVG(Table2[[#This Row],[Sharpe Ratio Z-Score]],Table2[Sharpe Ratio Z-Score])</f>
        <v>585</v>
      </c>
      <c r="AV648">
        <f>(Table2[[#This Row],[Rank 1Y]]+Table2[[#This Row],[Rank 6M]]+Table2[[#This Row],[Rank Sharpe]])/3</f>
        <v>593</v>
      </c>
    </row>
    <row r="649" spans="1:48" x14ac:dyDescent="0.3">
      <c r="A649" t="s">
        <v>1012</v>
      </c>
      <c r="B649" t="s">
        <v>1013</v>
      </c>
      <c r="C649" t="s">
        <v>10301</v>
      </c>
      <c r="D649" t="s">
        <v>24</v>
      </c>
      <c r="E649">
        <v>14039.033722896</v>
      </c>
      <c r="F649">
        <v>227.56</v>
      </c>
      <c r="G649">
        <v>-31.678037990413699</v>
      </c>
      <c r="H649">
        <f>(Table2[[#This Row],[1Y Return vs Nifty]]-AVERAGE(Table2[1Y Return vs Nifty]))/_xlfn.STDEV.P(Table2[1Y Return vs Nifty])</f>
        <v>-0.95823620194852677</v>
      </c>
      <c r="I649">
        <v>-3.8791411433054201</v>
      </c>
      <c r="J649">
        <f>(Table2[[#This Row],[1M Return vs Nifty]]-AVERAGE(Table2[1M Return vs Nifty]))/_xlfn.STDEV.P(Table2[1M Return vs Nifty])</f>
        <v>-0.4150214372334568</v>
      </c>
      <c r="K649">
        <v>-25.1676085289794</v>
      </c>
      <c r="L649">
        <f>(Table2[[#This Row],[6M Return vs Nifty]]-AVERAGE(Table2[6M Return vs Nifty]))/_xlfn.STDEV.P(Table2[6M Return vs Nifty])</f>
        <v>-1.1487378421081302</v>
      </c>
      <c r="M649">
        <v>4.0656612396434699</v>
      </c>
      <c r="N649">
        <f>(Table2[[#This Row],[1W Return vs Nifty]]-AVERAGE(Table2[1W Return vs Nifty]))/_xlfn.STDEV.P(Table2[1W Return vs Nifty])</f>
        <v>0.73838785177450061</v>
      </c>
      <c r="O649">
        <v>224.77</v>
      </c>
      <c r="P649">
        <v>233.388335019724</v>
      </c>
      <c r="Q649">
        <v>240.051303939452</v>
      </c>
      <c r="R649">
        <v>64.351495701043802</v>
      </c>
      <c r="S649" s="2">
        <f>(Table2[[#This Row],[Close Price]]-Table2[[#This Row],[20D EMA]])/Table2[[#This Row],[20D EMA]]</f>
        <v>1.2412688526048814E-2</v>
      </c>
      <c r="T649" s="2">
        <f>(Table2[[#This Row],[Close Price]]-Table2[[#This Row],[50D EMA]])/Table2[[#This Row],[50D EMA]]</f>
        <v>-2.4972692055202472E-2</v>
      </c>
      <c r="U649" s="2">
        <f>(Table2[[#This Row],[Close Price]]-Table2[[#This Row],[200D EMA]])/Table2[[#This Row],[200D EMA]]</f>
        <v>-5.2035976203664652E-2</v>
      </c>
      <c r="V649">
        <v>1.54680210115274</v>
      </c>
      <c r="W649">
        <v>225.6</v>
      </c>
      <c r="X649">
        <v>232.69</v>
      </c>
      <c r="Y649">
        <v>223.52</v>
      </c>
      <c r="Z649">
        <v>232.69</v>
      </c>
      <c r="AA649">
        <v>205.25</v>
      </c>
      <c r="AB649">
        <v>236.95</v>
      </c>
      <c r="AC649" s="2">
        <f>(Table2[[#This Row],[Close Price]]/Table2[[#This Row],[Day Low]])-1</f>
        <v>8.6879432624114017E-3</v>
      </c>
      <c r="AD649" s="2">
        <f>(Table2[[#This Row],[Day High]]/Table2[[#This Row],[Close Price]])-1</f>
        <v>2.2543505009667841E-2</v>
      </c>
      <c r="AE649" s="2">
        <f>(Table2[[#This Row],[Close Price]]/Table2[[#This Row],[Current Week Low]])-1</f>
        <v>1.8074445239799619E-2</v>
      </c>
      <c r="AF649" s="2">
        <f>(Table2[[#This Row],[Current Week High]]/Table2[[#This Row],[Close Price]])-1</f>
        <v>2.2543505009667841E-2</v>
      </c>
      <c r="AG649" s="2">
        <f>(Table2[[#This Row],[Close Price]]/Table2[[#This Row],[Current Month Low]])-1</f>
        <v>0.10869671132764913</v>
      </c>
      <c r="AH649" s="2">
        <f>(Table2[[#This Row],[Current Month High]]/Table2[[#This Row],[Close Price]])-1</f>
        <v>4.126384250307602E-2</v>
      </c>
      <c r="AI649">
        <v>32.140973809105198</v>
      </c>
      <c r="AJ649">
        <v>10.8696711327649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-0.12</v>
      </c>
      <c r="AM649" t="s">
        <v>10344</v>
      </c>
      <c r="AN649">
        <v>4.9400000000000004</v>
      </c>
      <c r="AO649" t="s">
        <v>10345</v>
      </c>
      <c r="AP649">
        <v>3.0665636917108E-2</v>
      </c>
      <c r="AQ649">
        <f>(Table2[[#This Row],[Sharpe Ratio]]-AVERAGE(Table2[Sharpe Ratio]))/_xlfn.STDEV.P(Table2[Sharpe Ratio])</f>
        <v>-0.40087875235553289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662</v>
      </c>
      <c r="AT649">
        <f>_xlfn.RANK.AVG(Table2[[#This Row],[6M Return vs Nifty Z-Score]],Table2[6M Return vs Nifty Z-Score])</f>
        <v>676</v>
      </c>
      <c r="AU649">
        <f>_xlfn.RANK.AVG(Table2[[#This Row],[Sharpe Ratio Z-Score]],Table2[Sharpe Ratio Z-Score])</f>
        <v>445</v>
      </c>
      <c r="AV649">
        <f>(Table2[[#This Row],[Rank 1Y]]+Table2[[#This Row],[Rank 6M]]+Table2[[#This Row],[Rank Sharpe]])/3</f>
        <v>594.33333333333337</v>
      </c>
    </row>
    <row r="650" spans="1:48" x14ac:dyDescent="0.3">
      <c r="A650" t="s">
        <v>1475</v>
      </c>
      <c r="B650" t="s">
        <v>1476</v>
      </c>
      <c r="C650" t="s">
        <v>10309</v>
      </c>
      <c r="D650" t="s">
        <v>848</v>
      </c>
      <c r="E650">
        <v>7144.8677717759901</v>
      </c>
      <c r="F650">
        <v>40.57</v>
      </c>
      <c r="G650">
        <v>-28.592175061529002</v>
      </c>
      <c r="H650">
        <f>(Table2[[#This Row],[1Y Return vs Nifty]]-AVERAGE(Table2[1Y Return vs Nifty]))/_xlfn.STDEV.P(Table2[1Y Return vs Nifty])</f>
        <v>-0.90980938460772143</v>
      </c>
      <c r="I650">
        <v>-6.8459346923387798</v>
      </c>
      <c r="J650">
        <f>(Table2[[#This Row],[1M Return vs Nifty]]-AVERAGE(Table2[1M Return vs Nifty]))/_xlfn.STDEV.P(Table2[1M Return vs Nifty])</f>
        <v>-0.69602908395563245</v>
      </c>
      <c r="K650">
        <v>-30.564396860491598</v>
      </c>
      <c r="L650">
        <f>(Table2[[#This Row],[6M Return vs Nifty]]-AVERAGE(Table2[6M Return vs Nifty]))/_xlfn.STDEV.P(Table2[6M Return vs Nifty])</f>
        <v>-1.3334276070205562</v>
      </c>
      <c r="M650">
        <v>1.58704431516667</v>
      </c>
      <c r="N650">
        <f>(Table2[[#This Row],[1W Return vs Nifty]]-AVERAGE(Table2[1W Return vs Nifty]))/_xlfn.STDEV.P(Table2[1W Return vs Nifty])</f>
        <v>0.17859800432017522</v>
      </c>
      <c r="O650">
        <v>40.119999999999997</v>
      </c>
      <c r="P650">
        <v>40.924362379431898</v>
      </c>
      <c r="Q650">
        <v>42.861094150816598</v>
      </c>
      <c r="R650">
        <v>56.743439260064797</v>
      </c>
      <c r="S650" s="2">
        <f>(Table2[[#This Row],[Close Price]]-Table2[[#This Row],[20D EMA]])/Table2[[#This Row],[20D EMA]]</f>
        <v>1.1216350947158596E-2</v>
      </c>
      <c r="T650" s="2">
        <f>(Table2[[#This Row],[Close Price]]-Table2[[#This Row],[50D EMA]])/Table2[[#This Row],[50D EMA]]</f>
        <v>-8.6589590852121836E-3</v>
      </c>
      <c r="U650" s="2">
        <f>(Table2[[#This Row],[Close Price]]-Table2[[#This Row],[200D EMA]])/Table2[[#This Row],[200D EMA]]</f>
        <v>-5.3453935234477612E-2</v>
      </c>
      <c r="V650">
        <v>0.97031351263311305</v>
      </c>
      <c r="W650">
        <v>40</v>
      </c>
      <c r="X650">
        <v>41.12</v>
      </c>
      <c r="Y650">
        <v>40</v>
      </c>
      <c r="Z650">
        <v>41.27</v>
      </c>
      <c r="AA650">
        <v>38.799999999999997</v>
      </c>
      <c r="AB650">
        <v>42.75</v>
      </c>
      <c r="AC650" s="2">
        <f>(Table2[[#This Row],[Close Price]]/Table2[[#This Row],[Day Low]])-1</f>
        <v>1.4250000000000096E-2</v>
      </c>
      <c r="AD650" s="2">
        <f>(Table2[[#This Row],[Day High]]/Table2[[#This Row],[Close Price]])-1</f>
        <v>1.3556815380823206E-2</v>
      </c>
      <c r="AE650" s="2">
        <f>(Table2[[#This Row],[Close Price]]/Table2[[#This Row],[Current Week Low]])-1</f>
        <v>1.4250000000000096E-2</v>
      </c>
      <c r="AF650" s="2">
        <f>(Table2[[#This Row],[Current Week High]]/Table2[[#This Row],[Close Price]])-1</f>
        <v>1.7254128666502444E-2</v>
      </c>
      <c r="AG650" s="2">
        <f>(Table2[[#This Row],[Close Price]]/Table2[[#This Row],[Current Month Low]])-1</f>
        <v>4.5618556701030988E-2</v>
      </c>
      <c r="AH650" s="2">
        <f>(Table2[[#This Row],[Current Month High]]/Table2[[#This Row],[Close Price]])-1</f>
        <v>5.3734286418535948E-2</v>
      </c>
      <c r="AI650">
        <v>33.103278284446603</v>
      </c>
      <c r="AJ650">
        <v>9.6486486486486491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-0.11</v>
      </c>
      <c r="AM650" t="s">
        <v>10344</v>
      </c>
      <c r="AN650">
        <v>2.71</v>
      </c>
      <c r="AO650" t="s">
        <v>10345</v>
      </c>
      <c r="AP650">
        <v>3.0521202754063E-2</v>
      </c>
      <c r="AQ650">
        <f>(Table2[[#This Row],[Sharpe Ratio]]-AVERAGE(Table2[Sharpe Ratio]))/_xlfn.STDEV.P(Table2[Sharpe Ratio])</f>
        <v>-0.40253814158760248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638</v>
      </c>
      <c r="AT650">
        <f>_xlfn.RANK.AVG(Table2[[#This Row],[6M Return vs Nifty Z-Score]],Table2[6M Return vs Nifty Z-Score])</f>
        <v>700</v>
      </c>
      <c r="AU650">
        <f>_xlfn.RANK.AVG(Table2[[#This Row],[Sharpe Ratio Z-Score]],Table2[Sharpe Ratio Z-Score])</f>
        <v>450</v>
      </c>
      <c r="AV650">
        <f>(Table2[[#This Row],[Rank 1Y]]+Table2[[#This Row],[Rank 6M]]+Table2[[#This Row],[Rank Sharpe]])/3</f>
        <v>596</v>
      </c>
    </row>
    <row r="651" spans="1:48" x14ac:dyDescent="0.3">
      <c r="A651" t="s">
        <v>1904</v>
      </c>
      <c r="B651" t="s">
        <v>1905</v>
      </c>
      <c r="C651" t="s">
        <v>10316</v>
      </c>
      <c r="D651" t="s">
        <v>1906</v>
      </c>
      <c r="E651">
        <v>3789.7937345</v>
      </c>
      <c r="F651">
        <v>21.24</v>
      </c>
      <c r="G651">
        <v>-4.4545103736911402</v>
      </c>
      <c r="H651">
        <f>(Table2[[#This Row],[1Y Return vs Nifty]]-AVERAGE(Table2[1Y Return vs Nifty]))/_xlfn.STDEV.P(Table2[1Y Return vs Nifty])</f>
        <v>-0.53101411540436649</v>
      </c>
      <c r="I651">
        <v>-11.852916415738401</v>
      </c>
      <c r="J651">
        <f>(Table2[[#This Row],[1M Return vs Nifty]]-AVERAGE(Table2[1M Return vs Nifty]))/_xlfn.STDEV.P(Table2[1M Return vs Nifty])</f>
        <v>-1.1702785145342784</v>
      </c>
      <c r="K651">
        <v>-19.727733626711998</v>
      </c>
      <c r="L651">
        <f>(Table2[[#This Row],[6M Return vs Nifty]]-AVERAGE(Table2[6M Return vs Nifty]))/_xlfn.STDEV.P(Table2[6M Return vs Nifty])</f>
        <v>-0.96257356158848706</v>
      </c>
      <c r="M651">
        <v>0.28205709324450701</v>
      </c>
      <c r="N651">
        <f>(Table2[[#This Row],[1W Return vs Nifty]]-AVERAGE(Table2[1W Return vs Nifty]))/_xlfn.STDEV.P(Table2[1W Return vs Nifty])</f>
        <v>-0.11613031399139821</v>
      </c>
      <c r="O651">
        <v>21.68</v>
      </c>
      <c r="P651">
        <v>22.038762626865001</v>
      </c>
      <c r="Q651">
        <v>21.353678418202598</v>
      </c>
      <c r="R651">
        <v>45.903399376357797</v>
      </c>
      <c r="S651" s="2">
        <f>(Table2[[#This Row],[Close Price]]-Table2[[#This Row],[20D EMA]])/Table2[[#This Row],[20D EMA]]</f>
        <v>-2.0295202952029578E-2</v>
      </c>
      <c r="T651" s="2">
        <f>(Table2[[#This Row],[Close Price]]-Table2[[#This Row],[50D EMA]])/Table2[[#This Row],[50D EMA]]</f>
        <v>-3.6243533286724548E-2</v>
      </c>
      <c r="U651" s="2">
        <f>(Table2[[#This Row],[Close Price]]-Table2[[#This Row],[200D EMA]])/Table2[[#This Row],[200D EMA]]</f>
        <v>-5.3235988655564136E-3</v>
      </c>
      <c r="V651">
        <v>0.64024122156597496</v>
      </c>
      <c r="W651">
        <v>21.2</v>
      </c>
      <c r="X651">
        <v>21.66</v>
      </c>
      <c r="Y651">
        <v>21.2</v>
      </c>
      <c r="Z651">
        <v>21.66</v>
      </c>
      <c r="AA651">
        <v>20.62</v>
      </c>
      <c r="AB651">
        <v>24.28</v>
      </c>
      <c r="AC651" s="2">
        <f>(Table2[[#This Row],[Close Price]]/Table2[[#This Row],[Day Low]])-1</f>
        <v>1.8867924528300772E-3</v>
      </c>
      <c r="AD651" s="2">
        <f>(Table2[[#This Row],[Day High]]/Table2[[#This Row],[Close Price]])-1</f>
        <v>1.9774011299435124E-2</v>
      </c>
      <c r="AE651" s="2">
        <f>(Table2[[#This Row],[Close Price]]/Table2[[#This Row],[Current Week Low]])-1</f>
        <v>1.8867924528300772E-3</v>
      </c>
      <c r="AF651" s="2">
        <f>(Table2[[#This Row],[Current Week High]]/Table2[[#This Row],[Close Price]])-1</f>
        <v>1.9774011299435124E-2</v>
      </c>
      <c r="AG651" s="2">
        <f>(Table2[[#This Row],[Close Price]]/Table2[[#This Row],[Current Month Low]])-1</f>
        <v>3.0067895247332554E-2</v>
      </c>
      <c r="AH651" s="2">
        <f>(Table2[[#This Row],[Current Month High]]/Table2[[#This Row],[Close Price]])-1</f>
        <v>0.14312617702448227</v>
      </c>
      <c r="AI651">
        <v>31.5913370998116</v>
      </c>
      <c r="AJ651">
        <v>29.512195121951201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-0.06</v>
      </c>
      <c r="AM651" t="s">
        <v>10344</v>
      </c>
      <c r="AN651">
        <v>-2.21</v>
      </c>
      <c r="AO651" t="s">
        <v>10344</v>
      </c>
      <c r="AP651">
        <v>-4.5064849328330998E-2</v>
      </c>
      <c r="AQ651">
        <f>(Table2[[#This Row],[Sharpe Ratio]]-AVERAGE(Table2[Sharpe Ratio]))/_xlfn.STDEV.P(Table2[Sharpe Ratio])</f>
        <v>-1.2709385136041738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494</v>
      </c>
      <c r="AT651">
        <f>_xlfn.RANK.AVG(Table2[[#This Row],[6M Return vs Nifty Z-Score]],Table2[6M Return vs Nifty Z-Score])</f>
        <v>636</v>
      </c>
      <c r="AU651">
        <f>_xlfn.RANK.AVG(Table2[[#This Row],[Sharpe Ratio Z-Score]],Table2[Sharpe Ratio Z-Score])</f>
        <v>660</v>
      </c>
      <c r="AV651">
        <f>(Table2[[#This Row],[Rank 1Y]]+Table2[[#This Row],[Rank 6M]]+Table2[[#This Row],[Rank Sharpe]])/3</f>
        <v>596.66666666666663</v>
      </c>
    </row>
    <row r="652" spans="1:48" x14ac:dyDescent="0.3">
      <c r="A652" t="s">
        <v>1641</v>
      </c>
      <c r="B652" t="s">
        <v>1642</v>
      </c>
      <c r="C652" t="s">
        <v>10301</v>
      </c>
      <c r="D652" t="s">
        <v>412</v>
      </c>
      <c r="E652">
        <v>5467.3701443250002</v>
      </c>
      <c r="F652">
        <v>49.65</v>
      </c>
      <c r="G652">
        <v>-27.498539428674999</v>
      </c>
      <c r="H652">
        <f>(Table2[[#This Row],[1Y Return vs Nifty]]-AVERAGE(Table2[1Y Return vs Nifty]))/_xlfn.STDEV.P(Table2[1Y Return vs Nifty])</f>
        <v>-0.8926468293516594</v>
      </c>
      <c r="I652">
        <v>-2.0501484959322802</v>
      </c>
      <c r="J652">
        <f>(Table2[[#This Row],[1M Return vs Nifty]]-AVERAGE(Table2[1M Return vs Nifty]))/_xlfn.STDEV.P(Table2[1M Return vs Nifty])</f>
        <v>-0.24178359266623137</v>
      </c>
      <c r="K652">
        <v>-17.060284946360099</v>
      </c>
      <c r="L652">
        <f>(Table2[[#This Row],[6M Return vs Nifty]]-AVERAGE(Table2[6M Return vs Nifty]))/_xlfn.STDEV.P(Table2[6M Return vs Nifty])</f>
        <v>-0.8712877005489621</v>
      </c>
      <c r="M652">
        <v>0.18746027773004301</v>
      </c>
      <c r="N652">
        <f>(Table2[[#This Row],[1W Return vs Nifty]]-AVERAGE(Table2[1W Return vs Nifty]))/_xlfn.STDEV.P(Table2[1W Return vs Nifty])</f>
        <v>-0.13749478399221718</v>
      </c>
      <c r="O652">
        <v>49.51</v>
      </c>
      <c r="P652">
        <v>50.224997039862799</v>
      </c>
      <c r="Q652">
        <v>51.684428674711498</v>
      </c>
      <c r="R652">
        <v>53.004355902307999</v>
      </c>
      <c r="S652" s="2">
        <f>(Table2[[#This Row],[Close Price]]-Table2[[#This Row],[20D EMA]])/Table2[[#This Row],[20D EMA]]</f>
        <v>2.8277115734195229E-3</v>
      </c>
      <c r="T652" s="2">
        <f>(Table2[[#This Row],[Close Price]]-Table2[[#This Row],[50D EMA]])/Table2[[#This Row],[50D EMA]]</f>
        <v>-1.1448423568973725E-2</v>
      </c>
      <c r="U652" s="2">
        <f>(Table2[[#This Row],[Close Price]]-Table2[[#This Row],[200D EMA]])/Table2[[#This Row],[200D EMA]]</f>
        <v>-3.9362506791274988E-2</v>
      </c>
      <c r="V652">
        <v>0.54488382333387197</v>
      </c>
      <c r="W652">
        <v>49.56</v>
      </c>
      <c r="X652">
        <v>50.35</v>
      </c>
      <c r="Y652">
        <v>49.55</v>
      </c>
      <c r="Z652">
        <v>50.86</v>
      </c>
      <c r="AA652">
        <v>47.75</v>
      </c>
      <c r="AB652">
        <v>51.36</v>
      </c>
      <c r="AC652" s="2">
        <f>(Table2[[#This Row],[Close Price]]/Table2[[#This Row],[Day Low]])-1</f>
        <v>1.815980629539915E-3</v>
      </c>
      <c r="AD652" s="2">
        <f>(Table2[[#This Row],[Day High]]/Table2[[#This Row],[Close Price]])-1</f>
        <v>1.4098690835850913E-2</v>
      </c>
      <c r="AE652" s="2">
        <f>(Table2[[#This Row],[Close Price]]/Table2[[#This Row],[Current Week Low]])-1</f>
        <v>2.0181634712412855E-3</v>
      </c>
      <c r="AF652" s="2">
        <f>(Table2[[#This Row],[Current Week High]]/Table2[[#This Row],[Close Price]])-1</f>
        <v>2.4370594159113912E-2</v>
      </c>
      <c r="AG652" s="2">
        <f>(Table2[[#This Row],[Close Price]]/Table2[[#This Row],[Current Month Low]])-1</f>
        <v>3.9790575916230253E-2</v>
      </c>
      <c r="AH652" s="2">
        <f>(Table2[[#This Row],[Current Month High]]/Table2[[#This Row],[Close Price]])-1</f>
        <v>3.4441087613293009E-2</v>
      </c>
      <c r="AI652">
        <v>37.562940584088601</v>
      </c>
      <c r="AJ652">
        <v>10.7023411371237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-7.0000000000000007E-2</v>
      </c>
      <c r="AM652" t="s">
        <v>10344</v>
      </c>
      <c r="AN652">
        <v>2.0099999999999998</v>
      </c>
      <c r="AO652" t="s">
        <v>10345</v>
      </c>
      <c r="AQ652">
        <f>(Table2[[#This Row],[Sharpe Ratio]]-AVERAGE(Table2[Sharpe Ratio]))/_xlfn.STDEV.P(Table2[Sharpe Ratio])</f>
        <v>-0.7531930983662638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633</v>
      </c>
      <c r="AT652">
        <f>_xlfn.RANK.AVG(Table2[[#This Row],[6M Return vs Nifty Z-Score]],Table2[6M Return vs Nifty Z-Score])</f>
        <v>609</v>
      </c>
      <c r="AU652">
        <f>_xlfn.RANK.AVG(Table2[[#This Row],[Sharpe Ratio Z-Score]],Table2[Sharpe Ratio Z-Score])</f>
        <v>551.5</v>
      </c>
      <c r="AV652">
        <f>(Table2[[#This Row],[Rank 1Y]]+Table2[[#This Row],[Rank 6M]]+Table2[[#This Row],[Rank Sharpe]])/3</f>
        <v>597.83333333333337</v>
      </c>
    </row>
    <row r="653" spans="1:48" x14ac:dyDescent="0.3">
      <c r="A653" t="s">
        <v>210</v>
      </c>
      <c r="B653" t="s">
        <v>211</v>
      </c>
      <c r="C653" t="s">
        <v>10306</v>
      </c>
      <c r="D653" t="s">
        <v>212</v>
      </c>
      <c r="E653">
        <v>125672.18359283</v>
      </c>
      <c r="F653">
        <v>1027.1500000000001</v>
      </c>
      <c r="G653">
        <v>-11.0117158390436</v>
      </c>
      <c r="H653">
        <f>(Table2[[#This Row],[1Y Return vs Nifty]]-AVERAGE(Table2[1Y Return vs Nifty]))/_xlfn.STDEV.P(Table2[1Y Return vs Nifty])</f>
        <v>-0.63391712783710674</v>
      </c>
      <c r="I653">
        <v>-2.6457384902506198</v>
      </c>
      <c r="J653">
        <f>(Table2[[#This Row],[1M Return vs Nifty]]-AVERAGE(Table2[1M Return vs Nifty]))/_xlfn.STDEV.P(Table2[1M Return vs Nifty])</f>
        <v>-0.29819646398624672</v>
      </c>
      <c r="K653">
        <v>-18.7076026406002</v>
      </c>
      <c r="L653">
        <f>(Table2[[#This Row],[6M Return vs Nifty]]-AVERAGE(Table2[6M Return vs Nifty]))/_xlfn.STDEV.P(Table2[6M Return vs Nifty])</f>
        <v>-0.92766247365406806</v>
      </c>
      <c r="M653">
        <v>-6.1381622342605704</v>
      </c>
      <c r="N653">
        <f>(Table2[[#This Row],[1W Return vs Nifty]]-AVERAGE(Table2[1W Return vs Nifty]))/_xlfn.STDEV.P(Table2[1W Return vs Nifty])</f>
        <v>-1.566121864713184</v>
      </c>
      <c r="O653">
        <v>1077.54</v>
      </c>
      <c r="P653">
        <v>1068.61192944961</v>
      </c>
      <c r="Q653">
        <v>1060.5964315057599</v>
      </c>
      <c r="R653">
        <v>34.250859724503002</v>
      </c>
      <c r="S653" s="2">
        <f>(Table2[[#This Row],[Close Price]]-Table2[[#This Row],[20D EMA]])/Table2[[#This Row],[20D EMA]]</f>
        <v>-4.6763925237114048E-2</v>
      </c>
      <c r="T653" s="2">
        <f>(Table2[[#This Row],[Close Price]]-Table2[[#This Row],[50D EMA]])/Table2[[#This Row],[50D EMA]]</f>
        <v>-3.8799800289488554E-2</v>
      </c>
      <c r="U653" s="2">
        <f>(Table2[[#This Row],[Close Price]]-Table2[[#This Row],[200D EMA]])/Table2[[#This Row],[200D EMA]]</f>
        <v>-3.1535493154804382E-2</v>
      </c>
      <c r="V653">
        <v>0.57751139842861499</v>
      </c>
      <c r="W653">
        <v>1022.5</v>
      </c>
      <c r="X653">
        <v>1050.9000000000001</v>
      </c>
      <c r="Y653">
        <v>1022.5</v>
      </c>
      <c r="Z653">
        <v>1076</v>
      </c>
      <c r="AA653">
        <v>1022.5</v>
      </c>
      <c r="AB653">
        <v>1348</v>
      </c>
      <c r="AC653" s="2">
        <f>(Table2[[#This Row],[Close Price]]/Table2[[#This Row],[Day Low]])-1</f>
        <v>4.5476772616137584E-3</v>
      </c>
      <c r="AD653" s="2">
        <f>(Table2[[#This Row],[Day High]]/Table2[[#This Row],[Close Price]])-1</f>
        <v>2.3122231417027628E-2</v>
      </c>
      <c r="AE653" s="2">
        <f>(Table2[[#This Row],[Close Price]]/Table2[[#This Row],[Current Week Low]])-1</f>
        <v>4.5476772616137584E-3</v>
      </c>
      <c r="AF653" s="2">
        <f>(Table2[[#This Row],[Current Week High]]/Table2[[#This Row],[Close Price]])-1</f>
        <v>4.7558779146181118E-2</v>
      </c>
      <c r="AG653" s="2">
        <f>(Table2[[#This Row],[Close Price]]/Table2[[#This Row],[Current Month Low]])-1</f>
        <v>4.5476772616137584E-3</v>
      </c>
      <c r="AH653" s="2">
        <f>(Table2[[#This Row],[Current Month High]]/Table2[[#This Row],[Close Price]])-1</f>
        <v>0.31236917684856147</v>
      </c>
      <c r="AI653">
        <v>31.236917684856099</v>
      </c>
      <c r="AJ653">
        <v>49.7303206997084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-7.0000000000000007E-2</v>
      </c>
      <c r="AM653" t="s">
        <v>10344</v>
      </c>
      <c r="AN653">
        <v>-6.94</v>
      </c>
      <c r="AO653" t="s">
        <v>10344</v>
      </c>
      <c r="AP653">
        <v>-2.7563961483357002E-2</v>
      </c>
      <c r="AQ653">
        <f>(Table2[[#This Row],[Sharpe Ratio]]-AVERAGE(Table2[Sharpe Ratio]))/_xlfn.STDEV.P(Table2[Sharpe Ratio])</f>
        <v>-1.0698726145858062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-4.4957705447764118</v>
      </c>
      <c r="AS653">
        <f>_xlfn.RANK.AVG(Table2[[#This Row],[1Y Return vs Nifty Z-Score]],Table2[1Y Return vs Nifty Z-Score])</f>
        <v>536</v>
      </c>
      <c r="AT653">
        <f>_xlfn.RANK.AVG(Table2[[#This Row],[6M Return vs Nifty Z-Score]],Table2[6M Return vs Nifty Z-Score])</f>
        <v>630</v>
      </c>
      <c r="AU653">
        <f>_xlfn.RANK.AVG(Table2[[#This Row],[Sharpe Ratio Z-Score]],Table2[Sharpe Ratio Z-Score])</f>
        <v>630</v>
      </c>
      <c r="AV653">
        <f>(Table2[[#This Row],[Rank 1Y]]+Table2[[#This Row],[Rank 6M]]+Table2[[#This Row],[Rank Sharpe]])/3</f>
        <v>598.66666666666663</v>
      </c>
    </row>
    <row r="654" spans="1:48" x14ac:dyDescent="0.3">
      <c r="A654" t="s">
        <v>840</v>
      </c>
      <c r="B654" t="s">
        <v>841</v>
      </c>
      <c r="C654" t="s">
        <v>10301</v>
      </c>
      <c r="D654" t="s">
        <v>54</v>
      </c>
      <c r="E654">
        <v>19323.505301419998</v>
      </c>
      <c r="F654">
        <v>1201.75</v>
      </c>
      <c r="G654">
        <v>-44.476284913934002</v>
      </c>
      <c r="H654">
        <f>(Table2[[#This Row],[1Y Return vs Nifty]]-AVERAGE(Table2[1Y Return vs Nifty]))/_xlfn.STDEV.P(Table2[1Y Return vs Nifty])</f>
        <v>-1.1590806270999203</v>
      </c>
      <c r="I654">
        <v>-9.6113829986646699</v>
      </c>
      <c r="J654">
        <f>(Table2[[#This Row],[1M Return vs Nifty]]-AVERAGE(Table2[1M Return vs Nifty]))/_xlfn.STDEV.P(Table2[1M Return vs Nifty])</f>
        <v>-0.95796578694787926</v>
      </c>
      <c r="K654">
        <v>-32.409387373481998</v>
      </c>
      <c r="L654">
        <f>(Table2[[#This Row],[6M Return vs Nifty]]-AVERAGE(Table2[6M Return vs Nifty]))/_xlfn.STDEV.P(Table2[6M Return vs Nifty])</f>
        <v>-1.3965671713648138</v>
      </c>
      <c r="M654">
        <v>-3.2473094298298602</v>
      </c>
      <c r="N654">
        <f>(Table2[[#This Row],[1W Return vs Nifty]]-AVERAGE(Table2[1W Return vs Nifty]))/_xlfn.STDEV.P(Table2[1W Return vs Nifty])</f>
        <v>-0.91322950590434182</v>
      </c>
      <c r="O654">
        <v>1238.49</v>
      </c>
      <c r="P654">
        <v>1289.5593243124999</v>
      </c>
      <c r="Q654">
        <v>1381.1691830278201</v>
      </c>
      <c r="R654">
        <v>38.8398955682229</v>
      </c>
      <c r="S654" s="2">
        <f>(Table2[[#This Row],[Close Price]]-Table2[[#This Row],[20D EMA]])/Table2[[#This Row],[20D EMA]]</f>
        <v>-2.9665156763478112E-2</v>
      </c>
      <c r="T654" s="2">
        <f>(Table2[[#This Row],[Close Price]]-Table2[[#This Row],[50D EMA]])/Table2[[#This Row],[50D EMA]]</f>
        <v>-6.8092504669619247E-2</v>
      </c>
      <c r="U654" s="2">
        <f>(Table2[[#This Row],[Close Price]]-Table2[[#This Row],[200D EMA]])/Table2[[#This Row],[200D EMA]]</f>
        <v>-0.12990384178315839</v>
      </c>
      <c r="V654">
        <v>0.67549886866311504</v>
      </c>
      <c r="W654">
        <v>1196.55</v>
      </c>
      <c r="X654">
        <v>1217.9000000000001</v>
      </c>
      <c r="Y654">
        <v>1196.55</v>
      </c>
      <c r="Z654">
        <v>1223.5999999999999</v>
      </c>
      <c r="AA654">
        <v>1153</v>
      </c>
      <c r="AB654">
        <v>1334.85</v>
      </c>
      <c r="AC654" s="2">
        <f>(Table2[[#This Row],[Close Price]]/Table2[[#This Row],[Day Low]])-1</f>
        <v>4.3458275876477881E-3</v>
      </c>
      <c r="AD654" s="2">
        <f>(Table2[[#This Row],[Day High]]/Table2[[#This Row],[Close Price]])-1</f>
        <v>1.3438735177865757E-2</v>
      </c>
      <c r="AE654" s="2">
        <f>(Table2[[#This Row],[Close Price]]/Table2[[#This Row],[Current Week Low]])-1</f>
        <v>4.3458275876477881E-3</v>
      </c>
      <c r="AF654" s="2">
        <f>(Table2[[#This Row],[Current Week High]]/Table2[[#This Row],[Close Price]])-1</f>
        <v>1.8181818181818077E-2</v>
      </c>
      <c r="AG654" s="2">
        <f>(Table2[[#This Row],[Close Price]]/Table2[[#This Row],[Current Month Low]])-1</f>
        <v>4.2281006071118732E-2</v>
      </c>
      <c r="AH654" s="2">
        <f>(Table2[[#This Row],[Current Month High]]/Table2[[#This Row],[Close Price]])-1</f>
        <v>0.11075514874141867</v>
      </c>
      <c r="AI654">
        <v>49.4487206157686</v>
      </c>
      <c r="AJ654">
        <v>4.2281006071118696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-0.25</v>
      </c>
      <c r="AM654" t="s">
        <v>10344</v>
      </c>
      <c r="AN654">
        <v>-4.03</v>
      </c>
      <c r="AO654" t="s">
        <v>10344</v>
      </c>
      <c r="AP654">
        <v>5.1877821588466003E-2</v>
      </c>
      <c r="AQ654">
        <f>(Table2[[#This Row],[Sharpe Ratio]]-AVERAGE(Table2[Sharpe Ratio]))/_xlfn.STDEV.P(Table2[Sharpe Ratio])</f>
        <v>-0.15717414611665032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703</v>
      </c>
      <c r="AT654">
        <f>_xlfn.RANK.AVG(Table2[[#This Row],[6M Return vs Nifty Z-Score]],Table2[6M Return vs Nifty Z-Score])</f>
        <v>710</v>
      </c>
      <c r="AU654">
        <f>_xlfn.RANK.AVG(Table2[[#This Row],[Sharpe Ratio Z-Score]],Table2[Sharpe Ratio Z-Score])</f>
        <v>390</v>
      </c>
      <c r="AV654">
        <f>(Table2[[#This Row],[Rank 1Y]]+Table2[[#This Row],[Rank 6M]]+Table2[[#This Row],[Rank Sharpe]])/3</f>
        <v>601</v>
      </c>
    </row>
    <row r="655" spans="1:48" x14ac:dyDescent="0.3">
      <c r="A655" t="s">
        <v>1757</v>
      </c>
      <c r="B655" t="s">
        <v>1758</v>
      </c>
      <c r="C655" t="s">
        <v>10310</v>
      </c>
      <c r="D655" t="s">
        <v>402</v>
      </c>
      <c r="E655">
        <v>4588.1599052250003</v>
      </c>
      <c r="F655">
        <v>527.15</v>
      </c>
      <c r="G655">
        <v>-52.850755150895097</v>
      </c>
      <c r="H655">
        <f>(Table2[[#This Row],[1Y Return vs Nifty]]-AVERAGE(Table2[1Y Return vs Nifty]))/_xlfn.STDEV.P(Table2[1Y Return vs Nifty])</f>
        <v>-1.2905021937208008</v>
      </c>
      <c r="I655">
        <v>-8.8817482586705907</v>
      </c>
      <c r="J655">
        <f>(Table2[[#This Row],[1M Return vs Nifty]]-AVERAGE(Table2[1M Return vs Nifty]))/_xlfn.STDEV.P(Table2[1M Return vs Nifty])</f>
        <v>-0.88885651531713616</v>
      </c>
      <c r="K655">
        <v>-23.0435003653729</v>
      </c>
      <c r="L655">
        <f>(Table2[[#This Row],[6M Return vs Nifty]]-AVERAGE(Table2[6M Return vs Nifty]))/_xlfn.STDEV.P(Table2[6M Return vs Nifty])</f>
        <v>-1.0760462682892391</v>
      </c>
      <c r="M655">
        <v>-3.1472900244083601</v>
      </c>
      <c r="N655">
        <f>(Table2[[#This Row],[1W Return vs Nifty]]-AVERAGE(Table2[1W Return vs Nifty]))/_xlfn.STDEV.P(Table2[1W Return vs Nifty])</f>
        <v>-0.89064035662900853</v>
      </c>
      <c r="O655">
        <v>537.47</v>
      </c>
      <c r="P655">
        <v>552.245707467643</v>
      </c>
      <c r="Q655">
        <v>594.51492257039001</v>
      </c>
      <c r="R655">
        <v>35.171635078778301</v>
      </c>
      <c r="S655" s="2">
        <f>(Table2[[#This Row],[Close Price]]-Table2[[#This Row],[20D EMA]])/Table2[[#This Row],[20D EMA]]</f>
        <v>-1.9201071687722199E-2</v>
      </c>
      <c r="T655" s="2">
        <f>(Table2[[#This Row],[Close Price]]-Table2[[#This Row],[50D EMA]])/Table2[[#This Row],[50D EMA]]</f>
        <v>-4.5443010472133769E-2</v>
      </c>
      <c r="U655" s="2">
        <f>(Table2[[#This Row],[Close Price]]-Table2[[#This Row],[200D EMA]])/Table2[[#This Row],[200D EMA]]</f>
        <v>-0.11331073453823036</v>
      </c>
      <c r="V655">
        <v>0.907074878653362</v>
      </c>
      <c r="W655">
        <v>521.75</v>
      </c>
      <c r="X655">
        <v>531.5</v>
      </c>
      <c r="Y655">
        <v>521.75</v>
      </c>
      <c r="Z655">
        <v>534</v>
      </c>
      <c r="AA655">
        <v>511.3</v>
      </c>
      <c r="AB655">
        <v>583.79999999999995</v>
      </c>
      <c r="AC655" s="2">
        <f>(Table2[[#This Row],[Close Price]]/Table2[[#This Row],[Day Low]])-1</f>
        <v>1.0349784379491966E-2</v>
      </c>
      <c r="AD655" s="2">
        <f>(Table2[[#This Row],[Day High]]/Table2[[#This Row],[Close Price]])-1</f>
        <v>8.2519207056814814E-3</v>
      </c>
      <c r="AE655" s="2">
        <f>(Table2[[#This Row],[Close Price]]/Table2[[#This Row],[Current Week Low]])-1</f>
        <v>1.0349784379491966E-2</v>
      </c>
      <c r="AF655" s="2">
        <f>(Table2[[#This Row],[Current Week High]]/Table2[[#This Row],[Close Price]])-1</f>
        <v>1.2994403869866389E-2</v>
      </c>
      <c r="AG655" s="2">
        <f>(Table2[[#This Row],[Close Price]]/Table2[[#This Row],[Current Month Low]])-1</f>
        <v>3.0999413260316855E-2</v>
      </c>
      <c r="AH655" s="2">
        <f>(Table2[[#This Row],[Current Month High]]/Table2[[#This Row],[Close Price]])-1</f>
        <v>0.1074646685004268</v>
      </c>
      <c r="AI655">
        <v>51.569761927345098</v>
      </c>
      <c r="AJ655">
        <v>3.1100244498777299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-0.13</v>
      </c>
      <c r="AM655" t="s">
        <v>10344</v>
      </c>
      <c r="AN655">
        <v>-0.19</v>
      </c>
      <c r="AO655" t="s">
        <v>10344</v>
      </c>
      <c r="AP655">
        <v>4.1080536900155E-2</v>
      </c>
      <c r="AQ655">
        <f>(Table2[[#This Row],[Sharpe Ratio]]-AVERAGE(Table2[Sharpe Ratio]))/_xlfn.STDEV.P(Table2[Sharpe Ratio])</f>
        <v>-0.28122303849532909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718</v>
      </c>
      <c r="AT655">
        <f>_xlfn.RANK.AVG(Table2[[#This Row],[6M Return vs Nifty Z-Score]],Table2[6M Return vs Nifty Z-Score])</f>
        <v>662</v>
      </c>
      <c r="AU655">
        <f>_xlfn.RANK.AVG(Table2[[#This Row],[Sharpe Ratio Z-Score]],Table2[Sharpe Ratio Z-Score])</f>
        <v>423</v>
      </c>
      <c r="AV655">
        <f>(Table2[[#This Row],[Rank 1Y]]+Table2[[#This Row],[Rank 6M]]+Table2[[#This Row],[Rank Sharpe]])/3</f>
        <v>601</v>
      </c>
    </row>
    <row r="656" spans="1:48" x14ac:dyDescent="0.3">
      <c r="A656" t="s">
        <v>1406</v>
      </c>
      <c r="B656" t="s">
        <v>1407</v>
      </c>
      <c r="C656" t="s">
        <v>10314</v>
      </c>
      <c r="D656" t="s">
        <v>446</v>
      </c>
      <c r="E656">
        <v>8002.71608801</v>
      </c>
      <c r="F656">
        <v>499.65</v>
      </c>
      <c r="G656">
        <v>-35.097704530769903</v>
      </c>
      <c r="H656">
        <f>(Table2[[#This Row],[1Y Return vs Nifty]]-AVERAGE(Table2[1Y Return vs Nifty]))/_xlfn.STDEV.P(Table2[1Y Return vs Nifty])</f>
        <v>-1.0119014394307848</v>
      </c>
      <c r="I656">
        <v>-5.9133088907650402</v>
      </c>
      <c r="J656">
        <f>(Table2[[#This Row],[1M Return vs Nifty]]-AVERAGE(Table2[1M Return vs Nifty]))/_xlfn.STDEV.P(Table2[1M Return vs Nifty])</f>
        <v>-0.60769298053582799</v>
      </c>
      <c r="K656">
        <v>-7.6152629381594803</v>
      </c>
      <c r="L656">
        <f>(Table2[[#This Row],[6M Return vs Nifty]]-AVERAGE(Table2[6M Return vs Nifty]))/_xlfn.STDEV.P(Table2[6M Return vs Nifty])</f>
        <v>-0.54805862667522798</v>
      </c>
      <c r="M656">
        <v>0.42609471013247502</v>
      </c>
      <c r="N656">
        <f>(Table2[[#This Row],[1W Return vs Nifty]]-AVERAGE(Table2[1W Return vs Nifty]))/_xlfn.STDEV.P(Table2[1W Return vs Nifty])</f>
        <v>-8.3599754392149062E-2</v>
      </c>
      <c r="O656">
        <v>509.93</v>
      </c>
      <c r="P656">
        <v>517.43606014157001</v>
      </c>
      <c r="Q656">
        <v>495.759060509937</v>
      </c>
      <c r="R656">
        <v>49.895021308843603</v>
      </c>
      <c r="S656" s="2">
        <f>(Table2[[#This Row],[Close Price]]-Table2[[#This Row],[20D EMA]])/Table2[[#This Row],[20D EMA]]</f>
        <v>-2.0159629753103425E-2</v>
      </c>
      <c r="T656" s="2">
        <f>(Table2[[#This Row],[Close Price]]-Table2[[#This Row],[50D EMA]])/Table2[[#This Row],[50D EMA]]</f>
        <v>-3.4373445361932806E-2</v>
      </c>
      <c r="U656" s="2">
        <f>(Table2[[#This Row],[Close Price]]-Table2[[#This Row],[200D EMA]])/Table2[[#This Row],[200D EMA]]</f>
        <v>7.8484485710876607E-3</v>
      </c>
      <c r="V656">
        <v>0.84761421492550604</v>
      </c>
      <c r="W656">
        <v>495.85</v>
      </c>
      <c r="X656">
        <v>515</v>
      </c>
      <c r="Y656">
        <v>491</v>
      </c>
      <c r="Z656">
        <v>515</v>
      </c>
      <c r="AA656">
        <v>488.05</v>
      </c>
      <c r="AB656">
        <v>602.35</v>
      </c>
      <c r="AC656" s="2">
        <f>(Table2[[#This Row],[Close Price]]/Table2[[#This Row],[Day Low]])-1</f>
        <v>7.663607945951334E-3</v>
      </c>
      <c r="AD656" s="2">
        <f>(Table2[[#This Row],[Day High]]/Table2[[#This Row],[Close Price]])-1</f>
        <v>3.0721505053537435E-2</v>
      </c>
      <c r="AE656" s="2">
        <f>(Table2[[#This Row],[Close Price]]/Table2[[#This Row],[Current Week Low]])-1</f>
        <v>1.7617107942973442E-2</v>
      </c>
      <c r="AF656" s="2">
        <f>(Table2[[#This Row],[Current Week High]]/Table2[[#This Row],[Close Price]])-1</f>
        <v>3.0721505053537435E-2</v>
      </c>
      <c r="AG656" s="2">
        <f>(Table2[[#This Row],[Close Price]]/Table2[[#This Row],[Current Month Low]])-1</f>
        <v>2.3768056551582761E-2</v>
      </c>
      <c r="AH656" s="2">
        <f>(Table2[[#This Row],[Current Month High]]/Table2[[#This Row],[Close Price]])-1</f>
        <v>0.20554388071650176</v>
      </c>
      <c r="AI656">
        <v>26.868808165715901</v>
      </c>
      <c r="AJ656">
        <v>24.044190665342601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-0.03</v>
      </c>
      <c r="AM656" t="s">
        <v>10344</v>
      </c>
      <c r="AN656">
        <v>-3.65</v>
      </c>
      <c r="AO656" t="s">
        <v>10344</v>
      </c>
      <c r="AP656">
        <v>-2.7009183919599999E-2</v>
      </c>
      <c r="AQ656">
        <f>(Table2[[#This Row],[Sharpe Ratio]]-AVERAGE(Table2[Sharpe Ratio]))/_xlfn.STDEV.P(Table2[Sharpe Ratio])</f>
        <v>-1.0634988322611536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675</v>
      </c>
      <c r="AT656">
        <f>_xlfn.RANK.AVG(Table2[[#This Row],[6M Return vs Nifty Z-Score]],Table2[6M Return vs Nifty Z-Score])</f>
        <v>506</v>
      </c>
      <c r="AU656">
        <f>_xlfn.RANK.AVG(Table2[[#This Row],[Sharpe Ratio Z-Score]],Table2[Sharpe Ratio Z-Score])</f>
        <v>628</v>
      </c>
      <c r="AV656">
        <f>(Table2[[#This Row],[Rank 1Y]]+Table2[[#This Row],[Rank 6M]]+Table2[[#This Row],[Rank Sharpe]])/3</f>
        <v>603</v>
      </c>
    </row>
    <row r="657" spans="1:48" x14ac:dyDescent="0.3">
      <c r="A657" t="s">
        <v>96</v>
      </c>
      <c r="B657" t="s">
        <v>97</v>
      </c>
      <c r="C657" t="s">
        <v>10312</v>
      </c>
      <c r="D657" t="s">
        <v>98</v>
      </c>
      <c r="E657">
        <v>303533.65181537898</v>
      </c>
      <c r="F657">
        <v>3125.5</v>
      </c>
      <c r="G657">
        <v>-33.8811881639541</v>
      </c>
      <c r="H657">
        <f>(Table2[[#This Row],[1Y Return vs Nifty]]-AVERAGE(Table2[1Y Return vs Nifty]))/_xlfn.STDEV.P(Table2[1Y Return vs Nifty])</f>
        <v>-0.99281050206721866</v>
      </c>
      <c r="I657">
        <v>6.26235854244322</v>
      </c>
      <c r="J657">
        <f>(Table2[[#This Row],[1M Return vs Nifty]]-AVERAGE(Table2[1M Return vs Nifty]))/_xlfn.STDEV.P(Table2[1M Return vs Nifty])</f>
        <v>0.545557353917833</v>
      </c>
      <c r="K657">
        <v>-2.2770348953433599</v>
      </c>
      <c r="L657">
        <f>(Table2[[#This Row],[6M Return vs Nifty]]-AVERAGE(Table2[6M Return vs Nifty]))/_xlfn.STDEV.P(Table2[6M Return vs Nifty])</f>
        <v>-0.36537292145314232</v>
      </c>
      <c r="M657">
        <v>0.89109207847818706</v>
      </c>
      <c r="N657">
        <f>(Table2[[#This Row],[1W Return vs Nifty]]-AVERAGE(Table2[1W Return vs Nifty]))/_xlfn.STDEV.P(Table2[1W Return vs Nifty])</f>
        <v>2.1418815973602231E-2</v>
      </c>
      <c r="O657">
        <v>3089.96</v>
      </c>
      <c r="P657">
        <v>3021.1668053130502</v>
      </c>
      <c r="Q657">
        <v>3001.0115888313399</v>
      </c>
      <c r="R657">
        <v>67.708422146004693</v>
      </c>
      <c r="S657" s="2">
        <f>(Table2[[#This Row],[Close Price]]-Table2[[#This Row],[20D EMA]])/Table2[[#This Row],[20D EMA]]</f>
        <v>1.1501767013165206E-2</v>
      </c>
      <c r="T657" s="2">
        <f>(Table2[[#This Row],[Close Price]]-Table2[[#This Row],[50D EMA]])/Table2[[#This Row],[50D EMA]]</f>
        <v>3.4534072896428146E-2</v>
      </c>
      <c r="U657" s="2">
        <f>(Table2[[#This Row],[Close Price]]-Table2[[#This Row],[200D EMA]])/Table2[[#This Row],[200D EMA]]</f>
        <v>4.1482149429865639E-2</v>
      </c>
      <c r="V657">
        <v>0.54061573330518697</v>
      </c>
      <c r="W657">
        <v>3118.8</v>
      </c>
      <c r="X657">
        <v>3165.5</v>
      </c>
      <c r="Y657">
        <v>3118.8</v>
      </c>
      <c r="Z657">
        <v>3203.65</v>
      </c>
      <c r="AA657">
        <v>2966</v>
      </c>
      <c r="AB657">
        <v>3203.65</v>
      </c>
      <c r="AC657" s="2">
        <f>(Table2[[#This Row],[Close Price]]/Table2[[#This Row],[Day Low]])-1</f>
        <v>2.1482621521098366E-3</v>
      </c>
      <c r="AD657" s="2">
        <f>(Table2[[#This Row],[Day High]]/Table2[[#This Row],[Close Price]])-1</f>
        <v>1.2797952327627593E-2</v>
      </c>
      <c r="AE657" s="2">
        <f>(Table2[[#This Row],[Close Price]]/Table2[[#This Row],[Current Week Low]])-1</f>
        <v>2.1482621521098366E-3</v>
      </c>
      <c r="AF657" s="2">
        <f>(Table2[[#This Row],[Current Week High]]/Table2[[#This Row],[Close Price]])-1</f>
        <v>2.5003999360102336E-2</v>
      </c>
      <c r="AG657" s="2">
        <f>(Table2[[#This Row],[Close Price]]/Table2[[#This Row],[Current Month Low]])-1</f>
        <v>5.3776129467296041E-2</v>
      </c>
      <c r="AH657" s="2">
        <f>(Table2[[#This Row],[Current Month High]]/Table2[[#This Row],[Close Price]])-1</f>
        <v>2.5003999360102336E-2</v>
      </c>
      <c r="AI657">
        <v>9.5168772996320392</v>
      </c>
      <c r="AJ657">
        <v>17.055540990974102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0.02</v>
      </c>
      <c r="AM657" t="s">
        <v>10345</v>
      </c>
      <c r="AN657">
        <v>2.79</v>
      </c>
      <c r="AO657" t="s">
        <v>10345</v>
      </c>
      <c r="AP657">
        <v>-7.2510557617067997E-2</v>
      </c>
      <c r="AQ657">
        <f>(Table2[[#This Row],[Sharpe Ratio]]-AVERAGE(Table2[Sharpe Ratio]))/_xlfn.STDEV.P(Table2[Sharpe Ratio])</f>
        <v>-1.5862594310429752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-2.3774666846719015</v>
      </c>
      <c r="AS657">
        <f>_xlfn.RANK.AVG(Table2[[#This Row],[1Y Return vs Nifty Z-Score]],Table2[1Y Return vs Nifty Z-Score])</f>
        <v>673</v>
      </c>
      <c r="AT657">
        <f>_xlfn.RANK.AVG(Table2[[#This Row],[6M Return vs Nifty Z-Score]],Table2[6M Return vs Nifty Z-Score])</f>
        <v>445</v>
      </c>
      <c r="AU657">
        <f>_xlfn.RANK.AVG(Table2[[#This Row],[Sharpe Ratio Z-Score]],Table2[Sharpe Ratio Z-Score])</f>
        <v>692</v>
      </c>
      <c r="AV657">
        <f>(Table2[[#This Row],[Rank 1Y]]+Table2[[#This Row],[Rank 6M]]+Table2[[#This Row],[Rank Sharpe]])/3</f>
        <v>603.33333333333337</v>
      </c>
    </row>
    <row r="658" spans="1:48" x14ac:dyDescent="0.3">
      <c r="A658" t="s">
        <v>622</v>
      </c>
      <c r="B658" t="s">
        <v>623</v>
      </c>
      <c r="C658" t="s">
        <v>10305</v>
      </c>
      <c r="D658" t="s">
        <v>51</v>
      </c>
      <c r="E658">
        <v>30862.940269589999</v>
      </c>
      <c r="F658">
        <v>1859.4</v>
      </c>
      <c r="G658">
        <v>-11.3876731855489</v>
      </c>
      <c r="H658">
        <f>(Table2[[#This Row],[1Y Return vs Nifty]]-AVERAGE(Table2[1Y Return vs Nifty]))/_xlfn.STDEV.P(Table2[1Y Return vs Nifty])</f>
        <v>-0.63981707160218071</v>
      </c>
      <c r="I658">
        <v>-9.0900974011738906</v>
      </c>
      <c r="J658">
        <f>(Table2[[#This Row],[1M Return vs Nifty]]-AVERAGE(Table2[1M Return vs Nifty]))/_xlfn.STDEV.P(Table2[1M Return vs Nifty])</f>
        <v>-0.90859085182009625</v>
      </c>
      <c r="K658">
        <v>-10.9309304299088</v>
      </c>
      <c r="L658">
        <f>(Table2[[#This Row],[6M Return vs Nifty]]-AVERAGE(Table2[6M Return vs Nifty]))/_xlfn.STDEV.P(Table2[6M Return vs Nifty])</f>
        <v>-0.66152793693208722</v>
      </c>
      <c r="M658">
        <v>-3.8323669607517701</v>
      </c>
      <c r="N658">
        <f>(Table2[[#This Row],[1W Return vs Nifty]]-AVERAGE(Table2[1W Return vs Nifty]))/_xlfn.STDEV.P(Table2[1W Return vs Nifty])</f>
        <v>-1.0453633837749259</v>
      </c>
      <c r="O658">
        <v>1944.89</v>
      </c>
      <c r="P658">
        <v>1941.3130907950599</v>
      </c>
      <c r="Q658">
        <v>1833.8406729367</v>
      </c>
      <c r="R658">
        <v>26.935494331090698</v>
      </c>
      <c r="S658" s="2">
        <f>(Table2[[#This Row],[Close Price]]-Table2[[#This Row],[20D EMA]])/Table2[[#This Row],[20D EMA]]</f>
        <v>-4.3956213461943866E-2</v>
      </c>
      <c r="T658" s="2">
        <f>(Table2[[#This Row],[Close Price]]-Table2[[#This Row],[50D EMA]])/Table2[[#This Row],[50D EMA]]</f>
        <v>-4.2194683167521688E-2</v>
      </c>
      <c r="U658" s="2">
        <f>(Table2[[#This Row],[Close Price]]-Table2[[#This Row],[200D EMA]])/Table2[[#This Row],[200D EMA]]</f>
        <v>1.393759416534783E-2</v>
      </c>
      <c r="V658">
        <v>1.0058525680239101</v>
      </c>
      <c r="W658">
        <v>1851.05</v>
      </c>
      <c r="X658">
        <v>1890</v>
      </c>
      <c r="Y658">
        <v>1851</v>
      </c>
      <c r="Z658">
        <v>1918</v>
      </c>
      <c r="AA658">
        <v>1851</v>
      </c>
      <c r="AB658">
        <v>2220.9499999999998</v>
      </c>
      <c r="AC658" s="2">
        <f>(Table2[[#This Row],[Close Price]]/Table2[[#This Row],[Day Low]])-1</f>
        <v>4.5109532427540788E-3</v>
      </c>
      <c r="AD658" s="2">
        <f>(Table2[[#This Row],[Day High]]/Table2[[#This Row],[Close Price]])-1</f>
        <v>1.6456921587608919E-2</v>
      </c>
      <c r="AE658" s="2">
        <f>(Table2[[#This Row],[Close Price]]/Table2[[#This Row],[Current Week Low]])-1</f>
        <v>4.5380875202594151E-3</v>
      </c>
      <c r="AF658" s="2">
        <f>(Table2[[#This Row],[Current Week High]]/Table2[[#This Row],[Close Price]])-1</f>
        <v>3.1515542648165917E-2</v>
      </c>
      <c r="AG658" s="2">
        <f>(Table2[[#This Row],[Close Price]]/Table2[[#This Row],[Current Month Low]])-1</f>
        <v>4.5380875202594151E-3</v>
      </c>
      <c r="AH658" s="2">
        <f>(Table2[[#This Row],[Current Month High]]/Table2[[#This Row],[Close Price]])-1</f>
        <v>0.1944444444444442</v>
      </c>
      <c r="AI658">
        <v>19.4444444444444</v>
      </c>
      <c r="AJ658">
        <v>26.056743839191899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-0.15</v>
      </c>
      <c r="AM658" t="s">
        <v>10344</v>
      </c>
      <c r="AN658">
        <v>-8.24</v>
      </c>
      <c r="AO658" t="s">
        <v>10344</v>
      </c>
      <c r="AP658">
        <v>-0.114234486078701</v>
      </c>
      <c r="AQ658">
        <f>(Table2[[#This Row],[Sharpe Ratio]]-AVERAGE(Table2[Sharpe Ratio]))/_xlfn.STDEV.P(Table2[Sharpe Ratio])</f>
        <v>-2.0656213503370053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-5.320920594466295</v>
      </c>
      <c r="AS658">
        <f>_xlfn.RANK.AVG(Table2[[#This Row],[1Y Return vs Nifty Z-Score]],Table2[1Y Return vs Nifty Z-Score])</f>
        <v>539</v>
      </c>
      <c r="AT658">
        <f>_xlfn.RANK.AVG(Table2[[#This Row],[6M Return vs Nifty Z-Score]],Table2[6M Return vs Nifty Z-Score])</f>
        <v>545</v>
      </c>
      <c r="AU658">
        <f>_xlfn.RANK.AVG(Table2[[#This Row],[Sharpe Ratio Z-Score]],Table2[Sharpe Ratio Z-Score])</f>
        <v>729</v>
      </c>
      <c r="AV658">
        <f>(Table2[[#This Row],[Rank 1Y]]+Table2[[#This Row],[Rank 6M]]+Table2[[#This Row],[Rank Sharpe]])/3</f>
        <v>604.33333333333337</v>
      </c>
    </row>
    <row r="659" spans="1:48" x14ac:dyDescent="0.3">
      <c r="A659" t="s">
        <v>768</v>
      </c>
      <c r="B659" t="s">
        <v>769</v>
      </c>
      <c r="C659" t="s">
        <v>10312</v>
      </c>
      <c r="D659" t="s">
        <v>770</v>
      </c>
      <c r="E659">
        <v>21575.5181925</v>
      </c>
      <c r="F659">
        <v>1342.25</v>
      </c>
      <c r="G659">
        <v>-38.439189605454999</v>
      </c>
      <c r="H659">
        <f>(Table2[[#This Row],[1Y Return vs Nifty]]-AVERAGE(Table2[1Y Return vs Nifty]))/_xlfn.STDEV.P(Table2[1Y Return vs Nifty])</f>
        <v>-1.064339765788102</v>
      </c>
      <c r="I659">
        <v>-9.4498170218170401</v>
      </c>
      <c r="J659">
        <f>(Table2[[#This Row],[1M Return vs Nifty]]-AVERAGE(Table2[1M Return vs Nifty]))/_xlfn.STDEV.P(Table2[1M Return vs Nifty])</f>
        <v>-0.94266264091026075</v>
      </c>
      <c r="K659">
        <v>-8.4179482358870601</v>
      </c>
      <c r="L659">
        <f>(Table2[[#This Row],[6M Return vs Nifty]]-AVERAGE(Table2[6M Return vs Nifty]))/_xlfn.STDEV.P(Table2[6M Return vs Nifty])</f>
        <v>-0.5755282530213901</v>
      </c>
      <c r="M659">
        <v>-2.2413808064643201</v>
      </c>
      <c r="N659">
        <f>(Table2[[#This Row],[1W Return vs Nifty]]-AVERAGE(Table2[1W Return vs Nifty]))/_xlfn.STDEV.P(Table2[1W Return vs Nifty])</f>
        <v>-0.68604287409248998</v>
      </c>
      <c r="O659">
        <v>1384.84</v>
      </c>
      <c r="P659">
        <v>1382.2933650822999</v>
      </c>
      <c r="Q659">
        <v>1320.5827560842099</v>
      </c>
      <c r="R659">
        <v>35.311080504533997</v>
      </c>
      <c r="S659" s="2">
        <f>(Table2[[#This Row],[Close Price]]-Table2[[#This Row],[20D EMA]])/Table2[[#This Row],[20D EMA]]</f>
        <v>-3.0754455388348055E-2</v>
      </c>
      <c r="T659" s="2">
        <f>(Table2[[#This Row],[Close Price]]-Table2[[#This Row],[50D EMA]])/Table2[[#This Row],[50D EMA]]</f>
        <v>-2.896878918312381E-2</v>
      </c>
      <c r="U659" s="2">
        <f>(Table2[[#This Row],[Close Price]]-Table2[[#This Row],[200D EMA]])/Table2[[#This Row],[200D EMA]]</f>
        <v>1.6407335182868642E-2</v>
      </c>
      <c r="V659">
        <v>0.40413303044667898</v>
      </c>
      <c r="W659">
        <v>1338</v>
      </c>
      <c r="X659">
        <v>1365</v>
      </c>
      <c r="Y659">
        <v>1328</v>
      </c>
      <c r="Z659">
        <v>1365</v>
      </c>
      <c r="AA659">
        <v>1328</v>
      </c>
      <c r="AB659">
        <v>1499.15</v>
      </c>
      <c r="AC659" s="2">
        <f>(Table2[[#This Row],[Close Price]]/Table2[[#This Row],[Day Low]])-1</f>
        <v>3.1763826606876489E-3</v>
      </c>
      <c r="AD659" s="2">
        <f>(Table2[[#This Row],[Day High]]/Table2[[#This Row],[Close Price]])-1</f>
        <v>1.6949152542372836E-2</v>
      </c>
      <c r="AE659" s="2">
        <f>(Table2[[#This Row],[Close Price]]/Table2[[#This Row],[Current Week Low]])-1</f>
        <v>1.0730421686746983E-2</v>
      </c>
      <c r="AF659" s="2">
        <f>(Table2[[#This Row],[Current Week High]]/Table2[[#This Row],[Close Price]])-1</f>
        <v>1.6949152542372836E-2</v>
      </c>
      <c r="AG659" s="2">
        <f>(Table2[[#This Row],[Close Price]]/Table2[[#This Row],[Current Month Low]])-1</f>
        <v>1.0730421686746983E-2</v>
      </c>
      <c r="AH659" s="2">
        <f>(Table2[[#This Row],[Current Month High]]/Table2[[#This Row],[Close Price]])-1</f>
        <v>0.11689327621531009</v>
      </c>
      <c r="AI659">
        <v>15.105233749301499</v>
      </c>
      <c r="AJ659">
        <v>20.8853064349079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0.01</v>
      </c>
      <c r="AM659" t="s">
        <v>10345</v>
      </c>
      <c r="AN659">
        <v>-7.29</v>
      </c>
      <c r="AO659" t="s">
        <v>10344</v>
      </c>
      <c r="AP659">
        <v>-1.7723636358562E-2</v>
      </c>
      <c r="AQ659">
        <f>(Table2[[#This Row],[Sharpe Ratio]]-AVERAGE(Table2[Sharpe Ratio]))/_xlfn.STDEV.P(Table2[Sharpe Ratio])</f>
        <v>-0.95681813212889744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-4.2253916659411406</v>
      </c>
      <c r="AS659">
        <f>_xlfn.RANK.AVG(Table2[[#This Row],[1Y Return vs Nifty Z-Score]],Table2[1Y Return vs Nifty Z-Score])</f>
        <v>685</v>
      </c>
      <c r="AT659">
        <f>_xlfn.RANK.AVG(Table2[[#This Row],[6M Return vs Nifty Z-Score]],Table2[6M Return vs Nifty Z-Score])</f>
        <v>519</v>
      </c>
      <c r="AU659">
        <f>_xlfn.RANK.AVG(Table2[[#This Row],[Sharpe Ratio Z-Score]],Table2[Sharpe Ratio Z-Score])</f>
        <v>610</v>
      </c>
      <c r="AV659">
        <f>(Table2[[#This Row],[Rank 1Y]]+Table2[[#This Row],[Rank 6M]]+Table2[[#This Row],[Rank Sharpe]])/3</f>
        <v>604.66666666666663</v>
      </c>
    </row>
    <row r="660" spans="1:48" x14ac:dyDescent="0.3">
      <c r="A660" t="s">
        <v>830</v>
      </c>
      <c r="B660" t="s">
        <v>831</v>
      </c>
      <c r="C660" t="s">
        <v>10301</v>
      </c>
      <c r="D660" t="s">
        <v>528</v>
      </c>
      <c r="E660">
        <v>19636.051013845001</v>
      </c>
      <c r="F660">
        <v>455.75</v>
      </c>
      <c r="G660">
        <v>-50.8873488925502</v>
      </c>
      <c r="H660">
        <f>(Table2[[#This Row],[1Y Return vs Nifty]]-AVERAGE(Table2[1Y Return vs Nifty]))/_xlfn.STDEV.P(Table2[1Y Return vs Nifty])</f>
        <v>-1.2596902236398657</v>
      </c>
      <c r="I660">
        <v>0.80479452624318104</v>
      </c>
      <c r="J660">
        <f>(Table2[[#This Row],[1M Return vs Nifty]]-AVERAGE(Table2[1M Return vs Nifty]))/_xlfn.STDEV.P(Table2[1M Return vs Nifty])</f>
        <v>2.8629837499414966E-2</v>
      </c>
      <c r="K660">
        <v>-33.406869297983697</v>
      </c>
      <c r="L660">
        <f>(Table2[[#This Row],[6M Return vs Nifty]]-AVERAGE(Table2[6M Return vs Nifty]))/_xlfn.STDEV.P(Table2[6M Return vs Nifty])</f>
        <v>-1.4307031594421882</v>
      </c>
      <c r="M660">
        <v>0.81026887253361102</v>
      </c>
      <c r="N660">
        <f>(Table2[[#This Row],[1W Return vs Nifty]]-AVERAGE(Table2[1W Return vs Nifty]))/_xlfn.STDEV.P(Table2[1W Return vs Nifty])</f>
        <v>3.1650835473887302E-3</v>
      </c>
      <c r="O660">
        <v>449.43</v>
      </c>
      <c r="P660">
        <v>451.538757514895</v>
      </c>
      <c r="Q660">
        <v>474.59042397567703</v>
      </c>
      <c r="R660">
        <v>62.882018052801797</v>
      </c>
      <c r="S660" s="2">
        <f>(Table2[[#This Row],[Close Price]]-Table2[[#This Row],[20D EMA]])/Table2[[#This Row],[20D EMA]]</f>
        <v>1.4062256636183596E-2</v>
      </c>
      <c r="T660" s="2">
        <f>(Table2[[#This Row],[Close Price]]-Table2[[#This Row],[50D EMA]])/Table2[[#This Row],[50D EMA]]</f>
        <v>9.3264252846912855E-3</v>
      </c>
      <c r="U660" s="2">
        <f>(Table2[[#This Row],[Close Price]]-Table2[[#This Row],[200D EMA]])/Table2[[#This Row],[200D EMA]]</f>
        <v>-3.9698280925791724E-2</v>
      </c>
      <c r="V660">
        <v>0.73913948020189901</v>
      </c>
      <c r="W660">
        <v>453.55</v>
      </c>
      <c r="X660">
        <v>464.95</v>
      </c>
      <c r="Y660">
        <v>453.55</v>
      </c>
      <c r="Z660">
        <v>478</v>
      </c>
      <c r="AA660">
        <v>396.75</v>
      </c>
      <c r="AB660">
        <v>479.3</v>
      </c>
      <c r="AC660" s="2">
        <f>(Table2[[#This Row],[Close Price]]/Table2[[#This Row],[Day Low]])-1</f>
        <v>4.8506228640723403E-3</v>
      </c>
      <c r="AD660" s="2">
        <f>(Table2[[#This Row],[Day High]]/Table2[[#This Row],[Close Price]])-1</f>
        <v>2.0186505759736573E-2</v>
      </c>
      <c r="AE660" s="2">
        <f>(Table2[[#This Row],[Close Price]]/Table2[[#This Row],[Current Week Low]])-1</f>
        <v>4.8506228640723403E-3</v>
      </c>
      <c r="AF660" s="2">
        <f>(Table2[[#This Row],[Current Week High]]/Table2[[#This Row],[Close Price]])-1</f>
        <v>4.8820625342841373E-2</v>
      </c>
      <c r="AG660" s="2">
        <f>(Table2[[#This Row],[Close Price]]/Table2[[#This Row],[Current Month Low]])-1</f>
        <v>0.148708254568368</v>
      </c>
      <c r="AH660" s="2">
        <f>(Table2[[#This Row],[Current Month High]]/Table2[[#This Row],[Close Price]])-1</f>
        <v>5.1673066374108734E-2</v>
      </c>
      <c r="AI660">
        <v>50.306652944678099</v>
      </c>
      <c r="AJ660">
        <v>49.779808071513102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-0.09</v>
      </c>
      <c r="AM660" t="s">
        <v>10344</v>
      </c>
      <c r="AN660">
        <v>7.74</v>
      </c>
      <c r="AO660" t="s">
        <v>10345</v>
      </c>
      <c r="AP660">
        <v>5.3482140956676E-2</v>
      </c>
      <c r="AQ660">
        <f>(Table2[[#This Row],[Sharpe Ratio]]-AVERAGE(Table2[Sharpe Ratio]))/_xlfn.STDEV.P(Table2[Sharpe Ratio])</f>
        <v>-0.13874228603394248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714</v>
      </c>
      <c r="AT660">
        <f>_xlfn.RANK.AVG(Table2[[#This Row],[6M Return vs Nifty Z-Score]],Table2[6M Return vs Nifty Z-Score])</f>
        <v>714</v>
      </c>
      <c r="AU660">
        <f>_xlfn.RANK.AVG(Table2[[#This Row],[Sharpe Ratio Z-Score]],Table2[Sharpe Ratio Z-Score])</f>
        <v>387</v>
      </c>
      <c r="AV660">
        <f>(Table2[[#This Row],[Rank 1Y]]+Table2[[#This Row],[Rank 6M]]+Table2[[#This Row],[Rank Sharpe]])/3</f>
        <v>605</v>
      </c>
    </row>
    <row r="661" spans="1:48" x14ac:dyDescent="0.3">
      <c r="A661" t="s">
        <v>2006</v>
      </c>
      <c r="B661" t="s">
        <v>2007</v>
      </c>
      <c r="C661" t="s">
        <v>10305</v>
      </c>
      <c r="D661" t="s">
        <v>51</v>
      </c>
      <c r="E661">
        <v>3360.9631942999999</v>
      </c>
      <c r="F661">
        <v>365.7</v>
      </c>
      <c r="G661">
        <v>-16.631994306919001</v>
      </c>
      <c r="H661">
        <f>(Table2[[#This Row],[1Y Return vs Nifty]]-AVERAGE(Table2[1Y Return vs Nifty]))/_xlfn.STDEV.P(Table2[1Y Return vs Nifty])</f>
        <v>-0.72211683243857872</v>
      </c>
      <c r="I661">
        <v>11.464377864427499</v>
      </c>
      <c r="J661">
        <f>(Table2[[#This Row],[1M Return vs Nifty]]-AVERAGE(Table2[1M Return vs Nifty]))/_xlfn.STDEV.P(Table2[1M Return vs Nifty])</f>
        <v>1.0382802831389699</v>
      </c>
      <c r="K661">
        <v>-9.9693741849575499</v>
      </c>
      <c r="L661">
        <f>(Table2[[#This Row],[6M Return vs Nifty]]-AVERAGE(Table2[6M Return vs Nifty]))/_xlfn.STDEV.P(Table2[6M Return vs Nifty])</f>
        <v>-0.62862140328258975</v>
      </c>
      <c r="M661">
        <v>7.4698066389733899</v>
      </c>
      <c r="N661">
        <f>(Table2[[#This Row],[1W Return vs Nifty]]-AVERAGE(Table2[1W Return vs Nifty]))/_xlfn.STDEV.P(Table2[1W Return vs Nifty])</f>
        <v>1.5072061451481267</v>
      </c>
      <c r="O661">
        <v>343.25</v>
      </c>
      <c r="P661">
        <v>335.24219380862303</v>
      </c>
      <c r="Q661">
        <v>338.71696708995802</v>
      </c>
      <c r="R661">
        <v>79.356155418608296</v>
      </c>
      <c r="S661" s="2">
        <f>(Table2[[#This Row],[Close Price]]-Table2[[#This Row],[20D EMA]])/Table2[[#This Row],[20D EMA]]</f>
        <v>6.5404224326292754E-2</v>
      </c>
      <c r="T661" s="2">
        <f>(Table2[[#This Row],[Close Price]]-Table2[[#This Row],[50D EMA]])/Table2[[#This Row],[50D EMA]]</f>
        <v>9.0853140666309326E-2</v>
      </c>
      <c r="U661" s="2">
        <f>(Table2[[#This Row],[Close Price]]-Table2[[#This Row],[200D EMA]])/Table2[[#This Row],[200D EMA]]</f>
        <v>7.9662477914416649E-2</v>
      </c>
      <c r="V661">
        <v>1.5649163525371801</v>
      </c>
      <c r="W661">
        <v>361.3</v>
      </c>
      <c r="X661">
        <v>367.65</v>
      </c>
      <c r="Y661">
        <v>357.5</v>
      </c>
      <c r="Z661">
        <v>369.75</v>
      </c>
      <c r="AA661">
        <v>315.14999999999998</v>
      </c>
      <c r="AB661">
        <v>369.75</v>
      </c>
      <c r="AC661" s="2">
        <f>(Table2[[#This Row],[Close Price]]/Table2[[#This Row],[Day Low]])-1</f>
        <v>1.2178245225574313E-2</v>
      </c>
      <c r="AD661" s="2">
        <f>(Table2[[#This Row],[Day High]]/Table2[[#This Row],[Close Price]])-1</f>
        <v>5.33223954060702E-3</v>
      </c>
      <c r="AE661" s="2">
        <f>(Table2[[#This Row],[Close Price]]/Table2[[#This Row],[Current Week Low]])-1</f>
        <v>2.293706293706288E-2</v>
      </c>
      <c r="AF661" s="2">
        <f>(Table2[[#This Row],[Current Week High]]/Table2[[#This Row],[Close Price]])-1</f>
        <v>1.1074651353568443E-2</v>
      </c>
      <c r="AG661" s="2">
        <f>(Table2[[#This Row],[Close Price]]/Table2[[#This Row],[Current Month Low]])-1</f>
        <v>0.16039980961446942</v>
      </c>
      <c r="AH661" s="2">
        <f>(Table2[[#This Row],[Current Month High]]/Table2[[#This Row],[Close Price]])-1</f>
        <v>1.1074651353568443E-2</v>
      </c>
      <c r="AI661">
        <v>13.4809953513809</v>
      </c>
      <c r="AJ661">
        <v>27.599441730635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-0.03</v>
      </c>
      <c r="AM661" t="s">
        <v>10344</v>
      </c>
      <c r="AN661">
        <v>13.59</v>
      </c>
      <c r="AO661" t="s">
        <v>10345</v>
      </c>
      <c r="AP661">
        <v>-8.0786955380326E-2</v>
      </c>
      <c r="AQ661">
        <f>(Table2[[#This Row],[Sharpe Ratio]]-AVERAGE(Table2[Sharpe Ratio]))/_xlfn.STDEV.P(Table2[Sharpe Ratio])</f>
        <v>-1.6813461130241401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579</v>
      </c>
      <c r="AT661">
        <f>_xlfn.RANK.AVG(Table2[[#This Row],[6M Return vs Nifty Z-Score]],Table2[6M Return vs Nifty Z-Score])</f>
        <v>534</v>
      </c>
      <c r="AU661">
        <f>_xlfn.RANK.AVG(Table2[[#This Row],[Sharpe Ratio Z-Score]],Table2[Sharpe Ratio Z-Score])</f>
        <v>702</v>
      </c>
      <c r="AV661">
        <f>(Table2[[#This Row],[Rank 1Y]]+Table2[[#This Row],[Rank 6M]]+Table2[[#This Row],[Rank Sharpe]])/3</f>
        <v>605</v>
      </c>
    </row>
    <row r="662" spans="1:48" x14ac:dyDescent="0.3">
      <c r="A662" t="s">
        <v>444</v>
      </c>
      <c r="B662" t="s">
        <v>445</v>
      </c>
      <c r="C662" t="s">
        <v>10311</v>
      </c>
      <c r="D662" t="s">
        <v>446</v>
      </c>
      <c r="E662">
        <v>52466.884262834901</v>
      </c>
      <c r="F662">
        <v>1958.1</v>
      </c>
      <c r="G662">
        <v>-31.3029385059125</v>
      </c>
      <c r="H662">
        <f>(Table2[[#This Row],[1Y Return vs Nifty]]-AVERAGE(Table2[1Y Return vs Nifty]))/_xlfn.STDEV.P(Table2[1Y Return vs Nifty])</f>
        <v>-0.95234972071485291</v>
      </c>
      <c r="I662">
        <v>-13.6134152833522</v>
      </c>
      <c r="J662">
        <f>(Table2[[#This Row],[1M Return vs Nifty]]-AVERAGE(Table2[1M Return vs Nifty]))/_xlfn.STDEV.P(Table2[1M Return vs Nifty])</f>
        <v>-1.3370287907732155</v>
      </c>
      <c r="K662">
        <v>-18.724678741087502</v>
      </c>
      <c r="L662">
        <f>(Table2[[#This Row],[6M Return vs Nifty]]-AVERAGE(Table2[6M Return vs Nifty]))/_xlfn.STDEV.P(Table2[6M Return vs Nifty])</f>
        <v>-0.92824685473238566</v>
      </c>
      <c r="M662">
        <v>1.7097224829465101</v>
      </c>
      <c r="N662">
        <f>(Table2[[#This Row],[1W Return vs Nifty]]-AVERAGE(Table2[1W Return vs Nifty]))/_xlfn.STDEV.P(Table2[1W Return vs Nifty])</f>
        <v>0.20630458218998821</v>
      </c>
      <c r="O662">
        <v>2002.98</v>
      </c>
      <c r="P662">
        <v>2095.3328095083898</v>
      </c>
      <c r="Q662">
        <v>2044.26121943515</v>
      </c>
      <c r="R662">
        <v>44.2807556763957</v>
      </c>
      <c r="S662" s="2">
        <f>(Table2[[#This Row],[Close Price]]-Table2[[#This Row],[20D EMA]])/Table2[[#This Row],[20D EMA]]</f>
        <v>-2.2406614144924116E-2</v>
      </c>
      <c r="T662" s="2">
        <f>(Table2[[#This Row],[Close Price]]-Table2[[#This Row],[50D EMA]])/Table2[[#This Row],[50D EMA]]</f>
        <v>-6.5494516615996506E-2</v>
      </c>
      <c r="U662" s="2">
        <f>(Table2[[#This Row],[Close Price]]-Table2[[#This Row],[200D EMA]])/Table2[[#This Row],[200D EMA]]</f>
        <v>-4.2147852053348298E-2</v>
      </c>
      <c r="V662">
        <v>1.39765820958204</v>
      </c>
      <c r="W662">
        <v>1946.05</v>
      </c>
      <c r="X662">
        <v>1981.75</v>
      </c>
      <c r="Y662">
        <v>1946.05</v>
      </c>
      <c r="Z662">
        <v>1993</v>
      </c>
      <c r="AA662">
        <v>1859</v>
      </c>
      <c r="AB662">
        <v>2209</v>
      </c>
      <c r="AC662" s="2">
        <f>(Table2[[#This Row],[Close Price]]/Table2[[#This Row],[Day Low]])-1</f>
        <v>6.1920300095064107E-3</v>
      </c>
      <c r="AD662" s="2">
        <f>(Table2[[#This Row],[Day High]]/Table2[[#This Row],[Close Price]])-1</f>
        <v>1.2078034829681839E-2</v>
      </c>
      <c r="AE662" s="2">
        <f>(Table2[[#This Row],[Close Price]]/Table2[[#This Row],[Current Week Low]])-1</f>
        <v>6.1920300095064107E-3</v>
      </c>
      <c r="AF662" s="2">
        <f>(Table2[[#This Row],[Current Week High]]/Table2[[#This Row],[Close Price]])-1</f>
        <v>1.7823400234921571E-2</v>
      </c>
      <c r="AG662" s="2">
        <f>(Table2[[#This Row],[Close Price]]/Table2[[#This Row],[Current Month Low]])-1</f>
        <v>5.3308230231307041E-2</v>
      </c>
      <c r="AH662" s="2">
        <f>(Table2[[#This Row],[Current Month High]]/Table2[[#This Row],[Close Price]])-1</f>
        <v>0.12813441601552533</v>
      </c>
      <c r="AI662">
        <v>25.325570706296901</v>
      </c>
      <c r="AJ662">
        <v>12.5344827586206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-0.16</v>
      </c>
      <c r="AM662" t="s">
        <v>10344</v>
      </c>
      <c r="AN662">
        <v>-3.61</v>
      </c>
      <c r="AO662" t="s">
        <v>10344</v>
      </c>
      <c r="AP662">
        <v>1.5782781596799999E-4</v>
      </c>
      <c r="AQ662">
        <f>(Table2[[#This Row],[Sharpe Ratio]]-AVERAGE(Table2[Sharpe Ratio]))/_xlfn.STDEV.P(Table2[Sharpe Ratio])</f>
        <v>-0.75137983083442106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659</v>
      </c>
      <c r="AT662">
        <f>_xlfn.RANK.AVG(Table2[[#This Row],[6M Return vs Nifty Z-Score]],Table2[6M Return vs Nifty Z-Score])</f>
        <v>631</v>
      </c>
      <c r="AU662">
        <f>_xlfn.RANK.AVG(Table2[[#This Row],[Sharpe Ratio Z-Score]],Table2[Sharpe Ratio Z-Score])</f>
        <v>528</v>
      </c>
      <c r="AV662">
        <f>(Table2[[#This Row],[Rank 1Y]]+Table2[[#This Row],[Rank 6M]]+Table2[[#This Row],[Rank Sharpe]])/3</f>
        <v>606</v>
      </c>
    </row>
    <row r="663" spans="1:48" x14ac:dyDescent="0.3">
      <c r="A663" t="s">
        <v>119</v>
      </c>
      <c r="B663" t="s">
        <v>120</v>
      </c>
      <c r="C663" t="s">
        <v>10303</v>
      </c>
      <c r="D663" t="s">
        <v>121</v>
      </c>
      <c r="E663">
        <v>243107.40710819999</v>
      </c>
      <c r="F663">
        <v>2492.5</v>
      </c>
      <c r="G663">
        <v>-16.6459233495547</v>
      </c>
      <c r="H663">
        <f>(Table2[[#This Row],[1Y Return vs Nifty]]-AVERAGE(Table2[1Y Return vs Nifty]))/_xlfn.STDEV.P(Table2[1Y Return vs Nifty])</f>
        <v>-0.72233542257657146</v>
      </c>
      <c r="I663">
        <v>0.67274456541993799</v>
      </c>
      <c r="J663">
        <f>(Table2[[#This Row],[1M Return vs Nifty]]-AVERAGE(Table2[1M Return vs Nifty]))/_xlfn.STDEV.P(Table2[1M Return vs Nifty])</f>
        <v>1.6122378477608331E-2</v>
      </c>
      <c r="K663">
        <v>-17.177249360501701</v>
      </c>
      <c r="L663">
        <f>(Table2[[#This Row],[6M Return vs Nifty]]-AVERAGE(Table2[6M Return vs Nifty]))/_xlfn.STDEV.P(Table2[6M Return vs Nifty])</f>
        <v>-0.8752904756855735</v>
      </c>
      <c r="M663">
        <v>-1.43366482223679</v>
      </c>
      <c r="N663">
        <f>(Table2[[#This Row],[1W Return vs Nifty]]-AVERAGE(Table2[1W Return vs Nifty]))/_xlfn.STDEV.P(Table2[1W Return vs Nifty])</f>
        <v>-0.50362210421390463</v>
      </c>
      <c r="O663">
        <v>2516.16</v>
      </c>
      <c r="P663">
        <v>2521.0467274641501</v>
      </c>
      <c r="Q663">
        <v>2475.1403026910202</v>
      </c>
      <c r="R663">
        <v>51.310088762083502</v>
      </c>
      <c r="S663" s="2">
        <f>(Table2[[#This Row],[Close Price]]-Table2[[#This Row],[20D EMA]])/Table2[[#This Row],[20D EMA]]</f>
        <v>-9.4032176014243359E-3</v>
      </c>
      <c r="T663" s="2">
        <f>(Table2[[#This Row],[Close Price]]-Table2[[#This Row],[50D EMA]])/Table2[[#This Row],[50D EMA]]</f>
        <v>-1.1323363090879489E-2</v>
      </c>
      <c r="U663" s="2">
        <f>(Table2[[#This Row],[Close Price]]-Table2[[#This Row],[200D EMA]])/Table2[[#This Row],[200D EMA]]</f>
        <v>7.0136215268710132E-3</v>
      </c>
      <c r="V663">
        <v>0.65513500911762501</v>
      </c>
      <c r="W663">
        <v>2490</v>
      </c>
      <c r="X663">
        <v>2519</v>
      </c>
      <c r="Y663">
        <v>2490</v>
      </c>
      <c r="Z663">
        <v>2545</v>
      </c>
      <c r="AA663">
        <v>2456.35</v>
      </c>
      <c r="AB663">
        <v>2565.0500000000002</v>
      </c>
      <c r="AC663" s="2">
        <f>(Table2[[#This Row],[Close Price]]/Table2[[#This Row],[Day Low]])-1</f>
        <v>1.0040160642570406E-3</v>
      </c>
      <c r="AD663" s="2">
        <f>(Table2[[#This Row],[Day High]]/Table2[[#This Row],[Close Price]])-1</f>
        <v>1.0631895687061244E-2</v>
      </c>
      <c r="AE663" s="2">
        <f>(Table2[[#This Row],[Close Price]]/Table2[[#This Row],[Current Week Low]])-1</f>
        <v>1.0040160642570406E-3</v>
      </c>
      <c r="AF663" s="2">
        <f>(Table2[[#This Row],[Current Week High]]/Table2[[#This Row],[Close Price]])-1</f>
        <v>2.106318956870612E-2</v>
      </c>
      <c r="AG663" s="2">
        <f>(Table2[[#This Row],[Close Price]]/Table2[[#This Row],[Current Month Low]])-1</f>
        <v>1.4716958088220267E-2</v>
      </c>
      <c r="AH663" s="2">
        <f>(Table2[[#This Row],[Current Month High]]/Table2[[#This Row],[Close Price]])-1</f>
        <v>2.9107321965897714E-2</v>
      </c>
      <c r="AI663">
        <v>11.105315947843501</v>
      </c>
      <c r="AJ663">
        <v>15.2201548595862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-0.08</v>
      </c>
      <c r="AM663" t="s">
        <v>10344</v>
      </c>
      <c r="AN663">
        <v>-0.49</v>
      </c>
      <c r="AO663" t="s">
        <v>10344</v>
      </c>
      <c r="AP663">
        <v>-2.7391736217154999E-2</v>
      </c>
      <c r="AQ663">
        <f>(Table2[[#This Row],[Sharpe Ratio]]-AVERAGE(Table2[Sharpe Ratio]))/_xlfn.STDEV.P(Table2[Sharpe Ratio])</f>
        <v>-1.0678939362302089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580</v>
      </c>
      <c r="AT663">
        <f>_xlfn.RANK.AVG(Table2[[#This Row],[6M Return vs Nifty Z-Score]],Table2[6M Return vs Nifty Z-Score])</f>
        <v>613</v>
      </c>
      <c r="AU663">
        <f>_xlfn.RANK.AVG(Table2[[#This Row],[Sharpe Ratio Z-Score]],Table2[Sharpe Ratio Z-Score])</f>
        <v>629</v>
      </c>
      <c r="AV663">
        <f>(Table2[[#This Row],[Rank 1Y]]+Table2[[#This Row],[Rank 6M]]+Table2[[#This Row],[Rank Sharpe]])/3</f>
        <v>607.33333333333337</v>
      </c>
    </row>
    <row r="664" spans="1:48" x14ac:dyDescent="0.3">
      <c r="A664" t="s">
        <v>965</v>
      </c>
      <c r="B664" t="s">
        <v>966</v>
      </c>
      <c r="C664" t="s">
        <v>10301</v>
      </c>
      <c r="D664" t="s">
        <v>541</v>
      </c>
      <c r="E664">
        <v>15330.976180725</v>
      </c>
      <c r="F664">
        <v>318.10000000000002</v>
      </c>
      <c r="G664">
        <v>-10.6702725919448</v>
      </c>
      <c r="H664">
        <f>(Table2[[#This Row],[1Y Return vs Nifty]]-AVERAGE(Table2[1Y Return vs Nifty]))/_xlfn.STDEV.P(Table2[1Y Return vs Nifty])</f>
        <v>-0.62855881797676527</v>
      </c>
      <c r="I664">
        <v>-5.0249041408379798</v>
      </c>
      <c r="J664">
        <f>(Table2[[#This Row],[1M Return vs Nifty]]-AVERAGE(Table2[1M Return vs Nifty]))/_xlfn.STDEV.P(Table2[1M Return vs Nifty])</f>
        <v>-0.52354539022063851</v>
      </c>
      <c r="K664">
        <v>-17.616811296614902</v>
      </c>
      <c r="L664">
        <f>(Table2[[#This Row],[6M Return vs Nifty]]-AVERAGE(Table2[6M Return vs Nifty]))/_xlfn.STDEV.P(Table2[6M Return vs Nifty])</f>
        <v>-0.89033323550091903</v>
      </c>
      <c r="M664">
        <v>-1.51196268211536</v>
      </c>
      <c r="N664">
        <f>(Table2[[#This Row],[1W Return vs Nifty]]-AVERAGE(Table2[1W Return vs Nifty]))/_xlfn.STDEV.P(Table2[1W Return vs Nifty])</f>
        <v>-0.52130549312511232</v>
      </c>
      <c r="O664">
        <v>312.14</v>
      </c>
      <c r="P664">
        <v>317.11914845596499</v>
      </c>
      <c r="Q664">
        <v>317.50928844051799</v>
      </c>
      <c r="R664">
        <v>42.905871630099398</v>
      </c>
      <c r="S664" s="2">
        <f>(Table2[[#This Row],[Close Price]]-Table2[[#This Row],[20D EMA]])/Table2[[#This Row],[20D EMA]]</f>
        <v>1.909399628371896E-2</v>
      </c>
      <c r="T664" s="2">
        <f>(Table2[[#This Row],[Close Price]]-Table2[[#This Row],[50D EMA]])/Table2[[#This Row],[50D EMA]]</f>
        <v>3.0930063630996221E-3</v>
      </c>
      <c r="U664" s="2">
        <f>(Table2[[#This Row],[Close Price]]-Table2[[#This Row],[200D EMA]])/Table2[[#This Row],[200D EMA]]</f>
        <v>1.8604544212970156E-3</v>
      </c>
      <c r="V664">
        <v>0.90853058932872999</v>
      </c>
      <c r="W664">
        <v>308.10000000000002</v>
      </c>
      <c r="X664">
        <v>318.89999999999998</v>
      </c>
      <c r="Y664">
        <v>304.95</v>
      </c>
      <c r="Z664">
        <v>318.89999999999998</v>
      </c>
      <c r="AA664">
        <v>299.5</v>
      </c>
      <c r="AB664">
        <v>323.5</v>
      </c>
      <c r="AC664" s="2">
        <f>(Table2[[#This Row],[Close Price]]/Table2[[#This Row],[Day Low]])-1</f>
        <v>3.2456994482310986E-2</v>
      </c>
      <c r="AD664" s="2">
        <f>(Table2[[#This Row],[Day High]]/Table2[[#This Row],[Close Price]])-1</f>
        <v>2.514932411191273E-3</v>
      </c>
      <c r="AE664" s="2">
        <f>(Table2[[#This Row],[Close Price]]/Table2[[#This Row],[Current Week Low]])-1</f>
        <v>4.3121823249713254E-2</v>
      </c>
      <c r="AF664" s="2">
        <f>(Table2[[#This Row],[Current Week High]]/Table2[[#This Row],[Close Price]])-1</f>
        <v>2.514932411191273E-3</v>
      </c>
      <c r="AG664" s="2">
        <f>(Table2[[#This Row],[Close Price]]/Table2[[#This Row],[Current Month Low]])-1</f>
        <v>6.2103505843071893E-2</v>
      </c>
      <c r="AH664" s="2">
        <f>(Table2[[#This Row],[Current Month High]]/Table2[[#This Row],[Close Price]])-1</f>
        <v>1.6975793775542147E-2</v>
      </c>
      <c r="AI664">
        <v>23.231688148381</v>
      </c>
      <c r="AJ664">
        <v>23.7743190661478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-0.06</v>
      </c>
      <c r="AM664" t="s">
        <v>10344</v>
      </c>
      <c r="AN664">
        <v>3.16</v>
      </c>
      <c r="AO664" t="s">
        <v>10345</v>
      </c>
      <c r="AP664">
        <v>-5.8961929720210998E-2</v>
      </c>
      <c r="AQ664">
        <f>(Table2[[#This Row],[Sharpe Ratio]]-AVERAGE(Table2[Sharpe Ratio]))/_xlfn.STDEV.P(Table2[Sharpe Ratio])</f>
        <v>-1.4306006397474678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533</v>
      </c>
      <c r="AT664">
        <f>_xlfn.RANK.AVG(Table2[[#This Row],[6M Return vs Nifty Z-Score]],Table2[6M Return vs Nifty Z-Score])</f>
        <v>617</v>
      </c>
      <c r="AU664">
        <f>_xlfn.RANK.AVG(Table2[[#This Row],[Sharpe Ratio Z-Score]],Table2[Sharpe Ratio Z-Score])</f>
        <v>677</v>
      </c>
      <c r="AV664">
        <f>(Table2[[#This Row],[Rank 1Y]]+Table2[[#This Row],[Rank 6M]]+Table2[[#This Row],[Rank Sharpe]])/3</f>
        <v>609</v>
      </c>
    </row>
    <row r="665" spans="1:48" x14ac:dyDescent="0.3">
      <c r="A665" t="s">
        <v>1358</v>
      </c>
      <c r="B665" t="s">
        <v>1359</v>
      </c>
      <c r="C665" t="s">
        <v>10316</v>
      </c>
      <c r="D665" t="s">
        <v>602</v>
      </c>
      <c r="E665">
        <v>8369.50630112</v>
      </c>
      <c r="F665">
        <v>47.91</v>
      </c>
      <c r="G665">
        <v>-30.878795970556801</v>
      </c>
      <c r="H665">
        <f>(Table2[[#This Row],[1Y Return vs Nifty]]-AVERAGE(Table2[1Y Return vs Nifty]))/_xlfn.STDEV.P(Table2[1Y Return vs Nifty])</f>
        <v>-0.94569360099745503</v>
      </c>
      <c r="I665">
        <v>9.0049257925426804</v>
      </c>
      <c r="J665">
        <f>(Table2[[#This Row],[1M Return vs Nifty]]-AVERAGE(Table2[1M Return vs Nifty]))/_xlfn.STDEV.P(Table2[1M Return vs Nifty])</f>
        <v>0.80532681754595137</v>
      </c>
      <c r="K665">
        <v>-37.655267545307296</v>
      </c>
      <c r="L665">
        <f>(Table2[[#This Row],[6M Return vs Nifty]]-AVERAGE(Table2[6M Return vs Nifty]))/_xlfn.STDEV.P(Table2[6M Return vs Nifty])</f>
        <v>-1.5760925327794784</v>
      </c>
      <c r="M665">
        <v>-2.1127011661578399</v>
      </c>
      <c r="N665">
        <f>(Table2[[#This Row],[1W Return vs Nifty]]-AVERAGE(Table2[1W Return vs Nifty]))/_xlfn.STDEV.P(Table2[1W Return vs Nifty])</f>
        <v>-0.65698087765960134</v>
      </c>
      <c r="O665">
        <v>47</v>
      </c>
      <c r="P665">
        <v>45.667888347600801</v>
      </c>
      <c r="Q665">
        <v>46.419204546589597</v>
      </c>
      <c r="R665">
        <v>61.992389430184303</v>
      </c>
      <c r="S665" s="2">
        <f>(Table2[[#This Row],[Close Price]]-Table2[[#This Row],[20D EMA]])/Table2[[#This Row],[20D EMA]]</f>
        <v>1.9361702127659502E-2</v>
      </c>
      <c r="T665" s="2">
        <f>(Table2[[#This Row],[Close Price]]-Table2[[#This Row],[50D EMA]])/Table2[[#This Row],[50D EMA]]</f>
        <v>4.9096022030477499E-2</v>
      </c>
      <c r="U665" s="2">
        <f>(Table2[[#This Row],[Close Price]]-Table2[[#This Row],[200D EMA]])/Table2[[#This Row],[200D EMA]]</f>
        <v>3.21159198648941E-2</v>
      </c>
      <c r="V665">
        <v>1.33975811657904</v>
      </c>
      <c r="W665">
        <v>47.5</v>
      </c>
      <c r="X665">
        <v>49.78</v>
      </c>
      <c r="Y665">
        <v>47.5</v>
      </c>
      <c r="Z665">
        <v>49.85</v>
      </c>
      <c r="AA665">
        <v>42.5</v>
      </c>
      <c r="AB665">
        <v>51</v>
      </c>
      <c r="AC665" s="2">
        <f>(Table2[[#This Row],[Close Price]]/Table2[[#This Row],[Day Low]])-1</f>
        <v>8.6315789473683235E-3</v>
      </c>
      <c r="AD665" s="2">
        <f>(Table2[[#This Row],[Day High]]/Table2[[#This Row],[Close Price]])-1</f>
        <v>3.9031517428511853E-2</v>
      </c>
      <c r="AE665" s="2">
        <f>(Table2[[#This Row],[Close Price]]/Table2[[#This Row],[Current Week Low]])-1</f>
        <v>8.6315789473683235E-3</v>
      </c>
      <c r="AF665" s="2">
        <f>(Table2[[#This Row],[Current Week High]]/Table2[[#This Row],[Close Price]])-1</f>
        <v>4.0492590273429441E-2</v>
      </c>
      <c r="AG665" s="2">
        <f>(Table2[[#This Row],[Close Price]]/Table2[[#This Row],[Current Month Low]])-1</f>
        <v>0.12729411764705878</v>
      </c>
      <c r="AH665" s="2">
        <f>(Table2[[#This Row],[Current Month High]]/Table2[[#This Row],[Close Price]])-1</f>
        <v>6.4495929868503499E-2</v>
      </c>
      <c r="AI665">
        <v>43.393863494051303</v>
      </c>
      <c r="AJ665">
        <v>23.958602846054301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0.03</v>
      </c>
      <c r="AM665" t="s">
        <v>10345</v>
      </c>
      <c r="AN665">
        <v>2.2599999999999998</v>
      </c>
      <c r="AO665" t="s">
        <v>10345</v>
      </c>
      <c r="AP665">
        <v>2.8026728814651E-2</v>
      </c>
      <c r="AQ665">
        <f>(Table2[[#This Row],[Sharpe Ratio]]-AVERAGE(Table2[Sharpe Ratio]))/_xlfn.STDEV.P(Table2[Sharpe Ratio])</f>
        <v>-0.43119689591187538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655</v>
      </c>
      <c r="AT665">
        <f>_xlfn.RANK.AVG(Table2[[#This Row],[6M Return vs Nifty Z-Score]],Table2[6M Return vs Nifty Z-Score])</f>
        <v>720</v>
      </c>
      <c r="AU665">
        <f>_xlfn.RANK.AVG(Table2[[#This Row],[Sharpe Ratio Z-Score]],Table2[Sharpe Ratio Z-Score])</f>
        <v>458</v>
      </c>
      <c r="AV665">
        <f>(Table2[[#This Row],[Rank 1Y]]+Table2[[#This Row],[Rank 6M]]+Table2[[#This Row],[Rank Sharpe]])/3</f>
        <v>611</v>
      </c>
    </row>
    <row r="666" spans="1:48" x14ac:dyDescent="0.3">
      <c r="A666" t="s">
        <v>1631</v>
      </c>
      <c r="B666" t="s">
        <v>1632</v>
      </c>
      <c r="C666" t="s">
        <v>10311</v>
      </c>
      <c r="D666" t="s">
        <v>262</v>
      </c>
      <c r="E666">
        <v>5536.2649861350001</v>
      </c>
      <c r="F666">
        <v>1794.15</v>
      </c>
      <c r="G666">
        <v>-49.368573522728198</v>
      </c>
      <c r="H666">
        <f>(Table2[[#This Row],[1Y Return vs Nifty]]-AVERAGE(Table2[1Y Return vs Nifty]))/_xlfn.STDEV.P(Table2[1Y Return vs Nifty])</f>
        <v>-1.2358558994618092</v>
      </c>
      <c r="I666">
        <v>-7.2554993527816896</v>
      </c>
      <c r="J666">
        <f>(Table2[[#This Row],[1M Return vs Nifty]]-AVERAGE(Table2[1M Return vs Nifty]))/_xlfn.STDEV.P(Table2[1M Return vs Nifty])</f>
        <v>-0.73482207696626101</v>
      </c>
      <c r="K666">
        <v>-21.3852353713037</v>
      </c>
      <c r="L666">
        <f>(Table2[[#This Row],[6M Return vs Nifty]]-AVERAGE(Table2[6M Return vs Nifty]))/_xlfn.STDEV.P(Table2[6M Return vs Nifty])</f>
        <v>-1.0192968549152055</v>
      </c>
      <c r="M666">
        <v>1.33765696926856</v>
      </c>
      <c r="N666">
        <f>(Table2[[#This Row],[1W Return vs Nifty]]-AVERAGE(Table2[1W Return vs Nifty]))/_xlfn.STDEV.P(Table2[1W Return vs Nifty])</f>
        <v>0.12227445430374397</v>
      </c>
      <c r="O666">
        <v>1801.67</v>
      </c>
      <c r="P666">
        <v>1838.94950293274</v>
      </c>
      <c r="Q666">
        <v>1934.12688452578</v>
      </c>
      <c r="R666">
        <v>54.124069226076401</v>
      </c>
      <c r="S666" s="2">
        <f>(Table2[[#This Row],[Close Price]]-Table2[[#This Row],[20D EMA]])/Table2[[#This Row],[20D EMA]]</f>
        <v>-4.1739053211742334E-3</v>
      </c>
      <c r="T666" s="2">
        <f>(Table2[[#This Row],[Close Price]]-Table2[[#This Row],[50D EMA]])/Table2[[#This Row],[50D EMA]]</f>
        <v>-2.4361464445485877E-2</v>
      </c>
      <c r="U666" s="2">
        <f>(Table2[[#This Row],[Close Price]]-Table2[[#This Row],[200D EMA]])/Table2[[#This Row],[200D EMA]]</f>
        <v>-7.2372131138697379E-2</v>
      </c>
      <c r="V666">
        <v>0.61934231254688699</v>
      </c>
      <c r="W666">
        <v>1790</v>
      </c>
      <c r="X666">
        <v>1830</v>
      </c>
      <c r="Y666">
        <v>1788.05</v>
      </c>
      <c r="Z666">
        <v>1833.65</v>
      </c>
      <c r="AA666">
        <v>1672.05</v>
      </c>
      <c r="AB666">
        <v>1938.65</v>
      </c>
      <c r="AC666" s="2">
        <f>(Table2[[#This Row],[Close Price]]/Table2[[#This Row],[Day Low]])-1</f>
        <v>2.3184357541898848E-3</v>
      </c>
      <c r="AD666" s="2">
        <f>(Table2[[#This Row],[Day High]]/Table2[[#This Row],[Close Price]])-1</f>
        <v>1.9981606889056147E-2</v>
      </c>
      <c r="AE666" s="2">
        <f>(Table2[[#This Row],[Close Price]]/Table2[[#This Row],[Current Week Low]])-1</f>
        <v>3.4115377086771925E-3</v>
      </c>
      <c r="AF666" s="2">
        <f>(Table2[[#This Row],[Current Week High]]/Table2[[#This Row],[Close Price]])-1</f>
        <v>2.2015996432851237E-2</v>
      </c>
      <c r="AG666" s="2">
        <f>(Table2[[#This Row],[Close Price]]/Table2[[#This Row],[Current Month Low]])-1</f>
        <v>7.3024132053467472E-2</v>
      </c>
      <c r="AH666" s="2">
        <f>(Table2[[#This Row],[Current Month High]]/Table2[[#This Row],[Close Price]])-1</f>
        <v>8.0539531254354424E-2</v>
      </c>
      <c r="AI666">
        <v>62.770671348549399</v>
      </c>
      <c r="AJ666">
        <v>12.134375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-0.01</v>
      </c>
      <c r="AM666" t="s">
        <v>10344</v>
      </c>
      <c r="AN666">
        <v>-0.97</v>
      </c>
      <c r="AO666" t="s">
        <v>10344</v>
      </c>
      <c r="AP666">
        <v>2.0900499280546998E-2</v>
      </c>
      <c r="AQ666">
        <f>(Table2[[#This Row],[Sharpe Ratio]]-AVERAGE(Table2[Sharpe Ratio]))/_xlfn.STDEV.P(Table2[Sharpe Ratio])</f>
        <v>-0.51306941349945345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711</v>
      </c>
      <c r="AT666">
        <f>_xlfn.RANK.AVG(Table2[[#This Row],[6M Return vs Nifty Z-Score]],Table2[6M Return vs Nifty Z-Score])</f>
        <v>648</v>
      </c>
      <c r="AU666">
        <f>_xlfn.RANK.AVG(Table2[[#This Row],[Sharpe Ratio Z-Score]],Table2[Sharpe Ratio Z-Score])</f>
        <v>477</v>
      </c>
      <c r="AV666">
        <f>(Table2[[#This Row],[Rank 1Y]]+Table2[[#This Row],[Rank 6M]]+Table2[[#This Row],[Rank Sharpe]])/3</f>
        <v>612</v>
      </c>
    </row>
    <row r="667" spans="1:48" x14ac:dyDescent="0.3">
      <c r="A667" t="s">
        <v>2365</v>
      </c>
      <c r="B667" t="s">
        <v>2366</v>
      </c>
      <c r="C667" t="s">
        <v>10312</v>
      </c>
      <c r="D667" t="s">
        <v>226</v>
      </c>
      <c r="E667">
        <v>2275.5302409450001</v>
      </c>
      <c r="F667">
        <v>289.64999999999998</v>
      </c>
      <c r="G667">
        <v>-53.7705416205349</v>
      </c>
      <c r="H667">
        <f>(Table2[[#This Row],[1Y Return vs Nifty]]-AVERAGE(Table2[1Y Return vs Nifty]))/_xlfn.STDEV.P(Table2[1Y Return vs Nifty])</f>
        <v>-1.304936513191332</v>
      </c>
      <c r="I667">
        <v>-3.0518651728267101</v>
      </c>
      <c r="J667">
        <f>(Table2[[#This Row],[1M Return vs Nifty]]-AVERAGE(Table2[1M Return vs Nifty]))/_xlfn.STDEV.P(Table2[1M Return vs Nifty])</f>
        <v>-0.33666381988938171</v>
      </c>
      <c r="K667">
        <v>-12.6563726177787</v>
      </c>
      <c r="L667">
        <f>(Table2[[#This Row],[6M Return vs Nifty]]-AVERAGE(Table2[6M Return vs Nifty]))/_xlfn.STDEV.P(Table2[6M Return vs Nifty])</f>
        <v>-0.72057629911945154</v>
      </c>
      <c r="M667">
        <v>0.150919345567707</v>
      </c>
      <c r="N667">
        <f>(Table2[[#This Row],[1W Return vs Nifty]]-AVERAGE(Table2[1W Return vs Nifty]))/_xlfn.STDEV.P(Table2[1W Return vs Nifty])</f>
        <v>-0.14574746823680279</v>
      </c>
      <c r="O667">
        <v>296.16000000000003</v>
      </c>
      <c r="P667">
        <v>298.374363260888</v>
      </c>
      <c r="Q667">
        <v>316.51066655857801</v>
      </c>
      <c r="R667">
        <v>48.577901240045598</v>
      </c>
      <c r="S667" s="2">
        <f>(Table2[[#This Row],[Close Price]]-Table2[[#This Row],[20D EMA]])/Table2[[#This Row],[20D EMA]]</f>
        <v>-2.1981361426256237E-2</v>
      </c>
      <c r="T667" s="2">
        <f>(Table2[[#This Row],[Close Price]]-Table2[[#This Row],[50D EMA]])/Table2[[#This Row],[50D EMA]]</f>
        <v>-2.9239654391016667E-2</v>
      </c>
      <c r="U667" s="2">
        <f>(Table2[[#This Row],[Close Price]]-Table2[[#This Row],[200D EMA]])/Table2[[#This Row],[200D EMA]]</f>
        <v>-8.4864964743950611E-2</v>
      </c>
      <c r="V667">
        <v>0.78826688179746796</v>
      </c>
      <c r="W667">
        <v>288.60000000000002</v>
      </c>
      <c r="X667">
        <v>298</v>
      </c>
      <c r="Y667">
        <v>288.60000000000002</v>
      </c>
      <c r="Z667">
        <v>299.2</v>
      </c>
      <c r="AA667">
        <v>281.5</v>
      </c>
      <c r="AB667">
        <v>329.5</v>
      </c>
      <c r="AC667" s="2">
        <f>(Table2[[#This Row],[Close Price]]/Table2[[#This Row],[Day Low]])-1</f>
        <v>3.6382536382535413E-3</v>
      </c>
      <c r="AD667" s="2">
        <f>(Table2[[#This Row],[Day High]]/Table2[[#This Row],[Close Price]])-1</f>
        <v>2.8827895736233566E-2</v>
      </c>
      <c r="AE667" s="2">
        <f>(Table2[[#This Row],[Close Price]]/Table2[[#This Row],[Current Week Low]])-1</f>
        <v>3.6382536382535413E-3</v>
      </c>
      <c r="AF667" s="2">
        <f>(Table2[[#This Row],[Current Week High]]/Table2[[#This Row],[Close Price]])-1</f>
        <v>3.2970826860003521E-2</v>
      </c>
      <c r="AG667" s="2">
        <f>(Table2[[#This Row],[Close Price]]/Table2[[#This Row],[Current Month Low]])-1</f>
        <v>2.8952042628774377E-2</v>
      </c>
      <c r="AH667" s="2">
        <f>(Table2[[#This Row],[Current Month High]]/Table2[[#This Row],[Close Price]])-1</f>
        <v>0.13757983773519777</v>
      </c>
      <c r="AI667">
        <v>36.060762989815302</v>
      </c>
      <c r="AJ667">
        <v>18.007740884090399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-0.02</v>
      </c>
      <c r="AM667" t="s">
        <v>10344</v>
      </c>
      <c r="AN667">
        <v>-3.18</v>
      </c>
      <c r="AO667" t="s">
        <v>10344</v>
      </c>
      <c r="AQ667">
        <f>(Table2[[#This Row],[Sharpe Ratio]]-AVERAGE(Table2[Sharpe Ratio]))/_xlfn.STDEV.P(Table2[Sharpe Ratio])</f>
        <v>-0.7531930983662638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724</v>
      </c>
      <c r="AT667">
        <f>_xlfn.RANK.AVG(Table2[[#This Row],[6M Return vs Nifty Z-Score]],Table2[6M Return vs Nifty Z-Score])</f>
        <v>564</v>
      </c>
      <c r="AU667">
        <f>_xlfn.RANK.AVG(Table2[[#This Row],[Sharpe Ratio Z-Score]],Table2[Sharpe Ratio Z-Score])</f>
        <v>551.5</v>
      </c>
      <c r="AV667">
        <f>(Table2[[#This Row],[Rank 1Y]]+Table2[[#This Row],[Rank 6M]]+Table2[[#This Row],[Rank Sharpe]])/3</f>
        <v>613.16666666666663</v>
      </c>
    </row>
    <row r="668" spans="1:48" x14ac:dyDescent="0.3">
      <c r="A668" t="s">
        <v>929</v>
      </c>
      <c r="B668" t="s">
        <v>930</v>
      </c>
      <c r="C668" t="s">
        <v>10308</v>
      </c>
      <c r="D668" t="s">
        <v>127</v>
      </c>
      <c r="E668">
        <v>16071.442481399999</v>
      </c>
      <c r="F668">
        <v>54.39</v>
      </c>
      <c r="G668">
        <v>-28.667590611872502</v>
      </c>
      <c r="H668">
        <f>(Table2[[#This Row],[1Y Return vs Nifty]]-AVERAGE(Table2[1Y Return vs Nifty]))/_xlfn.STDEV.P(Table2[1Y Return vs Nifty])</f>
        <v>-0.91099288989143179</v>
      </c>
      <c r="I668">
        <v>-7.1161684100555496</v>
      </c>
      <c r="J668">
        <f>(Table2[[#This Row],[1M Return vs Nifty]]-AVERAGE(Table2[1M Return vs Nifty]))/_xlfn.STDEV.P(Table2[1M Return vs Nifty])</f>
        <v>-0.72162498061157476</v>
      </c>
      <c r="K668">
        <v>-22.0972767739201</v>
      </c>
      <c r="L668">
        <f>(Table2[[#This Row],[6M Return vs Nifty]]-AVERAGE(Table2[6M Return vs Nifty]))/_xlfn.STDEV.P(Table2[6M Return vs Nifty])</f>
        <v>-1.0436644511926545</v>
      </c>
      <c r="M668">
        <v>-1.86318329613686</v>
      </c>
      <c r="N668">
        <f>(Table2[[#This Row],[1W Return vs Nifty]]-AVERAGE(Table2[1W Return vs Nifty]))/_xlfn.STDEV.P(Table2[1W Return vs Nifty])</f>
        <v>-0.60062784907465527</v>
      </c>
      <c r="O668">
        <v>55.38</v>
      </c>
      <c r="P668">
        <v>56.783256975516601</v>
      </c>
      <c r="Q668">
        <v>55.872453280652898</v>
      </c>
      <c r="R668">
        <v>45.903614299456798</v>
      </c>
      <c r="S668" s="2">
        <f>(Table2[[#This Row],[Close Price]]-Table2[[#This Row],[20D EMA]])/Table2[[#This Row],[20D EMA]]</f>
        <v>-1.7876489707475657E-2</v>
      </c>
      <c r="T668" s="2">
        <f>(Table2[[#This Row],[Close Price]]-Table2[[#This Row],[50D EMA]])/Table2[[#This Row],[50D EMA]]</f>
        <v>-4.2147229711541688E-2</v>
      </c>
      <c r="U668" s="2">
        <f>(Table2[[#This Row],[Close Price]]-Table2[[#This Row],[200D EMA]])/Table2[[#This Row],[200D EMA]]</f>
        <v>-2.6532811673874196E-2</v>
      </c>
      <c r="V668">
        <v>0.53088964627358703</v>
      </c>
      <c r="W668">
        <v>54.01</v>
      </c>
      <c r="X668">
        <v>55.6</v>
      </c>
      <c r="Y668">
        <v>54.01</v>
      </c>
      <c r="Z668">
        <v>56.25</v>
      </c>
      <c r="AA668">
        <v>53.2</v>
      </c>
      <c r="AB668">
        <v>59.59</v>
      </c>
      <c r="AC668" s="2">
        <f>(Table2[[#This Row],[Close Price]]/Table2[[#This Row],[Day Low]])-1</f>
        <v>7.0357341233104886E-3</v>
      </c>
      <c r="AD668" s="2">
        <f>(Table2[[#This Row],[Day High]]/Table2[[#This Row],[Close Price]])-1</f>
        <v>2.2246736532450795E-2</v>
      </c>
      <c r="AE668" s="2">
        <f>(Table2[[#This Row],[Close Price]]/Table2[[#This Row],[Current Week Low]])-1</f>
        <v>7.0357341233104886E-3</v>
      </c>
      <c r="AF668" s="2">
        <f>(Table2[[#This Row],[Current Week High]]/Table2[[#This Row],[Close Price]])-1</f>
        <v>3.419746276889124E-2</v>
      </c>
      <c r="AG668" s="2">
        <f>(Table2[[#This Row],[Close Price]]/Table2[[#This Row],[Current Month Low]])-1</f>
        <v>2.2368421052631593E-2</v>
      </c>
      <c r="AH668" s="2">
        <f>(Table2[[#This Row],[Current Month High]]/Table2[[#This Row],[Close Price]])-1</f>
        <v>9.5605809891524229E-2</v>
      </c>
      <c r="AI668">
        <v>35.502849788563999</v>
      </c>
      <c r="AJ668">
        <v>38.927203065134101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-0.04</v>
      </c>
      <c r="AM668" t="s">
        <v>10344</v>
      </c>
      <c r="AN668">
        <v>-0.77</v>
      </c>
      <c r="AO668" t="s">
        <v>10344</v>
      </c>
      <c r="AQ668">
        <f>(Table2[[#This Row],[Sharpe Ratio]]-AVERAGE(Table2[Sharpe Ratio]))/_xlfn.STDEV.P(Table2[Sharpe Ratio])</f>
        <v>-0.7531930983662638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639</v>
      </c>
      <c r="AT668">
        <f>_xlfn.RANK.AVG(Table2[[#This Row],[6M Return vs Nifty Z-Score]],Table2[6M Return vs Nifty Z-Score])</f>
        <v>655</v>
      </c>
      <c r="AU668">
        <f>_xlfn.RANK.AVG(Table2[[#This Row],[Sharpe Ratio Z-Score]],Table2[Sharpe Ratio Z-Score])</f>
        <v>551.5</v>
      </c>
      <c r="AV668">
        <f>(Table2[[#This Row],[Rank 1Y]]+Table2[[#This Row],[Rank 6M]]+Table2[[#This Row],[Rank Sharpe]])/3</f>
        <v>615.16666666666663</v>
      </c>
    </row>
    <row r="669" spans="1:48" x14ac:dyDescent="0.3">
      <c r="A669" t="s">
        <v>1451</v>
      </c>
      <c r="B669" t="s">
        <v>1452</v>
      </c>
      <c r="C669" t="s">
        <v>10301</v>
      </c>
      <c r="D669" t="s">
        <v>24</v>
      </c>
      <c r="E669">
        <v>7408.4727753899997</v>
      </c>
      <c r="F669">
        <v>467.6</v>
      </c>
      <c r="G669">
        <v>-42.443983449056901</v>
      </c>
      <c r="H669">
        <f>(Table2[[#This Row],[1Y Return vs Nifty]]-AVERAGE(Table2[1Y Return vs Nifty]))/_xlfn.STDEV.P(Table2[1Y Return vs Nifty])</f>
        <v>-1.1271874762733456</v>
      </c>
      <c r="I669">
        <v>0.52213393720531198</v>
      </c>
      <c r="J669">
        <f>(Table2[[#This Row],[1M Return vs Nifty]]-AVERAGE(Table2[1M Return vs Nifty]))/_xlfn.STDEV.P(Table2[1M Return vs Nifty])</f>
        <v>1.8568970726989265E-3</v>
      </c>
      <c r="K669">
        <v>-15.9130728411627</v>
      </c>
      <c r="L669">
        <f>(Table2[[#This Row],[6M Return vs Nifty]]-AVERAGE(Table2[6M Return vs Nifty]))/_xlfn.STDEV.P(Table2[6M Return vs Nifty])</f>
        <v>-0.83202762196177238</v>
      </c>
      <c r="M669">
        <v>0.34682988240489199</v>
      </c>
      <c r="N669">
        <f>(Table2[[#This Row],[1W Return vs Nifty]]-AVERAGE(Table2[1W Return vs Nifty]))/_xlfn.STDEV.P(Table2[1W Return vs Nifty])</f>
        <v>-0.10150153073521317</v>
      </c>
      <c r="O669">
        <v>460.11</v>
      </c>
      <c r="P669">
        <v>463.57952927221299</v>
      </c>
      <c r="Q669">
        <v>478.61040292345399</v>
      </c>
      <c r="R669">
        <v>70.145504950647094</v>
      </c>
      <c r="S669" s="2">
        <f>(Table2[[#This Row],[Close Price]]-Table2[[#This Row],[20D EMA]])/Table2[[#This Row],[20D EMA]]</f>
        <v>1.6278715959227162E-2</v>
      </c>
      <c r="T669" s="2">
        <f>(Table2[[#This Row],[Close Price]]-Table2[[#This Row],[50D EMA]])/Table2[[#This Row],[50D EMA]]</f>
        <v>8.6726666600203048E-3</v>
      </c>
      <c r="U669" s="2">
        <f>(Table2[[#This Row],[Close Price]]-Table2[[#This Row],[200D EMA]])/Table2[[#This Row],[200D EMA]]</f>
        <v>-2.3004938580942009E-2</v>
      </c>
      <c r="V669">
        <v>0.57128313613453596</v>
      </c>
      <c r="W669">
        <v>465.85</v>
      </c>
      <c r="X669">
        <v>473.7</v>
      </c>
      <c r="Y669">
        <v>461.1</v>
      </c>
      <c r="Z669">
        <v>473.7</v>
      </c>
      <c r="AA669">
        <v>438.05</v>
      </c>
      <c r="AB669">
        <v>485</v>
      </c>
      <c r="AC669" s="2">
        <f>(Table2[[#This Row],[Close Price]]/Table2[[#This Row],[Day Low]])-1</f>
        <v>3.7565740045077956E-3</v>
      </c>
      <c r="AD669" s="2">
        <f>(Table2[[#This Row],[Day High]]/Table2[[#This Row],[Close Price]])-1</f>
        <v>1.3045337895637221E-2</v>
      </c>
      <c r="AE669" s="2">
        <f>(Table2[[#This Row],[Close Price]]/Table2[[#This Row],[Current Week Low]])-1</f>
        <v>1.4096725222294548E-2</v>
      </c>
      <c r="AF669" s="2">
        <f>(Table2[[#This Row],[Current Week High]]/Table2[[#This Row],[Close Price]])-1</f>
        <v>1.3045337895637221E-2</v>
      </c>
      <c r="AG669" s="2">
        <f>(Table2[[#This Row],[Close Price]]/Table2[[#This Row],[Current Month Low]])-1</f>
        <v>6.7458052733706309E-2</v>
      </c>
      <c r="AH669" s="2">
        <f>(Table2[[#This Row],[Current Month High]]/Table2[[#This Row],[Close Price]])-1</f>
        <v>3.7211291702309524E-2</v>
      </c>
      <c r="AI669">
        <v>30.7420872540633</v>
      </c>
      <c r="AJ669">
        <v>6.74580527337063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-0.04</v>
      </c>
      <c r="AM669" t="s">
        <v>10344</v>
      </c>
      <c r="AN669">
        <v>3.55</v>
      </c>
      <c r="AO669" t="s">
        <v>10345</v>
      </c>
      <c r="AQ669">
        <f>(Table2[[#This Row],[Sharpe Ratio]]-AVERAGE(Table2[Sharpe Ratio]))/_xlfn.STDEV.P(Table2[Sharpe Ratio])</f>
        <v>-0.7531930983662638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697</v>
      </c>
      <c r="AT669">
        <f>_xlfn.RANK.AVG(Table2[[#This Row],[6M Return vs Nifty Z-Score]],Table2[6M Return vs Nifty Z-Score])</f>
        <v>597</v>
      </c>
      <c r="AU669">
        <f>_xlfn.RANK.AVG(Table2[[#This Row],[Sharpe Ratio Z-Score]],Table2[Sharpe Ratio Z-Score])</f>
        <v>551.5</v>
      </c>
      <c r="AV669">
        <f>(Table2[[#This Row],[Rank 1Y]]+Table2[[#This Row],[Rank 6M]]+Table2[[#This Row],[Rank Sharpe]])/3</f>
        <v>615.16666666666663</v>
      </c>
    </row>
    <row r="670" spans="1:48" x14ac:dyDescent="0.3">
      <c r="A670" t="s">
        <v>68</v>
      </c>
      <c r="B670" t="s">
        <v>69</v>
      </c>
      <c r="C670" t="s">
        <v>10301</v>
      </c>
      <c r="D670" t="s">
        <v>24</v>
      </c>
      <c r="E670">
        <v>358527.62236401998</v>
      </c>
      <c r="F670">
        <v>1791.3</v>
      </c>
      <c r="G670">
        <v>-29.7111826365675</v>
      </c>
      <c r="H670">
        <f>(Table2[[#This Row],[1Y Return vs Nifty]]-AVERAGE(Table2[1Y Return vs Nifty]))/_xlfn.STDEV.P(Table2[1Y Return vs Nifty])</f>
        <v>-0.92737010479789272</v>
      </c>
      <c r="I670">
        <v>-1.37786825468513</v>
      </c>
      <c r="J670">
        <f>(Table2[[#This Row],[1M Return vs Nifty]]-AVERAGE(Table2[1M Return vs Nifty]))/_xlfn.STDEV.P(Table2[1M Return vs Nifty])</f>
        <v>-0.17810680309244029</v>
      </c>
      <c r="K670">
        <v>-7.7307272118866397</v>
      </c>
      <c r="L670">
        <f>(Table2[[#This Row],[6M Return vs Nifty]]-AVERAGE(Table2[6M Return vs Nifty]))/_xlfn.STDEV.P(Table2[6M Return vs Nifty])</f>
        <v>-0.55201006376345596</v>
      </c>
      <c r="M670">
        <v>-1.28580344636424</v>
      </c>
      <c r="N670">
        <f>(Table2[[#This Row],[1W Return vs Nifty]]-AVERAGE(Table2[1W Return vs Nifty]))/_xlfn.STDEV.P(Table2[1W Return vs Nifty])</f>
        <v>-0.47022795757240488</v>
      </c>
      <c r="O670">
        <v>1793.83</v>
      </c>
      <c r="P670">
        <v>1783.0414213336501</v>
      </c>
      <c r="Q670">
        <v>1771.6494966753</v>
      </c>
      <c r="R670">
        <v>54.811635905077402</v>
      </c>
      <c r="S670" s="2">
        <f>(Table2[[#This Row],[Close Price]]-Table2[[#This Row],[20D EMA]])/Table2[[#This Row],[20D EMA]]</f>
        <v>-1.410390059258666E-3</v>
      </c>
      <c r="T670" s="2">
        <f>(Table2[[#This Row],[Close Price]]-Table2[[#This Row],[50D EMA]])/Table2[[#This Row],[50D EMA]]</f>
        <v>4.6317368556546262E-3</v>
      </c>
      <c r="U670" s="2">
        <f>(Table2[[#This Row],[Close Price]]-Table2[[#This Row],[200D EMA]])/Table2[[#This Row],[200D EMA]]</f>
        <v>1.1091642766572223E-2</v>
      </c>
      <c r="V670">
        <v>0.55990360881055501</v>
      </c>
      <c r="W670">
        <v>1785.85</v>
      </c>
      <c r="X670">
        <v>1805.9</v>
      </c>
      <c r="Y670">
        <v>1785.85</v>
      </c>
      <c r="Z670">
        <v>1822.95</v>
      </c>
      <c r="AA670">
        <v>1744.55</v>
      </c>
      <c r="AB670">
        <v>1827.9</v>
      </c>
      <c r="AC670" s="2">
        <f>(Table2[[#This Row],[Close Price]]/Table2[[#This Row],[Day Low]])-1</f>
        <v>3.0517680656270141E-3</v>
      </c>
      <c r="AD670" s="2">
        <f>(Table2[[#This Row],[Day High]]/Table2[[#This Row],[Close Price]])-1</f>
        <v>8.1505052196728656E-3</v>
      </c>
      <c r="AE670" s="2">
        <f>(Table2[[#This Row],[Close Price]]/Table2[[#This Row],[Current Week Low]])-1</f>
        <v>3.0517680656270141E-3</v>
      </c>
      <c r="AF670" s="2">
        <f>(Table2[[#This Row],[Current Week High]]/Table2[[#This Row],[Close Price]])-1</f>
        <v>1.7668732205660787E-2</v>
      </c>
      <c r="AG670" s="2">
        <f>(Table2[[#This Row],[Close Price]]/Table2[[#This Row],[Current Month Low]])-1</f>
        <v>2.6797741537932351E-2</v>
      </c>
      <c r="AH670" s="2">
        <f>(Table2[[#This Row],[Current Month High]]/Table2[[#This Row],[Close Price]])-1</f>
        <v>2.0432088427399187E-2</v>
      </c>
      <c r="AI670">
        <v>7.5475911349299301</v>
      </c>
      <c r="AJ670">
        <v>16.028111539333398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-0.01</v>
      </c>
      <c r="AM670" t="s">
        <v>10344</v>
      </c>
      <c r="AN670">
        <v>1.22</v>
      </c>
      <c r="AO670" t="s">
        <v>10345</v>
      </c>
      <c r="AP670">
        <v>-7.6367872533629005E-2</v>
      </c>
      <c r="AQ670">
        <f>(Table2[[#This Row],[Sharpe Ratio]]-AVERAGE(Table2[Sharpe Ratio]))/_xlfn.STDEV.P(Table2[Sharpe Ratio])</f>
        <v>-1.6305757250713397</v>
      </c>
      <c r="AR6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-3.7582906542975336</v>
      </c>
      <c r="AS670">
        <f>_xlfn.RANK.AVG(Table2[[#This Row],[1Y Return vs Nifty Z-Score]],Table2[1Y Return vs Nifty Z-Score])</f>
        <v>644</v>
      </c>
      <c r="AT670">
        <f>_xlfn.RANK.AVG(Table2[[#This Row],[6M Return vs Nifty Z-Score]],Table2[6M Return vs Nifty Z-Score])</f>
        <v>509</v>
      </c>
      <c r="AU670">
        <f>_xlfn.RANK.AVG(Table2[[#This Row],[Sharpe Ratio Z-Score]],Table2[Sharpe Ratio Z-Score])</f>
        <v>696</v>
      </c>
      <c r="AV670">
        <f>(Table2[[#This Row],[Rank 1Y]]+Table2[[#This Row],[Rank 6M]]+Table2[[#This Row],[Rank Sharpe]])/3</f>
        <v>616.33333333333337</v>
      </c>
    </row>
    <row r="671" spans="1:48" x14ac:dyDescent="0.3">
      <c r="A671" t="s">
        <v>1272</v>
      </c>
      <c r="B671" t="s">
        <v>1273</v>
      </c>
      <c r="C671" t="s">
        <v>10301</v>
      </c>
      <c r="D671" t="s">
        <v>24</v>
      </c>
      <c r="E671">
        <v>9236.0361057709997</v>
      </c>
      <c r="F671">
        <v>81.83</v>
      </c>
      <c r="G671">
        <v>-31.054956587809802</v>
      </c>
      <c r="H671">
        <f>(Table2[[#This Row],[1Y Return vs Nifty]]-AVERAGE(Table2[1Y Return vs Nifty]))/_xlfn.STDEV.P(Table2[1Y Return vs Nifty])</f>
        <v>-0.94845811070866171</v>
      </c>
      <c r="I671">
        <v>-6.1506133065033399</v>
      </c>
      <c r="J671">
        <f>(Table2[[#This Row],[1M Return vs Nifty]]-AVERAGE(Table2[1M Return vs Nifty]))/_xlfn.STDEV.P(Table2[1M Return vs Nifty])</f>
        <v>-0.63016989182786165</v>
      </c>
      <c r="K671">
        <v>-31.927834078746098</v>
      </c>
      <c r="L671">
        <f>(Table2[[#This Row],[6M Return vs Nifty]]-AVERAGE(Table2[6M Return vs Nifty]))/_xlfn.STDEV.P(Table2[6M Return vs Nifty])</f>
        <v>-1.3800873764693453</v>
      </c>
      <c r="M671">
        <v>-3.7311740186622102</v>
      </c>
      <c r="N671">
        <f>(Table2[[#This Row],[1W Return vs Nifty]]-AVERAGE(Table2[1W Return vs Nifty]))/_xlfn.STDEV.P(Table2[1W Return vs Nifty])</f>
        <v>-1.0225091939820734</v>
      </c>
      <c r="O671">
        <v>82.49</v>
      </c>
      <c r="P671">
        <v>86.574018848716094</v>
      </c>
      <c r="Q671">
        <v>92.092488755996698</v>
      </c>
      <c r="R671">
        <v>45.148452167967299</v>
      </c>
      <c r="S671" s="2">
        <f>(Table2[[#This Row],[Close Price]]-Table2[[#This Row],[20D EMA]])/Table2[[#This Row],[20D EMA]]</f>
        <v>-8.0009698145229319E-3</v>
      </c>
      <c r="T671" s="2">
        <f>(Table2[[#This Row],[Close Price]]-Table2[[#This Row],[50D EMA]])/Table2[[#This Row],[50D EMA]]</f>
        <v>-5.4797258020400308E-2</v>
      </c>
      <c r="U671" s="2">
        <f>(Table2[[#This Row],[Close Price]]-Table2[[#This Row],[200D EMA]])/Table2[[#This Row],[200D EMA]]</f>
        <v>-0.11143676204894014</v>
      </c>
      <c r="V671">
        <v>1.08208117666948</v>
      </c>
      <c r="W671">
        <v>81.05</v>
      </c>
      <c r="X671">
        <v>82.5</v>
      </c>
      <c r="Y671">
        <v>80.959999999999994</v>
      </c>
      <c r="Z671">
        <v>83.86</v>
      </c>
      <c r="AA671">
        <v>74.599999999999994</v>
      </c>
      <c r="AB671">
        <v>85.14</v>
      </c>
      <c r="AC671" s="2">
        <f>(Table2[[#This Row],[Close Price]]/Table2[[#This Row],[Day Low]])-1</f>
        <v>9.623689080814346E-3</v>
      </c>
      <c r="AD671" s="2">
        <f>(Table2[[#This Row],[Day High]]/Table2[[#This Row],[Close Price]])-1</f>
        <v>8.1877062202126982E-3</v>
      </c>
      <c r="AE671" s="2">
        <f>(Table2[[#This Row],[Close Price]]/Table2[[#This Row],[Current Week Low]])-1</f>
        <v>1.0746047430830075E-2</v>
      </c>
      <c r="AF671" s="2">
        <f>(Table2[[#This Row],[Current Week High]]/Table2[[#This Row],[Close Price]])-1</f>
        <v>2.480752780153983E-2</v>
      </c>
      <c r="AG671" s="2">
        <f>(Table2[[#This Row],[Close Price]]/Table2[[#This Row],[Current Month Low]])-1</f>
        <v>9.6916890080428919E-2</v>
      </c>
      <c r="AH671" s="2">
        <f>(Table2[[#This Row],[Current Month High]]/Table2[[#This Row],[Close Price]])-1</f>
        <v>4.0449712819259576E-2</v>
      </c>
      <c r="AI671">
        <v>42.368324575339102</v>
      </c>
      <c r="AJ671">
        <v>9.6916890080428892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-0.18</v>
      </c>
      <c r="AM671" t="s">
        <v>10344</v>
      </c>
      <c r="AN671">
        <v>3.91</v>
      </c>
      <c r="AO671" t="s">
        <v>10345</v>
      </c>
      <c r="AP671">
        <v>1.5616099180205E-2</v>
      </c>
      <c r="AQ671">
        <f>(Table2[[#This Row],[Sharpe Ratio]]-AVERAGE(Table2[Sharpe Ratio]))/_xlfn.STDEV.P(Table2[Sharpe Ratio])</f>
        <v>-0.57378134230900546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657</v>
      </c>
      <c r="AT671">
        <f>_xlfn.RANK.AVG(Table2[[#This Row],[6M Return vs Nifty Z-Score]],Table2[6M Return vs Nifty Z-Score])</f>
        <v>705</v>
      </c>
      <c r="AU671">
        <f>_xlfn.RANK.AVG(Table2[[#This Row],[Sharpe Ratio Z-Score]],Table2[Sharpe Ratio Z-Score])</f>
        <v>491</v>
      </c>
      <c r="AV671">
        <f>(Table2[[#This Row],[Rank 1Y]]+Table2[[#This Row],[Rank 6M]]+Table2[[#This Row],[Rank Sharpe]])/3</f>
        <v>617.66666666666663</v>
      </c>
    </row>
    <row r="672" spans="1:48" x14ac:dyDescent="0.3">
      <c r="A672" t="s">
        <v>562</v>
      </c>
      <c r="B672" t="s">
        <v>563</v>
      </c>
      <c r="C672" t="s">
        <v>10301</v>
      </c>
      <c r="D672" t="s">
        <v>37</v>
      </c>
      <c r="E672">
        <v>35806.975657875002</v>
      </c>
      <c r="F672">
        <v>610.25</v>
      </c>
      <c r="G672">
        <v>-29.911508242933699</v>
      </c>
      <c r="H672">
        <f>(Table2[[#This Row],[1Y Return vs Nifty]]-AVERAGE(Table2[1Y Return vs Nifty]))/_xlfn.STDEV.P(Table2[1Y Return vs Nifty])</f>
        <v>-0.93051383858378989</v>
      </c>
      <c r="I672">
        <v>-1.4125017108689699</v>
      </c>
      <c r="J672">
        <f>(Table2[[#This Row],[1M Return vs Nifty]]-AVERAGE(Table2[1M Return vs Nifty]))/_xlfn.STDEV.P(Table2[1M Return vs Nifty])</f>
        <v>-0.18138720189984883</v>
      </c>
      <c r="K672">
        <v>-6.7460690129516703</v>
      </c>
      <c r="L672">
        <f>(Table2[[#This Row],[6M Return vs Nifty]]-AVERAGE(Table2[6M Return vs Nifty]))/_xlfn.STDEV.P(Table2[6M Return vs Nifty])</f>
        <v>-0.51831293130070555</v>
      </c>
      <c r="M672">
        <v>1.0584564034530499</v>
      </c>
      <c r="N672">
        <f>(Table2[[#This Row],[1W Return vs Nifty]]-AVERAGE(Table2[1W Return vs Nifty]))/_xlfn.STDEV.P(Table2[1W Return vs Nifty])</f>
        <v>5.9217658151181157E-2</v>
      </c>
      <c r="O672">
        <v>595.54999999999995</v>
      </c>
      <c r="P672">
        <v>581.79187716274805</v>
      </c>
      <c r="Q672">
        <v>568.50371667457796</v>
      </c>
      <c r="R672">
        <v>67.638742997987904</v>
      </c>
      <c r="S672" s="2">
        <f>(Table2[[#This Row],[Close Price]]-Table2[[#This Row],[20D EMA]])/Table2[[#This Row],[20D EMA]]</f>
        <v>2.4683066073377627E-2</v>
      </c>
      <c r="T672" s="2">
        <f>(Table2[[#This Row],[Close Price]]-Table2[[#This Row],[50D EMA]])/Table2[[#This Row],[50D EMA]]</f>
        <v>4.8914610111153528E-2</v>
      </c>
      <c r="U672" s="2">
        <f>(Table2[[#This Row],[Close Price]]-Table2[[#This Row],[200D EMA]])/Table2[[#This Row],[200D EMA]]</f>
        <v>7.3431856469846762E-2</v>
      </c>
      <c r="V672">
        <v>1.4981543175401999</v>
      </c>
      <c r="W672">
        <v>606.35</v>
      </c>
      <c r="X672">
        <v>626.6</v>
      </c>
      <c r="Y672">
        <v>600</v>
      </c>
      <c r="Z672">
        <v>626.6</v>
      </c>
      <c r="AA672">
        <v>564.29999999999995</v>
      </c>
      <c r="AB672">
        <v>626.6</v>
      </c>
      <c r="AC672" s="2">
        <f>(Table2[[#This Row],[Close Price]]/Table2[[#This Row],[Day Low]])-1</f>
        <v>6.4319287540199888E-3</v>
      </c>
      <c r="AD672" s="2">
        <f>(Table2[[#This Row],[Day High]]/Table2[[#This Row],[Close Price]])-1</f>
        <v>2.6792298238426993E-2</v>
      </c>
      <c r="AE672" s="2">
        <f>(Table2[[#This Row],[Close Price]]/Table2[[#This Row],[Current Week Low]])-1</f>
        <v>1.7083333333333339E-2</v>
      </c>
      <c r="AF672" s="2">
        <f>(Table2[[#This Row],[Current Week High]]/Table2[[#This Row],[Close Price]])-1</f>
        <v>2.6792298238426993E-2</v>
      </c>
      <c r="AG672" s="2">
        <f>(Table2[[#This Row],[Close Price]]/Table2[[#This Row],[Current Month Low]])-1</f>
        <v>8.1428318270423627E-2</v>
      </c>
      <c r="AH672" s="2">
        <f>(Table2[[#This Row],[Current Month High]]/Table2[[#This Row],[Close Price]])-1</f>
        <v>2.6792298238426993E-2</v>
      </c>
      <c r="AI672">
        <v>10.610405571487</v>
      </c>
      <c r="AJ672">
        <v>34.179859278803796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0.15</v>
      </c>
      <c r="AM672" t="s">
        <v>10345</v>
      </c>
      <c r="AN672">
        <v>5.25</v>
      </c>
      <c r="AO672" t="s">
        <v>10345</v>
      </c>
      <c r="AP672">
        <v>-8.5351636202549E-2</v>
      </c>
      <c r="AQ672">
        <f>(Table2[[#This Row],[Sharpe Ratio]]-AVERAGE(Table2[Sharpe Ratio]))/_xlfn.STDEV.P(Table2[Sharpe Ratio])</f>
        <v>-1.7337892611308088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-3.3047855747639723</v>
      </c>
      <c r="AS672">
        <f>_xlfn.RANK.AVG(Table2[[#This Row],[1Y Return vs Nifty Z-Score]],Table2[1Y Return vs Nifty Z-Score])</f>
        <v>648</v>
      </c>
      <c r="AT672">
        <f>_xlfn.RANK.AVG(Table2[[#This Row],[6M Return vs Nifty Z-Score]],Table2[6M Return vs Nifty Z-Score])</f>
        <v>499</v>
      </c>
      <c r="AU672">
        <f>_xlfn.RANK.AVG(Table2[[#This Row],[Sharpe Ratio Z-Score]],Table2[Sharpe Ratio Z-Score])</f>
        <v>710</v>
      </c>
      <c r="AV672">
        <f>(Table2[[#This Row],[Rank 1Y]]+Table2[[#This Row],[Rank 6M]]+Table2[[#This Row],[Rank Sharpe]])/3</f>
        <v>619</v>
      </c>
    </row>
    <row r="673" spans="1:48" x14ac:dyDescent="0.3">
      <c r="A673" t="s">
        <v>461</v>
      </c>
      <c r="B673" t="s">
        <v>462</v>
      </c>
      <c r="C673" t="s">
        <v>10303</v>
      </c>
      <c r="D673" t="s">
        <v>121</v>
      </c>
      <c r="E673">
        <v>48601.481433975001</v>
      </c>
      <c r="F673">
        <v>367.15</v>
      </c>
      <c r="G673">
        <v>-30.9617691065564</v>
      </c>
      <c r="H673">
        <f>(Table2[[#This Row],[1Y Return vs Nifty]]-AVERAGE(Table2[1Y Return vs Nifty]))/_xlfn.STDEV.P(Table2[1Y Return vs Nifty])</f>
        <v>-0.94699570838000768</v>
      </c>
      <c r="I673">
        <v>13.046529869846401</v>
      </c>
      <c r="J673">
        <f>(Table2[[#This Row],[1M Return vs Nifty]]-AVERAGE(Table2[1M Return vs Nifty]))/_xlfn.STDEV.P(Table2[1M Return vs Nifty])</f>
        <v>1.1881379676901564</v>
      </c>
      <c r="K673">
        <v>-17.901813039633002</v>
      </c>
      <c r="L673">
        <f>(Table2[[#This Row],[6M Return vs Nifty]]-AVERAGE(Table2[6M Return vs Nifty]))/_xlfn.STDEV.P(Table2[6M Return vs Nifty])</f>
        <v>-0.90008661133934031</v>
      </c>
      <c r="M673">
        <v>2.29060744172632</v>
      </c>
      <c r="N673">
        <f>(Table2[[#This Row],[1W Return vs Nifty]]-AVERAGE(Table2[1W Return vs Nifty]))/_xlfn.STDEV.P(Table2[1W Return vs Nifty])</f>
        <v>0.33749609438080458</v>
      </c>
      <c r="O673">
        <v>366.8</v>
      </c>
      <c r="P673">
        <v>355.65492091186201</v>
      </c>
      <c r="Q673">
        <v>357.366228799471</v>
      </c>
      <c r="R673">
        <v>52.948734561713799</v>
      </c>
      <c r="S673" s="2">
        <f>(Table2[[#This Row],[Close Price]]-Table2[[#This Row],[20D EMA]])/Table2[[#This Row],[20D EMA]]</f>
        <v>9.5419847328234969E-4</v>
      </c>
      <c r="T673" s="2">
        <f>(Table2[[#This Row],[Close Price]]-Table2[[#This Row],[50D EMA]])/Table2[[#This Row],[50D EMA]]</f>
        <v>3.232087737930292E-2</v>
      </c>
      <c r="U673" s="2">
        <f>(Table2[[#This Row],[Close Price]]-Table2[[#This Row],[200D EMA]])/Table2[[#This Row],[200D EMA]]</f>
        <v>2.7377436400177993E-2</v>
      </c>
      <c r="V673">
        <v>1.07101304427681</v>
      </c>
      <c r="W673">
        <v>366</v>
      </c>
      <c r="X673">
        <v>377.85</v>
      </c>
      <c r="Y673">
        <v>366</v>
      </c>
      <c r="Z673">
        <v>385.5</v>
      </c>
      <c r="AA673">
        <v>342.5</v>
      </c>
      <c r="AB673">
        <v>403.95</v>
      </c>
      <c r="AC673" s="2">
        <f>(Table2[[#This Row],[Close Price]]/Table2[[#This Row],[Day Low]])-1</f>
        <v>3.1420765027321274E-3</v>
      </c>
      <c r="AD673" s="2">
        <f>(Table2[[#This Row],[Day High]]/Table2[[#This Row],[Close Price]])-1</f>
        <v>2.9143401879341058E-2</v>
      </c>
      <c r="AE673" s="2">
        <f>(Table2[[#This Row],[Close Price]]/Table2[[#This Row],[Current Week Low]])-1</f>
        <v>3.1420765027321274E-3</v>
      </c>
      <c r="AF673" s="2">
        <f>(Table2[[#This Row],[Current Week High]]/Table2[[#This Row],[Close Price]])-1</f>
        <v>4.9979572381860349E-2</v>
      </c>
      <c r="AG673" s="2">
        <f>(Table2[[#This Row],[Close Price]]/Table2[[#This Row],[Current Month Low]])-1</f>
        <v>7.1970802919707921E-2</v>
      </c>
      <c r="AH673" s="2">
        <f>(Table2[[#This Row],[Current Month High]]/Table2[[#This Row],[Close Price]])-1</f>
        <v>0.10023151300558353</v>
      </c>
      <c r="AI673">
        <v>11.807163284761</v>
      </c>
      <c r="AJ673">
        <v>28.463960811756401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-0.02</v>
      </c>
      <c r="AM673" t="s">
        <v>10344</v>
      </c>
      <c r="AN673">
        <v>-4.67</v>
      </c>
      <c r="AO673" t="s">
        <v>10344</v>
      </c>
      <c r="AP673">
        <v>-1.9292479720480001E-3</v>
      </c>
      <c r="AQ673">
        <f>(Table2[[#This Row],[Sharpe Ratio]]-AVERAGE(Table2[Sharpe Ratio]))/_xlfn.STDEV.P(Table2[Sharpe Ratio])</f>
        <v>-0.77535802973233703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656</v>
      </c>
      <c r="AT673">
        <f>_xlfn.RANK.AVG(Table2[[#This Row],[6M Return vs Nifty Z-Score]],Table2[6M Return vs Nifty Z-Score])</f>
        <v>624</v>
      </c>
      <c r="AU673">
        <f>_xlfn.RANK.AVG(Table2[[#This Row],[Sharpe Ratio Z-Score]],Table2[Sharpe Ratio Z-Score])</f>
        <v>581</v>
      </c>
      <c r="AV673">
        <f>(Table2[[#This Row],[Rank 1Y]]+Table2[[#This Row],[Rank 6M]]+Table2[[#This Row],[Rank Sharpe]])/3</f>
        <v>620.33333333333337</v>
      </c>
    </row>
    <row r="674" spans="1:48" x14ac:dyDescent="0.3">
      <c r="A674" t="s">
        <v>2244</v>
      </c>
      <c r="B674" t="s">
        <v>2245</v>
      </c>
      <c r="C674" t="s">
        <v>10309</v>
      </c>
      <c r="D674" t="s">
        <v>492</v>
      </c>
      <c r="E674">
        <v>2551.26774789</v>
      </c>
      <c r="F674">
        <v>650.85</v>
      </c>
      <c r="G674">
        <v>-37.267975434823001</v>
      </c>
      <c r="H674">
        <f>(Table2[[#This Row],[1Y Return vs Nifty]]-AVERAGE(Table2[1Y Return vs Nifty]))/_xlfn.STDEV.P(Table2[1Y Return vs Nifty])</f>
        <v>-1.0459597612268956</v>
      </c>
      <c r="I674">
        <v>17.6376912834181</v>
      </c>
      <c r="J674">
        <f>(Table2[[#This Row],[1M Return vs Nifty]]-AVERAGE(Table2[1M Return vs Nifty]))/_xlfn.STDEV.P(Table2[1M Return vs Nifty])</f>
        <v>1.6230018849889511</v>
      </c>
      <c r="K674">
        <v>-4.4092575646756096</v>
      </c>
      <c r="L674">
        <f>(Table2[[#This Row],[6M Return vs Nifty]]-AVERAGE(Table2[6M Return vs Nifty]))/_xlfn.STDEV.P(Table2[6M Return vs Nifty])</f>
        <v>-0.43834219120205875</v>
      </c>
      <c r="M674">
        <v>2.1594583792962498</v>
      </c>
      <c r="N674">
        <f>(Table2[[#This Row],[1W Return vs Nifty]]-AVERAGE(Table2[1W Return vs Nifty]))/_xlfn.STDEV.P(Table2[1W Return vs Nifty])</f>
        <v>0.3078763847247819</v>
      </c>
      <c r="O674">
        <v>613.17999999999995</v>
      </c>
      <c r="P674">
        <v>583.30545294012404</v>
      </c>
      <c r="Q674">
        <v>595.92054864788304</v>
      </c>
      <c r="R674">
        <v>68.091856192554999</v>
      </c>
      <c r="S674" s="2">
        <f>(Table2[[#This Row],[Close Price]]-Table2[[#This Row],[20D EMA]])/Table2[[#This Row],[20D EMA]]</f>
        <v>6.1433836720049699E-2</v>
      </c>
      <c r="T674" s="2">
        <f>(Table2[[#This Row],[Close Price]]-Table2[[#This Row],[50D EMA]])/Table2[[#This Row],[50D EMA]]</f>
        <v>0.11579618657672551</v>
      </c>
      <c r="U674" s="2">
        <f>(Table2[[#This Row],[Close Price]]-Table2[[#This Row],[200D EMA]])/Table2[[#This Row],[200D EMA]]</f>
        <v>9.2175796717783004E-2</v>
      </c>
      <c r="V674">
        <v>2.1767659522301801</v>
      </c>
      <c r="W674">
        <v>626.4</v>
      </c>
      <c r="X674">
        <v>655.55</v>
      </c>
      <c r="Y674">
        <v>626.4</v>
      </c>
      <c r="Z674">
        <v>680</v>
      </c>
      <c r="AA674">
        <v>535</v>
      </c>
      <c r="AB674">
        <v>680</v>
      </c>
      <c r="AC674" s="2">
        <f>(Table2[[#This Row],[Close Price]]/Table2[[#This Row],[Day Low]])-1</f>
        <v>3.9032567049808398E-2</v>
      </c>
      <c r="AD674" s="2">
        <f>(Table2[[#This Row],[Day High]]/Table2[[#This Row],[Close Price]])-1</f>
        <v>7.2213259583620015E-3</v>
      </c>
      <c r="AE674" s="2">
        <f>(Table2[[#This Row],[Close Price]]/Table2[[#This Row],[Current Week Low]])-1</f>
        <v>3.9032567049808398E-2</v>
      </c>
      <c r="AF674" s="2">
        <f>(Table2[[#This Row],[Current Week High]]/Table2[[#This Row],[Close Price]])-1</f>
        <v>4.4787585465160928E-2</v>
      </c>
      <c r="AG674" s="2">
        <f>(Table2[[#This Row],[Close Price]]/Table2[[#This Row],[Current Month Low]])-1</f>
        <v>0.2165420560747664</v>
      </c>
      <c r="AH674" s="2">
        <f>(Table2[[#This Row],[Current Month High]]/Table2[[#This Row],[Close Price]])-1</f>
        <v>4.4787585465160928E-2</v>
      </c>
      <c r="AI674">
        <v>21.6409310901129</v>
      </c>
      <c r="AJ674">
        <v>41.166901637566397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0.12</v>
      </c>
      <c r="AM674" t="s">
        <v>10345</v>
      </c>
      <c r="AN674">
        <v>16.2</v>
      </c>
      <c r="AO674" t="s">
        <v>10345</v>
      </c>
      <c r="AP674">
        <v>-8.6267641554208005E-2</v>
      </c>
      <c r="AQ674">
        <f>(Table2[[#This Row],[Sharpe Ratio]]-AVERAGE(Table2[Sharpe Ratio]))/_xlfn.STDEV.P(Table2[Sharpe Ratio])</f>
        <v>-1.7443131523281257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681</v>
      </c>
      <c r="AT674">
        <f>_xlfn.RANK.AVG(Table2[[#This Row],[6M Return vs Nifty Z-Score]],Table2[6M Return vs Nifty Z-Score])</f>
        <v>469</v>
      </c>
      <c r="AU674">
        <f>_xlfn.RANK.AVG(Table2[[#This Row],[Sharpe Ratio Z-Score]],Table2[Sharpe Ratio Z-Score])</f>
        <v>713</v>
      </c>
      <c r="AV674">
        <f>(Table2[[#This Row],[Rank 1Y]]+Table2[[#This Row],[Rank 6M]]+Table2[[#This Row],[Rank Sharpe]])/3</f>
        <v>621</v>
      </c>
    </row>
    <row r="675" spans="1:48" x14ac:dyDescent="0.3">
      <c r="A675" t="s">
        <v>1433</v>
      </c>
      <c r="B675" t="s">
        <v>1434</v>
      </c>
      <c r="C675" t="s">
        <v>10311</v>
      </c>
      <c r="D675" t="s">
        <v>136</v>
      </c>
      <c r="E675">
        <v>7749.8129348399998</v>
      </c>
      <c r="F675">
        <v>438.8</v>
      </c>
      <c r="G675">
        <v>-52.449470858245498</v>
      </c>
      <c r="H675">
        <f>(Table2[[#This Row],[1Y Return vs Nifty]]-AVERAGE(Table2[1Y Return vs Nifty]))/_xlfn.STDEV.P(Table2[1Y Return vs Nifty])</f>
        <v>-1.2842047911498773</v>
      </c>
      <c r="I675">
        <v>-10.9149526206317</v>
      </c>
      <c r="J675">
        <f>(Table2[[#This Row],[1M Return vs Nifty]]-AVERAGE(Table2[1M Return vs Nifty]))/_xlfn.STDEV.P(Table2[1M Return vs Nifty])</f>
        <v>-1.0814368090305662</v>
      </c>
      <c r="K675">
        <v>-28.298882770966301</v>
      </c>
      <c r="L675">
        <f>(Table2[[#This Row],[6M Return vs Nifty]]-AVERAGE(Table2[6M Return vs Nifty]))/_xlfn.STDEV.P(Table2[6M Return vs Nifty])</f>
        <v>-1.2558968166878965</v>
      </c>
      <c r="M675">
        <v>0.68080834024015302</v>
      </c>
      <c r="N675">
        <f>(Table2[[#This Row],[1W Return vs Nifty]]-AVERAGE(Table2[1W Return vs Nifty]))/_xlfn.STDEV.P(Table2[1W Return vs Nifty])</f>
        <v>-2.6073275518205128E-2</v>
      </c>
      <c r="O675">
        <v>439.28</v>
      </c>
      <c r="P675">
        <v>454.23682717135802</v>
      </c>
      <c r="Q675">
        <v>481.57323829222003</v>
      </c>
      <c r="R675">
        <v>50.810663329729799</v>
      </c>
      <c r="S675" s="2">
        <f>(Table2[[#This Row],[Close Price]]-Table2[[#This Row],[20D EMA]])/Table2[[#This Row],[20D EMA]]</f>
        <v>-1.0926971407757271E-3</v>
      </c>
      <c r="T675" s="2">
        <f>(Table2[[#This Row],[Close Price]]-Table2[[#This Row],[50D EMA]])/Table2[[#This Row],[50D EMA]]</f>
        <v>-3.3984094304917639E-2</v>
      </c>
      <c r="U675" s="2">
        <f>(Table2[[#This Row],[Close Price]]-Table2[[#This Row],[200D EMA]])/Table2[[#This Row],[200D EMA]]</f>
        <v>-8.8819799131498026E-2</v>
      </c>
      <c r="V675">
        <v>0.59374731891536403</v>
      </c>
      <c r="W675">
        <v>435.6</v>
      </c>
      <c r="X675">
        <v>443.9</v>
      </c>
      <c r="Y675">
        <v>429</v>
      </c>
      <c r="Z675">
        <v>460.95</v>
      </c>
      <c r="AA675">
        <v>390.6</v>
      </c>
      <c r="AB675">
        <v>505.7</v>
      </c>
      <c r="AC675" s="2">
        <f>(Table2[[#This Row],[Close Price]]/Table2[[#This Row],[Day Low]])-1</f>
        <v>7.3461891643709087E-3</v>
      </c>
      <c r="AD675" s="2">
        <f>(Table2[[#This Row],[Day High]]/Table2[[#This Row],[Close Price]])-1</f>
        <v>1.162260711030072E-2</v>
      </c>
      <c r="AE675" s="2">
        <f>(Table2[[#This Row],[Close Price]]/Table2[[#This Row],[Current Week Low]])-1</f>
        <v>2.2843822843822803E-2</v>
      </c>
      <c r="AF675" s="2">
        <f>(Table2[[#This Row],[Current Week High]]/Table2[[#This Row],[Close Price]])-1</f>
        <v>5.0478577939835789E-2</v>
      </c>
      <c r="AG675" s="2">
        <f>(Table2[[#This Row],[Close Price]]/Table2[[#This Row],[Current Month Low]])-1</f>
        <v>0.12339989759344605</v>
      </c>
      <c r="AH675" s="2">
        <f>(Table2[[#This Row],[Current Month High]]/Table2[[#This Row],[Close Price]])-1</f>
        <v>0.15246125797629895</v>
      </c>
      <c r="AI675">
        <v>60.711030082041901</v>
      </c>
      <c r="AJ675">
        <v>13.6493136493136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-0.13</v>
      </c>
      <c r="AM675" t="s">
        <v>10344</v>
      </c>
      <c r="AN675">
        <v>5.79</v>
      </c>
      <c r="AO675" t="s">
        <v>10345</v>
      </c>
      <c r="AP675">
        <v>3.0065488166938999E-2</v>
      </c>
      <c r="AQ675">
        <f>(Table2[[#This Row],[Sharpe Ratio]]-AVERAGE(Table2[Sharpe Ratio]))/_xlfn.STDEV.P(Table2[Sharpe Ratio])</f>
        <v>-0.40777379957064513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717</v>
      </c>
      <c r="AT675">
        <f>_xlfn.RANK.AVG(Table2[[#This Row],[6M Return vs Nifty Z-Score]],Table2[6M Return vs Nifty Z-Score])</f>
        <v>694</v>
      </c>
      <c r="AU675">
        <f>_xlfn.RANK.AVG(Table2[[#This Row],[Sharpe Ratio Z-Score]],Table2[Sharpe Ratio Z-Score])</f>
        <v>453</v>
      </c>
      <c r="AV675">
        <f>(Table2[[#This Row],[Rank 1Y]]+Table2[[#This Row],[Rank 6M]]+Table2[[#This Row],[Rank Sharpe]])/3</f>
        <v>621.33333333333337</v>
      </c>
    </row>
    <row r="676" spans="1:48" x14ac:dyDescent="0.3">
      <c r="A676" t="s">
        <v>1191</v>
      </c>
      <c r="B676" t="s">
        <v>1192</v>
      </c>
      <c r="C676" t="s">
        <v>10300</v>
      </c>
      <c r="D676" t="s">
        <v>21</v>
      </c>
      <c r="E676">
        <v>10188.65178152</v>
      </c>
      <c r="F676">
        <v>492.45</v>
      </c>
      <c r="G676">
        <v>-13.3182765729432</v>
      </c>
      <c r="H676">
        <f>(Table2[[#This Row],[1Y Return vs Nifty]]-AVERAGE(Table2[1Y Return vs Nifty]))/_xlfn.STDEV.P(Table2[1Y Return vs Nifty])</f>
        <v>-0.6701142622919416</v>
      </c>
      <c r="I676">
        <v>-9.2831928460148401</v>
      </c>
      <c r="J676">
        <f>(Table2[[#This Row],[1M Return vs Nifty]]-AVERAGE(Table2[1M Return vs Nifty]))/_xlfn.STDEV.P(Table2[1M Return vs Nifty])</f>
        <v>-0.92688039426743174</v>
      </c>
      <c r="K676">
        <v>-16.824829062396599</v>
      </c>
      <c r="L676">
        <f>(Table2[[#This Row],[6M Return vs Nifty]]-AVERAGE(Table2[6M Return vs Nifty]))/_xlfn.STDEV.P(Table2[6M Return vs Nifty])</f>
        <v>-0.86322989112876536</v>
      </c>
      <c r="M676">
        <v>-2.63279668384765</v>
      </c>
      <c r="N676">
        <f>(Table2[[#This Row],[1W Return vs Nifty]]-AVERAGE(Table2[1W Return vs Nifty]))/_xlfn.STDEV.P(Table2[1W Return vs Nifty])</f>
        <v>-0.7744432364590409</v>
      </c>
      <c r="O676">
        <v>500.18</v>
      </c>
      <c r="P676">
        <v>504.00133983197401</v>
      </c>
      <c r="Q676">
        <v>482.94369506193402</v>
      </c>
      <c r="R676">
        <v>44.757367083598702</v>
      </c>
      <c r="S676" s="2">
        <f>(Table2[[#This Row],[Close Price]]-Table2[[#This Row],[20D EMA]])/Table2[[#This Row],[20D EMA]]</f>
        <v>-1.5454436402894994E-2</v>
      </c>
      <c r="T676" s="2">
        <f>(Table2[[#This Row],[Close Price]]-Table2[[#This Row],[50D EMA]])/Table2[[#This Row],[50D EMA]]</f>
        <v>-2.291926413494268E-2</v>
      </c>
      <c r="U676" s="2">
        <f>(Table2[[#This Row],[Close Price]]-Table2[[#This Row],[200D EMA]])/Table2[[#This Row],[200D EMA]]</f>
        <v>1.9684085402226551E-2</v>
      </c>
      <c r="V676">
        <v>1.0852116173763899</v>
      </c>
      <c r="W676">
        <v>490.3</v>
      </c>
      <c r="X676">
        <v>497.45</v>
      </c>
      <c r="Y676">
        <v>490.3</v>
      </c>
      <c r="Z676">
        <v>507.6</v>
      </c>
      <c r="AA676">
        <v>470</v>
      </c>
      <c r="AB676">
        <v>527.5</v>
      </c>
      <c r="AC676" s="2">
        <f>(Table2[[#This Row],[Close Price]]/Table2[[#This Row],[Day Low]])-1</f>
        <v>4.3850703650825107E-3</v>
      </c>
      <c r="AD676" s="2">
        <f>(Table2[[#This Row],[Day High]]/Table2[[#This Row],[Close Price]])-1</f>
        <v>1.0153315057366274E-2</v>
      </c>
      <c r="AE676" s="2">
        <f>(Table2[[#This Row],[Close Price]]/Table2[[#This Row],[Current Week Low]])-1</f>
        <v>4.3850703650825107E-3</v>
      </c>
      <c r="AF676" s="2">
        <f>(Table2[[#This Row],[Current Week High]]/Table2[[#This Row],[Close Price]])-1</f>
        <v>3.0764544623819834E-2</v>
      </c>
      <c r="AG676" s="2">
        <f>(Table2[[#This Row],[Close Price]]/Table2[[#This Row],[Current Month Low]])-1</f>
        <v>4.776595744680856E-2</v>
      </c>
      <c r="AH676" s="2">
        <f>(Table2[[#This Row],[Current Month High]]/Table2[[#This Row],[Close Price]])-1</f>
        <v>7.1174738552137295E-2</v>
      </c>
      <c r="AI676">
        <v>16.763123159711601</v>
      </c>
      <c r="AJ676">
        <v>25.3531882397861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</v>
      </c>
      <c r="AM676">
        <v>0</v>
      </c>
      <c r="AN676">
        <v>0.08</v>
      </c>
      <c r="AO676" t="s">
        <v>10345</v>
      </c>
      <c r="AP676">
        <v>-8.1108664996801E-2</v>
      </c>
      <c r="AQ676">
        <f>(Table2[[#This Row],[Sharpe Ratio]]-AVERAGE(Table2[Sharpe Ratio]))/_xlfn.STDEV.P(Table2[Sharpe Ratio])</f>
        <v>-1.6850422016930346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557</v>
      </c>
      <c r="AT676">
        <f>_xlfn.RANK.AVG(Table2[[#This Row],[6M Return vs Nifty Z-Score]],Table2[6M Return vs Nifty Z-Score])</f>
        <v>607</v>
      </c>
      <c r="AU676">
        <f>_xlfn.RANK.AVG(Table2[[#This Row],[Sharpe Ratio Z-Score]],Table2[Sharpe Ratio Z-Score])</f>
        <v>703</v>
      </c>
      <c r="AV676">
        <f>(Table2[[#This Row],[Rank 1Y]]+Table2[[#This Row],[Rank 6M]]+Table2[[#This Row],[Rank Sharpe]])/3</f>
        <v>622.33333333333337</v>
      </c>
    </row>
    <row r="677" spans="1:48" x14ac:dyDescent="0.3">
      <c r="A677" t="s">
        <v>1933</v>
      </c>
      <c r="B677" t="s">
        <v>1934</v>
      </c>
      <c r="C677" t="s">
        <v>10307</v>
      </c>
      <c r="D677" t="s">
        <v>193</v>
      </c>
      <c r="E677">
        <v>3662.4165868499999</v>
      </c>
      <c r="F677">
        <v>227.09</v>
      </c>
      <c r="G677">
        <v>-38.343149878913898</v>
      </c>
      <c r="H677">
        <f>(Table2[[#This Row],[1Y Return vs Nifty]]-AVERAGE(Table2[1Y Return vs Nifty]))/_xlfn.STDEV.P(Table2[1Y Return vs Nifty])</f>
        <v>-1.0628326028317916</v>
      </c>
      <c r="I677">
        <v>-3.4107614252434701</v>
      </c>
      <c r="J677">
        <f>(Table2[[#This Row],[1M Return vs Nifty]]-AVERAGE(Table2[1M Return vs Nifty]))/_xlfn.STDEV.P(Table2[1M Return vs Nifty])</f>
        <v>-0.37065762149445175</v>
      </c>
      <c r="K677">
        <v>-25.489950644666699</v>
      </c>
      <c r="L677">
        <f>(Table2[[#This Row],[6M Return vs Nifty]]-AVERAGE(Table2[6M Return vs Nifty]))/_xlfn.STDEV.P(Table2[6M Return vs Nifty])</f>
        <v>-1.1597690862316106</v>
      </c>
      <c r="M677">
        <v>3.0484296654851399</v>
      </c>
      <c r="N677">
        <f>(Table2[[#This Row],[1W Return vs Nifty]]-AVERAGE(Table2[1W Return vs Nifty]))/_xlfn.STDEV.P(Table2[1W Return vs Nifty])</f>
        <v>0.50864847490648601</v>
      </c>
      <c r="O677">
        <v>225.47</v>
      </c>
      <c r="P677">
        <v>225.25834329165301</v>
      </c>
      <c r="Q677">
        <v>231.22767142444701</v>
      </c>
      <c r="R677">
        <v>63.599994589270899</v>
      </c>
      <c r="S677" s="2">
        <f>(Table2[[#This Row],[Close Price]]-Table2[[#This Row],[20D EMA]])/Table2[[#This Row],[20D EMA]]</f>
        <v>7.1849913513993193E-3</v>
      </c>
      <c r="T677" s="2">
        <f>(Table2[[#This Row],[Close Price]]-Table2[[#This Row],[50D EMA]])/Table2[[#This Row],[50D EMA]]</f>
        <v>8.131360115596082E-3</v>
      </c>
      <c r="U677" s="2">
        <f>(Table2[[#This Row],[Close Price]]-Table2[[#This Row],[200D EMA]])/Table2[[#This Row],[200D EMA]]</f>
        <v>-1.7894360994760865E-2</v>
      </c>
      <c r="V677">
        <v>0.55454894631919904</v>
      </c>
      <c r="W677">
        <v>222.15</v>
      </c>
      <c r="X677">
        <v>234.7</v>
      </c>
      <c r="Y677">
        <v>222.15</v>
      </c>
      <c r="Z677">
        <v>236.47</v>
      </c>
      <c r="AA677">
        <v>206</v>
      </c>
      <c r="AB677">
        <v>239.9</v>
      </c>
      <c r="AC677" s="2">
        <f>(Table2[[#This Row],[Close Price]]/Table2[[#This Row],[Day Low]])-1</f>
        <v>2.2237227098807155E-2</v>
      </c>
      <c r="AD677" s="2">
        <f>(Table2[[#This Row],[Day High]]/Table2[[#This Row],[Close Price]])-1</f>
        <v>3.3510942798009591E-2</v>
      </c>
      <c r="AE677" s="2">
        <f>(Table2[[#This Row],[Close Price]]/Table2[[#This Row],[Current Week Low]])-1</f>
        <v>2.2237227098807155E-2</v>
      </c>
      <c r="AF677" s="2">
        <f>(Table2[[#This Row],[Current Week High]]/Table2[[#This Row],[Close Price]])-1</f>
        <v>4.1305209388348141E-2</v>
      </c>
      <c r="AG677" s="2">
        <f>(Table2[[#This Row],[Close Price]]/Table2[[#This Row],[Current Month Low]])-1</f>
        <v>0.10237864077669911</v>
      </c>
      <c r="AH677" s="2">
        <f>(Table2[[#This Row],[Current Month High]]/Table2[[#This Row],[Close Price]])-1</f>
        <v>5.6409353119908356E-2</v>
      </c>
      <c r="AI677">
        <v>31.665859350918101</v>
      </c>
      <c r="AJ677">
        <v>19.1760692731566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0.01</v>
      </c>
      <c r="AM677" t="s">
        <v>10345</v>
      </c>
      <c r="AN677">
        <v>4.1100000000000003</v>
      </c>
      <c r="AO677" t="s">
        <v>10345</v>
      </c>
      <c r="AP677">
        <v>7.4848548989210001E-3</v>
      </c>
      <c r="AQ677">
        <f>(Table2[[#This Row],[Sharpe Ratio]]-AVERAGE(Table2[Sharpe Ratio]))/_xlfn.STDEV.P(Table2[Sharpe Ratio])</f>
        <v>-0.6672003708769676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684</v>
      </c>
      <c r="AT677">
        <f>_xlfn.RANK.AVG(Table2[[#This Row],[6M Return vs Nifty Z-Score]],Table2[6M Return vs Nifty Z-Score])</f>
        <v>681</v>
      </c>
      <c r="AU677">
        <f>_xlfn.RANK.AVG(Table2[[#This Row],[Sharpe Ratio Z-Score]],Table2[Sharpe Ratio Z-Score])</f>
        <v>508</v>
      </c>
      <c r="AV677">
        <f>(Table2[[#This Row],[Rank 1Y]]+Table2[[#This Row],[Rank 6M]]+Table2[[#This Row],[Rank Sharpe]])/3</f>
        <v>624.33333333333337</v>
      </c>
    </row>
    <row r="678" spans="1:48" x14ac:dyDescent="0.3">
      <c r="A678" t="s">
        <v>1585</v>
      </c>
      <c r="B678" t="s">
        <v>1586</v>
      </c>
      <c r="C678" t="s">
        <v>10311</v>
      </c>
      <c r="D678" t="s">
        <v>262</v>
      </c>
      <c r="E678">
        <v>6102.26879964</v>
      </c>
      <c r="F678">
        <v>1401.75</v>
      </c>
      <c r="G678">
        <v>-39.2353117947412</v>
      </c>
      <c r="H678">
        <f>(Table2[[#This Row],[1Y Return vs Nifty]]-AVERAGE(Table2[1Y Return vs Nifty]))/_xlfn.STDEV.P(Table2[1Y Return vs Nifty])</f>
        <v>-1.076833406863553</v>
      </c>
      <c r="I678">
        <v>-7.2751234381247398</v>
      </c>
      <c r="J678">
        <f>(Table2[[#This Row],[1M Return vs Nifty]]-AVERAGE(Table2[1M Return vs Nifty]))/_xlfn.STDEV.P(Table2[1M Return vs Nifty])</f>
        <v>-0.73668082377495703</v>
      </c>
      <c r="K678">
        <v>-8.9188921060905599</v>
      </c>
      <c r="L678">
        <f>(Table2[[#This Row],[6M Return vs Nifty]]-AVERAGE(Table2[6M Return vs Nifty]))/_xlfn.STDEV.P(Table2[6M Return vs Nifty])</f>
        <v>-0.59267163533304745</v>
      </c>
      <c r="M678">
        <v>1.9991083061143</v>
      </c>
      <c r="N678">
        <f>(Table2[[#This Row],[1W Return vs Nifty]]-AVERAGE(Table2[1W Return vs Nifty]))/_xlfn.STDEV.P(Table2[1W Return vs Nifty])</f>
        <v>0.27166169494380199</v>
      </c>
      <c r="O678">
        <v>1363.61</v>
      </c>
      <c r="P678">
        <v>1370.21533134781</v>
      </c>
      <c r="Q678">
        <v>1417.34227404745</v>
      </c>
      <c r="R678">
        <v>51.805688838478098</v>
      </c>
      <c r="S678" s="2">
        <f>(Table2[[#This Row],[Close Price]]-Table2[[#This Row],[20D EMA]])/Table2[[#This Row],[20D EMA]]</f>
        <v>2.796987408423237E-2</v>
      </c>
      <c r="T678" s="2">
        <f>(Table2[[#This Row],[Close Price]]-Table2[[#This Row],[50D EMA]])/Table2[[#This Row],[50D EMA]]</f>
        <v>2.3014389002034445E-2</v>
      </c>
      <c r="U678" s="2">
        <f>(Table2[[#This Row],[Close Price]]-Table2[[#This Row],[200D EMA]])/Table2[[#This Row],[200D EMA]]</f>
        <v>-1.1001064691963049E-2</v>
      </c>
      <c r="V678">
        <v>3.1857101274016801</v>
      </c>
      <c r="W678">
        <v>1380</v>
      </c>
      <c r="X678">
        <v>1530</v>
      </c>
      <c r="Y678">
        <v>1353.25</v>
      </c>
      <c r="Z678">
        <v>1530</v>
      </c>
      <c r="AA678">
        <v>1265.55</v>
      </c>
      <c r="AB678">
        <v>1530</v>
      </c>
      <c r="AC678" s="2">
        <f>(Table2[[#This Row],[Close Price]]/Table2[[#This Row],[Day Low]])-1</f>
        <v>1.5760869565217384E-2</v>
      </c>
      <c r="AD678" s="2">
        <f>(Table2[[#This Row],[Day High]]/Table2[[#This Row],[Close Price]])-1</f>
        <v>9.149277688603541E-2</v>
      </c>
      <c r="AE678" s="2">
        <f>(Table2[[#This Row],[Close Price]]/Table2[[#This Row],[Current Week Low]])-1</f>
        <v>3.5839645298355816E-2</v>
      </c>
      <c r="AF678" s="2">
        <f>(Table2[[#This Row],[Current Week High]]/Table2[[#This Row],[Close Price]])-1</f>
        <v>9.149277688603541E-2</v>
      </c>
      <c r="AG678" s="2">
        <f>(Table2[[#This Row],[Close Price]]/Table2[[#This Row],[Current Month Low]])-1</f>
        <v>0.10762119236695522</v>
      </c>
      <c r="AH678" s="2">
        <f>(Table2[[#This Row],[Current Month High]]/Table2[[#This Row],[Close Price]])-1</f>
        <v>9.149277688603541E-2</v>
      </c>
      <c r="AI678">
        <v>35.398608881754903</v>
      </c>
      <c r="AJ678">
        <v>22.627066748315901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0.03</v>
      </c>
      <c r="AM678" t="s">
        <v>10345</v>
      </c>
      <c r="AN678">
        <v>4.5599999999999996</v>
      </c>
      <c r="AO678" t="s">
        <v>10345</v>
      </c>
      <c r="AP678">
        <v>-4.9212050907652002E-2</v>
      </c>
      <c r="AQ678">
        <f>(Table2[[#This Row],[Sharpe Ratio]]-AVERAGE(Table2[Sharpe Ratio]))/_xlfn.STDEV.P(Table2[Sharpe Ratio])</f>
        <v>-1.3185852856618578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688</v>
      </c>
      <c r="AT678">
        <f>_xlfn.RANK.AVG(Table2[[#This Row],[6M Return vs Nifty Z-Score]],Table2[6M Return vs Nifty Z-Score])</f>
        <v>522</v>
      </c>
      <c r="AU678">
        <f>_xlfn.RANK.AVG(Table2[[#This Row],[Sharpe Ratio Z-Score]],Table2[Sharpe Ratio Z-Score])</f>
        <v>664</v>
      </c>
      <c r="AV678">
        <f>(Table2[[#This Row],[Rank 1Y]]+Table2[[#This Row],[Rank 6M]]+Table2[[#This Row],[Rank Sharpe]])/3</f>
        <v>624.66666666666663</v>
      </c>
    </row>
    <row r="679" spans="1:48" x14ac:dyDescent="0.3">
      <c r="A679" t="s">
        <v>2095</v>
      </c>
      <c r="B679" t="s">
        <v>2096</v>
      </c>
      <c r="C679" t="s">
        <v>10299</v>
      </c>
      <c r="D679" t="s">
        <v>431</v>
      </c>
      <c r="E679">
        <v>2978.2087094520002</v>
      </c>
      <c r="F679">
        <v>89.72</v>
      </c>
      <c r="G679">
        <v>-32.664677787398297</v>
      </c>
      <c r="H679">
        <f>(Table2[[#This Row],[1Y Return vs Nifty]]-AVERAGE(Table2[1Y Return vs Nifty]))/_xlfn.STDEV.P(Table2[1Y Return vs Nifty])</f>
        <v>-0.97371965870952149</v>
      </c>
      <c r="I679">
        <v>-1.2757854386074401</v>
      </c>
      <c r="J679">
        <f>(Table2[[#This Row],[1M Return vs Nifty]]-AVERAGE(Table2[1M Return vs Nifty]))/_xlfn.STDEV.P(Table2[1M Return vs Nifty])</f>
        <v>-0.16843776092868376</v>
      </c>
      <c r="K679">
        <v>-32.004163832661597</v>
      </c>
      <c r="L679">
        <f>(Table2[[#This Row],[6M Return vs Nifty]]-AVERAGE(Table2[6M Return vs Nifty]))/_xlfn.STDEV.P(Table2[6M Return vs Nifty])</f>
        <v>-1.3826995456782363</v>
      </c>
      <c r="M679">
        <v>4.0721972711189398</v>
      </c>
      <c r="N679">
        <f>(Table2[[#This Row],[1W Return vs Nifty]]-AVERAGE(Table2[1W Return vs Nifty]))/_xlfn.STDEV.P(Table2[1W Return vs Nifty])</f>
        <v>0.73986399922854185</v>
      </c>
      <c r="O679">
        <v>85.93</v>
      </c>
      <c r="P679">
        <v>85.015520556631003</v>
      </c>
      <c r="Q679">
        <v>85.839859125559201</v>
      </c>
      <c r="R679">
        <v>68.997161410773899</v>
      </c>
      <c r="S679" s="2">
        <f>(Table2[[#This Row],[Close Price]]-Table2[[#This Row],[20D EMA]])/Table2[[#This Row],[20D EMA]]</f>
        <v>4.4105667403700588E-2</v>
      </c>
      <c r="T679" s="2">
        <f>(Table2[[#This Row],[Close Price]]-Table2[[#This Row],[50D EMA]])/Table2[[#This Row],[50D EMA]]</f>
        <v>5.5336712785699196E-2</v>
      </c>
      <c r="U679" s="2">
        <f>(Table2[[#This Row],[Close Price]]-Table2[[#This Row],[200D EMA]])/Table2[[#This Row],[200D EMA]]</f>
        <v>4.5202088097153793E-2</v>
      </c>
      <c r="V679">
        <v>1.15223749140603</v>
      </c>
      <c r="W679">
        <v>88.25</v>
      </c>
      <c r="X679">
        <v>93</v>
      </c>
      <c r="Y679">
        <v>85.4</v>
      </c>
      <c r="Z679">
        <v>93</v>
      </c>
      <c r="AA679">
        <v>80.489999999999995</v>
      </c>
      <c r="AB679">
        <v>93</v>
      </c>
      <c r="AC679" s="2">
        <f>(Table2[[#This Row],[Close Price]]/Table2[[#This Row],[Day Low]])-1</f>
        <v>1.6657223796034071E-2</v>
      </c>
      <c r="AD679" s="2">
        <f>(Table2[[#This Row],[Day High]]/Table2[[#This Row],[Close Price]])-1</f>
        <v>3.6558181007579238E-2</v>
      </c>
      <c r="AE679" s="2">
        <f>(Table2[[#This Row],[Close Price]]/Table2[[#This Row],[Current Week Low]])-1</f>
        <v>5.0585480093676694E-2</v>
      </c>
      <c r="AF679" s="2">
        <f>(Table2[[#This Row],[Current Week High]]/Table2[[#This Row],[Close Price]])-1</f>
        <v>3.6558181007579238E-2</v>
      </c>
      <c r="AG679" s="2">
        <f>(Table2[[#This Row],[Close Price]]/Table2[[#This Row],[Current Month Low]])-1</f>
        <v>0.1146726301403902</v>
      </c>
      <c r="AH679" s="2">
        <f>(Table2[[#This Row],[Current Month High]]/Table2[[#This Row],[Close Price]])-1</f>
        <v>3.6558181007579238E-2</v>
      </c>
      <c r="AI679">
        <v>33.749442710655302</v>
      </c>
      <c r="AJ679">
        <v>43.437250199840101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0.08</v>
      </c>
      <c r="AM679" t="s">
        <v>10345</v>
      </c>
      <c r="AN679">
        <v>7.51</v>
      </c>
      <c r="AO679" t="s">
        <v>10345</v>
      </c>
      <c r="AP679">
        <v>8.1615100327669995E-3</v>
      </c>
      <c r="AQ679">
        <f>(Table2[[#This Row],[Sharpe Ratio]]-AVERAGE(Table2[Sharpe Ratio]))/_xlfn.STDEV.P(Table2[Sharpe Ratio])</f>
        <v>-0.65942634969488156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664</v>
      </c>
      <c r="AT679">
        <f>_xlfn.RANK.AVG(Table2[[#This Row],[6M Return vs Nifty Z-Score]],Table2[6M Return vs Nifty Z-Score])</f>
        <v>707</v>
      </c>
      <c r="AU679">
        <f>_xlfn.RANK.AVG(Table2[[#This Row],[Sharpe Ratio Z-Score]],Table2[Sharpe Ratio Z-Score])</f>
        <v>505</v>
      </c>
      <c r="AV679">
        <f>(Table2[[#This Row],[Rank 1Y]]+Table2[[#This Row],[Rank 6M]]+Table2[[#This Row],[Rank Sharpe]])/3</f>
        <v>625.33333333333337</v>
      </c>
    </row>
    <row r="680" spans="1:48" x14ac:dyDescent="0.3">
      <c r="A680" t="s">
        <v>1604</v>
      </c>
      <c r="B680" t="s">
        <v>1605</v>
      </c>
      <c r="C680" t="s">
        <v>10314</v>
      </c>
      <c r="D680" t="s">
        <v>306</v>
      </c>
      <c r="E680">
        <v>5815.080444231</v>
      </c>
      <c r="F680">
        <v>171.57</v>
      </c>
      <c r="G680">
        <v>-20.483990109895402</v>
      </c>
      <c r="H680">
        <f>(Table2[[#This Row],[1Y Return vs Nifty]]-AVERAGE(Table2[1Y Return vs Nifty]))/_xlfn.STDEV.P(Table2[1Y Return vs Nifty])</f>
        <v>-0.78256666493185378</v>
      </c>
      <c r="I680">
        <v>3.1620049092081599</v>
      </c>
      <c r="J680">
        <f>(Table2[[#This Row],[1M Return vs Nifty]]-AVERAGE(Table2[1M Return vs Nifty]))/_xlfn.STDEV.P(Table2[1M Return vs Nifty])</f>
        <v>0.25189921286996891</v>
      </c>
      <c r="K680">
        <v>-17.1407353225854</v>
      </c>
      <c r="L680">
        <f>(Table2[[#This Row],[6M Return vs Nifty]]-AVERAGE(Table2[6M Return vs Nifty]))/_xlfn.STDEV.P(Table2[6M Return vs Nifty])</f>
        <v>-0.87404088636234811</v>
      </c>
      <c r="M680">
        <v>7.41926195231171</v>
      </c>
      <c r="N680">
        <f>(Table2[[#This Row],[1W Return vs Nifty]]-AVERAGE(Table2[1W Return vs Nifty]))/_xlfn.STDEV.P(Table2[1W Return vs Nifty])</f>
        <v>1.495790745633762</v>
      </c>
      <c r="O680">
        <v>163.80000000000001</v>
      </c>
      <c r="P680">
        <v>164.25004071385101</v>
      </c>
      <c r="Q680">
        <v>165.36031937313601</v>
      </c>
      <c r="R680">
        <v>79.056326683532703</v>
      </c>
      <c r="S680" s="2">
        <f>(Table2[[#This Row],[Close Price]]-Table2[[#This Row],[20D EMA]])/Table2[[#This Row],[20D EMA]]</f>
        <v>4.7435897435897323E-2</v>
      </c>
      <c r="T680" s="2">
        <f>(Table2[[#This Row],[Close Price]]-Table2[[#This Row],[50D EMA]])/Table2[[#This Row],[50D EMA]]</f>
        <v>4.4565951121445922E-2</v>
      </c>
      <c r="U680" s="2">
        <f>(Table2[[#This Row],[Close Price]]-Table2[[#This Row],[200D EMA]])/Table2[[#This Row],[200D EMA]]</f>
        <v>3.7552422796498258E-2</v>
      </c>
      <c r="V680">
        <v>1.02145370238098</v>
      </c>
      <c r="W680">
        <v>170.94</v>
      </c>
      <c r="X680">
        <v>178.5</v>
      </c>
      <c r="Y680">
        <v>165.35</v>
      </c>
      <c r="Z680">
        <v>178.5</v>
      </c>
      <c r="AA680">
        <v>151.5</v>
      </c>
      <c r="AB680">
        <v>178.5</v>
      </c>
      <c r="AC680" s="2">
        <f>(Table2[[#This Row],[Close Price]]/Table2[[#This Row],[Day Low]])-1</f>
        <v>3.6855036855036882E-3</v>
      </c>
      <c r="AD680" s="2">
        <f>(Table2[[#This Row],[Day High]]/Table2[[#This Row],[Close Price]])-1</f>
        <v>4.0391676866585069E-2</v>
      </c>
      <c r="AE680" s="2">
        <f>(Table2[[#This Row],[Close Price]]/Table2[[#This Row],[Current Week Low]])-1</f>
        <v>3.7617175687934656E-2</v>
      </c>
      <c r="AF680" s="2">
        <f>(Table2[[#This Row],[Current Week High]]/Table2[[#This Row],[Close Price]])-1</f>
        <v>4.0391676866585069E-2</v>
      </c>
      <c r="AG680" s="2">
        <f>(Table2[[#This Row],[Close Price]]/Table2[[#This Row],[Current Month Low]])-1</f>
        <v>0.13247524752475237</v>
      </c>
      <c r="AH680" s="2">
        <f>(Table2[[#This Row],[Current Month High]]/Table2[[#This Row],[Close Price]])-1</f>
        <v>4.0391676866585069E-2</v>
      </c>
      <c r="AI680">
        <v>27.994404616191598</v>
      </c>
      <c r="AJ680">
        <v>31.926182237600901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-0.02</v>
      </c>
      <c r="AM680" t="s">
        <v>10344</v>
      </c>
      <c r="AN680">
        <v>9.1300000000000008</v>
      </c>
      <c r="AO680" t="s">
        <v>10345</v>
      </c>
      <c r="AP680">
        <v>-5.0041664213468999E-2</v>
      </c>
      <c r="AQ680">
        <f>(Table2[[#This Row],[Sharpe Ratio]]-AVERAGE(Table2[Sharpe Ratio]))/_xlfn.STDEV.P(Table2[Sharpe Ratio])</f>
        <v>-1.3281166275371559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601</v>
      </c>
      <c r="AT680">
        <f>_xlfn.RANK.AVG(Table2[[#This Row],[6M Return vs Nifty Z-Score]],Table2[6M Return vs Nifty Z-Score])</f>
        <v>611</v>
      </c>
      <c r="AU680">
        <f>_xlfn.RANK.AVG(Table2[[#This Row],[Sharpe Ratio Z-Score]],Table2[Sharpe Ratio Z-Score])</f>
        <v>666</v>
      </c>
      <c r="AV680">
        <f>(Table2[[#This Row],[Rank 1Y]]+Table2[[#This Row],[Rank 6M]]+Table2[[#This Row],[Rank Sharpe]])/3</f>
        <v>626</v>
      </c>
    </row>
    <row r="681" spans="1:48" x14ac:dyDescent="0.3">
      <c r="A681" t="s">
        <v>2271</v>
      </c>
      <c r="B681" t="s">
        <v>2272</v>
      </c>
      <c r="C681" t="s">
        <v>10310</v>
      </c>
      <c r="D681" t="s">
        <v>402</v>
      </c>
      <c r="E681">
        <v>2472.2130979599901</v>
      </c>
      <c r="F681">
        <v>469.9</v>
      </c>
      <c r="G681">
        <v>-36.6132883997021</v>
      </c>
      <c r="H681">
        <f>(Table2[[#This Row],[1Y Return vs Nifty]]-AVERAGE(Table2[1Y Return vs Nifty]))/_xlfn.STDEV.P(Table2[1Y Return vs Nifty])</f>
        <v>-1.0356856790022999</v>
      </c>
      <c r="I681">
        <v>-2.8126275438705899</v>
      </c>
      <c r="J681">
        <f>(Table2[[#This Row],[1M Return vs Nifty]]-AVERAGE(Table2[1M Return vs Nifty]))/_xlfn.STDEV.P(Table2[1M Return vs Nifty])</f>
        <v>-0.31400379922759469</v>
      </c>
      <c r="K681">
        <v>-21.6459387044526</v>
      </c>
      <c r="L681">
        <f>(Table2[[#This Row],[6M Return vs Nifty]]-AVERAGE(Table2[6M Return vs Nifty]))/_xlfn.STDEV.P(Table2[6M Return vs Nifty])</f>
        <v>-1.0282186866331571</v>
      </c>
      <c r="M681">
        <v>1.91402701061789</v>
      </c>
      <c r="N681">
        <f>(Table2[[#This Row],[1W Return vs Nifty]]-AVERAGE(Table2[1W Return vs Nifty]))/_xlfn.STDEV.P(Table2[1W Return vs Nifty])</f>
        <v>0.25244628293042481</v>
      </c>
      <c r="O681">
        <v>461.34</v>
      </c>
      <c r="P681">
        <v>469.79669134931299</v>
      </c>
      <c r="Q681">
        <v>494.601046215385</v>
      </c>
      <c r="R681">
        <v>56.558960310118302</v>
      </c>
      <c r="S681" s="2">
        <f>(Table2[[#This Row],[Close Price]]-Table2[[#This Row],[20D EMA]])/Table2[[#This Row],[20D EMA]]</f>
        <v>1.8554645164087231E-2</v>
      </c>
      <c r="T681" s="2">
        <f>(Table2[[#This Row],[Close Price]]-Table2[[#This Row],[50D EMA]])/Table2[[#This Row],[50D EMA]]</f>
        <v>2.1990076258363725E-4</v>
      </c>
      <c r="U681" s="2">
        <f>(Table2[[#This Row],[Close Price]]-Table2[[#This Row],[200D EMA]])/Table2[[#This Row],[200D EMA]]</f>
        <v>-4.9941354561204063E-2</v>
      </c>
      <c r="V681">
        <v>1.1511728742284899</v>
      </c>
      <c r="W681">
        <v>465.5</v>
      </c>
      <c r="X681">
        <v>473</v>
      </c>
      <c r="Y681">
        <v>455</v>
      </c>
      <c r="Z681">
        <v>478</v>
      </c>
      <c r="AA681">
        <v>433.1</v>
      </c>
      <c r="AB681">
        <v>486.7</v>
      </c>
      <c r="AC681" s="2">
        <f>(Table2[[#This Row],[Close Price]]/Table2[[#This Row],[Day Low]])-1</f>
        <v>9.4522019334049023E-3</v>
      </c>
      <c r="AD681" s="2">
        <f>(Table2[[#This Row],[Day High]]/Table2[[#This Row],[Close Price]])-1</f>
        <v>6.5971483294318123E-3</v>
      </c>
      <c r="AE681" s="2">
        <f>(Table2[[#This Row],[Close Price]]/Table2[[#This Row],[Current Week Low]])-1</f>
        <v>3.2747252747252764E-2</v>
      </c>
      <c r="AF681" s="2">
        <f>(Table2[[#This Row],[Current Week High]]/Table2[[#This Row],[Close Price]])-1</f>
        <v>1.7237710151096097E-2</v>
      </c>
      <c r="AG681" s="2">
        <f>(Table2[[#This Row],[Close Price]]/Table2[[#This Row],[Current Month Low]])-1</f>
        <v>8.4968829369660437E-2</v>
      </c>
      <c r="AH681" s="2">
        <f>(Table2[[#This Row],[Current Month High]]/Table2[[#This Row],[Close Price]])-1</f>
        <v>3.5752287720791642E-2</v>
      </c>
      <c r="AI681">
        <v>23.856139604171101</v>
      </c>
      <c r="AJ681">
        <v>8.4968829369660401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-7.0000000000000007E-2</v>
      </c>
      <c r="AM681" t="s">
        <v>10344</v>
      </c>
      <c r="AN681">
        <v>1.0900000000000001</v>
      </c>
      <c r="AO681" t="s">
        <v>10345</v>
      </c>
      <c r="AQ681">
        <f>(Table2[[#This Row],[Sharpe Ratio]]-AVERAGE(Table2[Sharpe Ratio]))/_xlfn.STDEV.P(Table2[Sharpe Ratio])</f>
        <v>-0.7531930983662638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677</v>
      </c>
      <c r="AT681">
        <f>_xlfn.RANK.AVG(Table2[[#This Row],[6M Return vs Nifty Z-Score]],Table2[6M Return vs Nifty Z-Score])</f>
        <v>651</v>
      </c>
      <c r="AU681">
        <f>_xlfn.RANK.AVG(Table2[[#This Row],[Sharpe Ratio Z-Score]],Table2[Sharpe Ratio Z-Score])</f>
        <v>551.5</v>
      </c>
      <c r="AV681">
        <f>(Table2[[#This Row],[Rank 1Y]]+Table2[[#This Row],[Rank 6M]]+Table2[[#This Row],[Rank Sharpe]])/3</f>
        <v>626.5</v>
      </c>
    </row>
    <row r="682" spans="1:48" x14ac:dyDescent="0.3">
      <c r="A682" t="s">
        <v>486</v>
      </c>
      <c r="B682" t="s">
        <v>487</v>
      </c>
      <c r="C682" t="s">
        <v>6698</v>
      </c>
      <c r="D682" t="s">
        <v>80</v>
      </c>
      <c r="E682">
        <v>44097.144033974997</v>
      </c>
      <c r="F682">
        <v>2330.35</v>
      </c>
      <c r="G682">
        <v>-12.3810437787927</v>
      </c>
      <c r="H682">
        <f>(Table2[[#This Row],[1Y Return vs Nifty]]-AVERAGE(Table2[1Y Return vs Nifty]))/_xlfn.STDEV.P(Table2[1Y Return vs Nifty])</f>
        <v>-0.65540615555677206</v>
      </c>
      <c r="I682">
        <v>-11.9269218022438</v>
      </c>
      <c r="J682">
        <f>(Table2[[#This Row],[1M Return vs Nifty]]-AVERAGE(Table2[1M Return vs Nifty]))/_xlfn.STDEV.P(Table2[1M Return vs Nifty])</f>
        <v>-1.1772881291781498</v>
      </c>
      <c r="K682">
        <v>-23.567158478553001</v>
      </c>
      <c r="L682">
        <f>(Table2[[#This Row],[6M Return vs Nifty]]-AVERAGE(Table2[6M Return vs Nifty]))/_xlfn.STDEV.P(Table2[6M Return vs Nifty])</f>
        <v>-1.0939669811052293</v>
      </c>
      <c r="M682">
        <v>-0.44440255294928399</v>
      </c>
      <c r="N682">
        <f>(Table2[[#This Row],[1W Return vs Nifty]]-AVERAGE(Table2[1W Return vs Nifty]))/_xlfn.STDEV.P(Table2[1W Return vs Nifty])</f>
        <v>-0.28019952957233613</v>
      </c>
      <c r="O682">
        <v>2384.15</v>
      </c>
      <c r="P682">
        <v>2469.2357568565499</v>
      </c>
      <c r="Q682">
        <v>2411.2494968535502</v>
      </c>
      <c r="R682">
        <v>45.323057862108001</v>
      </c>
      <c r="S682" s="2">
        <f>(Table2[[#This Row],[Close Price]]-Table2[[#This Row],[20D EMA]])/Table2[[#This Row],[20D EMA]]</f>
        <v>-2.2565694272591984E-2</v>
      </c>
      <c r="T682" s="2">
        <f>(Table2[[#This Row],[Close Price]]-Table2[[#This Row],[50D EMA]])/Table2[[#This Row],[50D EMA]]</f>
        <v>-5.6246454584538287E-2</v>
      </c>
      <c r="U682" s="2">
        <f>(Table2[[#This Row],[Close Price]]-Table2[[#This Row],[200D EMA]])/Table2[[#This Row],[200D EMA]]</f>
        <v>-3.3550861061502103E-2</v>
      </c>
      <c r="V682">
        <v>0.48123713630097598</v>
      </c>
      <c r="W682">
        <v>2326</v>
      </c>
      <c r="X682">
        <v>2358</v>
      </c>
      <c r="Y682">
        <v>2320</v>
      </c>
      <c r="Z682">
        <v>2358</v>
      </c>
      <c r="AA682">
        <v>2267.6999999999998</v>
      </c>
      <c r="AB682">
        <v>2590.5500000000002</v>
      </c>
      <c r="AC682" s="2">
        <f>(Table2[[#This Row],[Close Price]]/Table2[[#This Row],[Day Low]])-1</f>
        <v>1.8701633705933141E-3</v>
      </c>
      <c r="AD682" s="2">
        <f>(Table2[[#This Row],[Day High]]/Table2[[#This Row],[Close Price]])-1</f>
        <v>1.1865170467955544E-2</v>
      </c>
      <c r="AE682" s="2">
        <f>(Table2[[#This Row],[Close Price]]/Table2[[#This Row],[Current Week Low]])-1</f>
        <v>4.4612068965517171E-3</v>
      </c>
      <c r="AF682" s="2">
        <f>(Table2[[#This Row],[Current Week High]]/Table2[[#This Row],[Close Price]])-1</f>
        <v>1.1865170467955544E-2</v>
      </c>
      <c r="AG682" s="2">
        <f>(Table2[[#This Row],[Close Price]]/Table2[[#This Row],[Current Month Low]])-1</f>
        <v>2.7627111169907792E-2</v>
      </c>
      <c r="AH682" s="2">
        <f>(Table2[[#This Row],[Current Month High]]/Table2[[#This Row],[Close Price]])-1</f>
        <v>0.11165704722466585</v>
      </c>
      <c r="AI682">
        <v>22.0417533846847</v>
      </c>
      <c r="AJ682">
        <v>29.248474764281699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-0.13</v>
      </c>
      <c r="AM682" t="s">
        <v>10344</v>
      </c>
      <c r="AN682">
        <v>-0.9</v>
      </c>
      <c r="AO682" t="s">
        <v>10344</v>
      </c>
      <c r="AP682">
        <v>-4.9959538925028003E-2</v>
      </c>
      <c r="AQ682">
        <f>(Table2[[#This Row],[Sharpe Ratio]]-AVERAGE(Table2[Sharpe Ratio]))/_xlfn.STDEV.P(Table2[Sharpe Ratio])</f>
        <v>-1.3271730985517238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550</v>
      </c>
      <c r="AT682">
        <f>_xlfn.RANK.AVG(Table2[[#This Row],[6M Return vs Nifty Z-Score]],Table2[6M Return vs Nifty Z-Score])</f>
        <v>667</v>
      </c>
      <c r="AU682">
        <f>_xlfn.RANK.AVG(Table2[[#This Row],[Sharpe Ratio Z-Score]],Table2[Sharpe Ratio Z-Score])</f>
        <v>665</v>
      </c>
      <c r="AV682">
        <f>(Table2[[#This Row],[Rank 1Y]]+Table2[[#This Row],[Rank 6M]]+Table2[[#This Row],[Rank Sharpe]])/3</f>
        <v>627.33333333333337</v>
      </c>
    </row>
    <row r="683" spans="1:48" x14ac:dyDescent="0.3">
      <c r="A683" t="s">
        <v>1193</v>
      </c>
      <c r="B683" t="s">
        <v>1194</v>
      </c>
      <c r="C683" t="s">
        <v>6698</v>
      </c>
      <c r="D683" t="s">
        <v>80</v>
      </c>
      <c r="E683">
        <v>10187.422381364901</v>
      </c>
      <c r="F683">
        <v>1332.65</v>
      </c>
      <c r="G683">
        <v>-11.642457969752201</v>
      </c>
      <c r="H683">
        <f>(Table2[[#This Row],[1Y Return vs Nifty]]-AVERAGE(Table2[1Y Return vs Nifty]))/_xlfn.STDEV.P(Table2[1Y Return vs Nifty])</f>
        <v>-0.64381543980264022</v>
      </c>
      <c r="I683">
        <v>-16.231363032260401</v>
      </c>
      <c r="J683">
        <f>(Table2[[#This Row],[1M Return vs Nifty]]-AVERAGE(Table2[1M Return vs Nifty]))/_xlfn.STDEV.P(Table2[1M Return vs Nifty])</f>
        <v>-1.5849945908882939</v>
      </c>
      <c r="K683">
        <v>-36.213210708096497</v>
      </c>
      <c r="L683">
        <f>(Table2[[#This Row],[6M Return vs Nifty]]-AVERAGE(Table2[6M Return vs Nifty]))/_xlfn.STDEV.P(Table2[6M Return vs Nifty])</f>
        <v>-1.5267422299892646</v>
      </c>
      <c r="M683">
        <v>2.4470393628582001</v>
      </c>
      <c r="N683">
        <f>(Table2[[#This Row],[1W Return vs Nifty]]-AVERAGE(Table2[1W Return vs Nifty]))/_xlfn.STDEV.P(Table2[1W Return vs Nifty])</f>
        <v>0.37282587866600098</v>
      </c>
      <c r="O683">
        <v>1363.59</v>
      </c>
      <c r="P683">
        <v>1433.1732793932499</v>
      </c>
      <c r="Q683">
        <v>1431.61704926174</v>
      </c>
      <c r="R683">
        <v>42.735326187228203</v>
      </c>
      <c r="S683" s="2">
        <f>(Table2[[#This Row],[Close Price]]-Table2[[#This Row],[20D EMA]])/Table2[[#This Row],[20D EMA]]</f>
        <v>-2.2690104796896302E-2</v>
      </c>
      <c r="T683" s="2">
        <f>(Table2[[#This Row],[Close Price]]-Table2[[#This Row],[50D EMA]])/Table2[[#This Row],[50D EMA]]</f>
        <v>-7.0140352767257483E-2</v>
      </c>
      <c r="U683" s="2">
        <f>(Table2[[#This Row],[Close Price]]-Table2[[#This Row],[200D EMA]])/Table2[[#This Row],[200D EMA]]</f>
        <v>-6.9129554801527063E-2</v>
      </c>
      <c r="V683">
        <v>0.71028833418449899</v>
      </c>
      <c r="W683">
        <v>1325</v>
      </c>
      <c r="X683">
        <v>1345.95</v>
      </c>
      <c r="Y683">
        <v>1316.55</v>
      </c>
      <c r="Z683">
        <v>1345.95</v>
      </c>
      <c r="AA683">
        <v>1212</v>
      </c>
      <c r="AB683">
        <v>1554.95</v>
      </c>
      <c r="AC683" s="2">
        <f>(Table2[[#This Row],[Close Price]]/Table2[[#This Row],[Day Low]])-1</f>
        <v>5.7735849056603783E-3</v>
      </c>
      <c r="AD683" s="2">
        <f>(Table2[[#This Row],[Day High]]/Table2[[#This Row],[Close Price]])-1</f>
        <v>9.9801148088394243E-3</v>
      </c>
      <c r="AE683" s="2">
        <f>(Table2[[#This Row],[Close Price]]/Table2[[#This Row],[Current Week Low]])-1</f>
        <v>1.2228931677490618E-2</v>
      </c>
      <c r="AF683" s="2">
        <f>(Table2[[#This Row],[Current Week High]]/Table2[[#This Row],[Close Price]])-1</f>
        <v>9.9801148088394243E-3</v>
      </c>
      <c r="AG683" s="2">
        <f>(Table2[[#This Row],[Close Price]]/Table2[[#This Row],[Current Month Low]])-1</f>
        <v>9.9546204620462042E-2</v>
      </c>
      <c r="AH683" s="2">
        <f>(Table2[[#This Row],[Current Month High]]/Table2[[#This Row],[Close Price]])-1</f>
        <v>0.1668104903763179</v>
      </c>
      <c r="AI683">
        <v>35.219299891194197</v>
      </c>
      <c r="AJ683">
        <v>19.284819190834199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-0.15</v>
      </c>
      <c r="AM683" t="s">
        <v>10344</v>
      </c>
      <c r="AN683">
        <v>-2.38</v>
      </c>
      <c r="AO683" t="s">
        <v>10344</v>
      </c>
      <c r="AP683">
        <v>-2.4340228986583001E-2</v>
      </c>
      <c r="AQ683">
        <f>(Table2[[#This Row],[Sharpe Ratio]]-AVERAGE(Table2[Sharpe Ratio]))/_xlfn.STDEV.P(Table2[Sharpe Ratio])</f>
        <v>-1.0328354837613412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546</v>
      </c>
      <c r="AT683">
        <f>_xlfn.RANK.AVG(Table2[[#This Row],[6M Return vs Nifty Z-Score]],Table2[6M Return vs Nifty Z-Score])</f>
        <v>718</v>
      </c>
      <c r="AU683">
        <f>_xlfn.RANK.AVG(Table2[[#This Row],[Sharpe Ratio Z-Score]],Table2[Sharpe Ratio Z-Score])</f>
        <v>618</v>
      </c>
      <c r="AV683">
        <f>(Table2[[#This Row],[Rank 1Y]]+Table2[[#This Row],[Rank 6M]]+Table2[[#This Row],[Rank Sharpe]])/3</f>
        <v>627.33333333333337</v>
      </c>
    </row>
    <row r="684" spans="1:48" x14ac:dyDescent="0.3">
      <c r="A684" t="s">
        <v>1844</v>
      </c>
      <c r="B684" t="s">
        <v>1845</v>
      </c>
      <c r="C684" t="s">
        <v>10303</v>
      </c>
      <c r="D684" t="s">
        <v>265</v>
      </c>
      <c r="E684">
        <v>4098.4459842400001</v>
      </c>
      <c r="F684">
        <v>485.85</v>
      </c>
      <c r="G684">
        <v>-33.831773764445899</v>
      </c>
      <c r="H684">
        <f>(Table2[[#This Row],[1Y Return vs Nifty]]-AVERAGE(Table2[1Y Return vs Nifty]))/_xlfn.STDEV.P(Table2[1Y Return vs Nifty])</f>
        <v>-0.99203503596449882</v>
      </c>
      <c r="I684">
        <v>-3.7460724673103001</v>
      </c>
      <c r="J684">
        <f>(Table2[[#This Row],[1M Return vs Nifty]]-AVERAGE(Table2[1M Return vs Nifty]))/_xlfn.STDEV.P(Table2[1M Return vs Nifty])</f>
        <v>-0.40241748792730847</v>
      </c>
      <c r="K684">
        <v>-23.0337053150967</v>
      </c>
      <c r="L684">
        <f>(Table2[[#This Row],[6M Return vs Nifty]]-AVERAGE(Table2[6M Return vs Nifty]))/_xlfn.STDEV.P(Table2[6M Return vs Nifty])</f>
        <v>-1.0757110604912503</v>
      </c>
      <c r="M684">
        <v>-1.26247634027379</v>
      </c>
      <c r="N684">
        <f>(Table2[[#This Row],[1W Return vs Nifty]]-AVERAGE(Table2[1W Return vs Nifty]))/_xlfn.STDEV.P(Table2[1W Return vs Nifty])</f>
        <v>-0.46495958510590102</v>
      </c>
      <c r="O684">
        <v>485.4</v>
      </c>
      <c r="P684">
        <v>493.03311147276099</v>
      </c>
      <c r="Q684">
        <v>504.67825432900497</v>
      </c>
      <c r="R684">
        <v>53.992424732726597</v>
      </c>
      <c r="S684" s="2">
        <f>(Table2[[#This Row],[Close Price]]-Table2[[#This Row],[20D EMA]])/Table2[[#This Row],[20D EMA]]</f>
        <v>9.2707045735485267E-4</v>
      </c>
      <c r="T684" s="2">
        <f>(Table2[[#This Row],[Close Price]]-Table2[[#This Row],[50D EMA]])/Table2[[#This Row],[50D EMA]]</f>
        <v>-1.4569227310725604E-2</v>
      </c>
      <c r="U684" s="2">
        <f>(Table2[[#This Row],[Close Price]]-Table2[[#This Row],[200D EMA]])/Table2[[#This Row],[200D EMA]]</f>
        <v>-3.7307441260844607E-2</v>
      </c>
      <c r="V684">
        <v>0.65458730711254598</v>
      </c>
      <c r="W684">
        <v>485</v>
      </c>
      <c r="X684">
        <v>490.2</v>
      </c>
      <c r="Y684">
        <v>481.5</v>
      </c>
      <c r="Z684">
        <v>490.2</v>
      </c>
      <c r="AA684">
        <v>465.3</v>
      </c>
      <c r="AB684">
        <v>498.3</v>
      </c>
      <c r="AC684" s="2">
        <f>(Table2[[#This Row],[Close Price]]/Table2[[#This Row],[Day Low]])-1</f>
        <v>1.752577319587667E-3</v>
      </c>
      <c r="AD684" s="2">
        <f>(Table2[[#This Row],[Day High]]/Table2[[#This Row],[Close Price]])-1</f>
        <v>8.9533806730470733E-3</v>
      </c>
      <c r="AE684" s="2">
        <f>(Table2[[#This Row],[Close Price]]/Table2[[#This Row],[Current Week Low]])-1</f>
        <v>9.03426791277262E-3</v>
      </c>
      <c r="AF684" s="2">
        <f>(Table2[[#This Row],[Current Week High]]/Table2[[#This Row],[Close Price]])-1</f>
        <v>8.9533806730470733E-3</v>
      </c>
      <c r="AG684" s="2">
        <f>(Table2[[#This Row],[Close Price]]/Table2[[#This Row],[Current Month Low]])-1</f>
        <v>4.4165054803352755E-2</v>
      </c>
      <c r="AH684" s="2">
        <f>(Table2[[#This Row],[Current Month High]]/Table2[[#This Row],[Close Price]])-1</f>
        <v>2.5625192960790244E-2</v>
      </c>
      <c r="AI684">
        <v>43.871565297931397</v>
      </c>
      <c r="AJ684">
        <v>8.6912751677852498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-0.14000000000000001</v>
      </c>
      <c r="AM684" t="s">
        <v>10344</v>
      </c>
      <c r="AN684">
        <v>-0.35</v>
      </c>
      <c r="AO684" t="s">
        <v>10344</v>
      </c>
      <c r="AQ684">
        <f>(Table2[[#This Row],[Sharpe Ratio]]-AVERAGE(Table2[Sharpe Ratio]))/_xlfn.STDEV.P(Table2[Sharpe Ratio])</f>
        <v>-0.7531930983662638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672</v>
      </c>
      <c r="AT684">
        <f>_xlfn.RANK.AVG(Table2[[#This Row],[6M Return vs Nifty Z-Score]],Table2[6M Return vs Nifty Z-Score])</f>
        <v>661</v>
      </c>
      <c r="AU684">
        <f>_xlfn.RANK.AVG(Table2[[#This Row],[Sharpe Ratio Z-Score]],Table2[Sharpe Ratio Z-Score])</f>
        <v>551.5</v>
      </c>
      <c r="AV684">
        <f>(Table2[[#This Row],[Rank 1Y]]+Table2[[#This Row],[Rank 6M]]+Table2[[#This Row],[Rank Sharpe]])/3</f>
        <v>628.16666666666663</v>
      </c>
    </row>
    <row r="685" spans="1:48" x14ac:dyDescent="0.3">
      <c r="A685" t="s">
        <v>1674</v>
      </c>
      <c r="B685" t="s">
        <v>1675</v>
      </c>
      <c r="C685" t="s">
        <v>10301</v>
      </c>
      <c r="D685" t="s">
        <v>412</v>
      </c>
      <c r="E685">
        <v>5190.4738490849904</v>
      </c>
      <c r="F685">
        <v>287.95</v>
      </c>
      <c r="G685">
        <v>-24.094520116323199</v>
      </c>
      <c r="H685">
        <f>(Table2[[#This Row],[1Y Return vs Nifty]]-AVERAGE(Table2[1Y Return vs Nifty]))/_xlfn.STDEV.P(Table2[1Y Return vs Nifty])</f>
        <v>-0.83922714569661983</v>
      </c>
      <c r="I685">
        <v>-3.5798670712604901</v>
      </c>
      <c r="J685">
        <f>(Table2[[#This Row],[1M Return vs Nifty]]-AVERAGE(Table2[1M Return vs Nifty]))/_xlfn.STDEV.P(Table2[1M Return vs Nifty])</f>
        <v>-0.38667490710913799</v>
      </c>
      <c r="K685">
        <v>-25.3501785164915</v>
      </c>
      <c r="L685">
        <f>(Table2[[#This Row],[6M Return vs Nifty]]-AVERAGE(Table2[6M Return vs Nifty]))/_xlfn.STDEV.P(Table2[6M Return vs Nifty])</f>
        <v>-1.154985781809005</v>
      </c>
      <c r="M685">
        <v>1.9048777922862901</v>
      </c>
      <c r="N685">
        <f>(Table2[[#This Row],[1W Return vs Nifty]]-AVERAGE(Table2[1W Return vs Nifty]))/_xlfn.STDEV.P(Table2[1W Return vs Nifty])</f>
        <v>0.25037995332394319</v>
      </c>
      <c r="O685">
        <v>283</v>
      </c>
      <c r="P685">
        <v>287.45198047404801</v>
      </c>
      <c r="Q685">
        <v>292.13136091399201</v>
      </c>
      <c r="R685">
        <v>60.016099796498601</v>
      </c>
      <c r="S685" s="2">
        <f>(Table2[[#This Row],[Close Price]]-Table2[[#This Row],[20D EMA]])/Table2[[#This Row],[20D EMA]]</f>
        <v>1.7491166077738474E-2</v>
      </c>
      <c r="T685" s="2">
        <f>(Table2[[#This Row],[Close Price]]-Table2[[#This Row],[50D EMA]])/Table2[[#This Row],[50D EMA]]</f>
        <v>1.7325312044490758E-3</v>
      </c>
      <c r="U685" s="2">
        <f>(Table2[[#This Row],[Close Price]]-Table2[[#This Row],[200D EMA]])/Table2[[#This Row],[200D EMA]]</f>
        <v>-1.4313290092887633E-2</v>
      </c>
      <c r="V685">
        <v>1.3215992769534699</v>
      </c>
      <c r="W685">
        <v>285</v>
      </c>
      <c r="X685">
        <v>289.89999999999998</v>
      </c>
      <c r="Y685">
        <v>277.35000000000002</v>
      </c>
      <c r="Z685">
        <v>289.89999999999998</v>
      </c>
      <c r="AA685">
        <v>271.39999999999998</v>
      </c>
      <c r="AB685">
        <v>294.2</v>
      </c>
      <c r="AC685" s="2">
        <f>(Table2[[#This Row],[Close Price]]/Table2[[#This Row],[Day Low]])-1</f>
        <v>1.0350877192982333E-2</v>
      </c>
      <c r="AD685" s="2">
        <f>(Table2[[#This Row],[Day High]]/Table2[[#This Row],[Close Price]])-1</f>
        <v>6.7720090293452717E-3</v>
      </c>
      <c r="AE685" s="2">
        <f>(Table2[[#This Row],[Close Price]]/Table2[[#This Row],[Current Week Low]])-1</f>
        <v>3.8218857039841181E-2</v>
      </c>
      <c r="AF685" s="2">
        <f>(Table2[[#This Row],[Current Week High]]/Table2[[#This Row],[Close Price]])-1</f>
        <v>6.7720090293452717E-3</v>
      </c>
      <c r="AG685" s="2">
        <f>(Table2[[#This Row],[Close Price]]/Table2[[#This Row],[Current Month Low]])-1</f>
        <v>6.0980103168754685E-2</v>
      </c>
      <c r="AH685" s="2">
        <f>(Table2[[#This Row],[Current Month High]]/Table2[[#This Row],[Close Price]])-1</f>
        <v>2.1705157145337717E-2</v>
      </c>
      <c r="AI685">
        <v>34.728251432540297</v>
      </c>
      <c r="AJ685">
        <v>8.6125605079524696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-0.08</v>
      </c>
      <c r="AM685" t="s">
        <v>10344</v>
      </c>
      <c r="AN685">
        <v>1.93</v>
      </c>
      <c r="AO685" t="s">
        <v>10345</v>
      </c>
      <c r="AP685">
        <v>-6.4118504829440001E-3</v>
      </c>
      <c r="AQ685">
        <f>(Table2[[#This Row],[Sharpe Ratio]]-AVERAGE(Table2[Sharpe Ratio]))/_xlfn.STDEV.P(Table2[Sharpe Ratio])</f>
        <v>-0.82685818856880056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616</v>
      </c>
      <c r="AT685">
        <f>_xlfn.RANK.AVG(Table2[[#This Row],[6M Return vs Nifty Z-Score]],Table2[6M Return vs Nifty Z-Score])</f>
        <v>679</v>
      </c>
      <c r="AU685">
        <f>_xlfn.RANK.AVG(Table2[[#This Row],[Sharpe Ratio Z-Score]],Table2[Sharpe Ratio Z-Score])</f>
        <v>590</v>
      </c>
      <c r="AV685">
        <f>(Table2[[#This Row],[Rank 1Y]]+Table2[[#This Row],[Rank 6M]]+Table2[[#This Row],[Rank Sharpe]])/3</f>
        <v>628.33333333333337</v>
      </c>
    </row>
    <row r="686" spans="1:48" x14ac:dyDescent="0.3">
      <c r="A686" t="s">
        <v>52</v>
      </c>
      <c r="B686" t="s">
        <v>53</v>
      </c>
      <c r="C686" t="s">
        <v>10301</v>
      </c>
      <c r="D686" t="s">
        <v>54</v>
      </c>
      <c r="E686">
        <v>424506.48410619999</v>
      </c>
      <c r="F686">
        <v>6900</v>
      </c>
      <c r="G686">
        <v>-34.402422785135599</v>
      </c>
      <c r="H686">
        <f>(Table2[[#This Row],[1Y Return vs Nifty]]-AVERAGE(Table2[1Y Return vs Nifty]))/_xlfn.STDEV.P(Table2[1Y Return vs Nifty])</f>
        <v>-1.0009902995414968</v>
      </c>
      <c r="I686">
        <v>-0.28442501652118601</v>
      </c>
      <c r="J686">
        <f>(Table2[[#This Row],[1M Return vs Nifty]]-AVERAGE(Table2[1M Return vs Nifty]))/_xlfn.STDEV.P(Table2[1M Return vs Nifty])</f>
        <v>-7.4538453592408932E-2</v>
      </c>
      <c r="K686">
        <v>-7.9526524566318502</v>
      </c>
      <c r="L686">
        <f>(Table2[[#This Row],[6M Return vs Nifty]]-AVERAGE(Table2[6M Return vs Nifty]))/_xlfn.STDEV.P(Table2[6M Return vs Nifty])</f>
        <v>-0.55960482545547896</v>
      </c>
      <c r="M686">
        <v>0.96896459608513796</v>
      </c>
      <c r="N686">
        <f>(Table2[[#This Row],[1W Return vs Nifty]]-AVERAGE(Table2[1W Return vs Nifty]))/_xlfn.STDEV.P(Table2[1W Return vs Nifty])</f>
        <v>3.9006142325487367E-2</v>
      </c>
      <c r="O686">
        <v>6738.38</v>
      </c>
      <c r="P686">
        <v>6811.6269736530903</v>
      </c>
      <c r="Q686">
        <v>6942.6416516869203</v>
      </c>
      <c r="R686">
        <v>71.937619502591403</v>
      </c>
      <c r="S686" s="2">
        <f>(Table2[[#This Row],[Close Price]]-Table2[[#This Row],[20D EMA]])/Table2[[#This Row],[20D EMA]]</f>
        <v>2.3984993425719518E-2</v>
      </c>
      <c r="T686" s="2">
        <f>(Table2[[#This Row],[Close Price]]-Table2[[#This Row],[50D EMA]])/Table2[[#This Row],[50D EMA]]</f>
        <v>1.2973849961063712E-2</v>
      </c>
      <c r="U686" s="2">
        <f>(Table2[[#This Row],[Close Price]]-Table2[[#This Row],[200D EMA]])/Table2[[#This Row],[200D EMA]]</f>
        <v>-6.1419923173709088E-3</v>
      </c>
      <c r="V686">
        <v>0.80605100967263299</v>
      </c>
      <c r="W686">
        <v>6852</v>
      </c>
      <c r="X686">
        <v>6917</v>
      </c>
      <c r="Y686">
        <v>6730</v>
      </c>
      <c r="Z686">
        <v>6917</v>
      </c>
      <c r="AA686">
        <v>6425</v>
      </c>
      <c r="AB686">
        <v>6917</v>
      </c>
      <c r="AC686" s="2">
        <f>(Table2[[#This Row],[Close Price]]/Table2[[#This Row],[Day Low]])-1</f>
        <v>7.0052539404552583E-3</v>
      </c>
      <c r="AD686" s="2">
        <f>(Table2[[#This Row],[Day High]]/Table2[[#This Row],[Close Price]])-1</f>
        <v>2.4637681159420666E-3</v>
      </c>
      <c r="AE686" s="2">
        <f>(Table2[[#This Row],[Close Price]]/Table2[[#This Row],[Current Week Low]])-1</f>
        <v>2.5260029717681931E-2</v>
      </c>
      <c r="AF686" s="2">
        <f>(Table2[[#This Row],[Current Week High]]/Table2[[#This Row],[Close Price]])-1</f>
        <v>2.4637681159420666E-3</v>
      </c>
      <c r="AG686" s="2">
        <f>(Table2[[#This Row],[Close Price]]/Table2[[#This Row],[Current Month Low]])-1</f>
        <v>7.3929961089494123E-2</v>
      </c>
      <c r="AH686" s="2">
        <f>(Table2[[#This Row],[Current Month High]]/Table2[[#This Row],[Close Price]])-1</f>
        <v>2.4637681159420666E-3</v>
      </c>
      <c r="AI686">
        <v>18.7246376811594</v>
      </c>
      <c r="AJ686">
        <v>11.509744982061401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-0.1</v>
      </c>
      <c r="AM686" t="s">
        <v>10344</v>
      </c>
      <c r="AN686">
        <v>4.26</v>
      </c>
      <c r="AO686" t="s">
        <v>10345</v>
      </c>
      <c r="AP686">
        <v>-7.9815202607299005E-2</v>
      </c>
      <c r="AQ686">
        <f>(Table2[[#This Row],[Sharpe Ratio]]-AVERAGE(Table2[Sharpe Ratio]))/_xlfn.STDEV.P(Table2[Sharpe Ratio])</f>
        <v>-1.670181745441019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674</v>
      </c>
      <c r="AT686">
        <f>_xlfn.RANK.AVG(Table2[[#This Row],[6M Return vs Nifty Z-Score]],Table2[6M Return vs Nifty Z-Score])</f>
        <v>513</v>
      </c>
      <c r="AU686">
        <f>_xlfn.RANK.AVG(Table2[[#This Row],[Sharpe Ratio Z-Score]],Table2[Sharpe Ratio Z-Score])</f>
        <v>701</v>
      </c>
      <c r="AV686">
        <f>(Table2[[#This Row],[Rank 1Y]]+Table2[[#This Row],[Rank 6M]]+Table2[[#This Row],[Rank Sharpe]])/3</f>
        <v>629.33333333333337</v>
      </c>
    </row>
    <row r="687" spans="1:48" x14ac:dyDescent="0.3">
      <c r="A687" t="s">
        <v>2331</v>
      </c>
      <c r="B687" t="s">
        <v>2332</v>
      </c>
      <c r="C687" t="s">
        <v>6698</v>
      </c>
      <c r="D687" t="s">
        <v>80</v>
      </c>
      <c r="E687">
        <v>2338.1086260000002</v>
      </c>
      <c r="F687">
        <v>90.22</v>
      </c>
      <c r="G687">
        <v>-47.634067372172503</v>
      </c>
      <c r="H687">
        <f>(Table2[[#This Row],[1Y Return vs Nifty]]-AVERAGE(Table2[1Y Return vs Nifty]))/_xlfn.STDEV.P(Table2[1Y Return vs Nifty])</f>
        <v>-1.2086360862474153</v>
      </c>
      <c r="I687">
        <v>-10.6724766883582</v>
      </c>
      <c r="J687">
        <f>(Table2[[#This Row],[1M Return vs Nifty]]-AVERAGE(Table2[1M Return vs Nifty]))/_xlfn.STDEV.P(Table2[1M Return vs Nifty])</f>
        <v>-1.0584700639609126</v>
      </c>
      <c r="K687">
        <v>-32.258405133064102</v>
      </c>
      <c r="L687">
        <f>(Table2[[#This Row],[6M Return vs Nifty]]-AVERAGE(Table2[6M Return vs Nifty]))/_xlfn.STDEV.P(Table2[6M Return vs Nifty])</f>
        <v>-1.3914002326642703</v>
      </c>
      <c r="M687">
        <v>-1.0616709537098901</v>
      </c>
      <c r="N687">
        <f>(Table2[[#This Row],[1W Return vs Nifty]]-AVERAGE(Table2[1W Return vs Nifty]))/_xlfn.STDEV.P(Table2[1W Return vs Nifty])</f>
        <v>-0.4196081572178097</v>
      </c>
      <c r="O687">
        <v>92.09</v>
      </c>
      <c r="P687">
        <v>94.0879105879512</v>
      </c>
      <c r="Q687">
        <v>98.732117484402096</v>
      </c>
      <c r="R687">
        <v>42.4561584567248</v>
      </c>
      <c r="S687" s="2">
        <f>(Table2[[#This Row],[Close Price]]-Table2[[#This Row],[20D EMA]])/Table2[[#This Row],[20D EMA]]</f>
        <v>-2.0306222173960303E-2</v>
      </c>
      <c r="T687" s="2">
        <f>(Table2[[#This Row],[Close Price]]-Table2[[#This Row],[50D EMA]])/Table2[[#This Row],[50D EMA]]</f>
        <v>-4.1109538555812307E-2</v>
      </c>
      <c r="U687" s="2">
        <f>(Table2[[#This Row],[Close Price]]-Table2[[#This Row],[200D EMA]])/Table2[[#This Row],[200D EMA]]</f>
        <v>-8.6214270505713189E-2</v>
      </c>
      <c r="V687">
        <v>0.37921907835504098</v>
      </c>
      <c r="W687">
        <v>90.1</v>
      </c>
      <c r="X687">
        <v>91.05</v>
      </c>
      <c r="Y687">
        <v>90</v>
      </c>
      <c r="Z687">
        <v>95.08</v>
      </c>
      <c r="AA687">
        <v>88.69</v>
      </c>
      <c r="AB687">
        <v>96.44</v>
      </c>
      <c r="AC687" s="2">
        <f>(Table2[[#This Row],[Close Price]]/Table2[[#This Row],[Day Low]])-1</f>
        <v>1.3318534961155315E-3</v>
      </c>
      <c r="AD687" s="2">
        <f>(Table2[[#This Row],[Day High]]/Table2[[#This Row],[Close Price]])-1</f>
        <v>9.1997339835956371E-3</v>
      </c>
      <c r="AE687" s="2">
        <f>(Table2[[#This Row],[Close Price]]/Table2[[#This Row],[Current Week Low]])-1</f>
        <v>2.4444444444444713E-3</v>
      </c>
      <c r="AF687" s="2">
        <f>(Table2[[#This Row],[Current Week High]]/Table2[[#This Row],[Close Price]])-1</f>
        <v>5.3868321879849246E-2</v>
      </c>
      <c r="AG687" s="2">
        <f>(Table2[[#This Row],[Close Price]]/Table2[[#This Row],[Current Month Low]])-1</f>
        <v>1.7251099334761433E-2</v>
      </c>
      <c r="AH687" s="2">
        <f>(Table2[[#This Row],[Current Month High]]/Table2[[#This Row],[Close Price]])-1</f>
        <v>6.8942584792728967E-2</v>
      </c>
      <c r="AI687">
        <v>72.910662824207407</v>
      </c>
      <c r="AJ687">
        <v>8.8299155609167599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-0.06</v>
      </c>
      <c r="AM687" t="s">
        <v>10344</v>
      </c>
      <c r="AN687">
        <v>-2.2200000000000002</v>
      </c>
      <c r="AO687" t="s">
        <v>10344</v>
      </c>
      <c r="AP687">
        <v>2.1893427876653999E-2</v>
      </c>
      <c r="AQ687">
        <f>(Table2[[#This Row],[Sharpe Ratio]]-AVERAGE(Table2[Sharpe Ratio]))/_xlfn.STDEV.P(Table2[Sharpe Ratio])</f>
        <v>-0.5016617590646737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708</v>
      </c>
      <c r="AT687">
        <f>_xlfn.RANK.AVG(Table2[[#This Row],[6M Return vs Nifty Z-Score]],Table2[6M Return vs Nifty Z-Score])</f>
        <v>709</v>
      </c>
      <c r="AU687">
        <f>_xlfn.RANK.AVG(Table2[[#This Row],[Sharpe Ratio Z-Score]],Table2[Sharpe Ratio Z-Score])</f>
        <v>473</v>
      </c>
      <c r="AV687">
        <f>(Table2[[#This Row],[Rank 1Y]]+Table2[[#This Row],[Rank 6M]]+Table2[[#This Row],[Rank Sharpe]])/3</f>
        <v>630</v>
      </c>
    </row>
    <row r="688" spans="1:48" x14ac:dyDescent="0.3">
      <c r="A688" t="s">
        <v>1093</v>
      </c>
      <c r="B688" t="s">
        <v>1094</v>
      </c>
      <c r="C688" t="s">
        <v>10314</v>
      </c>
      <c r="D688" t="s">
        <v>561</v>
      </c>
      <c r="E688">
        <v>11811.554827030001</v>
      </c>
      <c r="F688">
        <v>886.6</v>
      </c>
      <c r="G688">
        <v>-44.881525882657101</v>
      </c>
      <c r="H688">
        <f>(Table2[[#This Row],[1Y Return vs Nifty]]-AVERAGE(Table2[1Y Return vs Nifty]))/_xlfn.STDEV.P(Table2[1Y Return vs Nifty])</f>
        <v>-1.1654401222633872</v>
      </c>
      <c r="I688">
        <v>-2.48779824638043</v>
      </c>
      <c r="J688">
        <f>(Table2[[#This Row],[1M Return vs Nifty]]-AVERAGE(Table2[1M Return vs Nifty]))/_xlfn.STDEV.P(Table2[1M Return vs Nifty])</f>
        <v>-0.28323673877478089</v>
      </c>
      <c r="K688">
        <v>-13.004266275699701</v>
      </c>
      <c r="L688">
        <f>(Table2[[#This Row],[6M Return vs Nifty]]-AVERAGE(Table2[6M Return vs Nifty]))/_xlfn.STDEV.P(Table2[6M Return vs Nifty])</f>
        <v>-0.73248197226226863</v>
      </c>
      <c r="M688">
        <v>-3.5163709480117702</v>
      </c>
      <c r="N688">
        <f>(Table2[[#This Row],[1W Return vs Nifty]]-AVERAGE(Table2[1W Return vs Nifty]))/_xlfn.STDEV.P(Table2[1W Return vs Nifty])</f>
        <v>-0.97399642181276669</v>
      </c>
      <c r="O688">
        <v>894.07</v>
      </c>
      <c r="P688">
        <v>885.97595177072901</v>
      </c>
      <c r="Q688">
        <v>876.70322195884501</v>
      </c>
      <c r="R688">
        <v>47.260458351451803</v>
      </c>
      <c r="S688" s="2">
        <f>(Table2[[#This Row],[Close Price]]-Table2[[#This Row],[20D EMA]])/Table2[[#This Row],[20D EMA]]</f>
        <v>-8.3550504994016426E-3</v>
      </c>
      <c r="T688" s="2">
        <f>(Table2[[#This Row],[Close Price]]-Table2[[#This Row],[50D EMA]])/Table2[[#This Row],[50D EMA]]</f>
        <v>7.0436249203353223E-4</v>
      </c>
      <c r="U688" s="2">
        <f>(Table2[[#This Row],[Close Price]]-Table2[[#This Row],[200D EMA]])/Table2[[#This Row],[200D EMA]]</f>
        <v>1.1288629713305194E-2</v>
      </c>
      <c r="V688">
        <v>0.75263872810245003</v>
      </c>
      <c r="W688">
        <v>882</v>
      </c>
      <c r="X688">
        <v>898</v>
      </c>
      <c r="Y688">
        <v>871</v>
      </c>
      <c r="Z688">
        <v>910.5</v>
      </c>
      <c r="AA688">
        <v>861</v>
      </c>
      <c r="AB688">
        <v>935</v>
      </c>
      <c r="AC688" s="2">
        <f>(Table2[[#This Row],[Close Price]]/Table2[[#This Row],[Day Low]])-1</f>
        <v>5.2154195011338E-3</v>
      </c>
      <c r="AD688" s="2">
        <f>(Table2[[#This Row],[Day High]]/Table2[[#This Row],[Close Price]])-1</f>
        <v>1.285810963230305E-2</v>
      </c>
      <c r="AE688" s="2">
        <f>(Table2[[#This Row],[Close Price]]/Table2[[#This Row],[Current Week Low]])-1</f>
        <v>1.7910447761193993E-2</v>
      </c>
      <c r="AF688" s="2">
        <f>(Table2[[#This Row],[Current Week High]]/Table2[[#This Row],[Close Price]])-1</f>
        <v>2.6956914053688275E-2</v>
      </c>
      <c r="AG688" s="2">
        <f>(Table2[[#This Row],[Close Price]]/Table2[[#This Row],[Current Month Low]])-1</f>
        <v>2.9732868757259112E-2</v>
      </c>
      <c r="AH688" s="2">
        <f>(Table2[[#This Row],[Current Month High]]/Table2[[#This Row],[Close Price]])-1</f>
        <v>5.4590570719603049E-2</v>
      </c>
      <c r="AI688">
        <v>19.783442364087499</v>
      </c>
      <c r="AJ688">
        <v>16.420458275884702</v>
      </c>
      <c r="AK688" t="str">
        <f>IF(AND(Table2[[#This Row],[20D EMA]]&gt;Table2[[#This Row],[50D EMA]],Table2[[#This Row],[50D EMA]]&gt;Table2[[#This Row],[200D EMA]]),"Uptrend","Downtrend/NoTrend")</f>
        <v>Uptrend</v>
      </c>
      <c r="AL688">
        <v>0.04</v>
      </c>
      <c r="AM688" t="s">
        <v>10345</v>
      </c>
      <c r="AN688">
        <v>0.67</v>
      </c>
      <c r="AO688" t="s">
        <v>10345</v>
      </c>
      <c r="AP688">
        <v>-2.8770950290747999E-2</v>
      </c>
      <c r="AQ688">
        <f>(Table2[[#This Row],[Sharpe Ratio]]-AVERAGE(Table2[Sharpe Ratio]))/_xlfn.STDEV.P(Table2[Sharpe Ratio])</f>
        <v>-1.083739584754001</v>
      </c>
      <c r="AR6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-4.2388948398672044</v>
      </c>
      <c r="AS688">
        <f>_xlfn.RANK.AVG(Table2[[#This Row],[1Y Return vs Nifty Z-Score]],Table2[1Y Return vs Nifty Z-Score])</f>
        <v>704</v>
      </c>
      <c r="AT688">
        <f>_xlfn.RANK.AVG(Table2[[#This Row],[6M Return vs Nifty Z-Score]],Table2[6M Return vs Nifty Z-Score])</f>
        <v>566</v>
      </c>
      <c r="AU688">
        <f>_xlfn.RANK.AVG(Table2[[#This Row],[Sharpe Ratio Z-Score]],Table2[Sharpe Ratio Z-Score])</f>
        <v>632</v>
      </c>
      <c r="AV688">
        <f>(Table2[[#This Row],[Rank 1Y]]+Table2[[#This Row],[Rank 6M]]+Table2[[#This Row],[Rank Sharpe]])/3</f>
        <v>634</v>
      </c>
    </row>
    <row r="689" spans="1:48" x14ac:dyDescent="0.3">
      <c r="A689" t="s">
        <v>1565</v>
      </c>
      <c r="B689" t="s">
        <v>1566</v>
      </c>
      <c r="C689" t="s">
        <v>10309</v>
      </c>
      <c r="D689" t="s">
        <v>473</v>
      </c>
      <c r="E689">
        <v>6322.0216221199998</v>
      </c>
      <c r="F689">
        <v>1167.8</v>
      </c>
      <c r="G689">
        <v>-37.844059126014599</v>
      </c>
      <c r="H689">
        <f>(Table2[[#This Row],[1Y Return vs Nifty]]-AVERAGE(Table2[1Y Return vs Nifty]))/_xlfn.STDEV.P(Table2[1Y Return vs Nifty])</f>
        <v>-1.0550003117404063</v>
      </c>
      <c r="I689">
        <v>-0.60595504628262797</v>
      </c>
      <c r="J689">
        <f>(Table2[[#This Row],[1M Return vs Nifty]]-AVERAGE(Table2[1M Return vs Nifty]))/_xlfn.STDEV.P(Table2[1M Return vs Nifty])</f>
        <v>-0.10499301523294255</v>
      </c>
      <c r="K689">
        <v>-11.743023824853299</v>
      </c>
      <c r="L689">
        <f>(Table2[[#This Row],[6M Return vs Nifty]]-AVERAGE(Table2[6M Return vs Nifty]))/_xlfn.STDEV.P(Table2[6M Return vs Nifty])</f>
        <v>-0.68931952870593149</v>
      </c>
      <c r="M689">
        <v>1.5272455011207899</v>
      </c>
      <c r="N689">
        <f>(Table2[[#This Row],[1W Return vs Nifty]]-AVERAGE(Table2[1W Return vs Nifty]))/_xlfn.STDEV.P(Table2[1W Return vs Nifty])</f>
        <v>0.1650925817346505</v>
      </c>
      <c r="O689">
        <v>1138.28</v>
      </c>
      <c r="P689">
        <v>1107.2434899913301</v>
      </c>
      <c r="Q689">
        <v>1117.8832048009299</v>
      </c>
      <c r="R689">
        <v>60.968638815088397</v>
      </c>
      <c r="S689" s="2">
        <f>(Table2[[#This Row],[Close Price]]-Table2[[#This Row],[20D EMA]])/Table2[[#This Row],[20D EMA]]</f>
        <v>2.5933865129845014E-2</v>
      </c>
      <c r="T689" s="2">
        <f>(Table2[[#This Row],[Close Price]]-Table2[[#This Row],[50D EMA]])/Table2[[#This Row],[50D EMA]]</f>
        <v>5.4691231473525344E-2</v>
      </c>
      <c r="U689" s="2">
        <f>(Table2[[#This Row],[Close Price]]-Table2[[#This Row],[200D EMA]])/Table2[[#This Row],[200D EMA]]</f>
        <v>4.4652961046998764E-2</v>
      </c>
      <c r="V689">
        <v>0.56427474024125301</v>
      </c>
      <c r="W689">
        <v>1158</v>
      </c>
      <c r="X689">
        <v>1195</v>
      </c>
      <c r="Y689">
        <v>1149.8</v>
      </c>
      <c r="Z689">
        <v>1246</v>
      </c>
      <c r="AA689">
        <v>1082.7</v>
      </c>
      <c r="AB689">
        <v>1246</v>
      </c>
      <c r="AC689" s="2">
        <f>(Table2[[#This Row],[Close Price]]/Table2[[#This Row],[Day Low]])-1</f>
        <v>8.4628670120898697E-3</v>
      </c>
      <c r="AD689" s="2">
        <f>(Table2[[#This Row],[Day High]]/Table2[[#This Row],[Close Price]])-1</f>
        <v>2.3291659530741526E-2</v>
      </c>
      <c r="AE689" s="2">
        <f>(Table2[[#This Row],[Close Price]]/Table2[[#This Row],[Current Week Low]])-1</f>
        <v>1.5654896503739746E-2</v>
      </c>
      <c r="AF689" s="2">
        <f>(Table2[[#This Row],[Current Week High]]/Table2[[#This Row],[Close Price]])-1</f>
        <v>6.696352115088211E-2</v>
      </c>
      <c r="AG689" s="2">
        <f>(Table2[[#This Row],[Close Price]]/Table2[[#This Row],[Current Month Low]])-1</f>
        <v>7.8599796804285527E-2</v>
      </c>
      <c r="AH689" s="2">
        <f>(Table2[[#This Row],[Current Month High]]/Table2[[#This Row],[Close Price]])-1</f>
        <v>6.696352115088211E-2</v>
      </c>
      <c r="AI689">
        <v>20.286007878061302</v>
      </c>
      <c r="AJ689">
        <v>25.125897353476901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0.04</v>
      </c>
      <c r="AM689" t="s">
        <v>10345</v>
      </c>
      <c r="AN689">
        <v>4.4400000000000004</v>
      </c>
      <c r="AO689" t="s">
        <v>10345</v>
      </c>
      <c r="AP689">
        <v>-5.1420711544401997E-2</v>
      </c>
      <c r="AQ689">
        <f>(Table2[[#This Row],[Sharpe Ratio]]-AVERAGE(Table2[Sharpe Ratio]))/_xlfn.STDEV.P(Table2[Sharpe Ratio])</f>
        <v>-1.3439603603716905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682</v>
      </c>
      <c r="AT689">
        <f>_xlfn.RANK.AVG(Table2[[#This Row],[6M Return vs Nifty Z-Score]],Table2[6M Return vs Nifty Z-Score])</f>
        <v>552</v>
      </c>
      <c r="AU689">
        <f>_xlfn.RANK.AVG(Table2[[#This Row],[Sharpe Ratio Z-Score]],Table2[Sharpe Ratio Z-Score])</f>
        <v>668</v>
      </c>
      <c r="AV689">
        <f>(Table2[[#This Row],[Rank 1Y]]+Table2[[#This Row],[Rank 6M]]+Table2[[#This Row],[Rank Sharpe]])/3</f>
        <v>634</v>
      </c>
    </row>
    <row r="690" spans="1:48" x14ac:dyDescent="0.3">
      <c r="A690" t="s">
        <v>917</v>
      </c>
      <c r="B690" t="s">
        <v>918</v>
      </c>
      <c r="C690" t="s">
        <v>10314</v>
      </c>
      <c r="D690" t="s">
        <v>561</v>
      </c>
      <c r="E690">
        <v>16315.169852999999</v>
      </c>
      <c r="F690">
        <v>3290.4</v>
      </c>
      <c r="G690">
        <v>-56.797475103510699</v>
      </c>
      <c r="H690">
        <f>(Table2[[#This Row],[1Y Return vs Nifty]]-AVERAGE(Table2[1Y Return vs Nifty]))/_xlfn.STDEV.P(Table2[1Y Return vs Nifty])</f>
        <v>-1.3524385436641555</v>
      </c>
      <c r="I690">
        <v>-8.2640121234749397</v>
      </c>
      <c r="J690">
        <f>(Table2[[#This Row],[1M Return vs Nifty]]-AVERAGE(Table2[1M Return vs Nifty]))/_xlfn.STDEV.P(Table2[1M Return vs Nifty])</f>
        <v>-0.83034601407139219</v>
      </c>
      <c r="K690">
        <v>-5.0910500597570501</v>
      </c>
      <c r="L690">
        <f>(Table2[[#This Row],[6M Return vs Nifty]]-AVERAGE(Table2[6M Return vs Nifty]))/_xlfn.STDEV.P(Table2[6M Return vs Nifty])</f>
        <v>-0.46167460446355207</v>
      </c>
      <c r="M690">
        <v>-1.49640245655286</v>
      </c>
      <c r="N690">
        <f>(Table2[[#This Row],[1W Return vs Nifty]]-AVERAGE(Table2[1W Return vs Nifty]))/_xlfn.STDEV.P(Table2[1W Return vs Nifty])</f>
        <v>-0.51779125249842683</v>
      </c>
      <c r="O690">
        <v>3388.73</v>
      </c>
      <c r="P690">
        <v>3454.2440379064301</v>
      </c>
      <c r="Q690">
        <v>3532.0768304907101</v>
      </c>
      <c r="R690">
        <v>37.260497348747599</v>
      </c>
      <c r="S690" s="2">
        <f>(Table2[[#This Row],[Close Price]]-Table2[[#This Row],[20D EMA]])/Table2[[#This Row],[20D EMA]]</f>
        <v>-2.901677029447608E-2</v>
      </c>
      <c r="T690" s="2">
        <f>(Table2[[#This Row],[Close Price]]-Table2[[#This Row],[50D EMA]])/Table2[[#This Row],[50D EMA]]</f>
        <v>-4.7432675893314596E-2</v>
      </c>
      <c r="U690" s="2">
        <f>(Table2[[#This Row],[Close Price]]-Table2[[#This Row],[200D EMA]])/Table2[[#This Row],[200D EMA]]</f>
        <v>-6.842343530141555E-2</v>
      </c>
      <c r="V690">
        <v>0.79542916819755805</v>
      </c>
      <c r="W690">
        <v>3263</v>
      </c>
      <c r="X690">
        <v>3308</v>
      </c>
      <c r="Y690">
        <v>3263</v>
      </c>
      <c r="Z690">
        <v>3360</v>
      </c>
      <c r="AA690">
        <v>3226.4</v>
      </c>
      <c r="AB690">
        <v>3790</v>
      </c>
      <c r="AC690" s="2">
        <f>(Table2[[#This Row],[Close Price]]/Table2[[#This Row],[Day Low]])-1</f>
        <v>8.397180508734392E-3</v>
      </c>
      <c r="AD690" s="2">
        <f>(Table2[[#This Row],[Day High]]/Table2[[#This Row],[Close Price]])-1</f>
        <v>5.34889375151959E-3</v>
      </c>
      <c r="AE690" s="2">
        <f>(Table2[[#This Row],[Close Price]]/Table2[[#This Row],[Current Week Low]])-1</f>
        <v>8.397180508734392E-3</v>
      </c>
      <c r="AF690" s="2">
        <f>(Table2[[#This Row],[Current Week High]]/Table2[[#This Row],[Close Price]])-1</f>
        <v>2.1152443471918358E-2</v>
      </c>
      <c r="AG690" s="2">
        <f>(Table2[[#This Row],[Close Price]]/Table2[[#This Row],[Current Month Low]])-1</f>
        <v>1.983635011157947E-2</v>
      </c>
      <c r="AH690" s="2">
        <f>(Table2[[#This Row],[Current Month High]]/Table2[[#This Row],[Close Price]])-1</f>
        <v>0.15183564308290776</v>
      </c>
      <c r="AI690">
        <v>43.576768781910999</v>
      </c>
      <c r="AJ690">
        <v>14.4108903145047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-0.06</v>
      </c>
      <c r="AM690" t="s">
        <v>10344</v>
      </c>
      <c r="AN690">
        <v>-7.32</v>
      </c>
      <c r="AO690" t="s">
        <v>10344</v>
      </c>
      <c r="AP690">
        <v>-7.8308072364960998E-2</v>
      </c>
      <c r="AQ690">
        <f>(Table2[[#This Row],[Sharpe Ratio]]-AVERAGE(Table2[Sharpe Ratio]))/_xlfn.STDEV.P(Table2[Sharpe Ratio])</f>
        <v>-1.6528664812214104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727</v>
      </c>
      <c r="AT690">
        <f>_xlfn.RANK.AVG(Table2[[#This Row],[6M Return vs Nifty Z-Score]],Table2[6M Return vs Nifty Z-Score])</f>
        <v>479</v>
      </c>
      <c r="AU690">
        <f>_xlfn.RANK.AVG(Table2[[#This Row],[Sharpe Ratio Z-Score]],Table2[Sharpe Ratio Z-Score])</f>
        <v>699</v>
      </c>
      <c r="AV690">
        <f>(Table2[[#This Row],[Rank 1Y]]+Table2[[#This Row],[Rank 6M]]+Table2[[#This Row],[Rank Sharpe]])/3</f>
        <v>635</v>
      </c>
    </row>
    <row r="691" spans="1:48" x14ac:dyDescent="0.3">
      <c r="A691" t="s">
        <v>1212</v>
      </c>
      <c r="B691" t="s">
        <v>1213</v>
      </c>
      <c r="C691" t="s">
        <v>10302</v>
      </c>
      <c r="D691" t="s">
        <v>21</v>
      </c>
      <c r="E691">
        <v>9932.8318197399894</v>
      </c>
      <c r="F691">
        <v>1578.95</v>
      </c>
      <c r="G691">
        <v>-26.100784295428198</v>
      </c>
      <c r="H691">
        <f>(Table2[[#This Row],[1Y Return vs Nifty]]-AVERAGE(Table2[1Y Return vs Nifty]))/_xlfn.STDEV.P(Table2[1Y Return vs Nifty])</f>
        <v>-0.870711690272303</v>
      </c>
      <c r="I691">
        <v>-6.27003834654034</v>
      </c>
      <c r="J691">
        <f>(Table2[[#This Row],[1M Return vs Nifty]]-AVERAGE(Table2[1M Return vs Nifty]))/_xlfn.STDEV.P(Table2[1M Return vs Nifty])</f>
        <v>-0.64148154830339676</v>
      </c>
      <c r="K691">
        <v>-15.431021537700801</v>
      </c>
      <c r="L691">
        <f>(Table2[[#This Row],[6M Return vs Nifty]]-AVERAGE(Table2[6M Return vs Nifty]))/_xlfn.STDEV.P(Table2[6M Return vs Nifty])</f>
        <v>-0.81553078413097313</v>
      </c>
      <c r="M691">
        <v>1.32546752415474</v>
      </c>
      <c r="N691">
        <f>(Table2[[#This Row],[1W Return vs Nifty]]-AVERAGE(Table2[1W Return vs Nifty]))/_xlfn.STDEV.P(Table2[1W Return vs Nifty])</f>
        <v>0.11952149657419947</v>
      </c>
      <c r="O691">
        <v>1586.95</v>
      </c>
      <c r="P691">
        <v>1610.3166391974901</v>
      </c>
      <c r="Q691">
        <v>1579.6832296767</v>
      </c>
      <c r="R691">
        <v>52.354360489730198</v>
      </c>
      <c r="S691" s="2">
        <f>(Table2[[#This Row],[Close Price]]-Table2[[#This Row],[20D EMA]])/Table2[[#This Row],[20D EMA]]</f>
        <v>-5.0411166073285234E-3</v>
      </c>
      <c r="T691" s="2">
        <f>(Table2[[#This Row],[Close Price]]-Table2[[#This Row],[50D EMA]])/Table2[[#This Row],[50D EMA]]</f>
        <v>-1.9478553741531082E-2</v>
      </c>
      <c r="U691" s="2">
        <f>(Table2[[#This Row],[Close Price]]-Table2[[#This Row],[200D EMA]])/Table2[[#This Row],[200D EMA]]</f>
        <v>-4.6416247442848679E-4</v>
      </c>
      <c r="V691">
        <v>0.21281172588076</v>
      </c>
      <c r="W691">
        <v>1564.2</v>
      </c>
      <c r="X691">
        <v>1601</v>
      </c>
      <c r="Y691">
        <v>1564.2</v>
      </c>
      <c r="Z691">
        <v>1630</v>
      </c>
      <c r="AA691">
        <v>1491</v>
      </c>
      <c r="AB691">
        <v>1650.65</v>
      </c>
      <c r="AC691" s="2">
        <f>(Table2[[#This Row],[Close Price]]/Table2[[#This Row],[Day Low]])-1</f>
        <v>9.4297404423986375E-3</v>
      </c>
      <c r="AD691" s="2">
        <f>(Table2[[#This Row],[Day High]]/Table2[[#This Row],[Close Price]])-1</f>
        <v>1.3964976725038714E-2</v>
      </c>
      <c r="AE691" s="2">
        <f>(Table2[[#This Row],[Close Price]]/Table2[[#This Row],[Current Week Low]])-1</f>
        <v>9.4297404423986375E-3</v>
      </c>
      <c r="AF691" s="2">
        <f>(Table2[[#This Row],[Current Week High]]/Table2[[#This Row],[Close Price]])-1</f>
        <v>3.2331612780645447E-2</v>
      </c>
      <c r="AG691" s="2">
        <f>(Table2[[#This Row],[Close Price]]/Table2[[#This Row],[Current Month Low]])-1</f>
        <v>5.898725687458084E-2</v>
      </c>
      <c r="AH691" s="2">
        <f>(Table2[[#This Row],[Current Month High]]/Table2[[#This Row],[Close Price]])-1</f>
        <v>4.5409924316792916E-2</v>
      </c>
      <c r="AI691">
        <v>23.021628297286099</v>
      </c>
      <c r="AJ691">
        <v>13.917246852566601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-0.12</v>
      </c>
      <c r="AM691" t="s">
        <v>10344</v>
      </c>
      <c r="AN691">
        <v>-0.85</v>
      </c>
      <c r="AO691" t="s">
        <v>10344</v>
      </c>
      <c r="AP691">
        <v>-6.7652777996657004E-2</v>
      </c>
      <c r="AQ691">
        <f>(Table2[[#This Row],[Sharpe Ratio]]-AVERAGE(Table2[Sharpe Ratio]))/_xlfn.STDEV.P(Table2[Sharpe Ratio])</f>
        <v>-1.5304489010136919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624</v>
      </c>
      <c r="AT691">
        <f>_xlfn.RANK.AVG(Table2[[#This Row],[6M Return vs Nifty Z-Score]],Table2[6M Return vs Nifty Z-Score])</f>
        <v>594</v>
      </c>
      <c r="AU691">
        <f>_xlfn.RANK.AVG(Table2[[#This Row],[Sharpe Ratio Z-Score]],Table2[Sharpe Ratio Z-Score])</f>
        <v>690</v>
      </c>
      <c r="AV691">
        <f>(Table2[[#This Row],[Rank 1Y]]+Table2[[#This Row],[Rank 6M]]+Table2[[#This Row],[Rank Sharpe]])/3</f>
        <v>636</v>
      </c>
    </row>
    <row r="692" spans="1:48" x14ac:dyDescent="0.3">
      <c r="A692" t="s">
        <v>2470</v>
      </c>
      <c r="B692" t="s">
        <v>2471</v>
      </c>
      <c r="C692" t="s">
        <v>10304</v>
      </c>
      <c r="D692" t="s">
        <v>113</v>
      </c>
      <c r="E692">
        <v>2037.3143812000001</v>
      </c>
      <c r="F692">
        <v>8.3000000000000007</v>
      </c>
      <c r="G692">
        <v>-52.912393035113602</v>
      </c>
      <c r="H692">
        <f>(Table2[[#This Row],[1Y Return vs Nifty]]-AVERAGE(Table2[1Y Return vs Nifty]))/_xlfn.STDEV.P(Table2[1Y Return vs Nifty])</f>
        <v>-1.2914694844362709</v>
      </c>
      <c r="I692">
        <v>-6.2349644579916896</v>
      </c>
      <c r="J692">
        <f>(Table2[[#This Row],[1M Return vs Nifty]]-AVERAGE(Table2[1M Return vs Nifty]))/_xlfn.STDEV.P(Table2[1M Return vs Nifty])</f>
        <v>-0.63815943278724863</v>
      </c>
      <c r="K692">
        <v>-74.509595201891003</v>
      </c>
      <c r="L692">
        <f>(Table2[[#This Row],[6M Return vs Nifty]]-AVERAGE(Table2[6M Return vs Nifty]))/_xlfn.STDEV.P(Table2[6M Return vs Nifty])</f>
        <v>-2.837327306645943</v>
      </c>
      <c r="M692">
        <v>-1.1390703345148501</v>
      </c>
      <c r="N692">
        <f>(Table2[[#This Row],[1W Return vs Nifty]]-AVERAGE(Table2[1W Return vs Nifty]))/_xlfn.STDEV.P(Table2[1W Return vs Nifty])</f>
        <v>-0.43708862672723725</v>
      </c>
      <c r="O692">
        <v>8.7899999999999991</v>
      </c>
      <c r="P692">
        <v>10.1581668891176</v>
      </c>
      <c r="Q692">
        <v>14.1113453743082</v>
      </c>
      <c r="R692">
        <v>26.5395755173186</v>
      </c>
      <c r="S692" s="2">
        <f>(Table2[[#This Row],[Close Price]]-Table2[[#This Row],[20D EMA]])/Table2[[#This Row],[20D EMA]]</f>
        <v>-5.5745164960181851E-2</v>
      </c>
      <c r="T692" s="2">
        <f>(Table2[[#This Row],[Close Price]]-Table2[[#This Row],[50D EMA]])/Table2[[#This Row],[50D EMA]]</f>
        <v>-0.18292344567682245</v>
      </c>
      <c r="U692" s="2">
        <f>(Table2[[#This Row],[Close Price]]-Table2[[#This Row],[200D EMA]])/Table2[[#This Row],[200D EMA]]</f>
        <v>-0.41182078817861101</v>
      </c>
      <c r="V692">
        <v>4.8764950296837598E-2</v>
      </c>
      <c r="W692">
        <v>0</v>
      </c>
      <c r="X692">
        <v>0</v>
      </c>
      <c r="Y692">
        <v>8.3000000000000007</v>
      </c>
      <c r="Z692">
        <v>8.3000000000000007</v>
      </c>
      <c r="AA692">
        <v>8.3000000000000007</v>
      </c>
      <c r="AB692">
        <v>10.25</v>
      </c>
      <c r="AC692" s="2" t="e">
        <f>(Table2[[#This Row],[Close Price]]/Table2[[#This Row],[Day Low]])-1</f>
        <v>#DIV/0!</v>
      </c>
      <c r="AD692" s="2">
        <f>(Table2[[#This Row],[Day High]]/Table2[[#This Row],[Close Price]])-1</f>
        <v>-1</v>
      </c>
      <c r="AE692" s="2">
        <f>(Table2[[#This Row],[Close Price]]/Table2[[#This Row],[Current Week Low]])-1</f>
        <v>0</v>
      </c>
      <c r="AF692" s="2">
        <f>(Table2[[#This Row],[Current Week High]]/Table2[[#This Row],[Close Price]])-1</f>
        <v>0</v>
      </c>
      <c r="AG692" s="2">
        <f>(Table2[[#This Row],[Close Price]]/Table2[[#This Row],[Current Month Low]])-1</f>
        <v>0</v>
      </c>
      <c r="AH692" s="2">
        <f>(Table2[[#This Row],[Current Month High]]/Table2[[#This Row],[Close Price]])-1</f>
        <v>0.23493975903614439</v>
      </c>
      <c r="AI692">
        <v>227.10843373493901</v>
      </c>
      <c r="AJ692">
        <v>23.695976154992501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-0.49</v>
      </c>
      <c r="AM692" t="s">
        <v>10344</v>
      </c>
      <c r="AN692">
        <v>2.4700000000000002</v>
      </c>
      <c r="AO692" t="s">
        <v>10345</v>
      </c>
      <c r="AP692">
        <v>2.7962469156782001E-2</v>
      </c>
      <c r="AQ692">
        <f>(Table2[[#This Row],[Sharpe Ratio]]-AVERAGE(Table2[Sharpe Ratio]))/_xlfn.STDEV.P(Table2[Sharpe Ratio])</f>
        <v>-0.43193516850664282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719</v>
      </c>
      <c r="AT692">
        <f>_xlfn.RANK.AVG(Table2[[#This Row],[6M Return vs Nifty Z-Score]],Table2[6M Return vs Nifty Z-Score])</f>
        <v>737</v>
      </c>
      <c r="AU692">
        <f>_xlfn.RANK.AVG(Table2[[#This Row],[Sharpe Ratio Z-Score]],Table2[Sharpe Ratio Z-Score])</f>
        <v>459</v>
      </c>
      <c r="AV692">
        <f>(Table2[[#This Row],[Rank 1Y]]+Table2[[#This Row],[Rank 6M]]+Table2[[#This Row],[Rank Sharpe]])/3</f>
        <v>638.33333333333337</v>
      </c>
    </row>
    <row r="693" spans="1:48" x14ac:dyDescent="0.3">
      <c r="A693" t="s">
        <v>2079</v>
      </c>
      <c r="B693" t="s">
        <v>2080</v>
      </c>
      <c r="C693" t="s">
        <v>6698</v>
      </c>
      <c r="D693" t="s">
        <v>80</v>
      </c>
      <c r="E693">
        <v>3023.9191229799999</v>
      </c>
      <c r="F693">
        <v>231.2</v>
      </c>
      <c r="G693">
        <v>-26.180015496284401</v>
      </c>
      <c r="H693">
        <f>(Table2[[#This Row],[1Y Return vs Nifty]]-AVERAGE(Table2[1Y Return vs Nifty]))/_xlfn.STDEV.P(Table2[1Y Return vs Nifty])</f>
        <v>-0.87195507501750391</v>
      </c>
      <c r="I693">
        <v>-7.5894951160267903</v>
      </c>
      <c r="J693">
        <f>(Table2[[#This Row],[1M Return vs Nifty]]-AVERAGE(Table2[1M Return vs Nifty]))/_xlfn.STDEV.P(Table2[1M Return vs Nifty])</f>
        <v>-0.76645736330941172</v>
      </c>
      <c r="K693">
        <v>-17.593286862620101</v>
      </c>
      <c r="L693">
        <f>(Table2[[#This Row],[6M Return vs Nifty]]-AVERAGE(Table2[6M Return vs Nifty]))/_xlfn.STDEV.P(Table2[6M Return vs Nifty])</f>
        <v>-0.88952817850825761</v>
      </c>
      <c r="M693">
        <v>-2.4823539166044002</v>
      </c>
      <c r="N693">
        <f>(Table2[[#This Row],[1W Return vs Nifty]]-AVERAGE(Table2[1W Return vs Nifty]))/_xlfn.STDEV.P(Table2[1W Return vs Nifty])</f>
        <v>-0.74046608860127661</v>
      </c>
      <c r="O693">
        <v>233.48</v>
      </c>
      <c r="P693">
        <v>235.48439849712699</v>
      </c>
      <c r="Q693">
        <v>235.887708892718</v>
      </c>
      <c r="R693">
        <v>46.019021881715901</v>
      </c>
      <c r="S693" s="2">
        <f>(Table2[[#This Row],[Close Price]]-Table2[[#This Row],[20D EMA]])/Table2[[#This Row],[20D EMA]]</f>
        <v>-9.7652903888984129E-3</v>
      </c>
      <c r="T693" s="2">
        <f>(Table2[[#This Row],[Close Price]]-Table2[[#This Row],[50D EMA]])/Table2[[#This Row],[50D EMA]]</f>
        <v>-1.8193980257164559E-2</v>
      </c>
      <c r="U693" s="2">
        <f>(Table2[[#This Row],[Close Price]]-Table2[[#This Row],[200D EMA]])/Table2[[#This Row],[200D EMA]]</f>
        <v>-1.9872628865330082E-2</v>
      </c>
      <c r="V693">
        <v>0.22605030259346701</v>
      </c>
      <c r="W693">
        <v>229.45</v>
      </c>
      <c r="X693">
        <v>233</v>
      </c>
      <c r="Y693">
        <v>229.16</v>
      </c>
      <c r="Z693">
        <v>235.74</v>
      </c>
      <c r="AA693">
        <v>219.52</v>
      </c>
      <c r="AB693">
        <v>252.99</v>
      </c>
      <c r="AC693" s="2">
        <f>(Table2[[#This Row],[Close Price]]/Table2[[#This Row],[Day Low]])-1</f>
        <v>7.626933972542993E-3</v>
      </c>
      <c r="AD693" s="2">
        <f>(Table2[[#This Row],[Day High]]/Table2[[#This Row],[Close Price]])-1</f>
        <v>7.7854671280277454E-3</v>
      </c>
      <c r="AE693" s="2">
        <f>(Table2[[#This Row],[Close Price]]/Table2[[#This Row],[Current Week Low]])-1</f>
        <v>8.9020771513352859E-3</v>
      </c>
      <c r="AF693" s="2">
        <f>(Table2[[#This Row],[Current Week High]]/Table2[[#This Row],[Close Price]])-1</f>
        <v>1.9636678200692037E-2</v>
      </c>
      <c r="AG693" s="2">
        <f>(Table2[[#This Row],[Close Price]]/Table2[[#This Row],[Current Month Low]])-1</f>
        <v>5.3206997084547902E-2</v>
      </c>
      <c r="AH693" s="2">
        <f>(Table2[[#This Row],[Current Month High]]/Table2[[#This Row],[Close Price]])-1</f>
        <v>9.4247404844290728E-2</v>
      </c>
      <c r="AI693">
        <v>31.920415224913501</v>
      </c>
      <c r="AJ693">
        <v>19.175257731958698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-0.09</v>
      </c>
      <c r="AM693" t="s">
        <v>10344</v>
      </c>
      <c r="AN693">
        <v>2.9</v>
      </c>
      <c r="AO693" t="s">
        <v>10345</v>
      </c>
      <c r="AP693">
        <v>-5.9719767075487998E-2</v>
      </c>
      <c r="AQ693">
        <f>(Table2[[#This Row],[Sharpe Ratio]]-AVERAGE(Table2[Sharpe Ratio]))/_xlfn.STDEV.P(Table2[Sharpe Ratio])</f>
        <v>-1.4393073551151816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625</v>
      </c>
      <c r="AT693">
        <f>_xlfn.RANK.AVG(Table2[[#This Row],[6M Return vs Nifty Z-Score]],Table2[6M Return vs Nifty Z-Score])</f>
        <v>616</v>
      </c>
      <c r="AU693">
        <f>_xlfn.RANK.AVG(Table2[[#This Row],[Sharpe Ratio Z-Score]],Table2[Sharpe Ratio Z-Score])</f>
        <v>678</v>
      </c>
      <c r="AV693">
        <f>(Table2[[#This Row],[Rank 1Y]]+Table2[[#This Row],[Rank 6M]]+Table2[[#This Row],[Rank Sharpe]])/3</f>
        <v>639.66666666666663</v>
      </c>
    </row>
    <row r="694" spans="1:48" x14ac:dyDescent="0.3">
      <c r="A694" t="s">
        <v>1623</v>
      </c>
      <c r="B694" t="s">
        <v>1624</v>
      </c>
      <c r="C694" t="s">
        <v>10309</v>
      </c>
      <c r="D694" t="s">
        <v>492</v>
      </c>
      <c r="E694">
        <v>5580.6536787300001</v>
      </c>
      <c r="F694">
        <v>112.16</v>
      </c>
      <c r="G694">
        <v>-38.167674858382298</v>
      </c>
      <c r="H694">
        <f>(Table2[[#This Row],[1Y Return vs Nifty]]-AVERAGE(Table2[1Y Return vs Nifty]))/_xlfn.STDEV.P(Table2[1Y Return vs Nifty])</f>
        <v>-1.0600788522722264</v>
      </c>
      <c r="I694">
        <v>1.69653239368842</v>
      </c>
      <c r="J694">
        <f>(Table2[[#This Row],[1M Return vs Nifty]]-AVERAGE(Table2[1M Return vs Nifty]))/_xlfn.STDEV.P(Table2[1M Return vs Nifty])</f>
        <v>0.11309313279863917</v>
      </c>
      <c r="K694">
        <v>-9.2072471907906106</v>
      </c>
      <c r="L694">
        <f>(Table2[[#This Row],[6M Return vs Nifty]]-AVERAGE(Table2[6M Return vs Nifty]))/_xlfn.STDEV.P(Table2[6M Return vs Nifty])</f>
        <v>-0.60253976977396828</v>
      </c>
      <c r="M694">
        <v>4.1512886205687698</v>
      </c>
      <c r="N694">
        <f>(Table2[[#This Row],[1W Return vs Nifty]]-AVERAGE(Table2[1W Return vs Nifty]))/_xlfn.STDEV.P(Table2[1W Return vs Nifty])</f>
        <v>0.75772659590746294</v>
      </c>
      <c r="O694">
        <v>109.29</v>
      </c>
      <c r="P694">
        <v>108.37683210510301</v>
      </c>
      <c r="Q694">
        <v>108.79506147814899</v>
      </c>
      <c r="R694">
        <v>69.163904877852104</v>
      </c>
      <c r="S694" s="2">
        <f>(Table2[[#This Row],[Close Price]]-Table2[[#This Row],[20D EMA]])/Table2[[#This Row],[20D EMA]]</f>
        <v>2.62604080885716E-2</v>
      </c>
      <c r="T694" s="2">
        <f>(Table2[[#This Row],[Close Price]]-Table2[[#This Row],[50D EMA]])/Table2[[#This Row],[50D EMA]]</f>
        <v>3.4907533477525017E-2</v>
      </c>
      <c r="U694" s="2">
        <f>(Table2[[#This Row],[Close Price]]-Table2[[#This Row],[200D EMA]])/Table2[[#This Row],[200D EMA]]</f>
        <v>3.0929147666567888E-2</v>
      </c>
      <c r="V694">
        <v>0.84091725960988095</v>
      </c>
      <c r="W694">
        <v>110.93</v>
      </c>
      <c r="X694">
        <v>115.71</v>
      </c>
      <c r="Y694">
        <v>109.9</v>
      </c>
      <c r="Z694">
        <v>115.71</v>
      </c>
      <c r="AA694">
        <v>104.43</v>
      </c>
      <c r="AB694">
        <v>115.71</v>
      </c>
      <c r="AC694" s="2">
        <f>(Table2[[#This Row],[Close Price]]/Table2[[#This Row],[Day Low]])-1</f>
        <v>1.10880735599026E-2</v>
      </c>
      <c r="AD694" s="2">
        <f>(Table2[[#This Row],[Day High]]/Table2[[#This Row],[Close Price]])-1</f>
        <v>3.1651212553494901E-2</v>
      </c>
      <c r="AE694" s="2">
        <f>(Table2[[#This Row],[Close Price]]/Table2[[#This Row],[Current Week Low]])-1</f>
        <v>2.0564149226569572E-2</v>
      </c>
      <c r="AF694" s="2">
        <f>(Table2[[#This Row],[Current Week High]]/Table2[[#This Row],[Close Price]])-1</f>
        <v>3.1651212553494901E-2</v>
      </c>
      <c r="AG694" s="2">
        <f>(Table2[[#This Row],[Close Price]]/Table2[[#This Row],[Current Month Low]])-1</f>
        <v>7.4020875227424954E-2</v>
      </c>
      <c r="AH694" s="2">
        <f>(Table2[[#This Row],[Current Month High]]/Table2[[#This Row],[Close Price]])-1</f>
        <v>3.1651212553494901E-2</v>
      </c>
      <c r="AI694">
        <v>22.771041369472101</v>
      </c>
      <c r="AJ694">
        <v>22.579234972677501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-0.08</v>
      </c>
      <c r="AM694" t="s">
        <v>10344</v>
      </c>
      <c r="AN694">
        <v>5.22</v>
      </c>
      <c r="AO694" t="s">
        <v>10345</v>
      </c>
      <c r="AP694">
        <v>-8.5519913803356995E-2</v>
      </c>
      <c r="AQ694">
        <f>(Table2[[#This Row],[Sharpe Ratio]]-AVERAGE(Table2[Sharpe Ratio]))/_xlfn.STDEV.P(Table2[Sharpe Ratio])</f>
        <v>-1.735722585165042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683</v>
      </c>
      <c r="AT694">
        <f>_xlfn.RANK.AVG(Table2[[#This Row],[6M Return vs Nifty Z-Score]],Table2[6M Return vs Nifty Z-Score])</f>
        <v>526</v>
      </c>
      <c r="AU694">
        <f>_xlfn.RANK.AVG(Table2[[#This Row],[Sharpe Ratio Z-Score]],Table2[Sharpe Ratio Z-Score])</f>
        <v>711</v>
      </c>
      <c r="AV694">
        <f>(Table2[[#This Row],[Rank 1Y]]+Table2[[#This Row],[Rank 6M]]+Table2[[#This Row],[Rank Sharpe]])/3</f>
        <v>640</v>
      </c>
    </row>
    <row r="695" spans="1:48" x14ac:dyDescent="0.3">
      <c r="A695" t="s">
        <v>2137</v>
      </c>
      <c r="B695" t="s">
        <v>2138</v>
      </c>
      <c r="C695" t="s">
        <v>10316</v>
      </c>
      <c r="D695" t="s">
        <v>1906</v>
      </c>
      <c r="E695">
        <v>2848.423270238</v>
      </c>
      <c r="F695">
        <v>14.87</v>
      </c>
      <c r="G695">
        <v>-51.910841745604202</v>
      </c>
      <c r="H695">
        <f>(Table2[[#This Row],[1Y Return vs Nifty]]-AVERAGE(Table2[1Y Return vs Nifty]))/_xlfn.STDEV.P(Table2[1Y Return vs Nifty])</f>
        <v>-1.2757520198332497</v>
      </c>
      <c r="I695">
        <v>-4.1278179589326403</v>
      </c>
      <c r="J695">
        <f>(Table2[[#This Row],[1M Return vs Nifty]]-AVERAGE(Table2[1M Return vs Nifty]))/_xlfn.STDEV.P(Table2[1M Return vs Nifty])</f>
        <v>-0.43857551526377264</v>
      </c>
      <c r="K695">
        <v>-44.151263038476699</v>
      </c>
      <c r="L695">
        <f>(Table2[[#This Row],[6M Return vs Nifty]]-AVERAGE(Table2[6M Return vs Nifty]))/_xlfn.STDEV.P(Table2[6M Return vs Nifty])</f>
        <v>-1.798399543321332</v>
      </c>
      <c r="M695">
        <v>4.8198337750741898</v>
      </c>
      <c r="N695">
        <f>(Table2[[#This Row],[1W Return vs Nifty]]-AVERAGE(Table2[1W Return vs Nifty]))/_xlfn.STDEV.P(Table2[1W Return vs Nifty])</f>
        <v>0.90871595870942756</v>
      </c>
      <c r="O695">
        <v>15.07</v>
      </c>
      <c r="P695">
        <v>15.414405667851501</v>
      </c>
      <c r="Q695">
        <v>16.945844147511899</v>
      </c>
      <c r="R695">
        <v>61.946920727210099</v>
      </c>
      <c r="S695" s="2">
        <f>(Table2[[#This Row],[Close Price]]-Table2[[#This Row],[20D EMA]])/Table2[[#This Row],[20D EMA]]</f>
        <v>-1.3271400132714072E-2</v>
      </c>
      <c r="T695" s="2">
        <f>(Table2[[#This Row],[Close Price]]-Table2[[#This Row],[50D EMA]])/Table2[[#This Row],[50D EMA]]</f>
        <v>-3.5317979789965016E-2</v>
      </c>
      <c r="U695" s="2">
        <f>(Table2[[#This Row],[Close Price]]-Table2[[#This Row],[200D EMA]])/Table2[[#This Row],[200D EMA]]</f>
        <v>-0.12249871587640494</v>
      </c>
      <c r="V695">
        <v>0.628089349038089</v>
      </c>
      <c r="W695">
        <v>14.83</v>
      </c>
      <c r="X695">
        <v>15.55</v>
      </c>
      <c r="Y695">
        <v>14.71</v>
      </c>
      <c r="Z695">
        <v>15.94</v>
      </c>
      <c r="AA695">
        <v>14.37</v>
      </c>
      <c r="AB695">
        <v>16.579999999999998</v>
      </c>
      <c r="AC695" s="2">
        <f>(Table2[[#This Row],[Close Price]]/Table2[[#This Row],[Day Low]])-1</f>
        <v>2.6972353337828547E-3</v>
      </c>
      <c r="AD695" s="2">
        <f>(Table2[[#This Row],[Day High]]/Table2[[#This Row],[Close Price]])-1</f>
        <v>4.5729657027572479E-2</v>
      </c>
      <c r="AE695" s="2">
        <f>(Table2[[#This Row],[Close Price]]/Table2[[#This Row],[Current Week Low]])-1</f>
        <v>1.0876954452753163E-2</v>
      </c>
      <c r="AF695" s="2">
        <f>(Table2[[#This Row],[Current Week High]]/Table2[[#This Row],[Close Price]])-1</f>
        <v>7.1956960322797636E-2</v>
      </c>
      <c r="AG695" s="2">
        <f>(Table2[[#This Row],[Close Price]]/Table2[[#This Row],[Current Month Low]])-1</f>
        <v>3.47947112038971E-2</v>
      </c>
      <c r="AH695" s="2">
        <f>(Table2[[#This Row],[Current Month High]]/Table2[[#This Row],[Close Price]])-1</f>
        <v>0.11499663752521849</v>
      </c>
      <c r="AI695">
        <v>75.184936112979102</v>
      </c>
      <c r="AJ695">
        <v>15.7198443579766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-7.0000000000000007E-2</v>
      </c>
      <c r="AM695" t="s">
        <v>10344</v>
      </c>
      <c r="AN695">
        <v>-0.93</v>
      </c>
      <c r="AO695" t="s">
        <v>10344</v>
      </c>
      <c r="AP695">
        <v>2.1346745025969002E-2</v>
      </c>
      <c r="AQ695">
        <f>(Table2[[#This Row],[Sharpe Ratio]]-AVERAGE(Table2[Sharpe Ratio]))/_xlfn.STDEV.P(Table2[Sharpe Ratio])</f>
        <v>-0.50794254206406131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716</v>
      </c>
      <c r="AT695">
        <f>_xlfn.RANK.AVG(Table2[[#This Row],[6M Return vs Nifty Z-Score]],Table2[6M Return vs Nifty Z-Score])</f>
        <v>731</v>
      </c>
      <c r="AU695">
        <f>_xlfn.RANK.AVG(Table2[[#This Row],[Sharpe Ratio Z-Score]],Table2[Sharpe Ratio Z-Score])</f>
        <v>475</v>
      </c>
      <c r="AV695">
        <f>(Table2[[#This Row],[Rank 1Y]]+Table2[[#This Row],[Rank 6M]]+Table2[[#This Row],[Rank Sharpe]])/3</f>
        <v>640.66666666666663</v>
      </c>
    </row>
    <row r="696" spans="1:48" x14ac:dyDescent="0.3">
      <c r="A696" t="s">
        <v>1078</v>
      </c>
      <c r="B696" t="s">
        <v>1079</v>
      </c>
      <c r="C696" t="s">
        <v>6698</v>
      </c>
      <c r="D696" t="s">
        <v>80</v>
      </c>
      <c r="E696">
        <v>12155.809667355001</v>
      </c>
      <c r="F696">
        <v>340.05</v>
      </c>
      <c r="G696">
        <v>-29.7348287963639</v>
      </c>
      <c r="H696">
        <f>(Table2[[#This Row],[1Y Return vs Nifty]]-AVERAGE(Table2[1Y Return vs Nifty]))/_xlfn.STDEV.P(Table2[1Y Return vs Nifty])</f>
        <v>-0.92774118682183915</v>
      </c>
      <c r="I696">
        <v>-4.5412255744693102</v>
      </c>
      <c r="J696">
        <f>(Table2[[#This Row],[1M Return vs Nifty]]-AVERAGE(Table2[1M Return vs Nifty]))/_xlfn.STDEV.P(Table2[1M Return vs Nifty])</f>
        <v>-0.477732503864087</v>
      </c>
      <c r="K696">
        <v>-11.7030348315313</v>
      </c>
      <c r="L696">
        <f>(Table2[[#This Row],[6M Return vs Nifty]]-AVERAGE(Table2[6M Return vs Nifty]))/_xlfn.STDEV.P(Table2[6M Return vs Nifty])</f>
        <v>-0.68795101889564303</v>
      </c>
      <c r="M696">
        <v>-0.54796644800679795</v>
      </c>
      <c r="N696">
        <f>(Table2[[#This Row],[1W Return vs Nifty]]-AVERAGE(Table2[1W Return vs Nifty]))/_xlfn.STDEV.P(Table2[1W Return vs Nifty])</f>
        <v>-0.30358919355934333</v>
      </c>
      <c r="O696">
        <v>339.64</v>
      </c>
      <c r="P696">
        <v>341.081497309746</v>
      </c>
      <c r="Q696">
        <v>341.99580704937699</v>
      </c>
      <c r="R696">
        <v>53.600472753165299</v>
      </c>
      <c r="S696" s="2">
        <f>(Table2[[#This Row],[Close Price]]-Table2[[#This Row],[20D EMA]])/Table2[[#This Row],[20D EMA]]</f>
        <v>1.2071605229066807E-3</v>
      </c>
      <c r="T696" s="2">
        <f>(Table2[[#This Row],[Close Price]]-Table2[[#This Row],[50D EMA]])/Table2[[#This Row],[50D EMA]]</f>
        <v>-3.0241960290483139E-3</v>
      </c>
      <c r="U696" s="2">
        <f>(Table2[[#This Row],[Close Price]]-Table2[[#This Row],[200D EMA]])/Table2[[#This Row],[200D EMA]]</f>
        <v>-5.6895640509886354E-3</v>
      </c>
      <c r="V696">
        <v>0.41807752516277202</v>
      </c>
      <c r="W696">
        <v>337.25</v>
      </c>
      <c r="X696">
        <v>343.6</v>
      </c>
      <c r="Y696">
        <v>336.6</v>
      </c>
      <c r="Z696">
        <v>343.6</v>
      </c>
      <c r="AA696">
        <v>323.95</v>
      </c>
      <c r="AB696">
        <v>353</v>
      </c>
      <c r="AC696" s="2">
        <f>(Table2[[#This Row],[Close Price]]/Table2[[#This Row],[Day Low]])-1</f>
        <v>8.30244625648624E-3</v>
      </c>
      <c r="AD696" s="2">
        <f>(Table2[[#This Row],[Day High]]/Table2[[#This Row],[Close Price]])-1</f>
        <v>1.0439641229231134E-2</v>
      </c>
      <c r="AE696" s="2">
        <f>(Table2[[#This Row],[Close Price]]/Table2[[#This Row],[Current Week Low]])-1</f>
        <v>1.024955436720143E-2</v>
      </c>
      <c r="AF696" s="2">
        <f>(Table2[[#This Row],[Current Week High]]/Table2[[#This Row],[Close Price]])-1</f>
        <v>1.0439641229231134E-2</v>
      </c>
      <c r="AG696" s="2">
        <f>(Table2[[#This Row],[Close Price]]/Table2[[#This Row],[Current Month Low]])-1</f>
        <v>4.9699027627720493E-2</v>
      </c>
      <c r="AH696" s="2">
        <f>(Table2[[#This Row],[Current Month High]]/Table2[[#This Row],[Close Price]])-1</f>
        <v>3.8082634906631441E-2</v>
      </c>
      <c r="AI696">
        <v>17.041611527716501</v>
      </c>
      <c r="AJ696">
        <v>16.735324407826901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-0.05</v>
      </c>
      <c r="AM696" t="s">
        <v>10344</v>
      </c>
      <c r="AN696">
        <v>1.8</v>
      </c>
      <c r="AO696" t="s">
        <v>10345</v>
      </c>
      <c r="AP696">
        <v>-0.115515233580152</v>
      </c>
      <c r="AQ696">
        <f>(Table2[[#This Row],[Sharpe Ratio]]-AVERAGE(Table2[Sharpe Ratio]))/_xlfn.STDEV.P(Table2[Sharpe Ratio])</f>
        <v>-2.0803357265489946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646</v>
      </c>
      <c r="AT696">
        <f>_xlfn.RANK.AVG(Table2[[#This Row],[6M Return vs Nifty Z-Score]],Table2[6M Return vs Nifty Z-Score])</f>
        <v>551</v>
      </c>
      <c r="AU696">
        <f>_xlfn.RANK.AVG(Table2[[#This Row],[Sharpe Ratio Z-Score]],Table2[Sharpe Ratio Z-Score])</f>
        <v>730</v>
      </c>
      <c r="AV696">
        <f>(Table2[[#This Row],[Rank 1Y]]+Table2[[#This Row],[Rank 6M]]+Table2[[#This Row],[Rank Sharpe]])/3</f>
        <v>642.33333333333337</v>
      </c>
    </row>
    <row r="697" spans="1:48" x14ac:dyDescent="0.3">
      <c r="A697" t="s">
        <v>1183</v>
      </c>
      <c r="B697" t="s">
        <v>1184</v>
      </c>
      <c r="C697" t="s">
        <v>10311</v>
      </c>
      <c r="D697" t="s">
        <v>226</v>
      </c>
      <c r="E697">
        <v>10322.6695089899</v>
      </c>
      <c r="F697">
        <v>526.6</v>
      </c>
      <c r="G697">
        <v>-19.1920664092751</v>
      </c>
      <c r="H697">
        <f>(Table2[[#This Row],[1Y Return vs Nifty]]-AVERAGE(Table2[1Y Return vs Nifty]))/_xlfn.STDEV.P(Table2[1Y Return vs Nifty])</f>
        <v>-0.76229235122770989</v>
      </c>
      <c r="I697">
        <v>-0.92308017943226095</v>
      </c>
      <c r="J697">
        <f>(Table2[[#This Row],[1M Return vs Nifty]]-AVERAGE(Table2[1M Return vs Nifty]))/_xlfn.STDEV.P(Table2[1M Return vs Nifty])</f>
        <v>-0.13503035551631692</v>
      </c>
      <c r="K697">
        <v>-24.941519722062999</v>
      </c>
      <c r="L697">
        <f>(Table2[[#This Row],[6M Return vs Nifty]]-AVERAGE(Table2[6M Return vs Nifty]))/_xlfn.STDEV.P(Table2[6M Return vs Nifty])</f>
        <v>-1.1410005943167163</v>
      </c>
      <c r="M697">
        <v>-2.9965979652383501</v>
      </c>
      <c r="N697">
        <f>(Table2[[#This Row],[1W Return vs Nifty]]-AVERAGE(Table2[1W Return vs Nifty]))/_xlfn.STDEV.P(Table2[1W Return vs Nifty])</f>
        <v>-0.85660690677141726</v>
      </c>
      <c r="O697">
        <v>530.55999999999995</v>
      </c>
      <c r="P697">
        <v>543.51447906507701</v>
      </c>
      <c r="Q697">
        <v>547.04823470280803</v>
      </c>
      <c r="R697">
        <v>47.428808233792203</v>
      </c>
      <c r="S697" s="2">
        <f>(Table2[[#This Row],[Close Price]]-Table2[[#This Row],[20D EMA]])/Table2[[#This Row],[20D EMA]]</f>
        <v>-7.4638118214715079E-3</v>
      </c>
      <c r="T697" s="2">
        <f>(Table2[[#This Row],[Close Price]]-Table2[[#This Row],[50D EMA]])/Table2[[#This Row],[50D EMA]]</f>
        <v>-3.1120567559069123E-2</v>
      </c>
      <c r="U697" s="2">
        <f>(Table2[[#This Row],[Close Price]]-Table2[[#This Row],[200D EMA]])/Table2[[#This Row],[200D EMA]]</f>
        <v>-3.737921705188723E-2</v>
      </c>
      <c r="V697">
        <v>0.61909261072451105</v>
      </c>
      <c r="W697">
        <v>525</v>
      </c>
      <c r="X697">
        <v>535.35</v>
      </c>
      <c r="Y697">
        <v>525</v>
      </c>
      <c r="Z697">
        <v>540.79999999999995</v>
      </c>
      <c r="AA697">
        <v>485.15</v>
      </c>
      <c r="AB697">
        <v>556.29999999999995</v>
      </c>
      <c r="AC697" s="2">
        <f>(Table2[[#This Row],[Close Price]]/Table2[[#This Row],[Day Low]])-1</f>
        <v>3.0476190476191878E-3</v>
      </c>
      <c r="AD697" s="2">
        <f>(Table2[[#This Row],[Day High]]/Table2[[#This Row],[Close Price]])-1</f>
        <v>1.6616027345233597E-2</v>
      </c>
      <c r="AE697" s="2">
        <f>(Table2[[#This Row],[Close Price]]/Table2[[#This Row],[Current Week Low]])-1</f>
        <v>3.0476190476191878E-3</v>
      </c>
      <c r="AF697" s="2">
        <f>(Table2[[#This Row],[Current Week High]]/Table2[[#This Row],[Close Price]])-1</f>
        <v>2.6965438663121732E-2</v>
      </c>
      <c r="AG697" s="2">
        <f>(Table2[[#This Row],[Close Price]]/Table2[[#This Row],[Current Month Low]])-1</f>
        <v>8.5437493558693234E-2</v>
      </c>
      <c r="AH697" s="2">
        <f>(Table2[[#This Row],[Current Month High]]/Table2[[#This Row],[Close Price]])-1</f>
        <v>5.6399544246106936E-2</v>
      </c>
      <c r="AI697">
        <v>34.713254842385098</v>
      </c>
      <c r="AJ697">
        <v>21.2805158912943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-0.13</v>
      </c>
      <c r="AM697" t="s">
        <v>10344</v>
      </c>
      <c r="AN697">
        <v>1.32</v>
      </c>
      <c r="AO697" t="s">
        <v>10345</v>
      </c>
      <c r="AP697">
        <v>-5.0643109607764997E-2</v>
      </c>
      <c r="AQ697">
        <f>(Table2[[#This Row],[Sharpe Ratio]]-AVERAGE(Table2[Sharpe Ratio]))/_xlfn.STDEV.P(Table2[Sharpe Ratio])</f>
        <v>-1.3350265717631746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593</v>
      </c>
      <c r="AT697">
        <f>_xlfn.RANK.AVG(Table2[[#This Row],[6M Return vs Nifty Z-Score]],Table2[6M Return vs Nifty Z-Score])</f>
        <v>674</v>
      </c>
      <c r="AU697">
        <f>_xlfn.RANK.AVG(Table2[[#This Row],[Sharpe Ratio Z-Score]],Table2[Sharpe Ratio Z-Score])</f>
        <v>667</v>
      </c>
      <c r="AV697">
        <f>(Table2[[#This Row],[Rank 1Y]]+Table2[[#This Row],[Rank 6M]]+Table2[[#This Row],[Rank Sharpe]])/3</f>
        <v>644.66666666666663</v>
      </c>
    </row>
    <row r="698" spans="1:48" x14ac:dyDescent="0.3">
      <c r="A698" t="s">
        <v>1471</v>
      </c>
      <c r="B698" t="s">
        <v>1472</v>
      </c>
      <c r="C698" t="s">
        <v>10314</v>
      </c>
      <c r="D698" t="s">
        <v>561</v>
      </c>
      <c r="E698">
        <v>7202.904305</v>
      </c>
      <c r="F698">
        <v>2193.6999999999998</v>
      </c>
      <c r="G698">
        <v>-27.5272126830227</v>
      </c>
      <c r="H698">
        <f>(Table2[[#This Row],[1Y Return vs Nifty]]-AVERAGE(Table2[1Y Return vs Nifty]))/_xlfn.STDEV.P(Table2[1Y Return vs Nifty])</f>
        <v>-0.89309680217380438</v>
      </c>
      <c r="I698">
        <v>-8.3989769191182706</v>
      </c>
      <c r="J698">
        <f>(Table2[[#This Row],[1M Return vs Nifty]]-AVERAGE(Table2[1M Return vs Nifty]))/_xlfn.STDEV.P(Table2[1M Return vs Nifty])</f>
        <v>-0.84312955933237899</v>
      </c>
      <c r="K698">
        <v>-13.7594221404264</v>
      </c>
      <c r="L698">
        <f>(Table2[[#This Row],[6M Return vs Nifty]]-AVERAGE(Table2[6M Return vs Nifty]))/_xlfn.STDEV.P(Table2[6M Return vs Nifty])</f>
        <v>-0.75832503864940892</v>
      </c>
      <c r="M698">
        <v>2.8389465036516599</v>
      </c>
      <c r="N698">
        <f>(Table2[[#This Row],[1W Return vs Nifty]]-AVERAGE(Table2[1W Return vs Nifty]))/_xlfn.STDEV.P(Table2[1W Return vs Nifty])</f>
        <v>0.46133719172715132</v>
      </c>
      <c r="O698">
        <v>2222.09</v>
      </c>
      <c r="P698">
        <v>2255.48258484904</v>
      </c>
      <c r="Q698">
        <v>2260.8930206139999</v>
      </c>
      <c r="R698">
        <v>54.227580356366502</v>
      </c>
      <c r="S698" s="2">
        <f>(Table2[[#This Row],[Close Price]]-Table2[[#This Row],[20D EMA]])/Table2[[#This Row],[20D EMA]]</f>
        <v>-1.2776260187481302E-2</v>
      </c>
      <c r="T698" s="2">
        <f>(Table2[[#This Row],[Close Price]]-Table2[[#This Row],[50D EMA]])/Table2[[#This Row],[50D EMA]]</f>
        <v>-2.7392179954772427E-2</v>
      </c>
      <c r="U698" s="2">
        <f>(Table2[[#This Row],[Close Price]]-Table2[[#This Row],[200D EMA]])/Table2[[#This Row],[200D EMA]]</f>
        <v>-2.9719681560055482E-2</v>
      </c>
      <c r="V698">
        <v>0.69080842307428403</v>
      </c>
      <c r="W698">
        <v>2188.0500000000002</v>
      </c>
      <c r="X698">
        <v>2241</v>
      </c>
      <c r="Y698">
        <v>2165</v>
      </c>
      <c r="Z698">
        <v>2241</v>
      </c>
      <c r="AA698">
        <v>2089.25</v>
      </c>
      <c r="AB698">
        <v>2549.75</v>
      </c>
      <c r="AC698" s="2">
        <f>(Table2[[#This Row],[Close Price]]/Table2[[#This Row],[Day Low]])-1</f>
        <v>2.5822079020130229E-3</v>
      </c>
      <c r="AD698" s="2">
        <f>(Table2[[#This Row],[Day High]]/Table2[[#This Row],[Close Price]])-1</f>
        <v>2.1561744997037113E-2</v>
      </c>
      <c r="AE698" s="2">
        <f>(Table2[[#This Row],[Close Price]]/Table2[[#This Row],[Current Week Low]])-1</f>
        <v>1.3256351039260927E-2</v>
      </c>
      <c r="AF698" s="2">
        <f>(Table2[[#This Row],[Current Week High]]/Table2[[#This Row],[Close Price]])-1</f>
        <v>2.1561744997037113E-2</v>
      </c>
      <c r="AG698" s="2">
        <f>(Table2[[#This Row],[Close Price]]/Table2[[#This Row],[Current Month Low]])-1</f>
        <v>4.999401699174344E-2</v>
      </c>
      <c r="AH698" s="2">
        <f>(Table2[[#This Row],[Current Month High]]/Table2[[#This Row],[Close Price]])-1</f>
        <v>0.1623056935770617</v>
      </c>
      <c r="AI698">
        <v>24.675206272507602</v>
      </c>
      <c r="AJ698">
        <v>11.9234693877551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-0.03</v>
      </c>
      <c r="AM698" t="s">
        <v>10344</v>
      </c>
      <c r="AN698">
        <v>-1.29</v>
      </c>
      <c r="AO698" t="s">
        <v>10344</v>
      </c>
      <c r="AP698">
        <v>-9.4107030496287006E-2</v>
      </c>
      <c r="AQ698">
        <f>(Table2[[#This Row],[Sharpe Ratio]]-AVERAGE(Table2[Sharpe Ratio]))/_xlfn.STDEV.P(Table2[Sharpe Ratio])</f>
        <v>-1.8343790849457349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634</v>
      </c>
      <c r="AT698">
        <f>_xlfn.RANK.AVG(Table2[[#This Row],[6M Return vs Nifty Z-Score]],Table2[6M Return vs Nifty Z-Score])</f>
        <v>578</v>
      </c>
      <c r="AU698">
        <f>_xlfn.RANK.AVG(Table2[[#This Row],[Sharpe Ratio Z-Score]],Table2[Sharpe Ratio Z-Score])</f>
        <v>722</v>
      </c>
      <c r="AV698">
        <f>(Table2[[#This Row],[Rank 1Y]]+Table2[[#This Row],[Rank 6M]]+Table2[[#This Row],[Rank Sharpe]])/3</f>
        <v>644.66666666666663</v>
      </c>
    </row>
    <row r="699" spans="1:48" x14ac:dyDescent="0.3">
      <c r="A699" t="s">
        <v>1544</v>
      </c>
      <c r="B699" t="s">
        <v>1545</v>
      </c>
      <c r="C699" t="s">
        <v>10311</v>
      </c>
      <c r="D699" t="s">
        <v>446</v>
      </c>
      <c r="E699">
        <v>6568.4337033900001</v>
      </c>
      <c r="F699">
        <v>592.54999999999995</v>
      </c>
      <c r="G699">
        <v>-44.3331606885802</v>
      </c>
      <c r="H699">
        <f>(Table2[[#This Row],[1Y Return vs Nifty]]-AVERAGE(Table2[1Y Return vs Nifty]))/_xlfn.STDEV.P(Table2[1Y Return vs Nifty])</f>
        <v>-1.1568345614521638</v>
      </c>
      <c r="I699">
        <v>-12.991170053992001</v>
      </c>
      <c r="J699">
        <f>(Table2[[#This Row],[1M Return vs Nifty]]-AVERAGE(Table2[1M Return vs Nifty]))/_xlfn.STDEV.P(Table2[1M Return vs Nifty])</f>
        <v>-1.2780911988253087</v>
      </c>
      <c r="K699">
        <v>-12.218713074643899</v>
      </c>
      <c r="L699">
        <f>(Table2[[#This Row],[6M Return vs Nifty]]-AVERAGE(Table2[6M Return vs Nifty]))/_xlfn.STDEV.P(Table2[6M Return vs Nifty])</f>
        <v>-0.70559864330492428</v>
      </c>
      <c r="M699">
        <v>-2.6231927124271199</v>
      </c>
      <c r="N699">
        <f>(Table2[[#This Row],[1W Return vs Nifty]]-AVERAGE(Table2[1W Return vs Nifty]))/_xlfn.STDEV.P(Table2[1W Return vs Nifty])</f>
        <v>-0.77227420192879015</v>
      </c>
      <c r="O699">
        <v>608.70000000000005</v>
      </c>
      <c r="P699">
        <v>630.14832301057197</v>
      </c>
      <c r="Q699">
        <v>641.58987082035696</v>
      </c>
      <c r="R699">
        <v>42.715165052150901</v>
      </c>
      <c r="S699" s="2">
        <f>(Table2[[#This Row],[Close Price]]-Table2[[#This Row],[20D EMA]])/Table2[[#This Row],[20D EMA]]</f>
        <v>-2.6531953343190553E-2</v>
      </c>
      <c r="T699" s="2">
        <f>(Table2[[#This Row],[Close Price]]-Table2[[#This Row],[50D EMA]])/Table2[[#This Row],[50D EMA]]</f>
        <v>-5.9665830468204277E-2</v>
      </c>
      <c r="U699" s="2">
        <f>(Table2[[#This Row],[Close Price]]-Table2[[#This Row],[200D EMA]])/Table2[[#This Row],[200D EMA]]</f>
        <v>-7.6434920578863086E-2</v>
      </c>
      <c r="V699">
        <v>0.63976945417033404</v>
      </c>
      <c r="W699">
        <v>590.20000000000005</v>
      </c>
      <c r="X699">
        <v>597</v>
      </c>
      <c r="Y699">
        <v>582.04999999999995</v>
      </c>
      <c r="Z699">
        <v>597.70000000000005</v>
      </c>
      <c r="AA699">
        <v>577.5</v>
      </c>
      <c r="AB699">
        <v>680.3</v>
      </c>
      <c r="AC699" s="2">
        <f>(Table2[[#This Row],[Close Price]]/Table2[[#This Row],[Day Low]])-1</f>
        <v>3.981701118264791E-3</v>
      </c>
      <c r="AD699" s="2">
        <f>(Table2[[#This Row],[Day High]]/Table2[[#This Row],[Close Price]])-1</f>
        <v>7.5099147751245265E-3</v>
      </c>
      <c r="AE699" s="2">
        <f>(Table2[[#This Row],[Close Price]]/Table2[[#This Row],[Current Week Low]])-1</f>
        <v>1.8039687312086494E-2</v>
      </c>
      <c r="AF699" s="2">
        <f>(Table2[[#This Row],[Current Week High]]/Table2[[#This Row],[Close Price]])-1</f>
        <v>8.6912496835711561E-3</v>
      </c>
      <c r="AG699" s="2">
        <f>(Table2[[#This Row],[Close Price]]/Table2[[#This Row],[Current Month Low]])-1</f>
        <v>2.6060606060605895E-2</v>
      </c>
      <c r="AH699" s="2">
        <f>(Table2[[#This Row],[Current Month High]]/Table2[[#This Row],[Close Price]])-1</f>
        <v>0.14808876888026323</v>
      </c>
      <c r="AI699">
        <v>30.959412707788299</v>
      </c>
      <c r="AJ699">
        <v>13.6568524024167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-0.16</v>
      </c>
      <c r="AM699" t="s">
        <v>10344</v>
      </c>
      <c r="AN699">
        <v>-0.35</v>
      </c>
      <c r="AO699" t="s">
        <v>10344</v>
      </c>
      <c r="AP699">
        <v>-5.8286470764689E-2</v>
      </c>
      <c r="AQ699">
        <f>(Table2[[#This Row],[Sharpe Ratio]]-AVERAGE(Table2[Sharpe Ratio]))/_xlfn.STDEV.P(Table2[Sharpe Ratio])</f>
        <v>-1.4228403613350191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702</v>
      </c>
      <c r="AT699">
        <f>_xlfn.RANK.AVG(Table2[[#This Row],[6M Return vs Nifty Z-Score]],Table2[6M Return vs Nifty Z-Score])</f>
        <v>556</v>
      </c>
      <c r="AU699">
        <f>_xlfn.RANK.AVG(Table2[[#This Row],[Sharpe Ratio Z-Score]],Table2[Sharpe Ratio Z-Score])</f>
        <v>676</v>
      </c>
      <c r="AV699">
        <f>(Table2[[#This Row],[Rank 1Y]]+Table2[[#This Row],[Rank 6M]]+Table2[[#This Row],[Rank Sharpe]])/3</f>
        <v>644.66666666666663</v>
      </c>
    </row>
    <row r="700" spans="1:48" x14ac:dyDescent="0.3">
      <c r="A700" t="s">
        <v>1639</v>
      </c>
      <c r="B700" t="s">
        <v>1640</v>
      </c>
      <c r="C700" t="s">
        <v>10301</v>
      </c>
      <c r="D700" t="s">
        <v>24</v>
      </c>
      <c r="E700">
        <v>5486.7967302500001</v>
      </c>
      <c r="F700">
        <v>323.8</v>
      </c>
      <c r="G700">
        <v>-31.374697636889501</v>
      </c>
      <c r="H700">
        <f>(Table2[[#This Row],[1Y Return vs Nifty]]-AVERAGE(Table2[1Y Return vs Nifty]))/_xlfn.STDEV.P(Table2[1Y Return vs Nifty])</f>
        <v>-0.95347584537056285</v>
      </c>
      <c r="I700">
        <v>-11.0984995069433</v>
      </c>
      <c r="J700">
        <f>(Table2[[#This Row],[1M Return vs Nifty]]-AVERAGE(Table2[1M Return vs Nifty]))/_xlfn.STDEV.P(Table2[1M Return vs Nifty])</f>
        <v>-1.0988219346664267</v>
      </c>
      <c r="K700">
        <v>-21.8770213759997</v>
      </c>
      <c r="L700">
        <f>(Table2[[#This Row],[6M Return vs Nifty]]-AVERAGE(Table2[6M Return vs Nifty]))/_xlfn.STDEV.P(Table2[6M Return vs Nifty])</f>
        <v>-1.0361268352692941</v>
      </c>
      <c r="M700">
        <v>-0.36267281898690101</v>
      </c>
      <c r="N700">
        <f>(Table2[[#This Row],[1W Return vs Nifty]]-AVERAGE(Table2[1W Return vs Nifty]))/_xlfn.STDEV.P(Table2[1W Return vs Nifty])</f>
        <v>-0.26174105990908131</v>
      </c>
      <c r="O700">
        <v>329.77</v>
      </c>
      <c r="P700">
        <v>340.30480918528701</v>
      </c>
      <c r="Q700">
        <v>348.38610522255198</v>
      </c>
      <c r="R700">
        <v>43.018601594481297</v>
      </c>
      <c r="S700" s="2">
        <f>(Table2[[#This Row],[Close Price]]-Table2[[#This Row],[20D EMA]])/Table2[[#This Row],[20D EMA]]</f>
        <v>-1.8103526700427482E-2</v>
      </c>
      <c r="T700" s="2">
        <f>(Table2[[#This Row],[Close Price]]-Table2[[#This Row],[50D EMA]])/Table2[[#This Row],[50D EMA]]</f>
        <v>-4.8500076225195414E-2</v>
      </c>
      <c r="U700" s="2">
        <f>(Table2[[#This Row],[Close Price]]-Table2[[#This Row],[200D EMA]])/Table2[[#This Row],[200D EMA]]</f>
        <v>-7.057142880840829E-2</v>
      </c>
      <c r="V700">
        <v>0.52731484916247895</v>
      </c>
      <c r="W700">
        <v>322.3</v>
      </c>
      <c r="X700">
        <v>325.95</v>
      </c>
      <c r="Y700">
        <v>320.8</v>
      </c>
      <c r="Z700">
        <v>333.3</v>
      </c>
      <c r="AA700">
        <v>314.3</v>
      </c>
      <c r="AB700">
        <v>339</v>
      </c>
      <c r="AC700" s="2">
        <f>(Table2[[#This Row],[Close Price]]/Table2[[#This Row],[Day Low]])-1</f>
        <v>4.6540490226496534E-3</v>
      </c>
      <c r="AD700" s="2">
        <f>(Table2[[#This Row],[Day High]]/Table2[[#This Row],[Close Price]])-1</f>
        <v>6.6399011735638336E-3</v>
      </c>
      <c r="AE700" s="2">
        <f>(Table2[[#This Row],[Close Price]]/Table2[[#This Row],[Current Week Low]])-1</f>
        <v>9.3516209476309786E-3</v>
      </c>
      <c r="AF700" s="2">
        <f>(Table2[[#This Row],[Current Week High]]/Table2[[#This Row],[Close Price]])-1</f>
        <v>2.9339098208770897E-2</v>
      </c>
      <c r="AG700" s="2">
        <f>(Table2[[#This Row],[Close Price]]/Table2[[#This Row],[Current Month Low]])-1</f>
        <v>3.0225898822780817E-2</v>
      </c>
      <c r="AH700" s="2">
        <f>(Table2[[#This Row],[Current Month High]]/Table2[[#This Row],[Close Price]])-1</f>
        <v>4.6942557134033391E-2</v>
      </c>
      <c r="AI700">
        <v>30.4045707226683</v>
      </c>
      <c r="AJ700">
        <v>3.88193776066732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-0.09</v>
      </c>
      <c r="AM700" t="s">
        <v>10344</v>
      </c>
      <c r="AN700">
        <v>-0.8</v>
      </c>
      <c r="AO700" t="s">
        <v>10344</v>
      </c>
      <c r="AP700">
        <v>-2.5625317715262001E-2</v>
      </c>
      <c r="AQ700">
        <f>(Table2[[#This Row],[Sharpe Ratio]]-AVERAGE(Table2[Sharpe Ratio]))/_xlfn.STDEV.P(Table2[Sharpe Ratio])</f>
        <v>-1.0475997358860936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660</v>
      </c>
      <c r="AT700">
        <f>_xlfn.RANK.AVG(Table2[[#This Row],[6M Return vs Nifty Z-Score]],Table2[6M Return vs Nifty Z-Score])</f>
        <v>653</v>
      </c>
      <c r="AU700">
        <f>_xlfn.RANK.AVG(Table2[[#This Row],[Sharpe Ratio Z-Score]],Table2[Sharpe Ratio Z-Score])</f>
        <v>622</v>
      </c>
      <c r="AV700">
        <f>(Table2[[#This Row],[Rank 1Y]]+Table2[[#This Row],[Rank 6M]]+Table2[[#This Row],[Rank Sharpe]])/3</f>
        <v>645</v>
      </c>
    </row>
    <row r="701" spans="1:48" x14ac:dyDescent="0.3">
      <c r="A701" t="s">
        <v>1502</v>
      </c>
      <c r="B701" t="s">
        <v>1503</v>
      </c>
      <c r="C701" t="s">
        <v>10312</v>
      </c>
      <c r="D701" t="s">
        <v>98</v>
      </c>
      <c r="E701">
        <v>6920.7580407100004</v>
      </c>
      <c r="F701">
        <v>1457.75</v>
      </c>
      <c r="G701">
        <v>-33.470028154792502</v>
      </c>
      <c r="H701">
        <f>(Table2[[#This Row],[1Y Return vs Nifty]]-AVERAGE(Table2[1Y Return vs Nifty]))/_xlfn.STDEV.P(Table2[1Y Return vs Nifty])</f>
        <v>-0.98635811869168444</v>
      </c>
      <c r="I701">
        <v>-3.5739643352330401</v>
      </c>
      <c r="J701">
        <f>(Table2[[#This Row],[1M Return vs Nifty]]-AVERAGE(Table2[1M Return vs Nifty]))/_xlfn.STDEV.P(Table2[1M Return vs Nifty])</f>
        <v>-0.38611581395591332</v>
      </c>
      <c r="K701">
        <v>-10.254995989545099</v>
      </c>
      <c r="L701">
        <f>(Table2[[#This Row],[6M Return vs Nifty]]-AVERAGE(Table2[6M Return vs Nifty]))/_xlfn.STDEV.P(Table2[6M Return vs Nifty])</f>
        <v>-0.63839599896853094</v>
      </c>
      <c r="M701">
        <v>-1.6082002184308899</v>
      </c>
      <c r="N701">
        <f>(Table2[[#This Row],[1W Return vs Nifty]]-AVERAGE(Table2[1W Return vs Nifty]))/_xlfn.STDEV.P(Table2[1W Return vs Nifty])</f>
        <v>-0.54304051608951109</v>
      </c>
      <c r="O701">
        <v>1455.73</v>
      </c>
      <c r="P701">
        <v>1442.12267695892</v>
      </c>
      <c r="Q701">
        <v>1420.39712666426</v>
      </c>
      <c r="R701">
        <v>48.598706453631003</v>
      </c>
      <c r="S701" s="2">
        <f>(Table2[[#This Row],[Close Price]]-Table2[[#This Row],[20D EMA]])/Table2[[#This Row],[20D EMA]]</f>
        <v>1.3876199569975076E-3</v>
      </c>
      <c r="T701" s="2">
        <f>(Table2[[#This Row],[Close Price]]-Table2[[#This Row],[50D EMA]])/Table2[[#This Row],[50D EMA]]</f>
        <v>1.0836334030912092E-2</v>
      </c>
      <c r="U701" s="2">
        <f>(Table2[[#This Row],[Close Price]]-Table2[[#This Row],[200D EMA]])/Table2[[#This Row],[200D EMA]]</f>
        <v>2.6297485847117694E-2</v>
      </c>
      <c r="V701">
        <v>0.46845075593824498</v>
      </c>
      <c r="W701">
        <v>1451</v>
      </c>
      <c r="X701">
        <v>1479.25</v>
      </c>
      <c r="Y701">
        <v>1444.05</v>
      </c>
      <c r="Z701">
        <v>1479.25</v>
      </c>
      <c r="AA701">
        <v>1410</v>
      </c>
      <c r="AB701">
        <v>1517.3</v>
      </c>
      <c r="AC701" s="2">
        <f>(Table2[[#This Row],[Close Price]]/Table2[[#This Row],[Day Low]])-1</f>
        <v>4.6519641626463493E-3</v>
      </c>
      <c r="AD701" s="2">
        <f>(Table2[[#This Row],[Day High]]/Table2[[#This Row],[Close Price]])-1</f>
        <v>1.4748756645515337E-2</v>
      </c>
      <c r="AE701" s="2">
        <f>(Table2[[#This Row],[Close Price]]/Table2[[#This Row],[Current Week Low]])-1</f>
        <v>9.487206121671754E-3</v>
      </c>
      <c r="AF701" s="2">
        <f>(Table2[[#This Row],[Current Week High]]/Table2[[#This Row],[Close Price]])-1</f>
        <v>1.4748756645515337E-2</v>
      </c>
      <c r="AG701" s="2">
        <f>(Table2[[#This Row],[Close Price]]/Table2[[#This Row],[Current Month Low]])-1</f>
        <v>3.3865248226950362E-2</v>
      </c>
      <c r="AH701" s="2">
        <f>(Table2[[#This Row],[Current Month High]]/Table2[[#This Row],[Close Price]])-1</f>
        <v>4.0850625964671483E-2</v>
      </c>
      <c r="AI701">
        <v>10.101183330474999</v>
      </c>
      <c r="AJ701">
        <v>16.619999999999902</v>
      </c>
      <c r="AK701" t="str">
        <f>IF(AND(Table2[[#This Row],[20D EMA]]&gt;Table2[[#This Row],[50D EMA]],Table2[[#This Row],[50D EMA]]&gt;Table2[[#This Row],[200D EMA]]),"Uptrend","Downtrend/NoTrend")</f>
        <v>Uptrend</v>
      </c>
      <c r="AL701">
        <v>0.02</v>
      </c>
      <c r="AM701" t="s">
        <v>10345</v>
      </c>
      <c r="AN701">
        <v>2.48</v>
      </c>
      <c r="AO701" t="s">
        <v>10345</v>
      </c>
      <c r="AP701">
        <v>-0.14077282953501699</v>
      </c>
      <c r="AQ701">
        <f>(Table2[[#This Row],[Sharpe Ratio]]-AVERAGE(Table2[Sharpe Ratio]))/_xlfn.STDEV.P(Table2[Sharpe Ratio])</f>
        <v>-2.3705176466146138</v>
      </c>
      <c r="AR7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-4.9244280943202536</v>
      </c>
      <c r="AS701">
        <f>_xlfn.RANK.AVG(Table2[[#This Row],[1Y Return vs Nifty Z-Score]],Table2[1Y Return vs Nifty Z-Score])</f>
        <v>666</v>
      </c>
      <c r="AT701">
        <f>_xlfn.RANK.AVG(Table2[[#This Row],[6M Return vs Nifty Z-Score]],Table2[6M Return vs Nifty Z-Score])</f>
        <v>538</v>
      </c>
      <c r="AU701">
        <f>_xlfn.RANK.AVG(Table2[[#This Row],[Sharpe Ratio Z-Score]],Table2[Sharpe Ratio Z-Score])</f>
        <v>734</v>
      </c>
      <c r="AV701">
        <f>(Table2[[#This Row],[Rank 1Y]]+Table2[[#This Row],[Rank 6M]]+Table2[[#This Row],[Rank Sharpe]])/3</f>
        <v>646</v>
      </c>
    </row>
    <row r="702" spans="1:48" x14ac:dyDescent="0.3">
      <c r="A702" t="s">
        <v>369</v>
      </c>
      <c r="B702" t="s">
        <v>370</v>
      </c>
      <c r="C702" t="s">
        <v>10312</v>
      </c>
      <c r="D702" t="s">
        <v>98</v>
      </c>
      <c r="E702">
        <v>68099.976202334903</v>
      </c>
      <c r="F702">
        <v>573.85</v>
      </c>
      <c r="G702">
        <v>-32.6387159730021</v>
      </c>
      <c r="H702">
        <f>(Table2[[#This Row],[1Y Return vs Nifty]]-AVERAGE(Table2[1Y Return vs Nifty]))/_xlfn.STDEV.P(Table2[1Y Return vs Nifty])</f>
        <v>-0.97331223683999113</v>
      </c>
      <c r="I702">
        <v>6.1309923595240798</v>
      </c>
      <c r="J702">
        <f>(Table2[[#This Row],[1M Return vs Nifty]]-AVERAGE(Table2[1M Return vs Nifty]))/_xlfn.STDEV.P(Table2[1M Return vs Nifty])</f>
        <v>0.53311466071694946</v>
      </c>
      <c r="K702">
        <v>-12.417347238906199</v>
      </c>
      <c r="L702">
        <f>(Table2[[#This Row],[6M Return vs Nifty]]-AVERAGE(Table2[6M Return vs Nifty]))/_xlfn.STDEV.P(Table2[6M Return vs Nifty])</f>
        <v>-0.71239633386598822</v>
      </c>
      <c r="M702">
        <v>3.1734296654851399</v>
      </c>
      <c r="N702">
        <f>(Table2[[#This Row],[1W Return vs Nifty]]-AVERAGE(Table2[1W Return vs Nifty]))/_xlfn.STDEV.P(Table2[1W Return vs Nifty])</f>
        <v>0.53687943316420916</v>
      </c>
      <c r="O702">
        <v>556.49</v>
      </c>
      <c r="P702">
        <v>538.474918389344</v>
      </c>
      <c r="Q702">
        <v>538.19601196908297</v>
      </c>
      <c r="R702">
        <v>70.381993449806501</v>
      </c>
      <c r="S702" s="2">
        <f>(Table2[[#This Row],[Close Price]]-Table2[[#This Row],[20D EMA]])/Table2[[#This Row],[20D EMA]]</f>
        <v>3.119552912002015E-2</v>
      </c>
      <c r="T702" s="2">
        <f>(Table2[[#This Row],[Close Price]]-Table2[[#This Row],[50D EMA]])/Table2[[#This Row],[50D EMA]]</f>
        <v>6.5694947717282709E-2</v>
      </c>
      <c r="U702" s="2">
        <f>(Table2[[#This Row],[Close Price]]-Table2[[#This Row],[200D EMA]])/Table2[[#This Row],[200D EMA]]</f>
        <v>6.6247217069615172E-2</v>
      </c>
      <c r="V702">
        <v>0.75890600768383698</v>
      </c>
      <c r="W702">
        <v>571.5</v>
      </c>
      <c r="X702">
        <v>583.70000000000005</v>
      </c>
      <c r="Y702">
        <v>563.04999999999995</v>
      </c>
      <c r="Z702">
        <v>586</v>
      </c>
      <c r="AA702">
        <v>514.79999999999995</v>
      </c>
      <c r="AB702">
        <v>597.20000000000005</v>
      </c>
      <c r="AC702" s="2">
        <f>(Table2[[#This Row],[Close Price]]/Table2[[#This Row],[Day Low]])-1</f>
        <v>4.1119860017497789E-3</v>
      </c>
      <c r="AD702" s="2">
        <f>(Table2[[#This Row],[Day High]]/Table2[[#This Row],[Close Price]])-1</f>
        <v>1.7164764311231151E-2</v>
      </c>
      <c r="AE702" s="2">
        <f>(Table2[[#This Row],[Close Price]]/Table2[[#This Row],[Current Week Low]])-1</f>
        <v>1.9181245004884273E-2</v>
      </c>
      <c r="AF702" s="2">
        <f>(Table2[[#This Row],[Current Week High]]/Table2[[#This Row],[Close Price]])-1</f>
        <v>2.1172780343295283E-2</v>
      </c>
      <c r="AG702" s="2">
        <f>(Table2[[#This Row],[Close Price]]/Table2[[#This Row],[Current Month Low]])-1</f>
        <v>0.11470473970473982</v>
      </c>
      <c r="AH702" s="2">
        <f>(Table2[[#This Row],[Current Month High]]/Table2[[#This Row],[Close Price]])-1</f>
        <v>4.0690075803781589E-2</v>
      </c>
      <c r="AI702">
        <v>18.454299904156102</v>
      </c>
      <c r="AJ702">
        <v>30.717539863325701</v>
      </c>
      <c r="AK702" t="str">
        <f>IF(AND(Table2[[#This Row],[20D EMA]]&gt;Table2[[#This Row],[50D EMA]],Table2[[#This Row],[50D EMA]]&gt;Table2[[#This Row],[200D EMA]]),"Uptrend","Downtrend/NoTrend")</f>
        <v>Uptrend</v>
      </c>
      <c r="AL702">
        <v>0.14000000000000001</v>
      </c>
      <c r="AM702" t="s">
        <v>10345</v>
      </c>
      <c r="AN702">
        <v>7.94</v>
      </c>
      <c r="AO702" t="s">
        <v>10345</v>
      </c>
      <c r="AP702">
        <v>-8.7453281490289997E-2</v>
      </c>
      <c r="AQ702">
        <f>(Table2[[#This Row],[Sharpe Ratio]]-AVERAGE(Table2[Sharpe Ratio]))/_xlfn.STDEV.P(Table2[Sharpe Ratio])</f>
        <v>-1.7579348475113716</v>
      </c>
      <c r="AR7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-2.3736493243361925</v>
      </c>
      <c r="AS702">
        <f>_xlfn.RANK.AVG(Table2[[#This Row],[1Y Return vs Nifty Z-Score]],Table2[1Y Return vs Nifty Z-Score])</f>
        <v>663</v>
      </c>
      <c r="AT702">
        <f>_xlfn.RANK.AVG(Table2[[#This Row],[6M Return vs Nifty Z-Score]],Table2[6M Return vs Nifty Z-Score])</f>
        <v>560</v>
      </c>
      <c r="AU702">
        <f>_xlfn.RANK.AVG(Table2[[#This Row],[Sharpe Ratio Z-Score]],Table2[Sharpe Ratio Z-Score])</f>
        <v>716</v>
      </c>
      <c r="AV702">
        <f>(Table2[[#This Row],[Rank 1Y]]+Table2[[#This Row],[Rank 6M]]+Table2[[#This Row],[Rank Sharpe]])/3</f>
        <v>646.33333333333337</v>
      </c>
    </row>
    <row r="703" spans="1:48" x14ac:dyDescent="0.3">
      <c r="A703" t="s">
        <v>2387</v>
      </c>
      <c r="B703" t="s">
        <v>2388</v>
      </c>
      <c r="C703" t="s">
        <v>10307</v>
      </c>
      <c r="D703" t="s">
        <v>262</v>
      </c>
      <c r="E703">
        <v>2211.6139333199999</v>
      </c>
      <c r="F703">
        <v>492.55</v>
      </c>
      <c r="G703">
        <v>-47.966380471767998</v>
      </c>
      <c r="H703">
        <f>(Table2[[#This Row],[1Y Return vs Nifty]]-AVERAGE(Table2[1Y Return vs Nifty]))/_xlfn.STDEV.P(Table2[1Y Return vs Nifty])</f>
        <v>-1.2138511156070908</v>
      </c>
      <c r="I703">
        <v>-1.7981836740195001</v>
      </c>
      <c r="J703">
        <f>(Table2[[#This Row],[1M Return vs Nifty]]-AVERAGE(Table2[1M Return vs Nifty]))/_xlfn.STDEV.P(Table2[1M Return vs Nifty])</f>
        <v>-0.21791808248081529</v>
      </c>
      <c r="K703">
        <v>-29.801419639380999</v>
      </c>
      <c r="L703">
        <f>(Table2[[#This Row],[6M Return vs Nifty]]-AVERAGE(Table2[6M Return vs Nifty]))/_xlfn.STDEV.P(Table2[6M Return vs Nifty])</f>
        <v>-1.3073168769076764</v>
      </c>
      <c r="M703">
        <v>-1.5221348506438701</v>
      </c>
      <c r="N703">
        <f>(Table2[[#This Row],[1W Return vs Nifty]]-AVERAGE(Table2[1W Return vs Nifty]))/_xlfn.STDEV.P(Table2[1W Return vs Nifty])</f>
        <v>-0.52360285364606352</v>
      </c>
      <c r="O703">
        <v>493.88</v>
      </c>
      <c r="P703">
        <v>502.66905980403499</v>
      </c>
      <c r="Q703">
        <v>531.95488235319795</v>
      </c>
      <c r="R703">
        <v>51.779955048748199</v>
      </c>
      <c r="S703" s="2">
        <f>(Table2[[#This Row],[Close Price]]-Table2[[#This Row],[20D EMA]])/Table2[[#This Row],[20D EMA]]</f>
        <v>-2.692961853081688E-3</v>
      </c>
      <c r="T703" s="2">
        <f>(Table2[[#This Row],[Close Price]]-Table2[[#This Row],[50D EMA]])/Table2[[#This Row],[50D EMA]]</f>
        <v>-2.0130659738595968E-2</v>
      </c>
      <c r="U703" s="2">
        <f>(Table2[[#This Row],[Close Price]]-Table2[[#This Row],[200D EMA]])/Table2[[#This Row],[200D EMA]]</f>
        <v>-7.4075609906771339E-2</v>
      </c>
      <c r="V703">
        <v>1.2022020414495</v>
      </c>
      <c r="W703">
        <v>489.05</v>
      </c>
      <c r="X703">
        <v>496.9</v>
      </c>
      <c r="Y703">
        <v>485.65</v>
      </c>
      <c r="Z703">
        <v>509.4</v>
      </c>
      <c r="AA703">
        <v>467.1</v>
      </c>
      <c r="AB703">
        <v>521.95000000000005</v>
      </c>
      <c r="AC703" s="2">
        <f>(Table2[[#This Row],[Close Price]]/Table2[[#This Row],[Day Low]])-1</f>
        <v>7.1567324404457899E-3</v>
      </c>
      <c r="AD703" s="2">
        <f>(Table2[[#This Row],[Day High]]/Table2[[#This Row],[Close Price]])-1</f>
        <v>8.8315907014515638E-3</v>
      </c>
      <c r="AE703" s="2">
        <f>(Table2[[#This Row],[Close Price]]/Table2[[#This Row],[Current Week Low]])-1</f>
        <v>1.4207762792134426E-2</v>
      </c>
      <c r="AF703" s="2">
        <f>(Table2[[#This Row],[Current Week High]]/Table2[[#This Row],[Close Price]])-1</f>
        <v>3.420972490102514E-2</v>
      </c>
      <c r="AG703" s="2">
        <f>(Table2[[#This Row],[Close Price]]/Table2[[#This Row],[Current Month Low]])-1</f>
        <v>5.448512095910929E-2</v>
      </c>
      <c r="AH703" s="2">
        <f>(Table2[[#This Row],[Current Month High]]/Table2[[#This Row],[Close Price]])-1</f>
        <v>5.9689371637397182E-2</v>
      </c>
      <c r="AI703">
        <v>30.961323723479801</v>
      </c>
      <c r="AJ703">
        <v>8.4911894273127704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-0.09</v>
      </c>
      <c r="AM703" t="s">
        <v>10344</v>
      </c>
      <c r="AN703">
        <v>0.5</v>
      </c>
      <c r="AO703" t="s">
        <v>10345</v>
      </c>
      <c r="AQ703">
        <f>(Table2[[#This Row],[Sharpe Ratio]]-AVERAGE(Table2[Sharpe Ratio]))/_xlfn.STDEV.P(Table2[Sharpe Ratio])</f>
        <v>-0.7531930983662638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709</v>
      </c>
      <c r="AT703">
        <f>_xlfn.RANK.AVG(Table2[[#This Row],[6M Return vs Nifty Z-Score]],Table2[6M Return vs Nifty Z-Score])</f>
        <v>698</v>
      </c>
      <c r="AU703">
        <f>_xlfn.RANK.AVG(Table2[[#This Row],[Sharpe Ratio Z-Score]],Table2[Sharpe Ratio Z-Score])</f>
        <v>551.5</v>
      </c>
      <c r="AV703">
        <f>(Table2[[#This Row],[Rank 1Y]]+Table2[[#This Row],[Rank 6M]]+Table2[[#This Row],[Rank Sharpe]])/3</f>
        <v>652.83333333333337</v>
      </c>
    </row>
    <row r="704" spans="1:48" x14ac:dyDescent="0.3">
      <c r="A704" t="s">
        <v>1506</v>
      </c>
      <c r="B704" t="s">
        <v>1507</v>
      </c>
      <c r="C704" t="s">
        <v>10303</v>
      </c>
      <c r="D704" t="s">
        <v>359</v>
      </c>
      <c r="E704">
        <v>6874.70790622</v>
      </c>
      <c r="F704">
        <v>299.60000000000002</v>
      </c>
      <c r="G704">
        <v>-53.646358708103598</v>
      </c>
      <c r="H704">
        <f>(Table2[[#This Row],[1Y Return vs Nifty]]-AVERAGE(Table2[1Y Return vs Nifty]))/_xlfn.STDEV.P(Table2[1Y Return vs Nifty])</f>
        <v>-1.3029876958408046</v>
      </c>
      <c r="I704">
        <v>-3.7223000755150699</v>
      </c>
      <c r="J704">
        <f>(Table2[[#This Row],[1M Return vs Nifty]]-AVERAGE(Table2[1M Return vs Nifty]))/_xlfn.STDEV.P(Table2[1M Return vs Nifty])</f>
        <v>-0.40016582337265427</v>
      </c>
      <c r="K704">
        <v>-22.548947137334</v>
      </c>
      <c r="L704">
        <f>(Table2[[#This Row],[6M Return vs Nifty]]-AVERAGE(Table2[6M Return vs Nifty]))/_xlfn.STDEV.P(Table2[6M Return vs Nifty])</f>
        <v>-1.0591215875694389</v>
      </c>
      <c r="M704">
        <v>0.15941195890842699</v>
      </c>
      <c r="N704">
        <f>(Table2[[#This Row],[1W Return vs Nifty]]-AVERAGE(Table2[1W Return vs Nifty]))/_xlfn.STDEV.P(Table2[1W Return vs Nifty])</f>
        <v>-0.14382943133503601</v>
      </c>
      <c r="O704">
        <v>295.98</v>
      </c>
      <c r="P704">
        <v>297.435248851967</v>
      </c>
      <c r="Q704">
        <v>316.43337038529</v>
      </c>
      <c r="R704">
        <v>64.473632599018401</v>
      </c>
      <c r="S704" s="2">
        <f>(Table2[[#This Row],[Close Price]]-Table2[[#This Row],[20D EMA]])/Table2[[#This Row],[20D EMA]]</f>
        <v>1.223055611865668E-2</v>
      </c>
      <c r="T704" s="2">
        <f>(Table2[[#This Row],[Close Price]]-Table2[[#This Row],[50D EMA]])/Table2[[#This Row],[50D EMA]]</f>
        <v>7.278058523286903E-3</v>
      </c>
      <c r="U704" s="2">
        <f>(Table2[[#This Row],[Close Price]]-Table2[[#This Row],[200D EMA]])/Table2[[#This Row],[200D EMA]]</f>
        <v>-5.3197203458009601E-2</v>
      </c>
      <c r="V704">
        <v>0.45103692472875201</v>
      </c>
      <c r="W704">
        <v>298.55</v>
      </c>
      <c r="X704">
        <v>308</v>
      </c>
      <c r="Y704">
        <v>296.60000000000002</v>
      </c>
      <c r="Z704">
        <v>308</v>
      </c>
      <c r="AA704">
        <v>275</v>
      </c>
      <c r="AB704">
        <v>308</v>
      </c>
      <c r="AC704" s="2">
        <f>(Table2[[#This Row],[Close Price]]/Table2[[#This Row],[Day Low]])-1</f>
        <v>3.5169988276670949E-3</v>
      </c>
      <c r="AD704" s="2">
        <f>(Table2[[#This Row],[Day High]]/Table2[[#This Row],[Close Price]])-1</f>
        <v>2.8037383177569986E-2</v>
      </c>
      <c r="AE704" s="2">
        <f>(Table2[[#This Row],[Close Price]]/Table2[[#This Row],[Current Week Low]])-1</f>
        <v>1.0114632501685872E-2</v>
      </c>
      <c r="AF704" s="2">
        <f>(Table2[[#This Row],[Current Week High]]/Table2[[#This Row],[Close Price]])-1</f>
        <v>2.8037383177569986E-2</v>
      </c>
      <c r="AG704" s="2">
        <f>(Table2[[#This Row],[Close Price]]/Table2[[#This Row],[Current Month Low]])-1</f>
        <v>8.9454545454545453E-2</v>
      </c>
      <c r="AH704" s="2">
        <f>(Table2[[#This Row],[Current Month High]]/Table2[[#This Row],[Close Price]])-1</f>
        <v>2.8037383177569986E-2</v>
      </c>
      <c r="AI704">
        <v>57.176234979973202</v>
      </c>
      <c r="AJ704">
        <v>16.056556265736901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-0.02</v>
      </c>
      <c r="AM704" t="s">
        <v>10344</v>
      </c>
      <c r="AN704">
        <v>5.29</v>
      </c>
      <c r="AO704" t="s">
        <v>10345</v>
      </c>
      <c r="AP704">
        <v>-1.7099146838589999E-3</v>
      </c>
      <c r="AQ704">
        <f>(Table2[[#This Row],[Sharpe Ratio]]-AVERAGE(Table2[Sharpe Ratio]))/_xlfn.STDEV.P(Table2[Sharpe Ratio])</f>
        <v>-0.77283813216113806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722</v>
      </c>
      <c r="AT704">
        <f>_xlfn.RANK.AVG(Table2[[#This Row],[6M Return vs Nifty Z-Score]],Table2[6M Return vs Nifty Z-Score])</f>
        <v>658</v>
      </c>
      <c r="AU704">
        <f>_xlfn.RANK.AVG(Table2[[#This Row],[Sharpe Ratio Z-Score]],Table2[Sharpe Ratio Z-Score])</f>
        <v>580</v>
      </c>
      <c r="AV704">
        <f>(Table2[[#This Row],[Rank 1Y]]+Table2[[#This Row],[Rank 6M]]+Table2[[#This Row],[Rank Sharpe]])/3</f>
        <v>653.33333333333337</v>
      </c>
    </row>
    <row r="705" spans="1:48" x14ac:dyDescent="0.3">
      <c r="A705" t="s">
        <v>2055</v>
      </c>
      <c r="B705" t="s">
        <v>2056</v>
      </c>
      <c r="C705" t="s">
        <v>10311</v>
      </c>
      <c r="D705" t="s">
        <v>89</v>
      </c>
      <c r="E705">
        <v>3094.7810570000001</v>
      </c>
      <c r="F705">
        <v>710.4</v>
      </c>
      <c r="G705">
        <v>-60.1274267719823</v>
      </c>
      <c r="H705">
        <f>(Table2[[#This Row],[1Y Return vs Nifty]]-AVERAGE(Table2[1Y Return vs Nifty]))/_xlfn.STDEV.P(Table2[1Y Return vs Nifty])</f>
        <v>-1.4046958748934031</v>
      </c>
      <c r="I705">
        <v>-15.2346376829222</v>
      </c>
      <c r="J705">
        <f>(Table2[[#This Row],[1M Return vs Nifty]]-AVERAGE(Table2[1M Return vs Nifty]))/_xlfn.STDEV.P(Table2[1M Return vs Nifty])</f>
        <v>-1.4905871303701448</v>
      </c>
      <c r="K705">
        <v>-25.372111437806399</v>
      </c>
      <c r="L705">
        <f>(Table2[[#This Row],[6M Return vs Nifty]]-AVERAGE(Table2[6M Return vs Nifty]))/_xlfn.STDEV.P(Table2[6M Return vs Nifty])</f>
        <v>-1.1557363737968063</v>
      </c>
      <c r="M705">
        <v>1.04874043406022</v>
      </c>
      <c r="N705">
        <f>(Table2[[#This Row],[1W Return vs Nifty]]-AVERAGE(Table2[1W Return vs Nifty]))/_xlfn.STDEV.P(Table2[1W Return vs Nifty])</f>
        <v>5.7023329140282776E-2</v>
      </c>
      <c r="O705">
        <v>720.63</v>
      </c>
      <c r="P705">
        <v>737.44874911197996</v>
      </c>
      <c r="Q705">
        <v>787.72932230965102</v>
      </c>
      <c r="R705">
        <v>52.764146101729501</v>
      </c>
      <c r="S705" s="2">
        <f>(Table2[[#This Row],[Close Price]]-Table2[[#This Row],[20D EMA]])/Table2[[#This Row],[20D EMA]]</f>
        <v>-1.4195911910411748E-2</v>
      </c>
      <c r="T705" s="2">
        <f>(Table2[[#This Row],[Close Price]]-Table2[[#This Row],[50D EMA]])/Table2[[#This Row],[50D EMA]]</f>
        <v>-3.6678818893586179E-2</v>
      </c>
      <c r="U705" s="2">
        <f>(Table2[[#This Row],[Close Price]]-Table2[[#This Row],[200D EMA]])/Table2[[#This Row],[200D EMA]]</f>
        <v>-9.816737820920346E-2</v>
      </c>
      <c r="V705">
        <v>0.28809374201582</v>
      </c>
      <c r="W705">
        <v>709.2</v>
      </c>
      <c r="X705">
        <v>723</v>
      </c>
      <c r="Y705">
        <v>709.2</v>
      </c>
      <c r="Z705">
        <v>740</v>
      </c>
      <c r="AA705">
        <v>665</v>
      </c>
      <c r="AB705">
        <v>757.95</v>
      </c>
      <c r="AC705" s="2">
        <f>(Table2[[#This Row],[Close Price]]/Table2[[#This Row],[Day Low]])-1</f>
        <v>1.6920473773265332E-3</v>
      </c>
      <c r="AD705" s="2">
        <f>(Table2[[#This Row],[Day High]]/Table2[[#This Row],[Close Price]])-1</f>
        <v>1.7736486486486625E-2</v>
      </c>
      <c r="AE705" s="2">
        <f>(Table2[[#This Row],[Close Price]]/Table2[[#This Row],[Current Week Low]])-1</f>
        <v>1.6920473773265332E-3</v>
      </c>
      <c r="AF705" s="2">
        <f>(Table2[[#This Row],[Current Week High]]/Table2[[#This Row],[Close Price]])-1</f>
        <v>4.1666666666666741E-2</v>
      </c>
      <c r="AG705" s="2">
        <f>(Table2[[#This Row],[Close Price]]/Table2[[#This Row],[Current Month Low]])-1</f>
        <v>6.8270676691729371E-2</v>
      </c>
      <c r="AH705" s="2">
        <f>(Table2[[#This Row],[Current Month High]]/Table2[[#This Row],[Close Price]])-1</f>
        <v>6.6934121621621712E-2</v>
      </c>
      <c r="AI705">
        <v>48.085585585585598</v>
      </c>
      <c r="AJ705">
        <v>14.8028442146089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-0.03</v>
      </c>
      <c r="AM705" t="s">
        <v>10344</v>
      </c>
      <c r="AN705">
        <v>1.06</v>
      </c>
      <c r="AO705" t="s">
        <v>10345</v>
      </c>
      <c r="AQ705">
        <f>(Table2[[#This Row],[Sharpe Ratio]]-AVERAGE(Table2[Sharpe Ratio]))/_xlfn.STDEV.P(Table2[Sharpe Ratio])</f>
        <v>-0.7531930983662638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730</v>
      </c>
      <c r="AT705">
        <f>_xlfn.RANK.AVG(Table2[[#This Row],[6M Return vs Nifty Z-Score]],Table2[6M Return vs Nifty Z-Score])</f>
        <v>680</v>
      </c>
      <c r="AU705">
        <f>_xlfn.RANK.AVG(Table2[[#This Row],[Sharpe Ratio Z-Score]],Table2[Sharpe Ratio Z-Score])</f>
        <v>551.5</v>
      </c>
      <c r="AV705">
        <f>(Table2[[#This Row],[Rank 1Y]]+Table2[[#This Row],[Rank 6M]]+Table2[[#This Row],[Rank Sharpe]])/3</f>
        <v>653.83333333333337</v>
      </c>
    </row>
    <row r="706" spans="1:48" x14ac:dyDescent="0.3">
      <c r="A706" t="s">
        <v>311</v>
      </c>
      <c r="B706" t="s">
        <v>312</v>
      </c>
      <c r="C706" t="s">
        <v>6698</v>
      </c>
      <c r="D706" t="s">
        <v>80</v>
      </c>
      <c r="E706">
        <v>89527.881627359995</v>
      </c>
      <c r="F706">
        <v>24692.2</v>
      </c>
      <c r="G706">
        <v>-26.967241512743101</v>
      </c>
      <c r="H706">
        <f>(Table2[[#This Row],[1Y Return vs Nifty]]-AVERAGE(Table2[1Y Return vs Nifty]))/_xlfn.STDEV.P(Table2[1Y Return vs Nifty])</f>
        <v>-0.88430910738496016</v>
      </c>
      <c r="I706">
        <v>-11.379188467609801</v>
      </c>
      <c r="J706">
        <f>(Table2[[#This Row],[1M Return vs Nifty]]-AVERAGE(Table2[1M Return vs Nifty]))/_xlfn.STDEV.P(Table2[1M Return vs Nifty])</f>
        <v>-1.1254081271311791</v>
      </c>
      <c r="K706">
        <v>-17.697934826412101</v>
      </c>
      <c r="L706">
        <f>(Table2[[#This Row],[6M Return vs Nifty]]-AVERAGE(Table2[6M Return vs Nifty]))/_xlfn.STDEV.P(Table2[6M Return vs Nifty])</f>
        <v>-0.89310945808493758</v>
      </c>
      <c r="M706">
        <v>-0.91469524237161803</v>
      </c>
      <c r="N706">
        <f>(Table2[[#This Row],[1W Return vs Nifty]]-AVERAGE(Table2[1W Return vs Nifty]))/_xlfn.STDEV.P(Table2[1W Return vs Nifty])</f>
        <v>-0.38641403584429029</v>
      </c>
      <c r="O706">
        <v>25291.37</v>
      </c>
      <c r="P706">
        <v>25999.9251375647</v>
      </c>
      <c r="Q706">
        <v>26117.762764558898</v>
      </c>
      <c r="R706">
        <v>41.5946344746989</v>
      </c>
      <c r="S706" s="2">
        <f>(Table2[[#This Row],[Close Price]]-Table2[[#This Row],[20D EMA]])/Table2[[#This Row],[20D EMA]]</f>
        <v>-2.3690689749111982E-2</v>
      </c>
      <c r="T706" s="2">
        <f>(Table2[[#This Row],[Close Price]]-Table2[[#This Row],[50D EMA]])/Table2[[#This Row],[50D EMA]]</f>
        <v>-5.0297265497710901E-2</v>
      </c>
      <c r="U706" s="2">
        <f>(Table2[[#This Row],[Close Price]]-Table2[[#This Row],[200D EMA]])/Table2[[#This Row],[200D EMA]]</f>
        <v>-5.4582116294177682E-2</v>
      </c>
      <c r="V706">
        <v>0.508959924037659</v>
      </c>
      <c r="W706">
        <v>24605.65</v>
      </c>
      <c r="X706">
        <v>24900</v>
      </c>
      <c r="Y706">
        <v>24602.2</v>
      </c>
      <c r="Z706">
        <v>25049.75</v>
      </c>
      <c r="AA706">
        <v>23850</v>
      </c>
      <c r="AB706">
        <v>27899.8</v>
      </c>
      <c r="AC706" s="2">
        <f>(Table2[[#This Row],[Close Price]]/Table2[[#This Row],[Day Low]])-1</f>
        <v>3.5174848053189933E-3</v>
      </c>
      <c r="AD706" s="2">
        <f>(Table2[[#This Row],[Day High]]/Table2[[#This Row],[Close Price]])-1</f>
        <v>8.4156130275956365E-3</v>
      </c>
      <c r="AE706" s="2">
        <f>(Table2[[#This Row],[Close Price]]/Table2[[#This Row],[Current Week Low]])-1</f>
        <v>3.6582094284252076E-3</v>
      </c>
      <c r="AF706" s="2">
        <f>(Table2[[#This Row],[Current Week High]]/Table2[[#This Row],[Close Price]])-1</f>
        <v>1.4480281222410296E-2</v>
      </c>
      <c r="AG706" s="2">
        <f>(Table2[[#This Row],[Close Price]]/Table2[[#This Row],[Current Month Low]])-1</f>
        <v>3.5312368972746366E-2</v>
      </c>
      <c r="AH706" s="2">
        <f>(Table2[[#This Row],[Current Month High]]/Table2[[#This Row],[Close Price]])-1</f>
        <v>0.12990337029507293</v>
      </c>
      <c r="AI706">
        <v>24.483642607787001</v>
      </c>
      <c r="AJ706">
        <v>4.18649789029537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-0.11</v>
      </c>
      <c r="AM706" t="s">
        <v>10344</v>
      </c>
      <c r="AN706">
        <v>1.63</v>
      </c>
      <c r="AO706" t="s">
        <v>10345</v>
      </c>
      <c r="AP706">
        <v>-8.9848766250860995E-2</v>
      </c>
      <c r="AQ706">
        <f>(Table2[[#This Row],[Sharpe Ratio]]-AVERAGE(Table2[Sharpe Ratio]))/_xlfn.STDEV.P(Table2[Sharpe Ratio])</f>
        <v>-1.7854563253492706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628</v>
      </c>
      <c r="AT706">
        <f>_xlfn.RANK.AVG(Table2[[#This Row],[6M Return vs Nifty Z-Score]],Table2[6M Return vs Nifty Z-Score])</f>
        <v>619</v>
      </c>
      <c r="AU706">
        <f>_xlfn.RANK.AVG(Table2[[#This Row],[Sharpe Ratio Z-Score]],Table2[Sharpe Ratio Z-Score])</f>
        <v>718</v>
      </c>
      <c r="AV706">
        <f>(Table2[[#This Row],[Rank 1Y]]+Table2[[#This Row],[Rank 6M]]+Table2[[#This Row],[Rank Sharpe]])/3</f>
        <v>655</v>
      </c>
    </row>
    <row r="707" spans="1:48" x14ac:dyDescent="0.3">
      <c r="A707" t="s">
        <v>720</v>
      </c>
      <c r="B707" t="s">
        <v>721</v>
      </c>
      <c r="C707" t="s">
        <v>10312</v>
      </c>
      <c r="D707" t="s">
        <v>98</v>
      </c>
      <c r="E707">
        <v>24085.725153775002</v>
      </c>
      <c r="F707">
        <v>297.55</v>
      </c>
      <c r="G707">
        <v>-38.770361094916503</v>
      </c>
      <c r="H707">
        <f>(Table2[[#This Row],[1Y Return vs Nifty]]-AVERAGE(Table2[1Y Return vs Nifty]))/_xlfn.STDEV.P(Table2[1Y Return vs Nifty])</f>
        <v>-1.0695368797229168</v>
      </c>
      <c r="I707">
        <v>6.2619348059088997</v>
      </c>
      <c r="J707">
        <f>(Table2[[#This Row],[1M Return vs Nifty]]-AVERAGE(Table2[1M Return vs Nifty]))/_xlfn.STDEV.P(Table2[1M Return vs Nifty])</f>
        <v>0.54551721859854918</v>
      </c>
      <c r="K707">
        <v>-12.227048695205101</v>
      </c>
      <c r="L707">
        <f>(Table2[[#This Row],[6M Return vs Nifty]]-AVERAGE(Table2[6M Return vs Nifty]))/_xlfn.STDEV.P(Table2[6M Return vs Nifty])</f>
        <v>-0.70588390626268349</v>
      </c>
      <c r="M707">
        <v>-0.81920501464953499</v>
      </c>
      <c r="N707">
        <f>(Table2[[#This Row],[1W Return vs Nifty]]-AVERAGE(Table2[1W Return vs Nifty]))/_xlfn.STDEV.P(Table2[1W Return vs Nifty])</f>
        <v>-0.36484779078154944</v>
      </c>
      <c r="O707">
        <v>293.76</v>
      </c>
      <c r="P707">
        <v>287.81726780699699</v>
      </c>
      <c r="Q707">
        <v>291.91981916223398</v>
      </c>
      <c r="R707">
        <v>57.895127841041997</v>
      </c>
      <c r="S707" s="2">
        <f>(Table2[[#This Row],[Close Price]]-Table2[[#This Row],[20D EMA]])/Table2[[#This Row],[20D EMA]]</f>
        <v>1.2901688453159111E-2</v>
      </c>
      <c r="T707" s="2">
        <f>(Table2[[#This Row],[Close Price]]-Table2[[#This Row],[50D EMA]])/Table2[[#This Row],[50D EMA]]</f>
        <v>3.3815664595668184E-2</v>
      </c>
      <c r="U707" s="2">
        <f>(Table2[[#This Row],[Close Price]]-Table2[[#This Row],[200D EMA]])/Table2[[#This Row],[200D EMA]]</f>
        <v>1.9286737207236584E-2</v>
      </c>
      <c r="V707">
        <v>0.71785668774268296</v>
      </c>
      <c r="W707">
        <v>295.7</v>
      </c>
      <c r="X707">
        <v>300.35000000000002</v>
      </c>
      <c r="Y707">
        <v>293.55</v>
      </c>
      <c r="Z707">
        <v>301</v>
      </c>
      <c r="AA707">
        <v>285</v>
      </c>
      <c r="AB707">
        <v>310</v>
      </c>
      <c r="AC707" s="2">
        <f>(Table2[[#This Row],[Close Price]]/Table2[[#This Row],[Day Low]])-1</f>
        <v>6.2563408860332181E-3</v>
      </c>
      <c r="AD707" s="2">
        <f>(Table2[[#This Row],[Day High]]/Table2[[#This Row],[Close Price]])-1</f>
        <v>9.4101831624937571E-3</v>
      </c>
      <c r="AE707" s="2">
        <f>(Table2[[#This Row],[Close Price]]/Table2[[#This Row],[Current Week Low]])-1</f>
        <v>1.3626298756600264E-2</v>
      </c>
      <c r="AF707" s="2">
        <f>(Table2[[#This Row],[Current Week High]]/Table2[[#This Row],[Close Price]])-1</f>
        <v>1.1594689968072558E-2</v>
      </c>
      <c r="AG707" s="2">
        <f>(Table2[[#This Row],[Close Price]]/Table2[[#This Row],[Current Month Low]])-1</f>
        <v>4.4035087719298316E-2</v>
      </c>
      <c r="AH707" s="2">
        <f>(Table2[[#This Row],[Current Month High]]/Table2[[#This Row],[Close Price]])-1</f>
        <v>4.1841707276087936E-2</v>
      </c>
      <c r="AI707">
        <v>20.0806587128213</v>
      </c>
      <c r="AJ707">
        <v>18.145721659717999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0.02</v>
      </c>
      <c r="AM707" t="s">
        <v>10345</v>
      </c>
      <c r="AN707">
        <v>1.31</v>
      </c>
      <c r="AO707" t="s">
        <v>10345</v>
      </c>
      <c r="AP707">
        <v>-0.10548636460935</v>
      </c>
      <c r="AQ707">
        <f>(Table2[[#This Row],[Sharpe Ratio]]-AVERAGE(Table2[Sharpe Ratio]))/_xlfn.STDEV.P(Table2[Sharpe Ratio])</f>
        <v>-1.9651150832528419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687</v>
      </c>
      <c r="AT707">
        <f>_xlfn.RANK.AVG(Table2[[#This Row],[6M Return vs Nifty Z-Score]],Table2[6M Return vs Nifty Z-Score])</f>
        <v>557</v>
      </c>
      <c r="AU707">
        <f>_xlfn.RANK.AVG(Table2[[#This Row],[Sharpe Ratio Z-Score]],Table2[Sharpe Ratio Z-Score])</f>
        <v>725</v>
      </c>
      <c r="AV707">
        <f>(Table2[[#This Row],[Rank 1Y]]+Table2[[#This Row],[Rank 6M]]+Table2[[#This Row],[Rank Sharpe]])/3</f>
        <v>656.33333333333337</v>
      </c>
    </row>
    <row r="708" spans="1:48" x14ac:dyDescent="0.3">
      <c r="A708" t="s">
        <v>853</v>
      </c>
      <c r="B708" t="s">
        <v>854</v>
      </c>
      <c r="C708" t="s">
        <v>10312</v>
      </c>
      <c r="D708" t="s">
        <v>566</v>
      </c>
      <c r="E708">
        <v>18678.264750499999</v>
      </c>
      <c r="F708">
        <v>1449.85</v>
      </c>
      <c r="G708">
        <v>-44.176877708689197</v>
      </c>
      <c r="H708">
        <f>(Table2[[#This Row],[1Y Return vs Nifty]]-AVERAGE(Table2[1Y Return vs Nifty]))/_xlfn.STDEV.P(Table2[1Y Return vs Nifty])</f>
        <v>-1.1543819938900026</v>
      </c>
      <c r="I708">
        <v>-10.9719838981948</v>
      </c>
      <c r="J708">
        <f>(Table2[[#This Row],[1M Return vs Nifty]]-AVERAGE(Table2[1M Return vs Nifty]))/_xlfn.STDEV.P(Table2[1M Return vs Nifty])</f>
        <v>-1.0868386763437763</v>
      </c>
      <c r="K708">
        <v>-11.0346202481078</v>
      </c>
      <c r="L708">
        <f>(Table2[[#This Row],[6M Return vs Nifty]]-AVERAGE(Table2[6M Return vs Nifty]))/_xlfn.STDEV.P(Table2[6M Return vs Nifty])</f>
        <v>-0.66507642669500133</v>
      </c>
      <c r="M708">
        <v>0.91500269919301302</v>
      </c>
      <c r="N708">
        <f>(Table2[[#This Row],[1W Return vs Nifty]]-AVERAGE(Table2[1W Return vs Nifty]))/_xlfn.STDEV.P(Table2[1W Return vs Nifty])</f>
        <v>2.681897385613425E-2</v>
      </c>
      <c r="O708">
        <v>1464.43</v>
      </c>
      <c r="P708">
        <v>1474.83594927893</v>
      </c>
      <c r="Q708">
        <v>1483.8683972193501</v>
      </c>
      <c r="R708">
        <v>49.105831863558102</v>
      </c>
      <c r="S708" s="2">
        <f>(Table2[[#This Row],[Close Price]]-Table2[[#This Row],[20D EMA]])/Table2[[#This Row],[20D EMA]]</f>
        <v>-9.9560921314095947E-3</v>
      </c>
      <c r="T708" s="2">
        <f>(Table2[[#This Row],[Close Price]]-Table2[[#This Row],[50D EMA]])/Table2[[#This Row],[50D EMA]]</f>
        <v>-1.6941510878647967E-2</v>
      </c>
      <c r="U708" s="2">
        <f>(Table2[[#This Row],[Close Price]]-Table2[[#This Row],[200D EMA]])/Table2[[#This Row],[200D EMA]]</f>
        <v>-2.2925481318355388E-2</v>
      </c>
      <c r="V708">
        <v>0.57659845311549396</v>
      </c>
      <c r="W708">
        <v>1440</v>
      </c>
      <c r="X708">
        <v>1468.95</v>
      </c>
      <c r="Y708">
        <v>1440</v>
      </c>
      <c r="Z708">
        <v>1468.95</v>
      </c>
      <c r="AA708">
        <v>1384.25</v>
      </c>
      <c r="AB708">
        <v>1628</v>
      </c>
      <c r="AC708" s="2">
        <f>(Table2[[#This Row],[Close Price]]/Table2[[#This Row],[Day Low]])-1</f>
        <v>6.8402777777776258E-3</v>
      </c>
      <c r="AD708" s="2">
        <f>(Table2[[#This Row],[Day High]]/Table2[[#This Row],[Close Price]])-1</f>
        <v>1.3173776597579234E-2</v>
      </c>
      <c r="AE708" s="2">
        <f>(Table2[[#This Row],[Close Price]]/Table2[[#This Row],[Current Week Low]])-1</f>
        <v>6.8402777777776258E-3</v>
      </c>
      <c r="AF708" s="2">
        <f>(Table2[[#This Row],[Current Week High]]/Table2[[#This Row],[Close Price]])-1</f>
        <v>1.3173776597579234E-2</v>
      </c>
      <c r="AG708" s="2">
        <f>(Table2[[#This Row],[Close Price]]/Table2[[#This Row],[Current Month Low]])-1</f>
        <v>4.7390283547046996E-2</v>
      </c>
      <c r="AH708" s="2">
        <f>(Table2[[#This Row],[Current Month High]]/Table2[[#This Row],[Close Price]])-1</f>
        <v>0.12287478014967079</v>
      </c>
      <c r="AI708">
        <v>20.629720315894701</v>
      </c>
      <c r="AJ708">
        <v>14.251379038613001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-0.08</v>
      </c>
      <c r="AM708" t="s">
        <v>10344</v>
      </c>
      <c r="AN708">
        <v>0.47</v>
      </c>
      <c r="AO708" t="s">
        <v>10345</v>
      </c>
      <c r="AP708">
        <v>-0.103484251969939</v>
      </c>
      <c r="AQ708">
        <f>(Table2[[#This Row],[Sharpe Ratio]]-AVERAGE(Table2[Sharpe Ratio]))/_xlfn.STDEV.P(Table2[Sharpe Ratio])</f>
        <v>-1.9421130172236709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701</v>
      </c>
      <c r="AT708">
        <f>_xlfn.RANK.AVG(Table2[[#This Row],[6M Return vs Nifty Z-Score]],Table2[6M Return vs Nifty Z-Score])</f>
        <v>546</v>
      </c>
      <c r="AU708">
        <f>_xlfn.RANK.AVG(Table2[[#This Row],[Sharpe Ratio Z-Score]],Table2[Sharpe Ratio Z-Score])</f>
        <v>723</v>
      </c>
      <c r="AV708">
        <f>(Table2[[#This Row],[Rank 1Y]]+Table2[[#This Row],[Rank 6M]]+Table2[[#This Row],[Rank Sharpe]])/3</f>
        <v>656.66666666666663</v>
      </c>
    </row>
    <row r="709" spans="1:48" x14ac:dyDescent="0.3">
      <c r="A709" t="s">
        <v>2155</v>
      </c>
      <c r="B709" t="s">
        <v>2156</v>
      </c>
      <c r="C709" t="s">
        <v>10312</v>
      </c>
      <c r="D709" t="s">
        <v>1187</v>
      </c>
      <c r="E709">
        <v>2759.5533971499999</v>
      </c>
      <c r="F709">
        <v>380.65</v>
      </c>
      <c r="G709">
        <v>-61.160117645368601</v>
      </c>
      <c r="H709">
        <f>(Table2[[#This Row],[1Y Return vs Nifty]]-AVERAGE(Table2[1Y Return vs Nifty]))/_xlfn.STDEV.P(Table2[1Y Return vs Nifty])</f>
        <v>-1.4209020167239057</v>
      </c>
      <c r="I709">
        <v>-17.789150697640899</v>
      </c>
      <c r="J709">
        <f>(Table2[[#This Row],[1M Return vs Nifty]]-AVERAGE(Table2[1M Return vs Nifty]))/_xlfn.STDEV.P(Table2[1M Return vs Nifty])</f>
        <v>-1.7325445429515354</v>
      </c>
      <c r="K709">
        <v>-20.116866746000699</v>
      </c>
      <c r="L709">
        <f>(Table2[[#This Row],[6M Return vs Nifty]]-AVERAGE(Table2[6M Return vs Nifty]))/_xlfn.STDEV.P(Table2[6M Return vs Nifty])</f>
        <v>-0.97589053826170991</v>
      </c>
      <c r="M709">
        <v>-1.1128648837810999</v>
      </c>
      <c r="N709">
        <f>(Table2[[#This Row],[1W Return vs Nifty]]-AVERAGE(Table2[1W Return vs Nifty]))/_xlfn.STDEV.P(Table2[1W Return vs Nifty])</f>
        <v>-0.43117018684092268</v>
      </c>
      <c r="O709">
        <v>398.2</v>
      </c>
      <c r="P709">
        <v>409.32568091068498</v>
      </c>
      <c r="Q709">
        <v>426.55846063611801</v>
      </c>
      <c r="R709">
        <v>38.640635812083602</v>
      </c>
      <c r="S709" s="2">
        <f>(Table2[[#This Row],[Close Price]]-Table2[[#This Row],[20D EMA]])/Table2[[#This Row],[20D EMA]]</f>
        <v>-4.4073329984932227E-2</v>
      </c>
      <c r="T709" s="2">
        <f>(Table2[[#This Row],[Close Price]]-Table2[[#This Row],[50D EMA]])/Table2[[#This Row],[50D EMA]]</f>
        <v>-7.0055904742859387E-2</v>
      </c>
      <c r="U709" s="2">
        <f>(Table2[[#This Row],[Close Price]]-Table2[[#This Row],[200D EMA]])/Table2[[#This Row],[200D EMA]]</f>
        <v>-0.10762524922763383</v>
      </c>
      <c r="V709">
        <v>0.89011589189113804</v>
      </c>
      <c r="W709">
        <v>378</v>
      </c>
      <c r="X709">
        <v>385.65</v>
      </c>
      <c r="Y709">
        <v>378</v>
      </c>
      <c r="Z709">
        <v>397.65</v>
      </c>
      <c r="AA709">
        <v>359.65</v>
      </c>
      <c r="AB709">
        <v>453.8</v>
      </c>
      <c r="AC709" s="2">
        <f>(Table2[[#This Row],[Close Price]]/Table2[[#This Row],[Day Low]])-1</f>
        <v>7.0105820105819117E-3</v>
      </c>
      <c r="AD709" s="2">
        <f>(Table2[[#This Row],[Day High]]/Table2[[#This Row],[Close Price]])-1</f>
        <v>1.3135426244581527E-2</v>
      </c>
      <c r="AE709" s="2">
        <f>(Table2[[#This Row],[Close Price]]/Table2[[#This Row],[Current Week Low]])-1</f>
        <v>7.0105820105819117E-3</v>
      </c>
      <c r="AF709" s="2">
        <f>(Table2[[#This Row],[Current Week High]]/Table2[[#This Row],[Close Price]])-1</f>
        <v>4.4660449231577637E-2</v>
      </c>
      <c r="AG709" s="2">
        <f>(Table2[[#This Row],[Close Price]]/Table2[[#This Row],[Current Month Low]])-1</f>
        <v>5.8390101487557411E-2</v>
      </c>
      <c r="AH709" s="2">
        <f>(Table2[[#This Row],[Current Month High]]/Table2[[#This Row],[Close Price]])-1</f>
        <v>0.19217128595822941</v>
      </c>
      <c r="AI709">
        <v>61.5526073821095</v>
      </c>
      <c r="AJ709">
        <v>20.841269841269799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-7.0000000000000007E-2</v>
      </c>
      <c r="AM709" t="s">
        <v>10344</v>
      </c>
      <c r="AN709">
        <v>-8.74</v>
      </c>
      <c r="AO709" t="s">
        <v>10344</v>
      </c>
      <c r="AP709">
        <v>-1.2055698029728E-2</v>
      </c>
      <c r="AQ709">
        <f>(Table2[[#This Row],[Sharpe Ratio]]-AVERAGE(Table2[Sharpe Ratio]))/_xlfn.STDEV.P(Table2[Sharpe Ratio])</f>
        <v>-0.89169977209124041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731</v>
      </c>
      <c r="AT709">
        <f>_xlfn.RANK.AVG(Table2[[#This Row],[6M Return vs Nifty Z-Score]],Table2[6M Return vs Nifty Z-Score])</f>
        <v>640</v>
      </c>
      <c r="AU709">
        <f>_xlfn.RANK.AVG(Table2[[#This Row],[Sharpe Ratio Z-Score]],Table2[Sharpe Ratio Z-Score])</f>
        <v>599</v>
      </c>
      <c r="AV709">
        <f>(Table2[[#This Row],[Rank 1Y]]+Table2[[#This Row],[Rank 6M]]+Table2[[#This Row],[Rank Sharpe]])/3</f>
        <v>656.66666666666663</v>
      </c>
    </row>
    <row r="710" spans="1:48" x14ac:dyDescent="0.3">
      <c r="A710" t="s">
        <v>1955</v>
      </c>
      <c r="B710" t="s">
        <v>1956</v>
      </c>
      <c r="C710" t="s">
        <v>10312</v>
      </c>
      <c r="D710" t="s">
        <v>1524</v>
      </c>
      <c r="E710">
        <v>3560.3249999999998</v>
      </c>
      <c r="F710">
        <v>318.05</v>
      </c>
      <c r="G710">
        <v>-53.666625554509402</v>
      </c>
      <c r="H710">
        <f>(Table2[[#This Row],[1Y Return vs Nifty]]-AVERAGE(Table2[1Y Return vs Nifty]))/_xlfn.STDEV.P(Table2[1Y Return vs Nifty])</f>
        <v>-1.3033057458940918</v>
      </c>
      <c r="I710">
        <v>-1.2020750594899801</v>
      </c>
      <c r="J710">
        <f>(Table2[[#This Row],[1M Return vs Nifty]]-AVERAGE(Table2[1M Return vs Nifty]))/_xlfn.STDEV.P(Table2[1M Return vs Nifty])</f>
        <v>-0.16145608868474029</v>
      </c>
      <c r="K710">
        <v>-19.792867839970199</v>
      </c>
      <c r="L710">
        <f>(Table2[[#This Row],[6M Return vs Nifty]]-AVERAGE(Table2[6M Return vs Nifty]))/_xlfn.STDEV.P(Table2[6M Return vs Nifty])</f>
        <v>-0.96480259519059663</v>
      </c>
      <c r="M710">
        <v>0.88064976726632505</v>
      </c>
      <c r="N710">
        <f>(Table2[[#This Row],[1W Return vs Nifty]]-AVERAGE(Table2[1W Return vs Nifty]))/_xlfn.STDEV.P(Table2[1W Return vs Nifty])</f>
        <v>1.9060444358112383E-2</v>
      </c>
      <c r="O710">
        <v>316.95</v>
      </c>
      <c r="P710">
        <v>319.66327528421698</v>
      </c>
      <c r="Q710">
        <v>340.96622920273899</v>
      </c>
      <c r="R710">
        <v>60.7880169626984</v>
      </c>
      <c r="S710" s="2">
        <f>(Table2[[#This Row],[Close Price]]-Table2[[#This Row],[20D EMA]])/Table2[[#This Row],[20D EMA]]</f>
        <v>3.4705789556713136E-3</v>
      </c>
      <c r="T710" s="2">
        <f>(Table2[[#This Row],[Close Price]]-Table2[[#This Row],[50D EMA]])/Table2[[#This Row],[50D EMA]]</f>
        <v>-5.046795828462256E-3</v>
      </c>
      <c r="U710" s="2">
        <f>(Table2[[#This Row],[Close Price]]-Table2[[#This Row],[200D EMA]])/Table2[[#This Row],[200D EMA]]</f>
        <v>-6.7209674272794201E-2</v>
      </c>
      <c r="V710">
        <v>0.54325725591778495</v>
      </c>
      <c r="W710">
        <v>316.3</v>
      </c>
      <c r="X710">
        <v>323.95</v>
      </c>
      <c r="Y710">
        <v>316.3</v>
      </c>
      <c r="Z710">
        <v>323.95</v>
      </c>
      <c r="AA710">
        <v>298.95</v>
      </c>
      <c r="AB710">
        <v>329.6</v>
      </c>
      <c r="AC710" s="2">
        <f>(Table2[[#This Row],[Close Price]]/Table2[[#This Row],[Day Low]])-1</f>
        <v>5.5327220992729131E-3</v>
      </c>
      <c r="AD710" s="2">
        <f>(Table2[[#This Row],[Day High]]/Table2[[#This Row],[Close Price]])-1</f>
        <v>1.855054236755227E-2</v>
      </c>
      <c r="AE710" s="2">
        <f>(Table2[[#This Row],[Close Price]]/Table2[[#This Row],[Current Week Low]])-1</f>
        <v>5.5327220992729131E-3</v>
      </c>
      <c r="AF710" s="2">
        <f>(Table2[[#This Row],[Current Week High]]/Table2[[#This Row],[Close Price]])-1</f>
        <v>1.855054236755227E-2</v>
      </c>
      <c r="AG710" s="2">
        <f>(Table2[[#This Row],[Close Price]]/Table2[[#This Row],[Current Month Low]])-1</f>
        <v>6.3890282655962638E-2</v>
      </c>
      <c r="AH710" s="2">
        <f>(Table2[[#This Row],[Current Month High]]/Table2[[#This Row],[Close Price]])-1</f>
        <v>3.6315044804276164E-2</v>
      </c>
      <c r="AI710">
        <v>46.737934287061698</v>
      </c>
      <c r="AJ710">
        <v>9.5213498622589601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-0.04</v>
      </c>
      <c r="AM710" t="s">
        <v>10344</v>
      </c>
      <c r="AN710">
        <v>0.7</v>
      </c>
      <c r="AO710" t="s">
        <v>10345</v>
      </c>
      <c r="AP710">
        <v>-2.3153918488099001E-2</v>
      </c>
      <c r="AQ710">
        <f>(Table2[[#This Row],[Sharpe Ratio]]-AVERAGE(Table2[Sharpe Ratio]))/_xlfn.STDEV.P(Table2[Sharpe Ratio])</f>
        <v>-1.0192060845556823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723</v>
      </c>
      <c r="AT710">
        <f>_xlfn.RANK.AVG(Table2[[#This Row],[6M Return vs Nifty Z-Score]],Table2[6M Return vs Nifty Z-Score])</f>
        <v>637</v>
      </c>
      <c r="AU710">
        <f>_xlfn.RANK.AVG(Table2[[#This Row],[Sharpe Ratio Z-Score]],Table2[Sharpe Ratio Z-Score])</f>
        <v>615</v>
      </c>
      <c r="AV710">
        <f>(Table2[[#This Row],[Rank 1Y]]+Table2[[#This Row],[Rank 6M]]+Table2[[#This Row],[Rank Sharpe]])/3</f>
        <v>658.33333333333337</v>
      </c>
    </row>
    <row r="711" spans="1:48" x14ac:dyDescent="0.3">
      <c r="A711" t="s">
        <v>1439</v>
      </c>
      <c r="B711" t="s">
        <v>1440</v>
      </c>
      <c r="C711" t="s">
        <v>10305</v>
      </c>
      <c r="D711" t="s">
        <v>51</v>
      </c>
      <c r="E711">
        <v>7558.4323061080004</v>
      </c>
      <c r="F711">
        <v>229.27</v>
      </c>
      <c r="G711">
        <v>-24.859188835718601</v>
      </c>
      <c r="H711">
        <f>(Table2[[#This Row],[1Y Return vs Nifty]]-AVERAGE(Table2[1Y Return vs Nifty]))/_xlfn.STDEV.P(Table2[1Y Return vs Nifty])</f>
        <v>-0.8512271836936971</v>
      </c>
      <c r="I711">
        <v>1.0631151216166499</v>
      </c>
      <c r="J711">
        <f>(Table2[[#This Row],[1M Return vs Nifty]]-AVERAGE(Table2[1M Return vs Nifty]))/_xlfn.STDEV.P(Table2[1M Return vs Nifty])</f>
        <v>5.3097351468973479E-2</v>
      </c>
      <c r="K711">
        <v>-49.462665230153</v>
      </c>
      <c r="L711">
        <f>(Table2[[#This Row],[6M Return vs Nifty]]-AVERAGE(Table2[6M Return vs Nifty]))/_xlfn.STDEV.P(Table2[6M Return vs Nifty])</f>
        <v>-1.9801672099181749</v>
      </c>
      <c r="M711">
        <v>7.7024643166370597</v>
      </c>
      <c r="N711">
        <f>(Table2[[#This Row],[1W Return vs Nifty]]-AVERAGE(Table2[1W Return vs Nifty]))/_xlfn.STDEV.P(Table2[1W Return vs Nifty])</f>
        <v>1.5597513386398216</v>
      </c>
      <c r="O711">
        <v>222.49</v>
      </c>
      <c r="P711">
        <v>229.20568834949799</v>
      </c>
      <c r="Q711">
        <v>261.00189085885199</v>
      </c>
      <c r="R711">
        <v>79.316644778549403</v>
      </c>
      <c r="S711" s="2">
        <f>(Table2[[#This Row],[Close Price]]-Table2[[#This Row],[20D EMA]])/Table2[[#This Row],[20D EMA]]</f>
        <v>3.0473279697963956E-2</v>
      </c>
      <c r="T711" s="2">
        <f>(Table2[[#This Row],[Close Price]]-Table2[[#This Row],[50D EMA]])/Table2[[#This Row],[50D EMA]]</f>
        <v>2.8058487974328284E-4</v>
      </c>
      <c r="U711" s="2">
        <f>(Table2[[#This Row],[Close Price]]-Table2[[#This Row],[200D EMA]])/Table2[[#This Row],[200D EMA]]</f>
        <v>-0.12157724510897268</v>
      </c>
      <c r="V711">
        <v>1.1550854966589199</v>
      </c>
      <c r="W711">
        <v>228.3</v>
      </c>
      <c r="X711">
        <v>234.98</v>
      </c>
      <c r="Y711">
        <v>224</v>
      </c>
      <c r="Z711">
        <v>239.85</v>
      </c>
      <c r="AA711">
        <v>208.5</v>
      </c>
      <c r="AB711">
        <v>239.85</v>
      </c>
      <c r="AC711" s="2">
        <f>(Table2[[#This Row],[Close Price]]/Table2[[#This Row],[Day Low]])-1</f>
        <v>4.2487954445904474E-3</v>
      </c>
      <c r="AD711" s="2">
        <f>(Table2[[#This Row],[Day High]]/Table2[[#This Row],[Close Price]])-1</f>
        <v>2.4905133685174663E-2</v>
      </c>
      <c r="AE711" s="2">
        <f>(Table2[[#This Row],[Close Price]]/Table2[[#This Row],[Current Week Low]])-1</f>
        <v>2.3526785714285792E-2</v>
      </c>
      <c r="AF711" s="2">
        <f>(Table2[[#This Row],[Current Week High]]/Table2[[#This Row],[Close Price]])-1</f>
        <v>4.6146464866750891E-2</v>
      </c>
      <c r="AG711" s="2">
        <f>(Table2[[#This Row],[Close Price]]/Table2[[#This Row],[Current Month Low]])-1</f>
        <v>9.9616306954436462E-2</v>
      </c>
      <c r="AH711" s="2">
        <f>(Table2[[#This Row],[Current Month High]]/Table2[[#This Row],[Close Price]])-1</f>
        <v>4.6146464866750891E-2</v>
      </c>
      <c r="AI711">
        <v>106.219740916822</v>
      </c>
      <c r="AJ711">
        <v>16.914839367669501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-0.12</v>
      </c>
      <c r="AM711" t="s">
        <v>10344</v>
      </c>
      <c r="AN711">
        <v>4.83</v>
      </c>
      <c r="AO711" t="s">
        <v>10345</v>
      </c>
      <c r="AP711">
        <v>-2.6608792506213001E-2</v>
      </c>
      <c r="AQ711">
        <f>(Table2[[#This Row],[Sharpe Ratio]]-AVERAGE(Table2[Sharpe Ratio]))/_xlfn.STDEV.P(Table2[Sharpe Ratio])</f>
        <v>-1.0588987765265518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620</v>
      </c>
      <c r="AT711">
        <f>_xlfn.RANK.AVG(Table2[[#This Row],[6M Return vs Nifty Z-Score]],Table2[6M Return vs Nifty Z-Score])</f>
        <v>733</v>
      </c>
      <c r="AU711">
        <f>_xlfn.RANK.AVG(Table2[[#This Row],[Sharpe Ratio Z-Score]],Table2[Sharpe Ratio Z-Score])</f>
        <v>626</v>
      </c>
      <c r="AV711">
        <f>(Table2[[#This Row],[Rank 1Y]]+Table2[[#This Row],[Rank 6M]]+Table2[[#This Row],[Rank Sharpe]])/3</f>
        <v>659.66666666666663</v>
      </c>
    </row>
    <row r="712" spans="1:48" x14ac:dyDescent="0.3">
      <c r="A712" t="s">
        <v>2291</v>
      </c>
      <c r="B712" t="s">
        <v>2292</v>
      </c>
      <c r="C712" t="s">
        <v>10307</v>
      </c>
      <c r="D712" t="s">
        <v>1560</v>
      </c>
      <c r="E712">
        <v>2434.3905989999998</v>
      </c>
      <c r="F712">
        <v>575.54999999999995</v>
      </c>
      <c r="G712">
        <v>-49.469881047679699</v>
      </c>
      <c r="H712">
        <f>(Table2[[#This Row],[1Y Return vs Nifty]]-AVERAGE(Table2[1Y Return vs Nifty]))/_xlfn.STDEV.P(Table2[1Y Return vs Nifty])</f>
        <v>-1.237445730610871</v>
      </c>
      <c r="I712">
        <v>-11.3825088299316</v>
      </c>
      <c r="J712">
        <f>(Table2[[#This Row],[1M Return vs Nifty]]-AVERAGE(Table2[1M Return vs Nifty]))/_xlfn.STDEV.P(Table2[1M Return vs Nifty])</f>
        <v>-1.1257226239732725</v>
      </c>
      <c r="K712">
        <v>-33.535421087329503</v>
      </c>
      <c r="L712">
        <f>(Table2[[#This Row],[6M Return vs Nifty]]-AVERAGE(Table2[6M Return vs Nifty]))/_xlfn.STDEV.P(Table2[6M Return vs Nifty])</f>
        <v>-1.4351024796109477</v>
      </c>
      <c r="M712">
        <v>-0.94344219808549401</v>
      </c>
      <c r="N712">
        <f>(Table2[[#This Row],[1W Return vs Nifty]]-AVERAGE(Table2[1W Return vs Nifty]))/_xlfn.STDEV.P(Table2[1W Return vs Nifty])</f>
        <v>-0.3929064686986507</v>
      </c>
      <c r="O712">
        <v>600.88</v>
      </c>
      <c r="P712">
        <v>635.91773039172801</v>
      </c>
      <c r="Q712">
        <v>696.88966334435497</v>
      </c>
      <c r="R712">
        <v>44.441778958105097</v>
      </c>
      <c r="S712" s="2">
        <f>(Table2[[#This Row],[Close Price]]-Table2[[#This Row],[20D EMA]])/Table2[[#This Row],[20D EMA]]</f>
        <v>-4.2154839568632738E-2</v>
      </c>
      <c r="T712" s="2">
        <f>(Table2[[#This Row],[Close Price]]-Table2[[#This Row],[50D EMA]])/Table2[[#This Row],[50D EMA]]</f>
        <v>-9.4930094738105958E-2</v>
      </c>
      <c r="U712" s="2">
        <f>(Table2[[#This Row],[Close Price]]-Table2[[#This Row],[200D EMA]])/Table2[[#This Row],[200D EMA]]</f>
        <v>-0.17411603260414166</v>
      </c>
      <c r="V712">
        <v>1.46353864380577</v>
      </c>
      <c r="W712">
        <v>573.6</v>
      </c>
      <c r="X712">
        <v>599.35</v>
      </c>
      <c r="Y712">
        <v>573.6</v>
      </c>
      <c r="Z712">
        <v>616.75</v>
      </c>
      <c r="AA712">
        <v>541.20000000000005</v>
      </c>
      <c r="AB712">
        <v>649.54999999999995</v>
      </c>
      <c r="AC712" s="2">
        <f>(Table2[[#This Row],[Close Price]]/Table2[[#This Row],[Day Low]])-1</f>
        <v>3.3995815899581228E-3</v>
      </c>
      <c r="AD712" s="2">
        <f>(Table2[[#This Row],[Day High]]/Table2[[#This Row],[Close Price]])-1</f>
        <v>4.1351750499522222E-2</v>
      </c>
      <c r="AE712" s="2">
        <f>(Table2[[#This Row],[Close Price]]/Table2[[#This Row],[Current Week Low]])-1</f>
        <v>3.3995815899581228E-3</v>
      </c>
      <c r="AF712" s="2">
        <f>(Table2[[#This Row],[Current Week High]]/Table2[[#This Row],[Close Price]])-1</f>
        <v>7.158370254539137E-2</v>
      </c>
      <c r="AG712" s="2">
        <f>(Table2[[#This Row],[Close Price]]/Table2[[#This Row],[Current Month Low]])-1</f>
        <v>6.3470066518846791E-2</v>
      </c>
      <c r="AH712" s="2">
        <f>(Table2[[#This Row],[Current Month High]]/Table2[[#This Row],[Close Price]])-1</f>
        <v>0.12857266962036307</v>
      </c>
      <c r="AI712">
        <v>57.240900008687298</v>
      </c>
      <c r="AJ712">
        <v>6.3470066518846702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-0.23</v>
      </c>
      <c r="AM712" t="s">
        <v>10344</v>
      </c>
      <c r="AN712">
        <v>-4.53</v>
      </c>
      <c r="AO712" t="s">
        <v>10344</v>
      </c>
      <c r="AQ712">
        <f>(Table2[[#This Row],[Sharpe Ratio]]-AVERAGE(Table2[Sharpe Ratio]))/_xlfn.STDEV.P(Table2[Sharpe Ratio])</f>
        <v>-0.7531930983662638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713</v>
      </c>
      <c r="AT712">
        <f>_xlfn.RANK.AVG(Table2[[#This Row],[6M Return vs Nifty Z-Score]],Table2[6M Return vs Nifty Z-Score])</f>
        <v>715</v>
      </c>
      <c r="AU712">
        <f>_xlfn.RANK.AVG(Table2[[#This Row],[Sharpe Ratio Z-Score]],Table2[Sharpe Ratio Z-Score])</f>
        <v>551.5</v>
      </c>
      <c r="AV712">
        <f>(Table2[[#This Row],[Rank 1Y]]+Table2[[#This Row],[Rank 6M]]+Table2[[#This Row],[Rank Sharpe]])/3</f>
        <v>659.83333333333337</v>
      </c>
    </row>
    <row r="713" spans="1:48" x14ac:dyDescent="0.3">
      <c r="A713" t="s">
        <v>1218</v>
      </c>
      <c r="B713" t="s">
        <v>1219</v>
      </c>
      <c r="C713" t="s">
        <v>10301</v>
      </c>
      <c r="D713" t="s">
        <v>541</v>
      </c>
      <c r="E713">
        <v>9783.8159013490003</v>
      </c>
      <c r="F713">
        <v>164.26</v>
      </c>
      <c r="G713">
        <v>-33.762747648320001</v>
      </c>
      <c r="H713">
        <f>(Table2[[#This Row],[1Y Return vs Nifty]]-AVERAGE(Table2[1Y Return vs Nifty]))/_xlfn.STDEV.P(Table2[1Y Return vs Nifty])</f>
        <v>-0.99095180083889256</v>
      </c>
      <c r="I713">
        <v>-1.07251847783482</v>
      </c>
      <c r="J713">
        <f>(Table2[[#This Row],[1M Return vs Nifty]]-AVERAGE(Table2[1M Return vs Nifty]))/_xlfn.STDEV.P(Table2[1M Return vs Nifty])</f>
        <v>-0.14918479662259196</v>
      </c>
      <c r="K713">
        <v>-26.405437231518398</v>
      </c>
      <c r="L713">
        <f>(Table2[[#This Row],[6M Return vs Nifty]]-AVERAGE(Table2[6M Return vs Nifty]))/_xlfn.STDEV.P(Table2[6M Return vs Nifty])</f>
        <v>-1.1910990165753381</v>
      </c>
      <c r="M713">
        <v>-4.6547178476264799</v>
      </c>
      <c r="N713">
        <f>(Table2[[#This Row],[1W Return vs Nifty]]-AVERAGE(Table2[1W Return vs Nifty]))/_xlfn.STDEV.P(Table2[1W Return vs Nifty])</f>
        <v>-1.2310894122594183</v>
      </c>
      <c r="O713">
        <v>165.66</v>
      </c>
      <c r="P713">
        <v>166.09606113462101</v>
      </c>
      <c r="Q713">
        <v>165.16202908882201</v>
      </c>
      <c r="R713">
        <v>52.617217556206903</v>
      </c>
      <c r="S713" s="2">
        <f>(Table2[[#This Row],[Close Price]]-Table2[[#This Row],[20D EMA]])/Table2[[#This Row],[20D EMA]]</f>
        <v>-8.4510443076180469E-3</v>
      </c>
      <c r="T713" s="2">
        <f>(Table2[[#This Row],[Close Price]]-Table2[[#This Row],[50D EMA]])/Table2[[#This Row],[50D EMA]]</f>
        <v>-1.1054212376131484E-2</v>
      </c>
      <c r="U713" s="2">
        <f>(Table2[[#This Row],[Close Price]]-Table2[[#This Row],[200D EMA]])/Table2[[#This Row],[200D EMA]]</f>
        <v>-5.4614798195347864E-3</v>
      </c>
      <c r="V713">
        <v>1.19267130540249</v>
      </c>
      <c r="W713">
        <v>163.22</v>
      </c>
      <c r="X713">
        <v>168.69</v>
      </c>
      <c r="Y713">
        <v>163.22</v>
      </c>
      <c r="Z713">
        <v>170.8</v>
      </c>
      <c r="AA713">
        <v>152.01</v>
      </c>
      <c r="AB713">
        <v>179.3</v>
      </c>
      <c r="AC713" s="2">
        <f>(Table2[[#This Row],[Close Price]]/Table2[[#This Row],[Day Low]])-1</f>
        <v>6.3717681656658698E-3</v>
      </c>
      <c r="AD713" s="2">
        <f>(Table2[[#This Row],[Day High]]/Table2[[#This Row],[Close Price]])-1</f>
        <v>2.6969438694752323E-2</v>
      </c>
      <c r="AE713" s="2">
        <f>(Table2[[#This Row],[Close Price]]/Table2[[#This Row],[Current Week Low]])-1</f>
        <v>6.3717681656658698E-3</v>
      </c>
      <c r="AF713" s="2">
        <f>(Table2[[#This Row],[Current Week High]]/Table2[[#This Row],[Close Price]])-1</f>
        <v>3.9814927553878166E-2</v>
      </c>
      <c r="AG713" s="2">
        <f>(Table2[[#This Row],[Close Price]]/Table2[[#This Row],[Current Month Low]])-1</f>
        <v>8.0586803499769655E-2</v>
      </c>
      <c r="AH713" s="2">
        <f>(Table2[[#This Row],[Current Month High]]/Table2[[#This Row],[Close Price]])-1</f>
        <v>9.156215755509578E-2</v>
      </c>
      <c r="AI713">
        <v>27.4183479101141</v>
      </c>
      <c r="AJ713">
        <v>24.770224078997298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-0.03</v>
      </c>
      <c r="AM713" t="s">
        <v>10344</v>
      </c>
      <c r="AN713">
        <v>2.52</v>
      </c>
      <c r="AO713" t="s">
        <v>10345</v>
      </c>
      <c r="AP713">
        <v>-2.6900450718477999E-2</v>
      </c>
      <c r="AQ713">
        <f>(Table2[[#This Row],[Sharpe Ratio]]-AVERAGE(Table2[Sharpe Ratio]))/_xlfn.STDEV.P(Table2[Sharpe Ratio])</f>
        <v>-1.0622496077057824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671</v>
      </c>
      <c r="AT713">
        <f>_xlfn.RANK.AVG(Table2[[#This Row],[6M Return vs Nifty Z-Score]],Table2[6M Return vs Nifty Z-Score])</f>
        <v>686</v>
      </c>
      <c r="AU713">
        <f>_xlfn.RANK.AVG(Table2[[#This Row],[Sharpe Ratio Z-Score]],Table2[Sharpe Ratio Z-Score])</f>
        <v>627</v>
      </c>
      <c r="AV713">
        <f>(Table2[[#This Row],[Rank 1Y]]+Table2[[#This Row],[Rank 6M]]+Table2[[#This Row],[Rank Sharpe]])/3</f>
        <v>661.33333333333337</v>
      </c>
    </row>
    <row r="714" spans="1:48" x14ac:dyDescent="0.3">
      <c r="A714" t="s">
        <v>594</v>
      </c>
      <c r="B714" t="s">
        <v>595</v>
      </c>
      <c r="C714" t="s">
        <v>10301</v>
      </c>
      <c r="D714" t="s">
        <v>24</v>
      </c>
      <c r="E714">
        <v>32390.181418050001</v>
      </c>
      <c r="F714">
        <v>196.66</v>
      </c>
      <c r="G714">
        <v>-46.043512660486101</v>
      </c>
      <c r="H714">
        <f>(Table2[[#This Row],[1Y Return vs Nifty]]-AVERAGE(Table2[1Y Return vs Nifty]))/_xlfn.STDEV.P(Table2[1Y Return vs Nifty])</f>
        <v>-1.1836753202417671</v>
      </c>
      <c r="I714">
        <v>-1.22767124918384</v>
      </c>
      <c r="J714">
        <f>(Table2[[#This Row],[1M Return vs Nifty]]-AVERAGE(Table2[1M Return vs Nifty]))/_xlfn.STDEV.P(Table2[1M Return vs Nifty])</f>
        <v>-0.16388049904968446</v>
      </c>
      <c r="K714">
        <v>-14.122648450002099</v>
      </c>
      <c r="L714">
        <f>(Table2[[#This Row],[6M Return vs Nifty]]-AVERAGE(Table2[6M Return vs Nifty]))/_xlfn.STDEV.P(Table2[6M Return vs Nifty])</f>
        <v>-0.7707554282820418</v>
      </c>
      <c r="M714">
        <v>0.90630346642916704</v>
      </c>
      <c r="N714">
        <f>(Table2[[#This Row],[1W Return vs Nifty]]-AVERAGE(Table2[1W Return vs Nifty]))/_xlfn.STDEV.P(Table2[1W Return vs Nifty])</f>
        <v>2.4854272439891422E-2</v>
      </c>
      <c r="O714">
        <v>199.63</v>
      </c>
      <c r="P714">
        <v>198.962179368975</v>
      </c>
      <c r="Q714">
        <v>205.255599250675</v>
      </c>
      <c r="R714">
        <v>53.035884924487398</v>
      </c>
      <c r="S714" s="2">
        <f>(Table2[[#This Row],[Close Price]]-Table2[[#This Row],[20D EMA]])/Table2[[#This Row],[20D EMA]]</f>
        <v>-1.4877523418323893E-2</v>
      </c>
      <c r="T714" s="2">
        <f>(Table2[[#This Row],[Close Price]]-Table2[[#This Row],[50D EMA]])/Table2[[#This Row],[50D EMA]]</f>
        <v>-1.1570939644290972E-2</v>
      </c>
      <c r="U714" s="2">
        <f>(Table2[[#This Row],[Close Price]]-Table2[[#This Row],[200D EMA]])/Table2[[#This Row],[200D EMA]]</f>
        <v>-4.1877538454760277E-2</v>
      </c>
      <c r="V714">
        <v>0.672504392059464</v>
      </c>
      <c r="W714">
        <v>196.12</v>
      </c>
      <c r="X714">
        <v>202.84</v>
      </c>
      <c r="Y714">
        <v>196.12</v>
      </c>
      <c r="Z714">
        <v>203</v>
      </c>
      <c r="AA714">
        <v>189.5</v>
      </c>
      <c r="AB714">
        <v>218.49</v>
      </c>
      <c r="AC714" s="2">
        <f>(Table2[[#This Row],[Close Price]]/Table2[[#This Row],[Day Low]])-1</f>
        <v>2.7534162757494318E-3</v>
      </c>
      <c r="AD714" s="2">
        <f>(Table2[[#This Row],[Day High]]/Table2[[#This Row],[Close Price]])-1</f>
        <v>3.1424794060815664E-2</v>
      </c>
      <c r="AE714" s="2">
        <f>(Table2[[#This Row],[Close Price]]/Table2[[#This Row],[Current Week Low]])-1</f>
        <v>2.7534162757494318E-3</v>
      </c>
      <c r="AF714" s="2">
        <f>(Table2[[#This Row],[Current Week High]]/Table2[[#This Row],[Close Price]])-1</f>
        <v>3.2238380962066548E-2</v>
      </c>
      <c r="AG714" s="2">
        <f>(Table2[[#This Row],[Close Price]]/Table2[[#This Row],[Current Month Low]])-1</f>
        <v>3.7783641160949788E-2</v>
      </c>
      <c r="AH714" s="2">
        <f>(Table2[[#This Row],[Current Month High]]/Table2[[#This Row],[Close Price]])-1</f>
        <v>0.11100376283941826</v>
      </c>
      <c r="AI714">
        <v>33.784196074443201</v>
      </c>
      <c r="AJ714">
        <v>16.2636712976647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-0.03</v>
      </c>
      <c r="AM714" t="s">
        <v>10344</v>
      </c>
      <c r="AN714">
        <v>-1.42</v>
      </c>
      <c r="AO714" t="s">
        <v>10344</v>
      </c>
      <c r="AP714">
        <v>-7.4309574922131E-2</v>
      </c>
      <c r="AQ714">
        <f>(Table2[[#This Row],[Sharpe Ratio]]-AVERAGE(Table2[Sharpe Ratio]))/_xlfn.STDEV.P(Table2[Sharpe Ratio])</f>
        <v>-1.6069281556811927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707</v>
      </c>
      <c r="AT714">
        <f>_xlfn.RANK.AVG(Table2[[#This Row],[6M Return vs Nifty Z-Score]],Table2[6M Return vs Nifty Z-Score])</f>
        <v>585</v>
      </c>
      <c r="AU714">
        <f>_xlfn.RANK.AVG(Table2[[#This Row],[Sharpe Ratio Z-Score]],Table2[Sharpe Ratio Z-Score])</f>
        <v>693</v>
      </c>
      <c r="AV714">
        <f>(Table2[[#This Row],[Rank 1Y]]+Table2[[#This Row],[Rank 6M]]+Table2[[#This Row],[Rank Sharpe]])/3</f>
        <v>661.66666666666663</v>
      </c>
    </row>
    <row r="715" spans="1:48" x14ac:dyDescent="0.3">
      <c r="A715" t="s">
        <v>2246</v>
      </c>
      <c r="B715" t="s">
        <v>2247</v>
      </c>
      <c r="C715" t="s">
        <v>10303</v>
      </c>
      <c r="D715" t="s">
        <v>359</v>
      </c>
      <c r="E715">
        <v>2549.9196688400002</v>
      </c>
      <c r="F715">
        <v>51.3</v>
      </c>
      <c r="G715">
        <v>-49.388216684850299</v>
      </c>
      <c r="H715">
        <f>(Table2[[#This Row],[1Y Return vs Nifty]]-AVERAGE(Table2[1Y Return vs Nifty]))/_xlfn.STDEV.P(Table2[1Y Return vs Nifty])</f>
        <v>-1.236164161962771</v>
      </c>
      <c r="I715">
        <v>-6.7711837014054401</v>
      </c>
      <c r="J715">
        <f>(Table2[[#This Row],[1M Return vs Nifty]]-AVERAGE(Table2[1M Return vs Nifty]))/_xlfn.STDEV.P(Table2[1M Return vs Nifty])</f>
        <v>-0.68894884742917351</v>
      </c>
      <c r="K715">
        <v>-40.632031620981302</v>
      </c>
      <c r="L715">
        <f>(Table2[[#This Row],[6M Return vs Nifty]]-AVERAGE(Table2[6M Return vs Nifty]))/_xlfn.STDEV.P(Table2[6M Return vs Nifty])</f>
        <v>-1.6779638354069684</v>
      </c>
      <c r="M715">
        <v>-2.09219229522287</v>
      </c>
      <c r="N715">
        <f>(Table2[[#This Row],[1W Return vs Nifty]]-AVERAGE(Table2[1W Return vs Nifty]))/_xlfn.STDEV.P(Table2[1W Return vs Nifty])</f>
        <v>-0.65234899702537608</v>
      </c>
      <c r="O715">
        <v>51.46</v>
      </c>
      <c r="P715">
        <v>52.701247710813803</v>
      </c>
      <c r="Q715">
        <v>59.438956383857899</v>
      </c>
      <c r="R715">
        <v>45.0139698985029</v>
      </c>
      <c r="S715" s="2">
        <f>(Table2[[#This Row],[Close Price]]-Table2[[#This Row],[20D EMA]])/Table2[[#This Row],[20D EMA]]</f>
        <v>-3.1092110376992558E-3</v>
      </c>
      <c r="T715" s="2">
        <f>(Table2[[#This Row],[Close Price]]-Table2[[#This Row],[50D EMA]])/Table2[[#This Row],[50D EMA]]</f>
        <v>-2.6588511120321782E-2</v>
      </c>
      <c r="U715" s="2">
        <f>(Table2[[#This Row],[Close Price]]-Table2[[#This Row],[200D EMA]])/Table2[[#This Row],[200D EMA]]</f>
        <v>-0.13692966497083778</v>
      </c>
      <c r="V715">
        <v>0.59553396331783803</v>
      </c>
      <c r="W715">
        <v>51.11</v>
      </c>
      <c r="X715">
        <v>53.25</v>
      </c>
      <c r="Y715">
        <v>50.8</v>
      </c>
      <c r="Z715">
        <v>53.25</v>
      </c>
      <c r="AA715">
        <v>48</v>
      </c>
      <c r="AB715">
        <v>54</v>
      </c>
      <c r="AC715" s="2">
        <f>(Table2[[#This Row],[Close Price]]/Table2[[#This Row],[Day Low]])-1</f>
        <v>3.7174721189590088E-3</v>
      </c>
      <c r="AD715" s="2">
        <f>(Table2[[#This Row],[Day High]]/Table2[[#This Row],[Close Price]])-1</f>
        <v>3.8011695906432719E-2</v>
      </c>
      <c r="AE715" s="2">
        <f>(Table2[[#This Row],[Close Price]]/Table2[[#This Row],[Current Week Low]])-1</f>
        <v>9.8425196850393526E-3</v>
      </c>
      <c r="AF715" s="2">
        <f>(Table2[[#This Row],[Current Week High]]/Table2[[#This Row],[Close Price]])-1</f>
        <v>3.8011695906432719E-2</v>
      </c>
      <c r="AG715" s="2">
        <f>(Table2[[#This Row],[Close Price]]/Table2[[#This Row],[Current Month Low]])-1</f>
        <v>6.8749999999999867E-2</v>
      </c>
      <c r="AH715" s="2">
        <f>(Table2[[#This Row],[Current Month High]]/Table2[[#This Row],[Close Price]])-1</f>
        <v>5.2631578947368585E-2</v>
      </c>
      <c r="AI715">
        <v>63.840155945419099</v>
      </c>
      <c r="AJ715">
        <v>6.8749999999999796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</v>
      </c>
      <c r="AM715" t="s">
        <v>10344</v>
      </c>
      <c r="AN715">
        <v>-0.68</v>
      </c>
      <c r="AO715" t="s">
        <v>10344</v>
      </c>
      <c r="AQ715">
        <f>(Table2[[#This Row],[Sharpe Ratio]]-AVERAGE(Table2[Sharpe Ratio]))/_xlfn.STDEV.P(Table2[Sharpe Ratio])</f>
        <v>-0.7531930983662638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712</v>
      </c>
      <c r="AT715">
        <f>_xlfn.RANK.AVG(Table2[[#This Row],[6M Return vs Nifty Z-Score]],Table2[6M Return vs Nifty Z-Score])</f>
        <v>728</v>
      </c>
      <c r="AU715">
        <f>_xlfn.RANK.AVG(Table2[[#This Row],[Sharpe Ratio Z-Score]],Table2[Sharpe Ratio Z-Score])</f>
        <v>551.5</v>
      </c>
      <c r="AV715">
        <f>(Table2[[#This Row],[Rank 1Y]]+Table2[[#This Row],[Rank 6M]]+Table2[[#This Row],[Rank Sharpe]])/3</f>
        <v>663.83333333333337</v>
      </c>
    </row>
    <row r="716" spans="1:48" x14ac:dyDescent="0.3">
      <c r="A716" t="s">
        <v>836</v>
      </c>
      <c r="B716" t="s">
        <v>837</v>
      </c>
      <c r="C716" t="s">
        <v>6698</v>
      </c>
      <c r="D716" t="s">
        <v>80</v>
      </c>
      <c r="E716">
        <v>19417.326326499999</v>
      </c>
      <c r="F716">
        <v>821.9</v>
      </c>
      <c r="G716">
        <v>-35.173382877528198</v>
      </c>
      <c r="H716">
        <f>(Table2[[#This Row],[1Y Return vs Nifty]]-AVERAGE(Table2[1Y Return vs Nifty]))/_xlfn.STDEV.P(Table2[1Y Return vs Nifty])</f>
        <v>-1.0130890688101761</v>
      </c>
      <c r="I716">
        <v>-1.5526452923573599</v>
      </c>
      <c r="J716">
        <f>(Table2[[#This Row],[1M Return vs Nifty]]-AVERAGE(Table2[1M Return vs Nifty]))/_xlfn.STDEV.P(Table2[1M Return vs Nifty])</f>
        <v>-0.19466126947024018</v>
      </c>
      <c r="K716">
        <v>-16.358150565985198</v>
      </c>
      <c r="L716">
        <f>(Table2[[#This Row],[6M Return vs Nifty]]-AVERAGE(Table2[6M Return vs Nifty]))/_xlfn.STDEV.P(Table2[6M Return vs Nifty])</f>
        <v>-0.84725914399224489</v>
      </c>
      <c r="M716">
        <v>-6.2809571907225595E-2</v>
      </c>
      <c r="N716">
        <f>(Table2[[#This Row],[1W Return vs Nifty]]-AVERAGE(Table2[1W Return vs Nifty]))/_xlfn.STDEV.P(Table2[1W Return vs Nifty])</f>
        <v>-0.1940176454184282</v>
      </c>
      <c r="O716">
        <v>813.36</v>
      </c>
      <c r="P716">
        <v>812.39189074407204</v>
      </c>
      <c r="Q716">
        <v>841.87165812409296</v>
      </c>
      <c r="R716">
        <v>57.606333754837401</v>
      </c>
      <c r="S716" s="2">
        <f>(Table2[[#This Row],[Close Price]]-Table2[[#This Row],[20D EMA]])/Table2[[#This Row],[20D EMA]]</f>
        <v>1.0499655748991791E-2</v>
      </c>
      <c r="T716" s="2">
        <f>(Table2[[#This Row],[Close Price]]-Table2[[#This Row],[50D EMA]])/Table2[[#This Row],[50D EMA]]</f>
        <v>1.1703845599959682E-2</v>
      </c>
      <c r="U716" s="2">
        <f>(Table2[[#This Row],[Close Price]]-Table2[[#This Row],[200D EMA]])/Table2[[#This Row],[200D EMA]]</f>
        <v>-2.3722924903535753E-2</v>
      </c>
      <c r="V716">
        <v>0.80679792672454398</v>
      </c>
      <c r="W716">
        <v>818.45</v>
      </c>
      <c r="X716">
        <v>833.4</v>
      </c>
      <c r="Y716">
        <v>814.35</v>
      </c>
      <c r="Z716">
        <v>833.4</v>
      </c>
      <c r="AA716">
        <v>777.8</v>
      </c>
      <c r="AB716">
        <v>840.9</v>
      </c>
      <c r="AC716" s="2">
        <f>(Table2[[#This Row],[Close Price]]/Table2[[#This Row],[Day Low]])-1</f>
        <v>4.2152849899199651E-3</v>
      </c>
      <c r="AD716" s="2">
        <f>(Table2[[#This Row],[Day High]]/Table2[[#This Row],[Close Price]])-1</f>
        <v>1.3991969826012918E-2</v>
      </c>
      <c r="AE716" s="2">
        <f>(Table2[[#This Row],[Close Price]]/Table2[[#This Row],[Current Week Low]])-1</f>
        <v>9.2711978878858847E-3</v>
      </c>
      <c r="AF716" s="2">
        <f>(Table2[[#This Row],[Current Week High]]/Table2[[#This Row],[Close Price]])-1</f>
        <v>1.3991969826012918E-2</v>
      </c>
      <c r="AG716" s="2">
        <f>(Table2[[#This Row],[Close Price]]/Table2[[#This Row],[Current Month Low]])-1</f>
        <v>5.6698380046284358E-2</v>
      </c>
      <c r="AH716" s="2">
        <f>(Table2[[#This Row],[Current Month High]]/Table2[[#This Row],[Close Price]])-1</f>
        <v>2.3117167538629912E-2</v>
      </c>
      <c r="AI716">
        <v>28.750456259885599</v>
      </c>
      <c r="AJ716">
        <v>17.4142857142857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-7.0000000000000007E-2</v>
      </c>
      <c r="AM716" t="s">
        <v>10344</v>
      </c>
      <c r="AN716">
        <v>2.77</v>
      </c>
      <c r="AO716" t="s">
        <v>10345</v>
      </c>
      <c r="AP716">
        <v>-9.1731955469217002E-2</v>
      </c>
      <c r="AQ716">
        <f>(Table2[[#This Row],[Sharpe Ratio]]-AVERAGE(Table2[Sharpe Ratio]))/_xlfn.STDEV.P(Table2[Sharpe Ratio])</f>
        <v>-1.8070920924351781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676</v>
      </c>
      <c r="AT716">
        <f>_xlfn.RANK.AVG(Table2[[#This Row],[6M Return vs Nifty Z-Score]],Table2[6M Return vs Nifty Z-Score])</f>
        <v>602</v>
      </c>
      <c r="AU716">
        <f>_xlfn.RANK.AVG(Table2[[#This Row],[Sharpe Ratio Z-Score]],Table2[Sharpe Ratio Z-Score])</f>
        <v>720</v>
      </c>
      <c r="AV716">
        <f>(Table2[[#This Row],[Rank 1Y]]+Table2[[#This Row],[Rank 6M]]+Table2[[#This Row],[Rank Sharpe]])/3</f>
        <v>666</v>
      </c>
    </row>
    <row r="717" spans="1:48" x14ac:dyDescent="0.3">
      <c r="A717" t="s">
        <v>1943</v>
      </c>
      <c r="B717" t="s">
        <v>1944</v>
      </c>
      <c r="C717" t="s">
        <v>10309</v>
      </c>
      <c r="D717" t="s">
        <v>1467</v>
      </c>
      <c r="E717">
        <v>3629.637219835</v>
      </c>
      <c r="F717">
        <v>135.55000000000001</v>
      </c>
      <c r="G717">
        <v>-53.483997278636799</v>
      </c>
      <c r="H717">
        <f>(Table2[[#This Row],[1Y Return vs Nifty]]-AVERAGE(Table2[1Y Return vs Nifty]))/_xlfn.STDEV.P(Table2[1Y Return vs Nifty])</f>
        <v>-1.3004397384398509</v>
      </c>
      <c r="I717">
        <v>-9.5116293626019796E-2</v>
      </c>
      <c r="J717">
        <f>(Table2[[#This Row],[1M Return vs Nifty]]-AVERAGE(Table2[1M Return vs Nifty]))/_xlfn.STDEV.P(Table2[1M Return vs Nifty])</f>
        <v>-5.6607580464386992E-2</v>
      </c>
      <c r="K717">
        <v>-16.609748015201198</v>
      </c>
      <c r="L717">
        <f>(Table2[[#This Row],[6M Return vs Nifty]]-AVERAGE(Table2[6M Return vs Nifty]))/_xlfn.STDEV.P(Table2[6M Return vs Nifty])</f>
        <v>-0.85586935267449804</v>
      </c>
      <c r="M717">
        <v>4.2652842533545199</v>
      </c>
      <c r="N717">
        <f>(Table2[[#This Row],[1W Return vs Nifty]]-AVERAGE(Table2[1W Return vs Nifty]))/_xlfn.STDEV.P(Table2[1W Return vs Nifty])</f>
        <v>0.78347224351336098</v>
      </c>
      <c r="O717">
        <v>130.68</v>
      </c>
      <c r="P717">
        <v>130.82428059010999</v>
      </c>
      <c r="Q717">
        <v>138.382439640646</v>
      </c>
      <c r="R717">
        <v>70.8556939851116</v>
      </c>
      <c r="S717" s="2">
        <f>(Table2[[#This Row],[Close Price]]-Table2[[#This Row],[20D EMA]])/Table2[[#This Row],[20D EMA]]</f>
        <v>3.7266605448423661E-2</v>
      </c>
      <c r="T717" s="2">
        <f>(Table2[[#This Row],[Close Price]]-Table2[[#This Row],[50D EMA]])/Table2[[#This Row],[50D EMA]]</f>
        <v>3.6122647788114588E-2</v>
      </c>
      <c r="U717" s="2">
        <f>(Table2[[#This Row],[Close Price]]-Table2[[#This Row],[200D EMA]])/Table2[[#This Row],[200D EMA]]</f>
        <v>-2.0468201370067742E-2</v>
      </c>
      <c r="V717">
        <v>0.48449027030349101</v>
      </c>
      <c r="W717">
        <v>133.66</v>
      </c>
      <c r="X717">
        <v>137.9</v>
      </c>
      <c r="Y717">
        <v>128.24</v>
      </c>
      <c r="Z717">
        <v>137.9</v>
      </c>
      <c r="AA717">
        <v>123.1</v>
      </c>
      <c r="AB717">
        <v>137.9</v>
      </c>
      <c r="AC717" s="2">
        <f>(Table2[[#This Row],[Close Price]]/Table2[[#This Row],[Day Low]])-1</f>
        <v>1.4140356127487763E-2</v>
      </c>
      <c r="AD717" s="2">
        <f>(Table2[[#This Row],[Day High]]/Table2[[#This Row],[Close Price]])-1</f>
        <v>1.7336776097381046E-2</v>
      </c>
      <c r="AE717" s="2">
        <f>(Table2[[#This Row],[Close Price]]/Table2[[#This Row],[Current Week Low]])-1</f>
        <v>5.7002495321272661E-2</v>
      </c>
      <c r="AF717" s="2">
        <f>(Table2[[#This Row],[Current Week High]]/Table2[[#This Row],[Close Price]])-1</f>
        <v>1.7336776097381046E-2</v>
      </c>
      <c r="AG717" s="2">
        <f>(Table2[[#This Row],[Close Price]]/Table2[[#This Row],[Current Month Low]])-1</f>
        <v>0.10113728675873279</v>
      </c>
      <c r="AH717" s="2">
        <f>(Table2[[#This Row],[Current Month High]]/Table2[[#This Row],[Close Price]])-1</f>
        <v>1.7336776097381046E-2</v>
      </c>
      <c r="AI717">
        <v>40.7598672076724</v>
      </c>
      <c r="AJ717">
        <v>29.775011967448499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0.06</v>
      </c>
      <c r="AM717" t="s">
        <v>10345</v>
      </c>
      <c r="AN717">
        <v>5.87</v>
      </c>
      <c r="AO717" t="s">
        <v>10345</v>
      </c>
      <c r="AP717">
        <v>-5.7272975212127999E-2</v>
      </c>
      <c r="AQ717">
        <f>(Table2[[#This Row],[Sharpe Ratio]]-AVERAGE(Table2[Sharpe Ratio]))/_xlfn.STDEV.P(Table2[Sharpe Ratio])</f>
        <v>-1.411196415254574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721</v>
      </c>
      <c r="AT717">
        <f>_xlfn.RANK.AVG(Table2[[#This Row],[6M Return vs Nifty Z-Score]],Table2[6M Return vs Nifty Z-Score])</f>
        <v>605</v>
      </c>
      <c r="AU717">
        <f>_xlfn.RANK.AVG(Table2[[#This Row],[Sharpe Ratio Z-Score]],Table2[Sharpe Ratio Z-Score])</f>
        <v>674</v>
      </c>
      <c r="AV717">
        <f>(Table2[[#This Row],[Rank 1Y]]+Table2[[#This Row],[Rank 6M]]+Table2[[#This Row],[Rank Sharpe]])/3</f>
        <v>666.66666666666663</v>
      </c>
    </row>
    <row r="718" spans="1:48" x14ac:dyDescent="0.3">
      <c r="A718" t="s">
        <v>1514</v>
      </c>
      <c r="B718" t="s">
        <v>1515</v>
      </c>
      <c r="C718" t="s">
        <v>10302</v>
      </c>
      <c r="D718" t="s">
        <v>650</v>
      </c>
      <c r="E718">
        <v>6806.2337316490002</v>
      </c>
      <c r="F718">
        <v>135.88</v>
      </c>
      <c r="G718">
        <v>-40.779307100455902</v>
      </c>
      <c r="H718">
        <f>(Table2[[#This Row],[1Y Return vs Nifty]]-AVERAGE(Table2[1Y Return vs Nifty]))/_xlfn.STDEV.P(Table2[1Y Return vs Nifty])</f>
        <v>-1.1010635105227362</v>
      </c>
      <c r="I718">
        <v>-7.8291187719407702</v>
      </c>
      <c r="J718">
        <f>(Table2[[#This Row],[1M Return vs Nifty]]-AVERAGE(Table2[1M Return vs Nifty]))/_xlfn.STDEV.P(Table2[1M Return vs Nifty])</f>
        <v>-0.78915394752886014</v>
      </c>
      <c r="K718">
        <v>-15.197992090490599</v>
      </c>
      <c r="L718">
        <f>(Table2[[#This Row],[6M Return vs Nifty]]-AVERAGE(Table2[6M Return vs Nifty]))/_xlfn.STDEV.P(Table2[6M Return vs Nifty])</f>
        <v>-0.80755601262258869</v>
      </c>
      <c r="M718">
        <v>0.87832605463798097</v>
      </c>
      <c r="N718">
        <f>(Table2[[#This Row],[1W Return vs Nifty]]-AVERAGE(Table2[1W Return vs Nifty]))/_xlfn.STDEV.P(Table2[1W Return vs Nifty])</f>
        <v>1.8535639284402577E-2</v>
      </c>
      <c r="O718">
        <v>138</v>
      </c>
      <c r="P718">
        <v>137.76139018170099</v>
      </c>
      <c r="Q718">
        <v>139.335642994457</v>
      </c>
      <c r="R718">
        <v>57.567068510109202</v>
      </c>
      <c r="S718" s="2">
        <f>(Table2[[#This Row],[Close Price]]-Table2[[#This Row],[20D EMA]])/Table2[[#This Row],[20D EMA]]</f>
        <v>-1.5362318840579743E-2</v>
      </c>
      <c r="T718" s="2">
        <f>(Table2[[#This Row],[Close Price]]-Table2[[#This Row],[50D EMA]])/Table2[[#This Row],[50D EMA]]</f>
        <v>-1.3656875698042286E-2</v>
      </c>
      <c r="U718" s="2">
        <f>(Table2[[#This Row],[Close Price]]-Table2[[#This Row],[200D EMA]])/Table2[[#This Row],[200D EMA]]</f>
        <v>-2.480085439871605E-2</v>
      </c>
      <c r="V718">
        <v>0.45802542358396298</v>
      </c>
      <c r="W718">
        <v>135.65</v>
      </c>
      <c r="X718">
        <v>141.55000000000001</v>
      </c>
      <c r="Y718">
        <v>135.65</v>
      </c>
      <c r="Z718">
        <v>141.55000000000001</v>
      </c>
      <c r="AA718">
        <v>131.4</v>
      </c>
      <c r="AB718">
        <v>144.82</v>
      </c>
      <c r="AC718" s="2">
        <f>(Table2[[#This Row],[Close Price]]/Table2[[#This Row],[Day Low]])-1</f>
        <v>1.695539992627948E-3</v>
      </c>
      <c r="AD718" s="2">
        <f>(Table2[[#This Row],[Day High]]/Table2[[#This Row],[Close Price]])-1</f>
        <v>4.172799528996185E-2</v>
      </c>
      <c r="AE718" s="2">
        <f>(Table2[[#This Row],[Close Price]]/Table2[[#This Row],[Current Week Low]])-1</f>
        <v>1.695539992627948E-3</v>
      </c>
      <c r="AF718" s="2">
        <f>(Table2[[#This Row],[Current Week High]]/Table2[[#This Row],[Close Price]])-1</f>
        <v>4.172799528996185E-2</v>
      </c>
      <c r="AG718" s="2">
        <f>(Table2[[#This Row],[Close Price]]/Table2[[#This Row],[Current Month Low]])-1</f>
        <v>3.4094368340943593E-2</v>
      </c>
      <c r="AH718" s="2">
        <f>(Table2[[#This Row],[Current Month High]]/Table2[[#This Row],[Close Price]])-1</f>
        <v>6.5793347070944863E-2</v>
      </c>
      <c r="AI718">
        <v>31.770680011775099</v>
      </c>
      <c r="AJ718">
        <v>24.091324200913199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0</v>
      </c>
      <c r="AM718" t="s">
        <v>10346</v>
      </c>
      <c r="AN718">
        <v>-3.37</v>
      </c>
      <c r="AO718" t="s">
        <v>10344</v>
      </c>
      <c r="AP718">
        <v>-9.0936762403623E-2</v>
      </c>
      <c r="AQ718">
        <f>(Table2[[#This Row],[Sharpe Ratio]]-AVERAGE(Table2[Sharpe Ratio]))/_xlfn.STDEV.P(Table2[Sharpe Ratio])</f>
        <v>-1.7979562011567967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692</v>
      </c>
      <c r="AT718">
        <f>_xlfn.RANK.AVG(Table2[[#This Row],[6M Return vs Nifty Z-Score]],Table2[6M Return vs Nifty Z-Score])</f>
        <v>591</v>
      </c>
      <c r="AU718">
        <f>_xlfn.RANK.AVG(Table2[[#This Row],[Sharpe Ratio Z-Score]],Table2[Sharpe Ratio Z-Score])</f>
        <v>719</v>
      </c>
      <c r="AV718">
        <f>(Table2[[#This Row],[Rank 1Y]]+Table2[[#This Row],[Rank 6M]]+Table2[[#This Row],[Rank Sharpe]])/3</f>
        <v>667.33333333333337</v>
      </c>
    </row>
    <row r="719" spans="1:48" x14ac:dyDescent="0.3">
      <c r="A719" t="s">
        <v>2277</v>
      </c>
      <c r="B719" t="s">
        <v>2278</v>
      </c>
      <c r="C719" t="s">
        <v>10314</v>
      </c>
      <c r="D719" t="s">
        <v>385</v>
      </c>
      <c r="E719">
        <v>2464.4990711999999</v>
      </c>
      <c r="F719">
        <v>228.28</v>
      </c>
      <c r="G719">
        <v>-23.3648041971495</v>
      </c>
      <c r="H719">
        <f>(Table2[[#This Row],[1Y Return vs Nifty]]-AVERAGE(Table2[1Y Return vs Nifty]))/_xlfn.STDEV.P(Table2[1Y Return vs Nifty])</f>
        <v>-0.82777562618882539</v>
      </c>
      <c r="I719">
        <v>-2.2673622518043799</v>
      </c>
      <c r="J719">
        <f>(Table2[[#This Row],[1M Return vs Nifty]]-AVERAGE(Table2[1M Return vs Nifty]))/_xlfn.STDEV.P(Table2[1M Return vs Nifty])</f>
        <v>-0.26235756431760954</v>
      </c>
      <c r="K719">
        <v>-52.613317027412599</v>
      </c>
      <c r="L719">
        <f>(Table2[[#This Row],[6M Return vs Nifty]]-AVERAGE(Table2[6M Return vs Nifty]))/_xlfn.STDEV.P(Table2[6M Return vs Nifty])</f>
        <v>-2.0879893263349101</v>
      </c>
      <c r="M719">
        <v>0.92607966310045398</v>
      </c>
      <c r="N719">
        <f>(Table2[[#This Row],[1W Return vs Nifty]]-AVERAGE(Table2[1W Return vs Nifty]))/_xlfn.STDEV.P(Table2[1W Return vs Nifty])</f>
        <v>2.9320680301680422E-2</v>
      </c>
      <c r="O719">
        <v>214.57</v>
      </c>
      <c r="P719">
        <v>219.19750637434899</v>
      </c>
      <c r="Q719">
        <v>253.35068059864901</v>
      </c>
      <c r="R719">
        <v>54.774566924607598</v>
      </c>
      <c r="S719" s="2">
        <f>(Table2[[#This Row],[Close Price]]-Table2[[#This Row],[20D EMA]])/Table2[[#This Row],[20D EMA]]</f>
        <v>6.3895232325115389E-2</v>
      </c>
      <c r="T719" s="2">
        <f>(Table2[[#This Row],[Close Price]]-Table2[[#This Row],[50D EMA]])/Table2[[#This Row],[50D EMA]]</f>
        <v>4.1435205061775587E-2</v>
      </c>
      <c r="U719" s="2">
        <f>(Table2[[#This Row],[Close Price]]-Table2[[#This Row],[200D EMA]])/Table2[[#This Row],[200D EMA]]</f>
        <v>-9.8956436743760992E-2</v>
      </c>
      <c r="V719">
        <v>0.84993904997370096</v>
      </c>
      <c r="W719">
        <v>213.82</v>
      </c>
      <c r="X719">
        <v>229.7</v>
      </c>
      <c r="Y719">
        <v>210.8</v>
      </c>
      <c r="Z719">
        <v>229.7</v>
      </c>
      <c r="AA719">
        <v>205.6</v>
      </c>
      <c r="AB719">
        <v>229.7</v>
      </c>
      <c r="AC719" s="2">
        <f>(Table2[[#This Row],[Close Price]]/Table2[[#This Row],[Day Low]])-1</f>
        <v>6.7626975961088798E-2</v>
      </c>
      <c r="AD719" s="2">
        <f>(Table2[[#This Row],[Day High]]/Table2[[#This Row],[Close Price]])-1</f>
        <v>6.2204310495881376E-3</v>
      </c>
      <c r="AE719" s="2">
        <f>(Table2[[#This Row],[Close Price]]/Table2[[#This Row],[Current Week Low]])-1</f>
        <v>8.292220113851978E-2</v>
      </c>
      <c r="AF719" s="2">
        <f>(Table2[[#This Row],[Current Week High]]/Table2[[#This Row],[Close Price]])-1</f>
        <v>6.2204310495881376E-3</v>
      </c>
      <c r="AG719" s="2">
        <f>(Table2[[#This Row],[Close Price]]/Table2[[#This Row],[Current Month Low]])-1</f>
        <v>0.11031128404669266</v>
      </c>
      <c r="AH719" s="2">
        <f>(Table2[[#This Row],[Current Month High]]/Table2[[#This Row],[Close Price]])-1</f>
        <v>6.2204310495881376E-3</v>
      </c>
      <c r="AI719">
        <v>89.131768004205298</v>
      </c>
      <c r="AJ719">
        <v>19.2062663185378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-0.15</v>
      </c>
      <c r="AM719" t="s">
        <v>10344</v>
      </c>
      <c r="AN719">
        <v>8.4499999999999993</v>
      </c>
      <c r="AO719" t="s">
        <v>10345</v>
      </c>
      <c r="AP719">
        <v>-4.1278438061166003E-2</v>
      </c>
      <c r="AQ719">
        <f>(Table2[[#This Row],[Sharpe Ratio]]-AVERAGE(Table2[Sharpe Ratio]))/_xlfn.STDEV.P(Table2[Sharpe Ratio])</f>
        <v>-1.2274368243053393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614</v>
      </c>
      <c r="AT719">
        <f>_xlfn.RANK.AVG(Table2[[#This Row],[6M Return vs Nifty Z-Score]],Table2[6M Return vs Nifty Z-Score])</f>
        <v>734</v>
      </c>
      <c r="AU719">
        <f>_xlfn.RANK.AVG(Table2[[#This Row],[Sharpe Ratio Z-Score]],Table2[Sharpe Ratio Z-Score])</f>
        <v>656</v>
      </c>
      <c r="AV719">
        <f>(Table2[[#This Row],[Rank 1Y]]+Table2[[#This Row],[Rank 6M]]+Table2[[#This Row],[Rank Sharpe]])/3</f>
        <v>668</v>
      </c>
    </row>
    <row r="720" spans="1:48" x14ac:dyDescent="0.3">
      <c r="A720" t="s">
        <v>2252</v>
      </c>
      <c r="B720" t="s">
        <v>2253</v>
      </c>
      <c r="C720" t="s">
        <v>10309</v>
      </c>
      <c r="D720" t="s">
        <v>632</v>
      </c>
      <c r="E720">
        <v>2529.2621835549999</v>
      </c>
      <c r="F720">
        <v>174.11</v>
      </c>
      <c r="G720">
        <v>-58.669920673000497</v>
      </c>
      <c r="H720">
        <f>(Table2[[#This Row],[1Y Return vs Nifty]]-AVERAGE(Table2[1Y Return vs Nifty]))/_xlfn.STDEV.P(Table2[1Y Return vs Nifty])</f>
        <v>-1.3818230567368264</v>
      </c>
      <c r="I720">
        <v>-1.1430563699885301</v>
      </c>
      <c r="J720">
        <f>(Table2[[#This Row],[1M Return vs Nifty]]-AVERAGE(Table2[1M Return vs Nifty]))/_xlfn.STDEV.P(Table2[1M Return vs Nifty])</f>
        <v>-0.15586597842754599</v>
      </c>
      <c r="K720">
        <v>-40.367936973460502</v>
      </c>
      <c r="L720">
        <f>(Table2[[#This Row],[6M Return vs Nifty]]-AVERAGE(Table2[6M Return vs Nifty]))/_xlfn.STDEV.P(Table2[6M Return vs Nifty])</f>
        <v>-1.6689259455789678</v>
      </c>
      <c r="M720">
        <v>-0.87036305021085703</v>
      </c>
      <c r="N720">
        <f>(Table2[[#This Row],[1W Return vs Nifty]]-AVERAGE(Table2[1W Return vs Nifty]))/_xlfn.STDEV.P(Table2[1W Return vs Nifty])</f>
        <v>-0.37640171371337983</v>
      </c>
      <c r="O720">
        <v>168.05</v>
      </c>
      <c r="P720">
        <v>171.658593690625</v>
      </c>
      <c r="Q720">
        <v>211.54007777287001</v>
      </c>
      <c r="R720">
        <v>60.050885286475001</v>
      </c>
      <c r="S720" s="2">
        <f>(Table2[[#This Row],[Close Price]]-Table2[[#This Row],[20D EMA]])/Table2[[#This Row],[20D EMA]]</f>
        <v>3.6060696221362702E-2</v>
      </c>
      <c r="T720" s="2">
        <f>(Table2[[#This Row],[Close Price]]-Table2[[#This Row],[50D EMA]])/Table2[[#This Row],[50D EMA]]</f>
        <v>1.4280708333152902E-2</v>
      </c>
      <c r="U720" s="2">
        <f>(Table2[[#This Row],[Close Price]]-Table2[[#This Row],[200D EMA]])/Table2[[#This Row],[200D EMA]]</f>
        <v>-0.17694083394002796</v>
      </c>
      <c r="V720">
        <v>1.36887735148239</v>
      </c>
      <c r="W720">
        <v>171.65</v>
      </c>
      <c r="X720">
        <v>179.1</v>
      </c>
      <c r="Y720">
        <v>169.75</v>
      </c>
      <c r="Z720">
        <v>181.3</v>
      </c>
      <c r="AA720">
        <v>143.91999999999999</v>
      </c>
      <c r="AB720">
        <v>181.3</v>
      </c>
      <c r="AC720" s="2">
        <f>(Table2[[#This Row],[Close Price]]/Table2[[#This Row],[Day Low]])-1</f>
        <v>1.4331488494028655E-2</v>
      </c>
      <c r="AD720" s="2">
        <f>(Table2[[#This Row],[Day High]]/Table2[[#This Row],[Close Price]])-1</f>
        <v>2.8660042501866601E-2</v>
      </c>
      <c r="AE720" s="2">
        <f>(Table2[[#This Row],[Close Price]]/Table2[[#This Row],[Current Week Low]])-1</f>
        <v>2.5684830633284417E-2</v>
      </c>
      <c r="AF720" s="2">
        <f>(Table2[[#This Row],[Current Week High]]/Table2[[#This Row],[Close Price]])-1</f>
        <v>4.1295732582849798E-2</v>
      </c>
      <c r="AG720" s="2">
        <f>(Table2[[#This Row],[Close Price]]/Table2[[#This Row],[Current Month Low]])-1</f>
        <v>0.20976931628682616</v>
      </c>
      <c r="AH720" s="2">
        <f>(Table2[[#This Row],[Current Month High]]/Table2[[#This Row],[Close Price]])-1</f>
        <v>4.1295732582849798E-2</v>
      </c>
      <c r="AI720">
        <v>79.197059330308406</v>
      </c>
      <c r="AJ720">
        <v>20.9769316286826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</v>
      </c>
      <c r="AM720" t="s">
        <v>10344</v>
      </c>
      <c r="AN720">
        <v>11.69</v>
      </c>
      <c r="AO720" t="s">
        <v>10345</v>
      </c>
      <c r="AQ720">
        <f>(Table2[[#This Row],[Sharpe Ratio]]-AVERAGE(Table2[Sharpe Ratio]))/_xlfn.STDEV.P(Table2[Sharpe Ratio])</f>
        <v>-0.7531930983662638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729</v>
      </c>
      <c r="AT720">
        <f>_xlfn.RANK.AVG(Table2[[#This Row],[6M Return vs Nifty Z-Score]],Table2[6M Return vs Nifty Z-Score])</f>
        <v>727</v>
      </c>
      <c r="AU720">
        <f>_xlfn.RANK.AVG(Table2[[#This Row],[Sharpe Ratio Z-Score]],Table2[Sharpe Ratio Z-Score])</f>
        <v>551.5</v>
      </c>
      <c r="AV720">
        <f>(Table2[[#This Row],[Rank 1Y]]+Table2[[#This Row],[Rank 6M]]+Table2[[#This Row],[Rank Sharpe]])/3</f>
        <v>669.16666666666663</v>
      </c>
    </row>
    <row r="721" spans="1:48" x14ac:dyDescent="0.3">
      <c r="A721" t="s">
        <v>354</v>
      </c>
      <c r="B721" t="s">
        <v>355</v>
      </c>
      <c r="C721" t="s">
        <v>10301</v>
      </c>
      <c r="D721" t="s">
        <v>356</v>
      </c>
      <c r="E721">
        <v>70077.911986949999</v>
      </c>
      <c r="F721">
        <v>731.3</v>
      </c>
      <c r="G721">
        <v>-40.981921225438199</v>
      </c>
      <c r="H721">
        <f>(Table2[[#This Row],[1Y Return vs Nifty]]-AVERAGE(Table2[1Y Return vs Nifty]))/_xlfn.STDEV.P(Table2[1Y Return vs Nifty])</f>
        <v>-1.1042431583059678</v>
      </c>
      <c r="I721">
        <v>2.6148733617858699</v>
      </c>
      <c r="J721">
        <f>(Table2[[#This Row],[1M Return vs Nifty]]-AVERAGE(Table2[1M Return vs Nifty]))/_xlfn.STDEV.P(Table2[1M Return vs Nifty])</f>
        <v>0.20007621068004763</v>
      </c>
      <c r="K721">
        <v>-13.8741178888273</v>
      </c>
      <c r="L721">
        <f>(Table2[[#This Row],[6M Return vs Nifty]]-AVERAGE(Table2[6M Return vs Nifty]))/_xlfn.STDEV.P(Table2[6M Return vs Nifty])</f>
        <v>-0.76225017513937043</v>
      </c>
      <c r="M721">
        <v>2.6358433918038902</v>
      </c>
      <c r="N721">
        <f>(Table2[[#This Row],[1W Return vs Nifty]]-AVERAGE(Table2[1W Return vs Nifty]))/_xlfn.STDEV.P(Table2[1W Return vs Nifty])</f>
        <v>0.41546682794644679</v>
      </c>
      <c r="O721">
        <v>715.74</v>
      </c>
      <c r="P721">
        <v>717.39210918937204</v>
      </c>
      <c r="Q721">
        <v>735.56143305488501</v>
      </c>
      <c r="R721">
        <v>75.269462520814997</v>
      </c>
      <c r="S721" s="2">
        <f>(Table2[[#This Row],[Close Price]]-Table2[[#This Row],[20D EMA]])/Table2[[#This Row],[20D EMA]]</f>
        <v>2.1739737893648456E-2</v>
      </c>
      <c r="T721" s="2">
        <f>(Table2[[#This Row],[Close Price]]-Table2[[#This Row],[50D EMA]])/Table2[[#This Row],[50D EMA]]</f>
        <v>1.9386735137557266E-2</v>
      </c>
      <c r="U721" s="2">
        <f>(Table2[[#This Row],[Close Price]]-Table2[[#This Row],[200D EMA]])/Table2[[#This Row],[200D EMA]]</f>
        <v>-5.7934427545864647E-3</v>
      </c>
      <c r="V721">
        <v>0.985537375602759</v>
      </c>
      <c r="W721">
        <v>728.2</v>
      </c>
      <c r="X721">
        <v>743.7</v>
      </c>
      <c r="Y721">
        <v>716.05</v>
      </c>
      <c r="Z721">
        <v>743.7</v>
      </c>
      <c r="AA721">
        <v>689</v>
      </c>
      <c r="AB721">
        <v>743.7</v>
      </c>
      <c r="AC721" s="2">
        <f>(Table2[[#This Row],[Close Price]]/Table2[[#This Row],[Day Low]])-1</f>
        <v>4.2570722329029476E-3</v>
      </c>
      <c r="AD721" s="2">
        <f>(Table2[[#This Row],[Day High]]/Table2[[#This Row],[Close Price]])-1</f>
        <v>1.6956105565431479E-2</v>
      </c>
      <c r="AE721" s="2">
        <f>(Table2[[#This Row],[Close Price]]/Table2[[#This Row],[Current Week Low]])-1</f>
        <v>2.1297395433279798E-2</v>
      </c>
      <c r="AF721" s="2">
        <f>(Table2[[#This Row],[Current Week High]]/Table2[[#This Row],[Close Price]])-1</f>
        <v>1.6956105565431479E-2</v>
      </c>
      <c r="AG721" s="2">
        <f>(Table2[[#This Row],[Close Price]]/Table2[[#This Row],[Current Month Low]])-1</f>
        <v>6.139332365747463E-2</v>
      </c>
      <c r="AH721" s="2">
        <f>(Table2[[#This Row],[Current Month High]]/Table2[[#This Row],[Close Price]])-1</f>
        <v>1.6956105565431479E-2</v>
      </c>
      <c r="AI721">
        <v>17.297962532476401</v>
      </c>
      <c r="AJ721">
        <v>12.8636468863338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-0.04</v>
      </c>
      <c r="AM721" t="s">
        <v>10344</v>
      </c>
      <c r="AN721">
        <v>3.03</v>
      </c>
      <c r="AO721" t="s">
        <v>10345</v>
      </c>
      <c r="AP721">
        <v>-0.144193638166943</v>
      </c>
      <c r="AQ721">
        <f>(Table2[[#This Row],[Sharpe Ratio]]-AVERAGE(Table2[Sharpe Ratio]))/_xlfn.STDEV.P(Table2[Sharpe Ratio])</f>
        <v>-2.4098189648700488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693</v>
      </c>
      <c r="AT721">
        <f>_xlfn.RANK.AVG(Table2[[#This Row],[6M Return vs Nifty Z-Score]],Table2[6M Return vs Nifty Z-Score])</f>
        <v>580</v>
      </c>
      <c r="AU721">
        <f>_xlfn.RANK.AVG(Table2[[#This Row],[Sharpe Ratio Z-Score]],Table2[Sharpe Ratio Z-Score])</f>
        <v>735</v>
      </c>
      <c r="AV721">
        <f>(Table2[[#This Row],[Rank 1Y]]+Table2[[#This Row],[Rank 6M]]+Table2[[#This Row],[Rank Sharpe]])/3</f>
        <v>669.33333333333337</v>
      </c>
    </row>
    <row r="722" spans="1:48" x14ac:dyDescent="0.3">
      <c r="A722" t="s">
        <v>612</v>
      </c>
      <c r="B722" t="s">
        <v>613</v>
      </c>
      <c r="C722" t="s">
        <v>10310</v>
      </c>
      <c r="D722" t="s">
        <v>402</v>
      </c>
      <c r="E722">
        <v>31828.435959695002</v>
      </c>
      <c r="F722">
        <v>421.05</v>
      </c>
      <c r="G722">
        <v>-30.295782803336799</v>
      </c>
      <c r="H722">
        <f>(Table2[[#This Row],[1Y Return vs Nifty]]-AVERAGE(Table2[1Y Return vs Nifty]))/_xlfn.STDEV.P(Table2[1Y Return vs Nifty])</f>
        <v>-0.93654430538488176</v>
      </c>
      <c r="I722">
        <v>6.7367145613925503</v>
      </c>
      <c r="J722">
        <f>(Table2[[#This Row],[1M Return vs Nifty]]-AVERAGE(Table2[1M Return vs Nifty]))/_xlfn.STDEV.P(Table2[1M Return vs Nifty])</f>
        <v>0.59048723069907449</v>
      </c>
      <c r="K722">
        <v>-25.044902779361902</v>
      </c>
      <c r="L722">
        <f>(Table2[[#This Row],[6M Return vs Nifty]]-AVERAGE(Table2[6M Return vs Nifty]))/_xlfn.STDEV.P(Table2[6M Return vs Nifty])</f>
        <v>-1.1445385860583919</v>
      </c>
      <c r="M722">
        <v>-2.7954559867880899</v>
      </c>
      <c r="N722">
        <f>(Table2[[#This Row],[1W Return vs Nifty]]-AVERAGE(Table2[1W Return vs Nifty]))/_xlfn.STDEV.P(Table2[1W Return vs Nifty])</f>
        <v>-0.81117946039137612</v>
      </c>
      <c r="O722">
        <v>417.25</v>
      </c>
      <c r="P722">
        <v>410.007267853511</v>
      </c>
      <c r="Q722">
        <v>415.843839377726</v>
      </c>
      <c r="R722">
        <v>62.928207597935497</v>
      </c>
      <c r="S722" s="2">
        <f>(Table2[[#This Row],[Close Price]]-Table2[[#This Row],[20D EMA]])/Table2[[#This Row],[20D EMA]]</f>
        <v>9.1072498502097338E-3</v>
      </c>
      <c r="T722" s="2">
        <f>(Table2[[#This Row],[Close Price]]-Table2[[#This Row],[50D EMA]])/Table2[[#This Row],[50D EMA]]</f>
        <v>2.6933015612870564E-2</v>
      </c>
      <c r="U722" s="2">
        <f>(Table2[[#This Row],[Close Price]]-Table2[[#This Row],[200D EMA]])/Table2[[#This Row],[200D EMA]]</f>
        <v>1.2519508837895921E-2</v>
      </c>
      <c r="V722">
        <v>1.29998777891013</v>
      </c>
      <c r="W722">
        <v>420</v>
      </c>
      <c r="X722">
        <v>430</v>
      </c>
      <c r="Y722">
        <v>420</v>
      </c>
      <c r="Z722">
        <v>432</v>
      </c>
      <c r="AA722">
        <v>395.05</v>
      </c>
      <c r="AB722">
        <v>441.8</v>
      </c>
      <c r="AC722" s="2">
        <f>(Table2[[#This Row],[Close Price]]/Table2[[#This Row],[Day Low]])-1</f>
        <v>2.4999999999999467E-3</v>
      </c>
      <c r="AD722" s="2">
        <f>(Table2[[#This Row],[Day High]]/Table2[[#This Row],[Close Price]])-1</f>
        <v>2.1256382852392841E-2</v>
      </c>
      <c r="AE722" s="2">
        <f>(Table2[[#This Row],[Close Price]]/Table2[[#This Row],[Current Week Low]])-1</f>
        <v>2.4999999999999467E-3</v>
      </c>
      <c r="AF722" s="2">
        <f>(Table2[[#This Row],[Current Week High]]/Table2[[#This Row],[Close Price]])-1</f>
        <v>2.6006412540078294E-2</v>
      </c>
      <c r="AG722" s="2">
        <f>(Table2[[#This Row],[Close Price]]/Table2[[#This Row],[Current Month Low]])-1</f>
        <v>6.5814453866599232E-2</v>
      </c>
      <c r="AH722" s="2">
        <f>(Table2[[#This Row],[Current Month High]]/Table2[[#This Row],[Close Price]])-1</f>
        <v>4.9281558009737658E-2</v>
      </c>
      <c r="AI722">
        <v>15.900724379527301</v>
      </c>
      <c r="AJ722">
        <v>18.873517786561202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0.02</v>
      </c>
      <c r="AM722" t="s">
        <v>10345</v>
      </c>
      <c r="AN722">
        <v>5.61</v>
      </c>
      <c r="AO722" t="s">
        <v>10345</v>
      </c>
      <c r="AP722">
        <v>-6.5277022567094001E-2</v>
      </c>
      <c r="AQ722">
        <f>(Table2[[#This Row],[Sharpe Ratio]]-AVERAGE(Table2[Sharpe Ratio]))/_xlfn.STDEV.P(Table2[Sharpe Ratio])</f>
        <v>-1.503154091428929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650</v>
      </c>
      <c r="AT722">
        <f>_xlfn.RANK.AVG(Table2[[#This Row],[6M Return vs Nifty Z-Score]],Table2[6M Return vs Nifty Z-Score])</f>
        <v>675</v>
      </c>
      <c r="AU722">
        <f>_xlfn.RANK.AVG(Table2[[#This Row],[Sharpe Ratio Z-Score]],Table2[Sharpe Ratio Z-Score])</f>
        <v>684</v>
      </c>
      <c r="AV722">
        <f>(Table2[[#This Row],[Rank 1Y]]+Table2[[#This Row],[Rank 6M]]+Table2[[#This Row],[Rank Sharpe]])/3</f>
        <v>669.66666666666663</v>
      </c>
    </row>
    <row r="723" spans="1:48" x14ac:dyDescent="0.3">
      <c r="A723" t="s">
        <v>998</v>
      </c>
      <c r="B723" t="s">
        <v>999</v>
      </c>
      <c r="C723" t="s">
        <v>10316</v>
      </c>
      <c r="D723" t="s">
        <v>602</v>
      </c>
      <c r="E723">
        <v>14487.51441186</v>
      </c>
      <c r="F723">
        <v>145.66</v>
      </c>
      <c r="G723">
        <v>-72.403529922143207</v>
      </c>
      <c r="H723">
        <f>(Table2[[#This Row],[1Y Return vs Nifty]]-AVERAGE(Table2[1Y Return vs Nifty]))/_xlfn.STDEV.P(Table2[1Y Return vs Nifty])</f>
        <v>-1.5973462351362644</v>
      </c>
      <c r="I723">
        <v>3.8599967987372001</v>
      </c>
      <c r="J723">
        <f>(Table2[[#This Row],[1M Return vs Nifty]]-AVERAGE(Table2[1M Return vs Nifty]))/_xlfn.STDEV.P(Table2[1M Return vs Nifty])</f>
        <v>0.31801134877225545</v>
      </c>
      <c r="K723">
        <v>-24.2141533797984</v>
      </c>
      <c r="L723">
        <f>(Table2[[#This Row],[6M Return vs Nifty]]-AVERAGE(Table2[6M Return vs Nifty]))/_xlfn.STDEV.P(Table2[6M Return vs Nifty])</f>
        <v>-1.1161085454709876</v>
      </c>
      <c r="M723">
        <v>9.96958528242806</v>
      </c>
      <c r="N723">
        <f>(Table2[[#This Row],[1W Return vs Nifty]]-AVERAGE(Table2[1W Return vs Nifty]))/_xlfn.STDEV.P(Table2[1W Return vs Nifty])</f>
        <v>2.0717753174434597</v>
      </c>
      <c r="O723">
        <v>140.07</v>
      </c>
      <c r="P723">
        <v>143.14889530983001</v>
      </c>
      <c r="Q723">
        <v>171.18898816526399</v>
      </c>
      <c r="R723">
        <v>74.962733033021607</v>
      </c>
      <c r="S723" s="2">
        <f>(Table2[[#This Row],[Close Price]]-Table2[[#This Row],[20D EMA]])/Table2[[#This Row],[20D EMA]]</f>
        <v>3.9908617120011453E-2</v>
      </c>
      <c r="T723" s="2">
        <f>(Table2[[#This Row],[Close Price]]-Table2[[#This Row],[50D EMA]])/Table2[[#This Row],[50D EMA]]</f>
        <v>1.7541907569282859E-2</v>
      </c>
      <c r="U723" s="2">
        <f>(Table2[[#This Row],[Close Price]]-Table2[[#This Row],[200D EMA]])/Table2[[#This Row],[200D EMA]]</f>
        <v>-0.14912751362616028</v>
      </c>
      <c r="V723">
        <v>1.1200179689960199</v>
      </c>
      <c r="W723">
        <v>144.46</v>
      </c>
      <c r="X723">
        <v>154.84</v>
      </c>
      <c r="Y723">
        <v>134.80000000000001</v>
      </c>
      <c r="Z723">
        <v>154.9</v>
      </c>
      <c r="AA723">
        <v>133.41</v>
      </c>
      <c r="AB723">
        <v>154.9</v>
      </c>
      <c r="AC723" s="2">
        <f>(Table2[[#This Row],[Close Price]]/Table2[[#This Row],[Day Low]])-1</f>
        <v>8.3067977294752904E-3</v>
      </c>
      <c r="AD723" s="2">
        <f>(Table2[[#This Row],[Day High]]/Table2[[#This Row],[Close Price]])-1</f>
        <v>6.3023479335438726E-2</v>
      </c>
      <c r="AE723" s="2">
        <f>(Table2[[#This Row],[Close Price]]/Table2[[#This Row],[Current Week Low]])-1</f>
        <v>8.056379821958437E-2</v>
      </c>
      <c r="AF723" s="2">
        <f>(Table2[[#This Row],[Current Week High]]/Table2[[#This Row],[Close Price]])-1</f>
        <v>6.3435397501029778E-2</v>
      </c>
      <c r="AG723" s="2">
        <f>(Table2[[#This Row],[Close Price]]/Table2[[#This Row],[Current Month Low]])-1</f>
        <v>9.1822202233715622E-2</v>
      </c>
      <c r="AH723" s="2">
        <f>(Table2[[#This Row],[Current Month High]]/Table2[[#This Row],[Close Price]])-1</f>
        <v>6.3435397501029778E-2</v>
      </c>
      <c r="AI723">
        <v>105.753123712755</v>
      </c>
      <c r="AJ723">
        <v>16.063745019920301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-0.13</v>
      </c>
      <c r="AM723" t="s">
        <v>10344</v>
      </c>
      <c r="AN723">
        <v>5.91</v>
      </c>
      <c r="AO723" t="s">
        <v>10345</v>
      </c>
      <c r="AP723">
        <v>-1.4536295382452E-2</v>
      </c>
      <c r="AQ723">
        <f>(Table2[[#This Row],[Sharpe Ratio]]-AVERAGE(Table2[Sharpe Ratio]))/_xlfn.STDEV.P(Table2[Sharpe Ratio])</f>
        <v>-0.92019909973942449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736</v>
      </c>
      <c r="AT723">
        <f>_xlfn.RANK.AVG(Table2[[#This Row],[6M Return vs Nifty Z-Score]],Table2[6M Return vs Nifty Z-Score])</f>
        <v>671</v>
      </c>
      <c r="AU723">
        <f>_xlfn.RANK.AVG(Table2[[#This Row],[Sharpe Ratio Z-Score]],Table2[Sharpe Ratio Z-Score])</f>
        <v>605</v>
      </c>
      <c r="AV723">
        <f>(Table2[[#This Row],[Rank 1Y]]+Table2[[#This Row],[Rank 6M]]+Table2[[#This Row],[Rank Sharpe]])/3</f>
        <v>670.66666666666663</v>
      </c>
    </row>
    <row r="724" spans="1:48" x14ac:dyDescent="0.3">
      <c r="A724" t="s">
        <v>2065</v>
      </c>
      <c r="B724" t="s">
        <v>2066</v>
      </c>
      <c r="C724" t="s">
        <v>10315</v>
      </c>
      <c r="D724" t="s">
        <v>402</v>
      </c>
      <c r="E724">
        <v>3063.8124858599999</v>
      </c>
      <c r="F724">
        <v>20.86</v>
      </c>
      <c r="G724">
        <v>-56.699446288016198</v>
      </c>
      <c r="H724">
        <f>(Table2[[#This Row],[1Y Return vs Nifty]]-AVERAGE(Table2[1Y Return vs Nifty]))/_xlfn.STDEV.P(Table2[1Y Return vs Nifty])</f>
        <v>-1.3509001656961479</v>
      </c>
      <c r="I724">
        <v>0.86512597972333105</v>
      </c>
      <c r="J724">
        <f>(Table2[[#This Row],[1M Return vs Nifty]]-AVERAGE(Table2[1M Return vs Nifty]))/_xlfn.STDEV.P(Table2[1M Return vs Nifty])</f>
        <v>3.434428964634955E-2</v>
      </c>
      <c r="K724">
        <v>-61.048853219587301</v>
      </c>
      <c r="L724">
        <f>(Table2[[#This Row],[6M Return vs Nifty]]-AVERAGE(Table2[6M Return vs Nifty]))/_xlfn.STDEV.P(Table2[6M Return vs Nifty])</f>
        <v>-2.3766716130101151</v>
      </c>
      <c r="M724">
        <v>-3.25729693550007</v>
      </c>
      <c r="N724">
        <f>(Table2[[#This Row],[1W Return vs Nifty]]-AVERAGE(Table2[1W Return vs Nifty]))/_xlfn.STDEV.P(Table2[1W Return vs Nifty])</f>
        <v>-0.91548516074973751</v>
      </c>
      <c r="O724">
        <v>19.84</v>
      </c>
      <c r="P724">
        <v>20.3243094866943</v>
      </c>
      <c r="Q724">
        <v>23.7464755552889</v>
      </c>
      <c r="R724">
        <v>50.441229760446802</v>
      </c>
      <c r="S724" s="2">
        <f>(Table2[[#This Row],[Close Price]]-Table2[[#This Row],[20D EMA]])/Table2[[#This Row],[20D EMA]]</f>
        <v>5.1411290322580627E-2</v>
      </c>
      <c r="T724" s="2">
        <f>(Table2[[#This Row],[Close Price]]-Table2[[#This Row],[50D EMA]])/Table2[[#This Row],[50D EMA]]</f>
        <v>2.635713226352901E-2</v>
      </c>
      <c r="U724" s="2">
        <f>(Table2[[#This Row],[Close Price]]-Table2[[#This Row],[200D EMA]])/Table2[[#This Row],[200D EMA]]</f>
        <v>-0.12155385116281031</v>
      </c>
      <c r="V724">
        <v>1.1629630670803299</v>
      </c>
      <c r="W724">
        <v>19.84</v>
      </c>
      <c r="X724">
        <v>20.86</v>
      </c>
      <c r="Y724">
        <v>19.55</v>
      </c>
      <c r="Z724">
        <v>20.86</v>
      </c>
      <c r="AA724">
        <v>17.07</v>
      </c>
      <c r="AB724">
        <v>23.15</v>
      </c>
      <c r="AC724" s="2">
        <f>(Table2[[#This Row],[Close Price]]/Table2[[#This Row],[Day Low]])-1</f>
        <v>5.1411290322580516E-2</v>
      </c>
      <c r="AD724" s="2">
        <f>(Table2[[#This Row],[Day High]]/Table2[[#This Row],[Close Price]])-1</f>
        <v>0</v>
      </c>
      <c r="AE724" s="2">
        <f>(Table2[[#This Row],[Close Price]]/Table2[[#This Row],[Current Week Low]])-1</f>
        <v>6.7007672634270987E-2</v>
      </c>
      <c r="AF724" s="2">
        <f>(Table2[[#This Row],[Current Week High]]/Table2[[#This Row],[Close Price]])-1</f>
        <v>0</v>
      </c>
      <c r="AG724" s="2">
        <f>(Table2[[#This Row],[Close Price]]/Table2[[#This Row],[Current Month Low]])-1</f>
        <v>0.22202694786174559</v>
      </c>
      <c r="AH724" s="2">
        <f>(Table2[[#This Row],[Current Month High]]/Table2[[#This Row],[Close Price]])-1</f>
        <v>0.10977948226270362</v>
      </c>
      <c r="AI724">
        <v>116.442953020134</v>
      </c>
      <c r="AJ724">
        <v>24.9101796407185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-0.14000000000000001</v>
      </c>
      <c r="AM724" t="s">
        <v>10344</v>
      </c>
      <c r="AN724">
        <v>18.93</v>
      </c>
      <c r="AO724" t="s">
        <v>10345</v>
      </c>
      <c r="AQ724">
        <f>(Table2[[#This Row],[Sharpe Ratio]]-AVERAGE(Table2[Sharpe Ratio]))/_xlfn.STDEV.P(Table2[Sharpe Ratio])</f>
        <v>-0.7531930983662638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726</v>
      </c>
      <c r="AT724">
        <f>_xlfn.RANK.AVG(Table2[[#This Row],[6M Return vs Nifty Z-Score]],Table2[6M Return vs Nifty Z-Score])</f>
        <v>736</v>
      </c>
      <c r="AU724">
        <f>_xlfn.RANK.AVG(Table2[[#This Row],[Sharpe Ratio Z-Score]],Table2[Sharpe Ratio Z-Score])</f>
        <v>551.5</v>
      </c>
      <c r="AV724">
        <f>(Table2[[#This Row],[Rank 1Y]]+Table2[[#This Row],[Rank 6M]]+Table2[[#This Row],[Rank Sharpe]])/3</f>
        <v>671.16666666666663</v>
      </c>
    </row>
    <row r="725" spans="1:48" x14ac:dyDescent="0.3">
      <c r="A725" t="s">
        <v>1138</v>
      </c>
      <c r="B725" t="s">
        <v>1139</v>
      </c>
      <c r="C725" t="s">
        <v>10314</v>
      </c>
      <c r="D725" t="s">
        <v>561</v>
      </c>
      <c r="E725">
        <v>10879.405333799999</v>
      </c>
      <c r="F725">
        <v>2113.1999999999998</v>
      </c>
      <c r="G725">
        <v>-38.621073508302104</v>
      </c>
      <c r="H725">
        <f>(Table2[[#This Row],[1Y Return vs Nifty]]-AVERAGE(Table2[1Y Return vs Nifty]))/_xlfn.STDEV.P(Table2[1Y Return vs Nifty])</f>
        <v>-1.0671940917071061</v>
      </c>
      <c r="I725">
        <v>1.9463567799636099</v>
      </c>
      <c r="J725">
        <f>(Table2[[#This Row],[1M Return vs Nifty]]-AVERAGE(Table2[1M Return vs Nifty]))/_xlfn.STDEV.P(Table2[1M Return vs Nifty])</f>
        <v>0.13675590599830326</v>
      </c>
      <c r="K725">
        <v>-15.9991058115274</v>
      </c>
      <c r="L725">
        <f>(Table2[[#This Row],[6M Return vs Nifty]]-AVERAGE(Table2[6M Return vs Nifty]))/_xlfn.STDEV.P(Table2[6M Return vs Nifty])</f>
        <v>-0.83497185621654113</v>
      </c>
      <c r="M725">
        <v>4.0908999918946396</v>
      </c>
      <c r="N725">
        <f>(Table2[[#This Row],[1W Return vs Nifty]]-AVERAGE(Table2[1W Return vs Nifty]))/_xlfn.STDEV.P(Table2[1W Return vs Nifty])</f>
        <v>0.74408796506473884</v>
      </c>
      <c r="O725">
        <v>2069.7399999999998</v>
      </c>
      <c r="P725">
        <v>2061.6970619649901</v>
      </c>
      <c r="Q725">
        <v>2141.3337598180001</v>
      </c>
      <c r="R725">
        <v>69.489134283932003</v>
      </c>
      <c r="S725" s="2">
        <f>(Table2[[#This Row],[Close Price]]-Table2[[#This Row],[20D EMA]])/Table2[[#This Row],[20D EMA]]</f>
        <v>2.0997806487771432E-2</v>
      </c>
      <c r="T725" s="2">
        <f>(Table2[[#This Row],[Close Price]]-Table2[[#This Row],[50D EMA]])/Table2[[#This Row],[50D EMA]]</f>
        <v>2.498084659727972E-2</v>
      </c>
      <c r="U725" s="2">
        <f>(Table2[[#This Row],[Close Price]]-Table2[[#This Row],[200D EMA]])/Table2[[#This Row],[200D EMA]]</f>
        <v>-1.3138428182438718E-2</v>
      </c>
      <c r="V725">
        <v>1.0007364046632901</v>
      </c>
      <c r="W725">
        <v>2101</v>
      </c>
      <c r="X725">
        <v>2143.9</v>
      </c>
      <c r="Y725">
        <v>2061.5</v>
      </c>
      <c r="Z725">
        <v>2179.35</v>
      </c>
      <c r="AA725">
        <v>1961.9</v>
      </c>
      <c r="AB725">
        <v>2179.35</v>
      </c>
      <c r="AC725" s="2">
        <f>(Table2[[#This Row],[Close Price]]/Table2[[#This Row],[Day Low]])-1</f>
        <v>5.8067586863397302E-3</v>
      </c>
      <c r="AD725" s="2">
        <f>(Table2[[#This Row],[Day High]]/Table2[[#This Row],[Close Price]])-1</f>
        <v>1.4527730456180388E-2</v>
      </c>
      <c r="AE725" s="2">
        <f>(Table2[[#This Row],[Close Price]]/Table2[[#This Row],[Current Week Low]])-1</f>
        <v>2.5078826097501672E-2</v>
      </c>
      <c r="AF725" s="2">
        <f>(Table2[[#This Row],[Current Week High]]/Table2[[#This Row],[Close Price]])-1</f>
        <v>3.1303236797274314E-2</v>
      </c>
      <c r="AG725" s="2">
        <f>(Table2[[#This Row],[Close Price]]/Table2[[#This Row],[Current Month Low]])-1</f>
        <v>7.7119119221163102E-2</v>
      </c>
      <c r="AH725" s="2">
        <f>(Table2[[#This Row],[Current Month High]]/Table2[[#This Row],[Close Price]])-1</f>
        <v>3.1303236797274314E-2</v>
      </c>
      <c r="AI725">
        <v>29.424569373461999</v>
      </c>
      <c r="AJ725">
        <v>16.8805309734513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0.03</v>
      </c>
      <c r="AM725" t="s">
        <v>10345</v>
      </c>
      <c r="AN725">
        <v>1.31</v>
      </c>
      <c r="AO725" t="s">
        <v>10345</v>
      </c>
      <c r="AP725">
        <v>-0.15253396308593301</v>
      </c>
      <c r="AQ725">
        <f>(Table2[[#This Row],[Sharpe Ratio]]-AVERAGE(Table2[Sharpe Ratio]))/_xlfn.STDEV.P(Table2[Sharpe Ratio])</f>
        <v>-2.5056400993631547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686</v>
      </c>
      <c r="AT725">
        <f>_xlfn.RANK.AVG(Table2[[#This Row],[6M Return vs Nifty Z-Score]],Table2[6M Return vs Nifty Z-Score])</f>
        <v>599</v>
      </c>
      <c r="AU725">
        <f>_xlfn.RANK.AVG(Table2[[#This Row],[Sharpe Ratio Z-Score]],Table2[Sharpe Ratio Z-Score])</f>
        <v>736</v>
      </c>
      <c r="AV725">
        <f>(Table2[[#This Row],[Rank 1Y]]+Table2[[#This Row],[Rank 6M]]+Table2[[#This Row],[Rank Sharpe]])/3</f>
        <v>673.66666666666663</v>
      </c>
    </row>
    <row r="726" spans="1:48" x14ac:dyDescent="0.3">
      <c r="A726" t="s">
        <v>2053</v>
      </c>
      <c r="B726" t="s">
        <v>2054</v>
      </c>
      <c r="C726" t="s">
        <v>10301</v>
      </c>
      <c r="D726" t="s">
        <v>54</v>
      </c>
      <c r="E726">
        <v>3096.5304762000001</v>
      </c>
      <c r="F726">
        <v>314.25</v>
      </c>
      <c r="G726">
        <v>-80.485587210942199</v>
      </c>
      <c r="H726">
        <f>(Table2[[#This Row],[1Y Return vs Nifty]]-AVERAGE(Table2[1Y Return vs Nifty]))/_xlfn.STDEV.P(Table2[1Y Return vs Nifty])</f>
        <v>-1.7241789302631507</v>
      </c>
      <c r="I726">
        <v>-31.010905229682699</v>
      </c>
      <c r="J726">
        <f>(Table2[[#This Row],[1M Return vs Nifty]]-AVERAGE(Table2[1M Return vs Nifty]))/_xlfn.STDEV.P(Table2[1M Return vs Nifty])</f>
        <v>-2.9848777657327035</v>
      </c>
      <c r="K726">
        <v>-55.678928642056498</v>
      </c>
      <c r="L726">
        <f>(Table2[[#This Row],[6M Return vs Nifty]]-AVERAGE(Table2[6M Return vs Nifty]))/_xlfn.STDEV.P(Table2[6M Return vs Nifty])</f>
        <v>-2.1929011838401196</v>
      </c>
      <c r="M726">
        <v>4.1664234186941096</v>
      </c>
      <c r="N726">
        <f>(Table2[[#This Row],[1W Return vs Nifty]]-AVERAGE(Table2[1W Return vs Nifty]))/_xlfn.STDEV.P(Table2[1W Return vs Nifty])</f>
        <v>0.76114475474038723</v>
      </c>
      <c r="O726">
        <v>330.73</v>
      </c>
      <c r="P726">
        <v>383.36956487241201</v>
      </c>
      <c r="Q726">
        <v>467.871858270801</v>
      </c>
      <c r="R726">
        <v>42.305457905377203</v>
      </c>
      <c r="S726" s="2">
        <f>(Table2[[#This Row],[Close Price]]-Table2[[#This Row],[20D EMA]])/Table2[[#This Row],[20D EMA]]</f>
        <v>-4.9829165784779174E-2</v>
      </c>
      <c r="T726" s="2">
        <f>(Table2[[#This Row],[Close Price]]-Table2[[#This Row],[50D EMA]])/Table2[[#This Row],[50D EMA]]</f>
        <v>-0.18029486742228865</v>
      </c>
      <c r="U726" s="2">
        <f>(Table2[[#This Row],[Close Price]]-Table2[[#This Row],[200D EMA]])/Table2[[#This Row],[200D EMA]]</f>
        <v>-0.32834173621505941</v>
      </c>
      <c r="V726">
        <v>1.4501013563549101</v>
      </c>
      <c r="W726">
        <v>304.10000000000002</v>
      </c>
      <c r="X726">
        <v>324.8</v>
      </c>
      <c r="Y726">
        <v>286</v>
      </c>
      <c r="Z726">
        <v>324.8</v>
      </c>
      <c r="AA726">
        <v>281.2</v>
      </c>
      <c r="AB726">
        <v>450.5</v>
      </c>
      <c r="AC726" s="2">
        <f>(Table2[[#This Row],[Close Price]]/Table2[[#This Row],[Day Low]])-1</f>
        <v>3.337717855968414E-2</v>
      </c>
      <c r="AD726" s="2">
        <f>(Table2[[#This Row],[Day High]]/Table2[[#This Row],[Close Price]])-1</f>
        <v>3.3571996817820304E-2</v>
      </c>
      <c r="AE726" s="2">
        <f>(Table2[[#This Row],[Close Price]]/Table2[[#This Row],[Current Week Low]])-1</f>
        <v>9.8776223776223748E-2</v>
      </c>
      <c r="AF726" s="2">
        <f>(Table2[[#This Row],[Current Week High]]/Table2[[#This Row],[Close Price]])-1</f>
        <v>3.3571996817820304E-2</v>
      </c>
      <c r="AG726" s="2">
        <f>(Table2[[#This Row],[Close Price]]/Table2[[#This Row],[Current Month Low]])-1</f>
        <v>0.11753200568990052</v>
      </c>
      <c r="AH726" s="2">
        <f>(Table2[[#This Row],[Current Month High]]/Table2[[#This Row],[Close Price]])-1</f>
        <v>0.43357199681782022</v>
      </c>
      <c r="AI726">
        <v>114.749403341288</v>
      </c>
      <c r="AJ726">
        <v>11.75320056899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-0.36</v>
      </c>
      <c r="AM726" t="s">
        <v>10344</v>
      </c>
      <c r="AN726">
        <v>2.86</v>
      </c>
      <c r="AO726" t="s">
        <v>10345</v>
      </c>
      <c r="AQ726">
        <f>(Table2[[#This Row],[Sharpe Ratio]]-AVERAGE(Table2[Sharpe Ratio]))/_xlfn.STDEV.P(Table2[Sharpe Ratio])</f>
        <v>-0.7531930983662638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737</v>
      </c>
      <c r="AT726">
        <f>_xlfn.RANK.AVG(Table2[[#This Row],[6M Return vs Nifty Z-Score]],Table2[6M Return vs Nifty Z-Score])</f>
        <v>735</v>
      </c>
      <c r="AU726">
        <f>_xlfn.RANK.AVG(Table2[[#This Row],[Sharpe Ratio Z-Score]],Table2[Sharpe Ratio Z-Score])</f>
        <v>551.5</v>
      </c>
      <c r="AV726">
        <f>(Table2[[#This Row],[Rank 1Y]]+Table2[[#This Row],[Rank 6M]]+Table2[[#This Row],[Rank Sharpe]])/3</f>
        <v>674.5</v>
      </c>
    </row>
    <row r="727" spans="1:48" x14ac:dyDescent="0.3">
      <c r="A727" t="s">
        <v>578</v>
      </c>
      <c r="B727" t="s">
        <v>579</v>
      </c>
      <c r="C727" t="s">
        <v>6698</v>
      </c>
      <c r="D727" t="s">
        <v>80</v>
      </c>
      <c r="E727">
        <v>34167.427051220002</v>
      </c>
      <c r="F727">
        <v>1824.3</v>
      </c>
      <c r="G727">
        <v>-39.979073737520302</v>
      </c>
      <c r="H727">
        <f>(Table2[[#This Row],[1Y Return vs Nifty]]-AVERAGE(Table2[1Y Return vs Nifty]))/_xlfn.STDEV.P(Table2[1Y Return vs Nifty])</f>
        <v>-1.0885053523057389</v>
      </c>
      <c r="I727">
        <v>-1.23675677967067</v>
      </c>
      <c r="J727">
        <f>(Table2[[#This Row],[1M Return vs Nifty]]-AVERAGE(Table2[1M Return vs Nifty]))/_xlfn.STDEV.P(Table2[1M Return vs Nifty])</f>
        <v>-0.16474105894343186</v>
      </c>
      <c r="K727">
        <v>-23.679284235304198</v>
      </c>
      <c r="L727">
        <f>(Table2[[#This Row],[6M Return vs Nifty]]-AVERAGE(Table2[6M Return vs Nifty]))/_xlfn.STDEV.P(Table2[6M Return vs Nifty])</f>
        <v>-1.0978041669244485</v>
      </c>
      <c r="M727">
        <v>2.4812123489876798</v>
      </c>
      <c r="N727">
        <f>(Table2[[#This Row],[1W Return vs Nifty]]-AVERAGE(Table2[1W Return vs Nifty]))/_xlfn.STDEV.P(Table2[1W Return vs Nifty])</f>
        <v>0.3805437678257057</v>
      </c>
      <c r="O727">
        <v>1790.78</v>
      </c>
      <c r="P727">
        <v>1808.9210649459901</v>
      </c>
      <c r="Q727">
        <v>1924.7957093172799</v>
      </c>
      <c r="R727">
        <v>67.993076696285499</v>
      </c>
      <c r="S727" s="2">
        <f>(Table2[[#This Row],[Close Price]]-Table2[[#This Row],[20D EMA]])/Table2[[#This Row],[20D EMA]]</f>
        <v>1.8718100492522802E-2</v>
      </c>
      <c r="T727" s="2">
        <f>(Table2[[#This Row],[Close Price]]-Table2[[#This Row],[50D EMA]])/Table2[[#This Row],[50D EMA]]</f>
        <v>8.5017170467131583E-3</v>
      </c>
      <c r="U727" s="2">
        <f>(Table2[[#This Row],[Close Price]]-Table2[[#This Row],[200D EMA]])/Table2[[#This Row],[200D EMA]]</f>
        <v>-5.2211104186701225E-2</v>
      </c>
      <c r="V727">
        <v>0.79223426062308799</v>
      </c>
      <c r="W727">
        <v>1810.4</v>
      </c>
      <c r="X727">
        <v>1837.85</v>
      </c>
      <c r="Y727">
        <v>1791.55</v>
      </c>
      <c r="Z727">
        <v>1837.85</v>
      </c>
      <c r="AA727">
        <v>1705.45</v>
      </c>
      <c r="AB727">
        <v>1866</v>
      </c>
      <c r="AC727" s="2">
        <f>(Table2[[#This Row],[Close Price]]/Table2[[#This Row],[Day Low]])-1</f>
        <v>7.677861246133455E-3</v>
      </c>
      <c r="AD727" s="2">
        <f>(Table2[[#This Row],[Day High]]/Table2[[#This Row],[Close Price]])-1</f>
        <v>7.4275064408266811E-3</v>
      </c>
      <c r="AE727" s="2">
        <f>(Table2[[#This Row],[Close Price]]/Table2[[#This Row],[Current Week Low]])-1</f>
        <v>1.8280260109960755E-2</v>
      </c>
      <c r="AF727" s="2">
        <f>(Table2[[#This Row],[Current Week High]]/Table2[[#This Row],[Close Price]])-1</f>
        <v>7.4275064408266811E-3</v>
      </c>
      <c r="AG727" s="2">
        <f>(Table2[[#This Row],[Close Price]]/Table2[[#This Row],[Current Month Low]])-1</f>
        <v>6.9688352047846625E-2</v>
      </c>
      <c r="AH727" s="2">
        <f>(Table2[[#This Row],[Current Month High]]/Table2[[#This Row],[Close Price]])-1</f>
        <v>2.2858082552211778E-2</v>
      </c>
      <c r="AI727">
        <v>33.240146905662399</v>
      </c>
      <c r="AJ727">
        <v>10.4699043236041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-0.06</v>
      </c>
      <c r="AM727" t="s">
        <v>10344</v>
      </c>
      <c r="AN727">
        <v>4.8099999999999996</v>
      </c>
      <c r="AO727" t="s">
        <v>10345</v>
      </c>
      <c r="AP727">
        <v>-6.3611043816317006E-2</v>
      </c>
      <c r="AQ727">
        <f>(Table2[[#This Row],[Sharpe Ratio]]-AVERAGE(Table2[Sharpe Ratio]))/_xlfn.STDEV.P(Table2[Sharpe Ratio])</f>
        <v>-1.4840138330467423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690</v>
      </c>
      <c r="AT727">
        <f>_xlfn.RANK.AVG(Table2[[#This Row],[6M Return vs Nifty Z-Score]],Table2[6M Return vs Nifty Z-Score])</f>
        <v>668</v>
      </c>
      <c r="AU727">
        <f>_xlfn.RANK.AVG(Table2[[#This Row],[Sharpe Ratio Z-Score]],Table2[Sharpe Ratio Z-Score])</f>
        <v>682</v>
      </c>
      <c r="AV727">
        <f>(Table2[[#This Row],[Rank 1Y]]+Table2[[#This Row],[Rank 6M]]+Table2[[#This Row],[Rank Sharpe]])/3</f>
        <v>680</v>
      </c>
    </row>
    <row r="728" spans="1:48" x14ac:dyDescent="0.3">
      <c r="A728" t="s">
        <v>2299</v>
      </c>
      <c r="B728" t="s">
        <v>2300</v>
      </c>
      <c r="C728" t="s">
        <v>10305</v>
      </c>
      <c r="D728" t="s">
        <v>735</v>
      </c>
      <c r="E728">
        <v>2411.0426235149998</v>
      </c>
      <c r="F728">
        <v>450.95</v>
      </c>
      <c r="G728">
        <v>-41.2559033756799</v>
      </c>
      <c r="H728">
        <f>(Table2[[#This Row],[1Y Return vs Nifty]]-AVERAGE(Table2[1Y Return vs Nifty]))/_xlfn.STDEV.P(Table2[1Y Return vs Nifty])</f>
        <v>-1.1085427930759384</v>
      </c>
      <c r="I728">
        <v>-14.5532785331878</v>
      </c>
      <c r="J728">
        <f>(Table2[[#This Row],[1M Return vs Nifty]]-AVERAGE(Table2[1M Return vs Nifty]))/_xlfn.STDEV.P(Table2[1M Return vs Nifty])</f>
        <v>-1.426050408122697</v>
      </c>
      <c r="K728">
        <v>-17.7400025163134</v>
      </c>
      <c r="L728">
        <f>(Table2[[#This Row],[6M Return vs Nifty]]-AVERAGE(Table2[6M Return vs Nifty]))/_xlfn.STDEV.P(Table2[6M Return vs Nifty])</f>
        <v>-0.89454910538644694</v>
      </c>
      <c r="M728">
        <v>-3.8443843441766901</v>
      </c>
      <c r="N728">
        <f>(Table2[[#This Row],[1W Return vs Nifty]]-AVERAGE(Table2[1W Return vs Nifty]))/_xlfn.STDEV.P(Table2[1W Return vs Nifty])</f>
        <v>-1.0480774817736136</v>
      </c>
      <c r="O728">
        <v>470.51</v>
      </c>
      <c r="P728">
        <v>476.86832957844302</v>
      </c>
      <c r="Q728">
        <v>484.89212496737599</v>
      </c>
      <c r="R728">
        <v>38.676282532410497</v>
      </c>
      <c r="S728" s="2">
        <f>(Table2[[#This Row],[Close Price]]-Table2[[#This Row],[20D EMA]])/Table2[[#This Row],[20D EMA]]</f>
        <v>-4.1571911330258664E-2</v>
      </c>
      <c r="T728" s="2">
        <f>(Table2[[#This Row],[Close Price]]-Table2[[#This Row],[50D EMA]])/Table2[[#This Row],[50D EMA]]</f>
        <v>-5.4351123718690088E-2</v>
      </c>
      <c r="U728" s="2">
        <f>(Table2[[#This Row],[Close Price]]-Table2[[#This Row],[200D EMA]])/Table2[[#This Row],[200D EMA]]</f>
        <v>-6.9999332263149583E-2</v>
      </c>
      <c r="V728">
        <v>1.2548044592943699</v>
      </c>
      <c r="W728">
        <v>450</v>
      </c>
      <c r="X728">
        <v>461</v>
      </c>
      <c r="Y728">
        <v>449.95</v>
      </c>
      <c r="Z728">
        <v>472</v>
      </c>
      <c r="AA728">
        <v>420</v>
      </c>
      <c r="AB728">
        <v>526.4</v>
      </c>
      <c r="AC728" s="2">
        <f>(Table2[[#This Row],[Close Price]]/Table2[[#This Row],[Day Low]])-1</f>
        <v>2.1111111111111747E-3</v>
      </c>
      <c r="AD728" s="2">
        <f>(Table2[[#This Row],[Day High]]/Table2[[#This Row],[Close Price]])-1</f>
        <v>2.2286284510477872E-2</v>
      </c>
      <c r="AE728" s="2">
        <f>(Table2[[#This Row],[Close Price]]/Table2[[#This Row],[Current Week Low]])-1</f>
        <v>2.2224691632404259E-3</v>
      </c>
      <c r="AF728" s="2">
        <f>(Table2[[#This Row],[Current Week High]]/Table2[[#This Row],[Close Price]])-1</f>
        <v>4.6679232730901354E-2</v>
      </c>
      <c r="AG728" s="2">
        <f>(Table2[[#This Row],[Close Price]]/Table2[[#This Row],[Current Month Low]])-1</f>
        <v>7.3690476190476195E-2</v>
      </c>
      <c r="AH728" s="2">
        <f>(Table2[[#This Row],[Current Month High]]/Table2[[#This Row],[Close Price]])-1</f>
        <v>0.16731344938463244</v>
      </c>
      <c r="AI728">
        <v>27.375540525557099</v>
      </c>
      <c r="AJ728">
        <v>15.8956566435363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-0.01</v>
      </c>
      <c r="AM728" t="s">
        <v>10344</v>
      </c>
      <c r="AN728">
        <v>-8.15</v>
      </c>
      <c r="AO728" t="s">
        <v>10344</v>
      </c>
      <c r="AP728">
        <v>-0.106431690444482</v>
      </c>
      <c r="AQ728">
        <f>(Table2[[#This Row],[Sharpe Ratio]]-AVERAGE(Table2[Sharpe Ratio]))/_xlfn.STDEV.P(Table2[Sharpe Ratio])</f>
        <v>-1.9759758344667122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694</v>
      </c>
      <c r="AT728">
        <f>_xlfn.RANK.AVG(Table2[[#This Row],[6M Return vs Nifty Z-Score]],Table2[6M Return vs Nifty Z-Score])</f>
        <v>620</v>
      </c>
      <c r="AU728">
        <f>_xlfn.RANK.AVG(Table2[[#This Row],[Sharpe Ratio Z-Score]],Table2[Sharpe Ratio Z-Score])</f>
        <v>727</v>
      </c>
      <c r="AV728">
        <f>(Table2[[#This Row],[Rank 1Y]]+Table2[[#This Row],[Rank 6M]]+Table2[[#This Row],[Rank Sharpe]])/3</f>
        <v>680.33333333333337</v>
      </c>
    </row>
    <row r="729" spans="1:48" x14ac:dyDescent="0.3">
      <c r="A729" t="s">
        <v>1786</v>
      </c>
      <c r="B729" t="s">
        <v>1787</v>
      </c>
      <c r="C729" t="s">
        <v>10301</v>
      </c>
      <c r="D729" t="s">
        <v>54</v>
      </c>
      <c r="E729">
        <v>4443.02352264</v>
      </c>
      <c r="F729">
        <v>620.95000000000005</v>
      </c>
      <c r="G729">
        <v>-52.956773800318103</v>
      </c>
      <c r="H729">
        <f>(Table2[[#This Row],[1Y Return vs Nifty]]-AVERAGE(Table2[1Y Return vs Nifty]))/_xlfn.STDEV.P(Table2[1Y Return vs Nifty])</f>
        <v>-1.2921659571116726</v>
      </c>
      <c r="I729">
        <v>-9.9056416324901999</v>
      </c>
      <c r="J729">
        <f>(Table2[[#This Row],[1M Return vs Nifty]]-AVERAGE(Table2[1M Return vs Nifty]))/_xlfn.STDEV.P(Table2[1M Return vs Nifty])</f>
        <v>-0.98583726666237981</v>
      </c>
      <c r="K729">
        <v>-47.836498439352098</v>
      </c>
      <c r="L729">
        <f>(Table2[[#This Row],[6M Return vs Nifty]]-AVERAGE(Table2[6M Return vs Nifty]))/_xlfn.STDEV.P(Table2[6M Return vs Nifty])</f>
        <v>-1.9245162664583897</v>
      </c>
      <c r="M729">
        <v>0.76623672248080998</v>
      </c>
      <c r="N729">
        <f>(Table2[[#This Row],[1W Return vs Nifty]]-AVERAGE(Table2[1W Return vs Nifty]))/_xlfn.STDEV.P(Table2[1W Return vs Nifty])</f>
        <v>-6.7794747737186948E-3</v>
      </c>
      <c r="O729">
        <v>627.37</v>
      </c>
      <c r="P729">
        <v>674.30755992269997</v>
      </c>
      <c r="Q729">
        <v>785.26374004014701</v>
      </c>
      <c r="R729">
        <v>54.209652410110202</v>
      </c>
      <c r="S729" s="2">
        <f>(Table2[[#This Row],[Close Price]]-Table2[[#This Row],[20D EMA]])/Table2[[#This Row],[20D EMA]]</f>
        <v>-1.0233195721822783E-2</v>
      </c>
      <c r="T729" s="2">
        <f>(Table2[[#This Row],[Close Price]]-Table2[[#This Row],[50D EMA]])/Table2[[#This Row],[50D EMA]]</f>
        <v>-7.9129410811909967E-2</v>
      </c>
      <c r="U729" s="2">
        <f>(Table2[[#This Row],[Close Price]]-Table2[[#This Row],[200D EMA]])/Table2[[#This Row],[200D EMA]]</f>
        <v>-0.20924656476784009</v>
      </c>
      <c r="V729">
        <v>0.93927466584133401</v>
      </c>
      <c r="W729">
        <v>618.04999999999995</v>
      </c>
      <c r="X729">
        <v>635</v>
      </c>
      <c r="Y729">
        <v>614</v>
      </c>
      <c r="Z729">
        <v>636</v>
      </c>
      <c r="AA729">
        <v>586.35</v>
      </c>
      <c r="AB729">
        <v>683.95</v>
      </c>
      <c r="AC729" s="2">
        <f>(Table2[[#This Row],[Close Price]]/Table2[[#This Row],[Day Low]])-1</f>
        <v>4.6921770083327985E-3</v>
      </c>
      <c r="AD729" s="2">
        <f>(Table2[[#This Row],[Day High]]/Table2[[#This Row],[Close Price]])-1</f>
        <v>2.2626620500845407E-2</v>
      </c>
      <c r="AE729" s="2">
        <f>(Table2[[#This Row],[Close Price]]/Table2[[#This Row],[Current Week Low]])-1</f>
        <v>1.1319218241042428E-2</v>
      </c>
      <c r="AF729" s="2">
        <f>(Table2[[#This Row],[Current Week High]]/Table2[[#This Row],[Close Price]])-1</f>
        <v>2.4237056123681322E-2</v>
      </c>
      <c r="AG729" s="2">
        <f>(Table2[[#This Row],[Close Price]]/Table2[[#This Row],[Current Month Low]])-1</f>
        <v>5.9009124243199595E-2</v>
      </c>
      <c r="AH729" s="2">
        <f>(Table2[[#This Row],[Current Month High]]/Table2[[#This Row],[Close Price]])-1</f>
        <v>0.10145744423866665</v>
      </c>
      <c r="AI729">
        <v>100.209356630968</v>
      </c>
      <c r="AJ729">
        <v>5.9009124243199498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-0.25</v>
      </c>
      <c r="AM729" t="s">
        <v>10344</v>
      </c>
      <c r="AN729">
        <v>3.29</v>
      </c>
      <c r="AO729" t="s">
        <v>10345</v>
      </c>
      <c r="AP729">
        <v>-9.8149082451499999E-3</v>
      </c>
      <c r="AQ729">
        <f>(Table2[[#This Row],[Sharpe Ratio]]-AVERAGE(Table2[Sharpe Ratio]))/_xlfn.STDEV.P(Table2[Sharpe Ratio])</f>
        <v>-0.86595556890918635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720</v>
      </c>
      <c r="AT729">
        <f>_xlfn.RANK.AVG(Table2[[#This Row],[6M Return vs Nifty Z-Score]],Table2[6M Return vs Nifty Z-Score])</f>
        <v>732</v>
      </c>
      <c r="AU729">
        <f>_xlfn.RANK.AVG(Table2[[#This Row],[Sharpe Ratio Z-Score]],Table2[Sharpe Ratio Z-Score])</f>
        <v>594</v>
      </c>
      <c r="AV729">
        <f>(Table2[[#This Row],[Rank 1Y]]+Table2[[#This Row],[Rank 6M]]+Table2[[#This Row],[Rank Sharpe]])/3</f>
        <v>682</v>
      </c>
    </row>
    <row r="730" spans="1:48" x14ac:dyDescent="0.3">
      <c r="A730" t="s">
        <v>1084</v>
      </c>
      <c r="B730" t="s">
        <v>1085</v>
      </c>
      <c r="C730" t="s">
        <v>10300</v>
      </c>
      <c r="D730" t="s">
        <v>21</v>
      </c>
      <c r="E730">
        <v>12053.8359084</v>
      </c>
      <c r="F730">
        <v>812.4</v>
      </c>
      <c r="G730">
        <v>-39.326751844552</v>
      </c>
      <c r="H730">
        <f>(Table2[[#This Row],[1Y Return vs Nifty]]-AVERAGE(Table2[1Y Return vs Nifty]))/_xlfn.STDEV.P(Table2[1Y Return vs Nifty])</f>
        <v>-1.0782683865408331</v>
      </c>
      <c r="I730">
        <v>-3.4150841084986099</v>
      </c>
      <c r="J730">
        <f>(Table2[[#This Row],[1M Return vs Nifty]]-AVERAGE(Table2[1M Return vs Nifty]))/_xlfn.STDEV.P(Table2[1M Return vs Nifty])</f>
        <v>-0.37106705579750526</v>
      </c>
      <c r="K730">
        <v>-18.444322755738501</v>
      </c>
      <c r="L730">
        <f>(Table2[[#This Row],[6M Return vs Nifty]]-AVERAGE(Table2[6M Return vs Nifty]))/_xlfn.STDEV.P(Table2[6M Return vs Nifty])</f>
        <v>-0.91865246676583179</v>
      </c>
      <c r="M730">
        <v>1.1127533254914901</v>
      </c>
      <c r="N730">
        <f>(Table2[[#This Row],[1W Return vs Nifty]]-AVERAGE(Table2[1W Return vs Nifty]))/_xlfn.STDEV.P(Table2[1W Return vs Nifty])</f>
        <v>7.1480491267901569E-2</v>
      </c>
      <c r="O730">
        <v>794.29</v>
      </c>
      <c r="P730">
        <v>805.41790500518402</v>
      </c>
      <c r="Q730">
        <v>833.52859529067302</v>
      </c>
      <c r="R730">
        <v>64.286561893331694</v>
      </c>
      <c r="S730" s="2">
        <f>(Table2[[#This Row],[Close Price]]-Table2[[#This Row],[20D EMA]])/Table2[[#This Row],[20D EMA]]</f>
        <v>2.2800236689370399E-2</v>
      </c>
      <c r="T730" s="2">
        <f>(Table2[[#This Row],[Close Price]]-Table2[[#This Row],[50D EMA]])/Table2[[#This Row],[50D EMA]]</f>
        <v>8.6689095827476199E-3</v>
      </c>
      <c r="U730" s="2">
        <f>(Table2[[#This Row],[Close Price]]-Table2[[#This Row],[200D EMA]])/Table2[[#This Row],[200D EMA]]</f>
        <v>-2.5348374860858804E-2</v>
      </c>
      <c r="V730">
        <v>0.50584907299316095</v>
      </c>
      <c r="W730">
        <v>806</v>
      </c>
      <c r="X730">
        <v>829.9</v>
      </c>
      <c r="Y730">
        <v>790.35</v>
      </c>
      <c r="Z730">
        <v>829.9</v>
      </c>
      <c r="AA730">
        <v>749.1</v>
      </c>
      <c r="AB730">
        <v>829.9</v>
      </c>
      <c r="AC730" s="2">
        <f>(Table2[[#This Row],[Close Price]]/Table2[[#This Row],[Day Low]])-1</f>
        <v>7.9404466501240556E-3</v>
      </c>
      <c r="AD730" s="2">
        <f>(Table2[[#This Row],[Day High]]/Table2[[#This Row],[Close Price]])-1</f>
        <v>2.1541112752338831E-2</v>
      </c>
      <c r="AE730" s="2">
        <f>(Table2[[#This Row],[Close Price]]/Table2[[#This Row],[Current Week Low]])-1</f>
        <v>2.7899032074397256E-2</v>
      </c>
      <c r="AF730" s="2">
        <f>(Table2[[#This Row],[Current Week High]]/Table2[[#This Row],[Close Price]])-1</f>
        <v>2.1541112752338831E-2</v>
      </c>
      <c r="AG730" s="2">
        <f>(Table2[[#This Row],[Close Price]]/Table2[[#This Row],[Current Month Low]])-1</f>
        <v>8.4501401682018251E-2</v>
      </c>
      <c r="AH730" s="2">
        <f>(Table2[[#This Row],[Current Month High]]/Table2[[#This Row],[Close Price]])-1</f>
        <v>2.1541112752338831E-2</v>
      </c>
      <c r="AI730">
        <v>19.399310684391899</v>
      </c>
      <c r="AJ730">
        <v>9.6356275303643706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-0.2</v>
      </c>
      <c r="AM730" t="s">
        <v>10344</v>
      </c>
      <c r="AN730">
        <v>4.6399999999999997</v>
      </c>
      <c r="AO730" t="s">
        <v>10345</v>
      </c>
      <c r="AP730">
        <v>-0.15737325736570201</v>
      </c>
      <c r="AQ730">
        <f>(Table2[[#This Row],[Sharpe Ratio]]-AVERAGE(Table2[Sharpe Ratio]))/_xlfn.STDEV.P(Table2[Sharpe Ratio])</f>
        <v>-2.5612382532165681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689</v>
      </c>
      <c r="AT730">
        <f>_xlfn.RANK.AVG(Table2[[#This Row],[6M Return vs Nifty Z-Score]],Table2[6M Return vs Nifty Z-Score])</f>
        <v>626</v>
      </c>
      <c r="AU730">
        <f>_xlfn.RANK.AVG(Table2[[#This Row],[Sharpe Ratio Z-Score]],Table2[Sharpe Ratio Z-Score])</f>
        <v>737</v>
      </c>
      <c r="AV730">
        <f>(Table2[[#This Row],[Rank 1Y]]+Table2[[#This Row],[Rank 6M]]+Table2[[#This Row],[Rank Sharpe]])/3</f>
        <v>684</v>
      </c>
    </row>
    <row r="731" spans="1:48" x14ac:dyDescent="0.3">
      <c r="A731" t="s">
        <v>1341</v>
      </c>
      <c r="B731" t="s">
        <v>1342</v>
      </c>
      <c r="C731" t="s">
        <v>10314</v>
      </c>
      <c r="D731" t="s">
        <v>561</v>
      </c>
      <c r="E731">
        <v>8494.6147699199992</v>
      </c>
      <c r="F731">
        <v>784.15</v>
      </c>
      <c r="G731">
        <v>-51.7742901403346</v>
      </c>
      <c r="H731">
        <f>(Table2[[#This Row],[1Y Return vs Nifty]]-AVERAGE(Table2[1Y Return vs Nifty]))/_xlfn.STDEV.P(Table2[1Y Return vs Nifty])</f>
        <v>-1.27360909910139</v>
      </c>
      <c r="I731">
        <v>-2.23411717765469</v>
      </c>
      <c r="J731">
        <f>(Table2[[#This Row],[1M Return vs Nifty]]-AVERAGE(Table2[1M Return vs Nifty]))/_xlfn.STDEV.P(Table2[1M Return vs Nifty])</f>
        <v>-0.25920866976276175</v>
      </c>
      <c r="K731">
        <v>-31.9532510487712</v>
      </c>
      <c r="L731">
        <f>(Table2[[#This Row],[6M Return vs Nifty]]-AVERAGE(Table2[6M Return vs Nifty]))/_xlfn.STDEV.P(Table2[6M Return vs Nifty])</f>
        <v>-1.3809572001367501</v>
      </c>
      <c r="M731">
        <v>-5.3204492603650602</v>
      </c>
      <c r="N731">
        <f>(Table2[[#This Row],[1W Return vs Nifty]]-AVERAGE(Table2[1W Return vs Nifty]))/_xlfn.STDEV.P(Table2[1W Return vs Nifty])</f>
        <v>-1.3814432980504416</v>
      </c>
      <c r="O731">
        <v>785.87</v>
      </c>
      <c r="P731">
        <v>785.96901739056</v>
      </c>
      <c r="Q731">
        <v>843.06563884504999</v>
      </c>
      <c r="R731">
        <v>33.788489490992397</v>
      </c>
      <c r="S731" s="2">
        <f>(Table2[[#This Row],[Close Price]]-Table2[[#This Row],[20D EMA]])/Table2[[#This Row],[20D EMA]]</f>
        <v>-2.1886571570361858E-3</v>
      </c>
      <c r="T731" s="2">
        <f>(Table2[[#This Row],[Close Price]]-Table2[[#This Row],[50D EMA]])/Table2[[#This Row],[50D EMA]]</f>
        <v>-2.3143627169925998E-3</v>
      </c>
      <c r="U731" s="2">
        <f>(Table2[[#This Row],[Close Price]]-Table2[[#This Row],[200D EMA]])/Table2[[#This Row],[200D EMA]]</f>
        <v>-6.9882623760779708E-2</v>
      </c>
      <c r="V731">
        <v>0.67555090596248402</v>
      </c>
      <c r="W731">
        <v>770.2</v>
      </c>
      <c r="X731">
        <v>788</v>
      </c>
      <c r="Y731">
        <v>769</v>
      </c>
      <c r="Z731">
        <v>788.9</v>
      </c>
      <c r="AA731">
        <v>733.35</v>
      </c>
      <c r="AB731">
        <v>819.9</v>
      </c>
      <c r="AC731" s="2">
        <f>(Table2[[#This Row],[Close Price]]/Table2[[#This Row],[Day Low]])-1</f>
        <v>1.8112178654894784E-2</v>
      </c>
      <c r="AD731" s="2">
        <f>(Table2[[#This Row],[Day High]]/Table2[[#This Row],[Close Price]])-1</f>
        <v>4.9097749155135872E-3</v>
      </c>
      <c r="AE731" s="2">
        <f>(Table2[[#This Row],[Close Price]]/Table2[[#This Row],[Current Week Low]])-1</f>
        <v>1.9700910273081851E-2</v>
      </c>
      <c r="AF731" s="2">
        <f>(Table2[[#This Row],[Current Week High]]/Table2[[#This Row],[Close Price]])-1</f>
        <v>6.0575145061532165E-3</v>
      </c>
      <c r="AG731" s="2">
        <f>(Table2[[#This Row],[Close Price]]/Table2[[#This Row],[Current Month Low]])-1</f>
        <v>6.9271152928342516E-2</v>
      </c>
      <c r="AH731" s="2">
        <f>(Table2[[#This Row],[Current Month High]]/Table2[[#This Row],[Close Price]])-1</f>
        <v>4.5590767072626326E-2</v>
      </c>
      <c r="AI731">
        <v>41.082701013836598</v>
      </c>
      <c r="AJ731">
        <v>8.8492504164353107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-0.03</v>
      </c>
      <c r="AM731" t="s">
        <v>10344</v>
      </c>
      <c r="AN731">
        <v>0.6</v>
      </c>
      <c r="AO731" t="s">
        <v>10345</v>
      </c>
      <c r="AP731">
        <v>-2.9742780797023E-2</v>
      </c>
      <c r="AQ731">
        <f>(Table2[[#This Row],[Sharpe Ratio]]-AVERAGE(Table2[Sharpe Ratio]))/_xlfn.STDEV.P(Table2[Sharpe Ratio])</f>
        <v>-1.094904845406407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715</v>
      </c>
      <c r="AT731">
        <f>_xlfn.RANK.AVG(Table2[[#This Row],[6M Return vs Nifty Z-Score]],Table2[6M Return vs Nifty Z-Score])</f>
        <v>706</v>
      </c>
      <c r="AU731">
        <f>_xlfn.RANK.AVG(Table2[[#This Row],[Sharpe Ratio Z-Score]],Table2[Sharpe Ratio Z-Score])</f>
        <v>634</v>
      </c>
      <c r="AV731">
        <f>(Table2[[#This Row],[Rank 1Y]]+Table2[[#This Row],[Rank 6M]]+Table2[[#This Row],[Rank Sharpe]])/3</f>
        <v>685</v>
      </c>
    </row>
    <row r="732" spans="1:48" x14ac:dyDescent="0.3">
      <c r="A732" t="s">
        <v>1185</v>
      </c>
      <c r="B732" t="s">
        <v>1186</v>
      </c>
      <c r="C732" t="s">
        <v>10312</v>
      </c>
      <c r="D732" t="s">
        <v>1187</v>
      </c>
      <c r="E732">
        <v>10265.376884039901</v>
      </c>
      <c r="F732">
        <v>934.95</v>
      </c>
      <c r="G732">
        <v>-45.371050862503601</v>
      </c>
      <c r="H732">
        <f>(Table2[[#This Row],[1Y Return vs Nifty]]-AVERAGE(Table2[1Y Return vs Nifty]))/_xlfn.STDEV.P(Table2[1Y Return vs Nifty])</f>
        <v>-1.1731222965300698</v>
      </c>
      <c r="I732">
        <v>-9.4704428137526193</v>
      </c>
      <c r="J732">
        <f>(Table2[[#This Row],[1M Return vs Nifty]]-AVERAGE(Table2[1M Return vs Nifty]))/_xlfn.STDEV.P(Table2[1M Return vs Nifty])</f>
        <v>-0.94461626699101275</v>
      </c>
      <c r="K732">
        <v>-23.925128706306801</v>
      </c>
      <c r="L732">
        <f>(Table2[[#This Row],[6M Return vs Nifty]]-AVERAGE(Table2[6M Return vs Nifty]))/_xlfn.STDEV.P(Table2[6M Return vs Nifty])</f>
        <v>-1.1062174962539255</v>
      </c>
      <c r="M732">
        <v>-2.0166752952676999E-2</v>
      </c>
      <c r="N732">
        <f>(Table2[[#This Row],[1W Return vs Nifty]]-AVERAGE(Table2[1W Return vs Nifty]))/_xlfn.STDEV.P(Table2[1W Return vs Nifty])</f>
        <v>-0.18438686428324816</v>
      </c>
      <c r="O732">
        <v>949.49</v>
      </c>
      <c r="P732">
        <v>959.87427726831595</v>
      </c>
      <c r="Q732">
        <v>1012.9187534531</v>
      </c>
      <c r="R732">
        <v>49.702703510919598</v>
      </c>
      <c r="S732" s="2">
        <f>(Table2[[#This Row],[Close Price]]-Table2[[#This Row],[20D EMA]])/Table2[[#This Row],[20D EMA]]</f>
        <v>-1.5313484080927618E-2</v>
      </c>
      <c r="T732" s="2">
        <f>(Table2[[#This Row],[Close Price]]-Table2[[#This Row],[50D EMA]])/Table2[[#This Row],[50D EMA]]</f>
        <v>-2.5966189383934041E-2</v>
      </c>
      <c r="U732" s="2">
        <f>(Table2[[#This Row],[Close Price]]-Table2[[#This Row],[200D EMA]])/Table2[[#This Row],[200D EMA]]</f>
        <v>-7.697434092053268E-2</v>
      </c>
      <c r="V732">
        <v>0.52144056735553801</v>
      </c>
      <c r="W732">
        <v>930</v>
      </c>
      <c r="X732">
        <v>949</v>
      </c>
      <c r="Y732">
        <v>930</v>
      </c>
      <c r="Z732">
        <v>952.95</v>
      </c>
      <c r="AA732">
        <v>903.05</v>
      </c>
      <c r="AB732">
        <v>1031.3</v>
      </c>
      <c r="AC732" s="2">
        <f>(Table2[[#This Row],[Close Price]]/Table2[[#This Row],[Day Low]])-1</f>
        <v>5.3225806451613344E-3</v>
      </c>
      <c r="AD732" s="2">
        <f>(Table2[[#This Row],[Day High]]/Table2[[#This Row],[Close Price]])-1</f>
        <v>1.5027541579763604E-2</v>
      </c>
      <c r="AE732" s="2">
        <f>(Table2[[#This Row],[Close Price]]/Table2[[#This Row],[Current Week Low]])-1</f>
        <v>5.3225806451613344E-3</v>
      </c>
      <c r="AF732" s="2">
        <f>(Table2[[#This Row],[Current Week High]]/Table2[[#This Row],[Close Price]])-1</f>
        <v>1.9252366436707913E-2</v>
      </c>
      <c r="AG732" s="2">
        <f>(Table2[[#This Row],[Close Price]]/Table2[[#This Row],[Current Month Low]])-1</f>
        <v>3.5324732849786988E-2</v>
      </c>
      <c r="AH732" s="2">
        <f>(Table2[[#This Row],[Current Month High]]/Table2[[#This Row],[Close Price]])-1</f>
        <v>0.10305363923204447</v>
      </c>
      <c r="AI732">
        <v>38.723995935611498</v>
      </c>
      <c r="AJ732">
        <v>9.4789227166276397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-0.05</v>
      </c>
      <c r="AM732" t="s">
        <v>10344</v>
      </c>
      <c r="AN732">
        <v>-2.31</v>
      </c>
      <c r="AO732" t="s">
        <v>10344</v>
      </c>
      <c r="AP732">
        <v>-6.6905326702783E-2</v>
      </c>
      <c r="AQ732">
        <f>(Table2[[#This Row],[Sharpe Ratio]]-AVERAGE(Table2[Sharpe Ratio]))/_xlfn.STDEV.P(Table2[Sharpe Ratio])</f>
        <v>-1.5218615100363604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705</v>
      </c>
      <c r="AT732">
        <f>_xlfn.RANK.AVG(Table2[[#This Row],[6M Return vs Nifty Z-Score]],Table2[6M Return vs Nifty Z-Score])</f>
        <v>669</v>
      </c>
      <c r="AU732">
        <f>_xlfn.RANK.AVG(Table2[[#This Row],[Sharpe Ratio Z-Score]],Table2[Sharpe Ratio Z-Score])</f>
        <v>688</v>
      </c>
      <c r="AV732">
        <f>(Table2[[#This Row],[Rank 1Y]]+Table2[[#This Row],[Rank 6M]]+Table2[[#This Row],[Rank Sharpe]])/3</f>
        <v>687.33333333333337</v>
      </c>
    </row>
    <row r="733" spans="1:48" x14ac:dyDescent="0.3">
      <c r="A733" t="s">
        <v>1408</v>
      </c>
      <c r="B733" t="s">
        <v>1409</v>
      </c>
      <c r="C733" t="s">
        <v>10309</v>
      </c>
      <c r="D733" t="s">
        <v>133</v>
      </c>
      <c r="E733">
        <v>7999.24581545</v>
      </c>
      <c r="F733">
        <v>657.95</v>
      </c>
      <c r="G733">
        <v>-56.605852714841099</v>
      </c>
      <c r="H733">
        <f>(Table2[[#This Row],[1Y Return vs Nifty]]-AVERAGE(Table2[1Y Return vs Nifty]))/_xlfn.STDEV.P(Table2[1Y Return vs Nifty])</f>
        <v>-1.3494313905182231</v>
      </c>
      <c r="I733">
        <v>-1.2106566992116901</v>
      </c>
      <c r="J733">
        <f>(Table2[[#This Row],[1M Return vs Nifty]]-AVERAGE(Table2[1M Return vs Nifty]))/_xlfn.STDEV.P(Table2[1M Return vs Nifty])</f>
        <v>-0.16226892124061559</v>
      </c>
      <c r="K733">
        <v>-19.5607196130576</v>
      </c>
      <c r="L733">
        <f>(Table2[[#This Row],[6M Return vs Nifty]]-AVERAGE(Table2[6M Return vs Nifty]))/_xlfn.STDEV.P(Table2[6M Return vs Nifty])</f>
        <v>-0.95685798094605201</v>
      </c>
      <c r="M733">
        <v>3.6656874712602301</v>
      </c>
      <c r="N733">
        <f>(Table2[[#This Row],[1W Return vs Nifty]]-AVERAGE(Table2[1W Return vs Nifty]))/_xlfn.STDEV.P(Table2[1W Return vs Nifty])</f>
        <v>0.64805470969920886</v>
      </c>
      <c r="O733">
        <v>652.26</v>
      </c>
      <c r="P733">
        <v>665.45561898365202</v>
      </c>
      <c r="Q733">
        <v>701.736726824931</v>
      </c>
      <c r="R733">
        <v>74.626361427484895</v>
      </c>
      <c r="S733" s="2">
        <f>(Table2[[#This Row],[Close Price]]-Table2[[#This Row],[20D EMA]])/Table2[[#This Row],[20D EMA]]</f>
        <v>8.7235151626652782E-3</v>
      </c>
      <c r="T733" s="2">
        <f>(Table2[[#This Row],[Close Price]]-Table2[[#This Row],[50D EMA]])/Table2[[#This Row],[50D EMA]]</f>
        <v>-1.1278917435719118E-2</v>
      </c>
      <c r="U733" s="2">
        <f>(Table2[[#This Row],[Close Price]]-Table2[[#This Row],[200D EMA]])/Table2[[#This Row],[200D EMA]]</f>
        <v>-6.2397655917266599E-2</v>
      </c>
      <c r="V733">
        <v>4.80836994555278</v>
      </c>
      <c r="W733">
        <v>645.54999999999995</v>
      </c>
      <c r="X733">
        <v>683.05</v>
      </c>
      <c r="Y733">
        <v>616</v>
      </c>
      <c r="Z733">
        <v>683.05</v>
      </c>
      <c r="AA733">
        <v>616</v>
      </c>
      <c r="AB733">
        <v>710.95</v>
      </c>
      <c r="AC733" s="2">
        <f>(Table2[[#This Row],[Close Price]]/Table2[[#This Row],[Day Low]])-1</f>
        <v>1.9208426922779243E-2</v>
      </c>
      <c r="AD733" s="2">
        <f>(Table2[[#This Row],[Day High]]/Table2[[#This Row],[Close Price]])-1</f>
        <v>3.8148795501177668E-2</v>
      </c>
      <c r="AE733" s="2">
        <f>(Table2[[#This Row],[Close Price]]/Table2[[#This Row],[Current Week Low]])-1</f>
        <v>6.8100649350649523E-2</v>
      </c>
      <c r="AF733" s="2">
        <f>(Table2[[#This Row],[Current Week High]]/Table2[[#This Row],[Close Price]])-1</f>
        <v>3.8148795501177668E-2</v>
      </c>
      <c r="AG733" s="2">
        <f>(Table2[[#This Row],[Close Price]]/Table2[[#This Row],[Current Month Low]])-1</f>
        <v>6.8100649350649523E-2</v>
      </c>
      <c r="AH733" s="2">
        <f>(Table2[[#This Row],[Current Month High]]/Table2[[#This Row],[Close Price]])-1</f>
        <v>8.0553233528383617E-2</v>
      </c>
      <c r="AI733">
        <v>39.828254426628099</v>
      </c>
      <c r="AJ733">
        <v>9.9148012028065402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-0.2</v>
      </c>
      <c r="AM733" t="s">
        <v>10344</v>
      </c>
      <c r="AN733">
        <v>2.13</v>
      </c>
      <c r="AO733" t="s">
        <v>10345</v>
      </c>
      <c r="AP733">
        <v>-0.105128303129537</v>
      </c>
      <c r="AQ733">
        <f>(Table2[[#This Row],[Sharpe Ratio]]-AVERAGE(Table2[Sharpe Ratio]))/_xlfn.STDEV.P(Table2[Sharpe Ratio])</f>
        <v>-1.9610013517678921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725</v>
      </c>
      <c r="AT733">
        <f>_xlfn.RANK.AVG(Table2[[#This Row],[6M Return vs Nifty Z-Score]],Table2[6M Return vs Nifty Z-Score])</f>
        <v>634</v>
      </c>
      <c r="AU733">
        <f>_xlfn.RANK.AVG(Table2[[#This Row],[Sharpe Ratio Z-Score]],Table2[Sharpe Ratio Z-Score])</f>
        <v>724</v>
      </c>
      <c r="AV733">
        <f>(Table2[[#This Row],[Rank 1Y]]+Table2[[#This Row],[Rank 6M]]+Table2[[#This Row],[Rank Sharpe]])/3</f>
        <v>694.33333333333337</v>
      </c>
    </row>
    <row r="734" spans="1:48" x14ac:dyDescent="0.3">
      <c r="A734" t="s">
        <v>1533</v>
      </c>
      <c r="B734" t="s">
        <v>1534</v>
      </c>
      <c r="C734" t="s">
        <v>10312</v>
      </c>
      <c r="D734" t="s">
        <v>473</v>
      </c>
      <c r="E734">
        <v>6613.1244189199997</v>
      </c>
      <c r="F734">
        <v>462.4</v>
      </c>
      <c r="G734">
        <v>-61.2340109602331</v>
      </c>
      <c r="H734">
        <f>(Table2[[#This Row],[1Y Return vs Nifty]]-AVERAGE(Table2[1Y Return vs Nifty]))/_xlfn.STDEV.P(Table2[1Y Return vs Nifty])</f>
        <v>-1.4220616333835294</v>
      </c>
      <c r="I734">
        <v>-2.4811931276653101</v>
      </c>
      <c r="J734">
        <f>(Table2[[#This Row],[1M Return vs Nifty]]-AVERAGE(Table2[1M Return vs Nifty]))/_xlfn.STDEV.P(Table2[1M Return vs Nifty])</f>
        <v>-0.28261111759967039</v>
      </c>
      <c r="K734">
        <v>-30.646960924058099</v>
      </c>
      <c r="L734">
        <f>(Table2[[#This Row],[6M Return vs Nifty]]-AVERAGE(Table2[6M Return vs Nifty]))/_xlfn.STDEV.P(Table2[6M Return vs Nifty])</f>
        <v>-1.3362531277846879</v>
      </c>
      <c r="M734">
        <v>0.79768423381866804</v>
      </c>
      <c r="N734">
        <f>(Table2[[#This Row],[1W Return vs Nifty]]-AVERAGE(Table2[1W Return vs Nifty]))/_xlfn.STDEV.P(Table2[1W Return vs Nifty])</f>
        <v>3.228722653880757E-4</v>
      </c>
      <c r="O734">
        <v>458.04</v>
      </c>
      <c r="P734">
        <v>467.99853703769298</v>
      </c>
      <c r="Q734">
        <v>522.19102946958003</v>
      </c>
      <c r="R734">
        <v>64.761472040094205</v>
      </c>
      <c r="S734" s="2">
        <f>(Table2[[#This Row],[Close Price]]-Table2[[#This Row],[20D EMA]])/Table2[[#This Row],[20D EMA]]</f>
        <v>9.5188193170901159E-3</v>
      </c>
      <c r="T734" s="2">
        <f>(Table2[[#This Row],[Close Price]]-Table2[[#This Row],[50D EMA]])/Table2[[#This Row],[50D EMA]]</f>
        <v>-1.1962723373304254E-2</v>
      </c>
      <c r="U734" s="2">
        <f>(Table2[[#This Row],[Close Price]]-Table2[[#This Row],[200D EMA]])/Table2[[#This Row],[200D EMA]]</f>
        <v>-0.11450029988127773</v>
      </c>
      <c r="V734">
        <v>0.81434703427023702</v>
      </c>
      <c r="W734">
        <v>458.75</v>
      </c>
      <c r="X734">
        <v>466</v>
      </c>
      <c r="Y734">
        <v>458.75</v>
      </c>
      <c r="Z734">
        <v>469</v>
      </c>
      <c r="AA734">
        <v>429.6</v>
      </c>
      <c r="AB734">
        <v>474</v>
      </c>
      <c r="AC734" s="2">
        <f>(Table2[[#This Row],[Close Price]]/Table2[[#This Row],[Day Low]])-1</f>
        <v>7.9564032697547749E-3</v>
      </c>
      <c r="AD734" s="2">
        <f>(Table2[[#This Row],[Day High]]/Table2[[#This Row],[Close Price]])-1</f>
        <v>7.7854671280277454E-3</v>
      </c>
      <c r="AE734" s="2">
        <f>(Table2[[#This Row],[Close Price]]/Table2[[#This Row],[Current Week Low]])-1</f>
        <v>7.9564032697547749E-3</v>
      </c>
      <c r="AF734" s="2">
        <f>(Table2[[#This Row],[Current Week High]]/Table2[[#This Row],[Close Price]])-1</f>
        <v>1.4273356401384163E-2</v>
      </c>
      <c r="AG734" s="2">
        <f>(Table2[[#This Row],[Close Price]]/Table2[[#This Row],[Current Month Low]])-1</f>
        <v>7.635009310986951E-2</v>
      </c>
      <c r="AH734" s="2">
        <f>(Table2[[#This Row],[Current Month High]]/Table2[[#This Row],[Close Price]])-1</f>
        <v>2.5086505190311525E-2</v>
      </c>
      <c r="AI734">
        <v>56.325692041522501</v>
      </c>
      <c r="AJ734">
        <v>7.9113185530921699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-0.12</v>
      </c>
      <c r="AM734" t="s">
        <v>10344</v>
      </c>
      <c r="AN734">
        <v>2.81</v>
      </c>
      <c r="AO734" t="s">
        <v>10345</v>
      </c>
      <c r="AP734">
        <v>-3.9898224651947999E-2</v>
      </c>
      <c r="AQ734">
        <f>(Table2[[#This Row],[Sharpe Ratio]]-AVERAGE(Table2[Sharpe Ratio]))/_xlfn.STDEV.P(Table2[Sharpe Ratio])</f>
        <v>-1.2115796945174169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732</v>
      </c>
      <c r="AT734">
        <f>_xlfn.RANK.AVG(Table2[[#This Row],[6M Return vs Nifty Z-Score]],Table2[6M Return vs Nifty Z-Score])</f>
        <v>701</v>
      </c>
      <c r="AU734">
        <f>_xlfn.RANK.AVG(Table2[[#This Row],[Sharpe Ratio Z-Score]],Table2[Sharpe Ratio Z-Score])</f>
        <v>654</v>
      </c>
      <c r="AV734">
        <f>(Table2[[#This Row],[Rank 1Y]]+Table2[[#This Row],[Rank 6M]]+Table2[[#This Row],[Rank Sharpe]])/3</f>
        <v>695.66666666666663</v>
      </c>
    </row>
    <row r="735" spans="1:48" x14ac:dyDescent="0.3">
      <c r="A735" t="s">
        <v>1304</v>
      </c>
      <c r="B735" t="s">
        <v>1305</v>
      </c>
      <c r="C735" t="s">
        <v>10312</v>
      </c>
      <c r="D735" t="s">
        <v>92</v>
      </c>
      <c r="E735">
        <v>8723.4554886549995</v>
      </c>
      <c r="F735">
        <v>293.25</v>
      </c>
      <c r="G735">
        <v>-71.717926597179201</v>
      </c>
      <c r="H735">
        <f>(Table2[[#This Row],[1Y Return vs Nifty]]-AVERAGE(Table2[1Y Return vs Nifty]))/_xlfn.STDEV.P(Table2[1Y Return vs Nifty])</f>
        <v>-1.5865869798642616</v>
      </c>
      <c r="I735">
        <v>-7.0821346449566498</v>
      </c>
      <c r="J735">
        <f>(Table2[[#This Row],[1M Return vs Nifty]]-AVERAGE(Table2[1M Return vs Nifty]))/_xlfn.STDEV.P(Table2[1M Return vs Nifty])</f>
        <v>-0.71840138312106072</v>
      </c>
      <c r="K735">
        <v>-20.467561157852199</v>
      </c>
      <c r="L735">
        <f>(Table2[[#This Row],[6M Return vs Nifty]]-AVERAGE(Table2[6M Return vs Nifty]))/_xlfn.STDEV.P(Table2[6M Return vs Nifty])</f>
        <v>-0.98789205925944124</v>
      </c>
      <c r="M735">
        <v>-0.645873055603291</v>
      </c>
      <c r="N735">
        <f>(Table2[[#This Row],[1W Return vs Nifty]]-AVERAGE(Table2[1W Return vs Nifty]))/_xlfn.STDEV.P(Table2[1W Return vs Nifty])</f>
        <v>-0.32570117237703833</v>
      </c>
      <c r="O735">
        <v>296.88</v>
      </c>
      <c r="P735">
        <v>298.08944476745398</v>
      </c>
      <c r="Q735">
        <v>341.63682948715598</v>
      </c>
      <c r="R735">
        <v>47.696504518490798</v>
      </c>
      <c r="S735" s="2">
        <f>(Table2[[#This Row],[Close Price]]-Table2[[#This Row],[20D EMA]])/Table2[[#This Row],[20D EMA]]</f>
        <v>-1.2227162489894892E-2</v>
      </c>
      <c r="T735" s="2">
        <f>(Table2[[#This Row],[Close Price]]-Table2[[#This Row],[50D EMA]])/Table2[[#This Row],[50D EMA]]</f>
        <v>-1.6234874640493689E-2</v>
      </c>
      <c r="U735" s="2">
        <f>(Table2[[#This Row],[Close Price]]-Table2[[#This Row],[200D EMA]])/Table2[[#This Row],[200D EMA]]</f>
        <v>-0.14163235726016801</v>
      </c>
      <c r="V735">
        <v>0.62987090510287702</v>
      </c>
      <c r="W735">
        <v>291.3</v>
      </c>
      <c r="X735">
        <v>306.95</v>
      </c>
      <c r="Y735">
        <v>291.3</v>
      </c>
      <c r="Z735">
        <v>306.95</v>
      </c>
      <c r="AA735">
        <v>286.55</v>
      </c>
      <c r="AB735">
        <v>315.7</v>
      </c>
      <c r="AC735" s="2">
        <f>(Table2[[#This Row],[Close Price]]/Table2[[#This Row],[Day Low]])-1</f>
        <v>6.6941297631306629E-3</v>
      </c>
      <c r="AD735" s="2">
        <f>(Table2[[#This Row],[Day High]]/Table2[[#This Row],[Close Price]])-1</f>
        <v>4.6717817561807262E-2</v>
      </c>
      <c r="AE735" s="2">
        <f>(Table2[[#This Row],[Close Price]]/Table2[[#This Row],[Current Week Low]])-1</f>
        <v>6.6941297631306629E-3</v>
      </c>
      <c r="AF735" s="2">
        <f>(Table2[[#This Row],[Current Week High]]/Table2[[#This Row],[Close Price]])-1</f>
        <v>4.6717817561807262E-2</v>
      </c>
      <c r="AG735" s="2">
        <f>(Table2[[#This Row],[Close Price]]/Table2[[#This Row],[Current Month Low]])-1</f>
        <v>2.3381608794276643E-2</v>
      </c>
      <c r="AH735" s="2">
        <f>(Table2[[#This Row],[Current Month High]]/Table2[[#This Row],[Close Price]])-1</f>
        <v>7.6555839727195263E-2</v>
      </c>
      <c r="AI735">
        <v>81.756180733162793</v>
      </c>
      <c r="AJ735">
        <v>12.356321839080399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-0.03</v>
      </c>
      <c r="AM735" t="s">
        <v>10344</v>
      </c>
      <c r="AN735">
        <v>-0.48</v>
      </c>
      <c r="AO735" t="s">
        <v>10344</v>
      </c>
      <c r="AP735">
        <v>-8.9452734074630003E-2</v>
      </c>
      <c r="AQ735">
        <f>(Table2[[#This Row],[Sharpe Ratio]]-AVERAGE(Table2[Sharpe Ratio]))/_xlfn.STDEV.P(Table2[Sharpe Ratio])</f>
        <v>-1.7809063524416413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735</v>
      </c>
      <c r="AT735">
        <f>_xlfn.RANK.AVG(Table2[[#This Row],[6M Return vs Nifty Z-Score]],Table2[6M Return vs Nifty Z-Score])</f>
        <v>642</v>
      </c>
      <c r="AU735">
        <f>_xlfn.RANK.AVG(Table2[[#This Row],[Sharpe Ratio Z-Score]],Table2[Sharpe Ratio Z-Score])</f>
        <v>717</v>
      </c>
      <c r="AV735">
        <f>(Table2[[#This Row],[Rank 1Y]]+Table2[[#This Row],[Rank 6M]]+Table2[[#This Row],[Rank Sharpe]])/3</f>
        <v>698</v>
      </c>
    </row>
    <row r="736" spans="1:48" x14ac:dyDescent="0.3">
      <c r="A736" t="s">
        <v>2605</v>
      </c>
      <c r="B736" t="s">
        <v>2606</v>
      </c>
      <c r="C736" t="s">
        <v>10314</v>
      </c>
      <c r="D736" t="s">
        <v>561</v>
      </c>
      <c r="E736">
        <v>1794.7111430049999</v>
      </c>
      <c r="F736">
        <v>103.66</v>
      </c>
      <c r="G736">
        <v>-62.951483043588098</v>
      </c>
      <c r="H736">
        <f>(Table2[[#This Row],[1Y Return vs Nifty]]-AVERAGE(Table2[1Y Return vs Nifty]))/_xlfn.STDEV.P(Table2[1Y Return vs Nifty])</f>
        <v>-1.4490141289367342</v>
      </c>
      <c r="I736">
        <v>-13.011906799821</v>
      </c>
      <c r="J736">
        <f>(Table2[[#This Row],[1M Return vs Nifty]]-AVERAGE(Table2[1M Return vs Nifty]))/_xlfn.STDEV.P(Table2[1M Return vs Nifty])</f>
        <v>-1.2800553341956251</v>
      </c>
      <c r="K736">
        <v>-25.906457030967299</v>
      </c>
      <c r="L736">
        <f>(Table2[[#This Row],[6M Return vs Nifty]]-AVERAGE(Table2[6M Return vs Nifty]))/_xlfn.STDEV.P(Table2[6M Return vs Nifty])</f>
        <v>-1.1740228352847677</v>
      </c>
      <c r="M736">
        <v>1.436078047641</v>
      </c>
      <c r="N736">
        <f>(Table2[[#This Row],[1W Return vs Nifty]]-AVERAGE(Table2[1W Return vs Nifty]))/_xlfn.STDEV.P(Table2[1W Return vs Nifty])</f>
        <v>0.14450262514544357</v>
      </c>
      <c r="O736">
        <v>107.15</v>
      </c>
      <c r="P736">
        <v>107.658502147535</v>
      </c>
      <c r="Q736">
        <v>116.319166246386</v>
      </c>
      <c r="R736">
        <v>51.1632339872342</v>
      </c>
      <c r="S736" s="2">
        <f>(Table2[[#This Row],[Close Price]]-Table2[[#This Row],[20D EMA]])/Table2[[#This Row],[20D EMA]]</f>
        <v>-3.2571161922538582E-2</v>
      </c>
      <c r="T736" s="2">
        <f>(Table2[[#This Row],[Close Price]]-Table2[[#This Row],[50D EMA]])/Table2[[#This Row],[50D EMA]]</f>
        <v>-3.7140607269971739E-2</v>
      </c>
      <c r="U736" s="2">
        <f>(Table2[[#This Row],[Close Price]]-Table2[[#This Row],[200D EMA]])/Table2[[#This Row],[200D EMA]]</f>
        <v>-0.10883130145183037</v>
      </c>
      <c r="V736">
        <v>0.56663265768914595</v>
      </c>
      <c r="W736">
        <v>103.5</v>
      </c>
      <c r="X736">
        <v>107.94</v>
      </c>
      <c r="Y736">
        <v>103.5</v>
      </c>
      <c r="Z736">
        <v>110.48</v>
      </c>
      <c r="AA736">
        <v>99.9</v>
      </c>
      <c r="AB736">
        <v>121.97</v>
      </c>
      <c r="AC736" s="2">
        <f>(Table2[[#This Row],[Close Price]]/Table2[[#This Row],[Day Low]])-1</f>
        <v>1.5458937198067346E-3</v>
      </c>
      <c r="AD736" s="2">
        <f>(Table2[[#This Row],[Day High]]/Table2[[#This Row],[Close Price]])-1</f>
        <v>4.1288828863592419E-2</v>
      </c>
      <c r="AE736" s="2">
        <f>(Table2[[#This Row],[Close Price]]/Table2[[#This Row],[Current Week Low]])-1</f>
        <v>1.5458937198067346E-3</v>
      </c>
      <c r="AF736" s="2">
        <f>(Table2[[#This Row],[Current Week High]]/Table2[[#This Row],[Close Price]])-1</f>
        <v>6.5792012348061091E-2</v>
      </c>
      <c r="AG736" s="2">
        <f>(Table2[[#This Row],[Close Price]]/Table2[[#This Row],[Current Month Low]])-1</f>
        <v>3.76376376376375E-2</v>
      </c>
      <c r="AH736" s="2">
        <f>(Table2[[#This Row],[Current Month High]]/Table2[[#This Row],[Close Price]])-1</f>
        <v>0.17663515338606994</v>
      </c>
      <c r="AI736">
        <v>79.770403241365997</v>
      </c>
      <c r="AJ736">
        <v>29.656035021888599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0.02</v>
      </c>
      <c r="AM736" t="s">
        <v>10345</v>
      </c>
      <c r="AN736">
        <v>-5.6</v>
      </c>
      <c r="AO736" t="s">
        <v>10344</v>
      </c>
      <c r="AP736">
        <v>-6.5787513132072997E-2</v>
      </c>
      <c r="AQ736">
        <f>(Table2[[#This Row],[Sharpe Ratio]]-AVERAGE(Table2[Sharpe Ratio]))/_xlfn.STDEV.P(Table2[Sharpe Ratio])</f>
        <v>-1.5090190649832493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733</v>
      </c>
      <c r="AT736">
        <f>_xlfn.RANK.AVG(Table2[[#This Row],[6M Return vs Nifty Z-Score]],Table2[6M Return vs Nifty Z-Score])</f>
        <v>684</v>
      </c>
      <c r="AU736">
        <f>_xlfn.RANK.AVG(Table2[[#This Row],[Sharpe Ratio Z-Score]],Table2[Sharpe Ratio Z-Score])</f>
        <v>686</v>
      </c>
      <c r="AV736">
        <f>(Table2[[#This Row],[Rank 1Y]]+Table2[[#This Row],[Rank 6M]]+Table2[[#This Row],[Rank Sharpe]])/3</f>
        <v>701</v>
      </c>
    </row>
    <row r="737" spans="1:48" x14ac:dyDescent="0.3">
      <c r="A737" t="s">
        <v>1633</v>
      </c>
      <c r="B737" t="s">
        <v>1634</v>
      </c>
      <c r="C737" t="s">
        <v>10312</v>
      </c>
      <c r="D737" t="s">
        <v>473</v>
      </c>
      <c r="E737">
        <v>5527.1339626999998</v>
      </c>
      <c r="F737">
        <v>320.39999999999998</v>
      </c>
      <c r="G737">
        <v>-45.381724304318197</v>
      </c>
      <c r="H737">
        <f>(Table2[[#This Row],[1Y Return vs Nifty]]-AVERAGE(Table2[1Y Return vs Nifty]))/_xlfn.STDEV.P(Table2[1Y Return vs Nifty])</f>
        <v>-1.1732897961336053</v>
      </c>
      <c r="I737">
        <v>-1.27943321854464</v>
      </c>
      <c r="J737">
        <f>(Table2[[#This Row],[1M Return vs Nifty]]-AVERAGE(Table2[1M Return vs Nifty]))/_xlfn.STDEV.P(Table2[1M Return vs Nifty])</f>
        <v>-0.16878326999056201</v>
      </c>
      <c r="K737">
        <v>-37.905537837488701</v>
      </c>
      <c r="L737">
        <f>(Table2[[#This Row],[6M Return vs Nifty]]-AVERAGE(Table2[6M Return vs Nifty]))/_xlfn.STDEV.P(Table2[6M Return vs Nifty])</f>
        <v>-1.5846573232786076</v>
      </c>
      <c r="M737">
        <v>-3.0241955186090999</v>
      </c>
      <c r="N737">
        <f>(Table2[[#This Row],[1W Return vs Nifty]]-AVERAGE(Table2[1W Return vs Nifty]))/_xlfn.STDEV.P(Table2[1W Return vs Nifty])</f>
        <v>-0.86283974978921674</v>
      </c>
      <c r="O737">
        <v>321.83999999999997</v>
      </c>
      <c r="P737">
        <v>326.76814467273198</v>
      </c>
      <c r="Q737">
        <v>363.27939289914201</v>
      </c>
      <c r="R737">
        <v>60.1104616492755</v>
      </c>
      <c r="S737" s="2">
        <f>(Table2[[#This Row],[Close Price]]-Table2[[#This Row],[20D EMA]])/Table2[[#This Row],[20D EMA]]</f>
        <v>-4.4742729306487625E-3</v>
      </c>
      <c r="T737" s="2">
        <f>(Table2[[#This Row],[Close Price]]-Table2[[#This Row],[50D EMA]])/Table2[[#This Row],[50D EMA]]</f>
        <v>-1.9488266456052155E-2</v>
      </c>
      <c r="U737" s="2">
        <f>(Table2[[#This Row],[Close Price]]-Table2[[#This Row],[200D EMA]])/Table2[[#This Row],[200D EMA]]</f>
        <v>-0.11803420105099857</v>
      </c>
      <c r="V737">
        <v>2.3663690112284002</v>
      </c>
      <c r="W737">
        <v>318</v>
      </c>
      <c r="X737">
        <v>338.35</v>
      </c>
      <c r="Y737">
        <v>318</v>
      </c>
      <c r="Z737">
        <v>339</v>
      </c>
      <c r="AA737">
        <v>291.05</v>
      </c>
      <c r="AB737">
        <v>352.75</v>
      </c>
      <c r="AC737" s="2">
        <f>(Table2[[#This Row],[Close Price]]/Table2[[#This Row],[Day Low]])-1</f>
        <v>7.547169811320753E-3</v>
      </c>
      <c r="AD737" s="2">
        <f>(Table2[[#This Row],[Day High]]/Table2[[#This Row],[Close Price]])-1</f>
        <v>5.6023720349563266E-2</v>
      </c>
      <c r="AE737" s="2">
        <f>(Table2[[#This Row],[Close Price]]/Table2[[#This Row],[Current Week Low]])-1</f>
        <v>7.547169811320753E-3</v>
      </c>
      <c r="AF737" s="2">
        <f>(Table2[[#This Row],[Current Week High]]/Table2[[#This Row],[Close Price]])-1</f>
        <v>5.805243445692887E-2</v>
      </c>
      <c r="AG737" s="2">
        <f>(Table2[[#This Row],[Close Price]]/Table2[[#This Row],[Current Month Low]])-1</f>
        <v>0.1008417797629273</v>
      </c>
      <c r="AH737" s="2">
        <f>(Table2[[#This Row],[Current Month High]]/Table2[[#This Row],[Close Price]])-1</f>
        <v>0.10096754057428226</v>
      </c>
      <c r="AI737">
        <v>69.288389513108598</v>
      </c>
      <c r="AJ737">
        <v>21.987435750999399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-0.06</v>
      </c>
      <c r="AM737" t="s">
        <v>10344</v>
      </c>
      <c r="AN737">
        <v>6.84</v>
      </c>
      <c r="AO737" t="s">
        <v>10345</v>
      </c>
      <c r="AP737">
        <v>-0.10694218549185799</v>
      </c>
      <c r="AQ737">
        <f>(Table2[[#This Row],[Sharpe Ratio]]-AVERAGE(Table2[Sharpe Ratio]))/_xlfn.STDEV.P(Table2[Sharpe Ratio])</f>
        <v>-1.9818408595188299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706</v>
      </c>
      <c r="AT737">
        <f>_xlfn.RANK.AVG(Table2[[#This Row],[6M Return vs Nifty Z-Score]],Table2[6M Return vs Nifty Z-Score])</f>
        <v>722</v>
      </c>
      <c r="AU737">
        <f>_xlfn.RANK.AVG(Table2[[#This Row],[Sharpe Ratio Z-Score]],Table2[Sharpe Ratio Z-Score])</f>
        <v>728</v>
      </c>
      <c r="AV737">
        <f>(Table2[[#This Row],[Rank 1Y]]+Table2[[#This Row],[Rank 6M]]+Table2[[#This Row],[Rank Sharpe]])/3</f>
        <v>718.66666666666663</v>
      </c>
    </row>
    <row r="738" spans="1:48" x14ac:dyDescent="0.3">
      <c r="A738" t="s">
        <v>2135</v>
      </c>
      <c r="B738" t="s">
        <v>2136</v>
      </c>
      <c r="C738" t="s">
        <v>10311</v>
      </c>
      <c r="D738" t="s">
        <v>262</v>
      </c>
      <c r="E738">
        <v>2851.1077722</v>
      </c>
      <c r="F738">
        <v>412.6</v>
      </c>
      <c r="G738">
        <v>-57.289275626470101</v>
      </c>
      <c r="H738">
        <f>(Table2[[#This Row],[1Y Return vs Nifty]]-AVERAGE(Table2[1Y Return vs Nifty]))/_xlfn.STDEV.P(Table2[1Y Return vs Nifty])</f>
        <v>-1.3601564283020435</v>
      </c>
      <c r="I738">
        <v>-8.6691401135163701</v>
      </c>
      <c r="J738">
        <f>(Table2[[#This Row],[1M Return vs Nifty]]-AVERAGE(Table2[1M Return vs Nifty]))/_xlfn.STDEV.P(Table2[1M Return vs Nifty])</f>
        <v>-0.8687187761868822</v>
      </c>
      <c r="K738">
        <v>-31.739554712974002</v>
      </c>
      <c r="L738">
        <f>(Table2[[#This Row],[6M Return vs Nifty]]-AVERAGE(Table2[6M Return vs Nifty]))/_xlfn.STDEV.P(Table2[6M Return vs Nifty])</f>
        <v>-1.3736440495003654</v>
      </c>
      <c r="M738">
        <v>-0.233054388634204</v>
      </c>
      <c r="N738">
        <f>(Table2[[#This Row],[1W Return vs Nifty]]-AVERAGE(Table2[1W Return vs Nifty]))/_xlfn.STDEV.P(Table2[1W Return vs Nifty])</f>
        <v>-0.23246703993533263</v>
      </c>
      <c r="O738">
        <v>420.43</v>
      </c>
      <c r="P738">
        <v>433.19858345817897</v>
      </c>
      <c r="Q738">
        <v>477.78260910418999</v>
      </c>
      <c r="R738">
        <v>48.9536807011741</v>
      </c>
      <c r="S738" s="2">
        <f>(Table2[[#This Row],[Close Price]]-Table2[[#This Row],[20D EMA]])/Table2[[#This Row],[20D EMA]]</f>
        <v>-1.8623789929357999E-2</v>
      </c>
      <c r="T738" s="2">
        <f>(Table2[[#This Row],[Close Price]]-Table2[[#This Row],[50D EMA]])/Table2[[#This Row],[50D EMA]]</f>
        <v>-4.75499787966586E-2</v>
      </c>
      <c r="U738" s="2">
        <f>(Table2[[#This Row],[Close Price]]-Table2[[#This Row],[200D EMA]])/Table2[[#This Row],[200D EMA]]</f>
        <v>-0.13642733716575189</v>
      </c>
      <c r="V738">
        <v>0.64050531535494204</v>
      </c>
      <c r="W738">
        <v>411</v>
      </c>
      <c r="X738">
        <v>426.65</v>
      </c>
      <c r="Y738">
        <v>411</v>
      </c>
      <c r="Z738">
        <v>426.65</v>
      </c>
      <c r="AA738">
        <v>397.9</v>
      </c>
      <c r="AB738">
        <v>444.9</v>
      </c>
      <c r="AC738" s="2">
        <f>(Table2[[#This Row],[Close Price]]/Table2[[#This Row],[Day Low]])-1</f>
        <v>3.89294403892948E-3</v>
      </c>
      <c r="AD738" s="2">
        <f>(Table2[[#This Row],[Day High]]/Table2[[#This Row],[Close Price]])-1</f>
        <v>3.4052350945225296E-2</v>
      </c>
      <c r="AE738" s="2">
        <f>(Table2[[#This Row],[Close Price]]/Table2[[#This Row],[Current Week Low]])-1</f>
        <v>3.89294403892948E-3</v>
      </c>
      <c r="AF738" s="2">
        <f>(Table2[[#This Row],[Current Week High]]/Table2[[#This Row],[Close Price]])-1</f>
        <v>3.4052350945225296E-2</v>
      </c>
      <c r="AG738" s="2">
        <f>(Table2[[#This Row],[Close Price]]/Table2[[#This Row],[Current Month Low]])-1</f>
        <v>3.6943955767780867E-2</v>
      </c>
      <c r="AH738" s="2">
        <f>(Table2[[#This Row],[Current Month High]]/Table2[[#This Row],[Close Price]])-1</f>
        <v>7.8284052350945155E-2</v>
      </c>
      <c r="AI738">
        <v>46.837130392631998</v>
      </c>
      <c r="AJ738">
        <v>3.6943955767780801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-0.08</v>
      </c>
      <c r="AM738" t="s">
        <v>10344</v>
      </c>
      <c r="AN738">
        <v>-0.6</v>
      </c>
      <c r="AO738" t="s">
        <v>10344</v>
      </c>
      <c r="AP738">
        <v>-0.12859801937929399</v>
      </c>
      <c r="AQ738">
        <f>(Table2[[#This Row],[Sharpe Ratio]]-AVERAGE(Table2[Sharpe Ratio]))/_xlfn.STDEV.P(Table2[Sharpe Ratio])</f>
        <v>-2.2306425059347417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728</v>
      </c>
      <c r="AT738">
        <f>_xlfn.RANK.AVG(Table2[[#This Row],[6M Return vs Nifty Z-Score]],Table2[6M Return vs Nifty Z-Score])</f>
        <v>704</v>
      </c>
      <c r="AU738">
        <f>_xlfn.RANK.AVG(Table2[[#This Row],[Sharpe Ratio Z-Score]],Table2[Sharpe Ratio Z-Score])</f>
        <v>733</v>
      </c>
      <c r="AV738">
        <f>(Table2[[#This Row],[Rank 1Y]]+Table2[[#This Row],[Rank 6M]]+Table2[[#This Row],[Rank Sharpe]])/3</f>
        <v>721.66666666666663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0E88-1FFC-4899-9E4C-65B793A85453}">
  <dimension ref="A1:Q5034"/>
  <sheetViews>
    <sheetView workbookViewId="0">
      <selection activeCell="C2" sqref="C2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10298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Row],[Ticker]],[1]!Table2[[Symbol]:[Industry]],2,FALSE),"-")</f>
        <v>-</v>
      </c>
      <c r="D2" t="s">
        <v>18</v>
      </c>
      <c r="E2">
        <v>2030352.40184363</v>
      </c>
      <c r="F2">
        <v>2996.6</v>
      </c>
      <c r="G2">
        <v>-7.1412269841521798</v>
      </c>
      <c r="H2">
        <v>-1.96675445640572</v>
      </c>
      <c r="I2">
        <v>-11.1960032703359</v>
      </c>
      <c r="J2">
        <v>-0.54068948270211203</v>
      </c>
      <c r="K2">
        <v>2992.0539047133502</v>
      </c>
      <c r="L2">
        <v>2838.5291186116201</v>
      </c>
      <c r="M2">
        <v>56.109880112667497</v>
      </c>
      <c r="N2">
        <v>0.73132340567190401</v>
      </c>
      <c r="O2">
        <v>7.3750250283654797</v>
      </c>
      <c r="P2">
        <v>34.963743638247003</v>
      </c>
      <c r="Q2">
        <v>7.1897837668569997E-3</v>
      </c>
    </row>
    <row r="3" spans="1:17" x14ac:dyDescent="0.3">
      <c r="A3" t="s">
        <v>19</v>
      </c>
      <c r="B3" t="s">
        <v>20</v>
      </c>
      <c r="C3" t="str">
        <f>IFERROR(VLOOKUP(Table1[[#This Row],[Ticker]],[1]!Table2[[Symbol]:[Industry]],2,FALSE),"-")</f>
        <v>-</v>
      </c>
      <c r="D3" t="s">
        <v>21</v>
      </c>
      <c r="E3">
        <v>1627108.2281573699</v>
      </c>
      <c r="F3">
        <v>4506.05</v>
      </c>
      <c r="G3">
        <v>3.72659364305184</v>
      </c>
      <c r="H3">
        <v>1.12700440454892</v>
      </c>
      <c r="I3">
        <v>-4.7297074307154601</v>
      </c>
      <c r="J3">
        <v>-1.4239927291933501</v>
      </c>
      <c r="K3">
        <v>4231.2586912034903</v>
      </c>
      <c r="L3">
        <v>3940.2962333969999</v>
      </c>
      <c r="M3">
        <v>65.330533141336801</v>
      </c>
      <c r="N3">
        <v>0.77400634773195898</v>
      </c>
      <c r="O3">
        <v>1.3082411424640099</v>
      </c>
      <c r="P3">
        <v>36.093325279371697</v>
      </c>
      <c r="Q3">
        <v>-3.0242468286399999E-2</v>
      </c>
    </row>
    <row r="4" spans="1:17" x14ac:dyDescent="0.3">
      <c r="A4" t="s">
        <v>22</v>
      </c>
      <c r="B4" t="s">
        <v>23</v>
      </c>
      <c r="C4" t="str">
        <f>IFERROR(VLOOKUP(Table1[[#This Row],[Ticker]],[1]!Table2[[Symbol]:[Industry]],2,FALSE),"-")</f>
        <v>-</v>
      </c>
      <c r="D4" t="s">
        <v>24</v>
      </c>
      <c r="E4">
        <v>1247861.75852778</v>
      </c>
      <c r="F4">
        <v>1637.1</v>
      </c>
      <c r="G4">
        <v>-26.002558941790301</v>
      </c>
      <c r="H4">
        <v>0.52974380197334803</v>
      </c>
      <c r="I4">
        <v>2.02807735668515</v>
      </c>
      <c r="J4">
        <v>-0.66361021181546498</v>
      </c>
      <c r="K4">
        <v>1619.2041098299101</v>
      </c>
      <c r="L4">
        <v>1571.1700776252201</v>
      </c>
      <c r="M4">
        <v>54.364051305668603</v>
      </c>
      <c r="N4">
        <v>0.65677940304816396</v>
      </c>
      <c r="O4">
        <v>9.5840205240975003</v>
      </c>
      <c r="P4">
        <v>20.061603901580401</v>
      </c>
      <c r="Q4">
        <v>-8.6185235666035004E-2</v>
      </c>
    </row>
    <row r="5" spans="1:17" x14ac:dyDescent="0.3">
      <c r="A5" t="s">
        <v>25</v>
      </c>
      <c r="B5" t="s">
        <v>26</v>
      </c>
      <c r="C5" t="str">
        <f>IFERROR(VLOOKUP(Table1[[#This Row],[Ticker]],[1]!Table2[[Symbol]:[Industry]],2,FALSE),"-")</f>
        <v>-</v>
      </c>
      <c r="D5" t="s">
        <v>27</v>
      </c>
      <c r="E5">
        <v>910479.93540092499</v>
      </c>
      <c r="F5">
        <v>1556.35</v>
      </c>
      <c r="G5">
        <v>49.054621086493398</v>
      </c>
      <c r="H5">
        <v>-0.71133880154116802</v>
      </c>
      <c r="I5">
        <v>23.7548798838084</v>
      </c>
      <c r="J5">
        <v>3.6324997769479102</v>
      </c>
      <c r="K5">
        <v>1451.95826148631</v>
      </c>
      <c r="L5">
        <v>1265.9783267462101</v>
      </c>
      <c r="M5">
        <v>71.623945769626701</v>
      </c>
      <c r="N5">
        <v>0.80035396005725701</v>
      </c>
      <c r="O5">
        <v>0.52366113020849703</v>
      </c>
      <c r="P5">
        <v>83.737677823032797</v>
      </c>
      <c r="Q5">
        <v>0.15094300767439001</v>
      </c>
    </row>
    <row r="6" spans="1:17" x14ac:dyDescent="0.3">
      <c r="A6" t="s">
        <v>28</v>
      </c>
      <c r="B6" t="s">
        <v>29</v>
      </c>
      <c r="C6" t="str">
        <f>IFERROR(VLOOKUP(Table1[[#This Row],[Ticker]],[1]!Table2[[Symbol]:[Industry]],2,FALSE),"-")</f>
        <v>-</v>
      </c>
      <c r="D6" t="s">
        <v>24</v>
      </c>
      <c r="E6">
        <v>863698.13509891497</v>
      </c>
      <c r="F6">
        <v>1223.8499999999999</v>
      </c>
      <c r="G6">
        <v>-3.6656410025700299</v>
      </c>
      <c r="H6">
        <v>-0.94504880236234101</v>
      </c>
      <c r="I6">
        <v>2.8527672335441201</v>
      </c>
      <c r="J6">
        <v>3.2666848161747399</v>
      </c>
      <c r="K6">
        <v>1187.14217958022</v>
      </c>
      <c r="L6">
        <v>1102.94643872449</v>
      </c>
      <c r="M6">
        <v>74.047876714518495</v>
      </c>
      <c r="N6">
        <v>0.68101247865256098</v>
      </c>
      <c r="O6">
        <v>2.7740327654532901</v>
      </c>
      <c r="P6">
        <v>36.1345939933259</v>
      </c>
      <c r="Q6">
        <v>7.3340742036949E-2</v>
      </c>
    </row>
    <row r="7" spans="1:17" x14ac:dyDescent="0.3">
      <c r="A7" t="s">
        <v>30</v>
      </c>
      <c r="B7" t="s">
        <v>31</v>
      </c>
      <c r="C7" t="str">
        <f>IFERROR(VLOOKUP(Table1[[#This Row],[Ticker]],[1]!Table2[[Symbol]:[Industry]],2,FALSE),"-")</f>
        <v>-</v>
      </c>
      <c r="D7" t="s">
        <v>21</v>
      </c>
      <c r="E7">
        <v>786996.42228439997</v>
      </c>
      <c r="F7">
        <v>1939.1</v>
      </c>
      <c r="G7">
        <v>7.2117025576712397</v>
      </c>
      <c r="H7">
        <v>-0.64632480297510997</v>
      </c>
      <c r="I7">
        <v>1.89919232691549</v>
      </c>
      <c r="J7">
        <v>0.12938353746723799</v>
      </c>
      <c r="K7">
        <v>1752.63498631727</v>
      </c>
      <c r="L7">
        <v>1596.4181276860199</v>
      </c>
      <c r="M7">
        <v>71.958113635697202</v>
      </c>
      <c r="N7">
        <v>0.55854477896881205</v>
      </c>
      <c r="O7">
        <v>0.61368676189985605</v>
      </c>
      <c r="P7">
        <v>43.461694965412597</v>
      </c>
      <c r="Q7">
        <v>-3.4854384062443997E-2</v>
      </c>
    </row>
    <row r="8" spans="1:17" x14ac:dyDescent="0.3">
      <c r="A8" t="s">
        <v>32</v>
      </c>
      <c r="B8" t="s">
        <v>33</v>
      </c>
      <c r="C8" t="str">
        <f>IFERROR(VLOOKUP(Table1[[#This Row],[Ticker]],[1]!Table2[[Symbol]:[Industry]],2,FALSE),"-")</f>
        <v>-</v>
      </c>
      <c r="D8" t="s">
        <v>34</v>
      </c>
      <c r="E8">
        <v>728159.12849005999</v>
      </c>
      <c r="F8">
        <v>809.4</v>
      </c>
      <c r="G8">
        <v>11.529287451342899</v>
      </c>
      <c r="H8">
        <v>-6.66644417655559</v>
      </c>
      <c r="I8">
        <v>-5.1176326166110098</v>
      </c>
      <c r="J8">
        <v>-1.4932471786770301</v>
      </c>
      <c r="K8">
        <v>829.02342110440998</v>
      </c>
      <c r="L8">
        <v>759.856537526549</v>
      </c>
      <c r="M8">
        <v>45.921696457356497</v>
      </c>
      <c r="N8">
        <v>0.53006551504046695</v>
      </c>
      <c r="O8">
        <v>12.676056338028101</v>
      </c>
      <c r="P8">
        <v>49.005891016200202</v>
      </c>
      <c r="Q8">
        <v>8.6657994424266999E-2</v>
      </c>
    </row>
    <row r="9" spans="1:17" x14ac:dyDescent="0.3">
      <c r="A9" t="s">
        <v>35</v>
      </c>
      <c r="B9" t="s">
        <v>36</v>
      </c>
      <c r="C9" t="str">
        <f>IFERROR(VLOOKUP(Table1[[#This Row],[Ticker]],[1]!Table2[[Symbol]:[Industry]],2,FALSE),"-")</f>
        <v>-</v>
      </c>
      <c r="D9" t="s">
        <v>37</v>
      </c>
      <c r="E9">
        <v>682562.12690341496</v>
      </c>
      <c r="F9">
        <v>1084.5</v>
      </c>
      <c r="G9">
        <v>35.757733135012501</v>
      </c>
      <c r="H9">
        <v>-10.4189539214238</v>
      </c>
      <c r="I9">
        <v>-6.42625887622789</v>
      </c>
      <c r="J9">
        <v>-0.18958483404711601</v>
      </c>
      <c r="K9">
        <v>1070.74740148367</v>
      </c>
      <c r="L9">
        <v>953.368170128732</v>
      </c>
      <c r="M9">
        <v>50.353826842855703</v>
      </c>
      <c r="N9">
        <v>0.459624483522517</v>
      </c>
      <c r="O9">
        <v>12.678653757491899</v>
      </c>
      <c r="P9">
        <v>81.551854021930197</v>
      </c>
      <c r="Q9">
        <v>-1.0188621568646999E-2</v>
      </c>
    </row>
    <row r="10" spans="1:17" x14ac:dyDescent="0.3">
      <c r="A10" t="s">
        <v>38</v>
      </c>
      <c r="B10" t="s">
        <v>39</v>
      </c>
      <c r="C10" t="str">
        <f>IFERROR(VLOOKUP(Table1[[#This Row],[Ticker]],[1]!Table2[[Symbol]:[Industry]],2,FALSE),"-")</f>
        <v>-</v>
      </c>
      <c r="D10" t="s">
        <v>40</v>
      </c>
      <c r="E10">
        <v>650108.40628277999</v>
      </c>
      <c r="F10">
        <v>2764.35</v>
      </c>
      <c r="G10">
        <v>-21.600141118917499</v>
      </c>
      <c r="H10">
        <v>1.04707896629918</v>
      </c>
      <c r="I10">
        <v>2.8488627629188901E-2</v>
      </c>
      <c r="J10">
        <v>-0.45129740875065599</v>
      </c>
      <c r="K10">
        <v>2663.8053470080399</v>
      </c>
      <c r="L10">
        <v>2522.6267104775402</v>
      </c>
      <c r="M10">
        <v>50.961234959034897</v>
      </c>
      <c r="N10">
        <v>0.62512513944160197</v>
      </c>
      <c r="O10">
        <v>2.5539457738708902</v>
      </c>
      <c r="P10">
        <v>27.269169678414301</v>
      </c>
      <c r="Q10">
        <v>-7.0856777237176996E-2</v>
      </c>
    </row>
    <row r="11" spans="1:17" x14ac:dyDescent="0.3">
      <c r="A11" t="s">
        <v>41</v>
      </c>
      <c r="B11" t="s">
        <v>42</v>
      </c>
      <c r="C11" t="str">
        <f>IFERROR(VLOOKUP(Table1[[#This Row],[Ticker]],[1]!Table2[[Symbol]:[Industry]],2,FALSE),"-")</f>
        <v>-</v>
      </c>
      <c r="D11" t="s">
        <v>43</v>
      </c>
      <c r="E11">
        <v>626024.577648259</v>
      </c>
      <c r="F11">
        <v>497.3</v>
      </c>
      <c r="G11">
        <v>-17.099994773689499</v>
      </c>
      <c r="H11">
        <v>-1.8549170774166499</v>
      </c>
      <c r="I11">
        <v>7.6699641445345996</v>
      </c>
      <c r="J11">
        <v>-1.0090573332147099</v>
      </c>
      <c r="K11">
        <v>476.84065106872202</v>
      </c>
      <c r="L11">
        <v>447.08527304322598</v>
      </c>
      <c r="M11">
        <v>54.244327071193197</v>
      </c>
      <c r="N11">
        <v>0.53321393140840501</v>
      </c>
      <c r="O11">
        <v>2.6844962799115102</v>
      </c>
      <c r="P11">
        <v>24.5273569550519</v>
      </c>
      <c r="Q11">
        <v>0.13405903727820401</v>
      </c>
    </row>
    <row r="12" spans="1:17" x14ac:dyDescent="0.3">
      <c r="A12" t="s">
        <v>44</v>
      </c>
      <c r="B12" t="s">
        <v>45</v>
      </c>
      <c r="C12" t="str">
        <f>IFERROR(VLOOKUP(Table1[[#This Row],[Ticker]],[1]!Table2[[Symbol]:[Industry]],2,FALSE),"-")</f>
        <v>-</v>
      </c>
      <c r="D12" t="s">
        <v>46</v>
      </c>
      <c r="E12">
        <v>509119.361623</v>
      </c>
      <c r="F12">
        <v>3689.05</v>
      </c>
      <c r="G12">
        <v>7.1029523230443603</v>
      </c>
      <c r="H12">
        <v>-0.82038976487445503</v>
      </c>
      <c r="I12">
        <v>-7.8211806902818299</v>
      </c>
      <c r="J12">
        <v>2.0864663256468301</v>
      </c>
      <c r="K12">
        <v>3612.9028009312601</v>
      </c>
      <c r="L12">
        <v>3425.8246472005799</v>
      </c>
      <c r="M12">
        <v>69.876288996001506</v>
      </c>
      <c r="N12">
        <v>0.63333547658233802</v>
      </c>
      <c r="O12">
        <v>6.2577086241715403</v>
      </c>
      <c r="P12">
        <v>39.206807418727898</v>
      </c>
      <c r="Q12">
        <v>0.12911801302541301</v>
      </c>
    </row>
    <row r="13" spans="1:17" x14ac:dyDescent="0.3">
      <c r="A13" t="s">
        <v>47</v>
      </c>
      <c r="B13" t="s">
        <v>48</v>
      </c>
      <c r="C13" t="str">
        <f>IFERROR(VLOOKUP(Table1[[#This Row],[Ticker]],[1]!Table2[[Symbol]:[Industry]],2,FALSE),"-")</f>
        <v>-</v>
      </c>
      <c r="D13" t="s">
        <v>21</v>
      </c>
      <c r="E13">
        <v>463181.76689884003</v>
      </c>
      <c r="F13">
        <v>1719.45</v>
      </c>
      <c r="G13">
        <v>20.216129311647599</v>
      </c>
      <c r="H13">
        <v>3.2709789898813999</v>
      </c>
      <c r="I13">
        <v>-10.0385030437469</v>
      </c>
      <c r="J13">
        <v>0.37931637960139403</v>
      </c>
      <c r="K13">
        <v>1584.26008679351</v>
      </c>
      <c r="L13">
        <v>1471.30820923025</v>
      </c>
      <c r="M13">
        <v>70.6927156979838</v>
      </c>
      <c r="N13">
        <v>0.73243098569541898</v>
      </c>
      <c r="O13">
        <v>2.17511413533395</v>
      </c>
      <c r="P13">
        <v>50.9216185376985</v>
      </c>
      <c r="Q13">
        <v>2.2818222284083998E-2</v>
      </c>
    </row>
    <row r="14" spans="1:17" x14ac:dyDescent="0.3">
      <c r="A14" t="s">
        <v>49</v>
      </c>
      <c r="B14" t="s">
        <v>50</v>
      </c>
      <c r="C14" t="str">
        <f>IFERROR(VLOOKUP(Table1[[#This Row],[Ticker]],[1]!Table2[[Symbol]:[Industry]],2,FALSE),"-")</f>
        <v>-</v>
      </c>
      <c r="D14" t="s">
        <v>51</v>
      </c>
      <c r="E14">
        <v>429336.99953179999</v>
      </c>
      <c r="F14">
        <v>1811.85</v>
      </c>
      <c r="G14">
        <v>32.442559052157101</v>
      </c>
      <c r="H14">
        <v>3.3833767125316401</v>
      </c>
      <c r="I14">
        <v>0.99441905619930704</v>
      </c>
      <c r="J14">
        <v>0.12861500787338101</v>
      </c>
      <c r="K14">
        <v>1668.10700787673</v>
      </c>
      <c r="L14">
        <v>1487.7365644101601</v>
      </c>
      <c r="M14">
        <v>76.783685008662303</v>
      </c>
      <c r="N14">
        <v>0.76454834880255695</v>
      </c>
      <c r="O14">
        <v>0.61539310649336698</v>
      </c>
      <c r="P14">
        <v>69.593298076473005</v>
      </c>
      <c r="Q14">
        <v>0.122149279177813</v>
      </c>
    </row>
    <row r="15" spans="1:17" x14ac:dyDescent="0.3">
      <c r="A15" t="s">
        <v>52</v>
      </c>
      <c r="B15" t="s">
        <v>53</v>
      </c>
      <c r="C15" t="str">
        <f>IFERROR(VLOOKUP(Table1[[#This Row],[Ticker]],[1]!Table2[[Symbol]:[Industry]],2,FALSE),"-")</f>
        <v>-</v>
      </c>
      <c r="D15" t="s">
        <v>54</v>
      </c>
      <c r="E15">
        <v>424506.48410619999</v>
      </c>
      <c r="F15">
        <v>6900</v>
      </c>
      <c r="G15">
        <v>-34.402422785135599</v>
      </c>
      <c r="H15">
        <v>-0.28442501652118601</v>
      </c>
      <c r="I15">
        <v>-7.9526524566318502</v>
      </c>
      <c r="J15">
        <v>0.96896459608513796</v>
      </c>
      <c r="K15">
        <v>6811.6269736530903</v>
      </c>
      <c r="L15">
        <v>6942.6416516869203</v>
      </c>
      <c r="M15">
        <v>71.937619502591403</v>
      </c>
      <c r="N15">
        <v>0.80605100967263299</v>
      </c>
      <c r="O15">
        <v>18.7246376811594</v>
      </c>
      <c r="P15">
        <v>11.509744982061401</v>
      </c>
      <c r="Q15">
        <v>-7.9815202607299005E-2</v>
      </c>
    </row>
    <row r="16" spans="1:17" x14ac:dyDescent="0.3">
      <c r="A16" t="s">
        <v>55</v>
      </c>
      <c r="B16" t="s">
        <v>56</v>
      </c>
      <c r="C16" t="str">
        <f>IFERROR(VLOOKUP(Table1[[#This Row],[Ticker]],[1]!Table2[[Symbol]:[Industry]],2,FALSE),"-")</f>
        <v>-</v>
      </c>
      <c r="D16" t="s">
        <v>57</v>
      </c>
      <c r="E16">
        <v>413702.48168930999</v>
      </c>
      <c r="F16">
        <v>327.8</v>
      </c>
      <c r="G16">
        <v>57.336211734039097</v>
      </c>
      <c r="H16">
        <v>-2.16649532904716</v>
      </c>
      <c r="I16">
        <v>9.2212786028270202</v>
      </c>
      <c r="J16">
        <v>-1.57806518767863</v>
      </c>
      <c r="K16">
        <v>312.94660406124399</v>
      </c>
      <c r="L16">
        <v>267.28657382922</v>
      </c>
      <c r="M16">
        <v>52.217279053355199</v>
      </c>
      <c r="N16">
        <v>0.64306863724006402</v>
      </c>
      <c r="O16">
        <v>5.2471018913971799</v>
      </c>
      <c r="P16">
        <v>89.425021670037495</v>
      </c>
      <c r="Q16">
        <v>0.126650911472761</v>
      </c>
    </row>
    <row r="17" spans="1:17" x14ac:dyDescent="0.3">
      <c r="A17" t="s">
        <v>58</v>
      </c>
      <c r="B17" t="s">
        <v>59</v>
      </c>
      <c r="C17" t="str">
        <f>IFERROR(VLOOKUP(Table1[[#This Row],[Ticker]],[1]!Table2[[Symbol]:[Industry]],2,FALSE),"-")</f>
        <v>-</v>
      </c>
      <c r="D17" t="s">
        <v>60</v>
      </c>
      <c r="E17">
        <v>397223.92817930999</v>
      </c>
      <c r="F17">
        <v>409.05</v>
      </c>
      <c r="G17">
        <v>57.272792150071503</v>
      </c>
      <c r="H17">
        <v>0.73651767437780002</v>
      </c>
      <c r="I17">
        <v>8.5995391005606994</v>
      </c>
      <c r="J17">
        <v>-0.27731974975552598</v>
      </c>
      <c r="K17">
        <v>392.14859683605198</v>
      </c>
      <c r="L17">
        <v>340.93824251730001</v>
      </c>
      <c r="M17">
        <v>56.173563747582101</v>
      </c>
      <c r="N17">
        <v>0.56204660279172902</v>
      </c>
      <c r="O17">
        <v>4.2170883755041997</v>
      </c>
      <c r="P17">
        <v>89.243580846634202</v>
      </c>
      <c r="Q17">
        <v>0.196001126450455</v>
      </c>
    </row>
    <row r="18" spans="1:17" x14ac:dyDescent="0.3">
      <c r="A18" t="s">
        <v>61</v>
      </c>
      <c r="B18" t="s">
        <v>62</v>
      </c>
      <c r="C18" t="str">
        <f>IFERROR(VLOOKUP(Table1[[#This Row],[Ticker]],[1]!Table2[[Symbol]:[Industry]],2,FALSE),"-")</f>
        <v>-</v>
      </c>
      <c r="D18" t="s">
        <v>63</v>
      </c>
      <c r="E18">
        <v>396271.30204192002</v>
      </c>
      <c r="F18">
        <v>1074.55</v>
      </c>
      <c r="G18">
        <v>48.613909163499301</v>
      </c>
      <c r="H18">
        <v>-4.8941397843997398</v>
      </c>
      <c r="I18">
        <v>-1.9676167225838399</v>
      </c>
      <c r="J18">
        <v>-2.2180418680318299</v>
      </c>
      <c r="K18">
        <v>1044.8346605038901</v>
      </c>
      <c r="L18">
        <v>920.74384748305499</v>
      </c>
      <c r="M18">
        <v>50.259990184329403</v>
      </c>
      <c r="N18">
        <v>0.67596987807972497</v>
      </c>
      <c r="O18">
        <v>9.7203480526732093</v>
      </c>
      <c r="P18">
        <v>79.375678157082007</v>
      </c>
      <c r="Q18">
        <v>0.17824617546458199</v>
      </c>
    </row>
    <row r="19" spans="1:17" x14ac:dyDescent="0.3">
      <c r="A19" t="s">
        <v>64</v>
      </c>
      <c r="B19" t="s">
        <v>65</v>
      </c>
      <c r="C19" t="str">
        <f>IFERROR(VLOOKUP(Table1[[#This Row],[Ticker]],[1]!Table2[[Symbol]:[Industry]],2,FALSE),"-")</f>
        <v>-</v>
      </c>
      <c r="D19" t="s">
        <v>63</v>
      </c>
      <c r="E19">
        <v>392905.75270205998</v>
      </c>
      <c r="F19">
        <v>12357.5</v>
      </c>
      <c r="G19">
        <v>-1.00943904806658</v>
      </c>
      <c r="H19">
        <v>-2.4749980370326399</v>
      </c>
      <c r="I19">
        <v>-3.3259618743269601</v>
      </c>
      <c r="J19">
        <v>0.96145418385963399</v>
      </c>
      <c r="K19">
        <v>12407.3728700057</v>
      </c>
      <c r="L19">
        <v>11742.817686103501</v>
      </c>
      <c r="M19">
        <v>63.076315226710697</v>
      </c>
      <c r="N19">
        <v>0.65941698883734601</v>
      </c>
      <c r="O19">
        <v>10.702002832288001</v>
      </c>
      <c r="P19">
        <v>29.996844098464098</v>
      </c>
      <c r="Q19">
        <v>6.6293371615433999E-2</v>
      </c>
    </row>
    <row r="20" spans="1:17" x14ac:dyDescent="0.3">
      <c r="A20" t="s">
        <v>66</v>
      </c>
      <c r="B20" t="s">
        <v>67</v>
      </c>
      <c r="C20" t="str">
        <f>IFERROR(VLOOKUP(Table1[[#This Row],[Ticker]],[1]!Table2[[Symbol]:[Industry]],2,FALSE),"-")</f>
        <v>-</v>
      </c>
      <c r="D20" t="s">
        <v>24</v>
      </c>
      <c r="E20">
        <v>365235.28539749997</v>
      </c>
      <c r="F20">
        <v>1170.95</v>
      </c>
      <c r="G20">
        <v>-11.510356783552</v>
      </c>
      <c r="H20">
        <v>-0.64669036415153702</v>
      </c>
      <c r="I20">
        <v>-5.1210309642655503</v>
      </c>
      <c r="J20">
        <v>0.212281016836499</v>
      </c>
      <c r="K20">
        <v>1187.37858198811</v>
      </c>
      <c r="L20">
        <v>1125.21810167071</v>
      </c>
      <c r="M20">
        <v>60.299082602851499</v>
      </c>
      <c r="N20">
        <v>0.59578828957652097</v>
      </c>
      <c r="O20">
        <v>14.407105341816401</v>
      </c>
      <c r="P20">
        <v>23.076518814378801</v>
      </c>
      <c r="Q20">
        <v>2.6345508321071E-2</v>
      </c>
    </row>
    <row r="21" spans="1:17" x14ac:dyDescent="0.3">
      <c r="A21" t="s">
        <v>68</v>
      </c>
      <c r="B21" t="s">
        <v>69</v>
      </c>
      <c r="C21" t="str">
        <f>IFERROR(VLOOKUP(Table1[[#This Row],[Ticker]],[1]!Table2[[Symbol]:[Industry]],2,FALSE),"-")</f>
        <v>-</v>
      </c>
      <c r="D21" t="s">
        <v>24</v>
      </c>
      <c r="E21">
        <v>358527.62236401998</v>
      </c>
      <c r="F21">
        <v>1791.3</v>
      </c>
      <c r="G21">
        <v>-29.7111826365675</v>
      </c>
      <c r="H21">
        <v>-1.37786825468513</v>
      </c>
      <c r="I21">
        <v>-7.7307272118866397</v>
      </c>
      <c r="J21">
        <v>-1.28580344636424</v>
      </c>
      <c r="K21">
        <v>1783.0414213336501</v>
      </c>
      <c r="L21">
        <v>1771.6494966753</v>
      </c>
      <c r="M21">
        <v>54.811635905077402</v>
      </c>
      <c r="N21">
        <v>0.55990360881055501</v>
      </c>
      <c r="O21">
        <v>7.5475911349299301</v>
      </c>
      <c r="P21">
        <v>16.028111539333398</v>
      </c>
      <c r="Q21">
        <v>-7.6367872533629005E-2</v>
      </c>
    </row>
    <row r="22" spans="1:17" x14ac:dyDescent="0.3">
      <c r="A22" t="s">
        <v>70</v>
      </c>
      <c r="B22" t="s">
        <v>71</v>
      </c>
      <c r="C22" t="str">
        <f>IFERROR(VLOOKUP(Table1[[#This Row],[Ticker]],[1]!Table2[[Symbol]:[Industry]],2,FALSE),"-")</f>
        <v>-</v>
      </c>
      <c r="D22" t="s">
        <v>72</v>
      </c>
      <c r="E22">
        <v>349649.74382191</v>
      </c>
      <c r="F22">
        <v>3028</v>
      </c>
      <c r="G22">
        <v>-7.2946297279127101</v>
      </c>
      <c r="H22">
        <v>-1.8907763214397399</v>
      </c>
      <c r="I22">
        <v>-20.0612533533352</v>
      </c>
      <c r="J22">
        <v>-1.4429920624805199</v>
      </c>
      <c r="K22">
        <v>3109.5056014377001</v>
      </c>
      <c r="L22">
        <v>3001.4479355158801</v>
      </c>
      <c r="M22">
        <v>43.038962119513997</v>
      </c>
      <c r="N22">
        <v>0.45562190151097298</v>
      </c>
      <c r="O22">
        <v>23.642668428005202</v>
      </c>
      <c r="P22">
        <v>41.363211951447198</v>
      </c>
      <c r="Q22">
        <v>6.9209117706906007E-2</v>
      </c>
    </row>
    <row r="23" spans="1:17" x14ac:dyDescent="0.3">
      <c r="A23" t="s">
        <v>73</v>
      </c>
      <c r="B23" t="s">
        <v>74</v>
      </c>
      <c r="C23" t="str">
        <f>IFERROR(VLOOKUP(Table1[[#This Row],[Ticker]],[1]!Table2[[Symbol]:[Industry]],2,FALSE),"-")</f>
        <v>-</v>
      </c>
      <c r="D23" t="s">
        <v>63</v>
      </c>
      <c r="E23">
        <v>333203.34457343997</v>
      </c>
      <c r="F23">
        <v>2798</v>
      </c>
      <c r="G23">
        <v>50.839272944243099</v>
      </c>
      <c r="H23">
        <v>-5.2203212302898603</v>
      </c>
      <c r="I23">
        <v>33.0076488043346</v>
      </c>
      <c r="J23">
        <v>-0.993216368547437</v>
      </c>
      <c r="K23">
        <v>2735.7921759065198</v>
      </c>
      <c r="L23">
        <v>2271.29395380182</v>
      </c>
      <c r="M23">
        <v>53.398648200846097</v>
      </c>
      <c r="N23">
        <v>0.72252652832323105</v>
      </c>
      <c r="O23">
        <v>7.7019299499642502</v>
      </c>
      <c r="P23">
        <v>92.965517241379303</v>
      </c>
      <c r="Q23">
        <v>0.20303116710201299</v>
      </c>
    </row>
    <row r="24" spans="1:17" x14ac:dyDescent="0.3">
      <c r="A24" t="s">
        <v>75</v>
      </c>
      <c r="B24" t="s">
        <v>76</v>
      </c>
      <c r="C24" t="str">
        <f>IFERROR(VLOOKUP(Table1[[#This Row],[Ticker]],[1]!Table2[[Symbol]:[Industry]],2,FALSE),"-")</f>
        <v>-</v>
      </c>
      <c r="D24" t="s">
        <v>77</v>
      </c>
      <c r="E24">
        <v>327487.38329678</v>
      </c>
      <c r="F24">
        <v>526.35</v>
      </c>
      <c r="G24">
        <v>99.632137767207496</v>
      </c>
      <c r="H24">
        <v>2.5194864750028101</v>
      </c>
      <c r="I24">
        <v>7.0952051111967798</v>
      </c>
      <c r="J24">
        <v>-6.7075978129902403E-3</v>
      </c>
      <c r="K24">
        <v>507.09426701942698</v>
      </c>
      <c r="L24">
        <v>439.33317921337499</v>
      </c>
      <c r="M24">
        <v>55.952900037139798</v>
      </c>
      <c r="N24">
        <v>0.80917284227242803</v>
      </c>
      <c r="O24">
        <v>3.2677875938063901</v>
      </c>
      <c r="P24">
        <v>131.362637362637</v>
      </c>
      <c r="Q24">
        <v>0.16162594606022501</v>
      </c>
    </row>
    <row r="25" spans="1:17" x14ac:dyDescent="0.3">
      <c r="A25" t="s">
        <v>78</v>
      </c>
      <c r="B25" t="s">
        <v>79</v>
      </c>
      <c r="C25" t="str">
        <f>IFERROR(VLOOKUP(Table1[[#This Row],[Ticker]],[1]!Table2[[Symbol]:[Industry]],2,FALSE),"-")</f>
        <v>-</v>
      </c>
      <c r="D25" t="s">
        <v>80</v>
      </c>
      <c r="E25">
        <v>325675.63272592903</v>
      </c>
      <c r="F25">
        <v>11234.8</v>
      </c>
      <c r="G25">
        <v>8.6354151131577002</v>
      </c>
      <c r="H25">
        <v>-4.4535373339285398</v>
      </c>
      <c r="I25">
        <v>0.45520662285577801</v>
      </c>
      <c r="J25">
        <v>-1.1430523534869499</v>
      </c>
      <c r="K25">
        <v>11236.107408534201</v>
      </c>
      <c r="L25">
        <v>10206.959037230199</v>
      </c>
      <c r="M25">
        <v>46.784100584443102</v>
      </c>
      <c r="N25">
        <v>0.70229141507947701</v>
      </c>
      <c r="O25">
        <v>7.5052515398582997</v>
      </c>
      <c r="P25">
        <v>39.648603799851998</v>
      </c>
      <c r="Q25">
        <v>1.7923736339999E-2</v>
      </c>
    </row>
    <row r="26" spans="1:17" x14ac:dyDescent="0.3">
      <c r="A26" t="s">
        <v>81</v>
      </c>
      <c r="B26" t="s">
        <v>82</v>
      </c>
      <c r="C26" t="str">
        <f>IFERROR(VLOOKUP(Table1[[#This Row],[Ticker]],[1]!Table2[[Symbol]:[Industry]],2,FALSE),"-")</f>
        <v>-</v>
      </c>
      <c r="D26" t="s">
        <v>83</v>
      </c>
      <c r="E26">
        <v>322669.24543313897</v>
      </c>
      <c r="F26">
        <v>4964.8500000000004</v>
      </c>
      <c r="G26">
        <v>8.4207867031149597</v>
      </c>
      <c r="H26">
        <v>-4.0366713068989704</v>
      </c>
      <c r="I26">
        <v>14.8294092304308</v>
      </c>
      <c r="J26">
        <v>-4.0895723602326601</v>
      </c>
      <c r="K26">
        <v>4915.8081974446204</v>
      </c>
      <c r="L26">
        <v>4475.5434415442196</v>
      </c>
      <c r="M26">
        <v>45.606760203432799</v>
      </c>
      <c r="N26">
        <v>0.76110497136224797</v>
      </c>
      <c r="O26">
        <v>5.1189864749186604</v>
      </c>
      <c r="P26">
        <v>40.527879988678102</v>
      </c>
      <c r="Q26">
        <v>2.4236912825340001E-3</v>
      </c>
    </row>
    <row r="27" spans="1:17" x14ac:dyDescent="0.3">
      <c r="A27" t="s">
        <v>84</v>
      </c>
      <c r="B27" t="s">
        <v>85</v>
      </c>
      <c r="C27" t="str">
        <f>IFERROR(VLOOKUP(Table1[[#This Row],[Ticker]],[1]!Table2[[Symbol]:[Industry]],2,FALSE),"-")</f>
        <v>-</v>
      </c>
      <c r="D27" t="s">
        <v>86</v>
      </c>
      <c r="E27">
        <v>319344.140934075</v>
      </c>
      <c r="F27">
        <v>1469.8</v>
      </c>
      <c r="G27">
        <v>52.265602162387403</v>
      </c>
      <c r="H27">
        <v>-5.31340664093453</v>
      </c>
      <c r="I27">
        <v>-1.0226932265581199</v>
      </c>
      <c r="J27">
        <v>-2.3815968050048499</v>
      </c>
      <c r="K27">
        <v>1479.8660900596201</v>
      </c>
      <c r="L27">
        <v>1290.91854146526</v>
      </c>
      <c r="M27">
        <v>39.566651800635299</v>
      </c>
      <c r="N27">
        <v>0.26997474813001998</v>
      </c>
      <c r="O27">
        <v>10.314328480065299</v>
      </c>
      <c r="P27">
        <v>94.804506295559904</v>
      </c>
      <c r="Q27">
        <v>7.0606330494369998E-2</v>
      </c>
    </row>
    <row r="28" spans="1:17" x14ac:dyDescent="0.3">
      <c r="A28" t="s">
        <v>87</v>
      </c>
      <c r="B28" t="s">
        <v>88</v>
      </c>
      <c r="C28" t="str">
        <f>IFERROR(VLOOKUP(Table1[[#This Row],[Ticker]],[1]!Table2[[Symbol]:[Industry]],2,FALSE),"-")</f>
        <v>-</v>
      </c>
      <c r="D28" t="s">
        <v>89</v>
      </c>
      <c r="E28">
        <v>315758.772375</v>
      </c>
      <c r="F28">
        <v>4685.1499999999996</v>
      </c>
      <c r="G28">
        <v>109.56402278431899</v>
      </c>
      <c r="H28">
        <v>-5.7610078925000003</v>
      </c>
      <c r="I28">
        <v>37.731141000540603</v>
      </c>
      <c r="J28">
        <v>-0.85338639228885704</v>
      </c>
      <c r="K28">
        <v>4828.5372435850904</v>
      </c>
      <c r="L28">
        <v>3921.8653260490501</v>
      </c>
      <c r="M28">
        <v>43.537877816206297</v>
      </c>
      <c r="N28">
        <v>0.50557900061107797</v>
      </c>
      <c r="O28">
        <v>21.122055857336399</v>
      </c>
      <c r="P28">
        <v>165.027152392804</v>
      </c>
      <c r="Q28">
        <v>0.249046929606417</v>
      </c>
    </row>
    <row r="29" spans="1:17" x14ac:dyDescent="0.3">
      <c r="A29" t="s">
        <v>90</v>
      </c>
      <c r="B29" t="s">
        <v>91</v>
      </c>
      <c r="C29" t="str">
        <f>IFERROR(VLOOKUP(Table1[[#This Row],[Ticker]],[1]!Table2[[Symbol]:[Industry]],2,FALSE),"-")</f>
        <v>-</v>
      </c>
      <c r="D29" t="s">
        <v>92</v>
      </c>
      <c r="E29">
        <v>315017.73649500002</v>
      </c>
      <c r="F29">
        <v>3527.5</v>
      </c>
      <c r="G29">
        <v>-14.053497154436901</v>
      </c>
      <c r="H29">
        <v>0.75837451445696402</v>
      </c>
      <c r="I29">
        <v>-15.997152493376801</v>
      </c>
      <c r="J29">
        <v>1.4952465927415799</v>
      </c>
      <c r="K29">
        <v>3427.4468831314198</v>
      </c>
      <c r="L29">
        <v>3401.5728516394502</v>
      </c>
      <c r="M29">
        <v>59.379726264617197</v>
      </c>
      <c r="N29">
        <v>0.72567105277845301</v>
      </c>
      <c r="O29">
        <v>10.18993621545</v>
      </c>
      <c r="P29">
        <v>16.009471503272199</v>
      </c>
      <c r="Q29">
        <v>6.7681149145951996E-2</v>
      </c>
    </row>
    <row r="30" spans="1:17" x14ac:dyDescent="0.3">
      <c r="A30" t="s">
        <v>93</v>
      </c>
      <c r="B30" t="s">
        <v>94</v>
      </c>
      <c r="C30" t="str">
        <f>IFERROR(VLOOKUP(Table1[[#This Row],[Ticker]],[1]!Table2[[Symbol]:[Industry]],2,FALSE),"-")</f>
        <v>-</v>
      </c>
      <c r="D30" t="s">
        <v>95</v>
      </c>
      <c r="E30">
        <v>311895.74907016498</v>
      </c>
      <c r="F30">
        <v>334.45</v>
      </c>
      <c r="G30">
        <v>49.685788647575002</v>
      </c>
      <c r="H30">
        <v>-2.3159029992246198</v>
      </c>
      <c r="I30">
        <v>5.5109714349942802</v>
      </c>
      <c r="J30">
        <v>-2.4922105021865502</v>
      </c>
      <c r="K30">
        <v>334.72993029548502</v>
      </c>
      <c r="L30">
        <v>290.58887427559102</v>
      </c>
      <c r="M30">
        <v>42.343973384740998</v>
      </c>
      <c r="N30">
        <v>0.58238718240616805</v>
      </c>
      <c r="O30">
        <v>8.3869038720287108</v>
      </c>
      <c r="P30">
        <v>83.852126709269498</v>
      </c>
      <c r="Q30">
        <v>0.12138638590670001</v>
      </c>
    </row>
    <row r="31" spans="1:17" x14ac:dyDescent="0.3">
      <c r="A31" t="s">
        <v>96</v>
      </c>
      <c r="B31" t="s">
        <v>97</v>
      </c>
      <c r="C31" t="str">
        <f>IFERROR(VLOOKUP(Table1[[#This Row],[Ticker]],[1]!Table2[[Symbol]:[Industry]],2,FALSE),"-")</f>
        <v>-</v>
      </c>
      <c r="D31" t="s">
        <v>98</v>
      </c>
      <c r="E31">
        <v>303533.65181537898</v>
      </c>
      <c r="F31">
        <v>3125.5</v>
      </c>
      <c r="G31">
        <v>-33.8811881639541</v>
      </c>
      <c r="H31">
        <v>6.26235854244322</v>
      </c>
      <c r="I31">
        <v>-2.2770348953433599</v>
      </c>
      <c r="J31">
        <v>0.89109207847818706</v>
      </c>
      <c r="K31">
        <v>3021.1668053130502</v>
      </c>
      <c r="L31">
        <v>3001.0115888313399</v>
      </c>
      <c r="M31">
        <v>67.708422146004693</v>
      </c>
      <c r="N31">
        <v>0.54061573330518697</v>
      </c>
      <c r="O31">
        <v>9.5168772996320392</v>
      </c>
      <c r="P31">
        <v>17.055540990974102</v>
      </c>
      <c r="Q31">
        <v>-7.2510557617067997E-2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Row],[Ticker]],[1]!Table2[[Symbol]:[Industry]],2,FALSE),"-")</f>
        <v>-</v>
      </c>
      <c r="D32" t="s">
        <v>101</v>
      </c>
      <c r="E32">
        <v>298875.24794903997</v>
      </c>
      <c r="F32">
        <v>1861.1</v>
      </c>
      <c r="G32">
        <v>60.124541971518298</v>
      </c>
      <c r="H32">
        <v>2.2195892574557101</v>
      </c>
      <c r="I32">
        <v>-17.1019535782278</v>
      </c>
      <c r="J32">
        <v>-3.12348591893043</v>
      </c>
      <c r="K32">
        <v>1824.23599225628</v>
      </c>
      <c r="L32">
        <v>1688.2485662301301</v>
      </c>
      <c r="M32">
        <v>58.789755384817802</v>
      </c>
      <c r="N32">
        <v>0.46862971709989798</v>
      </c>
      <c r="O32">
        <v>16.8180108537961</v>
      </c>
      <c r="P32">
        <v>128.201826987922</v>
      </c>
      <c r="Q32">
        <v>5.8783205432124001E-2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Row],[Ticker]],[1]!Table2[[Symbol]:[Industry]],2,FALSE),"-")</f>
        <v>-</v>
      </c>
      <c r="D33" t="s">
        <v>104</v>
      </c>
      <c r="E33">
        <v>293265.16961727903</v>
      </c>
      <c r="F33">
        <v>10656.75</v>
      </c>
      <c r="G33">
        <v>101.88157237004199</v>
      </c>
      <c r="H33">
        <v>8.9454423848060092</v>
      </c>
      <c r="I33">
        <v>16.012765722997599</v>
      </c>
      <c r="J33">
        <v>6.2425466885022098</v>
      </c>
      <c r="K33">
        <v>9688.0638193863997</v>
      </c>
      <c r="L33">
        <v>8377.6078893326703</v>
      </c>
      <c r="M33">
        <v>84.112988549109801</v>
      </c>
      <c r="N33">
        <v>0.97655710845553201</v>
      </c>
      <c r="O33">
        <v>0.54660191897153398</v>
      </c>
      <c r="P33">
        <v>132.37570867858699</v>
      </c>
      <c r="Q33">
        <v>0.15749846445174001</v>
      </c>
    </row>
    <row r="34" spans="1:17" x14ac:dyDescent="0.3">
      <c r="A34" t="s">
        <v>105</v>
      </c>
      <c r="B34" t="s">
        <v>106</v>
      </c>
      <c r="C34" t="str">
        <f>IFERROR(VLOOKUP(Table1[[#This Row],[Ticker]],[1]!Table2[[Symbol]:[Industry]],2,FALSE),"-")</f>
        <v>-</v>
      </c>
      <c r="D34" t="s">
        <v>37</v>
      </c>
      <c r="E34">
        <v>273950.79467129998</v>
      </c>
      <c r="F34">
        <v>1713.5</v>
      </c>
      <c r="G34">
        <v>-15.523295490339001</v>
      </c>
      <c r="H34">
        <v>7.4964248753504403</v>
      </c>
      <c r="I34">
        <v>-5.9863641095141702</v>
      </c>
      <c r="J34">
        <v>6.0338465269833197</v>
      </c>
      <c r="K34">
        <v>1603.6494257101699</v>
      </c>
      <c r="L34">
        <v>1593.21349044833</v>
      </c>
      <c r="M34">
        <v>83.830948407822305</v>
      </c>
      <c r="N34">
        <v>1.05787020574775</v>
      </c>
      <c r="O34">
        <v>1.60490224686313</v>
      </c>
      <c r="P34">
        <v>20.7497973996688</v>
      </c>
      <c r="Q34">
        <v>-4.8380624147284002E-2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Row],[Ticker]],[1]!Table2[[Symbol]:[Industry]],2,FALSE),"-")</f>
        <v>-</v>
      </c>
      <c r="D35" t="s">
        <v>21</v>
      </c>
      <c r="E35">
        <v>270206.27670906001</v>
      </c>
      <c r="F35">
        <v>534.6</v>
      </c>
      <c r="G35">
        <v>-3.0273253918055798</v>
      </c>
      <c r="H35">
        <v>-2.9028764682560202</v>
      </c>
      <c r="I35">
        <v>-10.8632947625049</v>
      </c>
      <c r="J35">
        <v>-2.30486106552297</v>
      </c>
      <c r="K35">
        <v>508.929723804795</v>
      </c>
      <c r="L35">
        <v>479.01443267497899</v>
      </c>
      <c r="M35">
        <v>54.801206570796502</v>
      </c>
      <c r="N35">
        <v>0.80688911320324397</v>
      </c>
      <c r="O35">
        <v>8.4736251402917908</v>
      </c>
      <c r="P35">
        <v>42.540994534062101</v>
      </c>
      <c r="Q35">
        <v>-0.11602110049849899</v>
      </c>
    </row>
    <row r="36" spans="1:17" x14ac:dyDescent="0.3">
      <c r="A36" t="s">
        <v>109</v>
      </c>
      <c r="B36" t="s">
        <v>110</v>
      </c>
      <c r="C36" t="str">
        <f>IFERROR(VLOOKUP(Table1[[#This Row],[Ticker]],[1]!Table2[[Symbol]:[Industry]],2,FALSE),"-")</f>
        <v>-</v>
      </c>
      <c r="D36" t="s">
        <v>60</v>
      </c>
      <c r="E36">
        <v>252282.37613081001</v>
      </c>
      <c r="F36">
        <v>641.54999999999995</v>
      </c>
      <c r="G36">
        <v>69.598713472263796</v>
      </c>
      <c r="H36">
        <v>-9.9022110297061801</v>
      </c>
      <c r="I36">
        <v>2.60261571826612</v>
      </c>
      <c r="J36">
        <v>-7.1389266253821297</v>
      </c>
      <c r="K36">
        <v>692.12171338240501</v>
      </c>
      <c r="L36">
        <v>598.53433439466096</v>
      </c>
      <c r="M36">
        <v>23.3001145992964</v>
      </c>
      <c r="N36">
        <v>0.879926156188374</v>
      </c>
      <c r="O36">
        <v>39.638375808588499</v>
      </c>
      <c r="P36">
        <v>121.721099015033</v>
      </c>
      <c r="Q36">
        <v>0.16839338247211</v>
      </c>
    </row>
    <row r="37" spans="1:17" x14ac:dyDescent="0.3">
      <c r="A37" t="s">
        <v>111</v>
      </c>
      <c r="B37" t="s">
        <v>112</v>
      </c>
      <c r="C37" t="str">
        <f>IFERROR(VLOOKUP(Table1[[#This Row],[Ticker]],[1]!Table2[[Symbol]:[Industry]],2,FALSE),"-")</f>
        <v>-</v>
      </c>
      <c r="D37" t="s">
        <v>113</v>
      </c>
      <c r="E37">
        <v>249599.34492567499</v>
      </c>
      <c r="F37">
        <v>6951.45</v>
      </c>
      <c r="G37">
        <v>50.933701564815102</v>
      </c>
      <c r="H37">
        <v>-0.27509647635682499</v>
      </c>
      <c r="I37">
        <v>37.7567708305506</v>
      </c>
      <c r="J37">
        <v>-1.9829551757117001</v>
      </c>
      <c r="K37">
        <v>7028.89020822365</v>
      </c>
      <c r="L37">
        <v>5869.9267715211299</v>
      </c>
      <c r="M37">
        <v>48.129609341485001</v>
      </c>
      <c r="N37">
        <v>0.48389447121187501</v>
      </c>
      <c r="O37">
        <v>14.6336375864028</v>
      </c>
      <c r="P37">
        <v>114.154343807763</v>
      </c>
      <c r="Q37">
        <v>0.15735337911507599</v>
      </c>
    </row>
    <row r="38" spans="1:17" x14ac:dyDescent="0.3">
      <c r="A38" t="s">
        <v>114</v>
      </c>
      <c r="B38" t="s">
        <v>115</v>
      </c>
      <c r="C38" t="str">
        <f>IFERROR(VLOOKUP(Table1[[#This Row],[Ticker]],[1]!Table2[[Symbol]:[Industry]],2,FALSE),"-")</f>
        <v>-</v>
      </c>
      <c r="D38" t="s">
        <v>18</v>
      </c>
      <c r="E38">
        <v>244650.45498547499</v>
      </c>
      <c r="F38">
        <v>173.75</v>
      </c>
      <c r="G38">
        <v>59.2999553306623</v>
      </c>
      <c r="H38">
        <v>-4.0123168039210997</v>
      </c>
      <c r="I38">
        <v>-10.3344241882413</v>
      </c>
      <c r="J38">
        <v>-0.739209416573267</v>
      </c>
      <c r="K38">
        <v>170.579038410691</v>
      </c>
      <c r="L38">
        <v>153.989216172254</v>
      </c>
      <c r="M38">
        <v>57.139460752071997</v>
      </c>
      <c r="N38">
        <v>0.49925057040112403</v>
      </c>
      <c r="O38">
        <v>13.266187050359701</v>
      </c>
      <c r="P38">
        <v>103.216374269005</v>
      </c>
      <c r="Q38">
        <v>0.107955087556563</v>
      </c>
    </row>
    <row r="39" spans="1:17" x14ac:dyDescent="0.3">
      <c r="A39" t="s">
        <v>116</v>
      </c>
      <c r="B39" t="s">
        <v>117</v>
      </c>
      <c r="C39" t="str">
        <f>IFERROR(VLOOKUP(Table1[[#This Row],[Ticker]],[1]!Table2[[Symbol]:[Industry]],2,FALSE),"-")</f>
        <v>-</v>
      </c>
      <c r="D39" t="s">
        <v>118</v>
      </c>
      <c r="E39">
        <v>244216.33083239</v>
      </c>
      <c r="F39">
        <v>7242.1</v>
      </c>
      <c r="G39">
        <v>212.74603804959099</v>
      </c>
      <c r="H39">
        <v>25.758315943881001</v>
      </c>
      <c r="I39">
        <v>70.393770653760797</v>
      </c>
      <c r="J39">
        <v>-0.19648502062586601</v>
      </c>
      <c r="K39">
        <v>5860.1555660310996</v>
      </c>
      <c r="L39">
        <v>4412.2826829297101</v>
      </c>
      <c r="M39">
        <v>74.805366007266997</v>
      </c>
      <c r="N39">
        <v>1.1828602646648001</v>
      </c>
      <c r="O39">
        <v>1.1446955993427299</v>
      </c>
      <c r="P39">
        <v>272.344473007712</v>
      </c>
      <c r="Q39">
        <v>0.27082320153113898</v>
      </c>
    </row>
    <row r="40" spans="1:17" x14ac:dyDescent="0.3">
      <c r="A40" t="s">
        <v>119</v>
      </c>
      <c r="B40" t="s">
        <v>120</v>
      </c>
      <c r="C40" t="str">
        <f>IFERROR(VLOOKUP(Table1[[#This Row],[Ticker]],[1]!Table2[[Symbol]:[Industry]],2,FALSE),"-")</f>
        <v>-</v>
      </c>
      <c r="D40" t="s">
        <v>121</v>
      </c>
      <c r="E40">
        <v>243107.40710819999</v>
      </c>
      <c r="F40">
        <v>2492.5</v>
      </c>
      <c r="G40">
        <v>-16.6459233495547</v>
      </c>
      <c r="H40">
        <v>0.67274456541993799</v>
      </c>
      <c r="I40">
        <v>-17.177249360501701</v>
      </c>
      <c r="J40">
        <v>-1.43366482223679</v>
      </c>
      <c r="K40">
        <v>2521.0467274641501</v>
      </c>
      <c r="L40">
        <v>2475.1403026910202</v>
      </c>
      <c r="M40">
        <v>51.310088762083502</v>
      </c>
      <c r="N40">
        <v>0.65513500911762501</v>
      </c>
      <c r="O40">
        <v>11.105315947843501</v>
      </c>
      <c r="P40">
        <v>15.2201548595862</v>
      </c>
      <c r="Q40">
        <v>-2.7391736217154999E-2</v>
      </c>
    </row>
    <row r="41" spans="1:17" x14ac:dyDescent="0.3">
      <c r="A41" t="s">
        <v>122</v>
      </c>
      <c r="B41" t="s">
        <v>123</v>
      </c>
      <c r="C41" t="str">
        <f>IFERROR(VLOOKUP(Table1[[#This Row],[Ticker]],[1]!Table2[[Symbol]:[Industry]],2,FALSE),"-")</f>
        <v>-</v>
      </c>
      <c r="D41" t="s">
        <v>124</v>
      </c>
      <c r="E41">
        <v>236343.93101</v>
      </c>
      <c r="F41">
        <v>180.96</v>
      </c>
      <c r="G41">
        <v>241.81686394260299</v>
      </c>
      <c r="H41">
        <v>-3.6916272355873998</v>
      </c>
      <c r="I41">
        <v>8.64024466365432</v>
      </c>
      <c r="J41">
        <v>-0.25209052864627901</v>
      </c>
      <c r="K41">
        <v>182.64068701199301</v>
      </c>
      <c r="L41">
        <v>148.68647693646699</v>
      </c>
      <c r="M41">
        <v>44.539552692418198</v>
      </c>
      <c r="N41">
        <v>0.26716268881133998</v>
      </c>
      <c r="O41">
        <v>26.547303271441098</v>
      </c>
      <c r="P41">
        <v>273.11340206185503</v>
      </c>
      <c r="Q41">
        <v>0.17758394610217701</v>
      </c>
    </row>
    <row r="42" spans="1:17" x14ac:dyDescent="0.3">
      <c r="A42" t="s">
        <v>125</v>
      </c>
      <c r="B42" t="s">
        <v>126</v>
      </c>
      <c r="C42" t="str">
        <f>IFERROR(VLOOKUP(Table1[[#This Row],[Ticker]],[1]!Table2[[Symbol]:[Industry]],2,FALSE),"-")</f>
        <v>-</v>
      </c>
      <c r="D42" t="s">
        <v>127</v>
      </c>
      <c r="E42">
        <v>230067.79600639999</v>
      </c>
      <c r="F42">
        <v>949.25</v>
      </c>
      <c r="G42">
        <v>-6.9634686903289902</v>
      </c>
      <c r="H42">
        <v>3.19785989516688</v>
      </c>
      <c r="I42">
        <v>4.7365288325917501</v>
      </c>
      <c r="J42">
        <v>2.6314034480508202</v>
      </c>
      <c r="K42">
        <v>914.11190314222301</v>
      </c>
      <c r="L42">
        <v>865.35958425854199</v>
      </c>
      <c r="M42">
        <v>60.308580880132403</v>
      </c>
      <c r="N42">
        <v>0.75753208191647103</v>
      </c>
      <c r="O42">
        <v>2.07005530682116</v>
      </c>
      <c r="P42">
        <v>31.293222683264101</v>
      </c>
      <c r="Q42">
        <v>9.1843901034229999E-3</v>
      </c>
    </row>
    <row r="43" spans="1:17" x14ac:dyDescent="0.3">
      <c r="A43" t="s">
        <v>128</v>
      </c>
      <c r="B43" t="s">
        <v>129</v>
      </c>
      <c r="C43" t="str">
        <f>IFERROR(VLOOKUP(Table1[[#This Row],[Ticker]],[1]!Table2[[Symbol]:[Industry]],2,FALSE),"-")</f>
        <v>-</v>
      </c>
      <c r="D43" t="s">
        <v>130</v>
      </c>
      <c r="E43">
        <v>224934.85696500001</v>
      </c>
      <c r="F43">
        <v>511.25</v>
      </c>
      <c r="G43">
        <v>31.921397111769501</v>
      </c>
      <c r="H43">
        <v>-13.8193667959255</v>
      </c>
      <c r="I43">
        <v>51.325340806944901</v>
      </c>
      <c r="J43">
        <v>2.1296008585016399</v>
      </c>
      <c r="K43">
        <v>588.15654760106895</v>
      </c>
      <c r="L43">
        <v>489.06980962084202</v>
      </c>
      <c r="M43">
        <v>40.872678836697901</v>
      </c>
      <c r="N43">
        <v>4.0756901135322803</v>
      </c>
      <c r="O43">
        <v>57.985330073349601</v>
      </c>
      <c r="P43">
        <v>79.638088545326696</v>
      </c>
      <c r="Q43">
        <v>4.2186176021893E-2</v>
      </c>
    </row>
    <row r="44" spans="1:17" x14ac:dyDescent="0.3">
      <c r="A44" t="s">
        <v>131</v>
      </c>
      <c r="B44" t="s">
        <v>132</v>
      </c>
      <c r="C44" t="str">
        <f>IFERROR(VLOOKUP(Table1[[#This Row],[Ticker]],[1]!Table2[[Symbol]:[Industry]],2,FALSE),"-")</f>
        <v>-</v>
      </c>
      <c r="D44" t="s">
        <v>133</v>
      </c>
      <c r="E44">
        <v>222823.64732282999</v>
      </c>
      <c r="F44">
        <v>253.04</v>
      </c>
      <c r="G44">
        <v>147.49617741947699</v>
      </c>
      <c r="H44">
        <v>12.175563406816099</v>
      </c>
      <c r="I44">
        <v>44.6673714878157</v>
      </c>
      <c r="J44">
        <v>-3.7260971558958702</v>
      </c>
      <c r="K44">
        <v>234.12586150216899</v>
      </c>
      <c r="L44">
        <v>181.104754765943</v>
      </c>
      <c r="M44">
        <v>48.069603349186103</v>
      </c>
      <c r="N44">
        <v>1.0426970156906299</v>
      </c>
      <c r="O44">
        <v>11.010116977552901</v>
      </c>
      <c r="P44">
        <v>175.79291553133501</v>
      </c>
      <c r="Q44">
        <v>5.3038529042617001E-2</v>
      </c>
    </row>
    <row r="45" spans="1:17" x14ac:dyDescent="0.3">
      <c r="A45" t="s">
        <v>134</v>
      </c>
      <c r="B45" t="s">
        <v>135</v>
      </c>
      <c r="C45" t="str">
        <f>IFERROR(VLOOKUP(Table1[[#This Row],[Ticker]],[1]!Table2[[Symbol]:[Industry]],2,FALSE),"-")</f>
        <v>-</v>
      </c>
      <c r="D45" t="s">
        <v>136</v>
      </c>
      <c r="E45">
        <v>219951.24496461</v>
      </c>
      <c r="F45">
        <v>299.95</v>
      </c>
      <c r="G45">
        <v>92.585643919557796</v>
      </c>
      <c r="H45">
        <v>-4.9102297058694502</v>
      </c>
      <c r="I45">
        <v>31.726873715860201</v>
      </c>
      <c r="J45">
        <v>-1.89764553240403</v>
      </c>
      <c r="K45">
        <v>300.09957285873998</v>
      </c>
      <c r="L45">
        <v>242.28215574155601</v>
      </c>
      <c r="M45">
        <v>44.548308129478798</v>
      </c>
      <c r="N45">
        <v>0.37285157795777002</v>
      </c>
      <c r="O45">
        <v>13.5189198199699</v>
      </c>
      <c r="P45">
        <v>136.181102362204</v>
      </c>
      <c r="Q45">
        <v>0.21406742506698201</v>
      </c>
    </row>
    <row r="46" spans="1:17" x14ac:dyDescent="0.3">
      <c r="A46" t="s">
        <v>137</v>
      </c>
      <c r="B46" t="s">
        <v>138</v>
      </c>
      <c r="C46" t="str">
        <f>IFERROR(VLOOKUP(Table1[[#This Row],[Ticker]],[1]!Table2[[Symbol]:[Industry]],2,FALSE),"-")</f>
        <v>-</v>
      </c>
      <c r="D46" t="s">
        <v>139</v>
      </c>
      <c r="E46">
        <v>209498.00623731001</v>
      </c>
      <c r="F46">
        <v>837.1</v>
      </c>
      <c r="G46">
        <v>43.763947484510403</v>
      </c>
      <c r="H46">
        <v>0.59286340445693897</v>
      </c>
      <c r="I46">
        <v>-21.0131618803271</v>
      </c>
      <c r="J46">
        <v>-3.9133379967779098</v>
      </c>
      <c r="K46">
        <v>843.43948556661303</v>
      </c>
      <c r="L46">
        <v>785.38802411120696</v>
      </c>
      <c r="M46">
        <v>48.7341175203563</v>
      </c>
      <c r="N46">
        <v>0.66669312576617501</v>
      </c>
      <c r="O46">
        <v>15.589535300442</v>
      </c>
      <c r="P46">
        <v>75.676810073452202</v>
      </c>
      <c r="Q46">
        <v>0.121142195911146</v>
      </c>
    </row>
    <row r="47" spans="1:17" x14ac:dyDescent="0.3">
      <c r="A47" t="s">
        <v>140</v>
      </c>
      <c r="B47" t="s">
        <v>141</v>
      </c>
      <c r="C47" t="str">
        <f>IFERROR(VLOOKUP(Table1[[#This Row],[Ticker]],[1]!Table2[[Symbol]:[Industry]],2,FALSE),"-")</f>
        <v>-</v>
      </c>
      <c r="D47" t="s">
        <v>54</v>
      </c>
      <c r="E47">
        <v>205592.27632368001</v>
      </c>
      <c r="F47">
        <v>322.25</v>
      </c>
      <c r="G47">
        <v>22.852378366645599</v>
      </c>
      <c r="H47">
        <v>-4.1343803563951704</v>
      </c>
      <c r="I47">
        <v>-9.6029201333613905</v>
      </c>
      <c r="J47">
        <v>-4.9583599763635497</v>
      </c>
      <c r="K47">
        <v>335.28309866611897</v>
      </c>
      <c r="L47">
        <v>303.95478945456699</v>
      </c>
      <c r="M47">
        <v>41.140791140769302</v>
      </c>
      <c r="N47">
        <v>0.91616101366056202</v>
      </c>
      <c r="O47">
        <v>22.4825446082234</v>
      </c>
      <c r="P47">
        <v>57.772337821297398</v>
      </c>
    </row>
    <row r="48" spans="1:17" x14ac:dyDescent="0.3">
      <c r="A48" t="s">
        <v>142</v>
      </c>
      <c r="B48" t="s">
        <v>143</v>
      </c>
      <c r="C48" t="str">
        <f>IFERROR(VLOOKUP(Table1[[#This Row],[Ticker]],[1]!Table2[[Symbol]:[Industry]],2,FALSE),"-")</f>
        <v>-</v>
      </c>
      <c r="D48" t="s">
        <v>144</v>
      </c>
      <c r="E48">
        <v>203331.1902677</v>
      </c>
      <c r="F48">
        <v>1528</v>
      </c>
      <c r="G48">
        <v>49.166572723097403</v>
      </c>
      <c r="H48">
        <v>-8.9479294917167493</v>
      </c>
      <c r="I48">
        <v>-4.8170064385301599</v>
      </c>
      <c r="J48">
        <v>2.3941946272742798</v>
      </c>
      <c r="K48">
        <v>1542.77515327277</v>
      </c>
      <c r="L48">
        <v>1376.6528246862999</v>
      </c>
      <c r="M48">
        <v>56.429621818868</v>
      </c>
      <c r="N48">
        <v>1.08092453371687</v>
      </c>
      <c r="O48">
        <v>11.4397905759162</v>
      </c>
      <c r="P48">
        <v>84.507637505282801</v>
      </c>
      <c r="Q48">
        <v>0.20721626679743901</v>
      </c>
    </row>
    <row r="49" spans="1:17" x14ac:dyDescent="0.3">
      <c r="A49" t="s">
        <v>145</v>
      </c>
      <c r="B49" t="s">
        <v>146</v>
      </c>
      <c r="C49" t="str">
        <f>IFERROR(VLOOKUP(Table1[[#This Row],[Ticker]],[1]!Table2[[Symbol]:[Industry]],2,FALSE),"-")</f>
        <v>-</v>
      </c>
      <c r="D49" t="s">
        <v>127</v>
      </c>
      <c r="E49">
        <v>193120.23293927</v>
      </c>
      <c r="F49">
        <v>153.69999999999999</v>
      </c>
      <c r="G49">
        <v>0.93303402459914497</v>
      </c>
      <c r="H49">
        <v>-6.56376934399061</v>
      </c>
      <c r="I49">
        <v>-4.9270231471383203</v>
      </c>
      <c r="J49">
        <v>-1.47403567399799E-2</v>
      </c>
      <c r="K49">
        <v>159.93036996737001</v>
      </c>
      <c r="L49">
        <v>152.650182310464</v>
      </c>
      <c r="M49">
        <v>52.749410035916704</v>
      </c>
      <c r="N49">
        <v>0.94267130032185897</v>
      </c>
      <c r="O49">
        <v>20.1040988939492</v>
      </c>
      <c r="P49">
        <v>34.1186736474694</v>
      </c>
      <c r="Q49">
        <v>-2.5590919889090999E-2</v>
      </c>
    </row>
    <row r="50" spans="1:17" x14ac:dyDescent="0.3">
      <c r="A50" t="s">
        <v>147</v>
      </c>
      <c r="B50" t="s">
        <v>148</v>
      </c>
      <c r="C50" t="str">
        <f>IFERROR(VLOOKUP(Table1[[#This Row],[Ticker]],[1]!Table2[[Symbol]:[Industry]],2,FALSE),"-")</f>
        <v>-</v>
      </c>
      <c r="D50" t="s">
        <v>37</v>
      </c>
      <c r="E50">
        <v>184223.91478089499</v>
      </c>
      <c r="F50">
        <v>1843.7</v>
      </c>
      <c r="G50">
        <v>12.9867132640933</v>
      </c>
      <c r="H50">
        <v>3.7497088293070999</v>
      </c>
      <c r="I50">
        <v>5.5774994599000998</v>
      </c>
      <c r="J50">
        <v>3.1630112263722299</v>
      </c>
      <c r="K50">
        <v>1656.9990009624801</v>
      </c>
      <c r="L50">
        <v>1502.3135881881501</v>
      </c>
      <c r="M50">
        <v>76.584405187281703</v>
      </c>
      <c r="N50">
        <v>0.99463140358732605</v>
      </c>
      <c r="O50">
        <v>0.57221890763139405</v>
      </c>
      <c r="P50">
        <v>45.821963854945203</v>
      </c>
      <c r="Q50">
        <v>2.3336108004047E-2</v>
      </c>
    </row>
    <row r="51" spans="1:17" x14ac:dyDescent="0.3">
      <c r="A51" t="s">
        <v>149</v>
      </c>
      <c r="B51" t="s">
        <v>150</v>
      </c>
      <c r="C51" t="str">
        <f>IFERROR(VLOOKUP(Table1[[#This Row],[Ticker]],[1]!Table2[[Symbol]:[Industry]],2,FALSE),"-")</f>
        <v>-</v>
      </c>
      <c r="D51" t="s">
        <v>151</v>
      </c>
      <c r="E51">
        <v>183335.20243860001</v>
      </c>
      <c r="F51">
        <v>4859.8500000000004</v>
      </c>
      <c r="G51">
        <v>65.988277619227503</v>
      </c>
      <c r="H51">
        <v>5.9127409955882797</v>
      </c>
      <c r="I51">
        <v>41.342690891026798</v>
      </c>
      <c r="J51">
        <v>9.3005476317721794</v>
      </c>
      <c r="K51">
        <v>4344.2490027275599</v>
      </c>
      <c r="L51">
        <v>3711.7524844937898</v>
      </c>
      <c r="M51">
        <v>82.689824176676396</v>
      </c>
      <c r="N51">
        <v>1.12699299955621</v>
      </c>
      <c r="O51">
        <v>1.7274195705628801</v>
      </c>
      <c r="P51">
        <v>108.277798015728</v>
      </c>
      <c r="Q51">
        <v>0.107728161679637</v>
      </c>
    </row>
    <row r="52" spans="1:17" x14ac:dyDescent="0.3">
      <c r="A52" t="s">
        <v>152</v>
      </c>
      <c r="B52" t="s">
        <v>153</v>
      </c>
      <c r="C52" t="str">
        <f>IFERROR(VLOOKUP(Table1[[#This Row],[Ticker]],[1]!Table2[[Symbol]:[Industry]],2,FALSE),"-")</f>
        <v>-</v>
      </c>
      <c r="D52" t="s">
        <v>80</v>
      </c>
      <c r="E52">
        <v>181156.86691372</v>
      </c>
      <c r="F52">
        <v>2715.55</v>
      </c>
      <c r="G52">
        <v>23.002269557657701</v>
      </c>
      <c r="H52">
        <v>-6.4390166948378598</v>
      </c>
      <c r="I52">
        <v>10.096877535227501</v>
      </c>
      <c r="J52">
        <v>1.4972604708300301</v>
      </c>
      <c r="K52">
        <v>2642.9559159066898</v>
      </c>
      <c r="L52">
        <v>2360.0813322929698</v>
      </c>
      <c r="M52">
        <v>55.566227032774101</v>
      </c>
      <c r="N52">
        <v>0.88855491560501498</v>
      </c>
      <c r="O52">
        <v>5.9730073097530703</v>
      </c>
      <c r="P52">
        <v>54.179019399195099</v>
      </c>
      <c r="Q52">
        <v>7.7121117586852E-2</v>
      </c>
    </row>
    <row r="53" spans="1:17" x14ac:dyDescent="0.3">
      <c r="A53" t="s">
        <v>154</v>
      </c>
      <c r="B53" t="s">
        <v>155</v>
      </c>
      <c r="C53" t="str">
        <f>IFERROR(VLOOKUP(Table1[[#This Row],[Ticker]],[1]!Table2[[Symbol]:[Industry]],2,FALSE),"-")</f>
        <v>-</v>
      </c>
      <c r="D53" t="s">
        <v>156</v>
      </c>
      <c r="E53">
        <v>181097.46551883899</v>
      </c>
      <c r="F53">
        <v>466.05</v>
      </c>
      <c r="G53">
        <v>64.988064097081505</v>
      </c>
      <c r="H53">
        <v>2.9049751877907601</v>
      </c>
      <c r="I53">
        <v>63.111285198159599</v>
      </c>
      <c r="J53">
        <v>2.1104288864955998</v>
      </c>
      <c r="K53">
        <v>440.200642250778</v>
      </c>
      <c r="L53">
        <v>370.86580507740899</v>
      </c>
      <c r="M53">
        <v>67.433429580625699</v>
      </c>
      <c r="N53">
        <v>0.62332052355825196</v>
      </c>
      <c r="O53">
        <v>8.7329685656045406</v>
      </c>
      <c r="P53">
        <v>124.0625</v>
      </c>
      <c r="Q53">
        <v>3.3358916960555998E-2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Row],[Ticker]],[1]!Table2[[Symbol]:[Industry]],2,FALSE),"-")</f>
        <v>-</v>
      </c>
      <c r="D54" t="s">
        <v>124</v>
      </c>
      <c r="E54">
        <v>177033.9589152</v>
      </c>
      <c r="F54">
        <v>539.25</v>
      </c>
      <c r="G54">
        <v>117.995920516204</v>
      </c>
      <c r="H54">
        <v>-1.3304152400548199</v>
      </c>
      <c r="I54">
        <v>24.318992945816799</v>
      </c>
      <c r="J54">
        <v>1.85603382215213</v>
      </c>
      <c r="K54">
        <v>510.34840990459003</v>
      </c>
      <c r="L54">
        <v>429.848946780174</v>
      </c>
      <c r="M54">
        <v>68.6815031081386</v>
      </c>
      <c r="N54">
        <v>0.498859625000869</v>
      </c>
      <c r="O54">
        <v>7.5567918405192502</v>
      </c>
      <c r="P54">
        <v>169.01970566225901</v>
      </c>
      <c r="Q54">
        <v>0.205984189341856</v>
      </c>
    </row>
    <row r="55" spans="1:17" x14ac:dyDescent="0.3">
      <c r="A55" t="s">
        <v>159</v>
      </c>
      <c r="B55" t="s">
        <v>160</v>
      </c>
      <c r="C55" t="str">
        <f>IFERROR(VLOOKUP(Table1[[#This Row],[Ticker]],[1]!Table2[[Symbol]:[Industry]],2,FALSE),"-")</f>
        <v>-</v>
      </c>
      <c r="D55" t="s">
        <v>21</v>
      </c>
      <c r="E55">
        <v>170293.47465140501</v>
      </c>
      <c r="F55">
        <v>6127.55</v>
      </c>
      <c r="G55">
        <v>-10.317661586933299</v>
      </c>
      <c r="H55">
        <v>-2.10281617877573</v>
      </c>
      <c r="I55">
        <v>-0.86328571129690501</v>
      </c>
      <c r="J55">
        <v>0.208935409927928</v>
      </c>
      <c r="K55">
        <v>5484.7849557352702</v>
      </c>
      <c r="L55">
        <v>5273.0729982231096</v>
      </c>
      <c r="M55">
        <v>66.236441241368595</v>
      </c>
      <c r="N55">
        <v>1.17382192751935</v>
      </c>
      <c r="O55">
        <v>5.1317410710642797</v>
      </c>
      <c r="P55">
        <v>35.758992367426899</v>
      </c>
      <c r="Q55">
        <v>-3.0231121441055001E-2</v>
      </c>
    </row>
    <row r="56" spans="1:17" x14ac:dyDescent="0.3">
      <c r="A56" t="s">
        <v>161</v>
      </c>
      <c r="B56" t="s">
        <v>162</v>
      </c>
      <c r="C56" t="str">
        <f>IFERROR(VLOOKUP(Table1[[#This Row],[Ticker]],[1]!Table2[[Symbol]:[Industry]],2,FALSE),"-")</f>
        <v>-</v>
      </c>
      <c r="D56" t="s">
        <v>163</v>
      </c>
      <c r="E56">
        <v>167554.892570625</v>
      </c>
      <c r="F56">
        <v>7938.4</v>
      </c>
      <c r="G56">
        <v>56.4039969460121</v>
      </c>
      <c r="H56">
        <v>-0.55733228357404796</v>
      </c>
      <c r="I56">
        <v>32.105180936895501</v>
      </c>
      <c r="J56">
        <v>-9.1140315792687498E-2</v>
      </c>
      <c r="K56">
        <v>7874.8716301631703</v>
      </c>
      <c r="L56">
        <v>6665.0609159640699</v>
      </c>
      <c r="M56">
        <v>56.3488697252468</v>
      </c>
      <c r="N56">
        <v>0.61314130827406998</v>
      </c>
      <c r="O56">
        <v>15.261891565050901</v>
      </c>
      <c r="P56">
        <v>106.192207792207</v>
      </c>
      <c r="Q56">
        <v>0.17820931155469399</v>
      </c>
    </row>
    <row r="57" spans="1:17" x14ac:dyDescent="0.3">
      <c r="A57" t="s">
        <v>164</v>
      </c>
      <c r="B57" t="s">
        <v>165</v>
      </c>
      <c r="C57" t="str">
        <f>IFERROR(VLOOKUP(Table1[[#This Row],[Ticker]],[1]!Table2[[Symbol]:[Industry]],2,FALSE),"-")</f>
        <v>-</v>
      </c>
      <c r="D57" t="s">
        <v>124</v>
      </c>
      <c r="E57">
        <v>162562.08364</v>
      </c>
      <c r="F57">
        <v>618.54999999999995</v>
      </c>
      <c r="G57">
        <v>124.521469398748</v>
      </c>
      <c r="H57">
        <v>-0.90007693658314503</v>
      </c>
      <c r="I57">
        <v>30.867578140751601</v>
      </c>
      <c r="J57">
        <v>1.71831053852746</v>
      </c>
      <c r="K57">
        <v>581.68679068939298</v>
      </c>
      <c r="L57">
        <v>481.02422937347598</v>
      </c>
      <c r="M57">
        <v>66.422611790179502</v>
      </c>
      <c r="N57">
        <v>0.43009973839823401</v>
      </c>
      <c r="O57">
        <v>5.7311454207420596</v>
      </c>
      <c r="P57">
        <v>168.29321188462299</v>
      </c>
      <c r="Q57">
        <v>0.20274506820716401</v>
      </c>
    </row>
    <row r="58" spans="1:17" x14ac:dyDescent="0.3">
      <c r="A58" t="s">
        <v>166</v>
      </c>
      <c r="B58" t="s">
        <v>167</v>
      </c>
      <c r="C58" t="str">
        <f>IFERROR(VLOOKUP(Table1[[#This Row],[Ticker]],[1]!Table2[[Symbol]:[Industry]],2,FALSE),"-")</f>
        <v>-</v>
      </c>
      <c r="D58" t="s">
        <v>37</v>
      </c>
      <c r="E58">
        <v>159073.29063580499</v>
      </c>
      <c r="F58">
        <v>742.1</v>
      </c>
      <c r="G58">
        <v>-11.473019892943</v>
      </c>
      <c r="H58">
        <v>3.49198199012526</v>
      </c>
      <c r="I58">
        <v>13.688318732915899</v>
      </c>
      <c r="J58">
        <v>2.4176054338811399</v>
      </c>
      <c r="K58">
        <v>669.96268746072701</v>
      </c>
      <c r="L58">
        <v>625.937153408266</v>
      </c>
      <c r="M58">
        <v>74.597443119281394</v>
      </c>
      <c r="N58">
        <v>0.72834677558134797</v>
      </c>
      <c r="O58">
        <v>0.59964964290526401</v>
      </c>
      <c r="P58">
        <v>45.111458740711697</v>
      </c>
      <c r="Q58">
        <v>-5.1784165368386002E-2</v>
      </c>
    </row>
    <row r="59" spans="1:17" x14ac:dyDescent="0.3">
      <c r="A59" t="s">
        <v>168</v>
      </c>
      <c r="B59" t="s">
        <v>169</v>
      </c>
      <c r="C59" t="str">
        <f>IFERROR(VLOOKUP(Table1[[#This Row],[Ticker]],[1]!Table2[[Symbol]:[Industry]],2,FALSE),"-")</f>
        <v>-</v>
      </c>
      <c r="D59" t="s">
        <v>21</v>
      </c>
      <c r="E59">
        <v>158920.38163019999</v>
      </c>
      <c r="F59">
        <v>1627.35</v>
      </c>
      <c r="G59">
        <v>7.5938475375966501</v>
      </c>
      <c r="H59">
        <v>4.0928777390109499</v>
      </c>
      <c r="I59">
        <v>12.4305741074715</v>
      </c>
      <c r="J59">
        <v>-0.60689211669307497</v>
      </c>
      <c r="K59">
        <v>1502.20792518035</v>
      </c>
      <c r="L59">
        <v>1353.3075626407101</v>
      </c>
      <c r="M59">
        <v>65.672960389810498</v>
      </c>
      <c r="N59">
        <v>0.88933606783824604</v>
      </c>
      <c r="O59">
        <v>2.3135772882293399</v>
      </c>
      <c r="P59">
        <v>48.1901379592951</v>
      </c>
      <c r="Q59">
        <v>-1.4721300617752E-2</v>
      </c>
    </row>
    <row r="60" spans="1:17" x14ac:dyDescent="0.3">
      <c r="A60" t="s">
        <v>170</v>
      </c>
      <c r="B60" t="s">
        <v>171</v>
      </c>
      <c r="C60" t="str">
        <f>IFERROR(VLOOKUP(Table1[[#This Row],[Ticker]],[1]!Table2[[Symbol]:[Industry]],2,FALSE),"-")</f>
        <v>-</v>
      </c>
      <c r="D60" t="s">
        <v>172</v>
      </c>
      <c r="E60">
        <v>157625.66360609999</v>
      </c>
      <c r="F60">
        <v>3083.15</v>
      </c>
      <c r="G60">
        <v>-7.1299025775903404</v>
      </c>
      <c r="H60">
        <v>-2.3634123875417701</v>
      </c>
      <c r="I60">
        <v>-1.5181116395014601E-2</v>
      </c>
      <c r="J60">
        <v>-6.7746589284446795E-2</v>
      </c>
      <c r="K60">
        <v>3093.0668832245201</v>
      </c>
      <c r="L60">
        <v>2910.8299143310701</v>
      </c>
      <c r="M60">
        <v>51.9341853953092</v>
      </c>
      <c r="N60">
        <v>0.54410788988414205</v>
      </c>
      <c r="O60">
        <v>6.3506478763602097</v>
      </c>
      <c r="P60">
        <v>34.485616453294298</v>
      </c>
      <c r="Q60">
        <v>-1.4461466337530001E-3</v>
      </c>
    </row>
    <row r="61" spans="1:17" x14ac:dyDescent="0.3">
      <c r="A61" t="s">
        <v>173</v>
      </c>
      <c r="B61" t="s">
        <v>174</v>
      </c>
      <c r="C61" t="str">
        <f>IFERROR(VLOOKUP(Table1[[#This Row],[Ticker]],[1]!Table2[[Symbol]:[Industry]],2,FALSE),"-")</f>
        <v>-</v>
      </c>
      <c r="D61" t="s">
        <v>175</v>
      </c>
      <c r="E61">
        <v>157398.65610105</v>
      </c>
      <c r="F61">
        <v>705.05</v>
      </c>
      <c r="G61">
        <v>28.2124524018536</v>
      </c>
      <c r="H61">
        <v>3.6095851242917201</v>
      </c>
      <c r="I61">
        <v>25.652202931575001</v>
      </c>
      <c r="J61">
        <v>4.1674187007369996</v>
      </c>
      <c r="K61">
        <v>663.97526594633598</v>
      </c>
      <c r="L61">
        <v>606.04387574802797</v>
      </c>
      <c r="M61">
        <v>73.166831084704896</v>
      </c>
      <c r="N61">
        <v>1.0196202541705599</v>
      </c>
      <c r="O61">
        <v>1.44670590738245</v>
      </c>
      <c r="P61">
        <v>58.260381593714897</v>
      </c>
      <c r="Q61">
        <v>3.4381159307358002E-2</v>
      </c>
    </row>
    <row r="62" spans="1:17" x14ac:dyDescent="0.3">
      <c r="A62" t="s">
        <v>176</v>
      </c>
      <c r="B62" t="s">
        <v>177</v>
      </c>
      <c r="C62" t="str">
        <f>IFERROR(VLOOKUP(Table1[[#This Row],[Ticker]],[1]!Table2[[Symbol]:[Industry]],2,FALSE),"-")</f>
        <v>-</v>
      </c>
      <c r="D62" t="s">
        <v>178</v>
      </c>
      <c r="E62">
        <v>155513.78371623601</v>
      </c>
      <c r="F62">
        <v>235.47</v>
      </c>
      <c r="G62">
        <v>70.891911908944195</v>
      </c>
      <c r="H62">
        <v>0.73088180084612397</v>
      </c>
      <c r="I62">
        <v>17.163038606351801</v>
      </c>
      <c r="J62">
        <v>-1.2952609715193499</v>
      </c>
      <c r="K62">
        <v>226.22649371502399</v>
      </c>
      <c r="L62">
        <v>192.170740193993</v>
      </c>
      <c r="M62">
        <v>57.581929623985303</v>
      </c>
      <c r="N62">
        <v>0.495361311509872</v>
      </c>
      <c r="O62">
        <v>4.59931201426933</v>
      </c>
      <c r="P62">
        <v>105.202614379084</v>
      </c>
      <c r="Q62">
        <v>0.10804754676131299</v>
      </c>
    </row>
    <row r="63" spans="1:17" x14ac:dyDescent="0.3">
      <c r="A63" t="s">
        <v>179</v>
      </c>
      <c r="B63" t="s">
        <v>180</v>
      </c>
      <c r="C63" t="str">
        <f>IFERROR(VLOOKUP(Table1[[#This Row],[Ticker]],[1]!Table2[[Symbol]:[Industry]],2,FALSE),"-")</f>
        <v>-</v>
      </c>
      <c r="D63" t="s">
        <v>80</v>
      </c>
      <c r="E63">
        <v>153809.74558371</v>
      </c>
      <c r="F63">
        <v>616.4</v>
      </c>
      <c r="G63">
        <v>10.693770380209999</v>
      </c>
      <c r="H63">
        <v>-10.3888994800507</v>
      </c>
      <c r="I63">
        <v>-9.5201816538651904</v>
      </c>
      <c r="J63">
        <v>-1.54576889910814</v>
      </c>
      <c r="K63">
        <v>646.02361597706999</v>
      </c>
      <c r="L63">
        <v>594.14266896844299</v>
      </c>
      <c r="M63">
        <v>36.830971967470703</v>
      </c>
      <c r="N63">
        <v>0.82986157041674402</v>
      </c>
      <c r="O63">
        <v>14.690136275145999</v>
      </c>
      <c r="P63">
        <v>52.555376809800698</v>
      </c>
      <c r="Q63">
        <v>2.5261133511317001E-2</v>
      </c>
    </row>
    <row r="64" spans="1:17" x14ac:dyDescent="0.3">
      <c r="A64" t="s">
        <v>61</v>
      </c>
      <c r="B64" t="s">
        <v>181</v>
      </c>
      <c r="C64" t="str">
        <f>IFERROR(VLOOKUP(Table1[[#This Row],[Ticker]],[1]!Table2[[Symbol]:[Industry]],2,FALSE),"-")</f>
        <v>-</v>
      </c>
      <c r="D64" t="s">
        <v>63</v>
      </c>
      <c r="E64">
        <v>151860.11489632499</v>
      </c>
      <c r="F64">
        <v>746.8</v>
      </c>
      <c r="G64">
        <v>56.959095530586701</v>
      </c>
      <c r="H64">
        <v>-3.25224223918039</v>
      </c>
      <c r="I64">
        <v>4.0274756130632996</v>
      </c>
      <c r="J64">
        <v>-0.911797607242118</v>
      </c>
      <c r="K64">
        <v>714.21087272512796</v>
      </c>
      <c r="L64">
        <v>616.47760746662095</v>
      </c>
      <c r="M64">
        <v>39.2687657472623</v>
      </c>
      <c r="N64">
        <v>2.45561228828532</v>
      </c>
      <c r="O64">
        <v>7.6995179432244303</v>
      </c>
      <c r="P64">
        <v>88.538247917192606</v>
      </c>
      <c r="Q64">
        <v>0.108572439416318</v>
      </c>
    </row>
    <row r="65" spans="1:17" x14ac:dyDescent="0.3">
      <c r="A65" t="s">
        <v>182</v>
      </c>
      <c r="B65" t="s">
        <v>183</v>
      </c>
      <c r="C65" t="str">
        <f>IFERROR(VLOOKUP(Table1[[#This Row],[Ticker]],[1]!Table2[[Symbol]:[Industry]],2,FALSE),"-")</f>
        <v>-</v>
      </c>
      <c r="D65" t="s">
        <v>18</v>
      </c>
      <c r="E65">
        <v>151435.53405863899</v>
      </c>
      <c r="F65">
        <v>348.15</v>
      </c>
      <c r="G65">
        <v>66.210987311176893</v>
      </c>
      <c r="H65">
        <v>4.4501047243376499</v>
      </c>
      <c r="I65">
        <v>0.150946826266803</v>
      </c>
      <c r="J65">
        <v>-1.21064204937313</v>
      </c>
      <c r="K65">
        <v>328.441104898736</v>
      </c>
      <c r="L65">
        <v>287.56386099941699</v>
      </c>
      <c r="M65">
        <v>61.464056773497099</v>
      </c>
      <c r="N65">
        <v>0.71711272453038599</v>
      </c>
      <c r="O65">
        <v>3.1308344104552699</v>
      </c>
      <c r="P65">
        <v>110.07693468094701</v>
      </c>
      <c r="Q65">
        <v>3.1627120652956003E-2</v>
      </c>
    </row>
    <row r="66" spans="1:17" x14ac:dyDescent="0.3">
      <c r="A66" t="s">
        <v>184</v>
      </c>
      <c r="B66" t="s">
        <v>185</v>
      </c>
      <c r="C66" t="str">
        <f>IFERROR(VLOOKUP(Table1[[#This Row],[Ticker]],[1]!Table2[[Symbol]:[Industry]],2,FALSE),"-")</f>
        <v>-</v>
      </c>
      <c r="D66" t="s">
        <v>186</v>
      </c>
      <c r="E66">
        <v>148969.30560634501</v>
      </c>
      <c r="F66">
        <v>1477.5</v>
      </c>
      <c r="G66">
        <v>13.9474563094162</v>
      </c>
      <c r="H66">
        <v>-2.1268025256700902</v>
      </c>
      <c r="I66">
        <v>5.5999921542530897</v>
      </c>
      <c r="J66">
        <v>3.4837744930713401</v>
      </c>
      <c r="K66">
        <v>1416.54216920044</v>
      </c>
      <c r="L66">
        <v>1275.15489963397</v>
      </c>
      <c r="M66">
        <v>60.865026036350898</v>
      </c>
      <c r="N66">
        <v>0.72864447332446303</v>
      </c>
      <c r="O66">
        <v>3.2148900169204699</v>
      </c>
      <c r="P66">
        <v>53.938320483433998</v>
      </c>
      <c r="Q66">
        <v>-2.8293013764599999E-4</v>
      </c>
    </row>
    <row r="67" spans="1:17" x14ac:dyDescent="0.3">
      <c r="A67" t="s">
        <v>187</v>
      </c>
      <c r="B67" t="s">
        <v>188</v>
      </c>
      <c r="C67" t="str">
        <f>IFERROR(VLOOKUP(Table1[[#This Row],[Ticker]],[1]!Table2[[Symbol]:[Industry]],2,FALSE),"-")</f>
        <v>-</v>
      </c>
      <c r="D67" t="s">
        <v>121</v>
      </c>
      <c r="E67">
        <v>138843.71186328001</v>
      </c>
      <c r="F67">
        <v>5703.35</v>
      </c>
      <c r="G67">
        <v>-3.33078851968141</v>
      </c>
      <c r="H67">
        <v>-3.14265556407369</v>
      </c>
      <c r="I67">
        <v>2.5576872170213498</v>
      </c>
      <c r="J67">
        <v>-1.3416326613846501</v>
      </c>
      <c r="K67">
        <v>5654.57248426158</v>
      </c>
      <c r="L67">
        <v>5223.3973536210697</v>
      </c>
      <c r="M67">
        <v>48.630353259496097</v>
      </c>
      <c r="N67">
        <v>0.519964823874973</v>
      </c>
      <c r="O67">
        <v>5.2889968176597897</v>
      </c>
      <c r="P67">
        <v>31.180854244773101</v>
      </c>
      <c r="Q67">
        <v>5.321322662257E-3</v>
      </c>
    </row>
    <row r="68" spans="1:17" x14ac:dyDescent="0.3">
      <c r="A68" t="s">
        <v>189</v>
      </c>
      <c r="B68" t="s">
        <v>190</v>
      </c>
      <c r="C68" t="str">
        <f>IFERROR(VLOOKUP(Table1[[#This Row],[Ticker]],[1]!Table2[[Symbol]:[Industry]],2,FALSE),"-")</f>
        <v>-</v>
      </c>
      <c r="D68" t="s">
        <v>95</v>
      </c>
      <c r="E68">
        <v>136808.46270480499</v>
      </c>
      <c r="F68">
        <v>431.4</v>
      </c>
      <c r="G68">
        <v>46.3533301283437</v>
      </c>
      <c r="H68">
        <v>-4.9855278798168499</v>
      </c>
      <c r="I68">
        <v>3.82168537533855</v>
      </c>
      <c r="J68">
        <v>-0.53991619917651601</v>
      </c>
      <c r="K68">
        <v>428.86335532265099</v>
      </c>
      <c r="L68">
        <v>388.03532037112802</v>
      </c>
      <c r="M68">
        <v>57.275791675172897</v>
      </c>
      <c r="N68">
        <v>0.67615595395662498</v>
      </c>
      <c r="O68">
        <v>9.1794158553546605</v>
      </c>
      <c r="P68">
        <v>86.915077989601301</v>
      </c>
      <c r="Q68">
        <v>0.14542648569991501</v>
      </c>
    </row>
    <row r="69" spans="1:17" x14ac:dyDescent="0.3">
      <c r="A69" t="s">
        <v>191</v>
      </c>
      <c r="B69" t="s">
        <v>192</v>
      </c>
      <c r="C69" t="str">
        <f>IFERROR(VLOOKUP(Table1[[#This Row],[Ticker]],[1]!Table2[[Symbol]:[Industry]],2,FALSE),"-")</f>
        <v>-</v>
      </c>
      <c r="D69" t="s">
        <v>193</v>
      </c>
      <c r="E69">
        <v>135467.43952770601</v>
      </c>
      <c r="F69">
        <v>196.97</v>
      </c>
      <c r="G69">
        <v>75.519757197453401</v>
      </c>
      <c r="H69">
        <v>0.32909483274374302</v>
      </c>
      <c r="I69">
        <v>52.021570464388702</v>
      </c>
      <c r="J69">
        <v>3.99371956819353</v>
      </c>
      <c r="K69">
        <v>185.02486252252501</v>
      </c>
      <c r="L69">
        <v>145.98193398340501</v>
      </c>
      <c r="M69">
        <v>73.073206069068902</v>
      </c>
      <c r="N69">
        <v>0.65844449995807597</v>
      </c>
      <c r="O69">
        <v>6.04660608214449</v>
      </c>
      <c r="P69">
        <v>126.92396313364</v>
      </c>
      <c r="Q69">
        <v>4.8414988491309E-2</v>
      </c>
    </row>
    <row r="70" spans="1:17" x14ac:dyDescent="0.3">
      <c r="A70" t="s">
        <v>194</v>
      </c>
      <c r="B70" t="s">
        <v>195</v>
      </c>
      <c r="C70" t="str">
        <f>IFERROR(VLOOKUP(Table1[[#This Row],[Ticker]],[1]!Table2[[Symbol]:[Industry]],2,FALSE),"-")</f>
        <v>-</v>
      </c>
      <c r="D70" t="s">
        <v>196</v>
      </c>
      <c r="E70">
        <v>133436.04878834999</v>
      </c>
      <c r="F70">
        <v>4946.8500000000004</v>
      </c>
      <c r="G70">
        <v>17.975686721140001</v>
      </c>
      <c r="H70">
        <v>-4.3664047708109202</v>
      </c>
      <c r="I70">
        <v>13.904618362935301</v>
      </c>
      <c r="J70">
        <v>-1.43395591276703</v>
      </c>
      <c r="K70">
        <v>4797.93837426954</v>
      </c>
      <c r="L70">
        <v>4350.8289316499504</v>
      </c>
      <c r="M70">
        <v>53.955091715594101</v>
      </c>
      <c r="N70">
        <v>0.55599054865188602</v>
      </c>
      <c r="O70">
        <v>2.2650777767670101</v>
      </c>
      <c r="P70">
        <v>51.048854961831999</v>
      </c>
      <c r="Q70">
        <v>5.8436457625009999E-2</v>
      </c>
    </row>
    <row r="71" spans="1:17" x14ac:dyDescent="0.3">
      <c r="A71" t="s">
        <v>197</v>
      </c>
      <c r="B71" t="s">
        <v>198</v>
      </c>
      <c r="C71" t="str">
        <f>IFERROR(VLOOKUP(Table1[[#This Row],[Ticker]],[1]!Table2[[Symbol]:[Industry]],2,FALSE),"-")</f>
        <v>-</v>
      </c>
      <c r="D71" t="s">
        <v>104</v>
      </c>
      <c r="E71">
        <v>130226.128818539</v>
      </c>
      <c r="F71">
        <v>2737.25</v>
      </c>
      <c r="G71">
        <v>73.393064729488103</v>
      </c>
      <c r="H71">
        <v>7.5195008631957698</v>
      </c>
      <c r="I71">
        <v>16.556661589444101</v>
      </c>
      <c r="J71">
        <v>2.96058217293819</v>
      </c>
      <c r="K71">
        <v>2512.3376668518399</v>
      </c>
      <c r="L71">
        <v>2156.0118854883199</v>
      </c>
      <c r="M71">
        <v>70.242372233411601</v>
      </c>
      <c r="N71">
        <v>0.97406637144781705</v>
      </c>
      <c r="O71">
        <v>2.9500410996438</v>
      </c>
      <c r="P71">
        <v>104.891650136606</v>
      </c>
      <c r="Q71">
        <v>0.26253911168730998</v>
      </c>
    </row>
    <row r="72" spans="1:17" x14ac:dyDescent="0.3">
      <c r="A72" t="s">
        <v>199</v>
      </c>
      <c r="B72" t="s">
        <v>200</v>
      </c>
      <c r="C72" t="str">
        <f>IFERROR(VLOOKUP(Table1[[#This Row],[Ticker]],[1]!Table2[[Symbol]:[Industry]],2,FALSE),"-")</f>
        <v>-</v>
      </c>
      <c r="D72" t="s">
        <v>201</v>
      </c>
      <c r="E72">
        <v>130145.971345</v>
      </c>
      <c r="F72">
        <v>5030.7</v>
      </c>
      <c r="G72">
        <v>8.6985638930524001</v>
      </c>
      <c r="H72">
        <v>0.83688792937355805</v>
      </c>
      <c r="I72">
        <v>28.856904058566499</v>
      </c>
      <c r="J72">
        <v>1.9629275624357201</v>
      </c>
      <c r="K72">
        <v>4675.1869227420102</v>
      </c>
      <c r="L72">
        <v>4153.8901694538599</v>
      </c>
      <c r="M72">
        <v>58.675115463470497</v>
      </c>
      <c r="N72">
        <v>0.93179913799807002</v>
      </c>
      <c r="O72">
        <v>1.29803009521538</v>
      </c>
      <c r="P72">
        <v>52.662883500743398</v>
      </c>
      <c r="Q72">
        <v>-4.5744205239750001E-2</v>
      </c>
    </row>
    <row r="73" spans="1:17" x14ac:dyDescent="0.3">
      <c r="A73" t="s">
        <v>202</v>
      </c>
      <c r="B73" t="s">
        <v>203</v>
      </c>
      <c r="C73" t="str">
        <f>IFERROR(VLOOKUP(Table1[[#This Row],[Ticker]],[1]!Table2[[Symbol]:[Industry]],2,FALSE),"-")</f>
        <v>-</v>
      </c>
      <c r="D73" t="s">
        <v>34</v>
      </c>
      <c r="E73">
        <v>129904.61793648</v>
      </c>
      <c r="F73">
        <v>249.85</v>
      </c>
      <c r="G73">
        <v>1.6320212187405301</v>
      </c>
      <c r="H73">
        <v>-1.5676217698982</v>
      </c>
      <c r="I73">
        <v>-18.6740564538371</v>
      </c>
      <c r="J73">
        <v>-2.3775212879255001</v>
      </c>
      <c r="K73">
        <v>254.60546031688801</v>
      </c>
      <c r="L73">
        <v>246.68928605566299</v>
      </c>
      <c r="M73">
        <v>55.470846861010202</v>
      </c>
      <c r="N73">
        <v>0.63640766364672596</v>
      </c>
      <c r="O73">
        <v>19.951971182709599</v>
      </c>
      <c r="P73">
        <v>34.111647879763801</v>
      </c>
      <c r="Q73">
        <v>0.14995180934057201</v>
      </c>
    </row>
    <row r="74" spans="1:17" x14ac:dyDescent="0.3">
      <c r="A74" t="s">
        <v>204</v>
      </c>
      <c r="B74" t="s">
        <v>205</v>
      </c>
      <c r="C74" t="str">
        <f>IFERROR(VLOOKUP(Table1[[#This Row],[Ticker]],[1]!Table2[[Symbol]:[Industry]],2,FALSE),"-")</f>
        <v>-</v>
      </c>
      <c r="D74" t="s">
        <v>51</v>
      </c>
      <c r="E74">
        <v>129052.1130156</v>
      </c>
      <c r="F74">
        <v>1618.2</v>
      </c>
      <c r="G74">
        <v>1.9144921949777101</v>
      </c>
      <c r="H74">
        <v>7.4941030122815194E-2</v>
      </c>
      <c r="I74">
        <v>-4.5678148724804704</v>
      </c>
      <c r="J74">
        <v>0.71567328382862005</v>
      </c>
      <c r="K74">
        <v>1538.1460323308099</v>
      </c>
      <c r="L74">
        <v>1417.48964075393</v>
      </c>
      <c r="M74">
        <v>63.777535562079301</v>
      </c>
      <c r="N74">
        <v>0.60756224459168295</v>
      </c>
      <c r="O74">
        <v>0.72920528982820498</v>
      </c>
      <c r="P74">
        <v>42.950530035335603</v>
      </c>
      <c r="Q74">
        <v>4.5955805421667002E-2</v>
      </c>
    </row>
    <row r="75" spans="1:17" x14ac:dyDescent="0.3">
      <c r="A75" t="s">
        <v>206</v>
      </c>
      <c r="B75" t="s">
        <v>207</v>
      </c>
      <c r="C75" t="str">
        <f>IFERROR(VLOOKUP(Table1[[#This Row],[Ticker]],[1]!Table2[[Symbol]:[Industry]],2,FALSE),"-")</f>
        <v>-</v>
      </c>
      <c r="D75" t="s">
        <v>60</v>
      </c>
      <c r="E75">
        <v>127884.19907528</v>
      </c>
      <c r="F75">
        <v>736.6</v>
      </c>
      <c r="G75">
        <v>82.359585206627003</v>
      </c>
      <c r="H75">
        <v>3.5246702720163001</v>
      </c>
      <c r="I75">
        <v>30.986529572657499</v>
      </c>
      <c r="J75">
        <v>2.5599182785412302</v>
      </c>
      <c r="K75">
        <v>691.17618269441095</v>
      </c>
      <c r="L75">
        <v>579.08941762053496</v>
      </c>
      <c r="M75">
        <v>66.535617173030104</v>
      </c>
      <c r="N75">
        <v>0.51245824910716398</v>
      </c>
      <c r="O75">
        <v>2.0906869399945598</v>
      </c>
      <c r="P75">
        <v>115.317158725518</v>
      </c>
      <c r="Q75">
        <v>0.105428046106483</v>
      </c>
    </row>
    <row r="76" spans="1:17" x14ac:dyDescent="0.3">
      <c r="A76" t="s">
        <v>208</v>
      </c>
      <c r="B76" t="s">
        <v>209</v>
      </c>
      <c r="C76" t="str">
        <f>IFERROR(VLOOKUP(Table1[[#This Row],[Ticker]],[1]!Table2[[Symbol]:[Industry]],2,FALSE),"-")</f>
        <v>-</v>
      </c>
      <c r="D76" t="s">
        <v>34</v>
      </c>
      <c r="E76">
        <v>127683.736410567</v>
      </c>
      <c r="F76">
        <v>114.75</v>
      </c>
      <c r="G76">
        <v>53.835755113034502</v>
      </c>
      <c r="H76">
        <v>-7.5853590508359199</v>
      </c>
      <c r="I76">
        <v>-19.096677726090899</v>
      </c>
      <c r="J76">
        <v>-2.34039946461625</v>
      </c>
      <c r="K76">
        <v>119.06887318808801</v>
      </c>
      <c r="L76">
        <v>111.135839093543</v>
      </c>
      <c r="M76">
        <v>47.712993733367</v>
      </c>
      <c r="N76">
        <v>0.46994532243710402</v>
      </c>
      <c r="O76">
        <v>24.531590413943299</v>
      </c>
      <c r="P76">
        <v>87.041564792176004</v>
      </c>
      <c r="Q76">
        <v>0.13392981449157201</v>
      </c>
    </row>
    <row r="77" spans="1:17" x14ac:dyDescent="0.3">
      <c r="A77" t="s">
        <v>210</v>
      </c>
      <c r="B77" t="s">
        <v>211</v>
      </c>
      <c r="C77" t="str">
        <f>IFERROR(VLOOKUP(Table1[[#This Row],[Ticker]],[1]!Table2[[Symbol]:[Industry]],2,FALSE),"-")</f>
        <v>-</v>
      </c>
      <c r="D77" t="s">
        <v>212</v>
      </c>
      <c r="E77">
        <v>125672.18359283</v>
      </c>
      <c r="F77">
        <v>1027.1500000000001</v>
      </c>
      <c r="G77">
        <v>-11.0117158390436</v>
      </c>
      <c r="H77">
        <v>-2.6457384902506198</v>
      </c>
      <c r="I77">
        <v>-18.7076026406002</v>
      </c>
      <c r="J77">
        <v>-6.1381622342605704</v>
      </c>
      <c r="K77">
        <v>1068.61192944961</v>
      </c>
      <c r="L77">
        <v>1060.5964315057599</v>
      </c>
      <c r="M77">
        <v>34.250859724503002</v>
      </c>
      <c r="N77">
        <v>0.57751139842861499</v>
      </c>
      <c r="O77">
        <v>31.236917684856099</v>
      </c>
      <c r="P77">
        <v>49.7303206997084</v>
      </c>
      <c r="Q77">
        <v>-2.7563961483357002E-2</v>
      </c>
    </row>
    <row r="78" spans="1:17" x14ac:dyDescent="0.3">
      <c r="A78" t="s">
        <v>213</v>
      </c>
      <c r="B78" t="s">
        <v>214</v>
      </c>
      <c r="C78" t="str">
        <f>IFERROR(VLOOKUP(Table1[[#This Row],[Ticker]],[1]!Table2[[Symbol]:[Industry]],2,FALSE),"-")</f>
        <v>-</v>
      </c>
      <c r="D78" t="s">
        <v>139</v>
      </c>
      <c r="E78">
        <v>123137.74878533999</v>
      </c>
      <c r="F78">
        <v>1251.75</v>
      </c>
      <c r="G78">
        <v>64.320567889218694</v>
      </c>
      <c r="H78">
        <v>-13.124012388962001</v>
      </c>
      <c r="I78">
        <v>-5.4358567543983902</v>
      </c>
      <c r="J78">
        <v>-2.28160788644837</v>
      </c>
      <c r="K78">
        <v>1317.3805274689701</v>
      </c>
      <c r="L78">
        <v>1178.74443047008</v>
      </c>
      <c r="M78">
        <v>47.045100401289801</v>
      </c>
      <c r="N78">
        <v>0.74124089750373301</v>
      </c>
      <c r="O78">
        <v>31.8114639504693</v>
      </c>
      <c r="P78">
        <v>95.265579907963499</v>
      </c>
      <c r="Q78">
        <v>8.0695638657337004E-2</v>
      </c>
    </row>
    <row r="79" spans="1:17" x14ac:dyDescent="0.3">
      <c r="A79" t="s">
        <v>215</v>
      </c>
      <c r="B79" t="s">
        <v>216</v>
      </c>
      <c r="C79" t="str">
        <f>IFERROR(VLOOKUP(Table1[[#This Row],[Ticker]],[1]!Table2[[Symbol]:[Industry]],2,FALSE),"-")</f>
        <v>-</v>
      </c>
      <c r="D79" t="s">
        <v>54</v>
      </c>
      <c r="E79">
        <v>121414.80588124999</v>
      </c>
      <c r="F79">
        <v>3201.85</v>
      </c>
      <c r="G79">
        <v>42.2071813826051</v>
      </c>
      <c r="H79">
        <v>7.3932905973319301</v>
      </c>
      <c r="I79">
        <v>22.190812013614899</v>
      </c>
      <c r="J79">
        <v>1.71293132158883</v>
      </c>
      <c r="K79">
        <v>2897.1379760967702</v>
      </c>
      <c r="L79">
        <v>2486.4453800902802</v>
      </c>
      <c r="M79">
        <v>75.746118492632107</v>
      </c>
      <c r="N79">
        <v>0.74349788806982497</v>
      </c>
      <c r="O79">
        <v>2.0941018473694801</v>
      </c>
      <c r="P79">
        <v>81.8354771843143</v>
      </c>
      <c r="Q79">
        <v>0.10895702205462</v>
      </c>
    </row>
    <row r="80" spans="1:17" x14ac:dyDescent="0.3">
      <c r="A80" t="s">
        <v>217</v>
      </c>
      <c r="B80" t="s">
        <v>218</v>
      </c>
      <c r="C80" t="str">
        <f>IFERROR(VLOOKUP(Table1[[#This Row],[Ticker]],[1]!Table2[[Symbol]:[Industry]],2,FALSE),"-")</f>
        <v>-</v>
      </c>
      <c r="D80" t="s">
        <v>54</v>
      </c>
      <c r="E80">
        <v>121326.82547556001</v>
      </c>
      <c r="F80">
        <v>1450.7</v>
      </c>
      <c r="G80">
        <v>2.9682680367730199</v>
      </c>
      <c r="H80">
        <v>1.4923370798270299</v>
      </c>
      <c r="I80">
        <v>21.489729213336499</v>
      </c>
      <c r="J80">
        <v>2.84364482573001</v>
      </c>
      <c r="K80">
        <v>1372.95001884465</v>
      </c>
      <c r="L80">
        <v>1256.7241502084</v>
      </c>
      <c r="M80">
        <v>66.835185791475595</v>
      </c>
      <c r="N80">
        <v>0.99879779148593695</v>
      </c>
      <c r="O80">
        <v>1.81291790170261</v>
      </c>
      <c r="P80">
        <v>43.463212025316402</v>
      </c>
      <c r="Q80">
        <v>0.116938628586006</v>
      </c>
    </row>
    <row r="81" spans="1:17" x14ac:dyDescent="0.3">
      <c r="A81" t="s">
        <v>219</v>
      </c>
      <c r="B81" t="s">
        <v>220</v>
      </c>
      <c r="C81" t="str">
        <f>IFERROR(VLOOKUP(Table1[[#This Row],[Ticker]],[1]!Table2[[Symbol]:[Industry]],2,FALSE),"-")</f>
        <v>-</v>
      </c>
      <c r="D81" t="s">
        <v>124</v>
      </c>
      <c r="E81">
        <v>120118.007961</v>
      </c>
      <c r="F81">
        <v>578.20000000000005</v>
      </c>
      <c r="G81">
        <v>326.049708601406</v>
      </c>
      <c r="H81">
        <v>2.2016881702671398</v>
      </c>
      <c r="I81">
        <v>109.115509616531</v>
      </c>
      <c r="J81">
        <v>1.929182639812</v>
      </c>
      <c r="K81">
        <v>526.06099105892599</v>
      </c>
      <c r="L81">
        <v>358.97242569592299</v>
      </c>
      <c r="M81">
        <v>55.229334677663097</v>
      </c>
      <c r="N81">
        <v>0.41619418891707899</v>
      </c>
      <c r="O81">
        <v>11.8989968868903</v>
      </c>
      <c r="P81">
        <v>367.42118027485799</v>
      </c>
      <c r="Q81">
        <v>0.22473452718238399</v>
      </c>
    </row>
    <row r="82" spans="1:17" x14ac:dyDescent="0.3">
      <c r="A82" t="s">
        <v>221</v>
      </c>
      <c r="B82" t="s">
        <v>222</v>
      </c>
      <c r="C82" t="str">
        <f>IFERROR(VLOOKUP(Table1[[#This Row],[Ticker]],[1]!Table2[[Symbol]:[Industry]],2,FALSE),"-")</f>
        <v>-</v>
      </c>
      <c r="D82" t="s">
        <v>223</v>
      </c>
      <c r="E82">
        <v>119678.25304512</v>
      </c>
      <c r="F82">
        <v>1201.1500000000001</v>
      </c>
      <c r="G82">
        <v>14.697610351816399</v>
      </c>
      <c r="H82">
        <v>-1.3734615789439</v>
      </c>
      <c r="I82">
        <v>-10.006846825045301</v>
      </c>
      <c r="J82">
        <v>2.0691207917650001</v>
      </c>
      <c r="K82">
        <v>1166.2538250822099</v>
      </c>
      <c r="L82">
        <v>1083.73665197167</v>
      </c>
      <c r="M82">
        <v>59.280172404562698</v>
      </c>
      <c r="N82">
        <v>0.53571137071919395</v>
      </c>
      <c r="O82">
        <v>4.3516961930770401</v>
      </c>
      <c r="P82">
        <v>46.8252215393982</v>
      </c>
      <c r="Q82">
        <v>1.2437108716952E-2</v>
      </c>
    </row>
    <row r="83" spans="1:17" x14ac:dyDescent="0.3">
      <c r="A83" t="s">
        <v>224</v>
      </c>
      <c r="B83" t="s">
        <v>225</v>
      </c>
      <c r="C83" t="str">
        <f>IFERROR(VLOOKUP(Table1[[#This Row],[Ticker]],[1]!Table2[[Symbol]:[Industry]],2,FALSE),"-")</f>
        <v>-</v>
      </c>
      <c r="D83" t="s">
        <v>226</v>
      </c>
      <c r="E83">
        <v>118813.7021464</v>
      </c>
      <c r="F83">
        <v>1890.6</v>
      </c>
      <c r="G83">
        <v>13.9092865363949</v>
      </c>
      <c r="H83">
        <v>1.4457781074459</v>
      </c>
      <c r="I83">
        <v>9.0905672824677595</v>
      </c>
      <c r="J83">
        <v>-1.07307070411278</v>
      </c>
      <c r="K83">
        <v>1837.90174980915</v>
      </c>
      <c r="L83">
        <v>1641.5618837910299</v>
      </c>
      <c r="M83">
        <v>59.001627348402899</v>
      </c>
      <c r="N83">
        <v>0.68522950412438799</v>
      </c>
      <c r="O83">
        <v>5.0142811805776004</v>
      </c>
      <c r="P83">
        <v>53.351989293101298</v>
      </c>
      <c r="Q83">
        <v>3.6454070091789998E-3</v>
      </c>
    </row>
    <row r="84" spans="1:17" x14ac:dyDescent="0.3">
      <c r="A84" t="s">
        <v>227</v>
      </c>
      <c r="B84" t="s">
        <v>228</v>
      </c>
      <c r="C84" t="str">
        <f>IFERROR(VLOOKUP(Table1[[#This Row],[Ticker]],[1]!Table2[[Symbol]:[Industry]],2,FALSE),"-")</f>
        <v>-</v>
      </c>
      <c r="D84" t="s">
        <v>229</v>
      </c>
      <c r="E84">
        <v>117983.99176271399</v>
      </c>
      <c r="F84">
        <v>444.45</v>
      </c>
      <c r="G84">
        <v>127.738651984413</v>
      </c>
      <c r="H84">
        <v>-3.3368099374938498</v>
      </c>
      <c r="I84">
        <v>67.5399549079293</v>
      </c>
      <c r="J84">
        <v>0.88772057987070097</v>
      </c>
      <c r="K84">
        <v>404.06555294194499</v>
      </c>
      <c r="L84">
        <v>317.75174893666099</v>
      </c>
      <c r="M84">
        <v>68.489103300275204</v>
      </c>
      <c r="N84">
        <v>0.24023161127180401</v>
      </c>
      <c r="O84">
        <v>1.99122510968612</v>
      </c>
      <c r="P84">
        <v>167.177637511271</v>
      </c>
      <c r="Q84">
        <v>6.7222198177447998E-2</v>
      </c>
    </row>
    <row r="85" spans="1:17" x14ac:dyDescent="0.3">
      <c r="A85" t="s">
        <v>230</v>
      </c>
      <c r="B85" t="s">
        <v>231</v>
      </c>
      <c r="C85" t="str">
        <f>IFERROR(VLOOKUP(Table1[[#This Row],[Ticker]],[1]!Table2[[Symbol]:[Industry]],2,FALSE),"-")</f>
        <v>-</v>
      </c>
      <c r="D85" t="s">
        <v>57</v>
      </c>
      <c r="E85">
        <v>116879.902822305</v>
      </c>
      <c r="F85">
        <v>726.4</v>
      </c>
      <c r="G85">
        <v>265.23303624408402</v>
      </c>
      <c r="H85">
        <v>26.143836269011398</v>
      </c>
      <c r="I85">
        <v>77.990753545993599</v>
      </c>
      <c r="J85">
        <v>5.5181955108168799</v>
      </c>
      <c r="K85">
        <v>589.36557465488102</v>
      </c>
      <c r="L85">
        <v>428.01326841263301</v>
      </c>
      <c r="M85">
        <v>76.373840817582305</v>
      </c>
      <c r="N85">
        <v>0.838079770205861</v>
      </c>
      <c r="O85">
        <v>0.4818281938326</v>
      </c>
      <c r="P85">
        <v>302.809611829944</v>
      </c>
      <c r="Q85">
        <v>0.17658077664932401</v>
      </c>
    </row>
    <row r="86" spans="1:17" x14ac:dyDescent="0.3">
      <c r="A86" t="s">
        <v>232</v>
      </c>
      <c r="B86" t="s">
        <v>233</v>
      </c>
      <c r="C86" t="str">
        <f>IFERROR(VLOOKUP(Table1[[#This Row],[Ticker]],[1]!Table2[[Symbol]:[Industry]],2,FALSE),"-")</f>
        <v>-</v>
      </c>
      <c r="D86" t="s">
        <v>34</v>
      </c>
      <c r="E86">
        <v>116004.10401507199</v>
      </c>
      <c r="F86">
        <v>60.74</v>
      </c>
      <c r="G86">
        <v>66.171238984002201</v>
      </c>
      <c r="H86">
        <v>-12.036758223784</v>
      </c>
      <c r="I86">
        <v>-18.020138690003101</v>
      </c>
      <c r="J86">
        <v>-2.8684538413202998</v>
      </c>
      <c r="K86">
        <v>63.412655531314101</v>
      </c>
      <c r="L86">
        <v>57.601393649735599</v>
      </c>
      <c r="M86">
        <v>41.744217786041297</v>
      </c>
      <c r="N86">
        <v>0.327780349559395</v>
      </c>
      <c r="O86">
        <v>37.882779058281102</v>
      </c>
      <c r="P86">
        <v>102.466666666666</v>
      </c>
      <c r="Q86">
        <v>0.110273376948321</v>
      </c>
    </row>
    <row r="87" spans="1:17" x14ac:dyDescent="0.3">
      <c r="A87" t="s">
        <v>234</v>
      </c>
      <c r="B87" t="s">
        <v>235</v>
      </c>
      <c r="C87" t="str">
        <f>IFERROR(VLOOKUP(Table1[[#This Row],[Ticker]],[1]!Table2[[Symbol]:[Industry]],2,FALSE),"-")</f>
        <v>-</v>
      </c>
      <c r="D87" t="s">
        <v>51</v>
      </c>
      <c r="E87">
        <v>115985.462869214</v>
      </c>
      <c r="F87">
        <v>6999.3</v>
      </c>
      <c r="G87">
        <v>-8.5831302554794604</v>
      </c>
      <c r="H87">
        <v>-0.52846563777589795</v>
      </c>
      <c r="I87">
        <v>-5.2409016947886498</v>
      </c>
      <c r="J87">
        <v>-1.45474678404957</v>
      </c>
      <c r="K87">
        <v>6691.6702624344498</v>
      </c>
      <c r="L87">
        <v>6158.8095892779502</v>
      </c>
      <c r="M87">
        <v>55.257114498743199</v>
      </c>
      <c r="N87">
        <v>0.64054055704326796</v>
      </c>
      <c r="O87">
        <v>1.54515451545154</v>
      </c>
      <c r="P87">
        <v>34.458414576749803</v>
      </c>
      <c r="Q87">
        <v>1.1984916977534E-2</v>
      </c>
    </row>
    <row r="88" spans="1:17" x14ac:dyDescent="0.3">
      <c r="A88" t="s">
        <v>236</v>
      </c>
      <c r="B88" t="s">
        <v>237</v>
      </c>
      <c r="C88" t="str">
        <f>IFERROR(VLOOKUP(Table1[[#This Row],[Ticker]],[1]!Table2[[Symbol]:[Industry]],2,FALSE),"-")</f>
        <v>-</v>
      </c>
      <c r="D88" t="s">
        <v>186</v>
      </c>
      <c r="E88">
        <v>114030.51425353999</v>
      </c>
      <c r="F88">
        <v>644.4</v>
      </c>
      <c r="G88">
        <v>-13.4780407906016</v>
      </c>
      <c r="H88">
        <v>0.367330218355576</v>
      </c>
      <c r="I88">
        <v>6.0400985411201296</v>
      </c>
      <c r="J88">
        <v>2.4930469240822202</v>
      </c>
      <c r="K88">
        <v>619.975043301955</v>
      </c>
      <c r="L88">
        <v>576.78945381369101</v>
      </c>
      <c r="M88">
        <v>58.344368878812404</v>
      </c>
      <c r="N88">
        <v>0.58583334154987499</v>
      </c>
      <c r="O88">
        <v>2.7855369335816298</v>
      </c>
      <c r="P88">
        <v>31.725265739983598</v>
      </c>
      <c r="Q88">
        <v>-7.8502923624015994E-2</v>
      </c>
    </row>
    <row r="89" spans="1:17" x14ac:dyDescent="0.3">
      <c r="A89" t="s">
        <v>238</v>
      </c>
      <c r="B89" t="s">
        <v>239</v>
      </c>
      <c r="C89" t="str">
        <f>IFERROR(VLOOKUP(Table1[[#This Row],[Ticker]],[1]!Table2[[Symbol]:[Industry]],2,FALSE),"-")</f>
        <v>-</v>
      </c>
      <c r="D89" t="s">
        <v>51</v>
      </c>
      <c r="E89">
        <v>113785.35692799999</v>
      </c>
      <c r="F89">
        <v>3419.45</v>
      </c>
      <c r="G89">
        <v>41.928424213971603</v>
      </c>
      <c r="H89">
        <v>4.3527783886825002</v>
      </c>
      <c r="I89">
        <v>16.730251142336201</v>
      </c>
      <c r="J89">
        <v>-1.1539402229906801</v>
      </c>
      <c r="K89">
        <v>3131.2947991269398</v>
      </c>
      <c r="L89">
        <v>2678.73409126252</v>
      </c>
      <c r="M89">
        <v>66.713537717332699</v>
      </c>
      <c r="N89">
        <v>0.78793603185467098</v>
      </c>
      <c r="O89">
        <v>0.92266300135988</v>
      </c>
      <c r="P89">
        <v>92.9657741034395</v>
      </c>
      <c r="Q89">
        <v>9.2024339326810006E-2</v>
      </c>
    </row>
    <row r="90" spans="1:17" x14ac:dyDescent="0.3">
      <c r="A90" t="s">
        <v>240</v>
      </c>
      <c r="B90" t="s">
        <v>241</v>
      </c>
      <c r="C90" t="str">
        <f>IFERROR(VLOOKUP(Table1[[#This Row],[Ticker]],[1]!Table2[[Symbol]:[Industry]],2,FALSE),"-")</f>
        <v>-</v>
      </c>
      <c r="D90" t="s">
        <v>51</v>
      </c>
      <c r="E90">
        <v>112119.62233575</v>
      </c>
      <c r="F90">
        <v>1138.3</v>
      </c>
      <c r="G90">
        <v>45.901843714642602</v>
      </c>
      <c r="H90">
        <v>-9.7864741776223596</v>
      </c>
      <c r="I90">
        <v>7.9288822857906398</v>
      </c>
      <c r="J90">
        <v>-7.7400762020756204</v>
      </c>
      <c r="K90">
        <v>1158.8997719220699</v>
      </c>
      <c r="L90">
        <v>964.48312876060197</v>
      </c>
      <c r="M90">
        <v>27.3187854363177</v>
      </c>
      <c r="N90">
        <v>1.5872270398387101</v>
      </c>
      <c r="O90">
        <v>16.340156373539401</v>
      </c>
      <c r="P90">
        <v>100.49317481285701</v>
      </c>
      <c r="Q90">
        <v>7.7303347269617004E-2</v>
      </c>
    </row>
    <row r="91" spans="1:17" x14ac:dyDescent="0.3">
      <c r="A91" t="s">
        <v>242</v>
      </c>
      <c r="B91" t="s">
        <v>243</v>
      </c>
      <c r="C91" t="str">
        <f>IFERROR(VLOOKUP(Table1[[#This Row],[Ticker]],[1]!Table2[[Symbol]:[Industry]],2,FALSE),"-")</f>
        <v>-</v>
      </c>
      <c r="D91" t="s">
        <v>27</v>
      </c>
      <c r="E91">
        <v>111798.50589056</v>
      </c>
      <c r="F91">
        <v>15.97</v>
      </c>
      <c r="G91">
        <v>47.6801995574789</v>
      </c>
      <c r="H91">
        <v>-1.06246869934173</v>
      </c>
      <c r="I91">
        <v>2.86860336962497</v>
      </c>
      <c r="J91">
        <v>-0.38530149029375099</v>
      </c>
      <c r="K91">
        <v>15.8770047600596</v>
      </c>
      <c r="L91">
        <v>14.342830200288899</v>
      </c>
      <c r="M91">
        <v>54.630062675892901</v>
      </c>
      <c r="N91">
        <v>0.418712177238179</v>
      </c>
      <c r="O91">
        <v>20.100187852222898</v>
      </c>
      <c r="P91">
        <v>87.882352941176407</v>
      </c>
      <c r="Q91">
        <v>7.6034576478533997E-2</v>
      </c>
    </row>
    <row r="92" spans="1:17" x14ac:dyDescent="0.3">
      <c r="A92" t="s">
        <v>244</v>
      </c>
      <c r="B92" t="s">
        <v>245</v>
      </c>
      <c r="C92" t="str">
        <f>IFERROR(VLOOKUP(Table1[[#This Row],[Ticker]],[1]!Table2[[Symbol]:[Industry]],2,FALSE),"-")</f>
        <v>-</v>
      </c>
      <c r="D92" t="s">
        <v>163</v>
      </c>
      <c r="E92">
        <v>111547.67448012</v>
      </c>
      <c r="F92">
        <v>711.8</v>
      </c>
      <c r="G92">
        <v>43.5918194091864</v>
      </c>
      <c r="H92">
        <v>-2.0739171654063302</v>
      </c>
      <c r="I92">
        <v>51.812352630427498</v>
      </c>
      <c r="J92">
        <v>-2.16971855800278</v>
      </c>
      <c r="K92">
        <v>701.62888237020002</v>
      </c>
      <c r="L92">
        <v>580.70285107287395</v>
      </c>
      <c r="M92">
        <v>53.527059154989502</v>
      </c>
      <c r="N92">
        <v>0.58210855468639999</v>
      </c>
      <c r="O92">
        <v>10.1081764540601</v>
      </c>
      <c r="P92">
        <v>98.162583518930902</v>
      </c>
      <c r="Q92">
        <v>0.237386410644639</v>
      </c>
    </row>
    <row r="93" spans="1:17" x14ac:dyDescent="0.3">
      <c r="A93" t="s">
        <v>246</v>
      </c>
      <c r="B93" t="s">
        <v>247</v>
      </c>
      <c r="C93" t="str">
        <f>IFERROR(VLOOKUP(Table1[[#This Row],[Ticker]],[1]!Table2[[Symbol]:[Industry]],2,FALSE),"-")</f>
        <v>-</v>
      </c>
      <c r="D93" t="s">
        <v>248</v>
      </c>
      <c r="E93">
        <v>110565.6504446</v>
      </c>
      <c r="F93">
        <v>9972.4500000000007</v>
      </c>
      <c r="G93">
        <v>6.4053723068817696</v>
      </c>
      <c r="H93">
        <v>2.98830238157029</v>
      </c>
      <c r="I93">
        <v>0.42834140803693899</v>
      </c>
      <c r="J93">
        <v>1.1339844946972</v>
      </c>
      <c r="K93">
        <v>9361.5349148847999</v>
      </c>
      <c r="L93">
        <v>8492.5041841034708</v>
      </c>
      <c r="M93">
        <v>71.335869742217696</v>
      </c>
      <c r="N93">
        <v>0.79992526763528105</v>
      </c>
      <c r="O93">
        <v>4.3775601782911799</v>
      </c>
      <c r="P93">
        <v>50.461684696510197</v>
      </c>
      <c r="Q93">
        <v>9.8866653631026993E-2</v>
      </c>
    </row>
    <row r="94" spans="1:17" x14ac:dyDescent="0.3">
      <c r="A94" t="s">
        <v>249</v>
      </c>
      <c r="B94" t="s">
        <v>250</v>
      </c>
      <c r="C94" t="str">
        <f>IFERROR(VLOOKUP(Table1[[#This Row],[Ticker]],[1]!Table2[[Symbol]:[Industry]],2,FALSE),"-")</f>
        <v>-</v>
      </c>
      <c r="D94" t="s">
        <v>24</v>
      </c>
      <c r="E94">
        <v>107727.58204936</v>
      </c>
      <c r="F94">
        <v>1415.75</v>
      </c>
      <c r="G94">
        <v>-29.317262021308601</v>
      </c>
      <c r="H94">
        <v>-4.1890805595357099</v>
      </c>
      <c r="I94">
        <v>-16.4359036515533</v>
      </c>
      <c r="J94">
        <v>-0.90718627654383399</v>
      </c>
      <c r="K94">
        <v>1410.08412960344</v>
      </c>
      <c r="L94">
        <v>1441.28069137783</v>
      </c>
      <c r="M94">
        <v>54.441904514097502</v>
      </c>
      <c r="N94">
        <v>1.01031948288108</v>
      </c>
      <c r="O94">
        <v>19.689210665724801</v>
      </c>
      <c r="P94">
        <v>6.5114354498946696</v>
      </c>
      <c r="Q94">
        <v>1.6696756484156999E-2</v>
      </c>
    </row>
    <row r="95" spans="1:17" x14ac:dyDescent="0.3">
      <c r="A95" t="s">
        <v>251</v>
      </c>
      <c r="B95" t="s">
        <v>252</v>
      </c>
      <c r="C95" t="str">
        <f>IFERROR(VLOOKUP(Table1[[#This Row],[Ticker]],[1]!Table2[[Symbol]:[Industry]],2,FALSE),"-")</f>
        <v>-</v>
      </c>
      <c r="D95" t="s">
        <v>37</v>
      </c>
      <c r="E95">
        <v>107435.645545469</v>
      </c>
      <c r="F95">
        <v>744.6</v>
      </c>
      <c r="G95">
        <v>6.07448538759441</v>
      </c>
      <c r="H95">
        <v>1.90736373266327</v>
      </c>
      <c r="I95">
        <v>28.16158416423</v>
      </c>
      <c r="J95">
        <v>-1.9190703345148501</v>
      </c>
      <c r="K95">
        <v>685.55487196108902</v>
      </c>
      <c r="L95">
        <v>604.79837274151998</v>
      </c>
      <c r="M95">
        <v>63.548455529320101</v>
      </c>
      <c r="N95">
        <v>0.85940228259909301</v>
      </c>
      <c r="O95">
        <v>1.0542573193661</v>
      </c>
      <c r="P95">
        <v>60.664580860934301</v>
      </c>
      <c r="Q95">
        <v>-3.3889432984072002E-2</v>
      </c>
    </row>
    <row r="96" spans="1:17" x14ac:dyDescent="0.3">
      <c r="A96" t="s">
        <v>253</v>
      </c>
      <c r="B96" t="s">
        <v>254</v>
      </c>
      <c r="C96" t="str">
        <f>IFERROR(VLOOKUP(Table1[[#This Row],[Ticker]],[1]!Table2[[Symbol]:[Industry]],2,FALSE),"-")</f>
        <v>-</v>
      </c>
      <c r="D96" t="s">
        <v>104</v>
      </c>
      <c r="E96">
        <v>107120.35010729</v>
      </c>
      <c r="F96">
        <v>5311.4</v>
      </c>
      <c r="G96">
        <v>51.403999335768297</v>
      </c>
      <c r="H96">
        <v>-3.9939181762881799</v>
      </c>
      <c r="I96">
        <v>7.2743074928180196</v>
      </c>
      <c r="J96">
        <v>0.89045347500896099</v>
      </c>
      <c r="K96">
        <v>5315.7444415270402</v>
      </c>
      <c r="L96">
        <v>4707.0453198319701</v>
      </c>
      <c r="M96">
        <v>58.570932675458302</v>
      </c>
      <c r="N96">
        <v>1.1992677859093599</v>
      </c>
      <c r="O96">
        <v>10.979214519712301</v>
      </c>
      <c r="P96">
        <v>83.782287503676301</v>
      </c>
      <c r="Q96">
        <v>7.4441680497934995E-2</v>
      </c>
    </row>
    <row r="97" spans="1:17" x14ac:dyDescent="0.3">
      <c r="A97" t="s">
        <v>255</v>
      </c>
      <c r="B97" t="s">
        <v>256</v>
      </c>
      <c r="C97" t="str">
        <f>IFERROR(VLOOKUP(Table1[[#This Row],[Ticker]],[1]!Table2[[Symbol]:[Industry]],2,FALSE),"-")</f>
        <v>-</v>
      </c>
      <c r="D97" t="s">
        <v>37</v>
      </c>
      <c r="E97">
        <v>106404.605230015</v>
      </c>
      <c r="F97">
        <v>2141.9</v>
      </c>
      <c r="G97">
        <v>31.602387877565299</v>
      </c>
      <c r="H97">
        <v>8.5757749964845402</v>
      </c>
      <c r="I97">
        <v>10.079984776257</v>
      </c>
      <c r="J97">
        <v>3.0183254282789802</v>
      </c>
      <c r="K97">
        <v>1930.3051777814901</v>
      </c>
      <c r="L97">
        <v>1691.1997980378801</v>
      </c>
      <c r="M97">
        <v>83.445552788516395</v>
      </c>
      <c r="N97">
        <v>0.92676711265158995</v>
      </c>
      <c r="O97">
        <v>1.3562724683692</v>
      </c>
      <c r="P97">
        <v>69.186413902053701</v>
      </c>
      <c r="Q97">
        <v>-4.459547814591E-3</v>
      </c>
    </row>
    <row r="98" spans="1:17" x14ac:dyDescent="0.3">
      <c r="A98" t="s">
        <v>257</v>
      </c>
      <c r="B98" t="s">
        <v>258</v>
      </c>
      <c r="C98" t="str">
        <f>IFERROR(VLOOKUP(Table1[[#This Row],[Ticker]],[1]!Table2[[Symbol]:[Industry]],2,FALSE),"-")</f>
        <v>-</v>
      </c>
      <c r="D98" t="s">
        <v>259</v>
      </c>
      <c r="E98">
        <v>105713.89105024999</v>
      </c>
      <c r="F98">
        <v>78.959999999999994</v>
      </c>
      <c r="G98">
        <v>206.235755113034</v>
      </c>
      <c r="H98">
        <v>22.335661302251001</v>
      </c>
      <c r="I98">
        <v>68.6500441510657</v>
      </c>
      <c r="J98">
        <v>-3.47051330867993</v>
      </c>
      <c r="K98">
        <v>65.815783820986596</v>
      </c>
      <c r="L98">
        <v>48.249147081118998</v>
      </c>
      <c r="M98">
        <v>55.913958342441802</v>
      </c>
      <c r="N98">
        <v>0.88844179122297895</v>
      </c>
      <c r="O98">
        <v>6.75025329280649</v>
      </c>
      <c r="P98">
        <v>263.87096774193498</v>
      </c>
      <c r="Q98">
        <v>0.22499416757482099</v>
      </c>
    </row>
    <row r="99" spans="1:17" x14ac:dyDescent="0.3">
      <c r="A99" t="s">
        <v>260</v>
      </c>
      <c r="B99" t="s">
        <v>261</v>
      </c>
      <c r="C99" t="str">
        <f>IFERROR(VLOOKUP(Table1[[#This Row],[Ticker]],[1]!Table2[[Symbol]:[Industry]],2,FALSE),"-")</f>
        <v>-</v>
      </c>
      <c r="D99" t="s">
        <v>262</v>
      </c>
      <c r="E99">
        <v>104465.592</v>
      </c>
      <c r="F99">
        <v>3737.05</v>
      </c>
      <c r="G99">
        <v>87.771700162222402</v>
      </c>
      <c r="H99">
        <v>0.150941634282131</v>
      </c>
      <c r="I99">
        <v>23.537115706523</v>
      </c>
      <c r="J99">
        <v>-2.9984453345148498</v>
      </c>
      <c r="K99">
        <v>3733.0622959177699</v>
      </c>
      <c r="L99">
        <v>3103.8769895618402</v>
      </c>
      <c r="M99">
        <v>48.509626501462598</v>
      </c>
      <c r="N99">
        <v>0.52026123959109705</v>
      </c>
      <c r="O99">
        <v>11.6361836207703</v>
      </c>
      <c r="P99">
        <v>126.035807173531</v>
      </c>
      <c r="Q99">
        <v>0.192217769940841</v>
      </c>
    </row>
    <row r="100" spans="1:17" x14ac:dyDescent="0.3">
      <c r="A100" t="s">
        <v>263</v>
      </c>
      <c r="B100" t="s">
        <v>264</v>
      </c>
      <c r="C100" t="str">
        <f>IFERROR(VLOOKUP(Table1[[#This Row],[Ticker]],[1]!Table2[[Symbol]:[Industry]],2,FALSE),"-")</f>
        <v>-</v>
      </c>
      <c r="D100" t="s">
        <v>265</v>
      </c>
      <c r="E100">
        <v>103934.800139435</v>
      </c>
      <c r="F100">
        <v>1448.3</v>
      </c>
      <c r="G100">
        <v>13.0807593615475</v>
      </c>
      <c r="H100">
        <v>-1.29391847460172</v>
      </c>
      <c r="I100">
        <v>13.178555653822301</v>
      </c>
      <c r="J100">
        <v>0.201307666265268</v>
      </c>
      <c r="K100">
        <v>1362.79540764066</v>
      </c>
      <c r="L100">
        <v>1205.5098915516401</v>
      </c>
      <c r="M100">
        <v>51.934443202069801</v>
      </c>
      <c r="N100">
        <v>0.60393310969720704</v>
      </c>
      <c r="O100">
        <v>2.2163916315680599</v>
      </c>
      <c r="P100">
        <v>47.582411983492101</v>
      </c>
      <c r="Q100">
        <v>7.2436662680542996E-2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Row],[Ticker]],[1]!Table2[[Symbol]:[Industry]],2,FALSE),"-")</f>
        <v>-</v>
      </c>
      <c r="D101" t="s">
        <v>163</v>
      </c>
      <c r="E101">
        <v>103695.8467119</v>
      </c>
      <c r="F101">
        <v>294.60000000000002</v>
      </c>
      <c r="G101">
        <v>139.154057258173</v>
      </c>
      <c r="H101">
        <v>-9.5260921870736901</v>
      </c>
      <c r="I101">
        <v>16.9804105655443</v>
      </c>
      <c r="J101">
        <v>-0.61586358345999503</v>
      </c>
      <c r="K101">
        <v>299.41339432149903</v>
      </c>
      <c r="L101">
        <v>250.145223778185</v>
      </c>
      <c r="M101">
        <v>49.318778261680102</v>
      </c>
      <c r="N101">
        <v>0.37917020354355802</v>
      </c>
      <c r="O101">
        <v>13.832315003394401</v>
      </c>
      <c r="P101">
        <v>177.793493635077</v>
      </c>
      <c r="Q101">
        <v>0.180615496591815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Row],[Ticker]],[1]!Table2[[Symbol]:[Industry]],2,FALSE),"-")</f>
        <v>-</v>
      </c>
      <c r="D102" t="s">
        <v>270</v>
      </c>
      <c r="E102">
        <v>102868.231608225</v>
      </c>
      <c r="F102">
        <v>95.93</v>
      </c>
      <c r="G102">
        <v>28.536085146037799</v>
      </c>
      <c r="H102">
        <v>-10.012455587719399</v>
      </c>
      <c r="I102">
        <v>-1.4677218827308101</v>
      </c>
      <c r="J102">
        <v>-2.35744927101458</v>
      </c>
      <c r="K102">
        <v>93.182376616638194</v>
      </c>
      <c r="L102">
        <v>83.093670802359696</v>
      </c>
      <c r="M102">
        <v>46.203393144032901</v>
      </c>
      <c r="N102">
        <v>0.52169607049608802</v>
      </c>
      <c r="O102">
        <v>12.4778484311477</v>
      </c>
      <c r="P102">
        <v>61.907172995780599</v>
      </c>
      <c r="Q102">
        <v>9.0413580483723999E-2</v>
      </c>
    </row>
    <row r="103" spans="1:17" x14ac:dyDescent="0.3">
      <c r="A103" t="s">
        <v>271</v>
      </c>
      <c r="B103" t="s">
        <v>272</v>
      </c>
      <c r="C103" t="str">
        <f>IFERROR(VLOOKUP(Table1[[#This Row],[Ticker]],[1]!Table2[[Symbol]:[Industry]],2,FALSE),"-")</f>
        <v>-</v>
      </c>
      <c r="D103" t="s">
        <v>226</v>
      </c>
      <c r="E103">
        <v>101803.860751125</v>
      </c>
      <c r="F103">
        <v>6788.25</v>
      </c>
      <c r="G103">
        <v>3.5098620543022299</v>
      </c>
      <c r="H103">
        <v>1.9346025938931299</v>
      </c>
      <c r="I103">
        <v>29.999530221777299</v>
      </c>
      <c r="J103">
        <v>-1.5868644521619</v>
      </c>
      <c r="K103">
        <v>6602.0260042016698</v>
      </c>
      <c r="L103">
        <v>5803.3525174053502</v>
      </c>
      <c r="M103">
        <v>58.0747808323013</v>
      </c>
      <c r="N103">
        <v>0.63133472300929605</v>
      </c>
      <c r="O103">
        <v>8.00206238721319</v>
      </c>
      <c r="P103">
        <v>78.591160220994396</v>
      </c>
      <c r="Q103">
        <v>0.14014273014249001</v>
      </c>
    </row>
    <row r="104" spans="1:17" x14ac:dyDescent="0.3">
      <c r="A104" t="s">
        <v>273</v>
      </c>
      <c r="B104" t="s">
        <v>274</v>
      </c>
      <c r="C104" t="str">
        <f>IFERROR(VLOOKUP(Table1[[#This Row],[Ticker]],[1]!Table2[[Symbol]:[Industry]],2,FALSE),"-")</f>
        <v>-</v>
      </c>
      <c r="D104" t="s">
        <v>46</v>
      </c>
      <c r="E104">
        <v>100838.2203416</v>
      </c>
      <c r="F104">
        <v>94.66</v>
      </c>
      <c r="G104">
        <v>26.0546851541867</v>
      </c>
      <c r="H104">
        <v>-3.2175381740609699</v>
      </c>
      <c r="I104">
        <v>-1.97133552244663</v>
      </c>
      <c r="J104">
        <v>-1.3376281775496399</v>
      </c>
      <c r="K104">
        <v>94.783139223604806</v>
      </c>
      <c r="L104">
        <v>83.356263196696105</v>
      </c>
      <c r="M104">
        <v>47.637881134241503</v>
      </c>
      <c r="N104">
        <v>0.78480005694041199</v>
      </c>
      <c r="O104">
        <v>9.6027889287977999</v>
      </c>
      <c r="P104">
        <v>82.038461538461505</v>
      </c>
      <c r="Q104">
        <v>0.149212019646487</v>
      </c>
    </row>
    <row r="105" spans="1:17" x14ac:dyDescent="0.3">
      <c r="A105" t="s">
        <v>275</v>
      </c>
      <c r="B105" t="s">
        <v>276</v>
      </c>
      <c r="C105" t="str">
        <f>IFERROR(VLOOKUP(Table1[[#This Row],[Ticker]],[1]!Table2[[Symbol]:[Industry]],2,FALSE),"-")</f>
        <v>-</v>
      </c>
      <c r="D105" t="s">
        <v>34</v>
      </c>
      <c r="E105">
        <v>100548.1692171</v>
      </c>
      <c r="F105">
        <v>110.23</v>
      </c>
      <c r="G105">
        <v>38.963751439377702</v>
      </c>
      <c r="H105">
        <v>-4.9349857155678096</v>
      </c>
      <c r="I105">
        <v>-14.0005649465412</v>
      </c>
      <c r="J105">
        <v>-1.5970444724458901</v>
      </c>
      <c r="K105">
        <v>112.66171566107801</v>
      </c>
      <c r="L105">
        <v>105.277815032462</v>
      </c>
      <c r="M105">
        <v>51.564275607780502</v>
      </c>
      <c r="N105">
        <v>0.457444197516925</v>
      </c>
      <c r="O105">
        <v>16.9373128912274</v>
      </c>
      <c r="P105">
        <v>72.638997650743903</v>
      </c>
      <c r="Q105">
        <v>0.15546072417107101</v>
      </c>
    </row>
    <row r="106" spans="1:17" x14ac:dyDescent="0.3">
      <c r="A106" t="s">
        <v>277</v>
      </c>
      <c r="B106" t="s">
        <v>278</v>
      </c>
      <c r="C106" t="str">
        <f>IFERROR(VLOOKUP(Table1[[#This Row],[Ticker]],[1]!Table2[[Symbol]:[Industry]],2,FALSE),"-")</f>
        <v>-</v>
      </c>
      <c r="D106" t="s">
        <v>51</v>
      </c>
      <c r="E106">
        <v>99026.212894694996</v>
      </c>
      <c r="F106">
        <v>2200.75</v>
      </c>
      <c r="G106">
        <v>68.859401322420794</v>
      </c>
      <c r="H106">
        <v>16.252046276602901</v>
      </c>
      <c r="I106">
        <v>22.0278019936672</v>
      </c>
      <c r="J106">
        <v>2.9321459982753399</v>
      </c>
      <c r="K106">
        <v>1912.33426126781</v>
      </c>
      <c r="L106">
        <v>1600.65942014241</v>
      </c>
      <c r="M106">
        <v>77.573165449050606</v>
      </c>
      <c r="N106">
        <v>0.80944874766528796</v>
      </c>
      <c r="O106">
        <v>1.24503010337384</v>
      </c>
      <c r="P106">
        <v>104.673331783306</v>
      </c>
      <c r="Q106">
        <v>9.8733021462424006E-2</v>
      </c>
    </row>
    <row r="107" spans="1:17" x14ac:dyDescent="0.3">
      <c r="A107" t="s">
        <v>279</v>
      </c>
      <c r="B107" t="s">
        <v>280</v>
      </c>
      <c r="C107" t="str">
        <f>IFERROR(VLOOKUP(Table1[[#This Row],[Ticker]],[1]!Table2[[Symbol]:[Industry]],2,FALSE),"-")</f>
        <v>-</v>
      </c>
      <c r="D107" t="s">
        <v>127</v>
      </c>
      <c r="E107">
        <v>98021.190015839995</v>
      </c>
      <c r="F107">
        <v>968.9</v>
      </c>
      <c r="G107">
        <v>17.9677060164423</v>
      </c>
      <c r="H107">
        <v>-1.9934174875995301</v>
      </c>
      <c r="I107">
        <v>14.160912516949001</v>
      </c>
      <c r="J107">
        <v>0.84524462943060896</v>
      </c>
      <c r="K107">
        <v>969.88724806974699</v>
      </c>
      <c r="L107">
        <v>879.80168500779996</v>
      </c>
      <c r="M107">
        <v>57.422520501383303</v>
      </c>
      <c r="N107">
        <v>0.63367414220518903</v>
      </c>
      <c r="O107">
        <v>13.221178656208</v>
      </c>
      <c r="P107">
        <v>66.592159559834897</v>
      </c>
      <c r="Q107">
        <v>0.104399946104846</v>
      </c>
    </row>
    <row r="108" spans="1:17" x14ac:dyDescent="0.3">
      <c r="A108" t="s">
        <v>281</v>
      </c>
      <c r="B108" t="s">
        <v>282</v>
      </c>
      <c r="C108" t="str">
        <f>IFERROR(VLOOKUP(Table1[[#This Row],[Ticker]],[1]!Table2[[Symbol]:[Industry]],2,FALSE),"-")</f>
        <v>-</v>
      </c>
      <c r="D108" t="s">
        <v>283</v>
      </c>
      <c r="E108">
        <v>97506.846221265005</v>
      </c>
      <c r="F108">
        <v>6776.45</v>
      </c>
      <c r="G108">
        <v>8.3770061705317893</v>
      </c>
      <c r="H108">
        <v>-8.0595224649251507E-2</v>
      </c>
      <c r="I108">
        <v>-7.61913224514704</v>
      </c>
      <c r="J108">
        <v>0.45568621979226098</v>
      </c>
      <c r="K108">
        <v>6508.5994608307901</v>
      </c>
      <c r="L108">
        <v>6058.2199572977697</v>
      </c>
      <c r="M108">
        <v>59.030707086824002</v>
      </c>
      <c r="N108">
        <v>1.1835097560094801</v>
      </c>
      <c r="O108">
        <v>2.2275675316721899</v>
      </c>
      <c r="P108">
        <v>43.386584849767203</v>
      </c>
      <c r="Q108">
        <v>8.8639034927569995E-3</v>
      </c>
    </row>
    <row r="109" spans="1:17" x14ac:dyDescent="0.3">
      <c r="A109" t="s">
        <v>284</v>
      </c>
      <c r="B109" t="s">
        <v>285</v>
      </c>
      <c r="C109" t="str">
        <f>IFERROR(VLOOKUP(Table1[[#This Row],[Ticker]],[1]!Table2[[Symbol]:[Industry]],2,FALSE),"-")</f>
        <v>-</v>
      </c>
      <c r="D109" t="s">
        <v>51</v>
      </c>
      <c r="E109">
        <v>97240.338733979996</v>
      </c>
      <c r="F109">
        <v>2428.5500000000002</v>
      </c>
      <c r="G109">
        <v>7.2059477189960104</v>
      </c>
      <c r="H109">
        <v>14.9790082318858</v>
      </c>
      <c r="I109">
        <v>4.1419654090335696</v>
      </c>
      <c r="J109">
        <v>1.93782007382608</v>
      </c>
      <c r="K109">
        <v>2192.5930714280898</v>
      </c>
      <c r="L109">
        <v>2083.2472294614599</v>
      </c>
      <c r="M109">
        <v>78.645746981063098</v>
      </c>
      <c r="N109">
        <v>0.74626906263612003</v>
      </c>
      <c r="O109">
        <v>2.5303164439686099</v>
      </c>
      <c r="P109">
        <v>44.294584236950698</v>
      </c>
    </row>
    <row r="110" spans="1:17" x14ac:dyDescent="0.3">
      <c r="A110" t="s">
        <v>286</v>
      </c>
      <c r="B110" t="s">
        <v>287</v>
      </c>
      <c r="C110" t="str">
        <f>IFERROR(VLOOKUP(Table1[[#This Row],[Ticker]],[1]!Table2[[Symbol]:[Industry]],2,FALSE),"-")</f>
        <v>-</v>
      </c>
      <c r="D110" t="s">
        <v>133</v>
      </c>
      <c r="E110">
        <v>96801.799674069902</v>
      </c>
      <c r="F110">
        <v>7622.65</v>
      </c>
      <c r="G110">
        <v>52.643805078336399</v>
      </c>
      <c r="H110">
        <v>2.7448779924844802</v>
      </c>
      <c r="I110">
        <v>29.2926505761892</v>
      </c>
      <c r="J110">
        <v>2.45758468492576E-2</v>
      </c>
      <c r="K110">
        <v>6960.9018530775902</v>
      </c>
      <c r="L110">
        <v>5950.6415404053596</v>
      </c>
      <c r="M110">
        <v>67.155354715559596</v>
      </c>
      <c r="N110">
        <v>0.68573934687391802</v>
      </c>
      <c r="O110">
        <v>0.23613835083600099</v>
      </c>
      <c r="P110">
        <v>91.907201570977094</v>
      </c>
      <c r="Q110">
        <v>-5.9385553390199999E-4</v>
      </c>
    </row>
    <row r="111" spans="1:17" x14ac:dyDescent="0.3">
      <c r="A111" t="s">
        <v>288</v>
      </c>
      <c r="B111" t="s">
        <v>289</v>
      </c>
      <c r="C111" t="str">
        <f>IFERROR(VLOOKUP(Table1[[#This Row],[Ticker]],[1]!Table2[[Symbol]:[Industry]],2,FALSE),"-")</f>
        <v>-</v>
      </c>
      <c r="D111" t="s">
        <v>186</v>
      </c>
      <c r="E111">
        <v>96293.793861359998</v>
      </c>
      <c r="F111">
        <v>3594.6</v>
      </c>
      <c r="G111">
        <v>55.926425636848897</v>
      </c>
      <c r="H111">
        <v>8.2022396711514691</v>
      </c>
      <c r="I111">
        <v>29.854962493934401</v>
      </c>
      <c r="J111">
        <v>-1.6155486118842299</v>
      </c>
      <c r="K111">
        <v>3260.1651349895701</v>
      </c>
      <c r="L111">
        <v>2761.3527718187202</v>
      </c>
      <c r="M111">
        <v>57.609285595505199</v>
      </c>
      <c r="N111">
        <v>0.88075895977713603</v>
      </c>
      <c r="O111">
        <v>0.81511155622322395</v>
      </c>
      <c r="P111">
        <v>87.8056426332288</v>
      </c>
      <c r="Q111">
        <v>9.4010741427958996E-2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Row],[Ticker]],[1]!Table2[[Symbol]:[Industry]],2,FALSE),"-")</f>
        <v>-</v>
      </c>
      <c r="D112" t="s">
        <v>248</v>
      </c>
      <c r="E112">
        <v>96281.824724054997</v>
      </c>
      <c r="F112">
        <v>4474.95</v>
      </c>
      <c r="G112">
        <v>47.300211251996998</v>
      </c>
      <c r="H112">
        <v>7.74160115094615</v>
      </c>
      <c r="I112">
        <v>2.50461624818371</v>
      </c>
      <c r="J112">
        <v>3.5126594077651601</v>
      </c>
      <c r="K112">
        <v>4143.4432377021603</v>
      </c>
      <c r="L112">
        <v>3666.10856617744</v>
      </c>
      <c r="M112">
        <v>78.401126224791298</v>
      </c>
      <c r="N112">
        <v>1.0252156643586201</v>
      </c>
      <c r="O112">
        <v>1.1843707750924499</v>
      </c>
      <c r="P112">
        <v>85.217607251505498</v>
      </c>
      <c r="Q112">
        <v>2.0181713512354999E-2</v>
      </c>
    </row>
    <row r="113" spans="1:17" x14ac:dyDescent="0.3">
      <c r="A113" t="s">
        <v>292</v>
      </c>
      <c r="B113" t="s">
        <v>293</v>
      </c>
      <c r="C113" t="str">
        <f>IFERROR(VLOOKUP(Table1[[#This Row],[Ticker]],[1]!Table2[[Symbol]:[Industry]],2,FALSE),"-")</f>
        <v>-</v>
      </c>
      <c r="D113" t="s">
        <v>101</v>
      </c>
      <c r="E113">
        <v>95457.965751915006</v>
      </c>
      <c r="F113">
        <v>95.06</v>
      </c>
      <c r="G113">
        <v>57.915913059727501</v>
      </c>
      <c r="H113">
        <v>-10.6973834647983</v>
      </c>
      <c r="I113">
        <v>-6.1663480503349604</v>
      </c>
      <c r="J113">
        <v>-1.64163551093617</v>
      </c>
      <c r="K113">
        <v>99.836132786161201</v>
      </c>
      <c r="L113">
        <v>88.018983258957306</v>
      </c>
      <c r="M113">
        <v>36.308211357430501</v>
      </c>
      <c r="N113">
        <v>0.31945259944836002</v>
      </c>
      <c r="O113">
        <v>24.552913949084701</v>
      </c>
      <c r="P113">
        <v>96.404958677685897</v>
      </c>
      <c r="Q113">
        <v>0.147143751096106</v>
      </c>
    </row>
    <row r="114" spans="1:17" x14ac:dyDescent="0.3">
      <c r="A114" t="s">
        <v>294</v>
      </c>
      <c r="B114" t="s">
        <v>295</v>
      </c>
      <c r="C114" t="str">
        <f>IFERROR(VLOOKUP(Table1[[#This Row],[Ticker]],[1]!Table2[[Symbol]:[Industry]],2,FALSE),"-")</f>
        <v>-</v>
      </c>
      <c r="D114" t="s">
        <v>193</v>
      </c>
      <c r="E114">
        <v>95264.309731799993</v>
      </c>
      <c r="F114">
        <v>31940.15</v>
      </c>
      <c r="G114">
        <v>42.598254303571302</v>
      </c>
      <c r="H114">
        <v>-8.5902140100360107</v>
      </c>
      <c r="I114">
        <v>-1.3747775821546799</v>
      </c>
      <c r="J114">
        <v>-0.46960174858023901</v>
      </c>
      <c r="K114">
        <v>32763.396524009</v>
      </c>
      <c r="L114">
        <v>28940.7870197585</v>
      </c>
      <c r="M114">
        <v>46.8948221532183</v>
      </c>
      <c r="N114">
        <v>0.60809193875195</v>
      </c>
      <c r="O114">
        <v>14.8335245764343</v>
      </c>
      <c r="P114">
        <v>74.822933771209605</v>
      </c>
      <c r="Q114">
        <v>0.12629028985659899</v>
      </c>
    </row>
    <row r="115" spans="1:17" x14ac:dyDescent="0.3">
      <c r="A115" t="s">
        <v>296</v>
      </c>
      <c r="B115" t="s">
        <v>297</v>
      </c>
      <c r="C115" t="str">
        <f>IFERROR(VLOOKUP(Table1[[#This Row],[Ticker]],[1]!Table2[[Symbol]:[Industry]],2,FALSE),"-")</f>
        <v>-</v>
      </c>
      <c r="D115" t="s">
        <v>34</v>
      </c>
      <c r="E115">
        <v>95061.345329999996</v>
      </c>
      <c r="F115">
        <v>123.34</v>
      </c>
      <c r="G115">
        <v>4.2281505502968804</v>
      </c>
      <c r="H115">
        <v>-8.2884248438118995</v>
      </c>
      <c r="I115">
        <v>-26.559398518440801</v>
      </c>
      <c r="J115">
        <v>-2.29004667996651</v>
      </c>
      <c r="K115">
        <v>131.45455739074399</v>
      </c>
      <c r="L115">
        <v>129.920624996378</v>
      </c>
      <c r="M115">
        <v>48.715273665683199</v>
      </c>
      <c r="N115">
        <v>0.62375509204547896</v>
      </c>
      <c r="O115">
        <v>39.857305010539903</v>
      </c>
      <c r="P115">
        <v>45.362404242781302</v>
      </c>
      <c r="Q115">
        <v>0.139808935753267</v>
      </c>
    </row>
    <row r="116" spans="1:17" x14ac:dyDescent="0.3">
      <c r="A116" t="s">
        <v>298</v>
      </c>
      <c r="B116" t="s">
        <v>299</v>
      </c>
      <c r="C116" t="str">
        <f>IFERROR(VLOOKUP(Table1[[#This Row],[Ticker]],[1]!Table2[[Symbol]:[Industry]],2,FALSE),"-")</f>
        <v>-</v>
      </c>
      <c r="D116" t="s">
        <v>300</v>
      </c>
      <c r="E116">
        <v>94972.941684880003</v>
      </c>
      <c r="F116">
        <v>11020.5</v>
      </c>
      <c r="G116">
        <v>145.63809417740799</v>
      </c>
      <c r="H116">
        <v>-3.1070354386074301</v>
      </c>
      <c r="I116">
        <v>29.943331235008198</v>
      </c>
      <c r="J116">
        <v>-2.10453518209802</v>
      </c>
      <c r="K116">
        <v>10317.8705227138</v>
      </c>
      <c r="L116">
        <v>8067.4176256083301</v>
      </c>
      <c r="M116">
        <v>55.572373118839501</v>
      </c>
      <c r="N116">
        <v>0.78202054229717899</v>
      </c>
      <c r="O116">
        <v>3.8392087473345198</v>
      </c>
      <c r="P116">
        <v>184.855769230769</v>
      </c>
      <c r="Q116">
        <v>8.6453778033973E-2</v>
      </c>
    </row>
    <row r="117" spans="1:17" x14ac:dyDescent="0.3">
      <c r="A117" t="s">
        <v>301</v>
      </c>
      <c r="B117" t="s">
        <v>302</v>
      </c>
      <c r="C117" t="str">
        <f>IFERROR(VLOOKUP(Table1[[#This Row],[Ticker]],[1]!Table2[[Symbol]:[Industry]],2,FALSE),"-")</f>
        <v>-</v>
      </c>
      <c r="D117" t="s">
        <v>303</v>
      </c>
      <c r="E117">
        <v>94700.946062310002</v>
      </c>
      <c r="F117">
        <v>654.20000000000005</v>
      </c>
      <c r="G117">
        <v>36.360691629032402</v>
      </c>
      <c r="H117">
        <v>1.39152683562205</v>
      </c>
      <c r="I117">
        <v>0.463263045209515</v>
      </c>
      <c r="J117">
        <v>6.7503320817666603</v>
      </c>
      <c r="K117">
        <v>618.47008395514399</v>
      </c>
      <c r="L117">
        <v>551.667257720625</v>
      </c>
      <c r="M117">
        <v>76.195528345198198</v>
      </c>
      <c r="N117">
        <v>0.825915584323625</v>
      </c>
      <c r="O117">
        <v>2.6750229287679499</v>
      </c>
      <c r="P117">
        <v>76.049515608180798</v>
      </c>
      <c r="Q117">
        <v>0.211229299925667</v>
      </c>
    </row>
    <row r="118" spans="1:17" x14ac:dyDescent="0.3">
      <c r="A118" t="s">
        <v>304</v>
      </c>
      <c r="B118" t="s">
        <v>305</v>
      </c>
      <c r="C118" t="str">
        <f>IFERROR(VLOOKUP(Table1[[#This Row],[Ticker]],[1]!Table2[[Symbol]:[Industry]],2,FALSE),"-")</f>
        <v>-</v>
      </c>
      <c r="D118" t="s">
        <v>306</v>
      </c>
      <c r="E118">
        <v>94603.280450025006</v>
      </c>
      <c r="F118">
        <v>10398.049999999999</v>
      </c>
      <c r="G118">
        <v>82.879162953685594</v>
      </c>
      <c r="H118">
        <v>-7.36460475882211</v>
      </c>
      <c r="I118">
        <v>39.386406348337204</v>
      </c>
      <c r="J118">
        <v>-1.05769986433712</v>
      </c>
      <c r="K118">
        <v>10403.607115196401</v>
      </c>
      <c r="L118">
        <v>8619.2799215901396</v>
      </c>
      <c r="M118">
        <v>50.341056339944998</v>
      </c>
      <c r="N118">
        <v>0.247399227443586</v>
      </c>
      <c r="O118">
        <v>27.889363871110401</v>
      </c>
      <c r="P118">
        <v>137.50413997099099</v>
      </c>
      <c r="Q118">
        <v>0.18946952156614599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Row],[Ticker]],[1]!Table2[[Symbol]:[Industry]],2,FALSE),"-")</f>
        <v>-</v>
      </c>
      <c r="D119" t="s">
        <v>178</v>
      </c>
      <c r="E119">
        <v>94182.236457705003</v>
      </c>
      <c r="F119">
        <v>848.8</v>
      </c>
      <c r="G119">
        <v>-0.29505635737427399</v>
      </c>
      <c r="H119">
        <v>-5.8366644131371404</v>
      </c>
      <c r="I119">
        <v>-30.8222080599243</v>
      </c>
      <c r="J119">
        <v>-1.2032551868896799</v>
      </c>
      <c r="K119">
        <v>884.45115920262106</v>
      </c>
      <c r="L119">
        <v>937.26791155510102</v>
      </c>
      <c r="M119">
        <v>43.7359270043696</v>
      </c>
      <c r="N119">
        <v>1.5240054099676501</v>
      </c>
      <c r="O119">
        <v>48.374175306314797</v>
      </c>
      <c r="P119">
        <v>62.605363984674298</v>
      </c>
      <c r="Q119">
        <v>-1.4437328979670001E-2</v>
      </c>
    </row>
    <row r="120" spans="1:17" x14ac:dyDescent="0.3">
      <c r="A120" t="s">
        <v>309</v>
      </c>
      <c r="B120" t="s">
        <v>310</v>
      </c>
      <c r="C120" t="str">
        <f>IFERROR(VLOOKUP(Table1[[#This Row],[Ticker]],[1]!Table2[[Symbol]:[Industry]],2,FALSE),"-")</f>
        <v>-</v>
      </c>
      <c r="D120" t="s">
        <v>51</v>
      </c>
      <c r="E120">
        <v>90137.507881484999</v>
      </c>
      <c r="F120">
        <v>1564.2</v>
      </c>
      <c r="G120">
        <v>58.932298933530298</v>
      </c>
      <c r="H120">
        <v>10.3751106187402</v>
      </c>
      <c r="I120">
        <v>37.950434668460801</v>
      </c>
      <c r="J120">
        <v>-0.22876765887520101</v>
      </c>
      <c r="K120">
        <v>1399.2906034458099</v>
      </c>
      <c r="L120">
        <v>1172.59822889836</v>
      </c>
      <c r="M120">
        <v>71.824967098222004</v>
      </c>
      <c r="N120">
        <v>0.94457758451520701</v>
      </c>
      <c r="O120">
        <v>0.90461577803349003</v>
      </c>
      <c r="P120">
        <v>91.738171120372598</v>
      </c>
      <c r="Q120">
        <v>7.7089413937016002E-2</v>
      </c>
    </row>
    <row r="121" spans="1:17" x14ac:dyDescent="0.3">
      <c r="A121" t="s">
        <v>311</v>
      </c>
      <c r="B121" t="s">
        <v>312</v>
      </c>
      <c r="C121" t="str">
        <f>IFERROR(VLOOKUP(Table1[[#This Row],[Ticker]],[1]!Table2[[Symbol]:[Industry]],2,FALSE),"-")</f>
        <v>-</v>
      </c>
      <c r="D121" t="s">
        <v>80</v>
      </c>
      <c r="E121">
        <v>89527.881627359995</v>
      </c>
      <c r="F121">
        <v>24692.2</v>
      </c>
      <c r="G121">
        <v>-26.967241512743101</v>
      </c>
      <c r="H121">
        <v>-11.379188467609801</v>
      </c>
      <c r="I121">
        <v>-17.697934826412101</v>
      </c>
      <c r="J121">
        <v>-0.91469524237161803</v>
      </c>
      <c r="K121">
        <v>25999.9251375647</v>
      </c>
      <c r="L121">
        <v>26117.762764558898</v>
      </c>
      <c r="M121">
        <v>41.5946344746989</v>
      </c>
      <c r="N121">
        <v>0.508959924037659</v>
      </c>
      <c r="O121">
        <v>24.483642607787001</v>
      </c>
      <c r="P121">
        <v>4.18649789029537</v>
      </c>
      <c r="Q121">
        <v>-8.9848766250860995E-2</v>
      </c>
    </row>
    <row r="122" spans="1:17" x14ac:dyDescent="0.3">
      <c r="A122" t="s">
        <v>313</v>
      </c>
      <c r="B122" t="s">
        <v>314</v>
      </c>
      <c r="C122" t="str">
        <f>IFERROR(VLOOKUP(Table1[[#This Row],[Ticker]],[1]!Table2[[Symbol]:[Industry]],2,FALSE),"-")</f>
        <v>-</v>
      </c>
      <c r="D122" t="s">
        <v>186</v>
      </c>
      <c r="E122">
        <v>87495.161485859993</v>
      </c>
      <c r="F122">
        <v>661.9</v>
      </c>
      <c r="G122">
        <v>-11.1760517489201</v>
      </c>
      <c r="H122">
        <v>-1.45688142978067</v>
      </c>
      <c r="I122">
        <v>12.3459455554796</v>
      </c>
      <c r="J122">
        <v>-0.57359414403866804</v>
      </c>
      <c r="K122">
        <v>649.24898206770899</v>
      </c>
      <c r="L122">
        <v>588.03218046068696</v>
      </c>
      <c r="M122">
        <v>54.417935983617497</v>
      </c>
      <c r="N122">
        <v>0.53014418388926499</v>
      </c>
      <c r="O122">
        <v>4.6683789092007704</v>
      </c>
      <c r="P122">
        <v>36.109397491260502</v>
      </c>
      <c r="Q122">
        <v>-2.3258278982911999E-2</v>
      </c>
    </row>
    <row r="123" spans="1:17" x14ac:dyDescent="0.3">
      <c r="A123" t="s">
        <v>315</v>
      </c>
      <c r="B123" t="s">
        <v>316</v>
      </c>
      <c r="C123" t="str">
        <f>IFERROR(VLOOKUP(Table1[[#This Row],[Ticker]],[1]!Table2[[Symbol]:[Industry]],2,FALSE),"-")</f>
        <v>-</v>
      </c>
      <c r="D123" t="s">
        <v>317</v>
      </c>
      <c r="E123">
        <v>86602.660650000005</v>
      </c>
      <c r="F123">
        <v>4313.6499999999996</v>
      </c>
      <c r="G123">
        <v>105.47229226368199</v>
      </c>
      <c r="H123">
        <v>-13.4656109785785</v>
      </c>
      <c r="I123">
        <v>89.933480243385802</v>
      </c>
      <c r="J123">
        <v>0.58802901515762795</v>
      </c>
      <c r="K123">
        <v>4517.7885870465898</v>
      </c>
      <c r="L123">
        <v>3223.93875309022</v>
      </c>
      <c r="M123">
        <v>30.7978284075059</v>
      </c>
      <c r="N123">
        <v>0.78710344493575002</v>
      </c>
      <c r="O123">
        <v>35.847831882512502</v>
      </c>
      <c r="P123">
        <v>147.62629161882799</v>
      </c>
      <c r="Q123">
        <v>0.25429222801805001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Row],[Ticker]],[1]!Table2[[Symbol]:[Industry]],2,FALSE),"-")</f>
        <v>-</v>
      </c>
      <c r="D124" t="s">
        <v>18</v>
      </c>
      <c r="E124">
        <v>86038.503474894998</v>
      </c>
      <c r="F124">
        <v>406.6</v>
      </c>
      <c r="G124">
        <v>100.952607770496</v>
      </c>
      <c r="H124">
        <v>4.5472363316962996</v>
      </c>
      <c r="I124">
        <v>6.1206890862217298</v>
      </c>
      <c r="J124">
        <v>1.0211115755407301</v>
      </c>
      <c r="K124">
        <v>372.71092507436998</v>
      </c>
      <c r="L124">
        <v>319.55925506334199</v>
      </c>
      <c r="M124">
        <v>68.476158094083004</v>
      </c>
      <c r="N124">
        <v>0.87111781806697597</v>
      </c>
      <c r="O124">
        <v>1.9798327594687499</v>
      </c>
      <c r="P124">
        <v>154.97491638795901</v>
      </c>
      <c r="Q124">
        <v>8.3421403804290001E-2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Row],[Ticker]],[1]!Table2[[Symbol]:[Industry]],2,FALSE),"-")</f>
        <v>-</v>
      </c>
      <c r="D125" t="s">
        <v>283</v>
      </c>
      <c r="E125">
        <v>83031.634933659996</v>
      </c>
      <c r="F125">
        <v>865.8</v>
      </c>
      <c r="G125">
        <v>26.2498104333336</v>
      </c>
      <c r="H125">
        <v>-11.751587431200401</v>
      </c>
      <c r="I125">
        <v>-12.4543145673496</v>
      </c>
      <c r="J125">
        <v>-4.0153777469750596</v>
      </c>
      <c r="K125">
        <v>880.65392685572203</v>
      </c>
      <c r="L125">
        <v>794.84415741671705</v>
      </c>
      <c r="M125">
        <v>35.221396007897802</v>
      </c>
      <c r="N125">
        <v>0.59788381290963699</v>
      </c>
      <c r="O125">
        <v>13.178563178563101</v>
      </c>
      <c r="P125">
        <v>63.035495716034198</v>
      </c>
      <c r="Q125">
        <v>8.4670427132422996E-2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Row],[Ticker]],[1]!Table2[[Symbol]:[Industry]],2,FALSE),"-")</f>
        <v>-</v>
      </c>
      <c r="D126" t="s">
        <v>95</v>
      </c>
      <c r="E126">
        <v>81168.965565840001</v>
      </c>
      <c r="F126">
        <v>1673.55</v>
      </c>
      <c r="G126">
        <v>123.550589371321</v>
      </c>
      <c r="H126">
        <v>6.6531843818433396</v>
      </c>
      <c r="I126">
        <v>35.603858034735502</v>
      </c>
      <c r="J126">
        <v>-7.7163072312096403</v>
      </c>
      <c r="K126">
        <v>1624.2510406347899</v>
      </c>
      <c r="L126">
        <v>1322.3658939975901</v>
      </c>
      <c r="M126">
        <v>48.694715129683097</v>
      </c>
      <c r="N126">
        <v>0.58455946050607199</v>
      </c>
      <c r="O126">
        <v>14.009142242538299</v>
      </c>
      <c r="P126">
        <v>156.36488970588201</v>
      </c>
      <c r="Q126">
        <v>0.149058832235754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Row],[Ticker]],[1]!Table2[[Symbol]:[Industry]],2,FALSE),"-")</f>
        <v>-</v>
      </c>
      <c r="D127" t="s">
        <v>133</v>
      </c>
      <c r="E127">
        <v>80633.258768069994</v>
      </c>
      <c r="F127">
        <v>1737.9</v>
      </c>
      <c r="G127">
        <v>100.757044408697</v>
      </c>
      <c r="H127">
        <v>17.729331135222601</v>
      </c>
      <c r="I127">
        <v>35.471990914907998</v>
      </c>
      <c r="J127">
        <v>4.6849877572654002</v>
      </c>
      <c r="K127">
        <v>1505.12619320304</v>
      </c>
      <c r="L127">
        <v>1206.4591644883001</v>
      </c>
      <c r="M127">
        <v>71.659547213096104</v>
      </c>
      <c r="N127">
        <v>1.1026561809777899</v>
      </c>
      <c r="O127">
        <v>6.4445595258645501</v>
      </c>
      <c r="P127">
        <v>162.800544382277</v>
      </c>
      <c r="Q127">
        <v>2.8991693810764E-2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Row],[Ticker]],[1]!Table2[[Symbol]:[Industry]],2,FALSE),"-")</f>
        <v>-</v>
      </c>
      <c r="D128" t="s">
        <v>139</v>
      </c>
      <c r="E128">
        <v>80478.027379949999</v>
      </c>
      <c r="F128">
        <v>2887.7</v>
      </c>
      <c r="G128">
        <v>47.232383982173303</v>
      </c>
      <c r="H128">
        <v>-8.9158826632567401</v>
      </c>
      <c r="I128">
        <v>8.5677689120060592</v>
      </c>
      <c r="J128">
        <v>-3.82714295786527</v>
      </c>
      <c r="K128">
        <v>2988.3346443911701</v>
      </c>
      <c r="L128">
        <v>2581.7317890740301</v>
      </c>
      <c r="M128">
        <v>40.969638251805598</v>
      </c>
      <c r="N128">
        <v>0.62706800629053805</v>
      </c>
      <c r="O128">
        <v>17.834262561900399</v>
      </c>
      <c r="P128">
        <v>88.492167101827604</v>
      </c>
      <c r="Q128">
        <v>6.2054069356120997E-2</v>
      </c>
    </row>
    <row r="129" spans="1:17" x14ac:dyDescent="0.3">
      <c r="A129" t="s">
        <v>328</v>
      </c>
      <c r="B129" t="s">
        <v>329</v>
      </c>
      <c r="C129" t="str">
        <f>IFERROR(VLOOKUP(Table1[[#This Row],[Ticker]],[1]!Table2[[Symbol]:[Industry]],2,FALSE),"-")</f>
        <v>-</v>
      </c>
      <c r="D129" t="s">
        <v>330</v>
      </c>
      <c r="E129">
        <v>80436.307213740001</v>
      </c>
      <c r="F129">
        <v>4154.2</v>
      </c>
      <c r="G129">
        <v>14.634239592856501</v>
      </c>
      <c r="H129">
        <v>-0.23203717805881499</v>
      </c>
      <c r="I129">
        <v>3.4384189132624901</v>
      </c>
      <c r="J129">
        <v>0.16787241822569901</v>
      </c>
      <c r="K129">
        <v>4060.8226239349201</v>
      </c>
      <c r="L129">
        <v>3760.42660719377</v>
      </c>
      <c r="M129">
        <v>60.4320655785721</v>
      </c>
      <c r="N129">
        <v>0.46487972655367099</v>
      </c>
      <c r="O129">
        <v>12.697992393240501</v>
      </c>
      <c r="P129">
        <v>46.677494527222599</v>
      </c>
      <c r="Q129">
        <v>0.12849796727173701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Row],[Ticker]],[1]!Table2[[Symbol]:[Industry]],2,FALSE),"-")</f>
        <v>-</v>
      </c>
      <c r="D130" t="s">
        <v>54</v>
      </c>
      <c r="E130">
        <v>79740.765349875001</v>
      </c>
      <c r="F130">
        <v>1958.45</v>
      </c>
      <c r="G130">
        <v>22.289326541605899</v>
      </c>
      <c r="H130">
        <v>9.7973075574364596</v>
      </c>
      <c r="I130">
        <v>39.512338547132799</v>
      </c>
      <c r="J130">
        <v>3.6651719618127099</v>
      </c>
      <c r="K130">
        <v>1826.3632410181001</v>
      </c>
      <c r="L130">
        <v>1612.7533191453799</v>
      </c>
      <c r="M130">
        <v>74.040589327861795</v>
      </c>
      <c r="N130">
        <v>0.99371042008244204</v>
      </c>
      <c r="O130">
        <v>2.2032729965023301</v>
      </c>
      <c r="P130">
        <v>65.640461792193506</v>
      </c>
      <c r="Q130">
        <v>1.5720628989590001E-3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Row],[Ticker]],[1]!Table2[[Symbol]:[Industry]],2,FALSE),"-")</f>
        <v>-</v>
      </c>
      <c r="D131" t="s">
        <v>335</v>
      </c>
      <c r="E131">
        <v>79149.155219224995</v>
      </c>
      <c r="F131">
        <v>13247.8</v>
      </c>
      <c r="G131">
        <v>138.03579149945801</v>
      </c>
      <c r="H131">
        <v>15.537783698602</v>
      </c>
      <c r="I131">
        <v>88.355969459957706</v>
      </c>
      <c r="J131">
        <v>3.5154779970712702</v>
      </c>
      <c r="K131">
        <v>11740.507864511001</v>
      </c>
      <c r="L131">
        <v>8953.6937013935494</v>
      </c>
      <c r="M131">
        <v>72.743394247090606</v>
      </c>
      <c r="N131">
        <v>1.0447037134324699</v>
      </c>
      <c r="O131">
        <v>2.9589818686876299</v>
      </c>
      <c r="P131">
        <v>179.876200234501</v>
      </c>
      <c r="Q131">
        <v>0.132000852011149</v>
      </c>
    </row>
    <row r="132" spans="1:17" x14ac:dyDescent="0.3">
      <c r="A132" t="s">
        <v>336</v>
      </c>
      <c r="B132" t="s">
        <v>337</v>
      </c>
      <c r="C132" t="str">
        <f>IFERROR(VLOOKUP(Table1[[#This Row],[Ticker]],[1]!Table2[[Symbol]:[Industry]],2,FALSE),"-")</f>
        <v>-</v>
      </c>
      <c r="D132" t="s">
        <v>196</v>
      </c>
      <c r="E132">
        <v>76978.441040339996</v>
      </c>
      <c r="F132">
        <v>260.45</v>
      </c>
      <c r="G132">
        <v>9.1424217797011806</v>
      </c>
      <c r="H132">
        <v>3.2263510080608002</v>
      </c>
      <c r="I132">
        <v>39.711604825739201</v>
      </c>
      <c r="J132">
        <v>0.19452069756863799</v>
      </c>
      <c r="K132">
        <v>242.264719968355</v>
      </c>
      <c r="L132">
        <v>207.15718642290099</v>
      </c>
      <c r="M132">
        <v>69.940250692900307</v>
      </c>
      <c r="N132">
        <v>0.53124603076536403</v>
      </c>
      <c r="O132">
        <v>1.6125935880207201</v>
      </c>
      <c r="P132">
        <v>65.312599174865099</v>
      </c>
      <c r="Q132">
        <v>0.100967689937739</v>
      </c>
    </row>
    <row r="133" spans="1:17" x14ac:dyDescent="0.3">
      <c r="A133" t="s">
        <v>338</v>
      </c>
      <c r="B133" t="s">
        <v>339</v>
      </c>
      <c r="C133" t="str">
        <f>IFERROR(VLOOKUP(Table1[[#This Row],[Ticker]],[1]!Table2[[Symbol]:[Industry]],2,FALSE),"-")</f>
        <v>-</v>
      </c>
      <c r="D133" t="s">
        <v>172</v>
      </c>
      <c r="E133">
        <v>75754.328276999993</v>
      </c>
      <c r="F133">
        <v>2539.0500000000002</v>
      </c>
      <c r="G133">
        <v>-19.936617662015699</v>
      </c>
      <c r="H133">
        <v>2.5479296564957501</v>
      </c>
      <c r="I133">
        <v>-7.0400069291160596</v>
      </c>
      <c r="J133">
        <v>2.1842902218043698</v>
      </c>
      <c r="K133">
        <v>2470.1028353366801</v>
      </c>
      <c r="L133">
        <v>2415.99373949867</v>
      </c>
      <c r="M133">
        <v>60.548372492586601</v>
      </c>
      <c r="N133">
        <v>0.74778106353426699</v>
      </c>
      <c r="O133">
        <v>6.1007069573265396</v>
      </c>
      <c r="P133">
        <v>21.9378076599832</v>
      </c>
      <c r="Q133">
        <v>-1.2200531076032001E-2</v>
      </c>
    </row>
    <row r="134" spans="1:17" x14ac:dyDescent="0.3">
      <c r="A134" t="s">
        <v>340</v>
      </c>
      <c r="B134" t="s">
        <v>341</v>
      </c>
      <c r="C134" t="str">
        <f>IFERROR(VLOOKUP(Table1[[#This Row],[Ticker]],[1]!Table2[[Symbol]:[Industry]],2,FALSE),"-")</f>
        <v>-</v>
      </c>
      <c r="D134" t="s">
        <v>24</v>
      </c>
      <c r="E134">
        <v>75288.360014361999</v>
      </c>
      <c r="F134">
        <v>23.96</v>
      </c>
      <c r="G134">
        <v>13.2119455892249</v>
      </c>
      <c r="H134">
        <v>-5.8599626537973197</v>
      </c>
      <c r="I134">
        <v>-13.4554647191489</v>
      </c>
      <c r="J134">
        <v>-2.8575646062006101</v>
      </c>
      <c r="K134">
        <v>24.437197474207899</v>
      </c>
      <c r="L134">
        <v>23.106225791400199</v>
      </c>
      <c r="M134">
        <v>39.738247677545303</v>
      </c>
      <c r="N134">
        <v>0.44793632912916698</v>
      </c>
      <c r="O134">
        <v>37.103505843071702</v>
      </c>
      <c r="P134">
        <v>52.611464968152802</v>
      </c>
      <c r="Q134">
        <v>7.5034185062233999E-2</v>
      </c>
    </row>
    <row r="135" spans="1:17" x14ac:dyDescent="0.3">
      <c r="A135" t="s">
        <v>342</v>
      </c>
      <c r="B135" t="s">
        <v>343</v>
      </c>
      <c r="C135" t="str">
        <f>IFERROR(VLOOKUP(Table1[[#This Row],[Ticker]],[1]!Table2[[Symbol]:[Industry]],2,FALSE),"-")</f>
        <v>-</v>
      </c>
      <c r="D135" t="s">
        <v>300</v>
      </c>
      <c r="E135">
        <v>75113.469243504995</v>
      </c>
      <c r="F135">
        <v>4997.95</v>
      </c>
      <c r="G135">
        <v>68.270445210210298</v>
      </c>
      <c r="H135">
        <v>1.0497667952407499</v>
      </c>
      <c r="I135">
        <v>4.7527614995670397</v>
      </c>
      <c r="J135">
        <v>-1.6537665320446999</v>
      </c>
      <c r="K135">
        <v>4586.8021851121403</v>
      </c>
      <c r="L135">
        <v>3941.6522239159099</v>
      </c>
      <c r="M135">
        <v>56.928813272108698</v>
      </c>
      <c r="N135">
        <v>0.70789894265204201</v>
      </c>
      <c r="O135">
        <v>1.4105783371182099</v>
      </c>
      <c r="P135">
        <v>98.544075000993104</v>
      </c>
      <c r="Q135">
        <v>0.12915470125255801</v>
      </c>
    </row>
    <row r="136" spans="1:17" x14ac:dyDescent="0.3">
      <c r="A136" t="s">
        <v>344</v>
      </c>
      <c r="B136" t="s">
        <v>345</v>
      </c>
      <c r="C136" t="str">
        <f>IFERROR(VLOOKUP(Table1[[#This Row],[Ticker]],[1]!Table2[[Symbol]:[Industry]],2,FALSE),"-")</f>
        <v>-</v>
      </c>
      <c r="D136" t="s">
        <v>127</v>
      </c>
      <c r="E136">
        <v>74838.716707679996</v>
      </c>
      <c r="F136">
        <v>1584.5</v>
      </c>
      <c r="G136">
        <v>21.255579741322698</v>
      </c>
      <c r="H136">
        <v>-6.2226232668962096</v>
      </c>
      <c r="I136">
        <v>23.385826798542901</v>
      </c>
      <c r="J136">
        <v>0.979667952070716</v>
      </c>
      <c r="K136">
        <v>1599.10836584509</v>
      </c>
      <c r="L136">
        <v>1380.2509593729999</v>
      </c>
      <c r="M136">
        <v>49.407940791864803</v>
      </c>
      <c r="N136">
        <v>0.588765107863082</v>
      </c>
      <c r="O136">
        <v>13.884506153360601</v>
      </c>
      <c r="P136">
        <v>58.086401277062699</v>
      </c>
      <c r="Q136">
        <v>8.6250778657531002E-2</v>
      </c>
    </row>
    <row r="137" spans="1:17" x14ac:dyDescent="0.3">
      <c r="A137" t="s">
        <v>346</v>
      </c>
      <c r="B137" t="s">
        <v>347</v>
      </c>
      <c r="C137" t="str">
        <f>IFERROR(VLOOKUP(Table1[[#This Row],[Ticker]],[1]!Table2[[Symbol]:[Industry]],2,FALSE),"-")</f>
        <v>-</v>
      </c>
      <c r="D137" t="s">
        <v>133</v>
      </c>
      <c r="E137">
        <v>74432</v>
      </c>
      <c r="F137">
        <v>927</v>
      </c>
      <c r="G137">
        <v>6.9412557766534402</v>
      </c>
      <c r="H137">
        <v>-6.8769978047420102</v>
      </c>
      <c r="I137">
        <v>-13.808486832707301</v>
      </c>
      <c r="J137">
        <v>-1.12294563685293</v>
      </c>
      <c r="K137">
        <v>966.01241617453002</v>
      </c>
      <c r="L137">
        <v>925.22700162957096</v>
      </c>
      <c r="M137">
        <v>45.496844597349799</v>
      </c>
      <c r="N137">
        <v>0.382654747550292</v>
      </c>
      <c r="O137">
        <v>22.858683926645</v>
      </c>
      <c r="P137">
        <v>45.857918338447</v>
      </c>
      <c r="Q137">
        <v>4.4108271433469001E-2</v>
      </c>
    </row>
    <row r="138" spans="1:17" x14ac:dyDescent="0.3">
      <c r="A138" t="s">
        <v>348</v>
      </c>
      <c r="B138" t="s">
        <v>349</v>
      </c>
      <c r="C138" t="str">
        <f>IFERROR(VLOOKUP(Table1[[#This Row],[Ticker]],[1]!Table2[[Symbol]:[Industry]],2,FALSE),"-")</f>
        <v>-</v>
      </c>
      <c r="D138" t="s">
        <v>34</v>
      </c>
      <c r="E138">
        <v>73928.118097184997</v>
      </c>
      <c r="F138">
        <v>567.95000000000005</v>
      </c>
      <c r="G138">
        <v>13.2061767618702</v>
      </c>
      <c r="H138">
        <v>-7.6845128348210396</v>
      </c>
      <c r="I138">
        <v>-6.86616611018699</v>
      </c>
      <c r="J138">
        <v>-3.1301417630862698</v>
      </c>
      <c r="K138">
        <v>557.58765981673901</v>
      </c>
      <c r="L138">
        <v>506.76121655939602</v>
      </c>
      <c r="M138">
        <v>39.954404182643401</v>
      </c>
      <c r="N138">
        <v>0.61316686220338301</v>
      </c>
      <c r="O138">
        <v>11.400651465797999</v>
      </c>
      <c r="P138">
        <v>51.655540720961298</v>
      </c>
      <c r="Q138">
        <v>0.176135134828446</v>
      </c>
    </row>
    <row r="139" spans="1:17" x14ac:dyDescent="0.3">
      <c r="A139" t="s">
        <v>350</v>
      </c>
      <c r="B139" t="s">
        <v>351</v>
      </c>
      <c r="C139" t="str">
        <f>IFERROR(VLOOKUP(Table1[[#This Row],[Ticker]],[1]!Table2[[Symbol]:[Industry]],2,FALSE),"-")</f>
        <v>-</v>
      </c>
      <c r="D139" t="s">
        <v>37</v>
      </c>
      <c r="E139">
        <v>72684.792000000001</v>
      </c>
      <c r="F139">
        <v>416.75</v>
      </c>
      <c r="G139">
        <v>61.2302555713296</v>
      </c>
      <c r="H139">
        <v>-0.158634593828058</v>
      </c>
      <c r="I139">
        <v>-6.7456156158900704</v>
      </c>
      <c r="J139">
        <v>0.86757745571044198</v>
      </c>
      <c r="K139">
        <v>393.45214511199401</v>
      </c>
      <c r="L139">
        <v>345.48511481109898</v>
      </c>
      <c r="M139">
        <v>64.291652897666097</v>
      </c>
      <c r="N139">
        <v>0.53367619626809903</v>
      </c>
      <c r="O139">
        <v>12.249550089982</v>
      </c>
      <c r="P139">
        <v>105.802469135802</v>
      </c>
      <c r="Q139">
        <v>0.112987465874361</v>
      </c>
    </row>
    <row r="140" spans="1:17" x14ac:dyDescent="0.3">
      <c r="A140" t="s">
        <v>352</v>
      </c>
      <c r="B140" t="s">
        <v>353</v>
      </c>
      <c r="C140" t="str">
        <f>IFERROR(VLOOKUP(Table1[[#This Row],[Ticker]],[1]!Table2[[Symbol]:[Industry]],2,FALSE),"-")</f>
        <v>-</v>
      </c>
      <c r="D140" t="s">
        <v>51</v>
      </c>
      <c r="E140">
        <v>70435.741500000004</v>
      </c>
      <c r="F140">
        <v>5997.4</v>
      </c>
      <c r="G140">
        <v>31.786234587229</v>
      </c>
      <c r="H140">
        <v>9.7211300132328606</v>
      </c>
      <c r="I140">
        <v>6.0546219666951098</v>
      </c>
      <c r="J140">
        <v>1.7613916782538199</v>
      </c>
      <c r="K140">
        <v>5434.1329598641396</v>
      </c>
      <c r="L140">
        <v>4950.6948807733597</v>
      </c>
      <c r="M140">
        <v>79.533678962089397</v>
      </c>
      <c r="N140">
        <v>1.01540283265523</v>
      </c>
      <c r="O140">
        <v>0.39517124087104999</v>
      </c>
      <c r="P140">
        <v>73.988975921090798</v>
      </c>
      <c r="Q140">
        <v>3.0099263886611001E-2</v>
      </c>
    </row>
    <row r="141" spans="1:17" x14ac:dyDescent="0.3">
      <c r="A141" t="s">
        <v>354</v>
      </c>
      <c r="B141" t="s">
        <v>355</v>
      </c>
      <c r="C141" t="str">
        <f>IFERROR(VLOOKUP(Table1[[#This Row],[Ticker]],[1]!Table2[[Symbol]:[Industry]],2,FALSE),"-")</f>
        <v>-</v>
      </c>
      <c r="D141" t="s">
        <v>356</v>
      </c>
      <c r="E141">
        <v>70077.911986949999</v>
      </c>
      <c r="F141">
        <v>731.3</v>
      </c>
      <c r="G141">
        <v>-40.981921225438199</v>
      </c>
      <c r="H141">
        <v>2.6148733617858699</v>
      </c>
      <c r="I141">
        <v>-13.8741178888273</v>
      </c>
      <c r="J141">
        <v>2.6358433918038902</v>
      </c>
      <c r="K141">
        <v>717.39210918937204</v>
      </c>
      <c r="L141">
        <v>735.56143305488501</v>
      </c>
      <c r="M141">
        <v>75.269462520814997</v>
      </c>
      <c r="N141">
        <v>0.985537375602759</v>
      </c>
      <c r="O141">
        <v>17.297962532476401</v>
      </c>
      <c r="P141">
        <v>12.8636468863338</v>
      </c>
      <c r="Q141">
        <v>-0.144193638166943</v>
      </c>
    </row>
    <row r="142" spans="1:17" x14ac:dyDescent="0.3">
      <c r="A142" t="s">
        <v>357</v>
      </c>
      <c r="B142" t="s">
        <v>358</v>
      </c>
      <c r="C142" t="str">
        <f>IFERROR(VLOOKUP(Table1[[#This Row],[Ticker]],[1]!Table2[[Symbol]:[Industry]],2,FALSE),"-")</f>
        <v>-</v>
      </c>
      <c r="D142" t="s">
        <v>359</v>
      </c>
      <c r="E142">
        <v>69215.225867864996</v>
      </c>
      <c r="F142">
        <v>1920.05</v>
      </c>
      <c r="G142">
        <v>23.594381311117498</v>
      </c>
      <c r="H142">
        <v>13.235577655209701</v>
      </c>
      <c r="I142">
        <v>7.5561500161043602</v>
      </c>
      <c r="J142">
        <v>4.2603012547029397</v>
      </c>
      <c r="K142">
        <v>1705.2971531589601</v>
      </c>
      <c r="L142">
        <v>1523.95361457118</v>
      </c>
      <c r="M142">
        <v>73.157091200750202</v>
      </c>
      <c r="N142">
        <v>0.79785209245538302</v>
      </c>
      <c r="O142">
        <v>1.29944532694461</v>
      </c>
      <c r="P142">
        <v>64.113851019274307</v>
      </c>
      <c r="Q142">
        <v>5.8253532708760998E-2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Row],[Ticker]],[1]!Table2[[Symbol]:[Industry]],2,FALSE),"-")</f>
        <v>-</v>
      </c>
      <c r="D143" t="s">
        <v>86</v>
      </c>
      <c r="E143">
        <v>68641.052919249996</v>
      </c>
      <c r="F143">
        <v>330.3</v>
      </c>
      <c r="G143">
        <v>80.216683275780795</v>
      </c>
      <c r="H143">
        <v>-5.2886070571211699</v>
      </c>
      <c r="I143">
        <v>19.651124210469</v>
      </c>
      <c r="J143">
        <v>4.9553776552745603</v>
      </c>
      <c r="K143">
        <v>316.66903604164298</v>
      </c>
      <c r="L143">
        <v>259.36731877972801</v>
      </c>
      <c r="M143">
        <v>70.616771895911995</v>
      </c>
      <c r="N143">
        <v>0.50701664741793395</v>
      </c>
      <c r="O143">
        <v>9.2794429306690898</v>
      </c>
      <c r="P143">
        <v>132.27848101265801</v>
      </c>
    </row>
    <row r="144" spans="1:17" hidden="1" x14ac:dyDescent="0.3">
      <c r="A144" t="s">
        <v>362</v>
      </c>
      <c r="B144" t="s">
        <v>363</v>
      </c>
      <c r="C144" t="str">
        <f>IFERROR(VLOOKUP(Table1[[#This Row],[Ticker]],[1]!Table2[[Symbol]:[Industry]],2,FALSE),"-")</f>
        <v>-</v>
      </c>
      <c r="D144" t="s">
        <v>124</v>
      </c>
      <c r="E144">
        <v>68578.316473590006</v>
      </c>
      <c r="F144">
        <v>253.95</v>
      </c>
      <c r="G144">
        <v>293.48575511303397</v>
      </c>
      <c r="H144">
        <v>-3.6276244445913499</v>
      </c>
      <c r="I144">
        <v>56.023020142132097</v>
      </c>
      <c r="J144">
        <v>5.1291512398291701</v>
      </c>
      <c r="K144">
        <v>236.48923123811599</v>
      </c>
      <c r="M144">
        <v>57.484333406430899</v>
      </c>
      <c r="N144">
        <v>0.42619999959830301</v>
      </c>
      <c r="O144">
        <v>22.071273872809599</v>
      </c>
      <c r="P144">
        <v>442.62820512820502</v>
      </c>
    </row>
    <row r="145" spans="1:17" x14ac:dyDescent="0.3">
      <c r="A145" t="s">
        <v>364</v>
      </c>
      <c r="B145" t="s">
        <v>365</v>
      </c>
      <c r="C145" t="str">
        <f>IFERROR(VLOOKUP(Table1[[#This Row],[Ticker]],[1]!Table2[[Symbol]:[Industry]],2,FALSE),"-")</f>
        <v>-</v>
      </c>
      <c r="D145" t="s">
        <v>139</v>
      </c>
      <c r="E145">
        <v>68399.024022019905</v>
      </c>
      <c r="F145">
        <v>1714.5</v>
      </c>
      <c r="G145">
        <v>170.972467970427</v>
      </c>
      <c r="H145">
        <v>-7.9046090641727398</v>
      </c>
      <c r="I145">
        <v>25.3702526228303</v>
      </c>
      <c r="J145">
        <v>-4.2507618909284499</v>
      </c>
      <c r="K145">
        <v>1739.8087427154601</v>
      </c>
      <c r="L145">
        <v>1415.9820252633001</v>
      </c>
      <c r="M145">
        <v>43.090520254765998</v>
      </c>
      <c r="N145">
        <v>0.88783213473457401</v>
      </c>
      <c r="O145">
        <v>21.014873140857301</v>
      </c>
      <c r="P145">
        <v>202.22104706504399</v>
      </c>
      <c r="Q145">
        <v>0.15869250432720799</v>
      </c>
    </row>
    <row r="146" spans="1:17" x14ac:dyDescent="0.3">
      <c r="A146" t="s">
        <v>366</v>
      </c>
      <c r="B146" t="s">
        <v>367</v>
      </c>
      <c r="C146" t="str">
        <f>IFERROR(VLOOKUP(Table1[[#This Row],[Ticker]],[1]!Table2[[Symbol]:[Industry]],2,FALSE),"-")</f>
        <v>-</v>
      </c>
      <c r="D146" t="s">
        <v>368</v>
      </c>
      <c r="E146">
        <v>68242.01023575</v>
      </c>
      <c r="F146">
        <v>5376.1</v>
      </c>
      <c r="G146">
        <v>-9.0750541809378493</v>
      </c>
      <c r="H146">
        <v>-2.6987021052741</v>
      </c>
      <c r="I146">
        <v>16.406070746186199</v>
      </c>
      <c r="J146">
        <v>-3.10531121042726</v>
      </c>
      <c r="K146">
        <v>5422.9862171331797</v>
      </c>
      <c r="L146">
        <v>4854.1486940842597</v>
      </c>
      <c r="M146">
        <v>50.607920566030998</v>
      </c>
      <c r="N146">
        <v>0.52193559351586405</v>
      </c>
      <c r="O146">
        <v>20.161455330071899</v>
      </c>
      <c r="P146">
        <v>49.294640377672799</v>
      </c>
      <c r="Q146">
        <v>0.103761631338067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Row],[Ticker]],[1]!Table2[[Symbol]:[Industry]],2,FALSE),"-")</f>
        <v>-</v>
      </c>
      <c r="D147" t="s">
        <v>98</v>
      </c>
      <c r="E147">
        <v>68099.976202334903</v>
      </c>
      <c r="F147">
        <v>573.85</v>
      </c>
      <c r="G147">
        <v>-32.6387159730021</v>
      </c>
      <c r="H147">
        <v>6.1309923595240798</v>
      </c>
      <c r="I147">
        <v>-12.417347238906199</v>
      </c>
      <c r="J147">
        <v>3.1734296654851399</v>
      </c>
      <c r="K147">
        <v>538.474918389344</v>
      </c>
      <c r="L147">
        <v>538.19601196908297</v>
      </c>
      <c r="M147">
        <v>70.381993449806501</v>
      </c>
      <c r="N147">
        <v>0.75890600768383698</v>
      </c>
      <c r="O147">
        <v>18.454299904156102</v>
      </c>
      <c r="P147">
        <v>30.717539863325701</v>
      </c>
      <c r="Q147">
        <v>-8.7453281490289997E-2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Row],[Ticker]],[1]!Table2[[Symbol]:[Industry]],2,FALSE),"-")</f>
        <v>-</v>
      </c>
      <c r="D148" t="s">
        <v>172</v>
      </c>
      <c r="E148">
        <v>67636.628845669999</v>
      </c>
      <c r="F148">
        <v>4509.1000000000004</v>
      </c>
      <c r="G148">
        <v>-5.6218518469346197</v>
      </c>
      <c r="H148">
        <v>4.3991162767981598</v>
      </c>
      <c r="I148">
        <v>9.9480475050519406</v>
      </c>
      <c r="J148">
        <v>1.8773344714001201</v>
      </c>
      <c r="K148">
        <v>4150.0152282343897</v>
      </c>
      <c r="L148">
        <v>3797.91171016935</v>
      </c>
      <c r="M148">
        <v>62.8941183177459</v>
      </c>
      <c r="N148">
        <v>0.70338274342298002</v>
      </c>
      <c r="O148">
        <v>2.0159233549932298</v>
      </c>
      <c r="P148">
        <v>40.034161490683204</v>
      </c>
      <c r="Q148">
        <v>2.6110040306200001E-3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Row],[Ticker]],[1]!Table2[[Symbol]:[Industry]],2,FALSE),"-")</f>
        <v>-</v>
      </c>
      <c r="D149" t="s">
        <v>375</v>
      </c>
      <c r="E149">
        <v>67301.363345250007</v>
      </c>
      <c r="F149">
        <v>226.23</v>
      </c>
      <c r="G149">
        <v>55.1397191506315</v>
      </c>
      <c r="H149">
        <v>-5.2400881079948496</v>
      </c>
      <c r="I149">
        <v>-12.7020443193818</v>
      </c>
      <c r="J149">
        <v>0.34126550286914897</v>
      </c>
      <c r="K149">
        <v>235.312763391288</v>
      </c>
      <c r="L149">
        <v>221.12850247041399</v>
      </c>
      <c r="M149">
        <v>56.228650705977799</v>
      </c>
      <c r="N149">
        <v>0.90692995106167495</v>
      </c>
      <c r="O149">
        <v>26.574724837554701</v>
      </c>
      <c r="P149">
        <v>89.155518394648794</v>
      </c>
      <c r="Q149">
        <v>8.1774731015157004E-2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Row],[Ticker]],[1]!Table2[[Symbol]:[Industry]],2,FALSE),"-")</f>
        <v>-</v>
      </c>
      <c r="D150" t="s">
        <v>139</v>
      </c>
      <c r="E150">
        <v>65344.290640824998</v>
      </c>
      <c r="F150">
        <v>3678.15</v>
      </c>
      <c r="G150">
        <v>77.001171943660097</v>
      </c>
      <c r="H150">
        <v>-1.3752274788349701</v>
      </c>
      <c r="I150">
        <v>17.982605255891201</v>
      </c>
      <c r="J150">
        <v>2.06656458163895</v>
      </c>
      <c r="K150">
        <v>3521.4879759098199</v>
      </c>
      <c r="L150">
        <v>2983.4235470134199</v>
      </c>
      <c r="M150">
        <v>61.120962617264901</v>
      </c>
      <c r="N150">
        <v>0.38534609508753997</v>
      </c>
      <c r="O150">
        <v>12.475021410219799</v>
      </c>
      <c r="P150">
        <v>112.84974393102</v>
      </c>
      <c r="Q150">
        <v>0.19196819434821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Row],[Ticker]],[1]!Table2[[Symbol]:[Industry]],2,FALSE),"-")</f>
        <v>-</v>
      </c>
      <c r="D151" t="s">
        <v>380</v>
      </c>
      <c r="E151">
        <v>64443.531308584999</v>
      </c>
      <c r="F151">
        <v>217.15</v>
      </c>
      <c r="G151">
        <v>33.6907795767153</v>
      </c>
      <c r="H151">
        <v>21.772392919195699</v>
      </c>
      <c r="I151">
        <v>27.2459642899546</v>
      </c>
      <c r="J151">
        <v>17.166725626670502</v>
      </c>
      <c r="K151">
        <v>190.45857010884399</v>
      </c>
      <c r="L151">
        <v>173.25351885952699</v>
      </c>
      <c r="M151">
        <v>74.543551700477906</v>
      </c>
      <c r="N151">
        <v>2.9992431098757302</v>
      </c>
      <c r="O151">
        <v>5.8254662675570001</v>
      </c>
      <c r="P151">
        <v>65.384615384615302</v>
      </c>
      <c r="Q151">
        <v>-6.2357632770735999E-2</v>
      </c>
    </row>
    <row r="152" spans="1:17" x14ac:dyDescent="0.3">
      <c r="A152" t="s">
        <v>381</v>
      </c>
      <c r="B152" t="s">
        <v>382</v>
      </c>
      <c r="C152" t="str">
        <f>IFERROR(VLOOKUP(Table1[[#This Row],[Ticker]],[1]!Table2[[Symbol]:[Industry]],2,FALSE),"-")</f>
        <v>-</v>
      </c>
      <c r="D152" t="s">
        <v>193</v>
      </c>
      <c r="E152">
        <v>64056.589367424996</v>
      </c>
      <c r="F152">
        <v>1128.1500000000001</v>
      </c>
      <c r="G152">
        <v>53.234196841895297</v>
      </c>
      <c r="H152">
        <v>5.1796354464156096</v>
      </c>
      <c r="I152">
        <v>57.8725712978191</v>
      </c>
      <c r="J152">
        <v>-3.9570145853859202</v>
      </c>
      <c r="K152">
        <v>1037.0189120228799</v>
      </c>
      <c r="L152">
        <v>838.34473459069898</v>
      </c>
      <c r="M152">
        <v>55.234925707086397</v>
      </c>
      <c r="N152">
        <v>0.70049577831606002</v>
      </c>
      <c r="O152">
        <v>7.0159110047422502</v>
      </c>
      <c r="P152">
        <v>105.64163324826799</v>
      </c>
      <c r="Q152">
        <v>0.13811767494909399</v>
      </c>
    </row>
    <row r="153" spans="1:17" x14ac:dyDescent="0.3">
      <c r="A153" t="s">
        <v>383</v>
      </c>
      <c r="B153" t="s">
        <v>384</v>
      </c>
      <c r="C153" t="str">
        <f>IFERROR(VLOOKUP(Table1[[#This Row],[Ticker]],[1]!Table2[[Symbol]:[Industry]],2,FALSE),"-")</f>
        <v>-</v>
      </c>
      <c r="D153" t="s">
        <v>385</v>
      </c>
      <c r="E153">
        <v>63723.647999519897</v>
      </c>
      <c r="F153">
        <v>979.3</v>
      </c>
      <c r="G153">
        <v>83.057661013284402</v>
      </c>
      <c r="H153">
        <v>-4.5298479538938397</v>
      </c>
      <c r="I153">
        <v>18.111818057846701</v>
      </c>
      <c r="J153">
        <v>3.7943340341585499</v>
      </c>
      <c r="K153">
        <v>954.39300549510097</v>
      </c>
      <c r="L153">
        <v>795.73456736418302</v>
      </c>
      <c r="M153">
        <v>54.239346008215399</v>
      </c>
      <c r="N153">
        <v>0.56394084080210705</v>
      </c>
      <c r="O153">
        <v>21.2090268559175</v>
      </c>
      <c r="P153">
        <v>122.618776994771</v>
      </c>
      <c r="Q153">
        <v>0.15035395541093999</v>
      </c>
    </row>
    <row r="154" spans="1:17" x14ac:dyDescent="0.3">
      <c r="A154" t="s">
        <v>386</v>
      </c>
      <c r="B154" t="s">
        <v>387</v>
      </c>
      <c r="C154" t="str">
        <f>IFERROR(VLOOKUP(Table1[[#This Row],[Ticker]],[1]!Table2[[Symbol]:[Industry]],2,FALSE),"-")</f>
        <v>-</v>
      </c>
      <c r="D154" t="s">
        <v>92</v>
      </c>
      <c r="E154">
        <v>63405.317289165003</v>
      </c>
      <c r="F154">
        <v>611.20000000000005</v>
      </c>
      <c r="G154">
        <v>147.29831177667899</v>
      </c>
      <c r="H154">
        <v>6.6248702131103601</v>
      </c>
      <c r="I154">
        <v>47.351790811861299</v>
      </c>
      <c r="J154">
        <v>11.884826724308599</v>
      </c>
      <c r="K154">
        <v>530.48730716895</v>
      </c>
      <c r="L154">
        <v>416.890802381279</v>
      </c>
      <c r="M154">
        <v>73.015484158609695</v>
      </c>
      <c r="N154">
        <v>2.59731754372222</v>
      </c>
      <c r="O154">
        <v>3.66492146596857</v>
      </c>
      <c r="P154">
        <v>201.380670611439</v>
      </c>
      <c r="Q154">
        <v>0.23848229505070501</v>
      </c>
    </row>
    <row r="155" spans="1:17" x14ac:dyDescent="0.3">
      <c r="A155" t="s">
        <v>388</v>
      </c>
      <c r="B155" t="s">
        <v>389</v>
      </c>
      <c r="C155" t="str">
        <f>IFERROR(VLOOKUP(Table1[[#This Row],[Ticker]],[1]!Table2[[Symbol]:[Industry]],2,FALSE),"-")</f>
        <v>-</v>
      </c>
      <c r="D155" t="s">
        <v>51</v>
      </c>
      <c r="E155">
        <v>63190.111822500003</v>
      </c>
      <c r="F155">
        <v>29955.25</v>
      </c>
      <c r="G155">
        <v>-1.6871384519516199</v>
      </c>
      <c r="H155">
        <v>2.7435296547065602</v>
      </c>
      <c r="I155">
        <v>-9.4257063635173299</v>
      </c>
      <c r="J155">
        <v>5.1361247937122698</v>
      </c>
      <c r="K155">
        <v>27959.786149672698</v>
      </c>
      <c r="L155">
        <v>26423.734341977401</v>
      </c>
      <c r="M155">
        <v>75.478567703881694</v>
      </c>
      <c r="N155">
        <v>1.29656580034449</v>
      </c>
      <c r="O155">
        <v>0.63511404511729097</v>
      </c>
      <c r="P155">
        <v>36.160227272727198</v>
      </c>
      <c r="Q155">
        <v>2.4173941895791001E-2</v>
      </c>
    </row>
    <row r="156" spans="1:17" x14ac:dyDescent="0.3">
      <c r="A156" t="s">
        <v>390</v>
      </c>
      <c r="B156" t="s">
        <v>391</v>
      </c>
      <c r="C156" t="str">
        <f>IFERROR(VLOOKUP(Table1[[#This Row],[Ticker]],[1]!Table2[[Symbol]:[Industry]],2,FALSE),"-")</f>
        <v>-</v>
      </c>
      <c r="D156" t="s">
        <v>139</v>
      </c>
      <c r="E156">
        <v>62835.920587155</v>
      </c>
      <c r="F156">
        <v>1711.25</v>
      </c>
      <c r="G156">
        <v>28.238617400094199</v>
      </c>
      <c r="H156">
        <v>-4.4415341621363504</v>
      </c>
      <c r="I156">
        <v>14.2721913404611</v>
      </c>
      <c r="J156">
        <v>-2.7922686044898</v>
      </c>
      <c r="K156">
        <v>1745.9778147724501</v>
      </c>
      <c r="L156">
        <v>1555.3372743049099</v>
      </c>
      <c r="M156">
        <v>45.044532931125197</v>
      </c>
      <c r="N156">
        <v>0.59606750726898805</v>
      </c>
      <c r="O156">
        <v>14.130021913805701</v>
      </c>
      <c r="P156">
        <v>62.805632194843497</v>
      </c>
      <c r="Q156">
        <v>9.3740828857529004E-2</v>
      </c>
    </row>
    <row r="157" spans="1:17" x14ac:dyDescent="0.3">
      <c r="A157" t="s">
        <v>392</v>
      </c>
      <c r="B157" t="s">
        <v>393</v>
      </c>
      <c r="C157" t="str">
        <f>IFERROR(VLOOKUP(Table1[[#This Row],[Ticker]],[1]!Table2[[Symbol]:[Industry]],2,FALSE),"-")</f>
        <v>-</v>
      </c>
      <c r="D157" t="s">
        <v>306</v>
      </c>
      <c r="E157">
        <v>62137.658456685</v>
      </c>
      <c r="F157">
        <v>7271.4</v>
      </c>
      <c r="G157">
        <v>-8.2979089727606699</v>
      </c>
      <c r="H157">
        <v>-10.0732505274975</v>
      </c>
      <c r="I157">
        <v>17.1996456593441</v>
      </c>
      <c r="J157">
        <v>-2.98602003847751</v>
      </c>
      <c r="K157">
        <v>7876.4799757555902</v>
      </c>
      <c r="L157">
        <v>7163.7563795955202</v>
      </c>
      <c r="M157">
        <v>31.388955320550799</v>
      </c>
      <c r="N157">
        <v>0.528185541082551</v>
      </c>
      <c r="O157">
        <v>36.631872816788999</v>
      </c>
      <c r="P157">
        <v>36.552112676056304</v>
      </c>
      <c r="Q157">
        <v>0.116356751938998</v>
      </c>
    </row>
    <row r="158" spans="1:17" x14ac:dyDescent="0.3">
      <c r="A158" t="s">
        <v>394</v>
      </c>
      <c r="B158" t="s">
        <v>395</v>
      </c>
      <c r="C158" t="str">
        <f>IFERROR(VLOOKUP(Table1[[#This Row],[Ticker]],[1]!Table2[[Symbol]:[Industry]],2,FALSE),"-")</f>
        <v>-</v>
      </c>
      <c r="D158" t="s">
        <v>34</v>
      </c>
      <c r="E158">
        <v>61573.184606399998</v>
      </c>
      <c r="F158">
        <v>51.23</v>
      </c>
      <c r="G158">
        <v>28.941456191616901</v>
      </c>
      <c r="H158">
        <v>-12.3269546270531</v>
      </c>
      <c r="I158">
        <v>-21.1513270931367</v>
      </c>
      <c r="J158">
        <v>-3.0438322392767501</v>
      </c>
      <c r="K158">
        <v>53.513754219670702</v>
      </c>
      <c r="L158">
        <v>49.816113784621898</v>
      </c>
      <c r="M158">
        <v>42.138527630057503</v>
      </c>
      <c r="N158">
        <v>0.306305527122677</v>
      </c>
      <c r="O158">
        <v>37.907476088229501</v>
      </c>
      <c r="P158">
        <v>69.075907590759002</v>
      </c>
      <c r="Q158">
        <v>0.12538822713721801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Row],[Ticker]],[1]!Table2[[Symbol]:[Industry]],2,FALSE),"-")</f>
        <v>-</v>
      </c>
      <c r="D159" t="s">
        <v>193</v>
      </c>
      <c r="E159">
        <v>61521.124512000002</v>
      </c>
      <c r="F159">
        <v>3894.75</v>
      </c>
      <c r="G159">
        <v>-1.2013044192238</v>
      </c>
      <c r="H159">
        <v>-7.4905714308253399</v>
      </c>
      <c r="I159">
        <v>20.713354865186599</v>
      </c>
      <c r="J159">
        <v>-2.7661228950606902</v>
      </c>
      <c r="K159">
        <v>4081.6181367327099</v>
      </c>
      <c r="L159">
        <v>3689.2419879822501</v>
      </c>
      <c r="M159">
        <v>41.3251775916697</v>
      </c>
      <c r="N159">
        <v>0.450812316995649</v>
      </c>
      <c r="O159">
        <v>27.119840811348599</v>
      </c>
      <c r="P159">
        <v>49.098461067299603</v>
      </c>
      <c r="Q159">
        <v>0.10633604143837901</v>
      </c>
    </row>
    <row r="160" spans="1:17" x14ac:dyDescent="0.3">
      <c r="A160" t="s">
        <v>398</v>
      </c>
      <c r="B160" t="s">
        <v>399</v>
      </c>
      <c r="C160" t="str">
        <f>IFERROR(VLOOKUP(Table1[[#This Row],[Ticker]],[1]!Table2[[Symbol]:[Industry]],2,FALSE),"-")</f>
        <v>-</v>
      </c>
      <c r="D160" t="s">
        <v>127</v>
      </c>
      <c r="E160">
        <v>60654.191752079998</v>
      </c>
      <c r="F160">
        <v>729.15</v>
      </c>
      <c r="G160">
        <v>44.945231571642303</v>
      </c>
      <c r="H160">
        <v>-4.7076282481903098</v>
      </c>
      <c r="I160">
        <v>-3.6671973443305701</v>
      </c>
      <c r="J160">
        <v>-0.70274636396671297</v>
      </c>
      <c r="K160">
        <v>737.42005194619696</v>
      </c>
      <c r="L160">
        <v>660.72500831898105</v>
      </c>
      <c r="M160">
        <v>59.3264355021577</v>
      </c>
      <c r="N160">
        <v>0.38337719055628</v>
      </c>
      <c r="O160">
        <v>16.2998011383117</v>
      </c>
      <c r="P160">
        <v>76.806498545101803</v>
      </c>
      <c r="Q160">
        <v>0.17846456699094701</v>
      </c>
    </row>
    <row r="161" spans="1:17" x14ac:dyDescent="0.3">
      <c r="A161" t="s">
        <v>400</v>
      </c>
      <c r="B161" t="s">
        <v>401</v>
      </c>
      <c r="C161" t="str">
        <f>IFERROR(VLOOKUP(Table1[[#This Row],[Ticker]],[1]!Table2[[Symbol]:[Industry]],2,FALSE),"-")</f>
        <v>-</v>
      </c>
      <c r="D161" t="s">
        <v>402</v>
      </c>
      <c r="E161">
        <v>60012.446806259999</v>
      </c>
      <c r="F161">
        <v>971.95</v>
      </c>
      <c r="G161">
        <v>16.591725599406999</v>
      </c>
      <c r="H161">
        <v>-6.7213068992708402</v>
      </c>
      <c r="I161">
        <v>-12.5920846321964</v>
      </c>
      <c r="J161">
        <v>-0.53644534089858098</v>
      </c>
      <c r="K161">
        <v>1011.27348669243</v>
      </c>
      <c r="L161">
        <v>946.41221613016296</v>
      </c>
      <c r="M161">
        <v>46.816015253750699</v>
      </c>
      <c r="N161">
        <v>0.54787398368364704</v>
      </c>
      <c r="O161">
        <v>21.405422089613602</v>
      </c>
      <c r="P161">
        <v>48.661670235545998</v>
      </c>
      <c r="Q161">
        <v>1.2977135654257E-2</v>
      </c>
    </row>
    <row r="162" spans="1:17" hidden="1" x14ac:dyDescent="0.3">
      <c r="A162" t="s">
        <v>403</v>
      </c>
      <c r="B162" t="s">
        <v>404</v>
      </c>
      <c r="C162" t="str">
        <f>IFERROR(VLOOKUP(Table1[[#This Row],[Ticker]],[1]!Table2[[Symbol]:[Industry]],2,FALSE),"-")</f>
        <v>-</v>
      </c>
      <c r="D162" t="s">
        <v>27</v>
      </c>
      <c r="E162">
        <v>59085</v>
      </c>
      <c r="F162">
        <v>1177.95</v>
      </c>
      <c r="G162">
        <v>15.071609041474201</v>
      </c>
      <c r="H162">
        <v>-0.21562103637565899</v>
      </c>
      <c r="I162">
        <v>30.7081203017276</v>
      </c>
      <c r="J162">
        <v>1.1726179771734599</v>
      </c>
      <c r="K162">
        <v>1109.2660893667301</v>
      </c>
      <c r="M162">
        <v>64.707557431384203</v>
      </c>
      <c r="N162">
        <v>0.38793602690680701</v>
      </c>
      <c r="O162">
        <v>16.184897491404499</v>
      </c>
      <c r="P162">
        <v>56.019867549668803</v>
      </c>
    </row>
    <row r="163" spans="1:17" x14ac:dyDescent="0.3">
      <c r="A163" t="s">
        <v>405</v>
      </c>
      <c r="B163" t="s">
        <v>406</v>
      </c>
      <c r="C163" t="str">
        <f>IFERROR(VLOOKUP(Table1[[#This Row],[Ticker]],[1]!Table2[[Symbol]:[Industry]],2,FALSE),"-")</f>
        <v>-</v>
      </c>
      <c r="D163" t="s">
        <v>407</v>
      </c>
      <c r="E163">
        <v>58870.288108679997</v>
      </c>
      <c r="F163">
        <v>136856.29999999999</v>
      </c>
      <c r="G163">
        <v>-3.38246666592529</v>
      </c>
      <c r="H163">
        <v>-1.01646570376689</v>
      </c>
      <c r="I163">
        <v>-20.408772109637201</v>
      </c>
      <c r="J163">
        <v>1.0887556166747701</v>
      </c>
      <c r="K163">
        <v>134667.432313155</v>
      </c>
      <c r="L163">
        <v>128132.717712622</v>
      </c>
      <c r="M163">
        <v>57.065499501169903</v>
      </c>
      <c r="N163">
        <v>0.67788851698797603</v>
      </c>
      <c r="O163">
        <v>10.659867320686001</v>
      </c>
      <c r="P163">
        <v>28.618298012311399</v>
      </c>
      <c r="Q163">
        <v>5.0149515760852997E-2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Row],[Ticker]],[1]!Table2[[Symbol]:[Industry]],2,FALSE),"-")</f>
        <v>-</v>
      </c>
      <c r="D164" t="s">
        <v>300</v>
      </c>
      <c r="E164">
        <v>58077.287858419899</v>
      </c>
      <c r="F164">
        <v>5678.6</v>
      </c>
      <c r="G164">
        <v>0.56107498221807295</v>
      </c>
      <c r="H164">
        <v>3.8455886071940699</v>
      </c>
      <c r="I164">
        <v>-7.2857125352624204</v>
      </c>
      <c r="J164">
        <v>1.17861906154338</v>
      </c>
      <c r="K164">
        <v>5108.1180577103896</v>
      </c>
      <c r="L164">
        <v>4928.2893868500796</v>
      </c>
      <c r="M164">
        <v>74.897379017272101</v>
      </c>
      <c r="N164">
        <v>1.0108513407395101</v>
      </c>
      <c r="O164">
        <v>3.4295424928679501</v>
      </c>
      <c r="P164">
        <v>38.131841401118898</v>
      </c>
      <c r="Q164">
        <v>2.3137302271560001E-3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Row],[Ticker]],[1]!Table2[[Symbol]:[Industry]],2,FALSE),"-")</f>
        <v>-</v>
      </c>
      <c r="D165" t="s">
        <v>412</v>
      </c>
      <c r="E165">
        <v>58014.056654428001</v>
      </c>
      <c r="F165">
        <v>221.99</v>
      </c>
      <c r="G165">
        <v>-7.0839464619861898</v>
      </c>
      <c r="H165">
        <v>-1.7788103496394601</v>
      </c>
      <c r="I165">
        <v>8.0125689867680308</v>
      </c>
      <c r="J165">
        <v>0.768523444076189</v>
      </c>
      <c r="K165">
        <v>219.89919389509399</v>
      </c>
      <c r="L165">
        <v>204.32180132352701</v>
      </c>
      <c r="M165">
        <v>60.843185736112297</v>
      </c>
      <c r="N165">
        <v>1.03928488474331</v>
      </c>
      <c r="O165">
        <v>11.2212261813595</v>
      </c>
      <c r="P165">
        <v>43.219354838709599</v>
      </c>
      <c r="Q165">
        <v>8.8157589991290003E-2</v>
      </c>
    </row>
    <row r="166" spans="1:17" x14ac:dyDescent="0.3">
      <c r="A166" t="s">
        <v>413</v>
      </c>
      <c r="B166" t="s">
        <v>414</v>
      </c>
      <c r="C166" t="str">
        <f>IFERROR(VLOOKUP(Table1[[#This Row],[Ticker]],[1]!Table2[[Symbol]:[Industry]],2,FALSE),"-")</f>
        <v>-</v>
      </c>
      <c r="D166" t="s">
        <v>335</v>
      </c>
      <c r="E166">
        <v>57681.4823005</v>
      </c>
      <c r="F166">
        <v>1771.75</v>
      </c>
      <c r="G166">
        <v>80.913137432207805</v>
      </c>
      <c r="H166">
        <v>15.3408812280592</v>
      </c>
      <c r="I166">
        <v>45.395968709757597</v>
      </c>
      <c r="J166">
        <v>4.1932559494730599</v>
      </c>
      <c r="K166">
        <v>1530.6778377993901</v>
      </c>
      <c r="L166">
        <v>1276.96518778579</v>
      </c>
      <c r="M166">
        <v>82.682871083427202</v>
      </c>
      <c r="N166">
        <v>1.5403375496797</v>
      </c>
      <c r="O166">
        <v>0.434598560745036</v>
      </c>
      <c r="P166">
        <v>119.629354158919</v>
      </c>
      <c r="Q166">
        <v>4.3010447390235997E-2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Row],[Ticker]],[1]!Table2[[Symbol]:[Industry]],2,FALSE),"-")</f>
        <v>-</v>
      </c>
      <c r="D167" t="s">
        <v>21</v>
      </c>
      <c r="E167">
        <v>57369.894774200002</v>
      </c>
      <c r="F167">
        <v>3089.45</v>
      </c>
      <c r="G167">
        <v>2.7988839881927201</v>
      </c>
      <c r="H167">
        <v>-0.82302195094090902</v>
      </c>
      <c r="I167">
        <v>2.2839623678619798</v>
      </c>
      <c r="J167">
        <v>-0.224385485022086</v>
      </c>
      <c r="K167">
        <v>2761.9692109173702</v>
      </c>
      <c r="L167">
        <v>2530.1881094816299</v>
      </c>
      <c r="M167">
        <v>67.809260423199305</v>
      </c>
      <c r="N167">
        <v>0.56168577424511701</v>
      </c>
      <c r="O167">
        <v>2.05700043697099</v>
      </c>
      <c r="P167">
        <v>49.313711275433697</v>
      </c>
      <c r="Q167">
        <v>-3.048669502493E-2</v>
      </c>
    </row>
    <row r="168" spans="1:17" hidden="1" x14ac:dyDescent="0.3">
      <c r="A168" t="s">
        <v>417</v>
      </c>
      <c r="B168" t="s">
        <v>418</v>
      </c>
      <c r="C168" t="str">
        <f>IFERROR(VLOOKUP(Table1[[#This Row],[Ticker]],[1]!Table2[[Symbol]:[Industry]],2,FALSE),"-")</f>
        <v>-</v>
      </c>
      <c r="D168" t="s">
        <v>104</v>
      </c>
      <c r="E168">
        <v>56251.313523404999</v>
      </c>
      <c r="F168">
        <v>125.69</v>
      </c>
      <c r="G168">
        <v>8.0537375691748601</v>
      </c>
      <c r="H168">
        <v>107.506567502569</v>
      </c>
      <c r="I168">
        <v>23.690248829428299</v>
      </c>
      <c r="J168">
        <v>-12.1128923240436</v>
      </c>
      <c r="O168">
        <v>25.228737369719099</v>
      </c>
      <c r="P168">
        <v>65.381578947368396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Row],[Ticker]],[1]!Table2[[Symbol]:[Industry]],2,FALSE),"-")</f>
        <v>-</v>
      </c>
      <c r="D169" t="s">
        <v>127</v>
      </c>
      <c r="E169">
        <v>56133.838677510001</v>
      </c>
      <c r="F169">
        <v>134.04</v>
      </c>
      <c r="G169">
        <v>24.393316930170698</v>
      </c>
      <c r="H169">
        <v>-9.2681009087793207</v>
      </c>
      <c r="I169">
        <v>-4.0332777745559696</v>
      </c>
      <c r="J169">
        <v>1.1105722807887399</v>
      </c>
      <c r="K169">
        <v>141.72093746712201</v>
      </c>
      <c r="L169">
        <v>133.56801803470199</v>
      </c>
      <c r="M169">
        <v>52.261018635012803</v>
      </c>
      <c r="N169">
        <v>0.55149357549340206</v>
      </c>
      <c r="O169">
        <v>30.819158460161098</v>
      </c>
      <c r="P169">
        <v>63.863080684596497</v>
      </c>
      <c r="Q169">
        <v>-1.0435283268441E-2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Row],[Ticker]],[1]!Table2[[Symbol]:[Industry]],2,FALSE),"-")</f>
        <v>-</v>
      </c>
      <c r="D170" t="s">
        <v>300</v>
      </c>
      <c r="E170">
        <v>55870.6853816</v>
      </c>
      <c r="F170">
        <v>8227.5</v>
      </c>
      <c r="G170">
        <v>-18.192063686420301</v>
      </c>
      <c r="H170">
        <v>27.5622961648284</v>
      </c>
      <c r="I170">
        <v>-5.7806278212034696</v>
      </c>
      <c r="J170">
        <v>28.564479691869899</v>
      </c>
      <c r="K170">
        <v>7141.7904987304701</v>
      </c>
      <c r="L170">
        <v>7361.70674085054</v>
      </c>
      <c r="M170">
        <v>95.979701937638296</v>
      </c>
      <c r="N170">
        <v>3.9156141966163598</v>
      </c>
      <c r="O170">
        <v>11.8201154664235</v>
      </c>
      <c r="P170">
        <v>28.330109807836301</v>
      </c>
      <c r="Q170">
        <v>5.8992929573478001E-2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Row],[Ticker]],[1]!Table2[[Symbol]:[Industry]],2,FALSE),"-")</f>
        <v>-</v>
      </c>
      <c r="D171" t="s">
        <v>24</v>
      </c>
      <c r="E171">
        <v>55788.316331945898</v>
      </c>
      <c r="F171">
        <v>74.09</v>
      </c>
      <c r="G171">
        <v>-48.391372838640301</v>
      </c>
      <c r="H171">
        <v>0.46950604121317902</v>
      </c>
      <c r="I171">
        <v>-22.147597065569801</v>
      </c>
      <c r="J171">
        <v>0.52396129034883199</v>
      </c>
      <c r="K171">
        <v>75.615362044448403</v>
      </c>
      <c r="L171">
        <v>78.642238249208305</v>
      </c>
      <c r="M171">
        <v>58.879619907215101</v>
      </c>
      <c r="N171">
        <v>0.70516696044354799</v>
      </c>
      <c r="O171">
        <v>35.915778107706799</v>
      </c>
      <c r="P171">
        <v>5.1966491551895304</v>
      </c>
      <c r="Q171">
        <v>4.7095244097276001E-2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Row],[Ticker]],[1]!Table2[[Symbol]:[Industry]],2,FALSE),"-")</f>
        <v>-</v>
      </c>
      <c r="D172" t="s">
        <v>124</v>
      </c>
      <c r="E172">
        <v>55782.943500000001</v>
      </c>
      <c r="F172">
        <v>289.95</v>
      </c>
      <c r="G172">
        <v>274.065838678494</v>
      </c>
      <c r="H172">
        <v>-12.7651135018485</v>
      </c>
      <c r="I172">
        <v>37.3612945864541</v>
      </c>
      <c r="J172">
        <v>-3.0919204400743201</v>
      </c>
      <c r="K172">
        <v>289.70971068236202</v>
      </c>
      <c r="L172">
        <v>219.95619459903</v>
      </c>
      <c r="M172">
        <v>30.1796347166899</v>
      </c>
      <c r="N172">
        <v>0.41151676962828598</v>
      </c>
      <c r="O172">
        <v>21.986549405069798</v>
      </c>
      <c r="P172">
        <v>328.60310421285999</v>
      </c>
      <c r="Q172">
        <v>0.18145339617184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Row],[Ticker]],[1]!Table2[[Symbol]:[Industry]],2,FALSE),"-")</f>
        <v>-</v>
      </c>
      <c r="D173" t="s">
        <v>27</v>
      </c>
      <c r="E173">
        <v>55465.275000000001</v>
      </c>
      <c r="F173">
        <v>1928.5</v>
      </c>
      <c r="G173">
        <v>-22.491264772933999</v>
      </c>
      <c r="H173">
        <v>1.8776464515720701</v>
      </c>
      <c r="I173">
        <v>-13.314852997317599</v>
      </c>
      <c r="J173">
        <v>2.6555963321518199</v>
      </c>
      <c r="K173">
        <v>1874.0403989484801</v>
      </c>
      <c r="L173">
        <v>1803.6394712604699</v>
      </c>
      <c r="M173">
        <v>67.144533628737705</v>
      </c>
      <c r="N173">
        <v>0.59561119324413003</v>
      </c>
      <c r="O173">
        <v>8.0969665543168396</v>
      </c>
      <c r="P173">
        <v>24.951405986782401</v>
      </c>
      <c r="Q173">
        <v>2.1807637776866999E-2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Row],[Ticker]],[1]!Table2[[Symbol]:[Industry]],2,FALSE),"-")</f>
        <v>-</v>
      </c>
      <c r="D174" t="s">
        <v>431</v>
      </c>
      <c r="E174">
        <v>55402.503250280002</v>
      </c>
      <c r="F174">
        <v>367.85</v>
      </c>
      <c r="G174">
        <v>38.896919716427398</v>
      </c>
      <c r="H174">
        <v>-1.3205293739174</v>
      </c>
      <c r="I174">
        <v>20.271243355385099</v>
      </c>
      <c r="J174">
        <v>-4.6148314739372802</v>
      </c>
      <c r="K174">
        <v>351.44741307589999</v>
      </c>
      <c r="L174">
        <v>299.43971968252401</v>
      </c>
      <c r="M174">
        <v>48.527544469344697</v>
      </c>
      <c r="N174">
        <v>0.53921123552878203</v>
      </c>
      <c r="O174">
        <v>4.4447464999320196</v>
      </c>
      <c r="P174">
        <v>91.888367240479894</v>
      </c>
      <c r="Q174">
        <v>4.9413778068942003E-2</v>
      </c>
    </row>
    <row r="175" spans="1:17" x14ac:dyDescent="0.3">
      <c r="A175" t="s">
        <v>432</v>
      </c>
      <c r="B175" t="s">
        <v>433</v>
      </c>
      <c r="C175" t="str">
        <f>IFERROR(VLOOKUP(Table1[[#This Row],[Ticker]],[1]!Table2[[Symbol]:[Industry]],2,FALSE),"-")</f>
        <v>-</v>
      </c>
      <c r="D175" t="s">
        <v>186</v>
      </c>
      <c r="E175">
        <v>55201.591515840002</v>
      </c>
      <c r="F175">
        <v>16996.099999999999</v>
      </c>
      <c r="G175">
        <v>-26.2695852189551</v>
      </c>
      <c r="H175">
        <v>-3.43616360792414</v>
      </c>
      <c r="I175">
        <v>-6.23311372510911</v>
      </c>
      <c r="J175">
        <v>-0.81075175044404602</v>
      </c>
      <c r="K175">
        <v>16830.5541886131</v>
      </c>
      <c r="L175">
        <v>16483.048096807099</v>
      </c>
      <c r="M175">
        <v>50.029761089620202</v>
      </c>
      <c r="N175">
        <v>0.79781925956965705</v>
      </c>
      <c r="O175">
        <v>13.261277587211101</v>
      </c>
      <c r="P175">
        <v>10.756969515294401</v>
      </c>
      <c r="Q175">
        <v>-2.4335268762925001E-2</v>
      </c>
    </row>
    <row r="176" spans="1:17" x14ac:dyDescent="0.3">
      <c r="A176" t="s">
        <v>434</v>
      </c>
      <c r="B176" t="s">
        <v>435</v>
      </c>
      <c r="C176" t="str">
        <f>IFERROR(VLOOKUP(Table1[[#This Row],[Ticker]],[1]!Table2[[Symbol]:[Industry]],2,FALSE),"-")</f>
        <v>-</v>
      </c>
      <c r="D176" t="s">
        <v>407</v>
      </c>
      <c r="E176">
        <v>54536.712470899998</v>
      </c>
      <c r="F176">
        <v>2820.45</v>
      </c>
      <c r="G176">
        <v>-10.4609159245696</v>
      </c>
      <c r="H176">
        <v>-15.2841592250152</v>
      </c>
      <c r="I176">
        <v>12.395234254142</v>
      </c>
      <c r="J176">
        <v>-1.8727215247187501</v>
      </c>
      <c r="K176">
        <v>3002.4349015799698</v>
      </c>
      <c r="L176">
        <v>2751.6092059027501</v>
      </c>
      <c r="M176">
        <v>32.087859289653103</v>
      </c>
      <c r="N176">
        <v>0.60201740228788603</v>
      </c>
      <c r="O176">
        <v>19.6617561027495</v>
      </c>
      <c r="P176">
        <v>28.564591120430201</v>
      </c>
      <c r="Q176">
        <v>-1.399577873125E-2</v>
      </c>
    </row>
    <row r="177" spans="1:17" x14ac:dyDescent="0.3">
      <c r="A177" t="s">
        <v>436</v>
      </c>
      <c r="B177" t="s">
        <v>437</v>
      </c>
      <c r="C177" t="str">
        <f>IFERROR(VLOOKUP(Table1[[#This Row],[Ticker]],[1]!Table2[[Symbol]:[Industry]],2,FALSE),"-")</f>
        <v>-</v>
      </c>
      <c r="D177" t="s">
        <v>317</v>
      </c>
      <c r="E177">
        <v>54188.063660500004</v>
      </c>
      <c r="F177">
        <v>2012.7</v>
      </c>
      <c r="G177">
        <v>344.87317994501097</v>
      </c>
      <c r="H177">
        <v>-19.003220051851699</v>
      </c>
      <c r="I177">
        <v>121.496242023018</v>
      </c>
      <c r="J177">
        <v>-0.20309405244786699</v>
      </c>
      <c r="K177">
        <v>2229.5938644921698</v>
      </c>
      <c r="L177">
        <v>1537.43428002786</v>
      </c>
      <c r="M177">
        <v>27.4538113646631</v>
      </c>
      <c r="N177">
        <v>0.39718092683968698</v>
      </c>
      <c r="O177">
        <v>48.032493665225701</v>
      </c>
      <c r="P177">
        <v>383.00935925125998</v>
      </c>
      <c r="Q177">
        <v>0.221253807621725</v>
      </c>
    </row>
    <row r="178" spans="1:17" x14ac:dyDescent="0.3">
      <c r="A178" t="s">
        <v>438</v>
      </c>
      <c r="B178" t="s">
        <v>439</v>
      </c>
      <c r="C178" t="str">
        <f>IFERROR(VLOOKUP(Table1[[#This Row],[Ticker]],[1]!Table2[[Symbol]:[Industry]],2,FALSE),"-")</f>
        <v>-</v>
      </c>
      <c r="D178" t="s">
        <v>34</v>
      </c>
      <c r="E178">
        <v>53967.324883563997</v>
      </c>
      <c r="F178">
        <v>117.93</v>
      </c>
      <c r="G178">
        <v>5.9434651245419996</v>
      </c>
      <c r="H178">
        <v>-2.9897408473605198</v>
      </c>
      <c r="I178">
        <v>-25.1910820430016</v>
      </c>
      <c r="J178">
        <v>-2.14950874787601</v>
      </c>
      <c r="K178">
        <v>121.553941293357</v>
      </c>
      <c r="L178">
        <v>120.87512203005799</v>
      </c>
      <c r="M178">
        <v>46.917990748255399</v>
      </c>
      <c r="N178">
        <v>0.40152028678607699</v>
      </c>
      <c r="O178">
        <v>33.935385398117504</v>
      </c>
      <c r="P178">
        <v>38.334310850439898</v>
      </c>
      <c r="Q178">
        <v>7.1860741648818005E-2</v>
      </c>
    </row>
    <row r="179" spans="1:17" x14ac:dyDescent="0.3">
      <c r="A179" t="s">
        <v>440</v>
      </c>
      <c r="B179" t="s">
        <v>441</v>
      </c>
      <c r="C179" t="str">
        <f>IFERROR(VLOOKUP(Table1[[#This Row],[Ticker]],[1]!Table2[[Symbol]:[Industry]],2,FALSE),"-")</f>
        <v>-</v>
      </c>
      <c r="D179" t="s">
        <v>265</v>
      </c>
      <c r="E179">
        <v>53719.194122330002</v>
      </c>
      <c r="F179">
        <v>2030.2</v>
      </c>
      <c r="G179">
        <v>4.0058367564372102</v>
      </c>
      <c r="H179">
        <v>-1.4775466910536199</v>
      </c>
      <c r="I179">
        <v>8.0851245481013603</v>
      </c>
      <c r="J179">
        <v>2.8666631114397401</v>
      </c>
      <c r="K179">
        <v>1993.80347774133</v>
      </c>
      <c r="L179">
        <v>1866.0616045988199</v>
      </c>
      <c r="M179">
        <v>61.898281631116703</v>
      </c>
      <c r="N179">
        <v>0.92479120652027302</v>
      </c>
      <c r="O179">
        <v>7.4992611565362903</v>
      </c>
      <c r="P179">
        <v>34.897009966777397</v>
      </c>
      <c r="Q179">
        <v>-4.4816601525779999E-3</v>
      </c>
    </row>
    <row r="180" spans="1:17" x14ac:dyDescent="0.3">
      <c r="A180" t="s">
        <v>442</v>
      </c>
      <c r="B180" t="s">
        <v>443</v>
      </c>
      <c r="C180" t="str">
        <f>IFERROR(VLOOKUP(Table1[[#This Row],[Ticker]],[1]!Table2[[Symbol]:[Industry]],2,FALSE),"-")</f>
        <v>-</v>
      </c>
      <c r="D180" t="s">
        <v>34</v>
      </c>
      <c r="E180">
        <v>53057.901808383998</v>
      </c>
      <c r="F180">
        <v>61.13</v>
      </c>
      <c r="G180">
        <v>41.708405884423001</v>
      </c>
      <c r="H180">
        <v>-6.3944127380354798</v>
      </c>
      <c r="I180">
        <v>-13.9146188726136</v>
      </c>
      <c r="J180">
        <v>-0.114276946085104</v>
      </c>
      <c r="K180">
        <v>61.691649499339299</v>
      </c>
      <c r="L180">
        <v>57.559429519740199</v>
      </c>
      <c r="M180">
        <v>58.568154382014001</v>
      </c>
      <c r="N180">
        <v>0.33969646990765801</v>
      </c>
      <c r="O180">
        <v>25.797480778668401</v>
      </c>
      <c r="P180">
        <v>79.266862170087904</v>
      </c>
      <c r="Q180">
        <v>0.112391371890917</v>
      </c>
    </row>
    <row r="181" spans="1:17" x14ac:dyDescent="0.3">
      <c r="A181" t="s">
        <v>444</v>
      </c>
      <c r="B181" t="s">
        <v>445</v>
      </c>
      <c r="C181" t="str">
        <f>IFERROR(VLOOKUP(Table1[[#This Row],[Ticker]],[1]!Table2[[Symbol]:[Industry]],2,FALSE),"-")</f>
        <v>-</v>
      </c>
      <c r="D181" t="s">
        <v>446</v>
      </c>
      <c r="E181">
        <v>52466.884262834901</v>
      </c>
      <c r="F181">
        <v>1958.1</v>
      </c>
      <c r="G181">
        <v>-31.3029385059125</v>
      </c>
      <c r="H181">
        <v>-13.6134152833522</v>
      </c>
      <c r="I181">
        <v>-18.724678741087502</v>
      </c>
      <c r="J181">
        <v>1.7097224829465101</v>
      </c>
      <c r="K181">
        <v>2095.3328095083898</v>
      </c>
      <c r="L181">
        <v>2044.26121943515</v>
      </c>
      <c r="M181">
        <v>44.2807556763957</v>
      </c>
      <c r="N181">
        <v>1.39765820958204</v>
      </c>
      <c r="O181">
        <v>25.325570706296901</v>
      </c>
      <c r="P181">
        <v>12.5344827586206</v>
      </c>
      <c r="Q181">
        <v>1.5782781596799999E-4</v>
      </c>
    </row>
    <row r="182" spans="1:17" x14ac:dyDescent="0.3">
      <c r="A182" t="s">
        <v>447</v>
      </c>
      <c r="B182" t="s">
        <v>448</v>
      </c>
      <c r="C182" t="str">
        <f>IFERROR(VLOOKUP(Table1[[#This Row],[Ticker]],[1]!Table2[[Symbol]:[Industry]],2,FALSE),"-")</f>
        <v>-</v>
      </c>
      <c r="D182" t="s">
        <v>101</v>
      </c>
      <c r="E182">
        <v>52152.311767425002</v>
      </c>
      <c r="F182">
        <v>132.31</v>
      </c>
      <c r="G182">
        <v>87.850886691981898</v>
      </c>
      <c r="H182">
        <v>-12.0709139182648</v>
      </c>
      <c r="I182">
        <v>-1.8578990912856199</v>
      </c>
      <c r="J182">
        <v>-4.8956879282489698</v>
      </c>
      <c r="K182">
        <v>138.69273662670599</v>
      </c>
      <c r="L182">
        <v>119.657993767547</v>
      </c>
      <c r="M182">
        <v>30.2950280566731</v>
      </c>
      <c r="N182">
        <v>0.74673952557535705</v>
      </c>
      <c r="O182">
        <v>28.864031441312001</v>
      </c>
      <c r="P182">
        <v>133.763250883392</v>
      </c>
      <c r="Q182">
        <v>0.18196153029576601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Row],[Ticker]],[1]!Table2[[Symbol]:[Industry]],2,FALSE),"-")</f>
        <v>-</v>
      </c>
      <c r="D183" t="s">
        <v>163</v>
      </c>
      <c r="E183">
        <v>51604.563205125</v>
      </c>
      <c r="F183">
        <v>12194.05</v>
      </c>
      <c r="G183">
        <v>134.35059283057501</v>
      </c>
      <c r="H183">
        <v>2.3119264257993302</v>
      </c>
      <c r="I183">
        <v>92.065303117230201</v>
      </c>
      <c r="J183">
        <v>-3.0036683599027199</v>
      </c>
      <c r="K183">
        <v>11636.866525220399</v>
      </c>
      <c r="L183">
        <v>8929.5065770362908</v>
      </c>
      <c r="M183">
        <v>57.396376005900002</v>
      </c>
      <c r="N183">
        <v>0.44731376522336902</v>
      </c>
      <c r="O183">
        <v>17.942767169234099</v>
      </c>
      <c r="P183">
        <v>212.99699684283399</v>
      </c>
      <c r="Q183">
        <v>0.159913257860125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Row],[Ticker]],[1]!Table2[[Symbol]:[Industry]],2,FALSE),"-")</f>
        <v>-</v>
      </c>
      <c r="D184" t="s">
        <v>385</v>
      </c>
      <c r="E184">
        <v>51319.670896540003</v>
      </c>
      <c r="F184">
        <v>1735.95</v>
      </c>
      <c r="G184">
        <v>29.468006076160499</v>
      </c>
      <c r="H184">
        <v>5.7248140597714503</v>
      </c>
      <c r="I184">
        <v>51.468946712885398</v>
      </c>
      <c r="J184">
        <v>-1.3023520097275501</v>
      </c>
      <c r="K184">
        <v>1618.1517279315799</v>
      </c>
      <c r="L184">
        <v>1347.5206041522499</v>
      </c>
      <c r="M184">
        <v>56.645337622050398</v>
      </c>
      <c r="N184">
        <v>0.67143368195646702</v>
      </c>
      <c r="O184">
        <v>3.0559635934214602</v>
      </c>
      <c r="P184">
        <v>70.349835631225105</v>
      </c>
      <c r="Q184">
        <v>0.112698708908368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Row],[Ticker]],[1]!Table2[[Symbol]:[Industry]],2,FALSE),"-")</f>
        <v>-</v>
      </c>
      <c r="D185" t="s">
        <v>54</v>
      </c>
      <c r="E185">
        <v>50457.045661249998</v>
      </c>
      <c r="F185">
        <v>4665.5</v>
      </c>
      <c r="G185">
        <v>50.350027591125802</v>
      </c>
      <c r="H185">
        <v>2.98458789714525</v>
      </c>
      <c r="I185">
        <v>-2.39261208438176</v>
      </c>
      <c r="J185">
        <v>7.0116145969919996</v>
      </c>
      <c r="K185">
        <v>4310.1519852446399</v>
      </c>
      <c r="L185">
        <v>4032.97750549487</v>
      </c>
      <c r="M185">
        <v>72.339420457653702</v>
      </c>
      <c r="N185">
        <v>0.31709830602423</v>
      </c>
      <c r="O185">
        <v>7.1267816954238397</v>
      </c>
      <c r="P185">
        <v>81.512245414048607</v>
      </c>
      <c r="Q185">
        <v>5.9872034951177003E-2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Row],[Ticker]],[1]!Table2[[Symbol]:[Industry]],2,FALSE),"-")</f>
        <v>-</v>
      </c>
      <c r="D186" t="s">
        <v>21</v>
      </c>
      <c r="E186">
        <v>50386.339451565</v>
      </c>
      <c r="F186">
        <v>1847.05</v>
      </c>
      <c r="G186">
        <v>30.695315533501901</v>
      </c>
      <c r="H186">
        <v>1.77215950182761</v>
      </c>
      <c r="I186">
        <v>3.3466669329776</v>
      </c>
      <c r="J186">
        <v>-0.48315489881896301</v>
      </c>
      <c r="K186">
        <v>1742.5892014743999</v>
      </c>
      <c r="L186">
        <v>1533.1823177030101</v>
      </c>
      <c r="M186">
        <v>65.428063775495502</v>
      </c>
      <c r="N186">
        <v>0.63797853057060006</v>
      </c>
      <c r="O186">
        <v>4.42056251861076</v>
      </c>
      <c r="P186">
        <v>77.9431599229287</v>
      </c>
      <c r="Q186">
        <v>0.19303367959574699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Row],[Ticker]],[1]!Table2[[Symbol]:[Industry]],2,FALSE),"-")</f>
        <v>-</v>
      </c>
      <c r="D187" t="s">
        <v>262</v>
      </c>
      <c r="E187">
        <v>49995.006863279901</v>
      </c>
      <c r="F187">
        <v>4446.2</v>
      </c>
      <c r="G187">
        <v>33.723032653849302</v>
      </c>
      <c r="H187">
        <v>-13.8548299958771</v>
      </c>
      <c r="I187">
        <v>9.9880579038688708</v>
      </c>
      <c r="J187">
        <v>0.75690359010525199</v>
      </c>
      <c r="K187">
        <v>4743.3443284497998</v>
      </c>
      <c r="L187">
        <v>4206.0488629935599</v>
      </c>
      <c r="M187">
        <v>44.032121761548197</v>
      </c>
      <c r="N187">
        <v>0.51461403418428397</v>
      </c>
      <c r="O187">
        <v>31.346992937789501</v>
      </c>
      <c r="P187">
        <v>77.830216978302104</v>
      </c>
      <c r="Q187">
        <v>0.12402728312707299</v>
      </c>
    </row>
    <row r="188" spans="1:17" x14ac:dyDescent="0.3">
      <c r="A188" t="s">
        <v>459</v>
      </c>
      <c r="B188" t="s">
        <v>460</v>
      </c>
      <c r="C188" t="str">
        <f>IFERROR(VLOOKUP(Table1[[#This Row],[Ticker]],[1]!Table2[[Symbol]:[Industry]],2,FALSE),"-")</f>
        <v>-</v>
      </c>
      <c r="D188" t="s">
        <v>51</v>
      </c>
      <c r="E188">
        <v>48688.141201769999</v>
      </c>
      <c r="F188">
        <v>2805.5</v>
      </c>
      <c r="G188">
        <v>68.820076472086001</v>
      </c>
      <c r="H188">
        <v>3.21874552843349</v>
      </c>
      <c r="I188">
        <v>16.1092507986993</v>
      </c>
      <c r="J188">
        <v>-1.80268391785537</v>
      </c>
      <c r="K188">
        <v>2714.7214583079099</v>
      </c>
      <c r="L188">
        <v>2269.1737282928798</v>
      </c>
      <c r="M188">
        <v>48.836063592497098</v>
      </c>
      <c r="N188">
        <v>0.91665749872737901</v>
      </c>
      <c r="O188">
        <v>10.069506326857899</v>
      </c>
      <c r="P188">
        <v>102.555864409227</v>
      </c>
      <c r="Q188">
        <v>7.1762019889177006E-2</v>
      </c>
    </row>
    <row r="189" spans="1:17" x14ac:dyDescent="0.3">
      <c r="A189" t="s">
        <v>461</v>
      </c>
      <c r="B189" t="s">
        <v>462</v>
      </c>
      <c r="C189" t="str">
        <f>IFERROR(VLOOKUP(Table1[[#This Row],[Ticker]],[1]!Table2[[Symbol]:[Industry]],2,FALSE),"-")</f>
        <v>-</v>
      </c>
      <c r="D189" t="s">
        <v>121</v>
      </c>
      <c r="E189">
        <v>48601.481433975001</v>
      </c>
      <c r="F189">
        <v>367.15</v>
      </c>
      <c r="G189">
        <v>-30.9617691065564</v>
      </c>
      <c r="H189">
        <v>13.046529869846401</v>
      </c>
      <c r="I189">
        <v>-17.901813039633002</v>
      </c>
      <c r="J189">
        <v>2.29060744172632</v>
      </c>
      <c r="K189">
        <v>355.65492091186201</v>
      </c>
      <c r="L189">
        <v>357.366228799471</v>
      </c>
      <c r="M189">
        <v>52.948734561713799</v>
      </c>
      <c r="N189">
        <v>1.07101304427681</v>
      </c>
      <c r="O189">
        <v>11.807163284761</v>
      </c>
      <c r="P189">
        <v>28.463960811756401</v>
      </c>
      <c r="Q189">
        <v>-1.9292479720480001E-3</v>
      </c>
    </row>
    <row r="190" spans="1:17" x14ac:dyDescent="0.3">
      <c r="A190" t="s">
        <v>463</v>
      </c>
      <c r="B190" t="s">
        <v>464</v>
      </c>
      <c r="C190" t="str">
        <f>IFERROR(VLOOKUP(Table1[[#This Row],[Ticker]],[1]!Table2[[Symbol]:[Industry]],2,FALSE),"-")</f>
        <v>-</v>
      </c>
      <c r="D190" t="s">
        <v>24</v>
      </c>
      <c r="E190">
        <v>48245.774581223901</v>
      </c>
      <c r="F190">
        <v>195.56</v>
      </c>
      <c r="G190">
        <v>6.13568562033125</v>
      </c>
      <c r="H190">
        <v>-1.86628269839928</v>
      </c>
      <c r="I190">
        <v>15.985373492383101</v>
      </c>
      <c r="J190">
        <v>-4.27252500518237</v>
      </c>
      <c r="K190">
        <v>191.39450888549399</v>
      </c>
      <c r="L190">
        <v>167.82059751350701</v>
      </c>
      <c r="M190">
        <v>35.992926898878899</v>
      </c>
      <c r="N190">
        <v>0.56864359227188299</v>
      </c>
      <c r="O190">
        <v>5.6402127224381298</v>
      </c>
      <c r="P190">
        <v>42.484517304189403</v>
      </c>
      <c r="Q190">
        <v>0.11752808882365</v>
      </c>
    </row>
    <row r="191" spans="1:17" x14ac:dyDescent="0.3">
      <c r="A191" t="s">
        <v>465</v>
      </c>
      <c r="B191" t="s">
        <v>466</v>
      </c>
      <c r="C191" t="str">
        <f>IFERROR(VLOOKUP(Table1[[#This Row],[Ticker]],[1]!Table2[[Symbol]:[Industry]],2,FALSE),"-")</f>
        <v>-</v>
      </c>
      <c r="D191" t="s">
        <v>51</v>
      </c>
      <c r="E191">
        <v>48177.983873879901</v>
      </c>
      <c r="F191">
        <v>1707.45</v>
      </c>
      <c r="G191">
        <v>92.806308459837595</v>
      </c>
      <c r="H191">
        <v>17.207003232416501</v>
      </c>
      <c r="I191">
        <v>73.257033713059698</v>
      </c>
      <c r="J191">
        <v>3.4620814851150898</v>
      </c>
      <c r="K191">
        <v>1441.8953404373599</v>
      </c>
      <c r="L191">
        <v>1120.6035852781199</v>
      </c>
      <c r="M191">
        <v>88.756090056018706</v>
      </c>
      <c r="N191">
        <v>1.43712198396341</v>
      </c>
      <c r="O191">
        <v>0.61788046502093597</v>
      </c>
      <c r="P191">
        <v>136.45616950560799</v>
      </c>
      <c r="Q191">
        <v>0.15399873873746101</v>
      </c>
    </row>
    <row r="192" spans="1:17" x14ac:dyDescent="0.3">
      <c r="A192" t="s">
        <v>467</v>
      </c>
      <c r="B192" t="s">
        <v>468</v>
      </c>
      <c r="C192" t="str">
        <f>IFERROR(VLOOKUP(Table1[[#This Row],[Ticker]],[1]!Table2[[Symbol]:[Industry]],2,FALSE),"-")</f>
        <v>-</v>
      </c>
      <c r="D192" t="s">
        <v>89</v>
      </c>
      <c r="E192">
        <v>48094.832812499997</v>
      </c>
      <c r="F192">
        <v>1323.25</v>
      </c>
      <c r="G192">
        <v>106.424956362476</v>
      </c>
      <c r="H192">
        <v>-9.2841624019582198</v>
      </c>
      <c r="I192">
        <v>30.691550074620402</v>
      </c>
      <c r="J192">
        <v>-0.90606804268903396</v>
      </c>
      <c r="K192">
        <v>1394.4132938574801</v>
      </c>
      <c r="L192">
        <v>1118.4257164171199</v>
      </c>
      <c r="M192">
        <v>35.895667763264001</v>
      </c>
      <c r="N192">
        <v>0.27321589919388001</v>
      </c>
      <c r="O192">
        <v>35.628188173058703</v>
      </c>
      <c r="P192">
        <v>194.055555555555</v>
      </c>
      <c r="Q192">
        <v>0.187986363754091</v>
      </c>
    </row>
    <row r="193" spans="1:17" x14ac:dyDescent="0.3">
      <c r="A193" t="s">
        <v>469</v>
      </c>
      <c r="B193" t="s">
        <v>470</v>
      </c>
      <c r="C193" t="str">
        <f>IFERROR(VLOOKUP(Table1[[#This Row],[Ticker]],[1]!Table2[[Symbol]:[Industry]],2,FALSE),"-")</f>
        <v>-</v>
      </c>
      <c r="D193" t="s">
        <v>54</v>
      </c>
      <c r="E193">
        <v>47205.094530150003</v>
      </c>
      <c r="F193">
        <v>632.54999999999995</v>
      </c>
      <c r="G193">
        <v>-44.145674231849</v>
      </c>
      <c r="H193">
        <v>-2.9949192908074802</v>
      </c>
      <c r="I193">
        <v>-3.37749288435012</v>
      </c>
      <c r="J193">
        <v>1.04096345198664</v>
      </c>
      <c r="K193">
        <v>636.195514473863</v>
      </c>
      <c r="L193">
        <v>651.51979425753302</v>
      </c>
      <c r="M193">
        <v>59.821729561532798</v>
      </c>
      <c r="N193">
        <v>0.508587027923183</v>
      </c>
      <c r="O193">
        <v>28.590625247016</v>
      </c>
      <c r="P193">
        <v>14.2405634820299</v>
      </c>
      <c r="Q193">
        <v>-2.2853563191186001E-2</v>
      </c>
    </row>
    <row r="194" spans="1:17" x14ac:dyDescent="0.3">
      <c r="A194" t="s">
        <v>471</v>
      </c>
      <c r="B194" t="s">
        <v>472</v>
      </c>
      <c r="C194" t="str">
        <f>IFERROR(VLOOKUP(Table1[[#This Row],[Ticker]],[1]!Table2[[Symbol]:[Industry]],2,FALSE),"-")</f>
        <v>-</v>
      </c>
      <c r="D194" t="s">
        <v>473</v>
      </c>
      <c r="E194">
        <v>46320.198332790002</v>
      </c>
      <c r="F194">
        <v>41328.300000000003</v>
      </c>
      <c r="G194">
        <v>-25.431203553426801</v>
      </c>
      <c r="H194">
        <v>-1.0120124435371001</v>
      </c>
      <c r="I194">
        <v>5.8336031568973397</v>
      </c>
      <c r="J194">
        <v>0.37427933579198203</v>
      </c>
      <c r="K194">
        <v>40342.728835327303</v>
      </c>
      <c r="L194">
        <v>38461.787357032597</v>
      </c>
      <c r="M194">
        <v>52.654053271075398</v>
      </c>
      <c r="N194">
        <v>0.54585941658178605</v>
      </c>
      <c r="O194">
        <v>3.85619539153556</v>
      </c>
      <c r="P194">
        <v>24.971991273070302</v>
      </c>
      <c r="Q194">
        <v>-7.2698423622370003E-3</v>
      </c>
    </row>
    <row r="195" spans="1:17" x14ac:dyDescent="0.3">
      <c r="A195" t="s">
        <v>474</v>
      </c>
      <c r="B195" t="s">
        <v>475</v>
      </c>
      <c r="C195" t="str">
        <f>IFERROR(VLOOKUP(Table1[[#This Row],[Ticker]],[1]!Table2[[Symbol]:[Industry]],2,FALSE),"-")</f>
        <v>-</v>
      </c>
      <c r="D195" t="s">
        <v>136</v>
      </c>
      <c r="E195">
        <v>46280.289029275002</v>
      </c>
      <c r="F195">
        <v>50855</v>
      </c>
      <c r="G195">
        <v>-3.6216942550745101</v>
      </c>
      <c r="H195">
        <v>-5.0659800993924904</v>
      </c>
      <c r="I195">
        <v>19.835353095650699</v>
      </c>
      <c r="J195">
        <v>-1.24546346428584</v>
      </c>
      <c r="K195">
        <v>52717.366881729104</v>
      </c>
      <c r="L195">
        <v>46985.762636896397</v>
      </c>
      <c r="M195">
        <v>52.174607540388401</v>
      </c>
      <c r="N195">
        <v>1.06102849804087</v>
      </c>
      <c r="O195">
        <v>17.970701012683101</v>
      </c>
      <c r="P195">
        <v>45.392635879431701</v>
      </c>
      <c r="Q195">
        <v>-7.88197860902E-4</v>
      </c>
    </row>
    <row r="196" spans="1:17" x14ac:dyDescent="0.3">
      <c r="A196" t="s">
        <v>476</v>
      </c>
      <c r="B196" t="s">
        <v>477</v>
      </c>
      <c r="C196" t="str">
        <f>IFERROR(VLOOKUP(Table1[[#This Row],[Ticker]],[1]!Table2[[Symbol]:[Industry]],2,FALSE),"-")</f>
        <v>-</v>
      </c>
      <c r="D196" t="s">
        <v>412</v>
      </c>
      <c r="E196">
        <v>45188.109999890003</v>
      </c>
      <c r="F196">
        <v>744.4</v>
      </c>
      <c r="G196">
        <v>214.30786049782699</v>
      </c>
      <c r="H196">
        <v>24.877753279127699</v>
      </c>
      <c r="I196">
        <v>69.148664366701894</v>
      </c>
      <c r="J196">
        <v>10.4374663085111</v>
      </c>
      <c r="K196">
        <v>622.516500599712</v>
      </c>
      <c r="L196">
        <v>495.57388779722902</v>
      </c>
      <c r="M196">
        <v>81.473393526150701</v>
      </c>
      <c r="N196">
        <v>1.66389548429672</v>
      </c>
      <c r="O196">
        <v>4.5137023105856899</v>
      </c>
      <c r="P196">
        <v>253.92844407464599</v>
      </c>
      <c r="Q196">
        <v>0.142256278194616</v>
      </c>
    </row>
    <row r="197" spans="1:17" x14ac:dyDescent="0.3">
      <c r="A197" t="s">
        <v>478</v>
      </c>
      <c r="B197" t="s">
        <v>479</v>
      </c>
      <c r="C197" t="str">
        <f>IFERROR(VLOOKUP(Table1[[#This Row],[Ticker]],[1]!Table2[[Symbol]:[Industry]],2,FALSE),"-")</f>
        <v>-</v>
      </c>
      <c r="D197" t="s">
        <v>34</v>
      </c>
      <c r="E197">
        <v>44662.223541173</v>
      </c>
      <c r="F197">
        <v>62.84</v>
      </c>
      <c r="G197">
        <v>29.7281408998365</v>
      </c>
      <c r="H197">
        <v>-9.1909475261201603</v>
      </c>
      <c r="I197">
        <v>-5.68942473974049</v>
      </c>
      <c r="J197">
        <v>-1.89438111342908</v>
      </c>
      <c r="K197">
        <v>63.949568186215103</v>
      </c>
      <c r="L197">
        <v>58.466195803308104</v>
      </c>
      <c r="M197">
        <v>54.223371611860003</v>
      </c>
      <c r="N197">
        <v>0.42195864198018102</v>
      </c>
      <c r="O197">
        <v>16.963717377466502</v>
      </c>
      <c r="P197">
        <v>66.463576158940398</v>
      </c>
      <c r="Q197">
        <v>0.148843540551201</v>
      </c>
    </row>
    <row r="198" spans="1:17" hidden="1" x14ac:dyDescent="0.3">
      <c r="A198" t="s">
        <v>480</v>
      </c>
      <c r="B198" t="s">
        <v>481</v>
      </c>
      <c r="C198" t="str">
        <f>IFERROR(VLOOKUP(Table1[[#This Row],[Ticker]],[1]!Table2[[Symbol]:[Industry]],2,FALSE),"-")</f>
        <v>-</v>
      </c>
      <c r="D198" t="s">
        <v>21</v>
      </c>
      <c r="E198">
        <v>44599.198188199996</v>
      </c>
      <c r="F198">
        <v>1078.8</v>
      </c>
      <c r="G198">
        <v>-47.601259357643301</v>
      </c>
      <c r="H198">
        <v>8.7353810618910703</v>
      </c>
      <c r="I198">
        <v>-10.987048125493001</v>
      </c>
      <c r="J198">
        <v>7.8581041065697699</v>
      </c>
      <c r="K198">
        <v>1019.42046361982</v>
      </c>
      <c r="M198">
        <v>85.217009991358694</v>
      </c>
      <c r="N198">
        <v>3.8881177964619802</v>
      </c>
      <c r="O198">
        <v>29.7738227660363</v>
      </c>
      <c r="P198">
        <v>11.2050304092361</v>
      </c>
    </row>
    <row r="199" spans="1:17" x14ac:dyDescent="0.3">
      <c r="A199" t="s">
        <v>482</v>
      </c>
      <c r="B199" t="s">
        <v>483</v>
      </c>
      <c r="C199" t="str">
        <f>IFERROR(VLOOKUP(Table1[[#This Row],[Ticker]],[1]!Table2[[Symbol]:[Industry]],2,FALSE),"-")</f>
        <v>-</v>
      </c>
      <c r="D199" t="s">
        <v>37</v>
      </c>
      <c r="E199">
        <v>44339.44</v>
      </c>
      <c r="F199">
        <v>270.10000000000002</v>
      </c>
      <c r="G199">
        <v>78.004985882265302</v>
      </c>
      <c r="H199">
        <v>-7.1627934497533801</v>
      </c>
      <c r="I199">
        <v>-9.0509003257977998</v>
      </c>
      <c r="J199">
        <v>2.5011453819720399</v>
      </c>
      <c r="K199">
        <v>258.83523538193799</v>
      </c>
      <c r="L199">
        <v>230.06270644243801</v>
      </c>
      <c r="M199">
        <v>59.241602980203297</v>
      </c>
      <c r="N199">
        <v>0.60476722489891899</v>
      </c>
      <c r="O199">
        <v>20.2147352832284</v>
      </c>
      <c r="P199">
        <v>118.61594496155401</v>
      </c>
      <c r="Q199">
        <v>4.7085592858035E-2</v>
      </c>
    </row>
    <row r="200" spans="1:17" x14ac:dyDescent="0.3">
      <c r="A200" t="s">
        <v>484</v>
      </c>
      <c r="B200" t="s">
        <v>485</v>
      </c>
      <c r="C200" t="str">
        <f>IFERROR(VLOOKUP(Table1[[#This Row],[Ticker]],[1]!Table2[[Symbol]:[Industry]],2,FALSE),"-")</f>
        <v>-</v>
      </c>
      <c r="D200" t="s">
        <v>248</v>
      </c>
      <c r="E200">
        <v>44168.076317400002</v>
      </c>
      <c r="F200">
        <v>696.5</v>
      </c>
      <c r="G200">
        <v>94.046809097610307</v>
      </c>
      <c r="H200">
        <v>4.7617476677111297</v>
      </c>
      <c r="I200">
        <v>17.7976380940948</v>
      </c>
      <c r="J200">
        <v>-2.4678800602711299</v>
      </c>
      <c r="K200">
        <v>654.92874351590206</v>
      </c>
      <c r="L200">
        <v>550.82489788004898</v>
      </c>
      <c r="M200">
        <v>56.7213491441942</v>
      </c>
      <c r="N200">
        <v>1.20043087462961</v>
      </c>
      <c r="O200">
        <v>6.1665470208183804</v>
      </c>
      <c r="P200">
        <v>125.11312217194499</v>
      </c>
      <c r="Q200">
        <v>4.8537625577899E-2</v>
      </c>
    </row>
    <row r="201" spans="1:17" x14ac:dyDescent="0.3">
      <c r="A201" t="s">
        <v>486</v>
      </c>
      <c r="B201" t="s">
        <v>487</v>
      </c>
      <c r="C201" t="str">
        <f>IFERROR(VLOOKUP(Table1[[#This Row],[Ticker]],[1]!Table2[[Symbol]:[Industry]],2,FALSE),"-")</f>
        <v>-</v>
      </c>
      <c r="D201" t="s">
        <v>80</v>
      </c>
      <c r="E201">
        <v>44097.144033974997</v>
      </c>
      <c r="F201">
        <v>2330.35</v>
      </c>
      <c r="G201">
        <v>-12.3810437787927</v>
      </c>
      <c r="H201">
        <v>-11.9269218022438</v>
      </c>
      <c r="I201">
        <v>-23.567158478553001</v>
      </c>
      <c r="J201">
        <v>-0.44440255294928399</v>
      </c>
      <c r="K201">
        <v>2469.2357568565499</v>
      </c>
      <c r="L201">
        <v>2411.2494968535502</v>
      </c>
      <c r="M201">
        <v>45.323057862108001</v>
      </c>
      <c r="N201">
        <v>0.48123713630097598</v>
      </c>
      <c r="O201">
        <v>22.0417533846847</v>
      </c>
      <c r="P201">
        <v>29.248474764281699</v>
      </c>
      <c r="Q201">
        <v>-4.9959538925028003E-2</v>
      </c>
    </row>
    <row r="202" spans="1:17" x14ac:dyDescent="0.3">
      <c r="A202" t="s">
        <v>488</v>
      </c>
      <c r="B202" t="s">
        <v>489</v>
      </c>
      <c r="C202" t="str">
        <f>IFERROR(VLOOKUP(Table1[[#This Row],[Ticker]],[1]!Table2[[Symbol]:[Industry]],2,FALSE),"-")</f>
        <v>-</v>
      </c>
      <c r="D202" t="s">
        <v>385</v>
      </c>
      <c r="E202">
        <v>43756.672432095002</v>
      </c>
      <c r="F202">
        <v>578.04999999999995</v>
      </c>
      <c r="G202">
        <v>-30.1402168599638</v>
      </c>
      <c r="H202">
        <v>5.50195178766994</v>
      </c>
      <c r="I202">
        <v>7.3368597752631697</v>
      </c>
      <c r="J202">
        <v>1.83743558316754</v>
      </c>
      <c r="K202">
        <v>553.46813539327002</v>
      </c>
      <c r="L202">
        <v>550.56471080882204</v>
      </c>
      <c r="M202">
        <v>68.963138982739594</v>
      </c>
      <c r="N202">
        <v>0.740645214084524</v>
      </c>
      <c r="O202">
        <v>10.552720352910599</v>
      </c>
      <c r="P202">
        <v>29.086645824028501</v>
      </c>
      <c r="Q202">
        <v>-0.106045204698545</v>
      </c>
    </row>
    <row r="203" spans="1:17" x14ac:dyDescent="0.3">
      <c r="A203" t="s">
        <v>490</v>
      </c>
      <c r="B203" t="s">
        <v>491</v>
      </c>
      <c r="C203" t="str">
        <f>IFERROR(VLOOKUP(Table1[[#This Row],[Ticker]],[1]!Table2[[Symbol]:[Industry]],2,FALSE),"-")</f>
        <v>-</v>
      </c>
      <c r="D203" t="s">
        <v>492</v>
      </c>
      <c r="E203">
        <v>43487.0899485599</v>
      </c>
      <c r="F203">
        <v>656.1</v>
      </c>
      <c r="G203">
        <v>5.0138980875620396</v>
      </c>
      <c r="H203">
        <v>12.9036743928049</v>
      </c>
      <c r="I203">
        <v>25.557171631963701</v>
      </c>
      <c r="J203">
        <v>3.9284435654057099</v>
      </c>
      <c r="K203">
        <v>594.27399308842598</v>
      </c>
      <c r="L203">
        <v>534.398161643972</v>
      </c>
      <c r="M203">
        <v>68.069568220535004</v>
      </c>
      <c r="N203">
        <v>0.68193290392743899</v>
      </c>
      <c r="O203">
        <v>1.76040237768633</v>
      </c>
      <c r="P203">
        <v>55.824723904524397</v>
      </c>
      <c r="Q203">
        <v>-7.5084206432607006E-2</v>
      </c>
    </row>
    <row r="204" spans="1:17" hidden="1" x14ac:dyDescent="0.3">
      <c r="A204" t="s">
        <v>493</v>
      </c>
      <c r="B204" t="s">
        <v>494</v>
      </c>
      <c r="C204" t="str">
        <f>IFERROR(VLOOKUP(Table1[[#This Row],[Ticker]],[1]!Table2[[Symbol]:[Industry]],2,FALSE),"-")</f>
        <v>-</v>
      </c>
      <c r="D204" t="s">
        <v>163</v>
      </c>
      <c r="E204">
        <v>43013.257414649997</v>
      </c>
      <c r="F204">
        <v>1699.35</v>
      </c>
      <c r="G204">
        <v>360.668655545935</v>
      </c>
      <c r="H204">
        <v>5.1115962648625901</v>
      </c>
      <c r="I204">
        <v>80.150304557808298</v>
      </c>
      <c r="J204">
        <v>-5.0898993796835104</v>
      </c>
      <c r="K204">
        <v>1601.9657348876201</v>
      </c>
      <c r="L204">
        <v>1131.51213804643</v>
      </c>
      <c r="M204">
        <v>46.480021078671697</v>
      </c>
      <c r="N204">
        <v>1.5584206919852801</v>
      </c>
      <c r="O204">
        <v>11.2131108953423</v>
      </c>
      <c r="P204">
        <v>457.16393442622899</v>
      </c>
      <c r="Q204">
        <v>0.23274757649078601</v>
      </c>
    </row>
    <row r="205" spans="1:17" x14ac:dyDescent="0.3">
      <c r="A205" t="s">
        <v>495</v>
      </c>
      <c r="B205" t="s">
        <v>496</v>
      </c>
      <c r="C205" t="str">
        <f>IFERROR(VLOOKUP(Table1[[#This Row],[Ticker]],[1]!Table2[[Symbol]:[Industry]],2,FALSE),"-")</f>
        <v>-</v>
      </c>
      <c r="D205" t="s">
        <v>54</v>
      </c>
      <c r="E205">
        <v>42635.020251007998</v>
      </c>
      <c r="F205">
        <v>170.52</v>
      </c>
      <c r="G205">
        <v>7.9740426736161103</v>
      </c>
      <c r="H205">
        <v>-6.7374178894853101</v>
      </c>
      <c r="I205">
        <v>-10.8448747533019</v>
      </c>
      <c r="J205">
        <v>0.90734694369049196</v>
      </c>
      <c r="K205">
        <v>171.57600467340501</v>
      </c>
      <c r="L205">
        <v>161.041440373217</v>
      </c>
      <c r="M205">
        <v>59.470326762431498</v>
      </c>
      <c r="N205">
        <v>0.45745384475184597</v>
      </c>
      <c r="O205">
        <v>13.9162561576354</v>
      </c>
      <c r="P205">
        <v>40.172626387176301</v>
      </c>
      <c r="Q205">
        <v>8.5075563570179993E-2</v>
      </c>
    </row>
    <row r="206" spans="1:17" x14ac:dyDescent="0.3">
      <c r="A206" t="s">
        <v>497</v>
      </c>
      <c r="B206" t="s">
        <v>498</v>
      </c>
      <c r="C206" t="str">
        <f>IFERROR(VLOOKUP(Table1[[#This Row],[Ticker]],[1]!Table2[[Symbol]:[Industry]],2,FALSE),"-")</f>
        <v>-</v>
      </c>
      <c r="D206" t="s">
        <v>499</v>
      </c>
      <c r="E206">
        <v>42389.5</v>
      </c>
      <c r="F206">
        <v>491.7</v>
      </c>
      <c r="G206">
        <v>58.554406970560301</v>
      </c>
      <c r="H206">
        <v>-11.430892603884001</v>
      </c>
      <c r="I206">
        <v>40.446299696142397</v>
      </c>
      <c r="J206">
        <v>-1.1490953971714899</v>
      </c>
      <c r="K206">
        <v>511.73621659480898</v>
      </c>
      <c r="L206">
        <v>424.933423163653</v>
      </c>
      <c r="M206">
        <v>45.253442760237597</v>
      </c>
      <c r="N206">
        <v>0.41054477326473099</v>
      </c>
      <c r="O206">
        <v>26.1643278421801</v>
      </c>
      <c r="P206">
        <v>103.43400910219199</v>
      </c>
      <c r="Q206">
        <v>0.12996367944609499</v>
      </c>
    </row>
    <row r="207" spans="1:17" x14ac:dyDescent="0.3">
      <c r="A207" t="s">
        <v>500</v>
      </c>
      <c r="B207" t="s">
        <v>501</v>
      </c>
      <c r="C207" t="str">
        <f>IFERROR(VLOOKUP(Table1[[#This Row],[Ticker]],[1]!Table2[[Symbol]:[Industry]],2,FALSE),"-")</f>
        <v>-</v>
      </c>
      <c r="D207" t="s">
        <v>502</v>
      </c>
      <c r="E207">
        <v>42233.121798250002</v>
      </c>
      <c r="F207">
        <v>356.7</v>
      </c>
      <c r="G207">
        <v>7.4808493800603104</v>
      </c>
      <c r="H207">
        <v>-5.2277377162647101</v>
      </c>
      <c r="I207">
        <v>17.471602289170601</v>
      </c>
      <c r="J207">
        <v>0.38632900351940003</v>
      </c>
      <c r="K207">
        <v>343.25419611246099</v>
      </c>
      <c r="L207">
        <v>305.80831837739299</v>
      </c>
      <c r="M207">
        <v>57.528253228343502</v>
      </c>
      <c r="N207">
        <v>0.55784177354566</v>
      </c>
      <c r="O207">
        <v>5.6349873843566103</v>
      </c>
      <c r="P207">
        <v>63.999999999999901</v>
      </c>
      <c r="Q207">
        <v>-3.5804252278896997E-2</v>
      </c>
    </row>
    <row r="208" spans="1:17" x14ac:dyDescent="0.3">
      <c r="A208" t="s">
        <v>503</v>
      </c>
      <c r="B208" t="s">
        <v>504</v>
      </c>
      <c r="C208" t="str">
        <f>IFERROR(VLOOKUP(Table1[[#This Row],[Ticker]],[1]!Table2[[Symbol]:[Industry]],2,FALSE),"-")</f>
        <v>-</v>
      </c>
      <c r="D208" t="s">
        <v>505</v>
      </c>
      <c r="E208">
        <v>41980.290950909999</v>
      </c>
      <c r="F208">
        <v>3854.75</v>
      </c>
      <c r="G208">
        <v>-2.64126892812236</v>
      </c>
      <c r="H208">
        <v>-8.1672397725922501</v>
      </c>
      <c r="I208">
        <v>22.313934219812101</v>
      </c>
      <c r="J208">
        <v>1.99009788828833</v>
      </c>
      <c r="K208">
        <v>3874.81300028848</v>
      </c>
      <c r="L208">
        <v>3456.8191604251801</v>
      </c>
      <c r="M208">
        <v>59.9883114143326</v>
      </c>
      <c r="N208">
        <v>0.59948413770697495</v>
      </c>
      <c r="O208">
        <v>14.392632466437499</v>
      </c>
      <c r="P208">
        <v>45.5501434828575</v>
      </c>
      <c r="Q208">
        <v>0.13129315139479</v>
      </c>
    </row>
    <row r="209" spans="1:17" x14ac:dyDescent="0.3">
      <c r="A209" t="s">
        <v>506</v>
      </c>
      <c r="B209" t="s">
        <v>507</v>
      </c>
      <c r="C209" t="str">
        <f>IFERROR(VLOOKUP(Table1[[#This Row],[Ticker]],[1]!Table2[[Symbol]:[Industry]],2,FALSE),"-")</f>
        <v>-</v>
      </c>
      <c r="D209" t="s">
        <v>193</v>
      </c>
      <c r="E209">
        <v>41489.995739090002</v>
      </c>
      <c r="F209">
        <v>700.1</v>
      </c>
      <c r="G209">
        <v>-11.1735783332261</v>
      </c>
      <c r="H209">
        <v>0.79124050089101705</v>
      </c>
      <c r="I209">
        <v>-8.1803970649686697</v>
      </c>
      <c r="J209">
        <v>-0.21895621183296199</v>
      </c>
      <c r="K209">
        <v>676.82950009889396</v>
      </c>
      <c r="L209">
        <v>637.24738256193302</v>
      </c>
      <c r="M209">
        <v>62.191528974610002</v>
      </c>
      <c r="N209">
        <v>0.82084788031202904</v>
      </c>
      <c r="O209">
        <v>9.1986859020140006</v>
      </c>
      <c r="P209">
        <v>43.4337225978283</v>
      </c>
      <c r="Q209">
        <v>1.5994314939875999E-2</v>
      </c>
    </row>
    <row r="210" spans="1:17" x14ac:dyDescent="0.3">
      <c r="A210" t="s">
        <v>508</v>
      </c>
      <c r="B210" t="s">
        <v>509</v>
      </c>
      <c r="C210" t="str">
        <f>IFERROR(VLOOKUP(Table1[[#This Row],[Ticker]],[1]!Table2[[Symbol]:[Industry]],2,FALSE),"-")</f>
        <v>-</v>
      </c>
      <c r="D210" t="s">
        <v>262</v>
      </c>
      <c r="E210">
        <v>41359.010643150003</v>
      </c>
      <c r="F210">
        <v>4359.3</v>
      </c>
      <c r="G210">
        <v>-10.719486701324101</v>
      </c>
      <c r="H210">
        <v>-1.78087018437015</v>
      </c>
      <c r="I210">
        <v>3.5877865245064999</v>
      </c>
      <c r="J210">
        <v>-3.9452012651262902</v>
      </c>
      <c r="K210">
        <v>4342.7320744609597</v>
      </c>
      <c r="L210">
        <v>3940.5069266558298</v>
      </c>
      <c r="M210">
        <v>38.540146405404599</v>
      </c>
      <c r="N210">
        <v>0.44314581260798402</v>
      </c>
      <c r="O210">
        <v>13.549193677884</v>
      </c>
      <c r="P210">
        <v>30.516010239367599</v>
      </c>
      <c r="Q210">
        <v>8.0605777422835007E-2</v>
      </c>
    </row>
    <row r="211" spans="1:17" x14ac:dyDescent="0.3">
      <c r="A211" t="s">
        <v>510</v>
      </c>
      <c r="B211" t="s">
        <v>511</v>
      </c>
      <c r="C211" t="str">
        <f>IFERROR(VLOOKUP(Table1[[#This Row],[Ticker]],[1]!Table2[[Symbol]:[Industry]],2,FALSE),"-")</f>
        <v>-</v>
      </c>
      <c r="D211" t="s">
        <v>178</v>
      </c>
      <c r="E211">
        <v>41289.639697500003</v>
      </c>
      <c r="F211">
        <v>600.75</v>
      </c>
      <c r="G211">
        <v>1.99362330033576</v>
      </c>
      <c r="H211">
        <v>-8.59886236168437</v>
      </c>
      <c r="I211">
        <v>-4.5618025670731299</v>
      </c>
      <c r="J211">
        <v>0.53918021642598102</v>
      </c>
      <c r="K211">
        <v>613.99635725632595</v>
      </c>
      <c r="L211">
        <v>564.54618159323002</v>
      </c>
      <c r="M211">
        <v>42.119234282299303</v>
      </c>
      <c r="N211">
        <v>0.81763313341623201</v>
      </c>
      <c r="O211">
        <v>14.4069912609238</v>
      </c>
      <c r="P211">
        <v>51.303362296939902</v>
      </c>
      <c r="Q211">
        <v>-6.3355112215034995E-2</v>
      </c>
    </row>
    <row r="212" spans="1:17" x14ac:dyDescent="0.3">
      <c r="A212" t="s">
        <v>512</v>
      </c>
      <c r="B212" t="s">
        <v>513</v>
      </c>
      <c r="C212" t="str">
        <f>IFERROR(VLOOKUP(Table1[[#This Row],[Ticker]],[1]!Table2[[Symbol]:[Industry]],2,FALSE),"-")</f>
        <v>-</v>
      </c>
      <c r="D212" t="s">
        <v>514</v>
      </c>
      <c r="E212">
        <v>41025.562543559899</v>
      </c>
      <c r="F212">
        <v>4544.1499999999996</v>
      </c>
      <c r="G212">
        <v>44.511388394593098</v>
      </c>
      <c r="H212">
        <v>2.2594232728263099</v>
      </c>
      <c r="I212">
        <v>24.9200165607085</v>
      </c>
      <c r="J212">
        <v>-4.8630885045892898</v>
      </c>
      <c r="K212">
        <v>4358.90037244216</v>
      </c>
      <c r="L212">
        <v>3742.36844722048</v>
      </c>
      <c r="M212">
        <v>58.1043554612557</v>
      </c>
      <c r="N212">
        <v>1.0243091549204499</v>
      </c>
      <c r="O212">
        <v>10.905229800952799</v>
      </c>
      <c r="P212">
        <v>95.775709792770598</v>
      </c>
      <c r="Q212">
        <v>0.23333114887249801</v>
      </c>
    </row>
    <row r="213" spans="1:17" x14ac:dyDescent="0.3">
      <c r="A213" t="s">
        <v>515</v>
      </c>
      <c r="B213" t="s">
        <v>516</v>
      </c>
      <c r="C213" t="str">
        <f>IFERROR(VLOOKUP(Table1[[#This Row],[Ticker]],[1]!Table2[[Symbol]:[Industry]],2,FALSE),"-")</f>
        <v>-</v>
      </c>
      <c r="D213" t="s">
        <v>283</v>
      </c>
      <c r="E213">
        <v>40745.091247559998</v>
      </c>
      <c r="F213">
        <v>546.29999999999995</v>
      </c>
      <c r="G213">
        <v>34.734400099484297</v>
      </c>
      <c r="H213">
        <v>4.3288929239656602</v>
      </c>
      <c r="I213">
        <v>15.480807298554801</v>
      </c>
      <c r="J213">
        <v>1.01879451500248</v>
      </c>
      <c r="K213">
        <v>499.77612616140902</v>
      </c>
      <c r="L213">
        <v>441.49455856338199</v>
      </c>
      <c r="M213">
        <v>64.713012153915102</v>
      </c>
      <c r="N213">
        <v>0.88115076331605802</v>
      </c>
      <c r="O213">
        <v>3.0477759472817301</v>
      </c>
      <c r="P213">
        <v>74.091778202676807</v>
      </c>
      <c r="Q213">
        <v>6.6224682496133003E-2</v>
      </c>
    </row>
    <row r="214" spans="1:17" hidden="1" x14ac:dyDescent="0.3">
      <c r="A214" t="s">
        <v>517</v>
      </c>
      <c r="B214" t="s">
        <v>518</v>
      </c>
      <c r="C214" t="str">
        <f>IFERROR(VLOOKUP(Table1[[#This Row],[Ticker]],[1]!Table2[[Symbol]:[Industry]],2,FALSE),"-")</f>
        <v>-</v>
      </c>
      <c r="D214" t="s">
        <v>34</v>
      </c>
      <c r="E214">
        <v>40646.385322659</v>
      </c>
      <c r="F214">
        <v>60.19</v>
      </c>
      <c r="G214">
        <v>42.699938494123302</v>
      </c>
      <c r="H214">
        <v>-16.8959506815706</v>
      </c>
      <c r="I214">
        <v>-17.900715241420201</v>
      </c>
      <c r="J214">
        <v>-2.50420191346221</v>
      </c>
      <c r="K214">
        <v>61.2037144271263</v>
      </c>
      <c r="L214">
        <v>55.879512271324899</v>
      </c>
      <c r="M214">
        <v>44.066062260875498</v>
      </c>
      <c r="N214">
        <v>0.393955926398187</v>
      </c>
      <c r="O214">
        <v>28.758930054826301</v>
      </c>
      <c r="P214">
        <v>76.769456681350903</v>
      </c>
      <c r="Q214">
        <v>0.117828717234902</v>
      </c>
    </row>
    <row r="215" spans="1:17" x14ac:dyDescent="0.3">
      <c r="A215" t="s">
        <v>519</v>
      </c>
      <c r="B215" t="s">
        <v>520</v>
      </c>
      <c r="C215" t="str">
        <f>IFERROR(VLOOKUP(Table1[[#This Row],[Ticker]],[1]!Table2[[Symbol]:[Industry]],2,FALSE),"-")</f>
        <v>-</v>
      </c>
      <c r="D215" t="s">
        <v>375</v>
      </c>
      <c r="E215">
        <v>40597.70831704</v>
      </c>
      <c r="F215">
        <v>780.55</v>
      </c>
      <c r="G215">
        <v>14.3018311558547</v>
      </c>
      <c r="H215">
        <v>2.5320952855672001</v>
      </c>
      <c r="I215">
        <v>24.267656444209901</v>
      </c>
      <c r="J215">
        <v>3.12938604132406</v>
      </c>
      <c r="K215">
        <v>739.81330357435195</v>
      </c>
      <c r="L215">
        <v>653.29602874197701</v>
      </c>
      <c r="M215">
        <v>63.314400205300601</v>
      </c>
      <c r="N215">
        <v>0.65322462695136596</v>
      </c>
      <c r="O215">
        <v>3.8946896419191601</v>
      </c>
      <c r="P215">
        <v>58.648373983739802</v>
      </c>
    </row>
    <row r="216" spans="1:17" x14ac:dyDescent="0.3">
      <c r="A216" t="s">
        <v>521</v>
      </c>
      <c r="B216" t="s">
        <v>522</v>
      </c>
      <c r="C216" t="str">
        <f>IFERROR(VLOOKUP(Table1[[#This Row],[Ticker]],[1]!Table2[[Symbol]:[Industry]],2,FALSE),"-")</f>
        <v>-</v>
      </c>
      <c r="D216" t="s">
        <v>21</v>
      </c>
      <c r="E216">
        <v>40555.819464020002</v>
      </c>
      <c r="F216">
        <v>6255.45</v>
      </c>
      <c r="G216">
        <v>-8.8135304493313296</v>
      </c>
      <c r="H216">
        <v>-5.0388731999332004</v>
      </c>
      <c r="I216">
        <v>-17.363794356991299</v>
      </c>
      <c r="J216">
        <v>-2.1008045505915298</v>
      </c>
      <c r="K216">
        <v>5875.9838371034803</v>
      </c>
      <c r="L216">
        <v>5593.2030757861703</v>
      </c>
      <c r="M216">
        <v>57.124153134992397</v>
      </c>
      <c r="N216">
        <v>0.63898089226252197</v>
      </c>
      <c r="O216">
        <v>9.4637476120822601</v>
      </c>
      <c r="P216">
        <v>45.908216222520203</v>
      </c>
      <c r="Q216">
        <v>-6.1084101274290004E-3</v>
      </c>
    </row>
    <row r="217" spans="1:17" x14ac:dyDescent="0.3">
      <c r="A217" t="s">
        <v>523</v>
      </c>
      <c r="B217" t="s">
        <v>524</v>
      </c>
      <c r="C217" t="str">
        <f>IFERROR(VLOOKUP(Table1[[#This Row],[Ticker]],[1]!Table2[[Symbol]:[Industry]],2,FALSE),"-")</f>
        <v>-</v>
      </c>
      <c r="D217" t="s">
        <v>525</v>
      </c>
      <c r="E217">
        <v>40408.256692800001</v>
      </c>
      <c r="F217">
        <v>35368.800000000003</v>
      </c>
      <c r="G217">
        <v>-13.689839226464199</v>
      </c>
      <c r="H217">
        <v>-9.0181670007073098</v>
      </c>
      <c r="I217">
        <v>1.19484307420697</v>
      </c>
      <c r="J217">
        <v>-3.4030218500428998E-2</v>
      </c>
      <c r="K217">
        <v>36523.898070629497</v>
      </c>
      <c r="L217">
        <v>33424.8391160623</v>
      </c>
      <c r="M217">
        <v>45.841258847191803</v>
      </c>
      <c r="N217">
        <v>0.52136035176913498</v>
      </c>
      <c r="O217">
        <v>15.51565221325</v>
      </c>
      <c r="P217">
        <v>24.105624944076801</v>
      </c>
      <c r="Q217">
        <v>3.0221563183916E-2</v>
      </c>
    </row>
    <row r="218" spans="1:17" x14ac:dyDescent="0.3">
      <c r="A218" t="s">
        <v>526</v>
      </c>
      <c r="B218" t="s">
        <v>527</v>
      </c>
      <c r="C218" t="str">
        <f>IFERROR(VLOOKUP(Table1[[#This Row],[Ticker]],[1]!Table2[[Symbol]:[Industry]],2,FALSE),"-")</f>
        <v>-</v>
      </c>
      <c r="D218" t="s">
        <v>528</v>
      </c>
      <c r="E218">
        <v>40057.527584925003</v>
      </c>
      <c r="F218">
        <v>1097.45</v>
      </c>
      <c r="G218">
        <v>87.2946949864522</v>
      </c>
      <c r="H218">
        <v>7.6997314114443602</v>
      </c>
      <c r="I218">
        <v>39.083211508007999</v>
      </c>
      <c r="J218">
        <v>-1.11179636751635</v>
      </c>
      <c r="K218">
        <v>997.54010920040002</v>
      </c>
      <c r="L218">
        <v>800.713714342804</v>
      </c>
      <c r="M218">
        <v>63.943064471234301</v>
      </c>
      <c r="N218">
        <v>0.91122845293080701</v>
      </c>
      <c r="O218">
        <v>10.7111941318511</v>
      </c>
      <c r="P218">
        <v>131.042105263157</v>
      </c>
      <c r="Q218">
        <v>0.136901841380344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Row],[Ticker]],[1]!Table2[[Symbol]:[Industry]],2,FALSE),"-")</f>
        <v>-</v>
      </c>
      <c r="D219" t="s">
        <v>446</v>
      </c>
      <c r="E219">
        <v>40016.2668831599</v>
      </c>
      <c r="F219">
        <v>1475.6</v>
      </c>
      <c r="G219">
        <v>-41.341426095019102</v>
      </c>
      <c r="H219">
        <v>-4.12345369332124</v>
      </c>
      <c r="I219">
        <v>-13.2526994456893</v>
      </c>
      <c r="J219">
        <v>5.3567382256240004</v>
      </c>
      <c r="K219">
        <v>1478.10642770095</v>
      </c>
      <c r="L219">
        <v>1510.26794352106</v>
      </c>
      <c r="M219">
        <v>59.804515350924603</v>
      </c>
      <c r="N219">
        <v>1.02633998027211</v>
      </c>
      <c r="O219">
        <v>21.984277582000502</v>
      </c>
      <c r="P219">
        <v>13.072796934865799</v>
      </c>
      <c r="Q219">
        <v>4.9501330544019E-2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Row],[Ticker]],[1]!Table2[[Symbol]:[Industry]],2,FALSE),"-")</f>
        <v>-</v>
      </c>
      <c r="D220" t="s">
        <v>46</v>
      </c>
      <c r="E220">
        <v>39724.542000000001</v>
      </c>
      <c r="F220">
        <v>66.31</v>
      </c>
      <c r="G220">
        <v>110.054923286633</v>
      </c>
      <c r="H220">
        <v>-3.25037730563028</v>
      </c>
      <c r="I220">
        <v>-10.2749536736971</v>
      </c>
      <c r="J220">
        <v>0.530172323908638</v>
      </c>
      <c r="K220">
        <v>65.437720961355893</v>
      </c>
      <c r="L220">
        <v>58.421289925395897</v>
      </c>
      <c r="M220">
        <v>62.710013745065901</v>
      </c>
      <c r="N220">
        <v>0.22274486748351099</v>
      </c>
      <c r="O220">
        <v>17.855527069823498</v>
      </c>
      <c r="P220">
        <v>144.235727440147</v>
      </c>
      <c r="Q220">
        <v>0.12668140943473999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Row],[Ticker]],[1]!Table2[[Symbol]:[Industry]],2,FALSE),"-")</f>
        <v>-</v>
      </c>
      <c r="D221" t="s">
        <v>54</v>
      </c>
      <c r="E221">
        <v>39544.63995882</v>
      </c>
      <c r="F221">
        <v>315.25</v>
      </c>
      <c r="G221">
        <v>-22.060110961444401</v>
      </c>
      <c r="H221">
        <v>7.5153497331063104</v>
      </c>
      <c r="I221">
        <v>-2.11849575142333</v>
      </c>
      <c r="J221">
        <v>4.37805746522164</v>
      </c>
      <c r="K221">
        <v>298.577146116336</v>
      </c>
      <c r="L221">
        <v>286.03251555407502</v>
      </c>
      <c r="M221">
        <v>69.160335510339905</v>
      </c>
      <c r="N221">
        <v>0.92518659198095099</v>
      </c>
      <c r="O221">
        <v>2.53766851704995</v>
      </c>
      <c r="P221">
        <v>32.820728881398701</v>
      </c>
      <c r="Q221">
        <v>7.3581868734397995E-2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Row],[Ticker]],[1]!Table2[[Symbol]:[Industry]],2,FALSE),"-")</f>
        <v>-</v>
      </c>
      <c r="D222" t="s">
        <v>306</v>
      </c>
      <c r="E222">
        <v>39140.029010564998</v>
      </c>
      <c r="F222">
        <v>2886.55</v>
      </c>
      <c r="G222">
        <v>11.8339499083547</v>
      </c>
      <c r="H222">
        <v>-2.8652659536523499</v>
      </c>
      <c r="I222">
        <v>17.645108810118899</v>
      </c>
      <c r="J222">
        <v>-1.9118919112783299</v>
      </c>
      <c r="K222">
        <v>2803.1167781235599</v>
      </c>
      <c r="L222">
        <v>2475.8911205865702</v>
      </c>
      <c r="M222">
        <v>44.385190269742203</v>
      </c>
      <c r="N222">
        <v>0.951207555925909</v>
      </c>
      <c r="O222">
        <v>9.7850375015156406</v>
      </c>
      <c r="P222">
        <v>50.1964253193537</v>
      </c>
      <c r="Q222">
        <v>8.9000052739599998E-4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Row],[Ticker]],[1]!Table2[[Symbol]:[Industry]],2,FALSE),"-")</f>
        <v>-</v>
      </c>
      <c r="D223" t="s">
        <v>156</v>
      </c>
      <c r="E223">
        <v>38763.426404594997</v>
      </c>
      <c r="F223">
        <v>276.3</v>
      </c>
      <c r="G223">
        <v>83.4301995574789</v>
      </c>
      <c r="H223">
        <v>-4.5091406042456699</v>
      </c>
      <c r="I223">
        <v>10.1358148329236</v>
      </c>
      <c r="J223">
        <v>1.6933740281851599</v>
      </c>
      <c r="K223">
        <v>264.147577181847</v>
      </c>
      <c r="L223">
        <v>226.74109935004401</v>
      </c>
      <c r="M223">
        <v>63.974352225729902</v>
      </c>
      <c r="N223">
        <v>0.34863610775354598</v>
      </c>
      <c r="O223">
        <v>12.848353239232701</v>
      </c>
      <c r="P223">
        <v>136.558219178082</v>
      </c>
      <c r="Q223">
        <v>0.17840810557424999</v>
      </c>
    </row>
    <row r="224" spans="1:17" x14ac:dyDescent="0.3">
      <c r="A224" t="s">
        <v>539</v>
      </c>
      <c r="B224" t="s">
        <v>540</v>
      </c>
      <c r="C224" t="str">
        <f>IFERROR(VLOOKUP(Table1[[#This Row],[Ticker]],[1]!Table2[[Symbol]:[Industry]],2,FALSE),"-")</f>
        <v>-</v>
      </c>
      <c r="D224" t="s">
        <v>541</v>
      </c>
      <c r="E224">
        <v>37629.809829999998</v>
      </c>
      <c r="F224">
        <v>674.9</v>
      </c>
      <c r="G224">
        <v>30.926231303510701</v>
      </c>
      <c r="H224">
        <v>-15.502017811002201</v>
      </c>
      <c r="I224">
        <v>-8.3688994968052608</v>
      </c>
      <c r="J224">
        <v>-7.5397709311712996E-2</v>
      </c>
      <c r="K224">
        <v>704.22704394458299</v>
      </c>
      <c r="L224">
        <v>635.44689176469296</v>
      </c>
      <c r="M224">
        <v>54.377603122533202</v>
      </c>
      <c r="N224">
        <v>0.758727633661891</v>
      </c>
      <c r="O224">
        <v>22.4996295747518</v>
      </c>
      <c r="P224">
        <v>61.6914230953521</v>
      </c>
      <c r="Q224">
        <v>5.3455918939405003E-2</v>
      </c>
    </row>
    <row r="225" spans="1:17" x14ac:dyDescent="0.3">
      <c r="A225" t="s">
        <v>542</v>
      </c>
      <c r="B225" t="s">
        <v>543</v>
      </c>
      <c r="C225" t="str">
        <f>IFERROR(VLOOKUP(Table1[[#This Row],[Ticker]],[1]!Table2[[Symbol]:[Industry]],2,FALSE),"-")</f>
        <v>-</v>
      </c>
      <c r="D225" t="s">
        <v>37</v>
      </c>
      <c r="E225">
        <v>37460.482818195</v>
      </c>
      <c r="F225">
        <v>1070.2</v>
      </c>
      <c r="G225">
        <v>-14.3850200473341</v>
      </c>
      <c r="H225">
        <v>-4.1333611961831904</v>
      </c>
      <c r="I225">
        <v>-3.1514283433605401</v>
      </c>
      <c r="J225">
        <v>5.28281309114326</v>
      </c>
      <c r="K225">
        <v>1041.1192093857701</v>
      </c>
      <c r="L225">
        <v>978.14323177619997</v>
      </c>
      <c r="M225">
        <v>62.655848726348196</v>
      </c>
      <c r="N225">
        <v>1.2473350203720299</v>
      </c>
      <c r="O225">
        <v>5.8213418052700296</v>
      </c>
      <c r="P225">
        <v>25.279484928299599</v>
      </c>
      <c r="Q225">
        <v>-3.9519580732652E-2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Row],[Ticker]],[1]!Table2[[Symbol]:[Industry]],2,FALSE),"-")</f>
        <v>-</v>
      </c>
      <c r="D226" t="s">
        <v>178</v>
      </c>
      <c r="E226">
        <v>37390.542732000002</v>
      </c>
      <c r="F226">
        <v>538.70000000000005</v>
      </c>
      <c r="G226">
        <v>-8.3396985103172003</v>
      </c>
      <c r="H226">
        <v>-3.0461151089371099</v>
      </c>
      <c r="I226">
        <v>15.4141685014591</v>
      </c>
      <c r="J226">
        <v>-4.0208885163330299</v>
      </c>
      <c r="K226">
        <v>522.92336462784294</v>
      </c>
      <c r="L226">
        <v>475.25834350472701</v>
      </c>
      <c r="M226">
        <v>45.646699300937897</v>
      </c>
      <c r="N226">
        <v>0.32903355399406198</v>
      </c>
      <c r="O226">
        <v>3.8425839985149302</v>
      </c>
      <c r="P226">
        <v>43.385680063880699</v>
      </c>
      <c r="Q226">
        <v>-4.4986000812512E-2</v>
      </c>
    </row>
    <row r="227" spans="1:17" x14ac:dyDescent="0.3">
      <c r="A227" t="s">
        <v>546</v>
      </c>
      <c r="B227" t="s">
        <v>547</v>
      </c>
      <c r="C227" t="str">
        <f>IFERROR(VLOOKUP(Table1[[#This Row],[Ticker]],[1]!Table2[[Symbol]:[Industry]],2,FALSE),"-")</f>
        <v>-</v>
      </c>
      <c r="D227" t="s">
        <v>248</v>
      </c>
      <c r="E227">
        <v>37366.902884319999</v>
      </c>
      <c r="F227">
        <v>7190.45</v>
      </c>
      <c r="G227">
        <v>168.83008259112901</v>
      </c>
      <c r="H227">
        <v>14.6229321893169</v>
      </c>
      <c r="I227">
        <v>-11.190115073331601</v>
      </c>
      <c r="J227">
        <v>17.693592577794</v>
      </c>
      <c r="K227">
        <v>6372.9641726750096</v>
      </c>
      <c r="L227">
        <v>5749.6529990402896</v>
      </c>
      <c r="M227">
        <v>88.509929480231904</v>
      </c>
      <c r="N227">
        <v>4.0643865742109702</v>
      </c>
      <c r="O227">
        <v>35.691785632331701</v>
      </c>
      <c r="P227">
        <v>199.47730112453101</v>
      </c>
      <c r="Q227">
        <v>0.15664631678402099</v>
      </c>
    </row>
    <row r="228" spans="1:17" x14ac:dyDescent="0.3">
      <c r="A228" t="s">
        <v>548</v>
      </c>
      <c r="B228" t="s">
        <v>549</v>
      </c>
      <c r="C228" t="str">
        <f>IFERROR(VLOOKUP(Table1[[#This Row],[Ticker]],[1]!Table2[[Symbol]:[Industry]],2,FALSE),"-")</f>
        <v>-</v>
      </c>
      <c r="D228" t="s">
        <v>51</v>
      </c>
      <c r="E228">
        <v>37098.268842505</v>
      </c>
      <c r="F228">
        <v>3080.45</v>
      </c>
      <c r="G228">
        <v>48.8643431095552</v>
      </c>
      <c r="H228">
        <v>22.784538498603698</v>
      </c>
      <c r="I228">
        <v>33.605043391727797</v>
      </c>
      <c r="J228">
        <v>-0.75544294318111604</v>
      </c>
      <c r="K228">
        <v>2686.0122095923598</v>
      </c>
      <c r="L228">
        <v>2277.3242803418598</v>
      </c>
      <c r="M228">
        <v>50.430137288240701</v>
      </c>
      <c r="N228">
        <v>1.40077138097641</v>
      </c>
      <c r="O228">
        <v>10.0439870798097</v>
      </c>
      <c r="P228">
        <v>86.688282173267396</v>
      </c>
      <c r="Q228">
        <v>7.2912584858297005E-2</v>
      </c>
    </row>
    <row r="229" spans="1:17" x14ac:dyDescent="0.3">
      <c r="A229" t="s">
        <v>550</v>
      </c>
      <c r="B229" t="s">
        <v>551</v>
      </c>
      <c r="C229" t="str">
        <f>IFERROR(VLOOKUP(Table1[[#This Row],[Ticker]],[1]!Table2[[Symbol]:[Industry]],2,FALSE),"-")</f>
        <v>-</v>
      </c>
      <c r="D229" t="s">
        <v>552</v>
      </c>
      <c r="E229">
        <v>36555.001338975002</v>
      </c>
      <c r="F229">
        <v>2780.65</v>
      </c>
      <c r="G229">
        <v>176.67723626798201</v>
      </c>
      <c r="H229">
        <v>8.4615700571105705</v>
      </c>
      <c r="I229">
        <v>4.8407342635887396</v>
      </c>
      <c r="J229">
        <v>-1.82866209619193</v>
      </c>
      <c r="K229">
        <v>2569.8766944963199</v>
      </c>
      <c r="L229">
        <v>2318.1968324131599</v>
      </c>
      <c r="M229">
        <v>60.2216350931512</v>
      </c>
      <c r="N229">
        <v>0.919638688363001</v>
      </c>
      <c r="O229">
        <v>17.407800334454102</v>
      </c>
      <c r="P229">
        <v>211.38297872340399</v>
      </c>
      <c r="Q229">
        <v>0.181996269319779</v>
      </c>
    </row>
    <row r="230" spans="1:17" x14ac:dyDescent="0.3">
      <c r="A230" t="s">
        <v>553</v>
      </c>
      <c r="B230" t="s">
        <v>554</v>
      </c>
      <c r="C230" t="str">
        <f>IFERROR(VLOOKUP(Table1[[#This Row],[Ticker]],[1]!Table2[[Symbol]:[Industry]],2,FALSE),"-")</f>
        <v>-</v>
      </c>
      <c r="D230" t="s">
        <v>186</v>
      </c>
      <c r="E230">
        <v>36404.1</v>
      </c>
      <c r="F230">
        <v>839.75</v>
      </c>
      <c r="G230">
        <v>33.468333594908302</v>
      </c>
      <c r="H230">
        <v>2.8813680821688701</v>
      </c>
      <c r="I230">
        <v>65.8829844868999</v>
      </c>
      <c r="J230">
        <v>3.33293267187373</v>
      </c>
      <c r="K230">
        <v>761.54575611884297</v>
      </c>
      <c r="L230">
        <v>612.33268522053299</v>
      </c>
      <c r="M230">
        <v>67.157960802322606</v>
      </c>
      <c r="N230">
        <v>0.24363556488684299</v>
      </c>
      <c r="O230">
        <v>1.8874665078892401</v>
      </c>
      <c r="P230">
        <v>101.33061615919399</v>
      </c>
      <c r="Q230">
        <v>1.3335025075707E-2</v>
      </c>
    </row>
    <row r="231" spans="1:17" x14ac:dyDescent="0.3">
      <c r="A231" t="s">
        <v>555</v>
      </c>
      <c r="B231" t="s">
        <v>556</v>
      </c>
      <c r="C231" t="str">
        <f>IFERROR(VLOOKUP(Table1[[#This Row],[Ticker]],[1]!Table2[[Symbol]:[Industry]],2,FALSE),"-")</f>
        <v>-</v>
      </c>
      <c r="D231" t="s">
        <v>18</v>
      </c>
      <c r="E231">
        <v>36312.094060663003</v>
      </c>
      <c r="F231">
        <v>208.45</v>
      </c>
      <c r="G231">
        <v>91.991074261970596</v>
      </c>
      <c r="H231">
        <v>-5.2113658246080004</v>
      </c>
      <c r="I231">
        <v>-23.556367126603401</v>
      </c>
      <c r="J231">
        <v>-3.7753485300035798</v>
      </c>
      <c r="K231">
        <v>213.766019353536</v>
      </c>
      <c r="L231">
        <v>191.10523486400999</v>
      </c>
      <c r="M231">
        <v>41.025520383952603</v>
      </c>
      <c r="N231">
        <v>0.44977134845476202</v>
      </c>
      <c r="O231">
        <v>38.762293115855101</v>
      </c>
      <c r="P231">
        <v>144.08665105386399</v>
      </c>
      <c r="Q231">
        <v>0.133421435801376</v>
      </c>
    </row>
    <row r="232" spans="1:17" x14ac:dyDescent="0.3">
      <c r="A232" t="s">
        <v>557</v>
      </c>
      <c r="B232" t="s">
        <v>558</v>
      </c>
      <c r="C232" t="str">
        <f>IFERROR(VLOOKUP(Table1[[#This Row],[Ticker]],[1]!Table2[[Symbol]:[Industry]],2,FALSE),"-")</f>
        <v>-</v>
      </c>
      <c r="D232" t="s">
        <v>226</v>
      </c>
      <c r="E232">
        <v>36067.330880075002</v>
      </c>
      <c r="F232">
        <v>9009.6</v>
      </c>
      <c r="G232">
        <v>48.73380858558</v>
      </c>
      <c r="H232">
        <v>8.2329642348215</v>
      </c>
      <c r="I232">
        <v>30.475872796476899</v>
      </c>
      <c r="J232">
        <v>7.4340338184225496</v>
      </c>
      <c r="K232">
        <v>8428.1639250493208</v>
      </c>
      <c r="L232">
        <v>7101.84984235093</v>
      </c>
      <c r="M232">
        <v>71.298575532352501</v>
      </c>
      <c r="N232">
        <v>0.72426752544142403</v>
      </c>
      <c r="O232">
        <v>7.2178565086130098</v>
      </c>
      <c r="P232">
        <v>98.2026772848767</v>
      </c>
      <c r="Q232">
        <v>0.28156423557314098</v>
      </c>
    </row>
    <row r="233" spans="1:17" x14ac:dyDescent="0.3">
      <c r="A233" t="s">
        <v>559</v>
      </c>
      <c r="B233" t="s">
        <v>560</v>
      </c>
      <c r="C233" t="str">
        <f>IFERROR(VLOOKUP(Table1[[#This Row],[Ticker]],[1]!Table2[[Symbol]:[Industry]],2,FALSE),"-")</f>
        <v>-</v>
      </c>
      <c r="D233" t="s">
        <v>561</v>
      </c>
      <c r="E233">
        <v>35919.302250000001</v>
      </c>
      <c r="F233">
        <v>3275.35</v>
      </c>
      <c r="G233">
        <v>-16.9728264496914</v>
      </c>
      <c r="H233">
        <v>-1.6992613257775899</v>
      </c>
      <c r="I233">
        <v>-25.871913406836999</v>
      </c>
      <c r="J233">
        <v>-2.1966229852047601</v>
      </c>
      <c r="K233">
        <v>3279.8387995115099</v>
      </c>
      <c r="L233">
        <v>3263.5394666513398</v>
      </c>
      <c r="M233">
        <v>48.192963718370102</v>
      </c>
      <c r="N233">
        <v>1.25231725971979</v>
      </c>
      <c r="O233">
        <v>19.681866060115699</v>
      </c>
      <c r="P233">
        <v>32.283925686591203</v>
      </c>
      <c r="Q233">
        <v>6.6711949491371006E-2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Row],[Ticker]],[1]!Table2[[Symbol]:[Industry]],2,FALSE),"-")</f>
        <v>-</v>
      </c>
      <c r="D234" t="s">
        <v>37</v>
      </c>
      <c r="E234">
        <v>35806.975657875002</v>
      </c>
      <c r="F234">
        <v>610.25</v>
      </c>
      <c r="G234">
        <v>-29.911508242933699</v>
      </c>
      <c r="H234">
        <v>-1.4125017108689699</v>
      </c>
      <c r="I234">
        <v>-6.7460690129516703</v>
      </c>
      <c r="J234">
        <v>1.0584564034530499</v>
      </c>
      <c r="K234">
        <v>581.79187716274805</v>
      </c>
      <c r="L234">
        <v>568.50371667457796</v>
      </c>
      <c r="M234">
        <v>67.638742997987904</v>
      </c>
      <c r="N234">
        <v>1.4981543175401999</v>
      </c>
      <c r="O234">
        <v>10.610405571487</v>
      </c>
      <c r="P234">
        <v>34.179859278803796</v>
      </c>
      <c r="Q234">
        <v>-8.5351636202549E-2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Row],[Ticker]],[1]!Table2[[Symbol]:[Industry]],2,FALSE),"-")</f>
        <v>-</v>
      </c>
      <c r="D235" t="s">
        <v>566</v>
      </c>
      <c r="E235">
        <v>35586.461503439998</v>
      </c>
      <c r="F235">
        <v>1322.35</v>
      </c>
      <c r="G235">
        <v>-1.6605878271447001</v>
      </c>
      <c r="H235">
        <v>-1.5022804836011701</v>
      </c>
      <c r="I235">
        <v>3.3361793202122398</v>
      </c>
      <c r="J235">
        <v>-3.56972944575852</v>
      </c>
      <c r="K235">
        <v>1291.0069351268601</v>
      </c>
      <c r="L235">
        <v>1188.84407952481</v>
      </c>
      <c r="M235">
        <v>41.644239441983601</v>
      </c>
      <c r="N235">
        <v>0.75528375407911896</v>
      </c>
      <c r="O235">
        <v>8.9877868945438202</v>
      </c>
      <c r="P235">
        <v>34.173811577291801</v>
      </c>
      <c r="Q235">
        <v>0.119493593007807</v>
      </c>
    </row>
    <row r="236" spans="1:17" x14ac:dyDescent="0.3">
      <c r="A236" t="s">
        <v>567</v>
      </c>
      <c r="B236" t="s">
        <v>568</v>
      </c>
      <c r="C236" t="str">
        <f>IFERROR(VLOOKUP(Table1[[#This Row],[Ticker]],[1]!Table2[[Symbol]:[Industry]],2,FALSE),"-")</f>
        <v>-</v>
      </c>
      <c r="D236" t="s">
        <v>335</v>
      </c>
      <c r="E236">
        <v>35505.56159184</v>
      </c>
      <c r="F236">
        <v>1746.65</v>
      </c>
      <c r="G236">
        <v>110.490225539444</v>
      </c>
      <c r="H236">
        <v>-0.55917347706562504</v>
      </c>
      <c r="I236">
        <v>21.0618948562601</v>
      </c>
      <c r="J236">
        <v>-0.41872270116305299</v>
      </c>
      <c r="K236">
        <v>1665.5530051584001</v>
      </c>
      <c r="L236">
        <v>1391.3902840379701</v>
      </c>
      <c r="M236">
        <v>56.551819377549201</v>
      </c>
      <c r="N236">
        <v>0.89479402598100199</v>
      </c>
      <c r="O236">
        <v>8.6537085277531105</v>
      </c>
      <c r="P236">
        <v>146.00704225352101</v>
      </c>
      <c r="Q236">
        <v>0.18728813654243701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Row],[Ticker]],[1]!Table2[[Symbol]:[Industry]],2,FALSE),"-")</f>
        <v>-</v>
      </c>
      <c r="D237" t="s">
        <v>51</v>
      </c>
      <c r="E237">
        <v>35340.997567400002</v>
      </c>
      <c r="F237">
        <v>1397.05</v>
      </c>
      <c r="G237">
        <v>26.566533381931698</v>
      </c>
      <c r="H237">
        <v>6.6751719424919997</v>
      </c>
      <c r="I237">
        <v>3.43937905527063</v>
      </c>
      <c r="J237">
        <v>-0.45604478429982198</v>
      </c>
      <c r="K237">
        <v>1298.7757360814301</v>
      </c>
      <c r="L237">
        <v>1188.4165906472099</v>
      </c>
      <c r="M237">
        <v>63.8143898196601</v>
      </c>
      <c r="N237">
        <v>0.79537431129090497</v>
      </c>
      <c r="O237">
        <v>2.3621201818116702</v>
      </c>
      <c r="P237">
        <v>63.054388422035402</v>
      </c>
      <c r="Q237">
        <v>-3.0738506342764E-2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Row],[Ticker]],[1]!Table2[[Symbol]:[Industry]],2,FALSE),"-")</f>
        <v>-</v>
      </c>
      <c r="D238" t="s">
        <v>193</v>
      </c>
      <c r="E238">
        <v>35293.011877440003</v>
      </c>
      <c r="F238">
        <v>2487.25</v>
      </c>
      <c r="G238">
        <v>23.798143209595601</v>
      </c>
      <c r="H238">
        <v>-3.6088202702641201</v>
      </c>
      <c r="I238">
        <v>23.4147775022176</v>
      </c>
      <c r="J238">
        <v>-1.38754964115819</v>
      </c>
      <c r="K238">
        <v>2509.5215540744498</v>
      </c>
      <c r="L238">
        <v>2159.9975320734002</v>
      </c>
      <c r="M238">
        <v>43.187258392954703</v>
      </c>
      <c r="N238">
        <v>0.83037974683544302</v>
      </c>
      <c r="O238">
        <v>23.079706503166101</v>
      </c>
      <c r="P238">
        <v>61.504496607253003</v>
      </c>
      <c r="Q238">
        <v>3.4664773440403002E-2</v>
      </c>
    </row>
    <row r="239" spans="1:17" x14ac:dyDescent="0.3">
      <c r="A239" t="s">
        <v>573</v>
      </c>
      <c r="B239" t="s">
        <v>574</v>
      </c>
      <c r="C239" t="str">
        <f>IFERROR(VLOOKUP(Table1[[#This Row],[Ticker]],[1]!Table2[[Symbol]:[Industry]],2,FALSE),"-")</f>
        <v>-</v>
      </c>
      <c r="D239" t="s">
        <v>80</v>
      </c>
      <c r="E239">
        <v>34753.713934779997</v>
      </c>
      <c r="F239">
        <v>4424.55</v>
      </c>
      <c r="G239">
        <v>9.3200629214087307</v>
      </c>
      <c r="H239">
        <v>1.0100239870418299</v>
      </c>
      <c r="I239">
        <v>-14.625855829694</v>
      </c>
      <c r="J239">
        <v>3.95094239927877</v>
      </c>
      <c r="K239">
        <v>4301.4982254581701</v>
      </c>
      <c r="L239">
        <v>4042.1704886642301</v>
      </c>
      <c r="M239">
        <v>73.035319581543305</v>
      </c>
      <c r="N239">
        <v>0.749946048700181</v>
      </c>
      <c r="O239">
        <v>3.9642449514639901</v>
      </c>
      <c r="P239">
        <v>44.941280526755399</v>
      </c>
      <c r="Q239">
        <v>5.260132661493E-3</v>
      </c>
    </row>
    <row r="240" spans="1:17" x14ac:dyDescent="0.3">
      <c r="A240" t="s">
        <v>575</v>
      </c>
      <c r="B240" t="s">
        <v>576</v>
      </c>
      <c r="C240" t="str">
        <f>IFERROR(VLOOKUP(Table1[[#This Row],[Ticker]],[1]!Table2[[Symbol]:[Industry]],2,FALSE),"-")</f>
        <v>-</v>
      </c>
      <c r="D240" t="s">
        <v>577</v>
      </c>
      <c r="E240">
        <v>34692.498128204999</v>
      </c>
      <c r="F240">
        <v>538</v>
      </c>
      <c r="G240">
        <v>-68.821789064582106</v>
      </c>
      <c r="H240">
        <v>5.1845258454392402</v>
      </c>
      <c r="I240">
        <v>18.319336781953599</v>
      </c>
      <c r="J240">
        <v>-6.1320992644555901</v>
      </c>
      <c r="K240">
        <v>488.13761658517802</v>
      </c>
      <c r="L240">
        <v>517.86767309639697</v>
      </c>
      <c r="M240">
        <v>54.190566946949403</v>
      </c>
      <c r="N240">
        <v>1.5757000630908899</v>
      </c>
      <c r="O240">
        <v>85.557620817843798</v>
      </c>
      <c r="P240">
        <v>73.548387096774206</v>
      </c>
      <c r="Q240">
        <v>-7.6183753291183001E-2</v>
      </c>
    </row>
    <row r="241" spans="1:17" x14ac:dyDescent="0.3">
      <c r="A241" t="s">
        <v>578</v>
      </c>
      <c r="B241" t="s">
        <v>579</v>
      </c>
      <c r="C241" t="str">
        <f>IFERROR(VLOOKUP(Table1[[#This Row],[Ticker]],[1]!Table2[[Symbol]:[Industry]],2,FALSE),"-")</f>
        <v>-</v>
      </c>
      <c r="D241" t="s">
        <v>80</v>
      </c>
      <c r="E241">
        <v>34167.427051220002</v>
      </c>
      <c r="F241">
        <v>1824.3</v>
      </c>
      <c r="G241">
        <v>-39.979073737520302</v>
      </c>
      <c r="H241">
        <v>-1.23675677967067</v>
      </c>
      <c r="I241">
        <v>-23.679284235304198</v>
      </c>
      <c r="J241">
        <v>2.4812123489876798</v>
      </c>
      <c r="K241">
        <v>1808.9210649459901</v>
      </c>
      <c r="L241">
        <v>1924.7957093172799</v>
      </c>
      <c r="M241">
        <v>67.993076696285499</v>
      </c>
      <c r="N241">
        <v>0.79223426062308799</v>
      </c>
      <c r="O241">
        <v>33.240146905662399</v>
      </c>
      <c r="P241">
        <v>10.4699043236041</v>
      </c>
      <c r="Q241">
        <v>-6.3611043816317006E-2</v>
      </c>
    </row>
    <row r="242" spans="1:17" x14ac:dyDescent="0.3">
      <c r="A242" t="s">
        <v>580</v>
      </c>
      <c r="B242" t="s">
        <v>581</v>
      </c>
      <c r="C242" t="str">
        <f>IFERROR(VLOOKUP(Table1[[#This Row],[Ticker]],[1]!Table2[[Symbol]:[Industry]],2,FALSE),"-")</f>
        <v>-</v>
      </c>
      <c r="D242" t="s">
        <v>175</v>
      </c>
      <c r="E242">
        <v>34075.029544211</v>
      </c>
      <c r="F242">
        <v>184.56</v>
      </c>
      <c r="G242">
        <v>74.282189607230194</v>
      </c>
      <c r="H242">
        <v>-3.2951826931174999</v>
      </c>
      <c r="I242">
        <v>7.0939412501352601</v>
      </c>
      <c r="J242">
        <v>7.2439183323854799</v>
      </c>
      <c r="K242">
        <v>181.90590520816099</v>
      </c>
      <c r="L242">
        <v>160.90188794239799</v>
      </c>
      <c r="M242">
        <v>69.031516421866897</v>
      </c>
      <c r="N242">
        <v>1.1041177899849901</v>
      </c>
      <c r="O242">
        <v>13.242306025140801</v>
      </c>
      <c r="P242">
        <v>109.13314447592001</v>
      </c>
      <c r="Q242">
        <v>7.1412595287543998E-2</v>
      </c>
    </row>
    <row r="243" spans="1:17" x14ac:dyDescent="0.3">
      <c r="A243" t="s">
        <v>582</v>
      </c>
      <c r="B243" t="s">
        <v>583</v>
      </c>
      <c r="C243" t="str">
        <f>IFERROR(VLOOKUP(Table1[[#This Row],[Ticker]],[1]!Table2[[Symbol]:[Industry]],2,FALSE),"-")</f>
        <v>-</v>
      </c>
      <c r="D243" t="s">
        <v>172</v>
      </c>
      <c r="E243">
        <v>33998.32674448</v>
      </c>
      <c r="F243">
        <v>1001</v>
      </c>
      <c r="G243">
        <v>60.160809661938799</v>
      </c>
      <c r="H243">
        <v>12.061179716043201</v>
      </c>
      <c r="I243">
        <v>10.1969263745299</v>
      </c>
      <c r="J243">
        <v>7.2627120244264702</v>
      </c>
      <c r="K243">
        <v>898.167080343934</v>
      </c>
      <c r="L243">
        <v>802.915820642526</v>
      </c>
      <c r="M243">
        <v>86.326249939890303</v>
      </c>
      <c r="N243">
        <v>0.70119923024601905</v>
      </c>
      <c r="O243">
        <v>2.28771228771229</v>
      </c>
      <c r="P243">
        <v>92.666730824752193</v>
      </c>
      <c r="Q243">
        <v>5.4649890276605002E-2</v>
      </c>
    </row>
    <row r="244" spans="1:17" hidden="1" x14ac:dyDescent="0.3">
      <c r="A244" t="s">
        <v>584</v>
      </c>
      <c r="B244" t="s">
        <v>585</v>
      </c>
      <c r="C244" t="str">
        <f>IFERROR(VLOOKUP(Table1[[#This Row],[Ticker]],[1]!Table2[[Symbol]:[Industry]],2,FALSE),"-")</f>
        <v>-</v>
      </c>
      <c r="D244" t="s">
        <v>37</v>
      </c>
      <c r="E244">
        <v>33710.777177659998</v>
      </c>
      <c r="F244">
        <v>373.9</v>
      </c>
      <c r="G244">
        <v>-7.5747024033053503</v>
      </c>
      <c r="H244">
        <v>4.0820656829813604</v>
      </c>
      <c r="I244">
        <v>8.0618088569480992</v>
      </c>
      <c r="J244">
        <v>3.86378844192883</v>
      </c>
      <c r="K244">
        <v>342.558972857453</v>
      </c>
      <c r="M244">
        <v>69.474291534870503</v>
      </c>
      <c r="N244">
        <v>1.80849906900535</v>
      </c>
      <c r="O244">
        <v>2.5407863064990499</v>
      </c>
      <c r="P244">
        <v>34.230838269610402</v>
      </c>
    </row>
    <row r="245" spans="1:17" x14ac:dyDescent="0.3">
      <c r="A245" t="s">
        <v>586</v>
      </c>
      <c r="B245" t="s">
        <v>587</v>
      </c>
      <c r="C245" t="str">
        <f>IFERROR(VLOOKUP(Table1[[#This Row],[Ticker]],[1]!Table2[[Symbol]:[Industry]],2,FALSE),"-")</f>
        <v>-</v>
      </c>
      <c r="D245" t="s">
        <v>201</v>
      </c>
      <c r="E245">
        <v>33118.799744600001</v>
      </c>
      <c r="F245">
        <v>843.7</v>
      </c>
      <c r="G245">
        <v>-20.674511243314001</v>
      </c>
      <c r="H245">
        <v>4.1979683762450399</v>
      </c>
      <c r="I245">
        <v>4.8876423078344597</v>
      </c>
      <c r="J245">
        <v>-1.62082391755712</v>
      </c>
      <c r="K245">
        <v>785.78674473861599</v>
      </c>
      <c r="L245">
        <v>735.73837276552899</v>
      </c>
      <c r="M245">
        <v>47.960266947986099</v>
      </c>
      <c r="N245">
        <v>0.60660569299943101</v>
      </c>
      <c r="O245">
        <v>3.65651297854685</v>
      </c>
      <c r="P245">
        <v>38.846375380564403</v>
      </c>
      <c r="Q245">
        <v>7.0668621686200003E-4</v>
      </c>
    </row>
    <row r="246" spans="1:17" x14ac:dyDescent="0.3">
      <c r="A246" t="s">
        <v>588</v>
      </c>
      <c r="B246" t="s">
        <v>589</v>
      </c>
      <c r="C246" t="str">
        <f>IFERROR(VLOOKUP(Table1[[#This Row],[Ticker]],[1]!Table2[[Symbol]:[Industry]],2,FALSE),"-")</f>
        <v>-</v>
      </c>
      <c r="D246" t="s">
        <v>552</v>
      </c>
      <c r="E246">
        <v>33075.078101999999</v>
      </c>
      <c r="F246">
        <v>4538.05</v>
      </c>
      <c r="G246">
        <v>-12.9216382287096</v>
      </c>
      <c r="H246">
        <v>4.8465147016450096</v>
      </c>
      <c r="I246">
        <v>-20.9468254411325</v>
      </c>
      <c r="J246">
        <v>-2.8664675054945699</v>
      </c>
      <c r="K246">
        <v>4392.6805477397002</v>
      </c>
      <c r="L246">
        <v>4305.7839102294702</v>
      </c>
      <c r="M246">
        <v>55.079933068431203</v>
      </c>
      <c r="N246">
        <v>0.54996768179030497</v>
      </c>
      <c r="O246">
        <v>16.096120580425499</v>
      </c>
      <c r="P246">
        <v>23.9667276750348</v>
      </c>
      <c r="Q246">
        <v>4.0744653655759001E-2</v>
      </c>
    </row>
    <row r="247" spans="1:17" hidden="1" x14ac:dyDescent="0.3">
      <c r="A247" t="s">
        <v>590</v>
      </c>
      <c r="B247" t="s">
        <v>591</v>
      </c>
      <c r="C247" t="str">
        <f>IFERROR(VLOOKUP(Table1[[#This Row],[Ticker]],[1]!Table2[[Symbol]:[Industry]],2,FALSE),"-")</f>
        <v>-</v>
      </c>
      <c r="D247" t="s">
        <v>118</v>
      </c>
      <c r="E247">
        <v>32622.937259114999</v>
      </c>
      <c r="F247">
        <v>623.4</v>
      </c>
      <c r="G247">
        <v>-37.966276988276</v>
      </c>
      <c r="H247">
        <v>-5.67845190326919</v>
      </c>
      <c r="I247">
        <v>-22.329765728022501</v>
      </c>
      <c r="J247">
        <v>-2.6901866682398698</v>
      </c>
      <c r="O247">
        <v>13.5226179018286</v>
      </c>
      <c r="P247">
        <v>0.38647342995168299</v>
      </c>
    </row>
    <row r="248" spans="1:17" x14ac:dyDescent="0.3">
      <c r="A248" t="s">
        <v>592</v>
      </c>
      <c r="B248" t="s">
        <v>593</v>
      </c>
      <c r="C248" t="str">
        <f>IFERROR(VLOOKUP(Table1[[#This Row],[Ticker]],[1]!Table2[[Symbol]:[Industry]],2,FALSE),"-")</f>
        <v>-</v>
      </c>
      <c r="D248" t="s">
        <v>118</v>
      </c>
      <c r="E248">
        <v>32527.618151670002</v>
      </c>
      <c r="F248">
        <v>314.85000000000002</v>
      </c>
      <c r="G248">
        <v>15.0609621047548</v>
      </c>
      <c r="H248">
        <v>-4.2671419812244897</v>
      </c>
      <c r="I248">
        <v>22.229996992603699</v>
      </c>
      <c r="J248">
        <v>-1.24768166112463</v>
      </c>
      <c r="K248">
        <v>316.15886298088299</v>
      </c>
      <c r="L248">
        <v>276.0358958484</v>
      </c>
      <c r="M248">
        <v>52.6509460191076</v>
      </c>
      <c r="N248">
        <v>0.66398206984668995</v>
      </c>
      <c r="O248">
        <v>10.814673654120901</v>
      </c>
      <c r="P248">
        <v>58.415094339622598</v>
      </c>
      <c r="Q248">
        <v>2.8029955315911001E-2</v>
      </c>
    </row>
    <row r="249" spans="1:17" x14ac:dyDescent="0.3">
      <c r="A249" t="s">
        <v>594</v>
      </c>
      <c r="B249" t="s">
        <v>595</v>
      </c>
      <c r="C249" t="str">
        <f>IFERROR(VLOOKUP(Table1[[#This Row],[Ticker]],[1]!Table2[[Symbol]:[Industry]],2,FALSE),"-")</f>
        <v>-</v>
      </c>
      <c r="D249" t="s">
        <v>24</v>
      </c>
      <c r="E249">
        <v>32390.181418050001</v>
      </c>
      <c r="F249">
        <v>196.66</v>
      </c>
      <c r="G249">
        <v>-46.043512660486101</v>
      </c>
      <c r="H249">
        <v>-1.22767124918384</v>
      </c>
      <c r="I249">
        <v>-14.122648450002099</v>
      </c>
      <c r="J249">
        <v>0.90630346642916704</v>
      </c>
      <c r="K249">
        <v>198.962179368975</v>
      </c>
      <c r="L249">
        <v>205.255599250675</v>
      </c>
      <c r="M249">
        <v>53.035884924487398</v>
      </c>
      <c r="N249">
        <v>0.672504392059464</v>
      </c>
      <c r="O249">
        <v>33.784196074443201</v>
      </c>
      <c r="P249">
        <v>16.2636712976647</v>
      </c>
      <c r="Q249">
        <v>-7.4309574922131E-2</v>
      </c>
    </row>
    <row r="250" spans="1:17" hidden="1" x14ac:dyDescent="0.3">
      <c r="A250" t="s">
        <v>596</v>
      </c>
      <c r="B250" t="s">
        <v>597</v>
      </c>
      <c r="C250" t="str">
        <f>IFERROR(VLOOKUP(Table1[[#This Row],[Ticker]],[1]!Table2[[Symbol]:[Industry]],2,FALSE),"-")</f>
        <v>-</v>
      </c>
      <c r="D250" t="s">
        <v>139</v>
      </c>
      <c r="E250">
        <v>32216.064643341</v>
      </c>
      <c r="F250">
        <v>376.26</v>
      </c>
      <c r="G250">
        <v>-5.1583368196717903</v>
      </c>
      <c r="H250">
        <v>-1.707531300001</v>
      </c>
      <c r="I250">
        <v>-11.1753709156824</v>
      </c>
      <c r="J250">
        <v>-1.9149092606893401</v>
      </c>
      <c r="K250">
        <v>368.32249592103</v>
      </c>
      <c r="L250">
        <v>353.73494468523199</v>
      </c>
      <c r="M250">
        <v>56.330526885428</v>
      </c>
      <c r="N250">
        <v>1.0154075909942</v>
      </c>
      <c r="O250">
        <v>6.04369319087865</v>
      </c>
      <c r="P250">
        <v>32.485915492957702</v>
      </c>
      <c r="Q250">
        <v>-0.123824141917355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Row],[Ticker]],[1]!Table2[[Symbol]:[Industry]],2,FALSE),"-")</f>
        <v>-</v>
      </c>
      <c r="D251" t="s">
        <v>552</v>
      </c>
      <c r="E251">
        <v>32075.23</v>
      </c>
      <c r="F251">
        <v>1493.25</v>
      </c>
      <c r="G251">
        <v>135.98588858874101</v>
      </c>
      <c r="H251">
        <v>23.764838292408498</v>
      </c>
      <c r="I251">
        <v>40.529059309773302</v>
      </c>
      <c r="J251">
        <v>4.5456041137170704</v>
      </c>
      <c r="K251">
        <v>1255.6518117277501</v>
      </c>
      <c r="L251">
        <v>1027.96344340003</v>
      </c>
      <c r="M251">
        <v>78.242743189996901</v>
      </c>
      <c r="N251">
        <v>1.58542884799057</v>
      </c>
      <c r="O251">
        <v>11.4615770969362</v>
      </c>
      <c r="P251">
        <v>169.697927484535</v>
      </c>
      <c r="Q251">
        <v>0.11099771234815101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Row],[Ticker]],[1]!Table2[[Symbol]:[Industry]],2,FALSE),"-")</f>
        <v>-</v>
      </c>
      <c r="D252" t="s">
        <v>602</v>
      </c>
      <c r="E252">
        <v>32041.050029099999</v>
      </c>
      <c r="F252">
        <v>815.25</v>
      </c>
      <c r="G252">
        <v>5.5694204516799397</v>
      </c>
      <c r="H252">
        <v>-2.6635489223303401</v>
      </c>
      <c r="I252">
        <v>20.113992044290701</v>
      </c>
      <c r="J252">
        <v>1.44104573916669</v>
      </c>
      <c r="K252">
        <v>799.77802597112805</v>
      </c>
      <c r="L252">
        <v>701.66375525146702</v>
      </c>
      <c r="M252">
        <v>49.671414853936703</v>
      </c>
      <c r="N252">
        <v>0.60898736033343404</v>
      </c>
      <c r="O252">
        <v>12.9714811407543</v>
      </c>
      <c r="P252">
        <v>43.631078224101401</v>
      </c>
      <c r="Q252">
        <v>4.709434774494E-2</v>
      </c>
    </row>
    <row r="253" spans="1:17" x14ac:dyDescent="0.3">
      <c r="A253" t="s">
        <v>603</v>
      </c>
      <c r="B253" t="s">
        <v>604</v>
      </c>
      <c r="C253" t="str">
        <f>IFERROR(VLOOKUP(Table1[[#This Row],[Ticker]],[1]!Table2[[Symbol]:[Industry]],2,FALSE),"-")</f>
        <v>-</v>
      </c>
      <c r="D253" t="s">
        <v>407</v>
      </c>
      <c r="E253">
        <v>32034.491716240002</v>
      </c>
      <c r="F253">
        <v>497.5</v>
      </c>
      <c r="G253">
        <v>-2.7213439676600699</v>
      </c>
      <c r="H253">
        <v>-10.4085627679949</v>
      </c>
      <c r="I253">
        <v>-16.098176976465702</v>
      </c>
      <c r="J253">
        <v>-0.45037884833858899</v>
      </c>
      <c r="K253">
        <v>510.413035207164</v>
      </c>
      <c r="L253">
        <v>480.75870915543499</v>
      </c>
      <c r="M253">
        <v>48.958563767894901</v>
      </c>
      <c r="N253">
        <v>0.52410619289565097</v>
      </c>
      <c r="O253">
        <v>14.180904522613</v>
      </c>
      <c r="P253">
        <v>36.301369863013598</v>
      </c>
      <c r="Q253">
        <v>0.108040797629107</v>
      </c>
    </row>
    <row r="254" spans="1:17" x14ac:dyDescent="0.3">
      <c r="A254" t="s">
        <v>605</v>
      </c>
      <c r="B254" t="s">
        <v>606</v>
      </c>
      <c r="C254" t="str">
        <f>IFERROR(VLOOKUP(Table1[[#This Row],[Ticker]],[1]!Table2[[Symbol]:[Industry]],2,FALSE),"-")</f>
        <v>-</v>
      </c>
      <c r="D254" t="s">
        <v>226</v>
      </c>
      <c r="E254">
        <v>31976.580153499999</v>
      </c>
      <c r="F254">
        <v>4881.6000000000004</v>
      </c>
      <c r="G254">
        <v>113.39781832441101</v>
      </c>
      <c r="H254">
        <v>11.634208818213899</v>
      </c>
      <c r="I254">
        <v>54.238135173729397</v>
      </c>
      <c r="J254">
        <v>-5.4764889480728698</v>
      </c>
      <c r="K254">
        <v>4328.3892056697296</v>
      </c>
      <c r="L254">
        <v>3272.88689312934</v>
      </c>
      <c r="M254">
        <v>62.922222054927801</v>
      </c>
      <c r="N254">
        <v>1.18955693138151</v>
      </c>
      <c r="O254">
        <v>10.2097672894132</v>
      </c>
      <c r="P254">
        <v>157.60422163588299</v>
      </c>
    </row>
    <row r="255" spans="1:17" x14ac:dyDescent="0.3">
      <c r="A255" t="s">
        <v>607</v>
      </c>
      <c r="B255" t="s">
        <v>608</v>
      </c>
      <c r="C255" t="str">
        <f>IFERROR(VLOOKUP(Table1[[#This Row],[Ticker]],[1]!Table2[[Symbol]:[Industry]],2,FALSE),"-")</f>
        <v>-</v>
      </c>
      <c r="D255" t="s">
        <v>46</v>
      </c>
      <c r="E255">
        <v>31975.200000000001</v>
      </c>
      <c r="F255">
        <v>195.71</v>
      </c>
      <c r="G255">
        <v>255.11284459189301</v>
      </c>
      <c r="H255">
        <v>6.7503571507342902E-2</v>
      </c>
      <c r="I255">
        <v>33.913113574498198</v>
      </c>
      <c r="J255">
        <v>-4.3799875958036001</v>
      </c>
      <c r="K255">
        <v>173.24492686464799</v>
      </c>
      <c r="L255">
        <v>134.96429151383501</v>
      </c>
      <c r="M255">
        <v>47.399012617187402</v>
      </c>
      <c r="N255">
        <v>1.32514578100392</v>
      </c>
      <c r="O255">
        <v>7.1738797199938498</v>
      </c>
      <c r="P255">
        <v>299.40816326530597</v>
      </c>
      <c r="Q255">
        <v>0.13729997325438001</v>
      </c>
    </row>
    <row r="256" spans="1:17" x14ac:dyDescent="0.3">
      <c r="A256" t="s">
        <v>609</v>
      </c>
      <c r="B256" t="s">
        <v>610</v>
      </c>
      <c r="C256" t="str">
        <f>IFERROR(VLOOKUP(Table1[[#This Row],[Ticker]],[1]!Table2[[Symbol]:[Industry]],2,FALSE),"-")</f>
        <v>-</v>
      </c>
      <c r="D256" t="s">
        <v>611</v>
      </c>
      <c r="E256">
        <v>31887.6170595</v>
      </c>
      <c r="F256">
        <v>328.65</v>
      </c>
      <c r="G256">
        <v>92.446708459890402</v>
      </c>
      <c r="H256">
        <v>2.8191831148516702</v>
      </c>
      <c r="I256">
        <v>15.2875055936069</v>
      </c>
      <c r="J256">
        <v>2.9486821907376699</v>
      </c>
      <c r="K256">
        <v>320.801054773788</v>
      </c>
      <c r="L256">
        <v>287.43128476934402</v>
      </c>
      <c r="M256">
        <v>66.142443731206399</v>
      </c>
      <c r="N256">
        <v>1.24368125106434</v>
      </c>
      <c r="O256">
        <v>26.517571884984001</v>
      </c>
      <c r="P256">
        <v>142.27792112053001</v>
      </c>
      <c r="Q256">
        <v>0.106477513168623</v>
      </c>
    </row>
    <row r="257" spans="1:17" x14ac:dyDescent="0.3">
      <c r="A257" t="s">
        <v>612</v>
      </c>
      <c r="B257" t="s">
        <v>613</v>
      </c>
      <c r="C257" t="str">
        <f>IFERROR(VLOOKUP(Table1[[#This Row],[Ticker]],[1]!Table2[[Symbol]:[Industry]],2,FALSE),"-")</f>
        <v>-</v>
      </c>
      <c r="D257" t="s">
        <v>402</v>
      </c>
      <c r="E257">
        <v>31828.435959695002</v>
      </c>
      <c r="F257">
        <v>421.05</v>
      </c>
      <c r="G257">
        <v>-30.295782803336799</v>
      </c>
      <c r="H257">
        <v>6.7367145613925503</v>
      </c>
      <c r="I257">
        <v>-25.044902779361902</v>
      </c>
      <c r="J257">
        <v>-2.7954559867880899</v>
      </c>
      <c r="K257">
        <v>410.007267853511</v>
      </c>
      <c r="L257">
        <v>415.843839377726</v>
      </c>
      <c r="M257">
        <v>62.928207597935497</v>
      </c>
      <c r="N257">
        <v>1.29998777891013</v>
      </c>
      <c r="O257">
        <v>15.900724379527301</v>
      </c>
      <c r="P257">
        <v>18.873517786561202</v>
      </c>
      <c r="Q257">
        <v>-6.5277022567094001E-2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Row],[Ticker]],[1]!Table2[[Symbol]:[Industry]],2,FALSE),"-")</f>
        <v>-</v>
      </c>
      <c r="D258" t="s">
        <v>514</v>
      </c>
      <c r="E258">
        <v>31743.554951759899</v>
      </c>
      <c r="F258">
        <v>70.02</v>
      </c>
      <c r="G258">
        <v>-13.064244886965399</v>
      </c>
      <c r="H258">
        <v>-5.7638500829311896</v>
      </c>
      <c r="I258">
        <v>-15.5774169483165</v>
      </c>
      <c r="J258">
        <v>-1.4029958797294599</v>
      </c>
      <c r="K258">
        <v>71.808136314119096</v>
      </c>
      <c r="L258">
        <v>68.134325927100406</v>
      </c>
      <c r="M258">
        <v>52.210369259742599</v>
      </c>
      <c r="N258">
        <v>0.57360626989506902</v>
      </c>
      <c r="O258">
        <v>14.253070551271</v>
      </c>
      <c r="P258">
        <v>21.0371650821088</v>
      </c>
      <c r="Q258">
        <v>4.2532249601355002E-2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Row],[Ticker]],[1]!Table2[[Symbol]:[Industry]],2,FALSE),"-")</f>
        <v>-</v>
      </c>
      <c r="D259" t="s">
        <v>193</v>
      </c>
      <c r="E259">
        <v>31511.499566620001</v>
      </c>
      <c r="F259">
        <v>14511.85</v>
      </c>
      <c r="G259">
        <v>152.23987532870501</v>
      </c>
      <c r="H259">
        <v>3.8234881336968098</v>
      </c>
      <c r="I259">
        <v>46.631872224590403</v>
      </c>
      <c r="J259">
        <v>6.0696054081057698</v>
      </c>
      <c r="K259">
        <v>13061.527056446601</v>
      </c>
      <c r="L259">
        <v>10142.1688543829</v>
      </c>
      <c r="M259">
        <v>72.979351092774806</v>
      </c>
      <c r="N259">
        <v>1.4485639852823899</v>
      </c>
      <c r="O259">
        <v>3.29489348360132</v>
      </c>
      <c r="P259">
        <v>199.20106387365399</v>
      </c>
      <c r="Q259">
        <v>0.20870587330551801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Row],[Ticker]],[1]!Table2[[Symbol]:[Industry]],2,FALSE),"-")</f>
        <v>-</v>
      </c>
      <c r="D260" t="s">
        <v>54</v>
      </c>
      <c r="E260">
        <v>31287.998964434999</v>
      </c>
      <c r="F260">
        <v>399.7</v>
      </c>
      <c r="G260">
        <v>-33.682514117734698</v>
      </c>
      <c r="H260">
        <v>5.1421234368205297</v>
      </c>
      <c r="I260">
        <v>-26.4742248547822</v>
      </c>
      <c r="J260">
        <v>-1.2383382337579201</v>
      </c>
      <c r="K260">
        <v>397.00605213664397</v>
      </c>
      <c r="L260">
        <v>418.90817147881899</v>
      </c>
      <c r="M260">
        <v>68.278908076348998</v>
      </c>
      <c r="N260">
        <v>1.0155134896643701</v>
      </c>
      <c r="O260">
        <v>30.022516887665699</v>
      </c>
      <c r="P260">
        <v>18.852215283972601</v>
      </c>
      <c r="Q260">
        <v>8.6221471557085996E-2</v>
      </c>
    </row>
    <row r="261" spans="1:17" x14ac:dyDescent="0.3">
      <c r="A261" t="s">
        <v>620</v>
      </c>
      <c r="B261" t="s">
        <v>621</v>
      </c>
      <c r="C261" t="str">
        <f>IFERROR(VLOOKUP(Table1[[#This Row],[Ticker]],[1]!Table2[[Symbol]:[Industry]],2,FALSE),"-")</f>
        <v>-</v>
      </c>
      <c r="D261" t="s">
        <v>412</v>
      </c>
      <c r="E261">
        <v>31174.814241240001</v>
      </c>
      <c r="F261">
        <v>1639.95</v>
      </c>
      <c r="G261">
        <v>46.281055955715999</v>
      </c>
      <c r="H261">
        <v>6.0820808157412198</v>
      </c>
      <c r="I261">
        <v>41.163209036987602</v>
      </c>
      <c r="J261">
        <v>2.29695969570228</v>
      </c>
      <c r="K261">
        <v>1482.76884323842</v>
      </c>
      <c r="L261">
        <v>1229.5611523811001</v>
      </c>
      <c r="M261">
        <v>65.658481929453103</v>
      </c>
      <c r="N261">
        <v>1.1707454241269299</v>
      </c>
      <c r="O261">
        <v>7.2807097777371101</v>
      </c>
      <c r="P261">
        <v>76.785425537648905</v>
      </c>
      <c r="Q261">
        <v>0.11066779681929099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Row],[Ticker]],[1]!Table2[[Symbol]:[Industry]],2,FALSE),"-")</f>
        <v>-</v>
      </c>
      <c r="D262" t="s">
        <v>51</v>
      </c>
      <c r="E262">
        <v>30862.940269589999</v>
      </c>
      <c r="F262">
        <v>1859.4</v>
      </c>
      <c r="G262">
        <v>-11.3876731855489</v>
      </c>
      <c r="H262">
        <v>-9.0900974011738906</v>
      </c>
      <c r="I262">
        <v>-10.9309304299088</v>
      </c>
      <c r="J262">
        <v>-3.8323669607517701</v>
      </c>
      <c r="K262">
        <v>1941.3130907950599</v>
      </c>
      <c r="L262">
        <v>1833.8406729367</v>
      </c>
      <c r="M262">
        <v>26.935494331090698</v>
      </c>
      <c r="N262">
        <v>1.0058525680239101</v>
      </c>
      <c r="O262">
        <v>19.4444444444444</v>
      </c>
      <c r="P262">
        <v>26.056743839191899</v>
      </c>
      <c r="Q262">
        <v>-0.114234486078701</v>
      </c>
    </row>
    <row r="263" spans="1:17" x14ac:dyDescent="0.3">
      <c r="A263" t="s">
        <v>624</v>
      </c>
      <c r="B263" t="s">
        <v>625</v>
      </c>
      <c r="C263" t="str">
        <f>IFERROR(VLOOKUP(Table1[[#This Row],[Ticker]],[1]!Table2[[Symbol]:[Industry]],2,FALSE),"-")</f>
        <v>-</v>
      </c>
      <c r="D263" t="s">
        <v>51</v>
      </c>
      <c r="E263">
        <v>30408.1980304799</v>
      </c>
      <c r="F263">
        <v>1969.05</v>
      </c>
      <c r="G263">
        <v>5.0560221448729203</v>
      </c>
      <c r="H263">
        <v>2.3641375835632101</v>
      </c>
      <c r="I263">
        <v>8.9225100928230194</v>
      </c>
      <c r="J263">
        <v>-0.20608064379320701</v>
      </c>
      <c r="K263">
        <v>1871.8259668078099</v>
      </c>
      <c r="L263">
        <v>1697.65010719733</v>
      </c>
      <c r="M263">
        <v>60.368559731720403</v>
      </c>
      <c r="N263">
        <v>0.96870843665186102</v>
      </c>
      <c r="O263">
        <v>3.0954013356694698</v>
      </c>
      <c r="P263">
        <v>58.2265257744385</v>
      </c>
      <c r="Q263">
        <v>9.5901743817728993E-2</v>
      </c>
    </row>
    <row r="264" spans="1:17" x14ac:dyDescent="0.3">
      <c r="A264" t="s">
        <v>626</v>
      </c>
      <c r="B264" t="s">
        <v>627</v>
      </c>
      <c r="C264" t="str">
        <f>IFERROR(VLOOKUP(Table1[[#This Row],[Ticker]],[1]!Table2[[Symbol]:[Industry]],2,FALSE),"-")</f>
        <v>-</v>
      </c>
      <c r="D264" t="s">
        <v>172</v>
      </c>
      <c r="E264">
        <v>30383.705713399999</v>
      </c>
      <c r="F264">
        <v>6789.7</v>
      </c>
      <c r="G264">
        <v>139.91978585598901</v>
      </c>
      <c r="H264">
        <v>18.549660321566702</v>
      </c>
      <c r="I264">
        <v>91.2784076529733</v>
      </c>
      <c r="J264">
        <v>6.6022957437660397</v>
      </c>
      <c r="K264">
        <v>5982.8904618873903</v>
      </c>
      <c r="L264">
        <v>4445.6267845185002</v>
      </c>
      <c r="M264">
        <v>63.766032195167</v>
      </c>
      <c r="N264">
        <v>0.65731415249217096</v>
      </c>
      <c r="O264">
        <v>17.087647466014701</v>
      </c>
      <c r="P264">
        <v>179.411522633744</v>
      </c>
      <c r="Q264">
        <v>6.4485001033958003E-2</v>
      </c>
    </row>
    <row r="265" spans="1:17" x14ac:dyDescent="0.3">
      <c r="A265" t="s">
        <v>628</v>
      </c>
      <c r="B265" t="s">
        <v>629</v>
      </c>
      <c r="C265" t="str">
        <f>IFERROR(VLOOKUP(Table1[[#This Row],[Ticker]],[1]!Table2[[Symbol]:[Industry]],2,FALSE),"-")</f>
        <v>-</v>
      </c>
      <c r="D265" t="s">
        <v>335</v>
      </c>
      <c r="E265">
        <v>30207.562117545</v>
      </c>
      <c r="F265">
        <v>462.8</v>
      </c>
      <c r="G265">
        <v>23.684030975103401</v>
      </c>
      <c r="H265">
        <v>4.9634660550234804</v>
      </c>
      <c r="I265">
        <v>44.501229526672702</v>
      </c>
      <c r="J265">
        <v>2.50371584497515</v>
      </c>
      <c r="K265">
        <v>430.592801084972</v>
      </c>
      <c r="L265">
        <v>365.228117221687</v>
      </c>
      <c r="M265">
        <v>69.900410004054095</v>
      </c>
      <c r="N265">
        <v>0.91718997610375397</v>
      </c>
      <c r="O265">
        <v>3.57605877268798</v>
      </c>
      <c r="P265">
        <v>77.148325358851594</v>
      </c>
      <c r="Q265">
        <v>-4.0549767076345E-2</v>
      </c>
    </row>
    <row r="266" spans="1:17" x14ac:dyDescent="0.3">
      <c r="A266" t="s">
        <v>630</v>
      </c>
      <c r="B266" t="s">
        <v>631</v>
      </c>
      <c r="C266" t="str">
        <f>IFERROR(VLOOKUP(Table1[[#This Row],[Ticker]],[1]!Table2[[Symbol]:[Industry]],2,FALSE),"-")</f>
        <v>-</v>
      </c>
      <c r="D266" t="s">
        <v>632</v>
      </c>
      <c r="E266">
        <v>29741.236140000001</v>
      </c>
      <c r="F266">
        <v>854.9</v>
      </c>
      <c r="G266">
        <v>-11.6188606968051</v>
      </c>
      <c r="H266">
        <v>-0.31525380035259798</v>
      </c>
      <c r="I266">
        <v>-2.79088398159905</v>
      </c>
      <c r="J266">
        <v>-1.35696024277173</v>
      </c>
      <c r="K266">
        <v>867.06692085076895</v>
      </c>
      <c r="L266">
        <v>815.80343101551705</v>
      </c>
      <c r="M266">
        <v>46.392795423317303</v>
      </c>
      <c r="N266">
        <v>0.43418384304674801</v>
      </c>
      <c r="O266">
        <v>18.0547432448239</v>
      </c>
      <c r="P266">
        <v>21.9456529491477</v>
      </c>
      <c r="Q266">
        <v>8.2894313582991E-2</v>
      </c>
    </row>
    <row r="267" spans="1:17" x14ac:dyDescent="0.3">
      <c r="A267" t="s">
        <v>633</v>
      </c>
      <c r="B267" t="s">
        <v>634</v>
      </c>
      <c r="C267" t="str">
        <f>IFERROR(VLOOKUP(Table1[[#This Row],[Ticker]],[1]!Table2[[Symbol]:[Industry]],2,FALSE),"-")</f>
        <v>-</v>
      </c>
      <c r="D267" t="s">
        <v>163</v>
      </c>
      <c r="E267">
        <v>29735.629393087998</v>
      </c>
      <c r="F267">
        <v>226.31</v>
      </c>
      <c r="G267">
        <v>308.290436942214</v>
      </c>
      <c r="H267">
        <v>28.415597781347198</v>
      </c>
      <c r="I267">
        <v>35.808498257345903</v>
      </c>
      <c r="J267">
        <v>2.5762548132795899</v>
      </c>
      <c r="K267">
        <v>181.92717916130701</v>
      </c>
      <c r="L267">
        <v>137.636823634476</v>
      </c>
      <c r="M267">
        <v>75.432953957810398</v>
      </c>
      <c r="N267">
        <v>0.80974820628314004</v>
      </c>
      <c r="O267">
        <v>4.7236092086076598</v>
      </c>
      <c r="P267">
        <v>380.99893730074302</v>
      </c>
      <c r="Q267">
        <v>0.19155571997232701</v>
      </c>
    </row>
    <row r="268" spans="1:17" x14ac:dyDescent="0.3">
      <c r="A268" t="s">
        <v>635</v>
      </c>
      <c r="B268" t="s">
        <v>636</v>
      </c>
      <c r="C268" t="str">
        <f>IFERROR(VLOOKUP(Table1[[#This Row],[Ticker]],[1]!Table2[[Symbol]:[Industry]],2,FALSE),"-")</f>
        <v>-</v>
      </c>
      <c r="D268" t="s">
        <v>43</v>
      </c>
      <c r="E268">
        <v>29697.21787</v>
      </c>
      <c r="F268">
        <v>5798.7</v>
      </c>
      <c r="G268">
        <v>141.93307267189499</v>
      </c>
      <c r="H268">
        <v>31.921880471641199</v>
      </c>
      <c r="I268">
        <v>92.835647057133997</v>
      </c>
      <c r="J268">
        <v>0.35547444431198399</v>
      </c>
      <c r="K268">
        <v>4546.5758830678296</v>
      </c>
      <c r="L268">
        <v>3481.2735850197901</v>
      </c>
      <c r="M268">
        <v>73.475472789387695</v>
      </c>
      <c r="N268">
        <v>2.0129127331083301</v>
      </c>
      <c r="O268">
        <v>3.2990152965319801</v>
      </c>
      <c r="P268">
        <v>191.084784900356</v>
      </c>
      <c r="Q268">
        <v>0.17983596067938301</v>
      </c>
    </row>
    <row r="269" spans="1:17" x14ac:dyDescent="0.3">
      <c r="A269" t="s">
        <v>637</v>
      </c>
      <c r="B269" t="s">
        <v>638</v>
      </c>
      <c r="C269" t="str">
        <f>IFERROR(VLOOKUP(Table1[[#This Row],[Ticker]],[1]!Table2[[Symbol]:[Industry]],2,FALSE),"-")</f>
        <v>-</v>
      </c>
      <c r="D269" t="s">
        <v>262</v>
      </c>
      <c r="E269">
        <v>29329.07957568</v>
      </c>
      <c r="F269">
        <v>1509.8</v>
      </c>
      <c r="G269">
        <v>2.73246419596562</v>
      </c>
      <c r="H269">
        <v>-12.093780312026899</v>
      </c>
      <c r="I269">
        <v>28.886380231391499</v>
      </c>
      <c r="J269">
        <v>-1.05465475009927</v>
      </c>
      <c r="K269">
        <v>1608.4440575636199</v>
      </c>
      <c r="L269">
        <v>1422.6520708974299</v>
      </c>
      <c r="M269">
        <v>36.810424092132401</v>
      </c>
      <c r="N269">
        <v>0.79977401158379302</v>
      </c>
      <c r="O269">
        <v>21.9466154457544</v>
      </c>
      <c r="P269">
        <v>47.211388455538199</v>
      </c>
      <c r="Q269">
        <v>6.2822534191984997E-2</v>
      </c>
    </row>
    <row r="270" spans="1:17" x14ac:dyDescent="0.3">
      <c r="A270" t="s">
        <v>639</v>
      </c>
      <c r="B270" t="s">
        <v>640</v>
      </c>
      <c r="C270" t="str">
        <f>IFERROR(VLOOKUP(Table1[[#This Row],[Ticker]],[1]!Table2[[Symbol]:[Industry]],2,FALSE),"-")</f>
        <v>-</v>
      </c>
      <c r="D270" t="s">
        <v>632</v>
      </c>
      <c r="E270">
        <v>29238.919817624999</v>
      </c>
      <c r="F270">
        <v>1226.0999999999999</v>
      </c>
      <c r="G270">
        <v>-30.5411324810417</v>
      </c>
      <c r="H270">
        <v>8.6905004577198603</v>
      </c>
      <c r="I270">
        <v>5.9957110681052397</v>
      </c>
      <c r="J270">
        <v>3.5348427089633998</v>
      </c>
      <c r="K270">
        <v>1111.8806289409299</v>
      </c>
      <c r="L270">
        <v>1103.5780232131699</v>
      </c>
      <c r="M270">
        <v>86.906030492180307</v>
      </c>
      <c r="N270">
        <v>0.65722490568074998</v>
      </c>
      <c r="O270">
        <v>21.3522551178533</v>
      </c>
      <c r="P270">
        <v>38.378195361435502</v>
      </c>
      <c r="Q270">
        <v>7.0824747705720004E-3</v>
      </c>
    </row>
    <row r="271" spans="1:17" x14ac:dyDescent="0.3">
      <c r="A271" t="s">
        <v>641</v>
      </c>
      <c r="B271" t="s">
        <v>642</v>
      </c>
      <c r="C271" t="str">
        <f>IFERROR(VLOOKUP(Table1[[#This Row],[Ticker]],[1]!Table2[[Symbol]:[Industry]],2,FALSE),"-")</f>
        <v>-</v>
      </c>
      <c r="D271" t="s">
        <v>193</v>
      </c>
      <c r="E271">
        <v>29122.543959840001</v>
      </c>
      <c r="F271">
        <v>15201.3</v>
      </c>
      <c r="G271">
        <v>-12.2544661265876</v>
      </c>
      <c r="H271">
        <v>-2.8157379217466101</v>
      </c>
      <c r="I271">
        <v>-9.83458516919241</v>
      </c>
      <c r="J271">
        <v>-4.3914332834751502</v>
      </c>
      <c r="K271">
        <v>15619.948492956401</v>
      </c>
      <c r="L271">
        <v>15022.601889498799</v>
      </c>
      <c r="M271">
        <v>38.325621707711299</v>
      </c>
      <c r="N271">
        <v>0.19913417885910301</v>
      </c>
      <c r="O271">
        <v>20.055521567234301</v>
      </c>
      <c r="P271">
        <v>19.695275590551098</v>
      </c>
      <c r="Q271">
        <v>7.9127214338513996E-2</v>
      </c>
    </row>
    <row r="272" spans="1:17" hidden="1" x14ac:dyDescent="0.3">
      <c r="A272" t="s">
        <v>643</v>
      </c>
      <c r="B272" t="s">
        <v>644</v>
      </c>
      <c r="C272" t="str">
        <f>IFERROR(VLOOKUP(Table1[[#This Row],[Ticker]],[1]!Table2[[Symbol]:[Industry]],2,FALSE),"-")</f>
        <v>-</v>
      </c>
      <c r="D272" t="s">
        <v>645</v>
      </c>
      <c r="E272">
        <v>29085.13974744</v>
      </c>
      <c r="F272">
        <v>1264.45</v>
      </c>
      <c r="G272">
        <v>161.44948150640101</v>
      </c>
      <c r="H272">
        <v>8.4319068690848695</v>
      </c>
      <c r="I272">
        <v>95.0624392577283</v>
      </c>
      <c r="J272">
        <v>16.191204894842901</v>
      </c>
      <c r="K272">
        <v>1146.2602498625899</v>
      </c>
      <c r="M272">
        <v>69.879328749059596</v>
      </c>
      <c r="N272">
        <v>1.1095333981737701</v>
      </c>
      <c r="O272">
        <v>14.670410059709701</v>
      </c>
      <c r="P272">
        <v>243.60054347825999</v>
      </c>
    </row>
    <row r="273" spans="1:17" hidden="1" x14ac:dyDescent="0.3">
      <c r="A273" t="s">
        <v>646</v>
      </c>
      <c r="B273" t="s">
        <v>647</v>
      </c>
      <c r="C273" t="str">
        <f>IFERROR(VLOOKUP(Table1[[#This Row],[Ticker]],[1]!Table2[[Symbol]:[Industry]],2,FALSE),"-")</f>
        <v>-</v>
      </c>
      <c r="D273" t="s">
        <v>121</v>
      </c>
      <c r="E273">
        <v>29063.102744895001</v>
      </c>
      <c r="F273">
        <v>1308.05</v>
      </c>
      <c r="G273">
        <v>-23.1152436639732</v>
      </c>
      <c r="H273">
        <v>5.1450292617746998</v>
      </c>
      <c r="I273">
        <v>2.6207490580433999</v>
      </c>
      <c r="J273">
        <v>-2.2800862556672299</v>
      </c>
      <c r="K273">
        <v>1205.8685669806</v>
      </c>
      <c r="L273">
        <v>1116.4960455462201</v>
      </c>
      <c r="M273">
        <v>59.904918832815397</v>
      </c>
      <c r="N273">
        <v>0.31377538292670698</v>
      </c>
      <c r="O273">
        <v>7.0295478001605396</v>
      </c>
      <c r="P273">
        <v>36.262305328402498</v>
      </c>
      <c r="Q273">
        <v>1.9166871453000001E-4</v>
      </c>
    </row>
    <row r="274" spans="1:17" x14ac:dyDescent="0.3">
      <c r="A274" t="s">
        <v>648</v>
      </c>
      <c r="B274" t="s">
        <v>649</v>
      </c>
      <c r="C274" t="str">
        <f>IFERROR(VLOOKUP(Table1[[#This Row],[Ticker]],[1]!Table2[[Symbol]:[Industry]],2,FALSE),"-")</f>
        <v>-</v>
      </c>
      <c r="D274" t="s">
        <v>650</v>
      </c>
      <c r="E274">
        <v>29018.785527600001</v>
      </c>
      <c r="F274">
        <v>304.35000000000002</v>
      </c>
      <c r="G274">
        <v>128.59738499418901</v>
      </c>
      <c r="H274">
        <v>-3.2832826110100801</v>
      </c>
      <c r="I274">
        <v>-13.2326565506304</v>
      </c>
      <c r="J274">
        <v>1.70445086419109</v>
      </c>
      <c r="K274">
        <v>298.23835264253199</v>
      </c>
      <c r="L274">
        <v>277.51847207534098</v>
      </c>
      <c r="M274">
        <v>61.380608868311</v>
      </c>
      <c r="N274">
        <v>0.39870060348566599</v>
      </c>
      <c r="O274">
        <v>26.269098077870801</v>
      </c>
      <c r="P274">
        <v>162.823834196891</v>
      </c>
      <c r="Q274">
        <v>8.4521101429455001E-2</v>
      </c>
    </row>
    <row r="275" spans="1:17" x14ac:dyDescent="0.3">
      <c r="A275" t="s">
        <v>651</v>
      </c>
      <c r="B275" t="s">
        <v>652</v>
      </c>
      <c r="C275" t="str">
        <f>IFERROR(VLOOKUP(Table1[[#This Row],[Ticker]],[1]!Table2[[Symbol]:[Industry]],2,FALSE),"-")</f>
        <v>-</v>
      </c>
      <c r="D275" t="s">
        <v>283</v>
      </c>
      <c r="E275">
        <v>28832.589668429999</v>
      </c>
      <c r="F275">
        <v>1085.9000000000001</v>
      </c>
      <c r="G275">
        <v>23.190188523838099</v>
      </c>
      <c r="H275">
        <v>-12.5095302945745</v>
      </c>
      <c r="I275">
        <v>-38.833044956624597</v>
      </c>
      <c r="J275">
        <v>-1.8786811143419599</v>
      </c>
      <c r="K275">
        <v>1177.3340542190799</v>
      </c>
      <c r="L275">
        <v>1137.2088139959501</v>
      </c>
      <c r="M275">
        <v>37.1409563786601</v>
      </c>
      <c r="N275">
        <v>0.99244111508308497</v>
      </c>
      <c r="O275">
        <v>39.414310710010099</v>
      </c>
      <c r="P275">
        <v>60.874074074074002</v>
      </c>
    </row>
    <row r="276" spans="1:17" x14ac:dyDescent="0.3">
      <c r="A276" t="s">
        <v>653</v>
      </c>
      <c r="B276" t="s">
        <v>654</v>
      </c>
      <c r="C276" t="str">
        <f>IFERROR(VLOOKUP(Table1[[#This Row],[Ticker]],[1]!Table2[[Symbol]:[Industry]],2,FALSE),"-")</f>
        <v>-</v>
      </c>
      <c r="D276" t="s">
        <v>186</v>
      </c>
      <c r="E276">
        <v>28819.017619139999</v>
      </c>
      <c r="F276">
        <v>8979.15</v>
      </c>
      <c r="G276">
        <v>32.670517271920801</v>
      </c>
      <c r="H276">
        <v>11.251400732178499</v>
      </c>
      <c r="I276">
        <v>24.404121687906901</v>
      </c>
      <c r="J276">
        <v>8.5013583493710794</v>
      </c>
      <c r="K276">
        <v>7831.9262396479598</v>
      </c>
      <c r="L276">
        <v>6977.2909803518796</v>
      </c>
      <c r="M276">
        <v>77.759553398448702</v>
      </c>
      <c r="N276">
        <v>1.5700242024725499</v>
      </c>
      <c r="O276">
        <v>2.8916991029217698</v>
      </c>
      <c r="P276">
        <v>64.047684297067605</v>
      </c>
      <c r="Q276">
        <v>2.5959794650537001E-2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Row],[Ticker]],[1]!Table2[[Symbol]:[Industry]],2,FALSE),"-")</f>
        <v>-</v>
      </c>
      <c r="D277" t="s">
        <v>193</v>
      </c>
      <c r="E277">
        <v>28795.991824799999</v>
      </c>
      <c r="F277">
        <v>1361.45</v>
      </c>
      <c r="G277">
        <v>-19.850225591765</v>
      </c>
      <c r="H277">
        <v>-5.1105862771818504</v>
      </c>
      <c r="I277">
        <v>12.7607513912291</v>
      </c>
      <c r="J277">
        <v>0.17316860386536401</v>
      </c>
      <c r="K277">
        <v>1343.57512454168</v>
      </c>
      <c r="L277">
        <v>1242.5954068637</v>
      </c>
      <c r="M277">
        <v>55.941709356311101</v>
      </c>
      <c r="N277">
        <v>0.37872403596458198</v>
      </c>
      <c r="O277">
        <v>10.6136839399169</v>
      </c>
      <c r="P277">
        <v>35.731020387817097</v>
      </c>
      <c r="Q277">
        <v>5.5126218340996E-2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Row],[Ticker]],[1]!Table2[[Symbol]:[Industry]],2,FALSE),"-")</f>
        <v>-</v>
      </c>
      <c r="D278" t="s">
        <v>499</v>
      </c>
      <c r="E278">
        <v>28765.1813330599</v>
      </c>
      <c r="F278">
        <v>1535.6</v>
      </c>
      <c r="G278">
        <v>115.63727329122</v>
      </c>
      <c r="H278">
        <v>-8.1393936404071106</v>
      </c>
      <c r="I278">
        <v>69.974891957750202</v>
      </c>
      <c r="J278">
        <v>0.52991436645873402</v>
      </c>
      <c r="K278">
        <v>1509.0574398829301</v>
      </c>
      <c r="L278">
        <v>1160.0334095661599</v>
      </c>
      <c r="M278">
        <v>56.127937457659201</v>
      </c>
      <c r="N278">
        <v>0.18822647812679699</v>
      </c>
      <c r="O278">
        <v>15.651862464183299</v>
      </c>
      <c r="P278">
        <v>156.36060100166901</v>
      </c>
      <c r="Q278">
        <v>9.0176460665631994E-2</v>
      </c>
    </row>
    <row r="279" spans="1:17" x14ac:dyDescent="0.3">
      <c r="A279" t="s">
        <v>659</v>
      </c>
      <c r="B279" t="s">
        <v>660</v>
      </c>
      <c r="C279" t="str">
        <f>IFERROR(VLOOKUP(Table1[[#This Row],[Ticker]],[1]!Table2[[Symbol]:[Industry]],2,FALSE),"-")</f>
        <v>-</v>
      </c>
      <c r="D279" t="s">
        <v>262</v>
      </c>
      <c r="E279">
        <v>28689.553428609899</v>
      </c>
      <c r="F279">
        <v>3745.6</v>
      </c>
      <c r="G279">
        <v>-12.3951476538629</v>
      </c>
      <c r="H279">
        <v>-6.9138466568127699</v>
      </c>
      <c r="I279">
        <v>22.177512101922002</v>
      </c>
      <c r="J279">
        <v>4.4049553448254501</v>
      </c>
      <c r="K279">
        <v>3939.3632506505401</v>
      </c>
      <c r="L279">
        <v>3586.0144798822398</v>
      </c>
      <c r="M279">
        <v>49.511323199074702</v>
      </c>
      <c r="N279">
        <v>0.76744557736483698</v>
      </c>
      <c r="O279">
        <v>28.628257155061899</v>
      </c>
      <c r="P279">
        <v>48.369974252327097</v>
      </c>
      <c r="Q279">
        <v>8.7462862310351996E-2</v>
      </c>
    </row>
    <row r="280" spans="1:17" x14ac:dyDescent="0.3">
      <c r="A280" t="s">
        <v>661</v>
      </c>
      <c r="B280" t="s">
        <v>662</v>
      </c>
      <c r="C280" t="str">
        <f>IFERROR(VLOOKUP(Table1[[#This Row],[Ticker]],[1]!Table2[[Symbol]:[Industry]],2,FALSE),"-")</f>
        <v>-</v>
      </c>
      <c r="D280" t="s">
        <v>385</v>
      </c>
      <c r="E280">
        <v>28676.200642439999</v>
      </c>
      <c r="F280">
        <v>6363.05</v>
      </c>
      <c r="G280">
        <v>5.4026678383374902</v>
      </c>
      <c r="H280">
        <v>-5.0694791323011303</v>
      </c>
      <c r="I280">
        <v>-3.0351484703665399</v>
      </c>
      <c r="J280">
        <v>0.79148710695737901</v>
      </c>
      <c r="K280">
        <v>6374.4300258843596</v>
      </c>
      <c r="L280">
        <v>5821.0356957804897</v>
      </c>
      <c r="M280">
        <v>49.619755207354899</v>
      </c>
      <c r="N280">
        <v>1.0903974764767399</v>
      </c>
      <c r="O280">
        <v>13.1037788481938</v>
      </c>
      <c r="P280">
        <v>36.484631389287998</v>
      </c>
      <c r="Q280">
        <v>-2.5002552396983999E-2</v>
      </c>
    </row>
    <row r="281" spans="1:17" x14ac:dyDescent="0.3">
      <c r="A281" t="s">
        <v>663</v>
      </c>
      <c r="B281" t="s">
        <v>664</v>
      </c>
      <c r="C281" t="str">
        <f>IFERROR(VLOOKUP(Table1[[#This Row],[Ticker]],[1]!Table2[[Symbol]:[Industry]],2,FALSE),"-")</f>
        <v>-</v>
      </c>
      <c r="D281" t="s">
        <v>51</v>
      </c>
      <c r="E281">
        <v>28009.201470600001</v>
      </c>
      <c r="F281">
        <v>1539.5</v>
      </c>
      <c r="G281">
        <v>42.093312603545797</v>
      </c>
      <c r="H281">
        <v>15.0643094605621</v>
      </c>
      <c r="I281">
        <v>42.405057425651897</v>
      </c>
      <c r="J281">
        <v>7.3112920220162199</v>
      </c>
      <c r="K281">
        <v>1338.70695701569</v>
      </c>
      <c r="L281">
        <v>1076.7989204334301</v>
      </c>
      <c r="M281">
        <v>79.904110523002899</v>
      </c>
      <c r="N281">
        <v>0.97133841419571398</v>
      </c>
      <c r="O281">
        <v>2.9522572263722</v>
      </c>
      <c r="P281">
        <v>112.579397956365</v>
      </c>
      <c r="Q281">
        <v>3.5229101457421003E-2</v>
      </c>
    </row>
    <row r="282" spans="1:17" x14ac:dyDescent="0.3">
      <c r="A282" t="s">
        <v>665</v>
      </c>
      <c r="B282" t="s">
        <v>666</v>
      </c>
      <c r="C282" t="str">
        <f>IFERROR(VLOOKUP(Table1[[#This Row],[Ticker]],[1]!Table2[[Symbol]:[Industry]],2,FALSE),"-")</f>
        <v>-</v>
      </c>
      <c r="D282" t="s">
        <v>283</v>
      </c>
      <c r="E282">
        <v>27843.76216875</v>
      </c>
      <c r="F282">
        <v>3362.7</v>
      </c>
      <c r="G282">
        <v>24.011906936516802</v>
      </c>
      <c r="H282">
        <v>7.2512346001772903</v>
      </c>
      <c r="I282">
        <v>31.251743686791698</v>
      </c>
      <c r="J282">
        <v>-0.57696016693388397</v>
      </c>
      <c r="K282">
        <v>3061.1117894147201</v>
      </c>
      <c r="L282">
        <v>2673.2035863383198</v>
      </c>
      <c r="M282">
        <v>70.391094412846996</v>
      </c>
      <c r="N282">
        <v>0.78954202210921398</v>
      </c>
      <c r="O282">
        <v>1.01555297826152</v>
      </c>
      <c r="P282">
        <v>73.005093378607697</v>
      </c>
      <c r="Q282">
        <v>-5.2479528094994003E-2</v>
      </c>
    </row>
    <row r="283" spans="1:17" x14ac:dyDescent="0.3">
      <c r="A283" t="s">
        <v>667</v>
      </c>
      <c r="B283" t="s">
        <v>668</v>
      </c>
      <c r="C283" t="str">
        <f>IFERROR(VLOOKUP(Table1[[#This Row],[Ticker]],[1]!Table2[[Symbol]:[Industry]],2,FALSE),"-")</f>
        <v>-</v>
      </c>
      <c r="D283" t="s">
        <v>669</v>
      </c>
      <c r="E283">
        <v>27741.122975999999</v>
      </c>
      <c r="F283">
        <v>2492.25</v>
      </c>
      <c r="G283">
        <v>115.813919373762</v>
      </c>
      <c r="H283">
        <v>5.1274641235457104</v>
      </c>
      <c r="I283">
        <v>57.710098620676497</v>
      </c>
      <c r="J283">
        <v>15.604672548522901</v>
      </c>
      <c r="K283">
        <v>2224.8073706494101</v>
      </c>
      <c r="L283">
        <v>1817.9300009984499</v>
      </c>
      <c r="M283">
        <v>84.070760298190095</v>
      </c>
      <c r="N283">
        <v>1.8117879712920699</v>
      </c>
      <c r="O283">
        <v>1.31407362824755</v>
      </c>
      <c r="P283">
        <v>151.62804785703401</v>
      </c>
      <c r="Q283">
        <v>0.12854390699929399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Row],[Ticker]],[1]!Table2[[Symbol]:[Industry]],2,FALSE),"-")</f>
        <v>-</v>
      </c>
      <c r="D284" t="s">
        <v>172</v>
      </c>
      <c r="E284">
        <v>27686.912293040001</v>
      </c>
      <c r="F284">
        <v>1075.6500000000001</v>
      </c>
      <c r="G284">
        <v>-25.911963931136299</v>
      </c>
      <c r="H284">
        <v>-0.152893872342384</v>
      </c>
      <c r="I284">
        <v>-0.193828320070773</v>
      </c>
      <c r="J284">
        <v>1.77759633215181</v>
      </c>
      <c r="K284">
        <v>1070.03689752112</v>
      </c>
      <c r="L284">
        <v>1059.2577782261901</v>
      </c>
      <c r="M284">
        <v>63.621348697893197</v>
      </c>
      <c r="N284">
        <v>0.53120215023425799</v>
      </c>
      <c r="O284">
        <v>25.412541254125301</v>
      </c>
      <c r="P284">
        <v>15.2893890675241</v>
      </c>
      <c r="Q284">
        <v>1.2437926738444001E-2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Row],[Ticker]],[1]!Table2[[Symbol]:[Industry]],2,FALSE),"-")</f>
        <v>-</v>
      </c>
      <c r="D285" t="s">
        <v>60</v>
      </c>
      <c r="E285">
        <v>27626.213331629999</v>
      </c>
      <c r="F285">
        <v>204.11</v>
      </c>
      <c r="G285">
        <v>119.606555357383</v>
      </c>
      <c r="H285">
        <v>23.1556375215782</v>
      </c>
      <c r="I285">
        <v>43.852142534278698</v>
      </c>
      <c r="J285">
        <v>15.6237735222838</v>
      </c>
      <c r="K285">
        <v>172.95674094496701</v>
      </c>
      <c r="L285">
        <v>142.53257086728499</v>
      </c>
      <c r="M285">
        <v>82.102919716361498</v>
      </c>
      <c r="N285">
        <v>1.8179360329730601</v>
      </c>
      <c r="O285">
        <v>2.88569888785457</v>
      </c>
      <c r="P285">
        <v>152.92441140024701</v>
      </c>
      <c r="Q285">
        <v>0.110993429350859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Row],[Ticker]],[1]!Table2[[Symbol]:[Industry]],2,FALSE),"-")</f>
        <v>-</v>
      </c>
      <c r="D286" t="s">
        <v>139</v>
      </c>
      <c r="E286">
        <v>27473.54195888</v>
      </c>
      <c r="F286">
        <v>1173.5999999999999</v>
      </c>
      <c r="G286">
        <v>71.366860511492007</v>
      </c>
      <c r="H286">
        <v>-6.6219090853536597</v>
      </c>
      <c r="I286">
        <v>3.8220151170065599</v>
      </c>
      <c r="J286">
        <v>1.29154507662116</v>
      </c>
      <c r="K286">
        <v>1204.33606715676</v>
      </c>
      <c r="L286">
        <v>1052.59212854727</v>
      </c>
      <c r="M286">
        <v>59.2333634131748</v>
      </c>
      <c r="N286">
        <v>0.85950830383782095</v>
      </c>
      <c r="O286">
        <v>23.8156100886162</v>
      </c>
      <c r="P286">
        <v>107.716814159292</v>
      </c>
      <c r="Q286">
        <v>0.150394098317087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Row],[Ticker]],[1]!Table2[[Symbol]:[Industry]],2,FALSE),"-")</f>
        <v>-</v>
      </c>
      <c r="D287" t="s">
        <v>306</v>
      </c>
      <c r="E287">
        <v>27186.028724240001</v>
      </c>
      <c r="F287">
        <v>274.25</v>
      </c>
      <c r="G287">
        <v>60.621038000920599</v>
      </c>
      <c r="H287">
        <v>1.54642436202606</v>
      </c>
      <c r="I287">
        <v>25.014833598046899</v>
      </c>
      <c r="J287">
        <v>8.3847391892946792</v>
      </c>
      <c r="K287">
        <v>246.91203190754899</v>
      </c>
      <c r="L287">
        <v>205.90513972626999</v>
      </c>
      <c r="M287">
        <v>67.301526162147695</v>
      </c>
      <c r="N287">
        <v>0.99694869684026199</v>
      </c>
      <c r="O287">
        <v>3.7010027347310799</v>
      </c>
      <c r="P287">
        <v>107.137462235649</v>
      </c>
      <c r="Q287">
        <v>7.2257342633607002E-2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Row],[Ticker]],[1]!Table2[[Symbol]:[Industry]],2,FALSE),"-")</f>
        <v>-</v>
      </c>
      <c r="D288" t="s">
        <v>51</v>
      </c>
      <c r="E288">
        <v>27130.260185700001</v>
      </c>
      <c r="F288">
        <v>1060.95</v>
      </c>
      <c r="G288">
        <v>76.225464849953198</v>
      </c>
      <c r="H288">
        <v>12.7193968253021</v>
      </c>
      <c r="I288">
        <v>50.974974123054501</v>
      </c>
      <c r="J288">
        <v>7.6109296654851404</v>
      </c>
      <c r="K288">
        <v>911.75116704591198</v>
      </c>
      <c r="L288">
        <v>736.52916933064296</v>
      </c>
      <c r="M288">
        <v>68.094221158515893</v>
      </c>
      <c r="N288">
        <v>0.515942060448499</v>
      </c>
      <c r="O288">
        <v>5.0944907865592102</v>
      </c>
      <c r="P288">
        <v>110.089108910891</v>
      </c>
      <c r="Q288">
        <v>7.9432805687970995E-2</v>
      </c>
    </row>
    <row r="289" spans="1:17" hidden="1" x14ac:dyDescent="0.3">
      <c r="A289" t="s">
        <v>680</v>
      </c>
      <c r="B289" t="s">
        <v>681</v>
      </c>
      <c r="C289" t="str">
        <f>IFERROR(VLOOKUP(Table1[[#This Row],[Ticker]],[1]!Table2[[Symbol]:[Industry]],2,FALSE),"-")</f>
        <v>-</v>
      </c>
      <c r="D289" t="s">
        <v>51</v>
      </c>
      <c r="E289">
        <v>26841.109319039999</v>
      </c>
      <c r="F289">
        <v>5959</v>
      </c>
      <c r="G289">
        <v>25.409964789613799</v>
      </c>
      <c r="H289">
        <v>10.6690011087932</v>
      </c>
      <c r="I289">
        <v>16.530601077009901</v>
      </c>
      <c r="J289">
        <v>-2.0502109068698799</v>
      </c>
      <c r="K289">
        <v>5379.2864160700601</v>
      </c>
      <c r="L289">
        <v>4696.3082458100998</v>
      </c>
      <c r="M289">
        <v>58.617276929288103</v>
      </c>
      <c r="N289">
        <v>1.31278766973725</v>
      </c>
      <c r="O289">
        <v>2.1807350226548099</v>
      </c>
      <c r="P289">
        <v>56.811662850977598</v>
      </c>
      <c r="Q289">
        <v>-7.7538642105166006E-2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Row],[Ticker]],[1]!Table2[[Symbol]:[Industry]],2,FALSE),"-")</f>
        <v>-</v>
      </c>
      <c r="D290" t="s">
        <v>262</v>
      </c>
      <c r="E290">
        <v>26751.0592</v>
      </c>
      <c r="F290">
        <v>2466.9</v>
      </c>
      <c r="G290">
        <v>-18.0488205594588</v>
      </c>
      <c r="H290">
        <v>-8.2463453711318309</v>
      </c>
      <c r="I290">
        <v>2.2986297307696302</v>
      </c>
      <c r="J290">
        <v>-3.5582948902499099</v>
      </c>
      <c r="K290">
        <v>2518.9082783957301</v>
      </c>
      <c r="L290">
        <v>2354.1995603110699</v>
      </c>
      <c r="M290">
        <v>34.019149588099701</v>
      </c>
      <c r="N290">
        <v>0.50573232674365098</v>
      </c>
      <c r="O290">
        <v>19.988649722323501</v>
      </c>
      <c r="P290">
        <v>31.553967576791798</v>
      </c>
      <c r="Q290">
        <v>5.4042030615996002E-2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Row],[Ticker]],[1]!Table2[[Symbol]:[Industry]],2,FALSE),"-")</f>
        <v>-</v>
      </c>
      <c r="D291" t="s">
        <v>431</v>
      </c>
      <c r="E291">
        <v>26625.105</v>
      </c>
      <c r="F291">
        <v>759.05</v>
      </c>
      <c r="G291">
        <v>75.412130298870395</v>
      </c>
      <c r="H291">
        <v>-16.1121246943902</v>
      </c>
      <c r="I291">
        <v>57.022210003502103</v>
      </c>
      <c r="J291">
        <v>-9.0764451752212096</v>
      </c>
      <c r="K291">
        <v>782.81955559802896</v>
      </c>
      <c r="L291">
        <v>610.79998916632599</v>
      </c>
      <c r="M291">
        <v>39.1918429046817</v>
      </c>
      <c r="N291">
        <v>0.63304982809371102</v>
      </c>
      <c r="O291">
        <v>27.791318094987101</v>
      </c>
      <c r="P291">
        <v>171.08928571428501</v>
      </c>
      <c r="Q291">
        <v>0.10548961897343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Row],[Ticker]],[1]!Table2[[Symbol]:[Industry]],2,FALSE),"-")</f>
        <v>-</v>
      </c>
      <c r="D292" t="s">
        <v>528</v>
      </c>
      <c r="E292">
        <v>26528.379081429899</v>
      </c>
      <c r="F292">
        <v>822.2</v>
      </c>
      <c r="G292">
        <v>2.1994819407369599</v>
      </c>
      <c r="H292">
        <v>4.0777550932733604</v>
      </c>
      <c r="I292">
        <v>-12.263148357555099</v>
      </c>
      <c r="J292">
        <v>-4.03246533036448</v>
      </c>
      <c r="K292">
        <v>774.68613433118298</v>
      </c>
      <c r="L292">
        <v>732.50948594340298</v>
      </c>
      <c r="M292">
        <v>61.355098062905903</v>
      </c>
      <c r="N292">
        <v>2.2585746030357101</v>
      </c>
      <c r="O292">
        <v>7.3826319630260198</v>
      </c>
      <c r="P292">
        <v>35.263634120259901</v>
      </c>
      <c r="Q292">
        <v>-3.5316134640152E-2</v>
      </c>
    </row>
    <row r="293" spans="1:17" x14ac:dyDescent="0.3">
      <c r="A293" t="s">
        <v>688</v>
      </c>
      <c r="B293" t="s">
        <v>689</v>
      </c>
      <c r="C293" t="str">
        <f>IFERROR(VLOOKUP(Table1[[#This Row],[Ticker]],[1]!Table2[[Symbol]:[Industry]],2,FALSE),"-")</f>
        <v>-</v>
      </c>
      <c r="D293" t="s">
        <v>306</v>
      </c>
      <c r="E293">
        <v>26424.7752638399</v>
      </c>
      <c r="F293">
        <v>529.95000000000005</v>
      </c>
      <c r="G293">
        <v>0.34869397873548602</v>
      </c>
      <c r="H293">
        <v>-2.0518167994437402</v>
      </c>
      <c r="I293">
        <v>27.4187407322623</v>
      </c>
      <c r="J293">
        <v>-2.5910435288558902</v>
      </c>
      <c r="K293">
        <v>505.113159157393</v>
      </c>
      <c r="L293">
        <v>449.118968043194</v>
      </c>
      <c r="M293">
        <v>51.313205988506098</v>
      </c>
      <c r="N293">
        <v>0.53400849861295696</v>
      </c>
      <c r="O293">
        <v>7.0572695537314702</v>
      </c>
      <c r="P293">
        <v>57.676286819398896</v>
      </c>
      <c r="Q293">
        <v>-3.4248551858359999E-3</v>
      </c>
    </row>
    <row r="294" spans="1:17" hidden="1" x14ac:dyDescent="0.3">
      <c r="A294" t="s">
        <v>690</v>
      </c>
      <c r="B294" t="s">
        <v>691</v>
      </c>
      <c r="C294" t="str">
        <f>IFERROR(VLOOKUP(Table1[[#This Row],[Ticker]],[1]!Table2[[Symbol]:[Industry]],2,FALSE),"-")</f>
        <v>-</v>
      </c>
      <c r="D294" t="s">
        <v>51</v>
      </c>
      <c r="E294">
        <v>26264.814906565</v>
      </c>
      <c r="F294">
        <v>1383.1</v>
      </c>
      <c r="G294">
        <v>-28.0021141434861</v>
      </c>
      <c r="H294">
        <v>5.8024019653864096</v>
      </c>
      <c r="I294">
        <v>-12.365602883232601</v>
      </c>
      <c r="J294">
        <v>2.4829827839572398</v>
      </c>
      <c r="M294">
        <v>66.2000307551628</v>
      </c>
      <c r="O294">
        <v>5.2129274817439102</v>
      </c>
      <c r="P294">
        <v>12.906122448979501</v>
      </c>
    </row>
    <row r="295" spans="1:17" x14ac:dyDescent="0.3">
      <c r="A295" t="s">
        <v>692</v>
      </c>
      <c r="B295" t="s">
        <v>693</v>
      </c>
      <c r="C295" t="str">
        <f>IFERROR(VLOOKUP(Table1[[#This Row],[Ticker]],[1]!Table2[[Symbol]:[Industry]],2,FALSE),"-")</f>
        <v>-</v>
      </c>
      <c r="D295" t="s">
        <v>306</v>
      </c>
      <c r="E295">
        <v>26188.380585710001</v>
      </c>
      <c r="F295">
        <v>532.35</v>
      </c>
      <c r="G295">
        <v>136.21127347426301</v>
      </c>
      <c r="H295">
        <v>23.369122077196799</v>
      </c>
      <c r="I295">
        <v>33.7472663732879</v>
      </c>
      <c r="J295">
        <v>8.2056648808158599</v>
      </c>
      <c r="K295">
        <v>443.18854907187</v>
      </c>
      <c r="L295">
        <v>356.78988499410502</v>
      </c>
      <c r="M295">
        <v>81.816770869566099</v>
      </c>
      <c r="N295">
        <v>1.3968197665577999</v>
      </c>
      <c r="O295">
        <v>1.3994552456090701</v>
      </c>
      <c r="P295">
        <v>177.627118644067</v>
      </c>
      <c r="Q295">
        <v>0.234194310482715</v>
      </c>
    </row>
    <row r="296" spans="1:17" x14ac:dyDescent="0.3">
      <c r="A296" t="s">
        <v>694</v>
      </c>
      <c r="B296" t="s">
        <v>695</v>
      </c>
      <c r="C296" t="str">
        <f>IFERROR(VLOOKUP(Table1[[#This Row],[Ticker]],[1]!Table2[[Symbol]:[Industry]],2,FALSE),"-")</f>
        <v>-</v>
      </c>
      <c r="D296" t="s">
        <v>262</v>
      </c>
      <c r="E296">
        <v>25878.054542534999</v>
      </c>
      <c r="F296">
        <v>5206.3500000000004</v>
      </c>
      <c r="G296">
        <v>-27.389893777951698</v>
      </c>
      <c r="H296">
        <v>-8.5077567812167807</v>
      </c>
      <c r="I296">
        <v>0.828106514599529</v>
      </c>
      <c r="J296">
        <v>-0.900655933902063</v>
      </c>
      <c r="K296">
        <v>5550.8718168877203</v>
      </c>
      <c r="L296">
        <v>5253.2771962752104</v>
      </c>
      <c r="M296">
        <v>40.637676563333898</v>
      </c>
      <c r="N296">
        <v>1.5202250918340201</v>
      </c>
      <c r="O296">
        <v>41.173758967414699</v>
      </c>
      <c r="P296">
        <v>29.366380916884101</v>
      </c>
      <c r="Q296">
        <v>4.0592746390986E-2</v>
      </c>
    </row>
    <row r="297" spans="1:17" x14ac:dyDescent="0.3">
      <c r="A297" t="s">
        <v>696</v>
      </c>
      <c r="B297" t="s">
        <v>697</v>
      </c>
      <c r="C297" t="str">
        <f>IFERROR(VLOOKUP(Table1[[#This Row],[Ticker]],[1]!Table2[[Symbol]:[Industry]],2,FALSE),"-")</f>
        <v>-</v>
      </c>
      <c r="D297" t="s">
        <v>283</v>
      </c>
      <c r="E297">
        <v>25752.043578825</v>
      </c>
      <c r="F297">
        <v>1274.0999999999999</v>
      </c>
      <c r="G297">
        <v>-5.7340672281677199</v>
      </c>
      <c r="H297">
        <v>0.41840269800131002</v>
      </c>
      <c r="I297">
        <v>-20.7391827214859</v>
      </c>
      <c r="J297">
        <v>5.4068731132394499</v>
      </c>
      <c r="K297">
        <v>1236.7791653813199</v>
      </c>
      <c r="L297">
        <v>1203.2789024615699</v>
      </c>
      <c r="M297">
        <v>64.393551483296903</v>
      </c>
      <c r="N297">
        <v>0.82727036494869499</v>
      </c>
      <c r="O297">
        <v>13.4055411663134</v>
      </c>
      <c r="P297">
        <v>30.016837593754701</v>
      </c>
      <c r="Q297">
        <v>0.110299235550106</v>
      </c>
    </row>
    <row r="298" spans="1:17" x14ac:dyDescent="0.3">
      <c r="A298" t="s">
        <v>698</v>
      </c>
      <c r="B298" t="s">
        <v>699</v>
      </c>
      <c r="C298" t="str">
        <f>IFERROR(VLOOKUP(Table1[[#This Row],[Ticker]],[1]!Table2[[Symbol]:[Industry]],2,FALSE),"-")</f>
        <v>-</v>
      </c>
      <c r="D298" t="s">
        <v>335</v>
      </c>
      <c r="E298">
        <v>25609.078885499999</v>
      </c>
      <c r="F298">
        <v>2073.9499999999998</v>
      </c>
      <c r="G298">
        <v>-6.0134018975718098</v>
      </c>
      <c r="H298">
        <v>-4.7040723576345203</v>
      </c>
      <c r="I298">
        <v>47.269153532821001</v>
      </c>
      <c r="J298">
        <v>-3.2320541096464201</v>
      </c>
      <c r="K298">
        <v>1970.9557195928401</v>
      </c>
      <c r="L298">
        <v>1674.3335266251499</v>
      </c>
      <c r="M298">
        <v>36.245769796443</v>
      </c>
      <c r="N298">
        <v>0.40770291007523402</v>
      </c>
      <c r="O298">
        <v>6.0777742954266101</v>
      </c>
      <c r="P298">
        <v>74.854565382345498</v>
      </c>
      <c r="Q298">
        <v>-6.4931076012498007E-2</v>
      </c>
    </row>
    <row r="299" spans="1:17" hidden="1" x14ac:dyDescent="0.3">
      <c r="A299" t="s">
        <v>700</v>
      </c>
      <c r="B299" t="s">
        <v>701</v>
      </c>
      <c r="C299" t="str">
        <f>IFERROR(VLOOKUP(Table1[[#This Row],[Ticker]],[1]!Table2[[Symbol]:[Industry]],2,FALSE),"-")</f>
        <v>-</v>
      </c>
      <c r="D299" t="s">
        <v>412</v>
      </c>
      <c r="E299">
        <v>25582.918187499999</v>
      </c>
      <c r="F299">
        <v>1710.75</v>
      </c>
      <c r="G299">
        <v>240.44783042140901</v>
      </c>
      <c r="H299">
        <v>64.834414752050293</v>
      </c>
      <c r="I299">
        <v>87.077794159233207</v>
      </c>
      <c r="J299">
        <v>12.0683539572467</v>
      </c>
      <c r="K299">
        <v>1250.3418306024</v>
      </c>
      <c r="L299">
        <v>938.46994014869597</v>
      </c>
      <c r="M299">
        <v>82.705186395898394</v>
      </c>
      <c r="N299">
        <v>1.13997889613885</v>
      </c>
      <c r="O299">
        <v>6.9706269180184099</v>
      </c>
      <c r="P299">
        <v>344.35064935064901</v>
      </c>
    </row>
    <row r="300" spans="1:17" hidden="1" x14ac:dyDescent="0.3">
      <c r="A300" t="s">
        <v>702</v>
      </c>
      <c r="B300" t="s">
        <v>703</v>
      </c>
      <c r="C300" t="str">
        <f>IFERROR(VLOOKUP(Table1[[#This Row],[Ticker]],[1]!Table2[[Symbol]:[Industry]],2,FALSE),"-")</f>
        <v>-</v>
      </c>
      <c r="D300" t="s">
        <v>127</v>
      </c>
      <c r="E300">
        <v>25346.259458680001</v>
      </c>
      <c r="F300">
        <v>415.1</v>
      </c>
      <c r="G300">
        <v>60.7359845760909</v>
      </c>
      <c r="H300">
        <v>-10.2915108947325</v>
      </c>
      <c r="I300">
        <v>-25.5352675078346</v>
      </c>
      <c r="J300">
        <v>-0.63298526402442501</v>
      </c>
      <c r="K300">
        <v>433.63740892132103</v>
      </c>
      <c r="L300">
        <v>404.66323114891202</v>
      </c>
      <c r="M300">
        <v>46.114891981725798</v>
      </c>
      <c r="N300">
        <v>0.27327596355245998</v>
      </c>
      <c r="O300">
        <v>39.086966995904497</v>
      </c>
      <c r="P300">
        <v>93.069767441860407</v>
      </c>
      <c r="Q300">
        <v>4.4605090972369997E-2</v>
      </c>
    </row>
    <row r="301" spans="1:17" x14ac:dyDescent="0.3">
      <c r="A301" t="s">
        <v>704</v>
      </c>
      <c r="B301" t="s">
        <v>705</v>
      </c>
      <c r="C301" t="str">
        <f>IFERROR(VLOOKUP(Table1[[#This Row],[Ticker]],[1]!Table2[[Symbol]:[Industry]],2,FALSE),"-")</f>
        <v>-</v>
      </c>
      <c r="D301" t="s">
        <v>446</v>
      </c>
      <c r="E301">
        <v>25280.78256</v>
      </c>
      <c r="F301">
        <v>3618</v>
      </c>
      <c r="G301">
        <v>10.490058105746501</v>
      </c>
      <c r="H301">
        <v>-1.3764819999393101</v>
      </c>
      <c r="I301">
        <v>5.75695440138698</v>
      </c>
      <c r="J301">
        <v>2.2076345365453198</v>
      </c>
      <c r="K301">
        <v>3522.1450878538299</v>
      </c>
      <c r="L301">
        <v>3233.13670775026</v>
      </c>
      <c r="M301">
        <v>63.3225614938845</v>
      </c>
      <c r="N301">
        <v>0.89158841800538102</v>
      </c>
      <c r="O301">
        <v>8.8667772249861798</v>
      </c>
      <c r="P301">
        <v>44.134812660597902</v>
      </c>
      <c r="Q301">
        <v>0.10970680003142699</v>
      </c>
    </row>
    <row r="302" spans="1:17" x14ac:dyDescent="0.3">
      <c r="A302" t="s">
        <v>706</v>
      </c>
      <c r="B302" t="s">
        <v>707</v>
      </c>
      <c r="C302" t="str">
        <f>IFERROR(VLOOKUP(Table1[[#This Row],[Ticker]],[1]!Table2[[Symbol]:[Industry]],2,FALSE),"-")</f>
        <v>-</v>
      </c>
      <c r="D302" t="s">
        <v>46</v>
      </c>
      <c r="E302">
        <v>24768.481222850001</v>
      </c>
      <c r="F302">
        <v>264.45</v>
      </c>
      <c r="G302">
        <v>111.85293190609001</v>
      </c>
      <c r="H302">
        <v>-6.8054157297308402</v>
      </c>
      <c r="I302">
        <v>4.1944140242946801</v>
      </c>
      <c r="J302">
        <v>-1.8740872964447299</v>
      </c>
      <c r="K302">
        <v>275.10149912092902</v>
      </c>
      <c r="L302">
        <v>232.58340679723301</v>
      </c>
      <c r="M302">
        <v>37.965241279185001</v>
      </c>
      <c r="N302">
        <v>0.243320798625908</v>
      </c>
      <c r="O302">
        <v>32.955190017016399</v>
      </c>
      <c r="P302">
        <v>145.88563458856299</v>
      </c>
      <c r="Q302">
        <v>0.17760807805397</v>
      </c>
    </row>
    <row r="303" spans="1:17" x14ac:dyDescent="0.3">
      <c r="A303" t="s">
        <v>708</v>
      </c>
      <c r="B303" t="s">
        <v>709</v>
      </c>
      <c r="C303" t="str">
        <f>IFERROR(VLOOKUP(Table1[[#This Row],[Ticker]],[1]!Table2[[Symbol]:[Industry]],2,FALSE),"-")</f>
        <v>-</v>
      </c>
      <c r="D303" t="s">
        <v>552</v>
      </c>
      <c r="E303">
        <v>24715.60876581</v>
      </c>
      <c r="F303">
        <v>4978.7</v>
      </c>
      <c r="G303">
        <v>180.589825677802</v>
      </c>
      <c r="H303">
        <v>14.324224051759799</v>
      </c>
      <c r="I303">
        <v>21.900462709403499</v>
      </c>
      <c r="J303">
        <v>0.61926815088296705</v>
      </c>
      <c r="K303">
        <v>4274.6006253077303</v>
      </c>
      <c r="L303">
        <v>3577.9263738270301</v>
      </c>
      <c r="M303">
        <v>76.5316208831034</v>
      </c>
      <c r="N303">
        <v>0.85160909121891404</v>
      </c>
      <c r="O303">
        <v>0.628678168999941</v>
      </c>
      <c r="P303">
        <v>215.24726144494301</v>
      </c>
      <c r="Q303">
        <v>0.12596083984082401</v>
      </c>
    </row>
    <row r="304" spans="1:17" x14ac:dyDescent="0.3">
      <c r="A304" t="s">
        <v>710</v>
      </c>
      <c r="B304" t="s">
        <v>711</v>
      </c>
      <c r="C304" t="str">
        <f>IFERROR(VLOOKUP(Table1[[#This Row],[Ticker]],[1]!Table2[[Symbol]:[Industry]],2,FALSE),"-")</f>
        <v>-</v>
      </c>
      <c r="D304" t="s">
        <v>51</v>
      </c>
      <c r="E304">
        <v>24426.612720770001</v>
      </c>
      <c r="F304">
        <v>458.05</v>
      </c>
      <c r="G304">
        <v>-12.765522026173601</v>
      </c>
      <c r="H304">
        <v>-0.51025597471731299</v>
      </c>
      <c r="I304">
        <v>-1.04292928156945</v>
      </c>
      <c r="J304">
        <v>2.2970027248458802</v>
      </c>
      <c r="K304">
        <v>441.465345316617</v>
      </c>
      <c r="L304">
        <v>423.13867676544498</v>
      </c>
      <c r="M304">
        <v>68.248515668348702</v>
      </c>
      <c r="N304">
        <v>0.87705617605066</v>
      </c>
      <c r="O304">
        <v>5.7308154131644899</v>
      </c>
      <c r="P304">
        <v>31.0961648540355</v>
      </c>
      <c r="Q304">
        <v>-8.7273214365648E-2</v>
      </c>
    </row>
    <row r="305" spans="1:17" x14ac:dyDescent="0.3">
      <c r="A305" t="s">
        <v>712</v>
      </c>
      <c r="B305" t="s">
        <v>713</v>
      </c>
      <c r="C305" t="str">
        <f>IFERROR(VLOOKUP(Table1[[#This Row],[Ticker]],[1]!Table2[[Symbol]:[Industry]],2,FALSE),"-")</f>
        <v>-</v>
      </c>
      <c r="D305" t="s">
        <v>51</v>
      </c>
      <c r="E305">
        <v>24393.301299584</v>
      </c>
      <c r="F305">
        <v>183.7</v>
      </c>
      <c r="G305">
        <v>52.477818605098001</v>
      </c>
      <c r="H305">
        <v>9.5998928212228396</v>
      </c>
      <c r="I305">
        <v>26.962896173595201</v>
      </c>
      <c r="J305">
        <v>-1.5109177154158999</v>
      </c>
      <c r="K305">
        <v>169.985774944301</v>
      </c>
      <c r="L305">
        <v>145.59567428722301</v>
      </c>
      <c r="M305">
        <v>56.456109428253498</v>
      </c>
      <c r="N305">
        <v>0.70465748738245104</v>
      </c>
      <c r="O305">
        <v>5.3347849755035401</v>
      </c>
      <c r="P305">
        <v>109.94285714285699</v>
      </c>
    </row>
    <row r="306" spans="1:17" x14ac:dyDescent="0.3">
      <c r="A306" t="s">
        <v>714</v>
      </c>
      <c r="B306" t="s">
        <v>715</v>
      </c>
      <c r="C306" t="str">
        <f>IFERROR(VLOOKUP(Table1[[#This Row],[Ticker]],[1]!Table2[[Symbol]:[Industry]],2,FALSE),"-")</f>
        <v>-</v>
      </c>
      <c r="D306" t="s">
        <v>412</v>
      </c>
      <c r="E306">
        <v>24285.8133460799</v>
      </c>
      <c r="F306">
        <v>1067.5</v>
      </c>
      <c r="G306">
        <v>-33.301948768048</v>
      </c>
      <c r="H306">
        <v>7.1427765093991598</v>
      </c>
      <c r="I306">
        <v>4.6813926949351599</v>
      </c>
      <c r="J306">
        <v>7.4865506198732197</v>
      </c>
      <c r="K306">
        <v>965.58017343173196</v>
      </c>
      <c r="L306">
        <v>926.70408126816005</v>
      </c>
      <c r="M306">
        <v>71.690954944787094</v>
      </c>
      <c r="N306">
        <v>1.45763358112923</v>
      </c>
      <c r="O306">
        <v>6.78688524590165</v>
      </c>
      <c r="P306">
        <v>44.922617431441701</v>
      </c>
      <c r="Q306">
        <v>-6.7333568934016E-2</v>
      </c>
    </row>
    <row r="307" spans="1:17" x14ac:dyDescent="0.3">
      <c r="A307" t="s">
        <v>716</v>
      </c>
      <c r="B307" t="s">
        <v>717</v>
      </c>
      <c r="C307" t="str">
        <f>IFERROR(VLOOKUP(Table1[[#This Row],[Ticker]],[1]!Table2[[Symbol]:[Industry]],2,FALSE),"-")</f>
        <v>-</v>
      </c>
      <c r="D307" t="s">
        <v>303</v>
      </c>
      <c r="E307">
        <v>24254.749798870002</v>
      </c>
      <c r="F307">
        <v>380.8</v>
      </c>
      <c r="G307">
        <v>34.0559314950521</v>
      </c>
      <c r="H307">
        <v>-9.5094721288312201</v>
      </c>
      <c r="I307">
        <v>-17.465720680906699</v>
      </c>
      <c r="J307">
        <v>6.0018136433856997</v>
      </c>
      <c r="K307">
        <v>406.11068033737598</v>
      </c>
      <c r="L307">
        <v>378.004085664966</v>
      </c>
      <c r="M307">
        <v>53.581680870181302</v>
      </c>
      <c r="N307">
        <v>1.0015397708310501</v>
      </c>
      <c r="O307">
        <v>31.880252100840298</v>
      </c>
      <c r="P307">
        <v>85.259061055704194</v>
      </c>
      <c r="Q307">
        <v>0.14962030162727</v>
      </c>
    </row>
    <row r="308" spans="1:17" x14ac:dyDescent="0.3">
      <c r="A308" t="s">
        <v>718</v>
      </c>
      <c r="B308" t="s">
        <v>719</v>
      </c>
      <c r="C308" t="str">
        <f>IFERROR(VLOOKUP(Table1[[#This Row],[Ticker]],[1]!Table2[[Symbol]:[Industry]],2,FALSE),"-")</f>
        <v>-</v>
      </c>
      <c r="D308" t="s">
        <v>265</v>
      </c>
      <c r="E308">
        <v>24182.995775740001</v>
      </c>
      <c r="F308">
        <v>1834.95</v>
      </c>
      <c r="G308">
        <v>15.9881678379243</v>
      </c>
      <c r="H308">
        <v>3.3589863910791999</v>
      </c>
      <c r="I308">
        <v>0.60683774826453096</v>
      </c>
      <c r="J308">
        <v>4.5860758643155597</v>
      </c>
      <c r="K308">
        <v>1721.0819156551099</v>
      </c>
      <c r="L308">
        <v>1622.61037719977</v>
      </c>
      <c r="M308">
        <v>69.069925228965104</v>
      </c>
      <c r="N308">
        <v>1.20829590560363</v>
      </c>
      <c r="O308">
        <v>4.0900297010817601</v>
      </c>
      <c r="P308">
        <v>60.784227820372401</v>
      </c>
      <c r="Q308">
        <v>7.7635311782244004E-2</v>
      </c>
    </row>
    <row r="309" spans="1:17" x14ac:dyDescent="0.3">
      <c r="A309" t="s">
        <v>720</v>
      </c>
      <c r="B309" t="s">
        <v>721</v>
      </c>
      <c r="C309" t="str">
        <f>IFERROR(VLOOKUP(Table1[[#This Row],[Ticker]],[1]!Table2[[Symbol]:[Industry]],2,FALSE),"-")</f>
        <v>-</v>
      </c>
      <c r="D309" t="s">
        <v>98</v>
      </c>
      <c r="E309">
        <v>24085.725153775002</v>
      </c>
      <c r="F309">
        <v>297.55</v>
      </c>
      <c r="G309">
        <v>-38.770361094916503</v>
      </c>
      <c r="H309">
        <v>6.2619348059088997</v>
      </c>
      <c r="I309">
        <v>-12.227048695205101</v>
      </c>
      <c r="J309">
        <v>-0.81920501464953499</v>
      </c>
      <c r="K309">
        <v>287.81726780699699</v>
      </c>
      <c r="L309">
        <v>291.91981916223398</v>
      </c>
      <c r="M309">
        <v>57.895127841041997</v>
      </c>
      <c r="N309">
        <v>0.71785668774268296</v>
      </c>
      <c r="O309">
        <v>20.0806587128213</v>
      </c>
      <c r="P309">
        <v>18.145721659717999</v>
      </c>
      <c r="Q309">
        <v>-0.10548636460935</v>
      </c>
    </row>
    <row r="310" spans="1:17" x14ac:dyDescent="0.3">
      <c r="A310" t="s">
        <v>722</v>
      </c>
      <c r="B310" t="s">
        <v>723</v>
      </c>
      <c r="C310" t="str">
        <f>IFERROR(VLOOKUP(Table1[[#This Row],[Ticker]],[1]!Table2[[Symbol]:[Industry]],2,FALSE),"-")</f>
        <v>-</v>
      </c>
      <c r="D310" t="s">
        <v>163</v>
      </c>
      <c r="E310">
        <v>23839.179090434998</v>
      </c>
      <c r="F310">
        <v>732.3</v>
      </c>
      <c r="G310">
        <v>64.196701705560002</v>
      </c>
      <c r="H310">
        <v>21.3156605899058</v>
      </c>
      <c r="I310">
        <v>42.984474054043098</v>
      </c>
      <c r="J310">
        <v>-5.3110611344126202</v>
      </c>
      <c r="K310">
        <v>664.31522304388795</v>
      </c>
      <c r="L310">
        <v>545.16328066759695</v>
      </c>
      <c r="M310">
        <v>57.445505671210697</v>
      </c>
      <c r="N310">
        <v>1.52551266127816</v>
      </c>
      <c r="O310">
        <v>15.246483681551201</v>
      </c>
      <c r="P310">
        <v>134.711538461538</v>
      </c>
      <c r="Q310">
        <v>0.16612529332161299</v>
      </c>
    </row>
    <row r="311" spans="1:17" x14ac:dyDescent="0.3">
      <c r="A311" t="s">
        <v>724</v>
      </c>
      <c r="B311" t="s">
        <v>725</v>
      </c>
      <c r="C311" t="str">
        <f>IFERROR(VLOOKUP(Table1[[#This Row],[Ticker]],[1]!Table2[[Symbol]:[Industry]],2,FALSE),"-")</f>
        <v>-</v>
      </c>
      <c r="D311" t="s">
        <v>412</v>
      </c>
      <c r="E311">
        <v>23729.542934229899</v>
      </c>
      <c r="F311">
        <v>6449.4</v>
      </c>
      <c r="G311">
        <v>117.102740758967</v>
      </c>
      <c r="H311">
        <v>12.811608087798</v>
      </c>
      <c r="I311">
        <v>43.790973523140998</v>
      </c>
      <c r="J311">
        <v>6.6014850416556303</v>
      </c>
      <c r="K311">
        <v>5737.53151654884</v>
      </c>
      <c r="L311">
        <v>4491.1540714040802</v>
      </c>
      <c r="M311">
        <v>69.981298157296393</v>
      </c>
      <c r="N311">
        <v>2.1241944919601998</v>
      </c>
      <c r="O311">
        <v>6.9688653208050502</v>
      </c>
      <c r="P311">
        <v>207.11428571428499</v>
      </c>
    </row>
    <row r="312" spans="1:17" x14ac:dyDescent="0.3">
      <c r="A312" t="s">
        <v>726</v>
      </c>
      <c r="B312" t="s">
        <v>727</v>
      </c>
      <c r="C312" t="str">
        <f>IFERROR(VLOOKUP(Table1[[#This Row],[Ticker]],[1]!Table2[[Symbol]:[Industry]],2,FALSE),"-")</f>
        <v>-</v>
      </c>
      <c r="D312" t="s">
        <v>728</v>
      </c>
      <c r="E312">
        <v>23718.828487874998</v>
      </c>
      <c r="F312">
        <v>562.65</v>
      </c>
      <c r="G312">
        <v>25.470959968876699</v>
      </c>
      <c r="H312">
        <v>-11.895771106256101</v>
      </c>
      <c r="I312">
        <v>44.164571901491598</v>
      </c>
      <c r="J312">
        <v>2.3331518877073698</v>
      </c>
      <c r="K312">
        <v>586.85795848921703</v>
      </c>
      <c r="L312">
        <v>474.99172070173</v>
      </c>
      <c r="M312">
        <v>48.277686273919599</v>
      </c>
      <c r="N312">
        <v>0.379574484776318</v>
      </c>
      <c r="O312">
        <v>32.9600995290144</v>
      </c>
      <c r="P312">
        <v>110.888305847076</v>
      </c>
      <c r="Q312">
        <v>0.25437041151850398</v>
      </c>
    </row>
    <row r="313" spans="1:17" x14ac:dyDescent="0.3">
      <c r="A313" t="s">
        <v>729</v>
      </c>
      <c r="B313" t="s">
        <v>730</v>
      </c>
      <c r="C313" t="str">
        <f>IFERROR(VLOOKUP(Table1[[#This Row],[Ticker]],[1]!Table2[[Symbol]:[Industry]],2,FALSE),"-")</f>
        <v>-</v>
      </c>
      <c r="D313" t="s">
        <v>528</v>
      </c>
      <c r="E313">
        <v>23443.941650299999</v>
      </c>
      <c r="F313">
        <v>2621.75</v>
      </c>
      <c r="G313">
        <v>16.359375668156499</v>
      </c>
      <c r="H313">
        <v>20.136819798845401</v>
      </c>
      <c r="I313">
        <v>-22.6883502561763</v>
      </c>
      <c r="J313">
        <v>-3.0857028298979601</v>
      </c>
      <c r="K313">
        <v>2385.2206135544302</v>
      </c>
      <c r="L313">
        <v>2499.81108160023</v>
      </c>
      <c r="M313">
        <v>65.795682828313801</v>
      </c>
      <c r="N313">
        <v>2.71382035849116</v>
      </c>
      <c r="O313">
        <v>48.603032325736599</v>
      </c>
      <c r="P313">
        <v>54.216052469045003</v>
      </c>
      <c r="Q313">
        <v>7.4679800083910994E-2</v>
      </c>
    </row>
    <row r="314" spans="1:17" x14ac:dyDescent="0.3">
      <c r="A314" t="s">
        <v>731</v>
      </c>
      <c r="B314" t="s">
        <v>732</v>
      </c>
      <c r="C314" t="str">
        <f>IFERROR(VLOOKUP(Table1[[#This Row],[Ticker]],[1]!Table2[[Symbol]:[Industry]],2,FALSE),"-")</f>
        <v>-</v>
      </c>
      <c r="D314" t="s">
        <v>172</v>
      </c>
      <c r="E314">
        <v>23306.6820931</v>
      </c>
      <c r="F314">
        <v>7899.2</v>
      </c>
      <c r="G314">
        <v>-15.6733095354142</v>
      </c>
      <c r="H314">
        <v>1.90464314858687</v>
      </c>
      <c r="I314">
        <v>15.7570025490283</v>
      </c>
      <c r="J314">
        <v>-0.321444251988109</v>
      </c>
      <c r="K314">
        <v>7338.3072387240099</v>
      </c>
      <c r="L314">
        <v>6757.5131695444497</v>
      </c>
      <c r="M314">
        <v>56.1419072806763</v>
      </c>
      <c r="N314">
        <v>0.46630538759656098</v>
      </c>
      <c r="O314">
        <v>2.9901762203767301</v>
      </c>
      <c r="P314">
        <v>52.645970414601301</v>
      </c>
      <c r="Q314">
        <v>-8.1598209885449996E-2</v>
      </c>
    </row>
    <row r="315" spans="1:17" x14ac:dyDescent="0.3">
      <c r="A315" t="s">
        <v>733</v>
      </c>
      <c r="B315" t="s">
        <v>734</v>
      </c>
      <c r="C315" t="str">
        <f>IFERROR(VLOOKUP(Table1[[#This Row],[Ticker]],[1]!Table2[[Symbol]:[Industry]],2,FALSE),"-")</f>
        <v>-</v>
      </c>
      <c r="D315" t="s">
        <v>735</v>
      </c>
      <c r="E315">
        <v>23240.1072336</v>
      </c>
      <c r="F315">
        <v>2313.4</v>
      </c>
      <c r="G315">
        <v>30.8160487304988</v>
      </c>
      <c r="H315">
        <v>11.046165780904699</v>
      </c>
      <c r="I315">
        <v>31.6166121176337</v>
      </c>
      <c r="J315">
        <v>4.1086360875035002</v>
      </c>
      <c r="K315">
        <v>2003.32544558773</v>
      </c>
      <c r="L315">
        <v>1719.1936781341201</v>
      </c>
      <c r="M315">
        <v>75.677635828103902</v>
      </c>
      <c r="N315">
        <v>1.3163529619227201</v>
      </c>
      <c r="O315">
        <v>4.0092504538774101</v>
      </c>
      <c r="P315">
        <v>85.057195424366</v>
      </c>
      <c r="Q315">
        <v>8.9540085611349005E-2</v>
      </c>
    </row>
    <row r="316" spans="1:17" x14ac:dyDescent="0.3">
      <c r="A316" t="s">
        <v>736</v>
      </c>
      <c r="B316" t="s">
        <v>737</v>
      </c>
      <c r="C316" t="str">
        <f>IFERROR(VLOOKUP(Table1[[#This Row],[Ticker]],[1]!Table2[[Symbol]:[Industry]],2,FALSE),"-")</f>
        <v>-</v>
      </c>
      <c r="D316" t="s">
        <v>561</v>
      </c>
      <c r="E316">
        <v>23208.351976260001</v>
      </c>
      <c r="F316">
        <v>640.75</v>
      </c>
      <c r="G316">
        <v>9.7719049388184906</v>
      </c>
      <c r="H316">
        <v>-10.827258819295199</v>
      </c>
      <c r="I316">
        <v>-15.3227991625639</v>
      </c>
      <c r="J316">
        <v>1.50643231098779</v>
      </c>
      <c r="K316">
        <v>675.56767206429197</v>
      </c>
      <c r="L316">
        <v>650.14990166172697</v>
      </c>
      <c r="M316">
        <v>44.915426304300603</v>
      </c>
      <c r="N316">
        <v>1.5884774708589899</v>
      </c>
      <c r="O316">
        <v>20.0546234880998</v>
      </c>
      <c r="P316">
        <v>46.289954337899502</v>
      </c>
      <c r="Q316">
        <v>-6.5983084599097006E-2</v>
      </c>
    </row>
    <row r="317" spans="1:17" x14ac:dyDescent="0.3">
      <c r="A317" t="s">
        <v>738</v>
      </c>
      <c r="B317" t="s">
        <v>739</v>
      </c>
      <c r="C317" t="str">
        <f>IFERROR(VLOOKUP(Table1[[#This Row],[Ticker]],[1]!Table2[[Symbol]:[Industry]],2,FALSE),"-")</f>
        <v>-</v>
      </c>
      <c r="D317" t="s">
        <v>740</v>
      </c>
      <c r="E317">
        <v>23169.739969425002</v>
      </c>
      <c r="F317">
        <v>1660.55</v>
      </c>
      <c r="G317">
        <v>22.572803872265698</v>
      </c>
      <c r="H317">
        <v>10.7958936746963</v>
      </c>
      <c r="I317">
        <v>36.223119739216699</v>
      </c>
      <c r="J317">
        <v>1.5551496779152201</v>
      </c>
      <c r="K317">
        <v>1459.6591165411301</v>
      </c>
      <c r="L317">
        <v>1256.9663889808101</v>
      </c>
      <c r="M317">
        <v>62.296714388956403</v>
      </c>
      <c r="N317">
        <v>0.69949939149772999</v>
      </c>
      <c r="O317">
        <v>3.27903405498177</v>
      </c>
      <c r="P317">
        <v>68.046349238475898</v>
      </c>
      <c r="Q317">
        <v>5.9958158654005E-2</v>
      </c>
    </row>
    <row r="318" spans="1:17" hidden="1" x14ac:dyDescent="0.3">
      <c r="A318" t="s">
        <v>741</v>
      </c>
      <c r="B318" t="s">
        <v>742</v>
      </c>
      <c r="C318" t="str">
        <f>IFERROR(VLOOKUP(Table1[[#This Row],[Ticker]],[1]!Table2[[Symbol]:[Industry]],2,FALSE),"-")</f>
        <v>-</v>
      </c>
      <c r="D318" t="s">
        <v>743</v>
      </c>
      <c r="E318">
        <v>23025.673136879999</v>
      </c>
      <c r="F318">
        <v>102.98</v>
      </c>
      <c r="G318">
        <v>84.7774217797012</v>
      </c>
      <c r="H318">
        <v>-0.20510114622797099</v>
      </c>
      <c r="I318">
        <v>14.452613482789699</v>
      </c>
      <c r="J318">
        <v>-0.39004309716077001</v>
      </c>
      <c r="K318">
        <v>99.441614008136895</v>
      </c>
      <c r="L318">
        <v>83.690252982112398</v>
      </c>
      <c r="M318">
        <v>50.681017208567297</v>
      </c>
      <c r="N318">
        <v>0.40293319097076502</v>
      </c>
      <c r="O318">
        <v>3.5152456787725699</v>
      </c>
      <c r="P318">
        <v>120.797598627787</v>
      </c>
      <c r="Q318">
        <v>2.0612820630179999E-2</v>
      </c>
    </row>
    <row r="319" spans="1:17" x14ac:dyDescent="0.3">
      <c r="A319" t="s">
        <v>744</v>
      </c>
      <c r="B319" t="s">
        <v>745</v>
      </c>
      <c r="C319" t="str">
        <f>IFERROR(VLOOKUP(Table1[[#This Row],[Ticker]],[1]!Table2[[Symbol]:[Industry]],2,FALSE),"-")</f>
        <v>-</v>
      </c>
      <c r="D319" t="s">
        <v>541</v>
      </c>
      <c r="E319">
        <v>22878.442236325001</v>
      </c>
      <c r="F319">
        <v>902.5</v>
      </c>
      <c r="G319">
        <v>8.64538627628888</v>
      </c>
      <c r="H319">
        <v>9.3488563234850499</v>
      </c>
      <c r="I319">
        <v>14.4793201673741</v>
      </c>
      <c r="J319">
        <v>4.7712230757785496</v>
      </c>
      <c r="K319">
        <v>813.33801798264005</v>
      </c>
      <c r="L319">
        <v>754.95575445914994</v>
      </c>
      <c r="M319">
        <v>66.263328069317794</v>
      </c>
      <c r="N319">
        <v>1.4316192794234199</v>
      </c>
      <c r="O319">
        <v>2.7146814404432198</v>
      </c>
      <c r="P319">
        <v>49.420529801324498</v>
      </c>
      <c r="Q319">
        <v>4.6520355597978999E-2</v>
      </c>
    </row>
    <row r="320" spans="1:17" x14ac:dyDescent="0.3">
      <c r="A320" t="s">
        <v>746</v>
      </c>
      <c r="B320" t="s">
        <v>747</v>
      </c>
      <c r="C320" t="str">
        <f>IFERROR(VLOOKUP(Table1[[#This Row],[Ticker]],[1]!Table2[[Symbol]:[Industry]],2,FALSE),"-")</f>
        <v>-</v>
      </c>
      <c r="D320" t="s">
        <v>650</v>
      </c>
      <c r="E320">
        <v>22820.562491174998</v>
      </c>
      <c r="F320">
        <v>1312.85</v>
      </c>
      <c r="G320">
        <v>26.657773461658302</v>
      </c>
      <c r="H320">
        <v>1.29904321705745</v>
      </c>
      <c r="I320">
        <v>60.8372826990026</v>
      </c>
      <c r="J320">
        <v>3.9696424431753798</v>
      </c>
      <c r="K320">
        <v>1268.53592784184</v>
      </c>
      <c r="L320">
        <v>1062.88109553702</v>
      </c>
      <c r="M320">
        <v>65.601287460387297</v>
      </c>
      <c r="N320">
        <v>0.51883092337311498</v>
      </c>
      <c r="O320">
        <v>13.874395399321999</v>
      </c>
      <c r="P320">
        <v>101.589251439539</v>
      </c>
      <c r="Q320">
        <v>0.121526797325298</v>
      </c>
    </row>
    <row r="321" spans="1:17" x14ac:dyDescent="0.3">
      <c r="A321" t="s">
        <v>748</v>
      </c>
      <c r="B321" t="s">
        <v>749</v>
      </c>
      <c r="C321" t="str">
        <f>IFERROR(VLOOKUP(Table1[[#This Row],[Ticker]],[1]!Table2[[Symbol]:[Industry]],2,FALSE),"-")</f>
        <v>-</v>
      </c>
      <c r="D321" t="s">
        <v>262</v>
      </c>
      <c r="E321">
        <v>22815.679842559999</v>
      </c>
      <c r="F321">
        <v>722.3</v>
      </c>
      <c r="G321">
        <v>25.9206349492237</v>
      </c>
      <c r="H321">
        <v>0.84397774154480598</v>
      </c>
      <c r="I321">
        <v>0.286966199044352</v>
      </c>
      <c r="J321">
        <v>12.9028103450584</v>
      </c>
      <c r="K321">
        <v>669.71314744645201</v>
      </c>
      <c r="L321">
        <v>623.80616237704999</v>
      </c>
      <c r="M321">
        <v>78.969356712429104</v>
      </c>
      <c r="N321">
        <v>1.874347312511</v>
      </c>
      <c r="O321">
        <v>10.6119340994046</v>
      </c>
      <c r="P321">
        <v>56.004319654427597</v>
      </c>
      <c r="Q321">
        <v>0.11970607130767399</v>
      </c>
    </row>
    <row r="322" spans="1:17" x14ac:dyDescent="0.3">
      <c r="A322" t="s">
        <v>750</v>
      </c>
      <c r="B322" t="s">
        <v>751</v>
      </c>
      <c r="C322" t="str">
        <f>IFERROR(VLOOKUP(Table1[[#This Row],[Ticker]],[1]!Table2[[Symbol]:[Industry]],2,FALSE),"-")</f>
        <v>-</v>
      </c>
      <c r="D322" t="s">
        <v>514</v>
      </c>
      <c r="E322">
        <v>22676.316683149998</v>
      </c>
      <c r="F322">
        <v>1464.1</v>
      </c>
      <c r="G322">
        <v>8.0463725829140191</v>
      </c>
      <c r="H322">
        <v>-6.61640845195772</v>
      </c>
      <c r="I322">
        <v>40.7379317001337</v>
      </c>
      <c r="J322">
        <v>1.1161020792782499</v>
      </c>
      <c r="K322">
        <v>1478.34897491535</v>
      </c>
      <c r="L322">
        <v>1242.2646122312899</v>
      </c>
      <c r="M322">
        <v>52.0986751241592</v>
      </c>
      <c r="N322">
        <v>0.87379674743036295</v>
      </c>
      <c r="O322">
        <v>16.112287412061999</v>
      </c>
      <c r="P322">
        <v>76.132330827067605</v>
      </c>
      <c r="Q322">
        <v>0.13088448964034899</v>
      </c>
    </row>
    <row r="323" spans="1:17" x14ac:dyDescent="0.3">
      <c r="A323" t="s">
        <v>752</v>
      </c>
      <c r="B323" t="s">
        <v>753</v>
      </c>
      <c r="C323" t="str">
        <f>IFERROR(VLOOKUP(Table1[[#This Row],[Ticker]],[1]!Table2[[Symbol]:[Industry]],2,FALSE),"-")</f>
        <v>-</v>
      </c>
      <c r="D323" t="s">
        <v>127</v>
      </c>
      <c r="E323">
        <v>22635.119739469999</v>
      </c>
      <c r="F323">
        <v>792.3</v>
      </c>
      <c r="G323">
        <v>35.936894922717599</v>
      </c>
      <c r="H323">
        <v>16.938975777022002</v>
      </c>
      <c r="I323">
        <v>12.175470581800599</v>
      </c>
      <c r="J323">
        <v>4.8911458676211303</v>
      </c>
      <c r="K323">
        <v>717.95873577889597</v>
      </c>
      <c r="L323">
        <v>623.24576912008501</v>
      </c>
      <c r="M323">
        <v>70.545211715245003</v>
      </c>
      <c r="N323">
        <v>2.5471408104839202</v>
      </c>
      <c r="O323">
        <v>6.5884134797425196</v>
      </c>
      <c r="P323">
        <v>88.5530699666825</v>
      </c>
      <c r="Q323">
        <v>7.7430047667296997E-2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Row],[Ticker]],[1]!Table2[[Symbol]:[Industry]],2,FALSE),"-")</f>
        <v>-</v>
      </c>
      <c r="D324" t="s">
        <v>193</v>
      </c>
      <c r="E324">
        <v>22455.1303668</v>
      </c>
      <c r="F324">
        <v>1953.35</v>
      </c>
      <c r="G324">
        <v>-4.1912964121494998</v>
      </c>
      <c r="H324">
        <v>-8.4512849154039795</v>
      </c>
      <c r="I324">
        <v>-24.355685278901898</v>
      </c>
      <c r="J324">
        <v>-2.5921061414686601</v>
      </c>
      <c r="K324">
        <v>1969.0510248619901</v>
      </c>
      <c r="L324">
        <v>1806.39844029039</v>
      </c>
      <c r="M324">
        <v>44.043128992485201</v>
      </c>
      <c r="N324">
        <v>0.39542309069147902</v>
      </c>
      <c r="O324">
        <v>24.317198658714499</v>
      </c>
      <c r="P324">
        <v>75.447972335743401</v>
      </c>
      <c r="Q324">
        <v>0.221102517421294</v>
      </c>
    </row>
    <row r="325" spans="1:17" x14ac:dyDescent="0.3">
      <c r="A325" t="s">
        <v>756</v>
      </c>
      <c r="B325" t="s">
        <v>757</v>
      </c>
      <c r="C325" t="str">
        <f>IFERROR(VLOOKUP(Table1[[#This Row],[Ticker]],[1]!Table2[[Symbol]:[Industry]],2,FALSE),"-")</f>
        <v>-</v>
      </c>
      <c r="D325" t="s">
        <v>46</v>
      </c>
      <c r="E325">
        <v>22215.006051699998</v>
      </c>
      <c r="F325">
        <v>868.05</v>
      </c>
      <c r="G325">
        <v>3.0057153455215202</v>
      </c>
      <c r="H325">
        <v>-4.1445641243792899</v>
      </c>
      <c r="I325">
        <v>5.2657056140554497</v>
      </c>
      <c r="J325">
        <v>1.3274303176848401</v>
      </c>
      <c r="K325">
        <v>847.03190712230196</v>
      </c>
      <c r="L325">
        <v>752.55869541692698</v>
      </c>
      <c r="M325">
        <v>61.982683352118002</v>
      </c>
      <c r="N325">
        <v>0.82221184278499304</v>
      </c>
      <c r="O325">
        <v>11.6064742814353</v>
      </c>
      <c r="P325">
        <v>57.812926097627397</v>
      </c>
      <c r="Q325">
        <v>7.1184102821109999E-2</v>
      </c>
    </row>
    <row r="326" spans="1:17" x14ac:dyDescent="0.3">
      <c r="A326" t="s">
        <v>758</v>
      </c>
      <c r="B326" t="s">
        <v>759</v>
      </c>
      <c r="C326" t="str">
        <f>IFERROR(VLOOKUP(Table1[[#This Row],[Ticker]],[1]!Table2[[Symbol]:[Industry]],2,FALSE),"-")</f>
        <v>-</v>
      </c>
      <c r="D326" t="s">
        <v>446</v>
      </c>
      <c r="E326">
        <v>22128.084600974998</v>
      </c>
      <c r="F326">
        <v>684.9</v>
      </c>
      <c r="G326">
        <v>90.744447965577905</v>
      </c>
      <c r="H326">
        <v>18.582977447990402</v>
      </c>
      <c r="I326">
        <v>25.990924311094801</v>
      </c>
      <c r="J326">
        <v>6.3018197906589899</v>
      </c>
      <c r="K326">
        <v>609.65141998848696</v>
      </c>
      <c r="L326">
        <v>511.72587652124997</v>
      </c>
      <c r="M326">
        <v>72.338837603167093</v>
      </c>
      <c r="N326">
        <v>1.05927752187347</v>
      </c>
      <c r="O326">
        <v>3.6647685793546398</v>
      </c>
      <c r="P326">
        <v>122.695496667208</v>
      </c>
      <c r="Q326">
        <v>0.17083663025457499</v>
      </c>
    </row>
    <row r="327" spans="1:17" x14ac:dyDescent="0.3">
      <c r="A327" t="s">
        <v>760</v>
      </c>
      <c r="B327" t="s">
        <v>761</v>
      </c>
      <c r="C327" t="str">
        <f>IFERROR(VLOOKUP(Table1[[#This Row],[Ticker]],[1]!Table2[[Symbol]:[Industry]],2,FALSE),"-")</f>
        <v>-</v>
      </c>
      <c r="D327" t="s">
        <v>193</v>
      </c>
      <c r="E327">
        <v>22107.342519674999</v>
      </c>
      <c r="F327">
        <v>584.04999999999995</v>
      </c>
      <c r="G327">
        <v>-14.8390185981028</v>
      </c>
      <c r="H327">
        <v>-3.2463667755147898</v>
      </c>
      <c r="I327">
        <v>14.6168932883105</v>
      </c>
      <c r="J327">
        <v>3.8514710581524798</v>
      </c>
      <c r="K327">
        <v>563.58242311511697</v>
      </c>
      <c r="L327">
        <v>518.19662048343105</v>
      </c>
      <c r="M327">
        <v>69.742692314195395</v>
      </c>
      <c r="N327">
        <v>0.67615477470459295</v>
      </c>
      <c r="O327">
        <v>6.56621864566391</v>
      </c>
      <c r="P327">
        <v>43.571779744346003</v>
      </c>
      <c r="Q327">
        <v>0.103521057847729</v>
      </c>
    </row>
    <row r="328" spans="1:17" x14ac:dyDescent="0.3">
      <c r="A328" t="s">
        <v>762</v>
      </c>
      <c r="B328" t="s">
        <v>763</v>
      </c>
      <c r="C328" t="str">
        <f>IFERROR(VLOOKUP(Table1[[#This Row],[Ticker]],[1]!Table2[[Symbol]:[Industry]],2,FALSE),"-")</f>
        <v>-</v>
      </c>
      <c r="D328" t="s">
        <v>178</v>
      </c>
      <c r="E328">
        <v>22057.843744720001</v>
      </c>
      <c r="F328">
        <v>396.35</v>
      </c>
      <c r="G328">
        <v>13.21916059644</v>
      </c>
      <c r="H328">
        <v>16.473756809628998</v>
      </c>
      <c r="I328">
        <v>-4.3506944354642698</v>
      </c>
      <c r="J328">
        <v>17.7449193264247</v>
      </c>
      <c r="K328">
        <v>329.81325788233698</v>
      </c>
      <c r="L328">
        <v>318.12246758688298</v>
      </c>
      <c r="M328">
        <v>90.134727914693897</v>
      </c>
      <c r="N328">
        <v>3.1255046938131299</v>
      </c>
      <c r="O328">
        <v>2.6870190488204702</v>
      </c>
      <c r="P328">
        <v>55.736738703339803</v>
      </c>
      <c r="Q328">
        <v>-1.496735252564E-2</v>
      </c>
    </row>
    <row r="329" spans="1:17" x14ac:dyDescent="0.3">
      <c r="A329" t="s">
        <v>764</v>
      </c>
      <c r="B329" t="s">
        <v>765</v>
      </c>
      <c r="C329" t="str">
        <f>IFERROR(VLOOKUP(Table1[[#This Row],[Ticker]],[1]!Table2[[Symbol]:[Industry]],2,FALSE),"-")</f>
        <v>-</v>
      </c>
      <c r="D329" t="s">
        <v>300</v>
      </c>
      <c r="E329">
        <v>22015.634715224998</v>
      </c>
      <c r="F329">
        <v>2012.7</v>
      </c>
      <c r="G329">
        <v>-1.8478827528016899</v>
      </c>
      <c r="H329">
        <v>11.0547456462151</v>
      </c>
      <c r="I329">
        <v>-14.894404402010901</v>
      </c>
      <c r="J329">
        <v>0.102961437214389</v>
      </c>
      <c r="K329">
        <v>1840.2995764724801</v>
      </c>
      <c r="L329">
        <v>1830.4447730623499</v>
      </c>
      <c r="M329">
        <v>76.428729646184905</v>
      </c>
      <c r="N329">
        <v>1.2465437625912099</v>
      </c>
      <c r="O329">
        <v>22.171709643762</v>
      </c>
      <c r="P329">
        <v>30.516827702483599</v>
      </c>
      <c r="Q329">
        <v>7.6735049494532998E-2</v>
      </c>
    </row>
    <row r="330" spans="1:17" x14ac:dyDescent="0.3">
      <c r="A330" t="s">
        <v>766</v>
      </c>
      <c r="B330" t="s">
        <v>767</v>
      </c>
      <c r="C330" t="str">
        <f>IFERROR(VLOOKUP(Table1[[#This Row],[Ticker]],[1]!Table2[[Symbol]:[Industry]],2,FALSE),"-")</f>
        <v>-</v>
      </c>
      <c r="D330" t="s">
        <v>212</v>
      </c>
      <c r="E330">
        <v>21652.447600079999</v>
      </c>
      <c r="F330">
        <v>1337.6</v>
      </c>
      <c r="G330">
        <v>80.732253657373093</v>
      </c>
      <c r="H330">
        <v>-4.9353837974932002</v>
      </c>
      <c r="I330">
        <v>22.209031229061999</v>
      </c>
      <c r="J330">
        <v>8.0389613647111098</v>
      </c>
      <c r="K330">
        <v>1261.86773883705</v>
      </c>
      <c r="L330">
        <v>1062.8632433566299</v>
      </c>
      <c r="M330">
        <v>71.730828859745998</v>
      </c>
      <c r="N330">
        <v>0.50365563413544701</v>
      </c>
      <c r="O330">
        <v>6.7471590909090802</v>
      </c>
      <c r="P330">
        <v>122.469854469854</v>
      </c>
      <c r="Q330">
        <v>0.15853850798826899</v>
      </c>
    </row>
    <row r="331" spans="1:17" x14ac:dyDescent="0.3">
      <c r="A331" t="s">
        <v>768</v>
      </c>
      <c r="B331" t="s">
        <v>769</v>
      </c>
      <c r="C331" t="str">
        <f>IFERROR(VLOOKUP(Table1[[#This Row],[Ticker]],[1]!Table2[[Symbol]:[Industry]],2,FALSE),"-")</f>
        <v>-</v>
      </c>
      <c r="D331" t="s">
        <v>770</v>
      </c>
      <c r="E331">
        <v>21575.5181925</v>
      </c>
      <c r="F331">
        <v>1342.25</v>
      </c>
      <c r="G331">
        <v>-38.439189605454999</v>
      </c>
      <c r="H331">
        <v>-9.4498170218170401</v>
      </c>
      <c r="I331">
        <v>-8.4179482358870601</v>
      </c>
      <c r="J331">
        <v>-2.2413808064643201</v>
      </c>
      <c r="K331">
        <v>1382.2933650822999</v>
      </c>
      <c r="L331">
        <v>1320.5827560842099</v>
      </c>
      <c r="M331">
        <v>35.311080504533997</v>
      </c>
      <c r="N331">
        <v>0.40413303044667898</v>
      </c>
      <c r="O331">
        <v>15.105233749301499</v>
      </c>
      <c r="P331">
        <v>20.8853064349079</v>
      </c>
      <c r="Q331">
        <v>-1.7723636358562E-2</v>
      </c>
    </row>
    <row r="332" spans="1:17" x14ac:dyDescent="0.3">
      <c r="A332" t="s">
        <v>771</v>
      </c>
      <c r="B332" t="s">
        <v>772</v>
      </c>
      <c r="C332" t="str">
        <f>IFERROR(VLOOKUP(Table1[[#This Row],[Ticker]],[1]!Table2[[Symbol]:[Industry]],2,FALSE),"-")</f>
        <v>-</v>
      </c>
      <c r="D332" t="s">
        <v>412</v>
      </c>
      <c r="E332">
        <v>21549.019529339999</v>
      </c>
      <c r="F332">
        <v>4337.95</v>
      </c>
      <c r="G332">
        <v>52.805566354380403</v>
      </c>
      <c r="H332">
        <v>7.2282184133870802</v>
      </c>
      <c r="I332">
        <v>26.5937235610971</v>
      </c>
      <c r="J332">
        <v>-2.57762772485016</v>
      </c>
      <c r="K332">
        <v>4080.3547854180201</v>
      </c>
      <c r="L332">
        <v>3389.5900671934201</v>
      </c>
      <c r="M332">
        <v>52.290285632384702</v>
      </c>
      <c r="N332">
        <v>0.95585361899000698</v>
      </c>
      <c r="O332">
        <v>13.1871045078896</v>
      </c>
      <c r="P332">
        <v>94.526905829596402</v>
      </c>
      <c r="Q332">
        <v>-1.0874271496626E-2</v>
      </c>
    </row>
    <row r="333" spans="1:17" x14ac:dyDescent="0.3">
      <c r="A333" t="s">
        <v>773</v>
      </c>
      <c r="B333" t="s">
        <v>774</v>
      </c>
      <c r="C333" t="str">
        <f>IFERROR(VLOOKUP(Table1[[#This Row],[Ticker]],[1]!Table2[[Symbol]:[Industry]],2,FALSE),"-")</f>
        <v>-</v>
      </c>
      <c r="D333" t="s">
        <v>632</v>
      </c>
      <c r="E333">
        <v>21457.691131129999</v>
      </c>
      <c r="F333">
        <v>673.7</v>
      </c>
      <c r="G333">
        <v>89.396457780568696</v>
      </c>
      <c r="H333">
        <v>-8.3690286818506898</v>
      </c>
      <c r="I333">
        <v>-20.746348915366799</v>
      </c>
      <c r="J333">
        <v>-0.71363205974041</v>
      </c>
      <c r="K333">
        <v>676.47941081196802</v>
      </c>
      <c r="L333">
        <v>589.09701528480502</v>
      </c>
      <c r="M333">
        <v>46.140397055364502</v>
      </c>
      <c r="N333">
        <v>1.0039798181814199</v>
      </c>
      <c r="O333">
        <v>16.1125129879768</v>
      </c>
      <c r="P333">
        <v>146.73136788133999</v>
      </c>
      <c r="Q333">
        <v>0.147765329239267</v>
      </c>
    </row>
    <row r="334" spans="1:17" x14ac:dyDescent="0.3">
      <c r="A334" t="s">
        <v>775</v>
      </c>
      <c r="B334" t="s">
        <v>776</v>
      </c>
      <c r="C334" t="str">
        <f>IFERROR(VLOOKUP(Table1[[#This Row],[Ticker]],[1]!Table2[[Symbol]:[Industry]],2,FALSE),"-")</f>
        <v>-</v>
      </c>
      <c r="D334" t="s">
        <v>54</v>
      </c>
      <c r="E334">
        <v>21442.214805824999</v>
      </c>
      <c r="F334">
        <v>743.8</v>
      </c>
      <c r="G334">
        <v>-31.546893771159301</v>
      </c>
      <c r="H334">
        <v>-4.9011814328475198</v>
      </c>
      <c r="I334">
        <v>-9.2711748052557699</v>
      </c>
      <c r="J334">
        <v>0.70146307290284504</v>
      </c>
      <c r="K334">
        <v>746.639616817876</v>
      </c>
      <c r="L334">
        <v>732.31449793330205</v>
      </c>
      <c r="M334">
        <v>55.340689097235597</v>
      </c>
      <c r="N334">
        <v>0.58426143550729004</v>
      </c>
      <c r="O334">
        <v>15.992202204893699</v>
      </c>
      <c r="P334">
        <v>23.956336971919001</v>
      </c>
    </row>
    <row r="335" spans="1:17" x14ac:dyDescent="0.3">
      <c r="A335" t="s">
        <v>777</v>
      </c>
      <c r="B335" t="s">
        <v>778</v>
      </c>
      <c r="C335" t="str">
        <f>IFERROR(VLOOKUP(Table1[[#This Row],[Ticker]],[1]!Table2[[Symbol]:[Industry]],2,FALSE),"-")</f>
        <v>-</v>
      </c>
      <c r="D335" t="s">
        <v>492</v>
      </c>
      <c r="E335">
        <v>21413.241322255999</v>
      </c>
      <c r="F335">
        <v>178.81</v>
      </c>
      <c r="G335">
        <v>-37.212485052596897</v>
      </c>
      <c r="H335">
        <v>-1.15105087313358</v>
      </c>
      <c r="I335">
        <v>1.7193671183479</v>
      </c>
      <c r="J335">
        <v>2.8867134334312299</v>
      </c>
      <c r="K335">
        <v>172.78529836231601</v>
      </c>
      <c r="L335">
        <v>171.437864747795</v>
      </c>
      <c r="M335">
        <v>53.251132862911298</v>
      </c>
      <c r="N335">
        <v>1.3978291569212</v>
      </c>
      <c r="O335">
        <v>27.230020692355001</v>
      </c>
      <c r="P335">
        <v>25.701230228470902</v>
      </c>
      <c r="Q335">
        <v>2.2500866940694999E-2</v>
      </c>
    </row>
    <row r="336" spans="1:17" x14ac:dyDescent="0.3">
      <c r="A336" t="s">
        <v>779</v>
      </c>
      <c r="B336" t="s">
        <v>780</v>
      </c>
      <c r="C336" t="str">
        <f>IFERROR(VLOOKUP(Table1[[#This Row],[Ticker]],[1]!Table2[[Symbol]:[Industry]],2,FALSE),"-")</f>
        <v>-</v>
      </c>
      <c r="D336" t="s">
        <v>121</v>
      </c>
      <c r="E336">
        <v>21387.645815600001</v>
      </c>
      <c r="F336">
        <v>831.2</v>
      </c>
      <c r="G336">
        <v>41.423068469022503</v>
      </c>
      <c r="H336">
        <v>19.4510211538703</v>
      </c>
      <c r="I336">
        <v>45.9955566834401</v>
      </c>
      <c r="J336">
        <v>-1.58196077740528</v>
      </c>
      <c r="K336">
        <v>754.84208904464197</v>
      </c>
      <c r="L336">
        <v>617.46841011609297</v>
      </c>
      <c r="M336">
        <v>66.597285102125696</v>
      </c>
      <c r="N336">
        <v>0.806429433196168</v>
      </c>
      <c r="O336">
        <v>7.6756496631376203</v>
      </c>
      <c r="P336">
        <v>84.629053753887106</v>
      </c>
    </row>
    <row r="337" spans="1:17" x14ac:dyDescent="0.3">
      <c r="A337" t="s">
        <v>781</v>
      </c>
      <c r="B337" t="s">
        <v>782</v>
      </c>
      <c r="C337" t="str">
        <f>IFERROR(VLOOKUP(Table1[[#This Row],[Ticker]],[1]!Table2[[Symbol]:[Industry]],2,FALSE),"-")</f>
        <v>-</v>
      </c>
      <c r="D337" t="s">
        <v>650</v>
      </c>
      <c r="E337">
        <v>21341.309148623899</v>
      </c>
      <c r="F337">
        <v>146.36000000000001</v>
      </c>
      <c r="G337">
        <v>75.078302348863701</v>
      </c>
      <c r="H337">
        <v>18.0731055932151</v>
      </c>
      <c r="I337">
        <v>25.462156692792</v>
      </c>
      <c r="J337">
        <v>5.3271599754901899</v>
      </c>
      <c r="K337">
        <v>128.29908585610499</v>
      </c>
      <c r="L337">
        <v>105.031221502595</v>
      </c>
      <c r="M337">
        <v>65.534893506661405</v>
      </c>
      <c r="N337">
        <v>0.95497587331971001</v>
      </c>
      <c r="O337">
        <v>3.7783547417326901</v>
      </c>
      <c r="P337">
        <v>137.98373983739799</v>
      </c>
      <c r="Q337">
        <v>7.7379378575491001E-2</v>
      </c>
    </row>
    <row r="338" spans="1:17" x14ac:dyDescent="0.3">
      <c r="A338" t="s">
        <v>783</v>
      </c>
      <c r="B338" t="s">
        <v>784</v>
      </c>
      <c r="C338" t="str">
        <f>IFERROR(VLOOKUP(Table1[[#This Row],[Ticker]],[1]!Table2[[Symbol]:[Industry]],2,FALSE),"-")</f>
        <v>-</v>
      </c>
      <c r="D338" t="s">
        <v>785</v>
      </c>
      <c r="E338">
        <v>21290.367480379999</v>
      </c>
      <c r="F338">
        <v>305.95</v>
      </c>
      <c r="G338">
        <v>56.961418829848597</v>
      </c>
      <c r="H338">
        <v>18.3668729848856</v>
      </c>
      <c r="I338">
        <v>35.079776736613901</v>
      </c>
      <c r="J338">
        <v>-5.4936341033045402</v>
      </c>
      <c r="K338">
        <v>268.857936684837</v>
      </c>
      <c r="L338">
        <v>215.34403724948899</v>
      </c>
      <c r="M338">
        <v>52.2320832492614</v>
      </c>
      <c r="N338">
        <v>1.82678072397504</v>
      </c>
      <c r="O338">
        <v>12.403987579669799</v>
      </c>
      <c r="P338">
        <v>106.30478759271701</v>
      </c>
      <c r="Q338">
        <v>4.4071878435076997E-2</v>
      </c>
    </row>
    <row r="339" spans="1:17" hidden="1" x14ac:dyDescent="0.3">
      <c r="A339" t="s">
        <v>786</v>
      </c>
      <c r="B339" t="s">
        <v>787</v>
      </c>
      <c r="C339" t="str">
        <f>IFERROR(VLOOKUP(Table1[[#This Row],[Ticker]],[1]!Table2[[Symbol]:[Industry]],2,FALSE),"-")</f>
        <v>-</v>
      </c>
      <c r="D339" t="s">
        <v>248</v>
      </c>
      <c r="E339">
        <v>21174.437694749999</v>
      </c>
      <c r="F339">
        <v>733.7</v>
      </c>
      <c r="G339">
        <v>60.116707493986901</v>
      </c>
      <c r="H339">
        <v>1.5998073089518301</v>
      </c>
      <c r="I339">
        <v>27.009132777058301</v>
      </c>
      <c r="J339">
        <v>-4.0462391485221199</v>
      </c>
      <c r="K339">
        <v>679.19896841490299</v>
      </c>
      <c r="L339">
        <v>567.52291191362201</v>
      </c>
      <c r="M339">
        <v>57.593800724425002</v>
      </c>
      <c r="N339">
        <v>1.0792574661958501</v>
      </c>
      <c r="O339">
        <v>5.6290036799781804</v>
      </c>
      <c r="P339">
        <v>90.893716664498498</v>
      </c>
      <c r="Q339">
        <v>-2.7267645837291E-2</v>
      </c>
    </row>
    <row r="340" spans="1:17" x14ac:dyDescent="0.3">
      <c r="A340" t="s">
        <v>788</v>
      </c>
      <c r="B340" t="s">
        <v>789</v>
      </c>
      <c r="C340" t="str">
        <f>IFERROR(VLOOKUP(Table1[[#This Row],[Ticker]],[1]!Table2[[Symbol]:[Industry]],2,FALSE),"-")</f>
        <v>-</v>
      </c>
      <c r="D340" t="s">
        <v>51</v>
      </c>
      <c r="E340">
        <v>21015.546402460001</v>
      </c>
      <c r="F340">
        <v>1067.1500000000001</v>
      </c>
      <c r="G340">
        <v>12.5034527533491</v>
      </c>
      <c r="H340">
        <v>-13.878755453660901</v>
      </c>
      <c r="I340">
        <v>-10.390006398171099</v>
      </c>
      <c r="J340">
        <v>-3.2270780271747599</v>
      </c>
      <c r="K340">
        <v>1071.4471750059899</v>
      </c>
      <c r="L340">
        <v>951.17609100130505</v>
      </c>
      <c r="M340">
        <v>36.656560350138498</v>
      </c>
      <c r="N340">
        <v>0.47588159281491199</v>
      </c>
      <c r="O340">
        <v>20.409501944431401</v>
      </c>
      <c r="P340">
        <v>50.908576681043598</v>
      </c>
      <c r="Q340">
        <v>1.2132695672674E-2</v>
      </c>
    </row>
    <row r="341" spans="1:17" x14ac:dyDescent="0.3">
      <c r="A341" t="s">
        <v>790</v>
      </c>
      <c r="B341" t="s">
        <v>791</v>
      </c>
      <c r="C341" t="str">
        <f>IFERROR(VLOOKUP(Table1[[#This Row],[Ticker]],[1]!Table2[[Symbol]:[Industry]],2,FALSE),"-")</f>
        <v>-</v>
      </c>
      <c r="D341" t="s">
        <v>139</v>
      </c>
      <c r="E341">
        <v>20923.446996809998</v>
      </c>
      <c r="F341">
        <v>1487.25</v>
      </c>
      <c r="G341">
        <v>194.57334098153299</v>
      </c>
      <c r="H341">
        <v>-3.4215969569320501</v>
      </c>
      <c r="I341">
        <v>-2.9439411548397199</v>
      </c>
      <c r="J341">
        <v>-4.3940079644524896</v>
      </c>
      <c r="K341">
        <v>1447.75969485775</v>
      </c>
      <c r="L341">
        <v>1182.67936902989</v>
      </c>
      <c r="M341">
        <v>50.342232142450598</v>
      </c>
      <c r="N341">
        <v>0.866679476015636</v>
      </c>
      <c r="O341">
        <v>5.9001512859303897</v>
      </c>
      <c r="P341">
        <v>234.966216216216</v>
      </c>
    </row>
    <row r="342" spans="1:17" hidden="1" x14ac:dyDescent="0.3">
      <c r="A342" t="s">
        <v>792</v>
      </c>
      <c r="B342" t="s">
        <v>793</v>
      </c>
      <c r="C342" t="str">
        <f>IFERROR(VLOOKUP(Table1[[#This Row],[Ticker]],[1]!Table2[[Symbol]:[Industry]],2,FALSE),"-")</f>
        <v>-</v>
      </c>
      <c r="D342" t="s">
        <v>561</v>
      </c>
      <c r="E342">
        <v>20844.566954400001</v>
      </c>
      <c r="F342">
        <v>2004.3</v>
      </c>
      <c r="G342">
        <v>-17.425566748521899</v>
      </c>
      <c r="H342">
        <v>-8.2998185877787094</v>
      </c>
      <c r="I342">
        <v>9.4647927345138392</v>
      </c>
      <c r="J342">
        <v>-0.72708531578825997</v>
      </c>
      <c r="K342">
        <v>1992.0713714282101</v>
      </c>
      <c r="L342">
        <v>1832.48056392801</v>
      </c>
      <c r="M342">
        <v>42.573623449138701</v>
      </c>
      <c r="N342">
        <v>0.47661424093905802</v>
      </c>
      <c r="O342">
        <v>16.250062365913202</v>
      </c>
      <c r="P342">
        <v>37.0742716454657</v>
      </c>
      <c r="Q342">
        <v>-2.8799771375467E-2</v>
      </c>
    </row>
    <row r="343" spans="1:17" x14ac:dyDescent="0.3">
      <c r="A343" t="s">
        <v>794</v>
      </c>
      <c r="B343" t="s">
        <v>795</v>
      </c>
      <c r="C343" t="str">
        <f>IFERROR(VLOOKUP(Table1[[#This Row],[Ticker]],[1]!Table2[[Symbol]:[Industry]],2,FALSE),"-")</f>
        <v>-</v>
      </c>
      <c r="D343" t="s">
        <v>139</v>
      </c>
      <c r="E343">
        <v>20757.897068394999</v>
      </c>
      <c r="F343">
        <v>609.25</v>
      </c>
      <c r="G343">
        <v>155.39840430563899</v>
      </c>
      <c r="H343">
        <v>8.5206109577889499</v>
      </c>
      <c r="I343">
        <v>65.248094431583297</v>
      </c>
      <c r="J343">
        <v>0.13699305164027301</v>
      </c>
      <c r="K343">
        <v>515.82856147369898</v>
      </c>
      <c r="L343">
        <v>390.066506095742</v>
      </c>
      <c r="M343">
        <v>71.278202561498304</v>
      </c>
      <c r="N343">
        <v>1.2868027488437399</v>
      </c>
      <c r="O343">
        <v>4.53016003282724</v>
      </c>
      <c r="P343">
        <v>190.049988098071</v>
      </c>
      <c r="Q343">
        <v>0.237500706282326</v>
      </c>
    </row>
    <row r="344" spans="1:17" x14ac:dyDescent="0.3">
      <c r="A344" t="s">
        <v>796</v>
      </c>
      <c r="B344" t="s">
        <v>797</v>
      </c>
      <c r="C344" t="str">
        <f>IFERROR(VLOOKUP(Table1[[#This Row],[Ticker]],[1]!Table2[[Symbol]:[Industry]],2,FALSE),"-")</f>
        <v>-</v>
      </c>
      <c r="D344" t="s">
        <v>385</v>
      </c>
      <c r="E344">
        <v>20663.642217774999</v>
      </c>
      <c r="F344">
        <v>515.15</v>
      </c>
      <c r="G344">
        <v>57.733480317766002</v>
      </c>
      <c r="H344">
        <v>2.69887065136143</v>
      </c>
      <c r="I344">
        <v>35.2560564269344</v>
      </c>
      <c r="J344">
        <v>0.98964253677227698</v>
      </c>
      <c r="K344">
        <v>492.853997170985</v>
      </c>
      <c r="L344">
        <v>415.94478488336898</v>
      </c>
      <c r="M344">
        <v>55.317278589232899</v>
      </c>
      <c r="N344">
        <v>0.57654634401682503</v>
      </c>
      <c r="O344">
        <v>11.491798505289699</v>
      </c>
      <c r="P344">
        <v>95.539950654773193</v>
      </c>
      <c r="Q344">
        <v>4.3791970483138001E-2</v>
      </c>
    </row>
    <row r="345" spans="1:17" x14ac:dyDescent="0.3">
      <c r="A345" t="s">
        <v>798</v>
      </c>
      <c r="B345" t="s">
        <v>799</v>
      </c>
      <c r="C345" t="str">
        <f>IFERROR(VLOOKUP(Table1[[#This Row],[Ticker]],[1]!Table2[[Symbol]:[Industry]],2,FALSE),"-")</f>
        <v>-</v>
      </c>
      <c r="D345" t="s">
        <v>46</v>
      </c>
      <c r="E345">
        <v>20533.722660539999</v>
      </c>
      <c r="F345">
        <v>323.45</v>
      </c>
      <c r="G345">
        <v>83.804589711912001</v>
      </c>
      <c r="H345">
        <v>-4.7976420778553699</v>
      </c>
      <c r="I345">
        <v>16.1380738642263</v>
      </c>
      <c r="J345">
        <v>1.38444063727198</v>
      </c>
      <c r="K345">
        <v>319.10521882484198</v>
      </c>
      <c r="L345">
        <v>260.22759002542898</v>
      </c>
      <c r="M345">
        <v>56.225039356177497</v>
      </c>
      <c r="N345">
        <v>0.50933684610052699</v>
      </c>
      <c r="O345">
        <v>12.691296954706999</v>
      </c>
      <c r="P345">
        <v>136.872940314902</v>
      </c>
      <c r="Q345">
        <v>0.16528214838202401</v>
      </c>
    </row>
    <row r="346" spans="1:17" x14ac:dyDescent="0.3">
      <c r="A346" t="s">
        <v>800</v>
      </c>
      <c r="B346" t="s">
        <v>801</v>
      </c>
      <c r="C346" t="str">
        <f>IFERROR(VLOOKUP(Table1[[#This Row],[Ticker]],[1]!Table2[[Symbol]:[Industry]],2,FALSE),"-")</f>
        <v>-</v>
      </c>
      <c r="D346" t="s">
        <v>226</v>
      </c>
      <c r="E346">
        <v>20518.919262395</v>
      </c>
      <c r="F346">
        <v>460.15</v>
      </c>
      <c r="G346">
        <v>18.408352118347601</v>
      </c>
      <c r="H346">
        <v>0.55432208827427398</v>
      </c>
      <c r="I346">
        <v>25.290536332384999</v>
      </c>
      <c r="J346">
        <v>-3.0727432734897899</v>
      </c>
      <c r="K346">
        <v>454.861944979025</v>
      </c>
      <c r="L346">
        <v>377.71147390593501</v>
      </c>
      <c r="M346">
        <v>43.632866823585402</v>
      </c>
      <c r="N346">
        <v>2.2188332109851099</v>
      </c>
      <c r="O346">
        <v>25.491687493208701</v>
      </c>
      <c r="P346">
        <v>63.7544483985765</v>
      </c>
      <c r="Q346">
        <v>7.1380225020301002E-2</v>
      </c>
    </row>
    <row r="347" spans="1:17" x14ac:dyDescent="0.3">
      <c r="A347" t="s">
        <v>802</v>
      </c>
      <c r="B347" t="s">
        <v>803</v>
      </c>
      <c r="C347" t="str">
        <f>IFERROR(VLOOKUP(Table1[[#This Row],[Ticker]],[1]!Table2[[Symbol]:[Industry]],2,FALSE),"-")</f>
        <v>-</v>
      </c>
      <c r="D347" t="s">
        <v>283</v>
      </c>
      <c r="E347">
        <v>20427.9348393</v>
      </c>
      <c r="F347">
        <v>409.9</v>
      </c>
      <c r="G347">
        <v>-5.28808333215225</v>
      </c>
      <c r="H347">
        <v>22.082404281158698</v>
      </c>
      <c r="I347">
        <v>-29.586122819245801</v>
      </c>
      <c r="J347">
        <v>3.1573577829377899</v>
      </c>
      <c r="K347">
        <v>374.36013215898998</v>
      </c>
      <c r="L347">
        <v>372.207568266951</v>
      </c>
      <c r="M347">
        <v>75.6785910447378</v>
      </c>
      <c r="N347">
        <v>0.44246088934287597</v>
      </c>
      <c r="O347">
        <v>36.130763600878197</v>
      </c>
      <c r="P347">
        <v>31.758277081324302</v>
      </c>
      <c r="Q347">
        <v>8.8269139360133003E-2</v>
      </c>
    </row>
    <row r="348" spans="1:17" x14ac:dyDescent="0.3">
      <c r="A348" t="s">
        <v>804</v>
      </c>
      <c r="B348" t="s">
        <v>805</v>
      </c>
      <c r="C348" t="str">
        <f>IFERROR(VLOOKUP(Table1[[#This Row],[Ticker]],[1]!Table2[[Symbol]:[Industry]],2,FALSE),"-")</f>
        <v>-</v>
      </c>
      <c r="D348" t="s">
        <v>40</v>
      </c>
      <c r="E348">
        <v>20392.932044540001</v>
      </c>
      <c r="F348">
        <v>541.5</v>
      </c>
      <c r="G348">
        <v>31.300597468775099</v>
      </c>
      <c r="H348">
        <v>-0.83975913940901703</v>
      </c>
      <c r="I348">
        <v>1.3429988607599801</v>
      </c>
      <c r="J348">
        <v>-2.84703493628475</v>
      </c>
      <c r="K348">
        <v>514.88782758682498</v>
      </c>
      <c r="L348">
        <v>450.34124976258897</v>
      </c>
      <c r="M348">
        <v>54.234170038006603</v>
      </c>
      <c r="N348">
        <v>0.42201222629463497</v>
      </c>
      <c r="O348">
        <v>9.5937211449676791</v>
      </c>
      <c r="P348">
        <v>62.612612612612601</v>
      </c>
      <c r="Q348">
        <v>0.139813125371508</v>
      </c>
    </row>
    <row r="349" spans="1:17" x14ac:dyDescent="0.3">
      <c r="A349" t="s">
        <v>806</v>
      </c>
      <c r="B349" t="s">
        <v>807</v>
      </c>
      <c r="C349" t="str">
        <f>IFERROR(VLOOKUP(Table1[[#This Row],[Ticker]],[1]!Table2[[Symbol]:[Industry]],2,FALSE),"-")</f>
        <v>-</v>
      </c>
      <c r="D349" t="s">
        <v>317</v>
      </c>
      <c r="E349">
        <v>20364.481800000001</v>
      </c>
      <c r="F349">
        <v>1773.5</v>
      </c>
      <c r="G349">
        <v>91.040037981560403</v>
      </c>
      <c r="H349">
        <v>-22.4796484686164</v>
      </c>
      <c r="I349">
        <v>105.936790507795</v>
      </c>
      <c r="J349">
        <v>1.3249066107301</v>
      </c>
      <c r="K349">
        <v>1973.6519151473799</v>
      </c>
      <c r="L349">
        <v>1399.90471542006</v>
      </c>
      <c r="M349">
        <v>26.423265522299701</v>
      </c>
      <c r="N349">
        <v>0.38657425947320301</v>
      </c>
      <c r="O349">
        <v>59.785734423456397</v>
      </c>
      <c r="P349">
        <v>173.56162270553699</v>
      </c>
      <c r="Q349">
        <v>0.19145186939912401</v>
      </c>
    </row>
    <row r="350" spans="1:17" x14ac:dyDescent="0.3">
      <c r="A350" t="s">
        <v>808</v>
      </c>
      <c r="B350" t="s">
        <v>809</v>
      </c>
      <c r="C350" t="str">
        <f>IFERROR(VLOOKUP(Table1[[#This Row],[Ticker]],[1]!Table2[[Symbol]:[Industry]],2,FALSE),"-")</f>
        <v>-</v>
      </c>
      <c r="D350" t="s">
        <v>283</v>
      </c>
      <c r="E350">
        <v>20181.007186725001</v>
      </c>
      <c r="F350">
        <v>2510.25</v>
      </c>
      <c r="G350">
        <v>-2.72087224664967</v>
      </c>
      <c r="H350">
        <v>15.9476186195784</v>
      </c>
      <c r="I350">
        <v>-4.5026490141828104</v>
      </c>
      <c r="J350">
        <v>4.0017497784747897</v>
      </c>
      <c r="K350">
        <v>2210.8042150874899</v>
      </c>
      <c r="L350">
        <v>2045.5563773844999</v>
      </c>
      <c r="M350">
        <v>91.338387392624995</v>
      </c>
      <c r="N350">
        <v>1.0534527145090899</v>
      </c>
      <c r="O350">
        <v>1.1433124190817601</v>
      </c>
      <c r="P350">
        <v>43.4428571428571</v>
      </c>
      <c r="Q350">
        <v>7.8031750333209998E-2</v>
      </c>
    </row>
    <row r="351" spans="1:17" hidden="1" x14ac:dyDescent="0.3">
      <c r="A351" t="s">
        <v>810</v>
      </c>
      <c r="B351" t="s">
        <v>811</v>
      </c>
      <c r="C351" t="str">
        <f>IFERROR(VLOOKUP(Table1[[#This Row],[Ticker]],[1]!Table2[[Symbol]:[Industry]],2,FALSE),"-")</f>
        <v>-</v>
      </c>
      <c r="D351" t="s">
        <v>139</v>
      </c>
      <c r="E351">
        <v>20173.740000000002</v>
      </c>
      <c r="F351">
        <v>138.78</v>
      </c>
      <c r="G351">
        <v>-14.3450832103187</v>
      </c>
      <c r="H351">
        <v>-9.7370419831100694</v>
      </c>
      <c r="I351">
        <v>-6.5296564054374002</v>
      </c>
      <c r="J351">
        <v>-0.95201997480262801</v>
      </c>
      <c r="K351">
        <v>141.16385706778101</v>
      </c>
      <c r="L351">
        <v>133.10474225955201</v>
      </c>
      <c r="M351">
        <v>53.328059728626101</v>
      </c>
      <c r="N351">
        <v>0.385519284465559</v>
      </c>
      <c r="O351">
        <v>11.5794783109958</v>
      </c>
      <c r="P351">
        <v>20.312093628088402</v>
      </c>
    </row>
    <row r="352" spans="1:17" hidden="1" x14ac:dyDescent="0.3">
      <c r="A352" t="s">
        <v>812</v>
      </c>
      <c r="B352" t="s">
        <v>813</v>
      </c>
      <c r="C352" t="str">
        <f>IFERROR(VLOOKUP(Table1[[#This Row],[Ticker]],[1]!Table2[[Symbol]:[Industry]],2,FALSE),"-")</f>
        <v>-</v>
      </c>
      <c r="D352" t="s">
        <v>139</v>
      </c>
      <c r="E352">
        <v>20155.501969815999</v>
      </c>
      <c r="F352">
        <v>339.99</v>
      </c>
      <c r="G352">
        <v>-16.100832209779</v>
      </c>
      <c r="H352">
        <v>-2.5739535107214202</v>
      </c>
      <c r="I352">
        <v>-14.5494891842201</v>
      </c>
      <c r="J352">
        <v>-2.32578844511931</v>
      </c>
      <c r="K352">
        <v>340.775592563815</v>
      </c>
      <c r="L352">
        <v>336.35070356575199</v>
      </c>
      <c r="M352">
        <v>42.778347382377802</v>
      </c>
      <c r="N352">
        <v>1.3413033048288301</v>
      </c>
      <c r="O352">
        <v>7.3560987087855496</v>
      </c>
      <c r="P352">
        <v>14.861486486486401</v>
      </c>
      <c r="Q352">
        <v>-0.10379904096142301</v>
      </c>
    </row>
    <row r="353" spans="1:17" x14ac:dyDescent="0.3">
      <c r="A353" t="s">
        <v>814</v>
      </c>
      <c r="B353" t="s">
        <v>815</v>
      </c>
      <c r="C353" t="str">
        <f>IFERROR(VLOOKUP(Table1[[#This Row],[Ticker]],[1]!Table2[[Symbol]:[Industry]],2,FALSE),"-")</f>
        <v>-</v>
      </c>
      <c r="D353" t="s">
        <v>728</v>
      </c>
      <c r="E353">
        <v>20123.627783399999</v>
      </c>
      <c r="F353">
        <v>1465.05</v>
      </c>
      <c r="G353">
        <v>57.080545318365402</v>
      </c>
      <c r="H353">
        <v>-8.7575436532674402</v>
      </c>
      <c r="I353">
        <v>40.486798587946801</v>
      </c>
      <c r="J353">
        <v>2.5598782757769598</v>
      </c>
      <c r="K353">
        <v>1482.5963681968301</v>
      </c>
      <c r="L353">
        <v>1196.4008316975301</v>
      </c>
      <c r="M353">
        <v>60.0945445943929</v>
      </c>
      <c r="N353">
        <v>0.400947600837604</v>
      </c>
      <c r="O353">
        <v>29.480222518002702</v>
      </c>
      <c r="P353">
        <v>115.13215859030799</v>
      </c>
      <c r="Q353">
        <v>0.248216562725285</v>
      </c>
    </row>
    <row r="354" spans="1:17" x14ac:dyDescent="0.3">
      <c r="A354" t="s">
        <v>816</v>
      </c>
      <c r="B354" t="s">
        <v>817</v>
      </c>
      <c r="C354" t="str">
        <f>IFERROR(VLOOKUP(Table1[[#This Row],[Ticker]],[1]!Table2[[Symbol]:[Industry]],2,FALSE),"-")</f>
        <v>-</v>
      </c>
      <c r="D354" t="s">
        <v>40</v>
      </c>
      <c r="E354">
        <v>20005.557529379999</v>
      </c>
      <c r="F354">
        <v>888.4</v>
      </c>
      <c r="G354">
        <v>-17.5500223279153</v>
      </c>
      <c r="H354">
        <v>-7.9787137939077102</v>
      </c>
      <c r="I354">
        <v>-10.1118104327066</v>
      </c>
      <c r="J354">
        <v>-1.9386322184140801</v>
      </c>
      <c r="K354">
        <v>915.23224842271497</v>
      </c>
      <c r="L354">
        <v>859.15625978488697</v>
      </c>
      <c r="M354">
        <v>45.164751108889099</v>
      </c>
      <c r="N354">
        <v>0.39523403739574398</v>
      </c>
      <c r="O354">
        <v>15.3759567762269</v>
      </c>
      <c r="P354">
        <v>24.9156355455568</v>
      </c>
    </row>
    <row r="355" spans="1:17" hidden="1" x14ac:dyDescent="0.3">
      <c r="A355" t="s">
        <v>818</v>
      </c>
      <c r="B355" t="s">
        <v>819</v>
      </c>
      <c r="C355" t="str">
        <f>IFERROR(VLOOKUP(Table1[[#This Row],[Ticker]],[1]!Table2[[Symbol]:[Industry]],2,FALSE),"-")</f>
        <v>-</v>
      </c>
      <c r="D355" t="s">
        <v>566</v>
      </c>
      <c r="E355">
        <v>19949.938282039999</v>
      </c>
      <c r="F355">
        <v>801.05</v>
      </c>
      <c r="G355">
        <v>-43.966569098393698</v>
      </c>
      <c r="H355">
        <v>-8.2230309441280003</v>
      </c>
      <c r="I355">
        <v>-18.4456982707636</v>
      </c>
      <c r="J355">
        <v>-1.4376520712652801</v>
      </c>
      <c r="K355">
        <v>822.41523256794403</v>
      </c>
      <c r="L355">
        <v>845.48208732411194</v>
      </c>
      <c r="M355">
        <v>41.964372060581503</v>
      </c>
      <c r="N355">
        <v>0.681038879898477</v>
      </c>
      <c r="O355">
        <v>19.7178702952375</v>
      </c>
      <c r="P355">
        <v>5.64457632706889</v>
      </c>
      <c r="Q355">
        <v>-0.15767998243367101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Row],[Ticker]],[1]!Table2[[Symbol]:[Industry]],2,FALSE),"-")</f>
        <v>-</v>
      </c>
      <c r="D356" t="s">
        <v>46</v>
      </c>
      <c r="E356">
        <v>19800.002473500001</v>
      </c>
      <c r="F356">
        <v>1654.85</v>
      </c>
      <c r="G356">
        <v>201.60339628243699</v>
      </c>
      <c r="H356">
        <v>-7.6495918181153005E-2</v>
      </c>
      <c r="I356">
        <v>116.948158295371</v>
      </c>
      <c r="J356">
        <v>-1.9257836212281301</v>
      </c>
      <c r="K356">
        <v>1555.70797189061</v>
      </c>
      <c r="L356">
        <v>1122.8459003437499</v>
      </c>
      <c r="M356">
        <v>56.496198417061898</v>
      </c>
      <c r="N356">
        <v>0.40592154318027002</v>
      </c>
      <c r="O356">
        <v>8.5717738767864198</v>
      </c>
      <c r="P356">
        <v>244.760416666666</v>
      </c>
      <c r="Q356">
        <v>0.19048844640753201</v>
      </c>
    </row>
    <row r="357" spans="1:17" x14ac:dyDescent="0.3">
      <c r="A357" t="s">
        <v>822</v>
      </c>
      <c r="B357" t="s">
        <v>823</v>
      </c>
      <c r="C357" t="str">
        <f>IFERROR(VLOOKUP(Table1[[#This Row],[Ticker]],[1]!Table2[[Symbol]:[Industry]],2,FALSE),"-")</f>
        <v>-</v>
      </c>
      <c r="D357" t="s">
        <v>577</v>
      </c>
      <c r="E357">
        <v>19671.2719364</v>
      </c>
      <c r="F357">
        <v>1073.25</v>
      </c>
      <c r="G357">
        <v>123.749396308263</v>
      </c>
      <c r="H357">
        <v>44.2477845000816</v>
      </c>
      <c r="I357">
        <v>44.601838213855899</v>
      </c>
      <c r="J357">
        <v>12.913882822307899</v>
      </c>
      <c r="K357">
        <v>874.73847482825295</v>
      </c>
      <c r="L357">
        <v>689.75894580228396</v>
      </c>
      <c r="M357">
        <v>76.283186131170396</v>
      </c>
      <c r="N357">
        <v>1.4274604684588801</v>
      </c>
      <c r="O357">
        <v>10.7849988353132</v>
      </c>
      <c r="P357">
        <v>160.27646416878801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Row],[Ticker]],[1]!Table2[[Symbol]:[Industry]],2,FALSE),"-")</f>
        <v>-</v>
      </c>
      <c r="D358" t="s">
        <v>27</v>
      </c>
      <c r="E358">
        <v>19660.708150439001</v>
      </c>
      <c r="F358">
        <v>96.81</v>
      </c>
      <c r="G358">
        <v>-19.791582229775699</v>
      </c>
      <c r="H358">
        <v>-3.63153867782616</v>
      </c>
      <c r="I358">
        <v>-2.3378952895295599</v>
      </c>
      <c r="J358">
        <v>6.5375891943930498</v>
      </c>
      <c r="K358">
        <v>89.547457132139499</v>
      </c>
      <c r="L358">
        <v>85.559234099090901</v>
      </c>
      <c r="M358">
        <v>68.623816931226699</v>
      </c>
      <c r="N358">
        <v>0.82206898867799005</v>
      </c>
      <c r="O358">
        <v>15.0707571531866</v>
      </c>
      <c r="P358">
        <v>48.823981552651802</v>
      </c>
      <c r="Q358">
        <v>9.2554963854055997E-2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Row],[Ticker]],[1]!Table2[[Symbol]:[Industry]],2,FALSE),"-")</f>
        <v>-</v>
      </c>
      <c r="D359" t="s">
        <v>402</v>
      </c>
      <c r="E359">
        <v>19653.491813189899</v>
      </c>
      <c r="F359">
        <v>8275.6</v>
      </c>
      <c r="G359">
        <v>1.17982903767001</v>
      </c>
      <c r="H359">
        <v>3.2913528371895802</v>
      </c>
      <c r="I359">
        <v>21.542288341221301</v>
      </c>
      <c r="J359">
        <v>2.5261361736203201</v>
      </c>
      <c r="K359">
        <v>7942.0048348373602</v>
      </c>
      <c r="L359">
        <v>7256.7520204721004</v>
      </c>
      <c r="M359">
        <v>63.678304976824997</v>
      </c>
      <c r="N359">
        <v>0.39309599477812301</v>
      </c>
      <c r="O359">
        <v>8.5117695393687391</v>
      </c>
      <c r="P359">
        <v>50.832938431815599</v>
      </c>
      <c r="Q359">
        <v>3.6481987875450002E-3</v>
      </c>
    </row>
    <row r="360" spans="1:17" hidden="1" x14ac:dyDescent="0.3">
      <c r="A360" t="s">
        <v>828</v>
      </c>
      <c r="B360" t="s">
        <v>829</v>
      </c>
      <c r="C360" t="str">
        <f>IFERROR(VLOOKUP(Table1[[#This Row],[Ticker]],[1]!Table2[[Symbol]:[Industry]],2,FALSE),"-")</f>
        <v>-</v>
      </c>
      <c r="D360" t="s">
        <v>127</v>
      </c>
      <c r="E360">
        <v>19638.143192700001</v>
      </c>
      <c r="F360">
        <v>14820.2</v>
      </c>
      <c r="G360">
        <v>122.03801994359701</v>
      </c>
      <c r="H360">
        <v>3.5880443486265898</v>
      </c>
      <c r="I360">
        <v>68.219743134141595</v>
      </c>
      <c r="J360">
        <v>7.4047763861925802</v>
      </c>
      <c r="K360">
        <v>13294.057120568899</v>
      </c>
      <c r="L360">
        <v>9797.4941034502899</v>
      </c>
      <c r="M360">
        <v>39.854552227454697</v>
      </c>
      <c r="N360">
        <v>0.28321499728960298</v>
      </c>
      <c r="O360">
        <v>5.9506619343868401</v>
      </c>
      <c r="P360">
        <v>231.59631713783801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Row],[Ticker]],[1]!Table2[[Symbol]:[Industry]],2,FALSE),"-")</f>
        <v>-</v>
      </c>
      <c r="D361" t="s">
        <v>528</v>
      </c>
      <c r="E361">
        <v>19636.051013845001</v>
      </c>
      <c r="F361">
        <v>455.75</v>
      </c>
      <c r="G361">
        <v>-50.8873488925502</v>
      </c>
      <c r="H361">
        <v>0.80479452624318104</v>
      </c>
      <c r="I361">
        <v>-33.406869297983697</v>
      </c>
      <c r="J361">
        <v>0.81026887253361102</v>
      </c>
      <c r="K361">
        <v>451.538757514895</v>
      </c>
      <c r="L361">
        <v>474.59042397567703</v>
      </c>
      <c r="M361">
        <v>62.882018052801797</v>
      </c>
      <c r="N361">
        <v>0.73913948020189901</v>
      </c>
      <c r="O361">
        <v>50.306652944678099</v>
      </c>
      <c r="P361">
        <v>49.779808071513102</v>
      </c>
      <c r="Q361">
        <v>5.3482140956676E-2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Row],[Ticker]],[1]!Table2[[Symbol]:[Industry]],2,FALSE),"-")</f>
        <v>-</v>
      </c>
      <c r="D362" t="s">
        <v>163</v>
      </c>
      <c r="E362">
        <v>19532.408619149999</v>
      </c>
      <c r="F362">
        <v>798.4</v>
      </c>
      <c r="G362">
        <v>102.497573294852</v>
      </c>
      <c r="H362">
        <v>-0.61805347984455095</v>
      </c>
      <c r="I362">
        <v>15.4616187511487</v>
      </c>
      <c r="J362">
        <v>0.92239893085246405</v>
      </c>
      <c r="K362">
        <v>809.16605223199394</v>
      </c>
      <c r="L362">
        <v>670.87532974718397</v>
      </c>
      <c r="M362">
        <v>55.015402488847599</v>
      </c>
      <c r="N362">
        <v>0.56536176903231705</v>
      </c>
      <c r="O362">
        <v>22.745490981963901</v>
      </c>
      <c r="P362">
        <v>166.13333333333301</v>
      </c>
      <c r="Q362">
        <v>0.182874543595199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Row],[Ticker]],[1]!Table2[[Symbol]:[Industry]],2,FALSE),"-")</f>
        <v>-</v>
      </c>
      <c r="D363" t="s">
        <v>632</v>
      </c>
      <c r="E363">
        <v>19497.663018105999</v>
      </c>
      <c r="F363">
        <v>207.26</v>
      </c>
      <c r="G363">
        <v>35.410979236913803</v>
      </c>
      <c r="H363">
        <v>7.8235977740500999</v>
      </c>
      <c r="I363">
        <v>23.267029382900098</v>
      </c>
      <c r="J363">
        <v>7.83501290024157</v>
      </c>
      <c r="K363">
        <v>175.12783920007701</v>
      </c>
      <c r="L363">
        <v>152.27164014285199</v>
      </c>
      <c r="M363">
        <v>81.435836886639805</v>
      </c>
      <c r="N363">
        <v>1.2531321406706599</v>
      </c>
      <c r="O363">
        <v>1.2737624240084899</v>
      </c>
      <c r="P363">
        <v>84.067495559502603</v>
      </c>
      <c r="Q363">
        <v>4.2611537965837998E-2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Row],[Ticker]],[1]!Table2[[Symbol]:[Industry]],2,FALSE),"-")</f>
        <v>-</v>
      </c>
      <c r="D364" t="s">
        <v>80</v>
      </c>
      <c r="E364">
        <v>19417.326326499999</v>
      </c>
      <c r="F364">
        <v>821.9</v>
      </c>
      <c r="G364">
        <v>-35.173382877528198</v>
      </c>
      <c r="H364">
        <v>-1.5526452923573599</v>
      </c>
      <c r="I364">
        <v>-16.358150565985198</v>
      </c>
      <c r="J364">
        <v>-6.2809571907225595E-2</v>
      </c>
      <c r="K364">
        <v>812.39189074407204</v>
      </c>
      <c r="L364">
        <v>841.87165812409296</v>
      </c>
      <c r="M364">
        <v>57.606333754837401</v>
      </c>
      <c r="N364">
        <v>0.80679792672454398</v>
      </c>
      <c r="O364">
        <v>28.750456259885599</v>
      </c>
      <c r="P364">
        <v>17.4142857142857</v>
      </c>
      <c r="Q364">
        <v>-9.1731955469217002E-2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Row],[Ticker]],[1]!Table2[[Symbol]:[Industry]],2,FALSE),"-")</f>
        <v>-</v>
      </c>
      <c r="D365" t="s">
        <v>139</v>
      </c>
      <c r="E365">
        <v>19340.925924075</v>
      </c>
      <c r="F365">
        <v>1722.2</v>
      </c>
      <c r="G365">
        <v>164.64187266827301</v>
      </c>
      <c r="H365">
        <v>-6.2444681229487804</v>
      </c>
      <c r="I365">
        <v>-0.216656146058644</v>
      </c>
      <c r="J365">
        <v>-1.0894338487780399</v>
      </c>
      <c r="K365">
        <v>1786.97149438819</v>
      </c>
      <c r="L365">
        <v>1521.1469953706701</v>
      </c>
      <c r="M365">
        <v>47.536645504055201</v>
      </c>
      <c r="N365">
        <v>0.559725186346683</v>
      </c>
      <c r="O365">
        <v>25.4676235902913</v>
      </c>
      <c r="P365">
        <v>199.9967389805</v>
      </c>
      <c r="Q365">
        <v>8.3948835377131006E-2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Row],[Ticker]],[1]!Table2[[Symbol]:[Industry]],2,FALSE),"-")</f>
        <v>-</v>
      </c>
      <c r="D366" t="s">
        <v>54</v>
      </c>
      <c r="E366">
        <v>19323.505301419998</v>
      </c>
      <c r="F366">
        <v>1201.75</v>
      </c>
      <c r="G366">
        <v>-44.476284913934002</v>
      </c>
      <c r="H366">
        <v>-9.6113829986646699</v>
      </c>
      <c r="I366">
        <v>-32.409387373481998</v>
      </c>
      <c r="J366">
        <v>-3.2473094298298602</v>
      </c>
      <c r="K366">
        <v>1289.5593243124999</v>
      </c>
      <c r="L366">
        <v>1381.1691830278201</v>
      </c>
      <c r="M366">
        <v>38.8398955682229</v>
      </c>
      <c r="N366">
        <v>0.67549886866311504</v>
      </c>
      <c r="O366">
        <v>49.4487206157686</v>
      </c>
      <c r="P366">
        <v>4.2281006071118696</v>
      </c>
      <c r="Q366">
        <v>5.1877821588466003E-2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Row],[Ticker]],[1]!Table2[[Symbol]:[Industry]],2,FALSE),"-")</f>
        <v>-</v>
      </c>
      <c r="D367" t="s">
        <v>262</v>
      </c>
      <c r="E367">
        <v>19007.942205744999</v>
      </c>
      <c r="F367">
        <v>1311.75</v>
      </c>
      <c r="G367">
        <v>153.642906457962</v>
      </c>
      <c r="H367">
        <v>5.20923480430754</v>
      </c>
      <c r="I367">
        <v>29.941459124523501</v>
      </c>
      <c r="J367">
        <v>-4.9459719497865002</v>
      </c>
      <c r="K367">
        <v>1258.49260449907</v>
      </c>
      <c r="L367">
        <v>1009.13247963187</v>
      </c>
      <c r="M367">
        <v>57.175087502339899</v>
      </c>
      <c r="N367">
        <v>1.3826703674918399</v>
      </c>
      <c r="O367">
        <v>10.539355822374599</v>
      </c>
      <c r="P367">
        <v>186.40829694323099</v>
      </c>
      <c r="Q367">
        <v>0.18848510888804701</v>
      </c>
    </row>
    <row r="368" spans="1:17" x14ac:dyDescent="0.3">
      <c r="A368" t="s">
        <v>844</v>
      </c>
      <c r="B368" t="s">
        <v>845</v>
      </c>
      <c r="C368" t="str">
        <f>IFERROR(VLOOKUP(Table1[[#This Row],[Ticker]],[1]!Table2[[Symbol]:[Industry]],2,FALSE),"-")</f>
        <v>-</v>
      </c>
      <c r="D368" t="s">
        <v>632</v>
      </c>
      <c r="E368">
        <v>18905.858294310001</v>
      </c>
      <c r="F368">
        <v>37.479999999999997</v>
      </c>
      <c r="G368">
        <v>-27.532952369958601</v>
      </c>
      <c r="H368">
        <v>-2.5250000982933098</v>
      </c>
      <c r="I368">
        <v>-25.207211681278999</v>
      </c>
      <c r="J368">
        <v>-0.361173338806699</v>
      </c>
      <c r="K368">
        <v>37.914913299035199</v>
      </c>
      <c r="L368">
        <v>38.351827415650497</v>
      </c>
      <c r="M368">
        <v>48.900722955965897</v>
      </c>
      <c r="N368">
        <v>0.474474035954633</v>
      </c>
      <c r="O368">
        <v>41.141942369263603</v>
      </c>
      <c r="P368">
        <v>15.679012345679</v>
      </c>
      <c r="Q368">
        <v>4.2406643854586E-2</v>
      </c>
    </row>
    <row r="369" spans="1:17" hidden="1" x14ac:dyDescent="0.3">
      <c r="A369" t="s">
        <v>846</v>
      </c>
      <c r="B369" t="s">
        <v>847</v>
      </c>
      <c r="C369" t="str">
        <f>IFERROR(VLOOKUP(Table1[[#This Row],[Ticker]],[1]!Table2[[Symbol]:[Industry]],2,FALSE),"-")</f>
        <v>-</v>
      </c>
      <c r="D369" t="s">
        <v>848</v>
      </c>
      <c r="E369">
        <v>18837.80928876</v>
      </c>
      <c r="F369">
        <v>1699.1</v>
      </c>
      <c r="G369">
        <v>-8.9436518413848702</v>
      </c>
      <c r="H369">
        <v>-1.73019321114637</v>
      </c>
      <c r="I369">
        <v>6.6928594188685704</v>
      </c>
      <c r="J369">
        <v>5.9605715965877497</v>
      </c>
      <c r="K369">
        <v>1663.2574324925499</v>
      </c>
      <c r="M369">
        <v>58.759634162452002</v>
      </c>
      <c r="N369">
        <v>0.84760167483321602</v>
      </c>
      <c r="O369">
        <v>14.086869519157201</v>
      </c>
      <c r="P369">
        <v>37.9531522754029</v>
      </c>
    </row>
    <row r="370" spans="1:17" x14ac:dyDescent="0.3">
      <c r="A370" t="s">
        <v>849</v>
      </c>
      <c r="B370" t="s">
        <v>850</v>
      </c>
      <c r="C370" t="str">
        <f>IFERROR(VLOOKUP(Table1[[#This Row],[Ticker]],[1]!Table2[[Symbol]:[Industry]],2,FALSE),"-")</f>
        <v>-</v>
      </c>
      <c r="D370" t="s">
        <v>127</v>
      </c>
      <c r="E370">
        <v>18813.413206329999</v>
      </c>
      <c r="F370">
        <v>712.2</v>
      </c>
      <c r="G370">
        <v>94.828741963378903</v>
      </c>
      <c r="H370">
        <v>8.8191453664999795</v>
      </c>
      <c r="I370">
        <v>20.631017555880199</v>
      </c>
      <c r="J370">
        <v>3.1510019479939498E-2</v>
      </c>
      <c r="K370">
        <v>650.197495458866</v>
      </c>
      <c r="L370">
        <v>556.42745572142496</v>
      </c>
      <c r="M370">
        <v>62.265935198851899</v>
      </c>
      <c r="N370">
        <v>0.84469460614092295</v>
      </c>
      <c r="O370">
        <v>5.3074978938500301</v>
      </c>
      <c r="P370">
        <v>126.16703715465199</v>
      </c>
      <c r="Q370">
        <v>0.17746573898624199</v>
      </c>
    </row>
    <row r="371" spans="1:17" x14ac:dyDescent="0.3">
      <c r="A371" t="s">
        <v>851</v>
      </c>
      <c r="B371" t="s">
        <v>852</v>
      </c>
      <c r="C371" t="str">
        <f>IFERROR(VLOOKUP(Table1[[#This Row],[Ticker]],[1]!Table2[[Symbol]:[Industry]],2,FALSE),"-")</f>
        <v>-</v>
      </c>
      <c r="D371" t="s">
        <v>431</v>
      </c>
      <c r="E371">
        <v>18689.64904651</v>
      </c>
      <c r="F371">
        <v>1308.9000000000001</v>
      </c>
      <c r="G371">
        <v>42.052504916132399</v>
      </c>
      <c r="H371">
        <v>-4.2632393131461903</v>
      </c>
      <c r="I371">
        <v>23.116682856458699</v>
      </c>
      <c r="J371">
        <v>-4.6404708947389404</v>
      </c>
      <c r="K371">
        <v>1293.8848197127299</v>
      </c>
      <c r="L371">
        <v>1088.7619814600801</v>
      </c>
      <c r="M371">
        <v>41.562829461733799</v>
      </c>
      <c r="N371">
        <v>0.43394395934846702</v>
      </c>
      <c r="O371">
        <v>17.938727175490801</v>
      </c>
      <c r="P371">
        <v>79.917525773195806</v>
      </c>
      <c r="Q371">
        <v>0.15729432984859301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Row],[Ticker]],[1]!Table2[[Symbol]:[Industry]],2,FALSE),"-")</f>
        <v>-</v>
      </c>
      <c r="D372" t="s">
        <v>566</v>
      </c>
      <c r="E372">
        <v>18678.264750499999</v>
      </c>
      <c r="F372">
        <v>1449.85</v>
      </c>
      <c r="G372">
        <v>-44.176877708689197</v>
      </c>
      <c r="H372">
        <v>-10.9719838981948</v>
      </c>
      <c r="I372">
        <v>-11.0346202481078</v>
      </c>
      <c r="J372">
        <v>0.91500269919301302</v>
      </c>
      <c r="K372">
        <v>1474.83594927893</v>
      </c>
      <c r="L372">
        <v>1483.8683972193501</v>
      </c>
      <c r="M372">
        <v>49.105831863558102</v>
      </c>
      <c r="N372">
        <v>0.57659845311549396</v>
      </c>
      <c r="O372">
        <v>20.629720315894701</v>
      </c>
      <c r="P372">
        <v>14.251379038613001</v>
      </c>
      <c r="Q372">
        <v>-0.103484251969939</v>
      </c>
    </row>
    <row r="373" spans="1:17" x14ac:dyDescent="0.3">
      <c r="A373" t="s">
        <v>855</v>
      </c>
      <c r="B373" t="s">
        <v>856</v>
      </c>
      <c r="C373" t="str">
        <f>IFERROR(VLOOKUP(Table1[[#This Row],[Ticker]],[1]!Table2[[Symbol]:[Industry]],2,FALSE),"-")</f>
        <v>-</v>
      </c>
      <c r="D373" t="s">
        <v>124</v>
      </c>
      <c r="E373">
        <v>18465.020775314999</v>
      </c>
      <c r="F373">
        <v>76.75</v>
      </c>
      <c r="G373">
        <v>401.37762362514502</v>
      </c>
      <c r="H373">
        <v>-17.206908129275298</v>
      </c>
      <c r="I373">
        <v>60.701423548686599</v>
      </c>
      <c r="J373">
        <v>-2.4383159338442599</v>
      </c>
      <c r="K373">
        <v>70.173657669320093</v>
      </c>
      <c r="L373">
        <v>52.260358467058303</v>
      </c>
      <c r="M373">
        <v>37.062151562553296</v>
      </c>
      <c r="N373">
        <v>0.59746664904431201</v>
      </c>
      <c r="O373">
        <v>19.087947882736099</v>
      </c>
      <c r="P373">
        <v>442.40282685512301</v>
      </c>
      <c r="Q373">
        <v>0.15482791048231601</v>
      </c>
    </row>
    <row r="374" spans="1:17" x14ac:dyDescent="0.3">
      <c r="A374" t="s">
        <v>857</v>
      </c>
      <c r="B374" t="s">
        <v>858</v>
      </c>
      <c r="C374" t="str">
        <f>IFERROR(VLOOKUP(Table1[[#This Row],[Ticker]],[1]!Table2[[Symbol]:[Industry]],2,FALSE),"-")</f>
        <v>-</v>
      </c>
      <c r="D374" t="s">
        <v>54</v>
      </c>
      <c r="E374">
        <v>18426.8840503299</v>
      </c>
      <c r="F374">
        <v>214.85</v>
      </c>
      <c r="G374">
        <v>19.230207262826401</v>
      </c>
      <c r="H374">
        <v>1.38359734123191</v>
      </c>
      <c r="I374">
        <v>10.386899812870601</v>
      </c>
      <c r="J374">
        <v>2.4437435780321302</v>
      </c>
      <c r="K374">
        <v>205.26251758321499</v>
      </c>
      <c r="L374">
        <v>183.52397324212501</v>
      </c>
      <c r="M374">
        <v>67.825812601502605</v>
      </c>
      <c r="N374">
        <v>0.80524006255843195</v>
      </c>
      <c r="O374">
        <v>7.2376076332324901</v>
      </c>
      <c r="P374">
        <v>71.400079776625404</v>
      </c>
      <c r="Q374">
        <v>1.7969700179309999E-2</v>
      </c>
    </row>
    <row r="375" spans="1:17" x14ac:dyDescent="0.3">
      <c r="A375" t="s">
        <v>859</v>
      </c>
      <c r="B375" t="s">
        <v>860</v>
      </c>
      <c r="C375" t="str">
        <f>IFERROR(VLOOKUP(Table1[[#This Row],[Ticker]],[1]!Table2[[Symbol]:[Industry]],2,FALSE),"-")</f>
        <v>-</v>
      </c>
      <c r="D375" t="s">
        <v>514</v>
      </c>
      <c r="E375">
        <v>18320.256260865001</v>
      </c>
      <c r="F375">
        <v>1601.55</v>
      </c>
      <c r="G375">
        <v>3.9154846735703899</v>
      </c>
      <c r="H375">
        <v>-9.3947116813036793</v>
      </c>
      <c r="I375">
        <v>-2.9784519277738699</v>
      </c>
      <c r="J375">
        <v>-4.51116335777066</v>
      </c>
      <c r="K375">
        <v>1687.9849972249101</v>
      </c>
      <c r="L375">
        <v>1600.0819758216001</v>
      </c>
      <c r="M375">
        <v>40.2727287180156</v>
      </c>
      <c r="N375">
        <v>0.77931612425556895</v>
      </c>
      <c r="O375">
        <v>18.756829321594701</v>
      </c>
      <c r="P375">
        <v>40.882301196340599</v>
      </c>
    </row>
    <row r="376" spans="1:17" x14ac:dyDescent="0.3">
      <c r="A376" t="s">
        <v>861</v>
      </c>
      <c r="B376" t="s">
        <v>862</v>
      </c>
      <c r="C376" t="str">
        <f>IFERROR(VLOOKUP(Table1[[#This Row],[Ticker]],[1]!Table2[[Symbol]:[Industry]],2,FALSE),"-")</f>
        <v>-</v>
      </c>
      <c r="D376" t="s">
        <v>499</v>
      </c>
      <c r="E376">
        <v>18319.81398114</v>
      </c>
      <c r="F376">
        <v>648.20000000000005</v>
      </c>
      <c r="G376">
        <v>99.5653146389499</v>
      </c>
      <c r="H376">
        <v>3.36711676959444</v>
      </c>
      <c r="I376">
        <v>14.4578644689039</v>
      </c>
      <c r="J376">
        <v>-0.19207170919028599</v>
      </c>
      <c r="K376">
        <v>597.66116457549799</v>
      </c>
      <c r="L376">
        <v>486.939254030717</v>
      </c>
      <c r="M376">
        <v>61.541420477040496</v>
      </c>
      <c r="N376">
        <v>1.3093860102694499</v>
      </c>
      <c r="O376">
        <v>11.6939216291268</v>
      </c>
      <c r="P376">
        <v>177.126977340743</v>
      </c>
      <c r="Q376">
        <v>0.24136701822960599</v>
      </c>
    </row>
    <row r="377" spans="1:17" x14ac:dyDescent="0.3">
      <c r="A377" t="s">
        <v>863</v>
      </c>
      <c r="B377" t="s">
        <v>864</v>
      </c>
      <c r="C377" t="str">
        <f>IFERROR(VLOOKUP(Table1[[#This Row],[Ticker]],[1]!Table2[[Symbol]:[Industry]],2,FALSE),"-")</f>
        <v>-</v>
      </c>
      <c r="D377" t="s">
        <v>24</v>
      </c>
      <c r="E377">
        <v>18183.974658276002</v>
      </c>
      <c r="F377">
        <v>222.92</v>
      </c>
      <c r="G377">
        <v>55.7705033444119</v>
      </c>
      <c r="H377">
        <v>-1.9917103434256</v>
      </c>
      <c r="I377">
        <v>5.8184595398201102</v>
      </c>
      <c r="J377">
        <v>1.10527355688786</v>
      </c>
      <c r="K377">
        <v>213.10956521301401</v>
      </c>
      <c r="L377">
        <v>187.301884710861</v>
      </c>
      <c r="M377">
        <v>62.884871440077298</v>
      </c>
      <c r="N377">
        <v>0.55543191609153197</v>
      </c>
      <c r="O377">
        <v>4.4096536874214998</v>
      </c>
      <c r="P377">
        <v>87.801179443976395</v>
      </c>
      <c r="Q377">
        <v>0.20159576391703499</v>
      </c>
    </row>
    <row r="378" spans="1:17" x14ac:dyDescent="0.3">
      <c r="A378" t="s">
        <v>865</v>
      </c>
      <c r="B378" t="s">
        <v>866</v>
      </c>
      <c r="C378" t="str">
        <f>IFERROR(VLOOKUP(Table1[[#This Row],[Ticker]],[1]!Table2[[Symbol]:[Industry]],2,FALSE),"-")</f>
        <v>-</v>
      </c>
      <c r="D378" t="s">
        <v>306</v>
      </c>
      <c r="E378">
        <v>18091.782609720001</v>
      </c>
      <c r="F378">
        <v>489.1</v>
      </c>
      <c r="G378">
        <v>182.062341023139</v>
      </c>
      <c r="H378">
        <v>63.268050177830901</v>
      </c>
      <c r="I378">
        <v>56.587798659500898</v>
      </c>
      <c r="J378">
        <v>12.3987716647745</v>
      </c>
      <c r="K378">
        <v>354.26498976144097</v>
      </c>
      <c r="L378">
        <v>279.881258333174</v>
      </c>
      <c r="M378">
        <v>75.925176480934596</v>
      </c>
      <c r="N378">
        <v>1.2373665428593199</v>
      </c>
      <c r="O378">
        <v>4.1504804743406103</v>
      </c>
      <c r="P378">
        <v>213.12419974391801</v>
      </c>
      <c r="Q378">
        <v>0.14266001563142899</v>
      </c>
    </row>
    <row r="379" spans="1:17" x14ac:dyDescent="0.3">
      <c r="A379" t="s">
        <v>867</v>
      </c>
      <c r="B379" t="s">
        <v>868</v>
      </c>
      <c r="C379" t="str">
        <f>IFERROR(VLOOKUP(Table1[[#This Row],[Ticker]],[1]!Table2[[Symbol]:[Industry]],2,FALSE),"-")</f>
        <v>-</v>
      </c>
      <c r="D379" t="s">
        <v>412</v>
      </c>
      <c r="E379">
        <v>18054.224375824</v>
      </c>
      <c r="F379">
        <v>111.95</v>
      </c>
      <c r="G379">
        <v>-37.1670571284874</v>
      </c>
      <c r="H379">
        <v>0.77271469651551905</v>
      </c>
      <c r="I379">
        <v>-17.1593490446418</v>
      </c>
      <c r="J379">
        <v>1.20085348191903</v>
      </c>
      <c r="K379">
        <v>112.66719161103801</v>
      </c>
      <c r="L379">
        <v>114.38178555539</v>
      </c>
      <c r="M379">
        <v>65.458980794019098</v>
      </c>
      <c r="N379">
        <v>0.69788395318393603</v>
      </c>
      <c r="O379">
        <v>22.376060741402402</v>
      </c>
      <c r="P379">
        <v>7.1291866028708002</v>
      </c>
      <c r="Q379">
        <v>0.115525833996809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Row],[Ticker]],[1]!Table2[[Symbol]:[Industry]],2,FALSE),"-")</f>
        <v>-</v>
      </c>
      <c r="D380" t="s">
        <v>446</v>
      </c>
      <c r="E380">
        <v>17949.652662150002</v>
      </c>
      <c r="F380">
        <v>297.45</v>
      </c>
      <c r="G380">
        <v>5.3788718781412896</v>
      </c>
      <c r="H380">
        <v>-12.356194037479201</v>
      </c>
      <c r="I380">
        <v>22.851313115171401</v>
      </c>
      <c r="J380">
        <v>-2.2293599426920201</v>
      </c>
      <c r="K380">
        <v>302.573191423862</v>
      </c>
      <c r="L380">
        <v>269.72979769178698</v>
      </c>
      <c r="M380">
        <v>45.925446219637998</v>
      </c>
      <c r="N380">
        <v>0.66021791708041899</v>
      </c>
      <c r="O380">
        <v>19.650361405278201</v>
      </c>
      <c r="P380">
        <v>60.091496232508</v>
      </c>
      <c r="Q380">
        <v>5.5039448850817997E-2</v>
      </c>
    </row>
    <row r="381" spans="1:17" x14ac:dyDescent="0.3">
      <c r="A381" t="s">
        <v>871</v>
      </c>
      <c r="B381" t="s">
        <v>872</v>
      </c>
      <c r="C381" t="str">
        <f>IFERROR(VLOOKUP(Table1[[#This Row],[Ticker]],[1]!Table2[[Symbol]:[Industry]],2,FALSE),"-")</f>
        <v>-</v>
      </c>
      <c r="D381" t="s">
        <v>133</v>
      </c>
      <c r="E381">
        <v>17941.789133099999</v>
      </c>
      <c r="F381">
        <v>3044.75</v>
      </c>
      <c r="G381">
        <v>-29.2343145538192</v>
      </c>
      <c r="H381">
        <v>-2.9764883975742502</v>
      </c>
      <c r="I381">
        <v>0.18184739145887299</v>
      </c>
      <c r="J381">
        <v>1.2354510002772601</v>
      </c>
      <c r="K381">
        <v>2806.2229823262401</v>
      </c>
      <c r="L381">
        <v>2715.1814867083799</v>
      </c>
      <c r="M381">
        <v>70.802568130020006</v>
      </c>
      <c r="N381">
        <v>1.1237556428789801</v>
      </c>
      <c r="O381">
        <v>8.1205353477296907</v>
      </c>
      <c r="P381">
        <v>36.5358744394618</v>
      </c>
      <c r="Q381">
        <v>-7.7772595383245005E-2</v>
      </c>
    </row>
    <row r="382" spans="1:17" x14ac:dyDescent="0.3">
      <c r="A382" t="s">
        <v>873</v>
      </c>
      <c r="B382" t="s">
        <v>874</v>
      </c>
      <c r="C382" t="str">
        <f>IFERROR(VLOOKUP(Table1[[#This Row],[Ticker]],[1]!Table2[[Symbol]:[Industry]],2,FALSE),"-")</f>
        <v>-</v>
      </c>
      <c r="D382" t="s">
        <v>21</v>
      </c>
      <c r="E382">
        <v>17856.11965194</v>
      </c>
      <c r="F382">
        <v>661.35</v>
      </c>
      <c r="G382">
        <v>6.5825234874289098</v>
      </c>
      <c r="H382">
        <v>-12.769187837735</v>
      </c>
      <c r="I382">
        <v>-27.9527385130238</v>
      </c>
      <c r="J382">
        <v>4.2669962016886602</v>
      </c>
      <c r="K382">
        <v>647.30492540265197</v>
      </c>
      <c r="L382">
        <v>646.14989894825896</v>
      </c>
      <c r="M382">
        <v>66.467076972142607</v>
      </c>
      <c r="N382">
        <v>1.4692692152718201</v>
      </c>
      <c r="O382">
        <v>30.31677629092</v>
      </c>
      <c r="P382">
        <v>39.997883149872997</v>
      </c>
      <c r="Q382">
        <v>3.9986280939357001E-2</v>
      </c>
    </row>
    <row r="383" spans="1:17" x14ac:dyDescent="0.3">
      <c r="A383" t="s">
        <v>875</v>
      </c>
      <c r="B383" t="s">
        <v>876</v>
      </c>
      <c r="C383" t="str">
        <f>IFERROR(VLOOKUP(Table1[[#This Row],[Ticker]],[1]!Table2[[Symbol]:[Industry]],2,FALSE),"-")</f>
        <v>-</v>
      </c>
      <c r="D383" t="s">
        <v>785</v>
      </c>
      <c r="E383">
        <v>17845.895097500001</v>
      </c>
      <c r="F383">
        <v>434.05</v>
      </c>
      <c r="G383">
        <v>25.2259354379764</v>
      </c>
      <c r="H383">
        <v>22.243714987166001</v>
      </c>
      <c r="I383">
        <v>4.1903800437254697</v>
      </c>
      <c r="J383">
        <v>6.3711539807658504</v>
      </c>
      <c r="K383">
        <v>372.94561302020998</v>
      </c>
      <c r="L383">
        <v>334.11819153464302</v>
      </c>
      <c r="M383">
        <v>77.983164341126397</v>
      </c>
      <c r="N383">
        <v>1.3763088671361501</v>
      </c>
      <c r="O383">
        <v>3.5134201128902198</v>
      </c>
      <c r="P383">
        <v>88.881636205395907</v>
      </c>
      <c r="Q383">
        <v>0.194824222130105</v>
      </c>
    </row>
    <row r="384" spans="1:17" x14ac:dyDescent="0.3">
      <c r="A384" t="s">
        <v>877</v>
      </c>
      <c r="B384" t="s">
        <v>878</v>
      </c>
      <c r="C384" t="str">
        <f>IFERROR(VLOOKUP(Table1[[#This Row],[Ticker]],[1]!Table2[[Symbol]:[Industry]],2,FALSE),"-")</f>
        <v>-</v>
      </c>
      <c r="D384" t="s">
        <v>879</v>
      </c>
      <c r="E384">
        <v>17778.282659799999</v>
      </c>
      <c r="F384">
        <v>793.65</v>
      </c>
      <c r="G384">
        <v>-12.447171716233701</v>
      </c>
      <c r="H384">
        <v>13.7989064501859</v>
      </c>
      <c r="I384">
        <v>-3.1510154556989498</v>
      </c>
      <c r="J384">
        <v>7.3846972114266904</v>
      </c>
      <c r="K384">
        <v>719.63048034058397</v>
      </c>
      <c r="L384">
        <v>690.14104924119601</v>
      </c>
      <c r="M384">
        <v>84.287218197236598</v>
      </c>
      <c r="N384">
        <v>1.39601864461504</v>
      </c>
      <c r="O384">
        <v>7.0371070371070399</v>
      </c>
      <c r="P384">
        <v>33.6111111111111</v>
      </c>
      <c r="Q384">
        <v>8.3773096829224999E-2</v>
      </c>
    </row>
    <row r="385" spans="1:17" x14ac:dyDescent="0.3">
      <c r="A385" t="s">
        <v>880</v>
      </c>
      <c r="B385" t="s">
        <v>881</v>
      </c>
      <c r="C385" t="str">
        <f>IFERROR(VLOOKUP(Table1[[#This Row],[Ticker]],[1]!Table2[[Symbol]:[Industry]],2,FALSE),"-")</f>
        <v>-</v>
      </c>
      <c r="D385" t="s">
        <v>172</v>
      </c>
      <c r="E385">
        <v>17759.447922709998</v>
      </c>
      <c r="F385">
        <v>1139.95</v>
      </c>
      <c r="G385">
        <v>-3.8933234493239901</v>
      </c>
      <c r="H385">
        <v>10.225655427846499</v>
      </c>
      <c r="I385">
        <v>2.5389330399546401</v>
      </c>
      <c r="J385">
        <v>-1.7016460658632999</v>
      </c>
      <c r="K385">
        <v>1068.1768106148199</v>
      </c>
      <c r="L385">
        <v>999.36384194592404</v>
      </c>
      <c r="M385">
        <v>58.848723632823202</v>
      </c>
      <c r="N385">
        <v>1.12983921834016</v>
      </c>
      <c r="O385">
        <v>5.1537348129303897</v>
      </c>
      <c r="P385">
        <v>36.947381066794797</v>
      </c>
      <c r="Q385">
        <v>8.0945422424760008E-3</v>
      </c>
    </row>
    <row r="386" spans="1:17" x14ac:dyDescent="0.3">
      <c r="A386" t="s">
        <v>882</v>
      </c>
      <c r="B386" t="s">
        <v>883</v>
      </c>
      <c r="C386" t="str">
        <f>IFERROR(VLOOKUP(Table1[[#This Row],[Ticker]],[1]!Table2[[Symbol]:[Industry]],2,FALSE),"-")</f>
        <v>-</v>
      </c>
      <c r="D386" t="s">
        <v>303</v>
      </c>
      <c r="E386">
        <v>17755.139388545002</v>
      </c>
      <c r="F386">
        <v>810.4</v>
      </c>
      <c r="G386">
        <v>24.907002369452101</v>
      </c>
      <c r="H386">
        <v>-4.7451143611027096</v>
      </c>
      <c r="I386">
        <v>-15.2683252705058</v>
      </c>
      <c r="J386">
        <v>4.5091800063278402</v>
      </c>
      <c r="K386">
        <v>806.474285196609</v>
      </c>
      <c r="L386">
        <v>752.82921262321702</v>
      </c>
      <c r="M386">
        <v>60.347324814452797</v>
      </c>
      <c r="N386">
        <v>0.54943474093167399</v>
      </c>
      <c r="O386">
        <v>18.213228035537998</v>
      </c>
      <c r="P386">
        <v>59.873742355494102</v>
      </c>
      <c r="Q386">
        <v>0.18891729040205099</v>
      </c>
    </row>
    <row r="387" spans="1:17" x14ac:dyDescent="0.3">
      <c r="A387" t="s">
        <v>884</v>
      </c>
      <c r="B387" t="s">
        <v>885</v>
      </c>
      <c r="C387" t="str">
        <f>IFERROR(VLOOKUP(Table1[[#This Row],[Ticker]],[1]!Table2[[Symbol]:[Industry]],2,FALSE),"-")</f>
        <v>-</v>
      </c>
      <c r="D387" t="s">
        <v>223</v>
      </c>
      <c r="E387">
        <v>17671.129112999999</v>
      </c>
      <c r="F387">
        <v>2574.9</v>
      </c>
      <c r="G387">
        <v>131.54080889829899</v>
      </c>
      <c r="H387">
        <v>9.7176384293459197</v>
      </c>
      <c r="I387">
        <v>40.0578951158029</v>
      </c>
      <c r="J387">
        <v>-0.23468786439533701</v>
      </c>
      <c r="K387">
        <v>2193.77330692334</v>
      </c>
      <c r="L387">
        <v>1761.75381829041</v>
      </c>
      <c r="M387">
        <v>70.815380266921196</v>
      </c>
      <c r="N387">
        <v>0.58863942143305503</v>
      </c>
      <c r="O387">
        <v>1.82919725037864</v>
      </c>
      <c r="P387">
        <v>165.43992577702099</v>
      </c>
      <c r="Q387">
        <v>7.2917305862624002E-2</v>
      </c>
    </row>
    <row r="388" spans="1:17" x14ac:dyDescent="0.3">
      <c r="A388" t="s">
        <v>886</v>
      </c>
      <c r="B388" t="s">
        <v>887</v>
      </c>
      <c r="C388" t="str">
        <f>IFERROR(VLOOKUP(Table1[[#This Row],[Ticker]],[1]!Table2[[Symbol]:[Industry]],2,FALSE),"-")</f>
        <v>-</v>
      </c>
      <c r="D388" t="s">
        <v>54</v>
      </c>
      <c r="E388">
        <v>17613.293342172001</v>
      </c>
      <c r="F388">
        <v>213.77</v>
      </c>
      <c r="G388">
        <v>-22.919311736896699</v>
      </c>
      <c r="H388">
        <v>0.34257049198893402</v>
      </c>
      <c r="I388">
        <v>-26.113076182706699</v>
      </c>
      <c r="J388">
        <v>2.8093230442582602</v>
      </c>
      <c r="K388">
        <v>212.502871504501</v>
      </c>
      <c r="L388">
        <v>212.03670564441401</v>
      </c>
      <c r="M388">
        <v>61.363552387675703</v>
      </c>
      <c r="N388">
        <v>2.5407140290415899</v>
      </c>
      <c r="O388">
        <v>35.308976937830302</v>
      </c>
      <c r="P388">
        <v>16.798251604971899</v>
      </c>
      <c r="Q388">
        <v>4.9963960569470001E-2</v>
      </c>
    </row>
    <row r="389" spans="1:17" x14ac:dyDescent="0.3">
      <c r="A389" t="s">
        <v>888</v>
      </c>
      <c r="B389" t="s">
        <v>889</v>
      </c>
      <c r="C389" t="str">
        <f>IFERROR(VLOOKUP(Table1[[#This Row],[Ticker]],[1]!Table2[[Symbol]:[Industry]],2,FALSE),"-")</f>
        <v>-</v>
      </c>
      <c r="D389" t="s">
        <v>51</v>
      </c>
      <c r="E389">
        <v>17589.20937081</v>
      </c>
      <c r="F389">
        <v>1331.6</v>
      </c>
      <c r="G389">
        <v>36.5506242818348</v>
      </c>
      <c r="H389">
        <v>16.730328932895201</v>
      </c>
      <c r="I389">
        <v>38.517420267940302</v>
      </c>
      <c r="J389">
        <v>4.9946899807949201</v>
      </c>
      <c r="K389">
        <v>1116.08695356454</v>
      </c>
      <c r="L389">
        <v>961.48156926556896</v>
      </c>
      <c r="M389">
        <v>82.847439495970605</v>
      </c>
      <c r="N389">
        <v>0.72680699927626002</v>
      </c>
      <c r="O389">
        <v>1.4568939621507999</v>
      </c>
      <c r="P389">
        <v>68.057045497570499</v>
      </c>
      <c r="Q389">
        <v>4.7810627385917001E-2</v>
      </c>
    </row>
    <row r="390" spans="1:17" x14ac:dyDescent="0.3">
      <c r="A390" t="s">
        <v>890</v>
      </c>
      <c r="B390" t="s">
        <v>891</v>
      </c>
      <c r="C390" t="str">
        <f>IFERROR(VLOOKUP(Table1[[#This Row],[Ticker]],[1]!Table2[[Symbol]:[Industry]],2,FALSE),"-")</f>
        <v>-</v>
      </c>
      <c r="D390" t="s">
        <v>21</v>
      </c>
      <c r="E390">
        <v>17588.78096598</v>
      </c>
      <c r="F390">
        <v>778</v>
      </c>
      <c r="G390">
        <v>21.936967471266801</v>
      </c>
      <c r="H390">
        <v>-5.6797611426383696</v>
      </c>
      <c r="I390">
        <v>28.8212787756765</v>
      </c>
      <c r="J390">
        <v>-2.9986528772093499</v>
      </c>
      <c r="K390">
        <v>747.10923685732905</v>
      </c>
      <c r="L390">
        <v>633.21757563548999</v>
      </c>
      <c r="M390">
        <v>50.413029013431</v>
      </c>
      <c r="N390">
        <v>0.89229031978400797</v>
      </c>
      <c r="O390">
        <v>7.90488431876605</v>
      </c>
      <c r="P390">
        <v>70.501862809555107</v>
      </c>
      <c r="Q390">
        <v>5.4028048142088003E-2</v>
      </c>
    </row>
    <row r="391" spans="1:17" x14ac:dyDescent="0.3">
      <c r="A391" t="s">
        <v>892</v>
      </c>
      <c r="B391" t="s">
        <v>893</v>
      </c>
      <c r="C391" t="str">
        <f>IFERROR(VLOOKUP(Table1[[#This Row],[Ticker]],[1]!Table2[[Symbol]:[Industry]],2,FALSE),"-")</f>
        <v>-</v>
      </c>
      <c r="D391" t="s">
        <v>178</v>
      </c>
      <c r="E391">
        <v>17577.01170621</v>
      </c>
      <c r="F391">
        <v>1789.15</v>
      </c>
      <c r="G391">
        <v>46.324530271737302</v>
      </c>
      <c r="H391">
        <v>-4.75943790842675</v>
      </c>
      <c r="I391">
        <v>7.9152404524148503</v>
      </c>
      <c r="J391">
        <v>-4.4928613403805899</v>
      </c>
      <c r="K391">
        <v>1712.2357402765001</v>
      </c>
      <c r="L391">
        <v>1452.4889989805899</v>
      </c>
      <c r="M391">
        <v>44.795544829276999</v>
      </c>
      <c r="N391">
        <v>0.39916856357071601</v>
      </c>
      <c r="O391">
        <v>6.8747729368694603</v>
      </c>
      <c r="P391">
        <v>82.799489144316695</v>
      </c>
      <c r="Q391">
        <v>3.1459713145828003E-2</v>
      </c>
    </row>
    <row r="392" spans="1:17" x14ac:dyDescent="0.3">
      <c r="A392" t="s">
        <v>894</v>
      </c>
      <c r="B392" t="s">
        <v>895</v>
      </c>
      <c r="C392" t="str">
        <f>IFERROR(VLOOKUP(Table1[[#This Row],[Ticker]],[1]!Table2[[Symbol]:[Industry]],2,FALSE),"-")</f>
        <v>-</v>
      </c>
      <c r="D392" t="s">
        <v>21</v>
      </c>
      <c r="E392">
        <v>17482.645676100001</v>
      </c>
      <c r="F392">
        <v>624.5</v>
      </c>
      <c r="G392">
        <v>-7.3132644948086103</v>
      </c>
      <c r="H392">
        <v>-16.413607327019399</v>
      </c>
      <c r="I392">
        <v>-39.853233150974603</v>
      </c>
      <c r="J392">
        <v>-5.5603239811801999E-2</v>
      </c>
      <c r="K392">
        <v>634.17996931497396</v>
      </c>
      <c r="L392">
        <v>634.31819999722404</v>
      </c>
      <c r="M392">
        <v>51.838757971489102</v>
      </c>
      <c r="N392">
        <v>0.73289156759501195</v>
      </c>
      <c r="O392">
        <v>39.311449159327402</v>
      </c>
      <c r="P392">
        <v>32.985519591141397</v>
      </c>
      <c r="Q392">
        <v>7.2113545121079994E-2</v>
      </c>
    </row>
    <row r="393" spans="1:17" x14ac:dyDescent="0.3">
      <c r="A393" t="s">
        <v>896</v>
      </c>
      <c r="B393" t="s">
        <v>897</v>
      </c>
      <c r="C393" t="str">
        <f>IFERROR(VLOOKUP(Table1[[#This Row],[Ticker]],[1]!Table2[[Symbol]:[Industry]],2,FALSE),"-")</f>
        <v>-</v>
      </c>
      <c r="D393" t="s">
        <v>898</v>
      </c>
      <c r="E393">
        <v>17389.731523300001</v>
      </c>
      <c r="F393">
        <v>203.51</v>
      </c>
      <c r="G393">
        <v>33.174105793578903</v>
      </c>
      <c r="H393">
        <v>7.6540996826534498</v>
      </c>
      <c r="I393">
        <v>30.308036422968499</v>
      </c>
      <c r="J393">
        <v>-0.74892659734853195</v>
      </c>
      <c r="K393">
        <v>183.89555821784899</v>
      </c>
      <c r="L393">
        <v>162.70054183472499</v>
      </c>
      <c r="M393">
        <v>58.123353518640698</v>
      </c>
      <c r="N393">
        <v>0.93266376446786103</v>
      </c>
      <c r="O393">
        <v>0.94835634612551101</v>
      </c>
      <c r="P393">
        <v>67.704985578903901</v>
      </c>
      <c r="Q393">
        <v>-8.3756121587950007E-3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Row],[Ticker]],[1]!Table2[[Symbol]:[Industry]],2,FALSE),"-")</f>
        <v>-</v>
      </c>
      <c r="D394" t="s">
        <v>561</v>
      </c>
      <c r="E394">
        <v>17348.027620320001</v>
      </c>
      <c r="F394">
        <v>5521.55</v>
      </c>
      <c r="G394">
        <v>-12.627145974210199</v>
      </c>
      <c r="H394">
        <v>7.8636086172593398</v>
      </c>
      <c r="I394">
        <v>15.119006852209299</v>
      </c>
      <c r="J394">
        <v>3.25576361382462</v>
      </c>
      <c r="K394">
        <v>5209.6324724853703</v>
      </c>
      <c r="L394">
        <v>4796.9392793320403</v>
      </c>
      <c r="M394">
        <v>69.287110594666601</v>
      </c>
      <c r="N394">
        <v>0.55639689668672299</v>
      </c>
      <c r="O394">
        <v>7.9198775706097004</v>
      </c>
      <c r="P394">
        <v>37.3178313852275</v>
      </c>
      <c r="Q394">
        <v>5.7822346620465002E-2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Row],[Ticker]],[1]!Table2[[Symbol]:[Industry]],2,FALSE),"-")</f>
        <v>-</v>
      </c>
      <c r="D395" t="s">
        <v>728</v>
      </c>
      <c r="E395">
        <v>17120.40072234</v>
      </c>
      <c r="F395">
        <v>948.85</v>
      </c>
      <c r="G395">
        <v>14.284639278815501</v>
      </c>
      <c r="H395">
        <v>9.3393308404623294</v>
      </c>
      <c r="I395">
        <v>12.834198533587699</v>
      </c>
      <c r="J395">
        <v>1.7259793154932801</v>
      </c>
      <c r="K395">
        <v>887.19956122966005</v>
      </c>
      <c r="L395">
        <v>763.71211590447501</v>
      </c>
      <c r="M395">
        <v>58.402656160520799</v>
      </c>
      <c r="N395">
        <v>0.67036443524394596</v>
      </c>
      <c r="O395">
        <v>5.2273805132528803</v>
      </c>
      <c r="P395">
        <v>62.613538988860299</v>
      </c>
      <c r="Q395">
        <v>0.181224740791019</v>
      </c>
    </row>
    <row r="396" spans="1:17" hidden="1" x14ac:dyDescent="0.3">
      <c r="A396" t="s">
        <v>903</v>
      </c>
      <c r="B396" t="s">
        <v>904</v>
      </c>
      <c r="C396" t="str">
        <f>IFERROR(VLOOKUP(Table1[[#This Row],[Ticker]],[1]!Table2[[Symbol]:[Industry]],2,FALSE),"-")</f>
        <v>-</v>
      </c>
      <c r="D396" t="s">
        <v>54</v>
      </c>
      <c r="E396">
        <v>17057.175916374999</v>
      </c>
      <c r="F396">
        <v>386.7</v>
      </c>
      <c r="G396">
        <v>-12.3867976263796</v>
      </c>
      <c r="H396">
        <v>-12.0055393535962</v>
      </c>
      <c r="I396">
        <v>3.2497136338737902</v>
      </c>
      <c r="J396">
        <v>3.2456470527812899E-2</v>
      </c>
      <c r="K396">
        <v>403.52866635771102</v>
      </c>
      <c r="M396">
        <v>40.345346530445902</v>
      </c>
      <c r="N396">
        <v>0.54712605498529598</v>
      </c>
      <c r="O396">
        <v>25.9244892681665</v>
      </c>
      <c r="P396">
        <v>32.431506849314999</v>
      </c>
    </row>
    <row r="397" spans="1:17" x14ac:dyDescent="0.3">
      <c r="A397" t="s">
        <v>905</v>
      </c>
      <c r="B397" t="s">
        <v>906</v>
      </c>
      <c r="C397" t="str">
        <f>IFERROR(VLOOKUP(Table1[[#This Row],[Ticker]],[1]!Table2[[Symbol]:[Industry]],2,FALSE),"-")</f>
        <v>-</v>
      </c>
      <c r="D397" t="s">
        <v>51</v>
      </c>
      <c r="E397">
        <v>16886.625</v>
      </c>
      <c r="F397">
        <v>6737.3</v>
      </c>
      <c r="G397">
        <v>32.797735592953401</v>
      </c>
      <c r="H397">
        <v>-6.8129808152959201</v>
      </c>
      <c r="I397">
        <v>8.0941862441234598</v>
      </c>
      <c r="J397">
        <v>1.15451459400465</v>
      </c>
      <c r="K397">
        <v>6610.85411779684</v>
      </c>
      <c r="L397">
        <v>5800.2175111549896</v>
      </c>
      <c r="M397">
        <v>50.706545638670796</v>
      </c>
      <c r="N397">
        <v>0.25963717335778302</v>
      </c>
      <c r="O397">
        <v>12.3922045923441</v>
      </c>
      <c r="P397">
        <v>63.447355652595803</v>
      </c>
      <c r="Q397">
        <v>8.3581014008672003E-2</v>
      </c>
    </row>
    <row r="398" spans="1:17" x14ac:dyDescent="0.3">
      <c r="A398" t="s">
        <v>907</v>
      </c>
      <c r="B398" t="s">
        <v>908</v>
      </c>
      <c r="C398" t="str">
        <f>IFERROR(VLOOKUP(Table1[[#This Row],[Ticker]],[1]!Table2[[Symbol]:[Industry]],2,FALSE),"-")</f>
        <v>-</v>
      </c>
      <c r="D398" t="s">
        <v>127</v>
      </c>
      <c r="E398">
        <v>16745.28724908</v>
      </c>
      <c r="F398">
        <v>916.25</v>
      </c>
      <c r="G398">
        <v>262.466063332212</v>
      </c>
      <c r="H398">
        <v>-2.1876133955966899</v>
      </c>
      <c r="I398">
        <v>-40.736728780702897</v>
      </c>
      <c r="J398">
        <v>-0.93162410676073204</v>
      </c>
      <c r="K398">
        <v>909.562753362899</v>
      </c>
      <c r="L398">
        <v>831.53498304270897</v>
      </c>
      <c r="M398">
        <v>51.099847791112197</v>
      </c>
      <c r="N398">
        <v>0.90147542964148697</v>
      </c>
      <c r="O398">
        <v>43.410641200545697</v>
      </c>
      <c r="P398">
        <v>311.79775280898798</v>
      </c>
      <c r="Q398">
        <v>0.22549917193386701</v>
      </c>
    </row>
    <row r="399" spans="1:17" x14ac:dyDescent="0.3">
      <c r="A399" t="s">
        <v>909</v>
      </c>
      <c r="B399" t="s">
        <v>910</v>
      </c>
      <c r="C399" t="str">
        <f>IFERROR(VLOOKUP(Table1[[#This Row],[Ticker]],[1]!Table2[[Symbol]:[Industry]],2,FALSE),"-")</f>
        <v>-</v>
      </c>
      <c r="D399" t="s">
        <v>561</v>
      </c>
      <c r="E399">
        <v>16695.250549470002</v>
      </c>
      <c r="F399">
        <v>875.15</v>
      </c>
      <c r="G399">
        <v>63.1062785290124</v>
      </c>
      <c r="H399">
        <v>-0.20110576971073499</v>
      </c>
      <c r="I399">
        <v>5.5263544236024398</v>
      </c>
      <c r="J399">
        <v>-1.8935974974927099</v>
      </c>
      <c r="K399">
        <v>830.11906103230399</v>
      </c>
      <c r="L399">
        <v>698.47021562599195</v>
      </c>
      <c r="M399">
        <v>60.839782174799403</v>
      </c>
      <c r="N399">
        <v>0.53573577062952304</v>
      </c>
      <c r="O399">
        <v>5.8789921727703902</v>
      </c>
      <c r="P399">
        <v>107.874109263657</v>
      </c>
      <c r="Q399">
        <v>0.13019859443757201</v>
      </c>
    </row>
    <row r="400" spans="1:17" x14ac:dyDescent="0.3">
      <c r="A400" t="s">
        <v>911</v>
      </c>
      <c r="B400" t="s">
        <v>912</v>
      </c>
      <c r="C400" t="str">
        <f>IFERROR(VLOOKUP(Table1[[#This Row],[Ticker]],[1]!Table2[[Symbol]:[Industry]],2,FALSE),"-")</f>
        <v>-</v>
      </c>
      <c r="D400" t="s">
        <v>51</v>
      </c>
      <c r="E400">
        <v>16660.65356802</v>
      </c>
      <c r="F400">
        <v>1612.6</v>
      </c>
      <c r="G400">
        <v>31.875608769126298</v>
      </c>
      <c r="H400">
        <v>-7.7060668403508403</v>
      </c>
      <c r="I400">
        <v>-4.5426023025979898</v>
      </c>
      <c r="J400">
        <v>-5.9421069774701998</v>
      </c>
      <c r="K400">
        <v>1599.91294841422</v>
      </c>
      <c r="L400">
        <v>1454.8777705350301</v>
      </c>
      <c r="M400">
        <v>45.498824868204402</v>
      </c>
      <c r="N400">
        <v>0.33403265759623701</v>
      </c>
      <c r="O400">
        <v>11.5589730869403</v>
      </c>
      <c r="P400">
        <v>68.3298538622129</v>
      </c>
    </row>
    <row r="401" spans="1:17" x14ac:dyDescent="0.3">
      <c r="A401" t="s">
        <v>913</v>
      </c>
      <c r="B401" t="s">
        <v>914</v>
      </c>
      <c r="C401" t="str">
        <f>IFERROR(VLOOKUP(Table1[[#This Row],[Ticker]],[1]!Table2[[Symbol]:[Industry]],2,FALSE),"-")</f>
        <v>-</v>
      </c>
      <c r="D401" t="s">
        <v>186</v>
      </c>
      <c r="E401">
        <v>16581.846188979998</v>
      </c>
      <c r="F401">
        <v>513.75</v>
      </c>
      <c r="G401">
        <v>22.638602932672502</v>
      </c>
      <c r="H401">
        <v>6.7873724561293898</v>
      </c>
      <c r="I401">
        <v>7.0540095033740702</v>
      </c>
      <c r="J401">
        <v>7.9014413925640303</v>
      </c>
      <c r="K401">
        <v>464.30469935566902</v>
      </c>
      <c r="L401">
        <v>430.31953556639502</v>
      </c>
      <c r="M401">
        <v>73.655840359985604</v>
      </c>
      <c r="N401">
        <v>2.4171646298253</v>
      </c>
      <c r="O401">
        <v>4.7007299270072904</v>
      </c>
      <c r="P401">
        <v>100.448692937963</v>
      </c>
    </row>
    <row r="402" spans="1:17" x14ac:dyDescent="0.3">
      <c r="A402" t="s">
        <v>915</v>
      </c>
      <c r="B402" t="s">
        <v>916</v>
      </c>
      <c r="C402" t="str">
        <f>IFERROR(VLOOKUP(Table1[[#This Row],[Ticker]],[1]!Table2[[Symbol]:[Industry]],2,FALSE),"-")</f>
        <v>-</v>
      </c>
      <c r="D402" t="s">
        <v>51</v>
      </c>
      <c r="E402">
        <v>16339.2869891399</v>
      </c>
      <c r="F402">
        <v>706.45</v>
      </c>
      <c r="G402">
        <v>106.546174915677</v>
      </c>
      <c r="H402">
        <v>18.654356405364101</v>
      </c>
      <c r="I402">
        <v>39.448353329809699</v>
      </c>
      <c r="J402">
        <v>-1.4053622200093501</v>
      </c>
      <c r="K402">
        <v>591.83477484227797</v>
      </c>
      <c r="L402">
        <v>473.39555423121197</v>
      </c>
      <c r="M402">
        <v>57.8651555774183</v>
      </c>
      <c r="N402">
        <v>0.79690000345247103</v>
      </c>
      <c r="O402">
        <v>0.78561823200509195</v>
      </c>
      <c r="P402">
        <v>140.12576478585899</v>
      </c>
      <c r="Q402">
        <v>7.4895943875339002E-2</v>
      </c>
    </row>
    <row r="403" spans="1:17" x14ac:dyDescent="0.3">
      <c r="A403" t="s">
        <v>917</v>
      </c>
      <c r="B403" t="s">
        <v>918</v>
      </c>
      <c r="C403" t="str">
        <f>IFERROR(VLOOKUP(Table1[[#This Row],[Ticker]],[1]!Table2[[Symbol]:[Industry]],2,FALSE),"-")</f>
        <v>-</v>
      </c>
      <c r="D403" t="s">
        <v>561</v>
      </c>
      <c r="E403">
        <v>16315.169852999999</v>
      </c>
      <c r="F403">
        <v>3290.4</v>
      </c>
      <c r="G403">
        <v>-56.797475103510699</v>
      </c>
      <c r="H403">
        <v>-8.2640121234749397</v>
      </c>
      <c r="I403">
        <v>-5.0910500597570501</v>
      </c>
      <c r="J403">
        <v>-1.49640245655286</v>
      </c>
      <c r="K403">
        <v>3454.2440379064301</v>
      </c>
      <c r="L403">
        <v>3532.0768304907101</v>
      </c>
      <c r="M403">
        <v>37.260497348747599</v>
      </c>
      <c r="N403">
        <v>0.79542916819755805</v>
      </c>
      <c r="O403">
        <v>43.576768781910999</v>
      </c>
      <c r="P403">
        <v>14.4108903145047</v>
      </c>
      <c r="Q403">
        <v>-7.8308072364960998E-2</v>
      </c>
    </row>
    <row r="404" spans="1:17" x14ac:dyDescent="0.3">
      <c r="A404" t="s">
        <v>919</v>
      </c>
      <c r="B404" t="s">
        <v>920</v>
      </c>
      <c r="C404" t="str">
        <f>IFERROR(VLOOKUP(Table1[[#This Row],[Ticker]],[1]!Table2[[Symbol]:[Industry]],2,FALSE),"-")</f>
        <v>-</v>
      </c>
      <c r="D404" t="s">
        <v>51</v>
      </c>
      <c r="E404">
        <v>16303.59950115</v>
      </c>
      <c r="F404">
        <v>1053.25</v>
      </c>
      <c r="G404">
        <v>332.10016189269498</v>
      </c>
      <c r="H404">
        <v>22.850857555746099</v>
      </c>
      <c r="I404">
        <v>66.687717017064799</v>
      </c>
      <c r="J404">
        <v>6.2094145139699899</v>
      </c>
      <c r="K404">
        <v>861.12245573753796</v>
      </c>
      <c r="L404">
        <v>613.55550616129506</v>
      </c>
      <c r="M404">
        <v>77.136684169074798</v>
      </c>
      <c r="N404">
        <v>0.38430558762185002</v>
      </c>
      <c r="O404">
        <v>3.47970567291717</v>
      </c>
      <c r="P404">
        <v>393.90386869871003</v>
      </c>
      <c r="Q404">
        <v>9.6780549039781005E-2</v>
      </c>
    </row>
    <row r="405" spans="1:17" hidden="1" x14ac:dyDescent="0.3">
      <c r="A405" t="s">
        <v>921</v>
      </c>
      <c r="B405" t="s">
        <v>922</v>
      </c>
      <c r="C405" t="str">
        <f>IFERROR(VLOOKUP(Table1[[#This Row],[Ticker]],[1]!Table2[[Symbol]:[Industry]],2,FALSE),"-")</f>
        <v>-</v>
      </c>
      <c r="D405" t="s">
        <v>262</v>
      </c>
      <c r="E405">
        <v>16256.481345</v>
      </c>
      <c r="F405">
        <v>14940.15</v>
      </c>
      <c r="G405">
        <v>-17.954349735754199</v>
      </c>
      <c r="H405">
        <v>-4.3080103402447003</v>
      </c>
      <c r="I405">
        <v>-11.074448577565599</v>
      </c>
      <c r="J405">
        <v>-4.1203100737520097</v>
      </c>
      <c r="K405">
        <v>15537.316347657899</v>
      </c>
      <c r="L405">
        <v>15098.844301060901</v>
      </c>
      <c r="M405">
        <v>48.5106679375629</v>
      </c>
      <c r="N405">
        <v>0.674822362091548</v>
      </c>
      <c r="O405">
        <v>19.102887186540901</v>
      </c>
      <c r="P405">
        <v>17.432775520149601</v>
      </c>
      <c r="Q405">
        <v>7.4495839835211006E-2</v>
      </c>
    </row>
    <row r="406" spans="1:17" x14ac:dyDescent="0.3">
      <c r="A406" t="s">
        <v>923</v>
      </c>
      <c r="B406" t="s">
        <v>924</v>
      </c>
      <c r="C406" t="str">
        <f>IFERROR(VLOOKUP(Table1[[#This Row],[Ticker]],[1]!Table2[[Symbol]:[Industry]],2,FALSE),"-")</f>
        <v>-</v>
      </c>
      <c r="D406" t="s">
        <v>561</v>
      </c>
      <c r="E406">
        <v>16232.649911099999</v>
      </c>
      <c r="F406">
        <v>1514.1</v>
      </c>
      <c r="G406">
        <v>-21.288818608128899</v>
      </c>
      <c r="H406">
        <v>-2.0786179150842998</v>
      </c>
      <c r="I406">
        <v>-7.4784415227464098</v>
      </c>
      <c r="J406">
        <v>-3.8301531370626201</v>
      </c>
      <c r="K406">
        <v>1511.3217252720201</v>
      </c>
      <c r="L406">
        <v>1438.17643647675</v>
      </c>
      <c r="M406">
        <v>38.045075488621997</v>
      </c>
      <c r="N406">
        <v>0.65928080388842902</v>
      </c>
      <c r="O406">
        <v>11.6174625189881</v>
      </c>
      <c r="P406">
        <v>21.810136765888899</v>
      </c>
      <c r="Q406">
        <v>-4.2673485412933997E-2</v>
      </c>
    </row>
    <row r="407" spans="1:17" x14ac:dyDescent="0.3">
      <c r="A407" t="s">
        <v>925</v>
      </c>
      <c r="B407" t="s">
        <v>926</v>
      </c>
      <c r="C407" t="str">
        <f>IFERROR(VLOOKUP(Table1[[#This Row],[Ticker]],[1]!Table2[[Symbol]:[Industry]],2,FALSE),"-")</f>
        <v>-</v>
      </c>
      <c r="D407" t="s">
        <v>728</v>
      </c>
      <c r="E407">
        <v>16137.451972499999</v>
      </c>
      <c r="F407">
        <v>3895.55</v>
      </c>
      <c r="G407">
        <v>49.349737365091997</v>
      </c>
      <c r="H407">
        <v>-15.2449985294522</v>
      </c>
      <c r="I407">
        <v>6.1925604137185299</v>
      </c>
      <c r="J407">
        <v>0.67517033810732796</v>
      </c>
      <c r="K407">
        <v>4179.3712963552998</v>
      </c>
      <c r="L407">
        <v>3579.80596122615</v>
      </c>
      <c r="M407">
        <v>41.4964885098832</v>
      </c>
      <c r="N407">
        <v>0.64123297050661798</v>
      </c>
      <c r="O407">
        <v>40.878694921127902</v>
      </c>
      <c r="P407">
        <v>104.48544657620501</v>
      </c>
      <c r="Q407">
        <v>0.128457721755247</v>
      </c>
    </row>
    <row r="408" spans="1:17" x14ac:dyDescent="0.3">
      <c r="A408" t="s">
        <v>927</v>
      </c>
      <c r="B408" t="s">
        <v>928</v>
      </c>
      <c r="C408" t="str">
        <f>IFERROR(VLOOKUP(Table1[[#This Row],[Ticker]],[1]!Table2[[Symbol]:[Industry]],2,FALSE),"-")</f>
        <v>-</v>
      </c>
      <c r="D408" t="s">
        <v>89</v>
      </c>
      <c r="E408">
        <v>16084.754133389901</v>
      </c>
      <c r="F408">
        <v>2871.85</v>
      </c>
      <c r="G408">
        <v>-7.04347912408703</v>
      </c>
      <c r="H408">
        <v>-15.5053297788888</v>
      </c>
      <c r="I408">
        <v>1.17287863866988</v>
      </c>
      <c r="J408">
        <v>-0.936789443083898</v>
      </c>
      <c r="K408">
        <v>2993.5628032679001</v>
      </c>
      <c r="L408">
        <v>2626.9446918892399</v>
      </c>
      <c r="M408">
        <v>37.952787904441699</v>
      </c>
      <c r="N408">
        <v>0.26550284470684499</v>
      </c>
      <c r="O408">
        <v>27.269878301443299</v>
      </c>
      <c r="P408">
        <v>65.524495677233404</v>
      </c>
      <c r="Q408">
        <v>0.14538557847049799</v>
      </c>
    </row>
    <row r="409" spans="1:17" x14ac:dyDescent="0.3">
      <c r="A409" t="s">
        <v>929</v>
      </c>
      <c r="B409" t="s">
        <v>930</v>
      </c>
      <c r="C409" t="str">
        <f>IFERROR(VLOOKUP(Table1[[#This Row],[Ticker]],[1]!Table2[[Symbol]:[Industry]],2,FALSE),"-")</f>
        <v>-</v>
      </c>
      <c r="D409" t="s">
        <v>127</v>
      </c>
      <c r="E409">
        <v>16071.442481399999</v>
      </c>
      <c r="F409">
        <v>54.39</v>
      </c>
      <c r="G409">
        <v>-28.667590611872502</v>
      </c>
      <c r="H409">
        <v>-7.1161684100555496</v>
      </c>
      <c r="I409">
        <v>-22.0972767739201</v>
      </c>
      <c r="J409">
        <v>-1.86318329613686</v>
      </c>
      <c r="K409">
        <v>56.783256975516601</v>
      </c>
      <c r="L409">
        <v>55.872453280652898</v>
      </c>
      <c r="M409">
        <v>45.903614299456798</v>
      </c>
      <c r="N409">
        <v>0.53088964627358703</v>
      </c>
      <c r="O409">
        <v>35.502849788563999</v>
      </c>
      <c r="P409">
        <v>38.927203065134101</v>
      </c>
    </row>
    <row r="410" spans="1:17" x14ac:dyDescent="0.3">
      <c r="A410" t="s">
        <v>931</v>
      </c>
      <c r="B410" t="s">
        <v>932</v>
      </c>
      <c r="C410" t="str">
        <f>IFERROR(VLOOKUP(Table1[[#This Row],[Ticker]],[1]!Table2[[Symbol]:[Industry]],2,FALSE),"-")</f>
        <v>-</v>
      </c>
      <c r="D410" t="s">
        <v>933</v>
      </c>
      <c r="E410">
        <v>16046.92035</v>
      </c>
      <c r="F410">
        <v>502</v>
      </c>
      <c r="G410">
        <v>133.26955128804099</v>
      </c>
      <c r="H410">
        <v>1.17544427871065</v>
      </c>
      <c r="I410">
        <v>-3.6645363552850201</v>
      </c>
      <c r="J410">
        <v>5.4139397880211098</v>
      </c>
      <c r="K410">
        <v>477.20865686544698</v>
      </c>
      <c r="L410">
        <v>394.816471214057</v>
      </c>
      <c r="M410">
        <v>63.795107842779302</v>
      </c>
      <c r="N410">
        <v>0.45676997345868797</v>
      </c>
      <c r="O410">
        <v>23.067729083665299</v>
      </c>
      <c r="P410">
        <v>199.07655644920999</v>
      </c>
      <c r="Q410">
        <v>0.124661720382038</v>
      </c>
    </row>
    <row r="411" spans="1:17" x14ac:dyDescent="0.3">
      <c r="A411" t="s">
        <v>934</v>
      </c>
      <c r="B411" t="s">
        <v>935</v>
      </c>
      <c r="C411" t="str">
        <f>IFERROR(VLOOKUP(Table1[[#This Row],[Ticker]],[1]!Table2[[Symbol]:[Industry]],2,FALSE),"-")</f>
        <v>-</v>
      </c>
      <c r="D411" t="s">
        <v>193</v>
      </c>
      <c r="E411">
        <v>15921.175030844999</v>
      </c>
      <c r="F411">
        <v>640.25</v>
      </c>
      <c r="G411">
        <v>-21.696053478407801</v>
      </c>
      <c r="H411">
        <v>-6.3595865786608297</v>
      </c>
      <c r="I411">
        <v>5.4892677745023502</v>
      </c>
      <c r="J411">
        <v>-0.37753187297638302</v>
      </c>
      <c r="K411">
        <v>645.14097196313696</v>
      </c>
      <c r="L411">
        <v>602.118219781314</v>
      </c>
      <c r="M411">
        <v>55.246951455531502</v>
      </c>
      <c r="N411">
        <v>0.31913744223067803</v>
      </c>
      <c r="O411">
        <v>12.7684498242873</v>
      </c>
      <c r="P411">
        <v>27.654271757551498</v>
      </c>
      <c r="Q411">
        <v>5.5714776518469997E-2</v>
      </c>
    </row>
    <row r="412" spans="1:17" x14ac:dyDescent="0.3">
      <c r="A412" t="s">
        <v>936</v>
      </c>
      <c r="B412" t="s">
        <v>937</v>
      </c>
      <c r="C412" t="str">
        <f>IFERROR(VLOOKUP(Table1[[#This Row],[Ticker]],[1]!Table2[[Symbol]:[Industry]],2,FALSE),"-")</f>
        <v>-</v>
      </c>
      <c r="D412" t="s">
        <v>938</v>
      </c>
      <c r="E412">
        <v>15870.0209493</v>
      </c>
      <c r="F412">
        <v>204.87</v>
      </c>
      <c r="G412">
        <v>1.39452591969266</v>
      </c>
      <c r="H412">
        <v>-6.2282658563620004</v>
      </c>
      <c r="I412">
        <v>-13.3554758795403</v>
      </c>
      <c r="J412">
        <v>-3.87026343465859</v>
      </c>
      <c r="K412">
        <v>205.65975338081</v>
      </c>
      <c r="L412">
        <v>198.25493569587701</v>
      </c>
      <c r="M412">
        <v>48.871929220486798</v>
      </c>
      <c r="N412">
        <v>0.748769968381375</v>
      </c>
      <c r="O412">
        <v>15.9515790501293</v>
      </c>
      <c r="P412">
        <v>50.418502202643097</v>
      </c>
      <c r="Q412">
        <v>2.1311069448459001E-2</v>
      </c>
    </row>
    <row r="413" spans="1:17" x14ac:dyDescent="0.3">
      <c r="A413" t="s">
        <v>939</v>
      </c>
      <c r="B413" t="s">
        <v>940</v>
      </c>
      <c r="C413" t="str">
        <f>IFERROR(VLOOKUP(Table1[[#This Row],[Ticker]],[1]!Table2[[Symbol]:[Industry]],2,FALSE),"-")</f>
        <v>-</v>
      </c>
      <c r="D413" t="s">
        <v>262</v>
      </c>
      <c r="E413">
        <v>15809.722744799999</v>
      </c>
      <c r="F413">
        <v>926.9</v>
      </c>
      <c r="G413">
        <v>41.7663730229851</v>
      </c>
      <c r="H413">
        <v>-10.99303671254</v>
      </c>
      <c r="I413">
        <v>3.8870611938275399</v>
      </c>
      <c r="J413">
        <v>-2.7901286358194501</v>
      </c>
      <c r="K413">
        <v>935.52080911569101</v>
      </c>
      <c r="L413">
        <v>824.60898791191096</v>
      </c>
      <c r="M413">
        <v>30.787602384016498</v>
      </c>
      <c r="N413">
        <v>0.325644648801175</v>
      </c>
      <c r="O413">
        <v>14.359693602330299</v>
      </c>
      <c r="P413">
        <v>76.485148514851403</v>
      </c>
      <c r="Q413">
        <v>0.15818718953674199</v>
      </c>
    </row>
    <row r="414" spans="1:17" x14ac:dyDescent="0.3">
      <c r="A414" t="s">
        <v>941</v>
      </c>
      <c r="B414" t="s">
        <v>942</v>
      </c>
      <c r="C414" t="str">
        <f>IFERROR(VLOOKUP(Table1[[#This Row],[Ticker]],[1]!Table2[[Symbol]:[Industry]],2,FALSE),"-")</f>
        <v>-</v>
      </c>
      <c r="D414" t="s">
        <v>577</v>
      </c>
      <c r="E414">
        <v>15708.53435319</v>
      </c>
      <c r="F414">
        <v>657.95</v>
      </c>
      <c r="G414">
        <v>6.5278317572603104</v>
      </c>
      <c r="H414">
        <v>-8.5452769640311601</v>
      </c>
      <c r="I414">
        <v>-27.731567912051101</v>
      </c>
      <c r="J414">
        <v>-2.5492203986125599</v>
      </c>
      <c r="K414">
        <v>688.39251865413803</v>
      </c>
      <c r="L414">
        <v>640.81023704100096</v>
      </c>
      <c r="M414">
        <v>35.541286852604202</v>
      </c>
      <c r="N414">
        <v>0.31398073984730901</v>
      </c>
      <c r="O414">
        <v>25.533855156166801</v>
      </c>
      <c r="P414">
        <v>52.1975479990747</v>
      </c>
      <c r="Q414">
        <v>9.0601027089613997E-2</v>
      </c>
    </row>
    <row r="415" spans="1:17" hidden="1" x14ac:dyDescent="0.3">
      <c r="A415" t="s">
        <v>943</v>
      </c>
      <c r="B415" t="s">
        <v>944</v>
      </c>
      <c r="C415" t="str">
        <f>IFERROR(VLOOKUP(Table1[[#This Row],[Ticker]],[1]!Table2[[Symbol]:[Industry]],2,FALSE),"-")</f>
        <v>-</v>
      </c>
      <c r="D415" t="s">
        <v>561</v>
      </c>
      <c r="E415">
        <v>15687.499665150001</v>
      </c>
      <c r="F415">
        <v>3527.2</v>
      </c>
      <c r="G415">
        <v>0.55423586379192302</v>
      </c>
      <c r="H415">
        <v>18.733589561392499</v>
      </c>
      <c r="I415">
        <v>23.422475007223099</v>
      </c>
      <c r="J415">
        <v>5.1131466269755501</v>
      </c>
      <c r="K415">
        <v>3041.9824230545501</v>
      </c>
      <c r="L415">
        <v>2737.0099460931501</v>
      </c>
      <c r="M415">
        <v>77.576552741829303</v>
      </c>
      <c r="N415">
        <v>0.78012843431939904</v>
      </c>
      <c r="O415">
        <v>1.46291676117034</v>
      </c>
      <c r="P415">
        <v>55.588883987648799</v>
      </c>
      <c r="Q415">
        <v>2.5797247366383998E-2</v>
      </c>
    </row>
    <row r="416" spans="1:17" x14ac:dyDescent="0.3">
      <c r="A416" t="s">
        <v>945</v>
      </c>
      <c r="B416" t="s">
        <v>946</v>
      </c>
      <c r="C416" t="str">
        <f>IFERROR(VLOOKUP(Table1[[#This Row],[Ticker]],[1]!Table2[[Symbol]:[Industry]],2,FALSE),"-")</f>
        <v>-</v>
      </c>
      <c r="D416" t="s">
        <v>51</v>
      </c>
      <c r="E416">
        <v>15661.62903177</v>
      </c>
      <c r="F416">
        <v>6742.7</v>
      </c>
      <c r="G416">
        <v>22.706634353069301</v>
      </c>
      <c r="H416">
        <v>1.06778869903929</v>
      </c>
      <c r="I416">
        <v>7.7548492784108296</v>
      </c>
      <c r="J416">
        <v>-0.41851106795975301</v>
      </c>
      <c r="K416">
        <v>6501.9108004620102</v>
      </c>
      <c r="L416">
        <v>5706.2367938524503</v>
      </c>
      <c r="M416">
        <v>59.582660899857999</v>
      </c>
      <c r="N416">
        <v>0.51802030492679296</v>
      </c>
      <c r="O416">
        <v>11.818707639372899</v>
      </c>
      <c r="P416">
        <v>53.109693462102904</v>
      </c>
      <c r="Q416">
        <v>1.5372558287454E-2</v>
      </c>
    </row>
    <row r="417" spans="1:17" x14ac:dyDescent="0.3">
      <c r="A417" t="s">
        <v>947</v>
      </c>
      <c r="B417" t="s">
        <v>948</v>
      </c>
      <c r="C417" t="str">
        <f>IFERROR(VLOOKUP(Table1[[#This Row],[Ticker]],[1]!Table2[[Symbol]:[Industry]],2,FALSE),"-")</f>
        <v>-</v>
      </c>
      <c r="D417" t="s">
        <v>51</v>
      </c>
      <c r="E417">
        <v>15616.412591910001</v>
      </c>
      <c r="F417">
        <v>12516.4</v>
      </c>
      <c r="G417">
        <v>197.107254009656</v>
      </c>
      <c r="H417">
        <v>44.287005259066902</v>
      </c>
      <c r="I417">
        <v>62.102501649184497</v>
      </c>
      <c r="J417">
        <v>5.3591972607673899</v>
      </c>
      <c r="K417">
        <v>9711.0008333374699</v>
      </c>
      <c r="L417">
        <v>7116.5058409738003</v>
      </c>
      <c r="M417">
        <v>72.5123645455445</v>
      </c>
      <c r="N417">
        <v>0.52074646411645698</v>
      </c>
      <c r="O417">
        <v>0.82771403918060404</v>
      </c>
      <c r="P417">
        <v>268.12941176470503</v>
      </c>
      <c r="Q417">
        <v>0.17451920107020499</v>
      </c>
    </row>
    <row r="418" spans="1:17" x14ac:dyDescent="0.3">
      <c r="A418" t="s">
        <v>949</v>
      </c>
      <c r="B418" t="s">
        <v>950</v>
      </c>
      <c r="C418" t="str">
        <f>IFERROR(VLOOKUP(Table1[[#This Row],[Ticker]],[1]!Table2[[Symbol]:[Industry]],2,FALSE),"-")</f>
        <v>-</v>
      </c>
      <c r="D418" t="s">
        <v>259</v>
      </c>
      <c r="E418">
        <v>15572.492960809999</v>
      </c>
      <c r="F418">
        <v>673.9</v>
      </c>
      <c r="G418">
        <v>45.502335087026701</v>
      </c>
      <c r="H418">
        <v>-4.7091908284330604</v>
      </c>
      <c r="I418">
        <v>2.7571852875191798</v>
      </c>
      <c r="J418">
        <v>-7.0139557284072396</v>
      </c>
      <c r="K418">
        <v>679.18453053153303</v>
      </c>
      <c r="L418">
        <v>592.47311324251598</v>
      </c>
      <c r="M418">
        <v>45.348501107127802</v>
      </c>
      <c r="N418">
        <v>0.56371949863764803</v>
      </c>
      <c r="O418">
        <v>22.866894197952199</v>
      </c>
      <c r="P418">
        <v>166.363636363636</v>
      </c>
      <c r="Q418">
        <v>6.8441489855578005E-2</v>
      </c>
    </row>
    <row r="419" spans="1:17" x14ac:dyDescent="0.3">
      <c r="A419" t="s">
        <v>951</v>
      </c>
      <c r="B419" t="s">
        <v>952</v>
      </c>
      <c r="C419" t="str">
        <f>IFERROR(VLOOKUP(Table1[[#This Row],[Ticker]],[1]!Table2[[Symbol]:[Industry]],2,FALSE),"-")</f>
        <v>-</v>
      </c>
      <c r="D419" t="s">
        <v>953</v>
      </c>
      <c r="E419">
        <v>15548.8099152049</v>
      </c>
      <c r="F419">
        <v>1269.5</v>
      </c>
      <c r="G419">
        <v>35.373966495148302</v>
      </c>
      <c r="H419">
        <v>-8.1507064790985808</v>
      </c>
      <c r="I419">
        <v>-9.5819047541105196</v>
      </c>
      <c r="J419">
        <v>-1.5013339098656699</v>
      </c>
      <c r="K419">
        <v>1359.3732142717799</v>
      </c>
      <c r="L419">
        <v>1220.22102444287</v>
      </c>
      <c r="M419">
        <v>48.896595022767499</v>
      </c>
      <c r="N419">
        <v>0.67297477535708805</v>
      </c>
      <c r="O419">
        <v>33.517132729421</v>
      </c>
      <c r="P419">
        <v>97.0202529681073</v>
      </c>
      <c r="Q419">
        <v>0.18460718354342401</v>
      </c>
    </row>
    <row r="420" spans="1:17" x14ac:dyDescent="0.3">
      <c r="A420" t="s">
        <v>954</v>
      </c>
      <c r="B420" t="s">
        <v>955</v>
      </c>
      <c r="C420" t="str">
        <f>IFERROR(VLOOKUP(Table1[[#This Row],[Ticker]],[1]!Table2[[Symbol]:[Industry]],2,FALSE),"-")</f>
        <v>-</v>
      </c>
      <c r="D420" t="s">
        <v>248</v>
      </c>
      <c r="E420">
        <v>15506.801570104901</v>
      </c>
      <c r="F420">
        <v>3729</v>
      </c>
      <c r="G420">
        <v>134.61009045511099</v>
      </c>
      <c r="H420">
        <v>7.9542507775282295E-2</v>
      </c>
      <c r="I420">
        <v>-12.410626658721901</v>
      </c>
      <c r="J420">
        <v>0.64975800335981004</v>
      </c>
      <c r="K420">
        <v>3760.8436212595002</v>
      </c>
      <c r="L420">
        <v>3341.88812674151</v>
      </c>
      <c r="M420">
        <v>58.742161905376399</v>
      </c>
      <c r="N420">
        <v>1.17938007402725</v>
      </c>
      <c r="O420">
        <v>15.3110753553231</v>
      </c>
      <c r="P420">
        <v>176.01776461879999</v>
      </c>
      <c r="Q420">
        <v>0.26541094622856598</v>
      </c>
    </row>
    <row r="421" spans="1:17" hidden="1" x14ac:dyDescent="0.3">
      <c r="A421" t="s">
        <v>956</v>
      </c>
      <c r="B421" t="s">
        <v>957</v>
      </c>
      <c r="C421" t="str">
        <f>IFERROR(VLOOKUP(Table1[[#This Row],[Ticker]],[1]!Table2[[Symbol]:[Industry]],2,FALSE),"-")</f>
        <v>-</v>
      </c>
      <c r="D421" t="s">
        <v>743</v>
      </c>
      <c r="E421">
        <v>15502.9956089399</v>
      </c>
      <c r="F421">
        <v>889.02</v>
      </c>
      <c r="G421">
        <v>-2.3244513089838299</v>
      </c>
      <c r="H421">
        <v>1.6635214853271101</v>
      </c>
      <c r="I421">
        <v>-0.19317083595473999</v>
      </c>
      <c r="J421">
        <v>2.2210214086044</v>
      </c>
      <c r="K421">
        <v>862.49012288771598</v>
      </c>
      <c r="L421">
        <v>803.99198693442395</v>
      </c>
      <c r="M421">
        <v>63.673105172010501</v>
      </c>
      <c r="N421">
        <v>0.40050070065578702</v>
      </c>
      <c r="O421">
        <v>1.4712829857595999</v>
      </c>
      <c r="P421">
        <v>32.094142818935502</v>
      </c>
      <c r="Q421">
        <v>-2.790653939747E-3</v>
      </c>
    </row>
    <row r="422" spans="1:17" hidden="1" x14ac:dyDescent="0.3">
      <c r="A422" t="s">
        <v>958</v>
      </c>
      <c r="B422" t="s">
        <v>959</v>
      </c>
      <c r="C422" t="str">
        <f>IFERROR(VLOOKUP(Table1[[#This Row],[Ticker]],[1]!Table2[[Symbol]:[Industry]],2,FALSE),"-")</f>
        <v>-</v>
      </c>
      <c r="D422" t="s">
        <v>960</v>
      </c>
      <c r="E422">
        <v>15451.57715796</v>
      </c>
      <c r="F422">
        <v>2509.1999999999998</v>
      </c>
      <c r="G422">
        <v>59.459389214312701</v>
      </c>
      <c r="H422">
        <v>3.2634431596992299</v>
      </c>
      <c r="I422">
        <v>46.816431088980202</v>
      </c>
      <c r="J422">
        <v>10.777413181968599</v>
      </c>
      <c r="K422">
        <v>2271.1403936473898</v>
      </c>
      <c r="M422">
        <v>66.462775151354194</v>
      </c>
      <c r="N422">
        <v>1.34615792709383</v>
      </c>
      <c r="O422">
        <v>8.24167065200065</v>
      </c>
      <c r="P422">
        <v>104.73237597911201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Row],[Ticker]],[1]!Table2[[Symbol]:[Industry]],2,FALSE),"-")</f>
        <v>-</v>
      </c>
      <c r="D423" t="s">
        <v>136</v>
      </c>
      <c r="E423">
        <v>15425.1530645</v>
      </c>
      <c r="F423">
        <v>1825.4</v>
      </c>
      <c r="G423">
        <v>96.997876418263999</v>
      </c>
      <c r="H423">
        <v>13.791254118895401</v>
      </c>
      <c r="I423">
        <v>104.99476802384901</v>
      </c>
      <c r="J423">
        <v>7.3294775784775004</v>
      </c>
      <c r="K423">
        <v>1517.0651252383</v>
      </c>
      <c r="L423">
        <v>1094.2457271365199</v>
      </c>
      <c r="M423">
        <v>69.657547244045404</v>
      </c>
      <c r="N423">
        <v>0.97759265892073999</v>
      </c>
      <c r="O423">
        <v>7.9215514407801004</v>
      </c>
      <c r="P423">
        <v>180.83076923076899</v>
      </c>
      <c r="Q423">
        <v>0.22595552061613999</v>
      </c>
    </row>
    <row r="424" spans="1:17" hidden="1" x14ac:dyDescent="0.3">
      <c r="A424" t="s">
        <v>963</v>
      </c>
      <c r="B424" t="s">
        <v>964</v>
      </c>
      <c r="C424" t="str">
        <f>IFERROR(VLOOKUP(Table1[[#This Row],[Ticker]],[1]!Table2[[Symbol]:[Industry]],2,FALSE),"-")</f>
        <v>-</v>
      </c>
      <c r="D424" t="s">
        <v>46</v>
      </c>
      <c r="E424">
        <v>15351.238992099999</v>
      </c>
      <c r="F424">
        <v>1547.3</v>
      </c>
      <c r="G424">
        <v>474.57899613947598</v>
      </c>
      <c r="H424">
        <v>-15.6937045137519</v>
      </c>
      <c r="I424">
        <v>32.042535418027903</v>
      </c>
      <c r="J424">
        <v>-1.12889049060578</v>
      </c>
      <c r="K424">
        <v>1702.11890608569</v>
      </c>
      <c r="L424">
        <v>1448.4709315632199</v>
      </c>
      <c r="M424">
        <v>46.1034574563135</v>
      </c>
      <c r="N424">
        <v>0.47380715975746901</v>
      </c>
      <c r="O424">
        <v>96.325857946099603</v>
      </c>
      <c r="P424">
        <v>583.67797808412797</v>
      </c>
      <c r="Q424">
        <v>0.27641657085839599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Row],[Ticker]],[1]!Table2[[Symbol]:[Industry]],2,FALSE),"-")</f>
        <v>-</v>
      </c>
      <c r="D425" t="s">
        <v>541</v>
      </c>
      <c r="E425">
        <v>15330.976180725</v>
      </c>
      <c r="F425">
        <v>318.10000000000002</v>
      </c>
      <c r="G425">
        <v>-10.6702725919448</v>
      </c>
      <c r="H425">
        <v>-5.0249041408379798</v>
      </c>
      <c r="I425">
        <v>-17.616811296614902</v>
      </c>
      <c r="J425">
        <v>-1.51196268211536</v>
      </c>
      <c r="K425">
        <v>317.11914845596499</v>
      </c>
      <c r="L425">
        <v>317.50928844051799</v>
      </c>
      <c r="M425">
        <v>42.905871630099398</v>
      </c>
      <c r="N425">
        <v>0.90853058932872999</v>
      </c>
      <c r="O425">
        <v>23.231688148381</v>
      </c>
      <c r="P425">
        <v>23.7743190661478</v>
      </c>
      <c r="Q425">
        <v>-5.8961929720210998E-2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Row],[Ticker]],[1]!Table2[[Symbol]:[Industry]],2,FALSE),"-")</f>
        <v>-</v>
      </c>
      <c r="D426" t="s">
        <v>72</v>
      </c>
      <c r="E426">
        <v>15229.5</v>
      </c>
      <c r="F426">
        <v>102.46</v>
      </c>
      <c r="G426">
        <v>109.348940643956</v>
      </c>
      <c r="H426">
        <v>-6.9708649798579003</v>
      </c>
      <c r="I426">
        <v>18.078717986191101</v>
      </c>
      <c r="J426">
        <v>-3.0045255829200199</v>
      </c>
      <c r="K426">
        <v>95.098583983384898</v>
      </c>
      <c r="L426">
        <v>77.189033673585897</v>
      </c>
      <c r="M426">
        <v>47.309914223651397</v>
      </c>
      <c r="N426">
        <v>0.48374975252663499</v>
      </c>
      <c r="O426">
        <v>28.635565098575</v>
      </c>
      <c r="P426">
        <v>146.89156626505999</v>
      </c>
      <c r="Q426">
        <v>7.5109905090466E-2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Row],[Ticker]],[1]!Table2[[Symbol]:[Industry]],2,FALSE),"-")</f>
        <v>-</v>
      </c>
      <c r="D427" t="s">
        <v>971</v>
      </c>
      <c r="E427">
        <v>15185.710441679999</v>
      </c>
      <c r="F427">
        <v>784.2</v>
      </c>
      <c r="G427">
        <v>35.766098120950097</v>
      </c>
      <c r="H427">
        <v>-7.2694806270407097</v>
      </c>
      <c r="I427">
        <v>38.782474036347303</v>
      </c>
      <c r="J427">
        <v>-4.9566543578952702</v>
      </c>
      <c r="K427">
        <v>767.64301617182105</v>
      </c>
      <c r="L427">
        <v>627.57277982174901</v>
      </c>
      <c r="M427">
        <v>38.7164612024985</v>
      </c>
      <c r="N427">
        <v>0.35827330923839201</v>
      </c>
      <c r="O427">
        <v>11.7954603417495</v>
      </c>
      <c r="P427">
        <v>75.691721743026704</v>
      </c>
      <c r="Q427">
        <v>-1.1352449709211E-2</v>
      </c>
    </row>
    <row r="428" spans="1:17" x14ac:dyDescent="0.3">
      <c r="A428" t="s">
        <v>972</v>
      </c>
      <c r="B428" t="s">
        <v>973</v>
      </c>
      <c r="C428" t="str">
        <f>IFERROR(VLOOKUP(Table1[[#This Row],[Ticker]],[1]!Table2[[Symbol]:[Industry]],2,FALSE),"-")</f>
        <v>-</v>
      </c>
      <c r="D428" t="s">
        <v>974</v>
      </c>
      <c r="E428">
        <v>14921.5325768</v>
      </c>
      <c r="F428">
        <v>1519.1</v>
      </c>
      <c r="G428">
        <v>-42.321447362141697</v>
      </c>
      <c r="H428">
        <v>0.897976274913308</v>
      </c>
      <c r="I428">
        <v>-2.83020267206334</v>
      </c>
      <c r="J428">
        <v>0.35276960140611102</v>
      </c>
      <c r="K428">
        <v>1460.8809461057799</v>
      </c>
      <c r="L428">
        <v>1466.58153463296</v>
      </c>
      <c r="M428">
        <v>59.386091701675198</v>
      </c>
      <c r="N428">
        <v>0.96663324646006299</v>
      </c>
      <c r="O428">
        <v>23.457968534000301</v>
      </c>
      <c r="P428">
        <v>26.150141172562599</v>
      </c>
      <c r="Q428">
        <v>-1.4901625587732999E-2</v>
      </c>
    </row>
    <row r="429" spans="1:17" x14ac:dyDescent="0.3">
      <c r="A429" t="s">
        <v>975</v>
      </c>
      <c r="B429" t="s">
        <v>976</v>
      </c>
      <c r="C429" t="str">
        <f>IFERROR(VLOOKUP(Table1[[#This Row],[Ticker]],[1]!Table2[[Symbol]:[Industry]],2,FALSE),"-")</f>
        <v>-</v>
      </c>
      <c r="D429" t="s">
        <v>262</v>
      </c>
      <c r="E429">
        <v>14889.819963194999</v>
      </c>
      <c r="F429">
        <v>6155.95</v>
      </c>
      <c r="G429">
        <v>-2.5594261077779601</v>
      </c>
      <c r="H429">
        <v>16.162466952166898</v>
      </c>
      <c r="I429">
        <v>30.598962035683599</v>
      </c>
      <c r="J429">
        <v>10.137147987334201</v>
      </c>
      <c r="K429">
        <v>5347.8071017257398</v>
      </c>
      <c r="L429">
        <v>4792.8023929132396</v>
      </c>
      <c r="M429">
        <v>89.048744112420096</v>
      </c>
      <c r="N429">
        <v>1.09961400774707</v>
      </c>
      <c r="O429">
        <v>8.5072165953264705</v>
      </c>
      <c r="P429">
        <v>62.7675467008632</v>
      </c>
      <c r="Q429">
        <v>0.147242475219207</v>
      </c>
    </row>
    <row r="430" spans="1:17" x14ac:dyDescent="0.3">
      <c r="A430" t="s">
        <v>977</v>
      </c>
      <c r="B430" t="s">
        <v>978</v>
      </c>
      <c r="C430" t="str">
        <f>IFERROR(VLOOKUP(Table1[[#This Row],[Ticker]],[1]!Table2[[Symbol]:[Industry]],2,FALSE),"-")</f>
        <v>-</v>
      </c>
      <c r="D430" t="s">
        <v>51</v>
      </c>
      <c r="E430">
        <v>14877.009141119999</v>
      </c>
      <c r="F430">
        <v>1847.8</v>
      </c>
      <c r="G430">
        <v>51.775274688610402</v>
      </c>
      <c r="H430">
        <v>26.042053871424301</v>
      </c>
      <c r="I430">
        <v>13.1136931740041</v>
      </c>
      <c r="J430">
        <v>9.6092674784714198</v>
      </c>
      <c r="K430">
        <v>1579.3117984340099</v>
      </c>
      <c r="L430">
        <v>1374.0254550248601</v>
      </c>
      <c r="M430">
        <v>78.869402713782307</v>
      </c>
      <c r="N430">
        <v>3.5123102982227801</v>
      </c>
      <c r="O430">
        <v>7.4196341595410704</v>
      </c>
      <c r="P430">
        <v>93.689727463312295</v>
      </c>
      <c r="Q430">
        <v>0.10875527629021201</v>
      </c>
    </row>
    <row r="431" spans="1:17" x14ac:dyDescent="0.3">
      <c r="A431" t="s">
        <v>979</v>
      </c>
      <c r="B431" t="s">
        <v>980</v>
      </c>
      <c r="C431" t="str">
        <f>IFERROR(VLOOKUP(Table1[[#This Row],[Ticker]],[1]!Table2[[Symbol]:[Industry]],2,FALSE),"-")</f>
        <v>-</v>
      </c>
      <c r="D431" t="s">
        <v>51</v>
      </c>
      <c r="E431">
        <v>14866.758943245</v>
      </c>
      <c r="F431">
        <v>925.95</v>
      </c>
      <c r="G431">
        <v>68.554452906994698</v>
      </c>
      <c r="H431">
        <v>27.312363114096001</v>
      </c>
      <c r="I431">
        <v>51.235245210684099</v>
      </c>
      <c r="J431">
        <v>4.0247493238441496</v>
      </c>
      <c r="K431">
        <v>806.45396824968498</v>
      </c>
      <c r="L431">
        <v>659.48631352483096</v>
      </c>
      <c r="M431">
        <v>80.224102411183395</v>
      </c>
      <c r="N431">
        <v>0.78994309759395198</v>
      </c>
      <c r="O431">
        <v>2.6513310653922999</v>
      </c>
      <c r="P431">
        <v>190.494117647058</v>
      </c>
      <c r="Q431">
        <v>2.6730413007078999E-2</v>
      </c>
    </row>
    <row r="432" spans="1:17" x14ac:dyDescent="0.3">
      <c r="A432" t="s">
        <v>981</v>
      </c>
      <c r="B432" t="s">
        <v>982</v>
      </c>
      <c r="C432" t="str">
        <f>IFERROR(VLOOKUP(Table1[[#This Row],[Ticker]],[1]!Table2[[Symbol]:[Industry]],2,FALSE),"-")</f>
        <v>-</v>
      </c>
      <c r="D432" t="s">
        <v>46</v>
      </c>
      <c r="E432">
        <v>14817.107337449999</v>
      </c>
      <c r="F432">
        <v>1516.75</v>
      </c>
      <c r="G432">
        <v>-11.5544405069483</v>
      </c>
      <c r="H432">
        <v>-12.4737087152154</v>
      </c>
      <c r="I432">
        <v>9.3760527099055206</v>
      </c>
      <c r="J432">
        <v>-3.6084418540056999</v>
      </c>
      <c r="K432">
        <v>1623.10276750406</v>
      </c>
      <c r="L432">
        <v>1456.4136925740399</v>
      </c>
      <c r="M432">
        <v>24.074120668581099</v>
      </c>
      <c r="N432">
        <v>0.467271246600652</v>
      </c>
      <c r="O432">
        <v>22.630624690950999</v>
      </c>
      <c r="P432">
        <v>47.982828430655097</v>
      </c>
      <c r="Q432">
        <v>-3.5226720665349001E-2</v>
      </c>
    </row>
    <row r="433" spans="1:17" x14ac:dyDescent="0.3">
      <c r="A433" t="s">
        <v>983</v>
      </c>
      <c r="B433" t="s">
        <v>984</v>
      </c>
      <c r="C433" t="str">
        <f>IFERROR(VLOOKUP(Table1[[#This Row],[Ticker]],[1]!Table2[[Symbol]:[Industry]],2,FALSE),"-")</f>
        <v>-</v>
      </c>
      <c r="D433" t="s">
        <v>21</v>
      </c>
      <c r="E433">
        <v>14756.8292872</v>
      </c>
      <c r="F433">
        <v>2581.85</v>
      </c>
      <c r="G433">
        <v>169.14747725485699</v>
      </c>
      <c r="H433">
        <v>7.80001364815055</v>
      </c>
      <c r="I433">
        <v>40.077008653643901</v>
      </c>
      <c r="J433">
        <v>0.73656201041470704</v>
      </c>
      <c r="K433">
        <v>2393.8123527205698</v>
      </c>
      <c r="L433">
        <v>1825.45787532436</v>
      </c>
      <c r="M433">
        <v>65.190923565991099</v>
      </c>
      <c r="N433">
        <v>0.96303687197691201</v>
      </c>
      <c r="O433">
        <v>7.3629374285880198</v>
      </c>
      <c r="P433">
        <v>249.55997833739499</v>
      </c>
    </row>
    <row r="434" spans="1:17" x14ac:dyDescent="0.3">
      <c r="A434" t="s">
        <v>985</v>
      </c>
      <c r="B434" t="s">
        <v>986</v>
      </c>
      <c r="C434" t="str">
        <f>IFERROR(VLOOKUP(Table1[[#This Row],[Ticker]],[1]!Table2[[Symbol]:[Industry]],2,FALSE),"-")</f>
        <v>-</v>
      </c>
      <c r="D434" t="s">
        <v>18</v>
      </c>
      <c r="E434">
        <v>14667.7729</v>
      </c>
      <c r="F434">
        <v>970.1</v>
      </c>
      <c r="G434">
        <v>121.42684781111799</v>
      </c>
      <c r="H434">
        <v>-4.05085670568696</v>
      </c>
      <c r="I434">
        <v>-8.1116689307937602</v>
      </c>
      <c r="J434">
        <v>-1.10860420269805</v>
      </c>
      <c r="K434">
        <v>979.93749658775903</v>
      </c>
      <c r="L434">
        <v>859.34863961843496</v>
      </c>
      <c r="M434">
        <v>51.294393552084898</v>
      </c>
      <c r="N434">
        <v>0.78199893408876398</v>
      </c>
      <c r="O434">
        <v>31.429749510359699</v>
      </c>
      <c r="P434">
        <v>152.89363920750699</v>
      </c>
      <c r="Q434">
        <v>0.19661526873382701</v>
      </c>
    </row>
    <row r="435" spans="1:17" x14ac:dyDescent="0.3">
      <c r="A435" t="s">
        <v>987</v>
      </c>
      <c r="B435" t="s">
        <v>988</v>
      </c>
      <c r="C435" t="str">
        <f>IFERROR(VLOOKUP(Table1[[#This Row],[Ticker]],[1]!Table2[[Symbol]:[Industry]],2,FALSE),"-")</f>
        <v>-</v>
      </c>
      <c r="D435" t="s">
        <v>248</v>
      </c>
      <c r="E435">
        <v>14585.88821775</v>
      </c>
      <c r="F435">
        <v>1128.7</v>
      </c>
      <c r="G435">
        <v>24.608353049788601</v>
      </c>
      <c r="H435">
        <v>6.3055262977344899</v>
      </c>
      <c r="I435">
        <v>12.436518447744101</v>
      </c>
      <c r="J435">
        <v>1.3544384845378701</v>
      </c>
      <c r="K435">
        <v>1039.2597866373001</v>
      </c>
      <c r="L435">
        <v>934.90764059756395</v>
      </c>
      <c r="M435">
        <v>68.891463598314104</v>
      </c>
      <c r="N435">
        <v>1.4796578687514399</v>
      </c>
      <c r="O435">
        <v>4.5893505803136199</v>
      </c>
      <c r="P435">
        <v>52.599202325424102</v>
      </c>
      <c r="Q435">
        <v>-2.7890068853965E-2</v>
      </c>
    </row>
    <row r="436" spans="1:17" x14ac:dyDescent="0.3">
      <c r="A436" t="s">
        <v>989</v>
      </c>
      <c r="B436" t="s">
        <v>990</v>
      </c>
      <c r="C436" t="str">
        <f>IFERROR(VLOOKUP(Table1[[#This Row],[Ticker]],[1]!Table2[[Symbol]:[Industry]],2,FALSE),"-")</f>
        <v>-</v>
      </c>
      <c r="D436" t="s">
        <v>632</v>
      </c>
      <c r="E436">
        <v>14565.734676</v>
      </c>
      <c r="F436">
        <v>510.75</v>
      </c>
      <c r="G436">
        <v>3.7900438575658799</v>
      </c>
      <c r="H436">
        <v>-11.2733661554979</v>
      </c>
      <c r="I436">
        <v>4.9698529420182904</v>
      </c>
      <c r="J436">
        <v>1.8670646348102899</v>
      </c>
      <c r="K436">
        <v>502.63387897267802</v>
      </c>
      <c r="L436">
        <v>453.76474191894999</v>
      </c>
      <c r="M436">
        <v>52.959574269438001</v>
      </c>
      <c r="N436">
        <v>1.2240290149423001</v>
      </c>
      <c r="O436">
        <v>15.9079784630445</v>
      </c>
      <c r="P436">
        <v>50.886262924667598</v>
      </c>
      <c r="Q436">
        <v>1.7096481267085999E-2</v>
      </c>
    </row>
    <row r="437" spans="1:17" x14ac:dyDescent="0.3">
      <c r="A437" t="s">
        <v>991</v>
      </c>
      <c r="B437" t="s">
        <v>992</v>
      </c>
      <c r="C437" t="str">
        <f>IFERROR(VLOOKUP(Table1[[#This Row],[Ticker]],[1]!Table2[[Symbol]:[Industry]],2,FALSE),"-")</f>
        <v>-</v>
      </c>
      <c r="D437" t="s">
        <v>993</v>
      </c>
      <c r="E437">
        <v>14541.353466765</v>
      </c>
      <c r="F437">
        <v>811.95</v>
      </c>
      <c r="G437">
        <v>40.939003299726402</v>
      </c>
      <c r="H437">
        <v>2.6241197986153599</v>
      </c>
      <c r="I437">
        <v>16.326957889997399</v>
      </c>
      <c r="J437">
        <v>-9.6761218935731197E-2</v>
      </c>
      <c r="K437">
        <v>768.23754158899703</v>
      </c>
      <c r="L437">
        <v>663.79059974008896</v>
      </c>
      <c r="M437">
        <v>64.204469378308005</v>
      </c>
      <c r="N437">
        <v>0.50151390734051504</v>
      </c>
      <c r="O437">
        <v>5.9116940698318903</v>
      </c>
      <c r="P437">
        <v>79.357190192180198</v>
      </c>
      <c r="Q437">
        <v>7.6825838322195E-2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Row],[Ticker]],[1]!Table2[[Symbol]:[Industry]],2,FALSE),"-")</f>
        <v>-</v>
      </c>
      <c r="D438" t="s">
        <v>163</v>
      </c>
      <c r="E438">
        <v>14524.896256</v>
      </c>
      <c r="F438">
        <v>14307.45</v>
      </c>
      <c r="G438">
        <v>123.423360925675</v>
      </c>
      <c r="H438">
        <v>15.9873251587828</v>
      </c>
      <c r="I438">
        <v>52.633537295009198</v>
      </c>
      <c r="J438">
        <v>2.7744939620822202</v>
      </c>
      <c r="K438">
        <v>12818.909091934</v>
      </c>
      <c r="L438">
        <v>9809.0482021527605</v>
      </c>
      <c r="M438">
        <v>66.284594930968396</v>
      </c>
      <c r="N438">
        <v>0.87526498948579201</v>
      </c>
      <c r="O438">
        <v>3.4426120657419599</v>
      </c>
      <c r="P438">
        <v>239.67901615602801</v>
      </c>
      <c r="Q438">
        <v>0.240932849925408</v>
      </c>
    </row>
    <row r="439" spans="1:17" x14ac:dyDescent="0.3">
      <c r="A439" t="s">
        <v>996</v>
      </c>
      <c r="B439" t="s">
        <v>997</v>
      </c>
      <c r="C439" t="str">
        <f>IFERROR(VLOOKUP(Table1[[#This Row],[Ticker]],[1]!Table2[[Symbol]:[Industry]],2,FALSE),"-")</f>
        <v>-</v>
      </c>
      <c r="D439" t="s">
        <v>335</v>
      </c>
      <c r="E439">
        <v>14519.04630923</v>
      </c>
      <c r="F439">
        <v>4379.3999999999996</v>
      </c>
      <c r="G439">
        <v>21.5312709010535</v>
      </c>
      <c r="H439">
        <v>-5.0349818840813203</v>
      </c>
      <c r="I439">
        <v>3.1017383668635499</v>
      </c>
      <c r="J439">
        <v>0.234310113070546</v>
      </c>
      <c r="K439">
        <v>4217.8235251483002</v>
      </c>
      <c r="L439">
        <v>3772.8108940790999</v>
      </c>
      <c r="M439">
        <v>60.909248180672201</v>
      </c>
      <c r="N439">
        <v>0.74546273796179297</v>
      </c>
      <c r="O439">
        <v>11.6134630314655</v>
      </c>
      <c r="P439">
        <v>60.9452233512798</v>
      </c>
      <c r="Q439">
        <v>1.8664865442712002E-2</v>
      </c>
    </row>
    <row r="440" spans="1:17" x14ac:dyDescent="0.3">
      <c r="A440" t="s">
        <v>998</v>
      </c>
      <c r="B440" t="s">
        <v>999</v>
      </c>
      <c r="C440" t="str">
        <f>IFERROR(VLOOKUP(Table1[[#This Row],[Ticker]],[1]!Table2[[Symbol]:[Industry]],2,FALSE),"-")</f>
        <v>-</v>
      </c>
      <c r="D440" t="s">
        <v>602</v>
      </c>
      <c r="E440">
        <v>14487.51441186</v>
      </c>
      <c r="F440">
        <v>145.66</v>
      </c>
      <c r="G440">
        <v>-72.403529922143207</v>
      </c>
      <c r="H440">
        <v>3.8599967987372001</v>
      </c>
      <c r="I440">
        <v>-24.2141533797984</v>
      </c>
      <c r="J440">
        <v>9.96958528242806</v>
      </c>
      <c r="K440">
        <v>143.14889530983001</v>
      </c>
      <c r="L440">
        <v>171.18898816526399</v>
      </c>
      <c r="M440">
        <v>74.962733033021607</v>
      </c>
      <c r="N440">
        <v>1.1200179689960199</v>
      </c>
      <c r="O440">
        <v>105.753123712755</v>
      </c>
      <c r="P440">
        <v>16.063745019920301</v>
      </c>
      <c r="Q440">
        <v>-1.4536295382452E-2</v>
      </c>
    </row>
    <row r="441" spans="1:17" x14ac:dyDescent="0.3">
      <c r="A441" t="s">
        <v>1000</v>
      </c>
      <c r="B441" t="s">
        <v>1001</v>
      </c>
      <c r="C441" t="str">
        <f>IFERROR(VLOOKUP(Table1[[#This Row],[Ticker]],[1]!Table2[[Symbol]:[Industry]],2,FALSE),"-")</f>
        <v>-</v>
      </c>
      <c r="D441" t="s">
        <v>300</v>
      </c>
      <c r="E441">
        <v>14450.900372284999</v>
      </c>
      <c r="F441">
        <v>1063.5999999999999</v>
      </c>
      <c r="G441">
        <v>120.17113285948</v>
      </c>
      <c r="H441">
        <v>-4.9428266197207602</v>
      </c>
      <c r="I441">
        <v>20.684358394328498</v>
      </c>
      <c r="J441">
        <v>-8.7409126633616001</v>
      </c>
      <c r="K441">
        <v>1013.6332670893</v>
      </c>
      <c r="L441">
        <v>843.34656798015897</v>
      </c>
      <c r="M441">
        <v>42.784277830326097</v>
      </c>
      <c r="N441">
        <v>0.70781918896458296</v>
      </c>
      <c r="O441">
        <v>8.7767957878901903</v>
      </c>
      <c r="P441">
        <v>163.90422430370299</v>
      </c>
      <c r="Q441">
        <v>0.13092605298808399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Row],[Ticker]],[1]!Table2[[Symbol]:[Industry]],2,FALSE),"-")</f>
        <v>-</v>
      </c>
      <c r="D442" t="s">
        <v>121</v>
      </c>
      <c r="E442">
        <v>14402.49947296</v>
      </c>
      <c r="F442">
        <v>2289.1999999999998</v>
      </c>
      <c r="G442">
        <v>6.4251711604487003</v>
      </c>
      <c r="H442">
        <v>-5.7729471436852604</v>
      </c>
      <c r="I442">
        <v>31.282925078744299</v>
      </c>
      <c r="J442">
        <v>-2.7068365394768898</v>
      </c>
      <c r="K442">
        <v>2159.2917085458198</v>
      </c>
      <c r="L442">
        <v>1840.41844469127</v>
      </c>
      <c r="M442">
        <v>47.684137877169199</v>
      </c>
      <c r="N442">
        <v>0.47607167527136801</v>
      </c>
      <c r="O442">
        <v>8.5095229774593903</v>
      </c>
      <c r="P442">
        <v>58.955664340520002</v>
      </c>
      <c r="Q442">
        <v>-5.5236869349198997E-2</v>
      </c>
    </row>
    <row r="443" spans="1:17" x14ac:dyDescent="0.3">
      <c r="A443" t="s">
        <v>1004</v>
      </c>
      <c r="B443" t="s">
        <v>1005</v>
      </c>
      <c r="C443" t="str">
        <f>IFERROR(VLOOKUP(Table1[[#This Row],[Ticker]],[1]!Table2[[Symbol]:[Industry]],2,FALSE),"-")</f>
        <v>-</v>
      </c>
      <c r="D443" t="s">
        <v>262</v>
      </c>
      <c r="E443">
        <v>14378.17718619</v>
      </c>
      <c r="F443">
        <v>1760.15</v>
      </c>
      <c r="G443">
        <v>72.064673815018196</v>
      </c>
      <c r="H443">
        <v>-21.279776998305</v>
      </c>
      <c r="I443">
        <v>78.311997417949797</v>
      </c>
      <c r="J443">
        <v>-7.9890549008282497</v>
      </c>
      <c r="K443">
        <v>2002.77141138819</v>
      </c>
      <c r="L443">
        <v>1521.2000865625</v>
      </c>
      <c r="M443">
        <v>25.425715876485601</v>
      </c>
      <c r="N443">
        <v>0.63726955953576203</v>
      </c>
      <c r="O443">
        <v>52.487003948527096</v>
      </c>
      <c r="P443">
        <v>130.960503870883</v>
      </c>
      <c r="Q443">
        <v>0.14958054284910499</v>
      </c>
    </row>
    <row r="444" spans="1:17" hidden="1" x14ac:dyDescent="0.3">
      <c r="A444" t="s">
        <v>1006</v>
      </c>
      <c r="B444" t="s">
        <v>1007</v>
      </c>
      <c r="C444" t="str">
        <f>IFERROR(VLOOKUP(Table1[[#This Row],[Ticker]],[1]!Table2[[Symbol]:[Industry]],2,FALSE),"-")</f>
        <v>-</v>
      </c>
      <c r="D444" t="s">
        <v>163</v>
      </c>
      <c r="E444">
        <v>14357.93607421</v>
      </c>
      <c r="F444">
        <v>11956.9</v>
      </c>
      <c r="G444">
        <v>316.20569282516698</v>
      </c>
      <c r="H444">
        <v>42.709231609379898</v>
      </c>
      <c r="I444">
        <v>58.325896626843203</v>
      </c>
      <c r="J444">
        <v>-0.90525844375041198</v>
      </c>
      <c r="K444">
        <v>9077.7821652490002</v>
      </c>
      <c r="L444">
        <v>6643.1592159358597</v>
      </c>
      <c r="M444">
        <v>79.998419413765703</v>
      </c>
      <c r="N444">
        <v>1.9937633670206301</v>
      </c>
      <c r="O444">
        <v>3.6890832908195299</v>
      </c>
      <c r="P444">
        <v>408.58783496384501</v>
      </c>
      <c r="Q444">
        <v>0.237927186060131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Row],[Ticker]],[1]!Table2[[Symbol]:[Industry]],2,FALSE),"-")</f>
        <v>-</v>
      </c>
      <c r="D445" t="s">
        <v>632</v>
      </c>
      <c r="E445">
        <v>14116.178460043</v>
      </c>
      <c r="F445">
        <v>27.75</v>
      </c>
      <c r="G445">
        <v>27.459551147028801</v>
      </c>
      <c r="H445">
        <v>4.3036448240636602</v>
      </c>
      <c r="I445">
        <v>-14.665368035314099</v>
      </c>
      <c r="J445">
        <v>10.1765130640755</v>
      </c>
      <c r="K445">
        <v>26.852865154303899</v>
      </c>
      <c r="L445">
        <v>25.661941376597301</v>
      </c>
      <c r="M445">
        <v>66.231390327452502</v>
      </c>
      <c r="N445">
        <v>2.9945390716713001</v>
      </c>
      <c r="O445">
        <v>40.720720720720699</v>
      </c>
      <c r="P445">
        <v>72.360248447204896</v>
      </c>
      <c r="Q445">
        <v>2.1932715980456E-2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Row],[Ticker]],[1]!Table2[[Symbol]:[Industry]],2,FALSE),"-")</f>
        <v>-</v>
      </c>
      <c r="D446" t="s">
        <v>127</v>
      </c>
      <c r="E446">
        <v>14063.15383496</v>
      </c>
      <c r="F446">
        <v>968.55</v>
      </c>
      <c r="G446">
        <v>118.327455932706</v>
      </c>
      <c r="H446">
        <v>6.9568803379835797</v>
      </c>
      <c r="I446">
        <v>78.791298342215299</v>
      </c>
      <c r="J446">
        <v>2.2091915550138399</v>
      </c>
      <c r="K446">
        <v>832.75274197678903</v>
      </c>
      <c r="L446">
        <v>612.68719774353804</v>
      </c>
      <c r="M446">
        <v>71.684052753825</v>
      </c>
      <c r="N446">
        <v>0.54106629375098403</v>
      </c>
      <c r="O446">
        <v>3.1438748644881498</v>
      </c>
      <c r="P446">
        <v>158.90136327185201</v>
      </c>
      <c r="Q446">
        <v>0.19920355655171201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Row],[Ticker]],[1]!Table2[[Symbol]:[Industry]],2,FALSE),"-")</f>
        <v>-</v>
      </c>
      <c r="D447" t="s">
        <v>24</v>
      </c>
      <c r="E447">
        <v>14039.033722896</v>
      </c>
      <c r="F447">
        <v>227.56</v>
      </c>
      <c r="G447">
        <v>-31.678037990413699</v>
      </c>
      <c r="H447">
        <v>-3.8791411433054201</v>
      </c>
      <c r="I447">
        <v>-25.1676085289794</v>
      </c>
      <c r="J447">
        <v>4.0656612396434699</v>
      </c>
      <c r="K447">
        <v>233.388335019724</v>
      </c>
      <c r="L447">
        <v>240.051303939452</v>
      </c>
      <c r="M447">
        <v>64.351495701043802</v>
      </c>
      <c r="N447">
        <v>1.54680210115274</v>
      </c>
      <c r="O447">
        <v>32.140973809105198</v>
      </c>
      <c r="P447">
        <v>10.8696711327649</v>
      </c>
      <c r="Q447">
        <v>3.0665636917108E-2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Row],[Ticker]],[1]!Table2[[Symbol]:[Industry]],2,FALSE),"-")</f>
        <v>-</v>
      </c>
      <c r="D448" t="s">
        <v>1016</v>
      </c>
      <c r="E448">
        <v>13907.970190309999</v>
      </c>
      <c r="F448">
        <v>2144.65</v>
      </c>
      <c r="G448">
        <v>156.60910268947899</v>
      </c>
      <c r="H448">
        <v>17.701278196174101</v>
      </c>
      <c r="I448">
        <v>112.639382418754</v>
      </c>
      <c r="J448">
        <v>-7.4545221093034399</v>
      </c>
      <c r="K448">
        <v>1702.9618137011801</v>
      </c>
      <c r="L448">
        <v>1233.3662585878401</v>
      </c>
      <c r="M448">
        <v>52.563080502398201</v>
      </c>
      <c r="N448">
        <v>1.92895862869393</v>
      </c>
      <c r="O448">
        <v>18.620753969179098</v>
      </c>
      <c r="P448">
        <v>203.51684121143501</v>
      </c>
      <c r="Q448">
        <v>0.235490847293858</v>
      </c>
    </row>
    <row r="449" spans="1:17" x14ac:dyDescent="0.3">
      <c r="A449" t="s">
        <v>1017</v>
      </c>
      <c r="B449" t="s">
        <v>1018</v>
      </c>
      <c r="C449" t="str">
        <f>IFERROR(VLOOKUP(Table1[[#This Row],[Ticker]],[1]!Table2[[Symbol]:[Industry]],2,FALSE),"-")</f>
        <v>-</v>
      </c>
      <c r="D449" t="s">
        <v>193</v>
      </c>
      <c r="E449">
        <v>13881.573748999999</v>
      </c>
      <c r="F449">
        <v>584.15</v>
      </c>
      <c r="G449">
        <v>50.334413969208299</v>
      </c>
      <c r="H449">
        <v>20.0630277211752</v>
      </c>
      <c r="I449">
        <v>23.9365537757932</v>
      </c>
      <c r="J449">
        <v>10.985597092319001</v>
      </c>
      <c r="K449">
        <v>508.18925214253801</v>
      </c>
      <c r="L449">
        <v>432.44881596277799</v>
      </c>
      <c r="M449">
        <v>65.286532587081894</v>
      </c>
      <c r="N449">
        <v>2.8192357685380101</v>
      </c>
      <c r="O449">
        <v>11.6151673371565</v>
      </c>
      <c r="P449">
        <v>89.045307443365701</v>
      </c>
      <c r="Q449">
        <v>0.16170586932491601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Row],[Ticker]],[1]!Table2[[Symbol]:[Industry]],2,FALSE),"-")</f>
        <v>-</v>
      </c>
      <c r="D450" t="s">
        <v>163</v>
      </c>
      <c r="E450">
        <v>13845.475681</v>
      </c>
      <c r="F450">
        <v>615.85</v>
      </c>
      <c r="G450">
        <v>15.680639094849401</v>
      </c>
      <c r="H450">
        <v>-3.1719057869843201</v>
      </c>
      <c r="I450">
        <v>17.071669867109801</v>
      </c>
      <c r="J450">
        <v>0.50837612347526295</v>
      </c>
      <c r="K450">
        <v>609.96705141023801</v>
      </c>
      <c r="L450">
        <v>535.03321208087505</v>
      </c>
      <c r="M450">
        <v>60.825956168167401</v>
      </c>
      <c r="N450">
        <v>0.23904986137394499</v>
      </c>
      <c r="O450">
        <v>16.383859706097201</v>
      </c>
      <c r="P450">
        <v>77.952755905511793</v>
      </c>
      <c r="Q450">
        <v>0.19714173091578899</v>
      </c>
    </row>
    <row r="451" spans="1:17" x14ac:dyDescent="0.3">
      <c r="A451" t="s">
        <v>1021</v>
      </c>
      <c r="B451" t="s">
        <v>1022</v>
      </c>
      <c r="C451" t="str">
        <f>IFERROR(VLOOKUP(Table1[[#This Row],[Ticker]],[1]!Table2[[Symbol]:[Industry]],2,FALSE),"-")</f>
        <v>-</v>
      </c>
      <c r="D451" t="s">
        <v>446</v>
      </c>
      <c r="E451">
        <v>13824.462008532901</v>
      </c>
      <c r="F451">
        <v>216.96</v>
      </c>
      <c r="G451">
        <v>186.73466102112999</v>
      </c>
      <c r="H451">
        <v>3.81990744528769</v>
      </c>
      <c r="I451">
        <v>16.926328590140798</v>
      </c>
      <c r="J451">
        <v>7.63038491840343</v>
      </c>
      <c r="K451">
        <v>199.632366646121</v>
      </c>
      <c r="L451">
        <v>162.87814071771001</v>
      </c>
      <c r="M451">
        <v>71.8424123713109</v>
      </c>
      <c r="N451">
        <v>0.85415800120068097</v>
      </c>
      <c r="O451">
        <v>4.5353982300885001</v>
      </c>
      <c r="P451">
        <v>260.99833610648898</v>
      </c>
      <c r="Q451">
        <v>0.202258339198717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Row],[Ticker]],[1]!Table2[[Symbol]:[Industry]],2,FALSE),"-")</f>
        <v>-</v>
      </c>
      <c r="D452" t="s">
        <v>46</v>
      </c>
      <c r="E452">
        <v>13678.45094352</v>
      </c>
      <c r="F452">
        <v>740.9</v>
      </c>
      <c r="G452">
        <v>25.707374040744</v>
      </c>
      <c r="H452">
        <v>4.0301143287852303</v>
      </c>
      <c r="I452">
        <v>32.963789105072699</v>
      </c>
      <c r="J452">
        <v>-5.1939955536999998</v>
      </c>
      <c r="K452">
        <v>696.92933605629901</v>
      </c>
      <c r="L452">
        <v>594.81498439853897</v>
      </c>
      <c r="M452">
        <v>53.002306745387401</v>
      </c>
      <c r="N452">
        <v>1.1763752991973999</v>
      </c>
      <c r="O452">
        <v>9.7246591982723896</v>
      </c>
      <c r="P452">
        <v>65.379464285714207</v>
      </c>
      <c r="Q452">
        <v>8.4751631839356995E-2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Row],[Ticker]],[1]!Table2[[Symbol]:[Industry]],2,FALSE),"-")</f>
        <v>-</v>
      </c>
      <c r="D453" t="s">
        <v>385</v>
      </c>
      <c r="E453">
        <v>13573.090944</v>
      </c>
      <c r="F453">
        <v>1069.75</v>
      </c>
      <c r="G453">
        <v>63.383719363282701</v>
      </c>
      <c r="H453">
        <v>22.5260279436948</v>
      </c>
      <c r="I453">
        <v>93.590712975229707</v>
      </c>
      <c r="J453">
        <v>9.88369800664886</v>
      </c>
      <c r="K453">
        <v>874.04881488928504</v>
      </c>
      <c r="L453">
        <v>694.39906854481899</v>
      </c>
      <c r="M453">
        <v>73.166155170356305</v>
      </c>
      <c r="N453">
        <v>0.68629195283465405</v>
      </c>
      <c r="O453">
        <v>5.0712783360598204</v>
      </c>
      <c r="P453">
        <v>137.722222222222</v>
      </c>
      <c r="Q453">
        <v>9.3783135642522997E-2</v>
      </c>
    </row>
    <row r="454" spans="1:17" hidden="1" x14ac:dyDescent="0.3">
      <c r="A454" t="s">
        <v>1027</v>
      </c>
      <c r="B454" t="s">
        <v>1028</v>
      </c>
      <c r="C454" t="str">
        <f>IFERROR(VLOOKUP(Table1[[#This Row],[Ticker]],[1]!Table2[[Symbol]:[Industry]],2,FALSE),"-")</f>
        <v>-</v>
      </c>
      <c r="D454" t="s">
        <v>136</v>
      </c>
      <c r="E454">
        <v>13541.376367860001</v>
      </c>
      <c r="F454">
        <v>443.65</v>
      </c>
      <c r="G454">
        <v>38.412404089531798</v>
      </c>
      <c r="H454">
        <v>15.263331403909101</v>
      </c>
      <c r="I454">
        <v>70.803487715513796</v>
      </c>
      <c r="J454">
        <v>0.75807252262800695</v>
      </c>
      <c r="K454">
        <v>373.936194519499</v>
      </c>
      <c r="L454">
        <v>299.26954165277101</v>
      </c>
      <c r="M454">
        <v>78.524240453624202</v>
      </c>
      <c r="N454">
        <v>1.12806882459208</v>
      </c>
      <c r="O454">
        <v>3.5951763777752799</v>
      </c>
      <c r="P454">
        <v>116.943765281173</v>
      </c>
      <c r="Q454">
        <v>0.184445591256122</v>
      </c>
    </row>
    <row r="455" spans="1:17" hidden="1" x14ac:dyDescent="0.3">
      <c r="A455" t="s">
        <v>1029</v>
      </c>
      <c r="B455" t="s">
        <v>1030</v>
      </c>
      <c r="C455" t="str">
        <f>IFERROR(VLOOKUP(Table1[[#This Row],[Ticker]],[1]!Table2[[Symbol]:[Industry]],2,FALSE),"-")</f>
        <v>-</v>
      </c>
      <c r="D455" t="s">
        <v>51</v>
      </c>
      <c r="E455">
        <v>13465.84264334</v>
      </c>
      <c r="F455">
        <v>883.45</v>
      </c>
      <c r="G455">
        <v>-18.812910507059598</v>
      </c>
      <c r="H455">
        <v>17.131111113116599</v>
      </c>
      <c r="I455">
        <v>-3.1763992468062101</v>
      </c>
      <c r="J455">
        <v>-16.4940047891277</v>
      </c>
      <c r="M455">
        <v>36.177967530643102</v>
      </c>
      <c r="O455">
        <v>33.103175052351503</v>
      </c>
      <c r="P455">
        <v>21.855172413793099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Row],[Ticker]],[1]!Table2[[Symbol]:[Industry]],2,FALSE),"-")</f>
        <v>-</v>
      </c>
      <c r="D456" t="s">
        <v>492</v>
      </c>
      <c r="E456">
        <v>13438.1694683899</v>
      </c>
      <c r="F456">
        <v>867.15</v>
      </c>
      <c r="G456">
        <v>-33.563755345354402</v>
      </c>
      <c r="H456">
        <v>2.3228778066035098</v>
      </c>
      <c r="I456">
        <v>1.5308192242382801</v>
      </c>
      <c r="J456">
        <v>4.5251115058859801</v>
      </c>
      <c r="K456">
        <v>829.78346377609705</v>
      </c>
      <c r="L456">
        <v>826.27175340786698</v>
      </c>
      <c r="M456">
        <v>66.161396079993906</v>
      </c>
      <c r="N456">
        <v>0.86704146349324096</v>
      </c>
      <c r="O456">
        <v>18.197543677564401</v>
      </c>
      <c r="P456">
        <v>22.314690739826499</v>
      </c>
      <c r="Q456">
        <v>3.9717989985515997E-2</v>
      </c>
    </row>
    <row r="457" spans="1:17" hidden="1" x14ac:dyDescent="0.3">
      <c r="A457" t="s">
        <v>1033</v>
      </c>
      <c r="B457" t="s">
        <v>1034</v>
      </c>
      <c r="C457" t="str">
        <f>IFERROR(VLOOKUP(Table1[[#This Row],[Ticker]],[1]!Table2[[Symbol]:[Industry]],2,FALSE),"-")</f>
        <v>-</v>
      </c>
      <c r="D457" t="s">
        <v>577</v>
      </c>
      <c r="E457">
        <v>13434.327863234999</v>
      </c>
      <c r="F457">
        <v>563.1</v>
      </c>
      <c r="G457">
        <v>-31.130508680974899</v>
      </c>
      <c r="H457">
        <v>-10.5166627584435</v>
      </c>
      <c r="I457">
        <v>-15.493997420721399</v>
      </c>
      <c r="J457">
        <v>-5.4443540918533904</v>
      </c>
      <c r="K457">
        <v>567.75510383307903</v>
      </c>
      <c r="M457">
        <v>43.677168773631401</v>
      </c>
      <c r="N457">
        <v>0.64726436036815005</v>
      </c>
      <c r="O457">
        <v>17.208311134789501</v>
      </c>
      <c r="P457">
        <v>19.783024888321599</v>
      </c>
    </row>
    <row r="458" spans="1:17" x14ac:dyDescent="0.3">
      <c r="A458" t="s">
        <v>1035</v>
      </c>
      <c r="B458" t="s">
        <v>1036</v>
      </c>
      <c r="C458" t="str">
        <f>IFERROR(VLOOKUP(Table1[[#This Row],[Ticker]],[1]!Table2[[Symbol]:[Industry]],2,FALSE),"-")</f>
        <v>-</v>
      </c>
      <c r="D458" t="s">
        <v>300</v>
      </c>
      <c r="E458">
        <v>13392.675012739999</v>
      </c>
      <c r="F458">
        <v>981.95</v>
      </c>
      <c r="G458">
        <v>10.1445675373417</v>
      </c>
      <c r="H458">
        <v>-2.6604163789512199</v>
      </c>
      <c r="I458">
        <v>-21.617488207709702</v>
      </c>
      <c r="J458">
        <v>-3.65801257948449</v>
      </c>
      <c r="K458">
        <v>989.45428638669296</v>
      </c>
      <c r="L458">
        <v>928.12527002648005</v>
      </c>
      <c r="M458">
        <v>49.184682620375099</v>
      </c>
      <c r="N458">
        <v>0.58222603123947603</v>
      </c>
      <c r="O458">
        <v>22.103976780895099</v>
      </c>
      <c r="P458">
        <v>57.112000000000002</v>
      </c>
      <c r="Q458">
        <v>3.4024292913093002E-2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Row],[Ticker]],[1]!Table2[[Symbol]:[Industry]],2,FALSE),"-")</f>
        <v>-</v>
      </c>
      <c r="D459" t="s">
        <v>541</v>
      </c>
      <c r="E459">
        <v>13377.696975299999</v>
      </c>
      <c r="F459">
        <v>1720.1</v>
      </c>
      <c r="G459">
        <v>-22.194125128358799</v>
      </c>
      <c r="H459">
        <v>-4.8331718022438004</v>
      </c>
      <c r="I459">
        <v>2.52876009997498</v>
      </c>
      <c r="J459">
        <v>-0.23470070700769599</v>
      </c>
      <c r="K459">
        <v>1706.61884570138</v>
      </c>
      <c r="L459">
        <v>1637.3327919928499</v>
      </c>
      <c r="M459">
        <v>52.166322588400398</v>
      </c>
      <c r="N459">
        <v>0.86975984859200794</v>
      </c>
      <c r="O459">
        <v>15.0485436893204</v>
      </c>
      <c r="P459">
        <v>31.606732976281499</v>
      </c>
      <c r="Q459">
        <v>-8.2283765527432995E-2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Row],[Ticker]],[1]!Table2[[Symbol]:[Industry]],2,FALSE),"-")</f>
        <v>-</v>
      </c>
      <c r="D460" t="s">
        <v>473</v>
      </c>
      <c r="E460">
        <v>13352.21360153</v>
      </c>
      <c r="F460">
        <v>1954.95</v>
      </c>
      <c r="G460">
        <v>37.890163225245601</v>
      </c>
      <c r="H460">
        <v>-4.83461741562994</v>
      </c>
      <c r="I460">
        <v>68.200979602870703</v>
      </c>
      <c r="J460">
        <v>6.7265210633345998</v>
      </c>
      <c r="K460">
        <v>1853.5781339059799</v>
      </c>
      <c r="L460">
        <v>1449.0177146675201</v>
      </c>
      <c r="M460">
        <v>60.6996945456942</v>
      </c>
      <c r="N460">
        <v>0.610275379625977</v>
      </c>
      <c r="O460">
        <v>21.742244047162298</v>
      </c>
      <c r="P460">
        <v>117.609245700095</v>
      </c>
      <c r="Q460">
        <v>0.222211788193897</v>
      </c>
    </row>
    <row r="461" spans="1:17" x14ac:dyDescent="0.3">
      <c r="A461" t="s">
        <v>1041</v>
      </c>
      <c r="B461" t="s">
        <v>1042</v>
      </c>
      <c r="C461" t="str">
        <f>IFERROR(VLOOKUP(Table1[[#This Row],[Ticker]],[1]!Table2[[Symbol]:[Industry]],2,FALSE),"-")</f>
        <v>-</v>
      </c>
      <c r="D461" t="s">
        <v>262</v>
      </c>
      <c r="E461">
        <v>13328.7988</v>
      </c>
      <c r="F461">
        <v>4201.3</v>
      </c>
      <c r="G461">
        <v>1.4423259036217999</v>
      </c>
      <c r="H461">
        <v>-1.49365056747645</v>
      </c>
      <c r="I461">
        <v>9.2385361388177696</v>
      </c>
      <c r="J461">
        <v>3.1990323170283799</v>
      </c>
      <c r="K461">
        <v>4237.0100605842299</v>
      </c>
      <c r="L461">
        <v>3853.00059278143</v>
      </c>
      <c r="M461">
        <v>62.065236356075602</v>
      </c>
      <c r="N461">
        <v>0.46378520047468202</v>
      </c>
      <c r="O461">
        <v>19.010782376883299</v>
      </c>
      <c r="P461">
        <v>52.221014492753604</v>
      </c>
      <c r="Q461">
        <v>0.19681102776592699</v>
      </c>
    </row>
    <row r="462" spans="1:17" x14ac:dyDescent="0.3">
      <c r="A462" t="s">
        <v>1043</v>
      </c>
      <c r="B462" t="s">
        <v>1044</v>
      </c>
      <c r="C462" t="str">
        <f>IFERROR(VLOOKUP(Table1[[#This Row],[Ticker]],[1]!Table2[[Symbol]:[Industry]],2,FALSE),"-")</f>
        <v>-</v>
      </c>
      <c r="D462" t="s">
        <v>136</v>
      </c>
      <c r="E462">
        <v>13217.569323600001</v>
      </c>
      <c r="F462">
        <v>507.9</v>
      </c>
      <c r="G462">
        <v>153.962921193141</v>
      </c>
      <c r="H462">
        <v>12.614049448509199</v>
      </c>
      <c r="I462">
        <v>166.34828592211801</v>
      </c>
      <c r="J462">
        <v>-6.6385091672870198</v>
      </c>
      <c r="K462">
        <v>417.74219683449797</v>
      </c>
      <c r="L462">
        <v>288.18467463687398</v>
      </c>
      <c r="M462">
        <v>54.426871250446702</v>
      </c>
      <c r="N462">
        <v>1.0247728081006899</v>
      </c>
      <c r="O462">
        <v>16.5583776333924</v>
      </c>
      <c r="P462">
        <v>246.20496915578801</v>
      </c>
      <c r="Q462">
        <v>0.26516494873261098</v>
      </c>
    </row>
    <row r="463" spans="1:17" x14ac:dyDescent="0.3">
      <c r="A463" t="s">
        <v>1045</v>
      </c>
      <c r="B463" t="s">
        <v>1046</v>
      </c>
      <c r="C463" t="str">
        <f>IFERROR(VLOOKUP(Table1[[#This Row],[Ticker]],[1]!Table2[[Symbol]:[Industry]],2,FALSE),"-")</f>
        <v>-</v>
      </c>
      <c r="D463" t="s">
        <v>785</v>
      </c>
      <c r="E463">
        <v>13189.454314175</v>
      </c>
      <c r="F463">
        <v>2859.75</v>
      </c>
      <c r="G463">
        <v>46.959893044068998</v>
      </c>
      <c r="H463">
        <v>16.181175268088602</v>
      </c>
      <c r="I463">
        <v>0.77473136716064905</v>
      </c>
      <c r="J463">
        <v>2.7149037874814499</v>
      </c>
      <c r="K463">
        <v>2520.5670106768898</v>
      </c>
      <c r="L463">
        <v>2355.5986778403399</v>
      </c>
      <c r="M463">
        <v>72.692636374432396</v>
      </c>
      <c r="N463">
        <v>1.69838923001543</v>
      </c>
      <c r="O463">
        <v>3.5387708715796702</v>
      </c>
      <c r="P463">
        <v>78.472243891783904</v>
      </c>
      <c r="Q463">
        <v>6.3747823521191002E-2</v>
      </c>
    </row>
    <row r="464" spans="1:17" x14ac:dyDescent="0.3">
      <c r="A464" t="s">
        <v>1047</v>
      </c>
      <c r="B464" t="s">
        <v>1048</v>
      </c>
      <c r="C464" t="str">
        <f>IFERROR(VLOOKUP(Table1[[#This Row],[Ticker]],[1]!Table2[[Symbol]:[Industry]],2,FALSE),"-")</f>
        <v>-</v>
      </c>
      <c r="D464" t="s">
        <v>300</v>
      </c>
      <c r="E464">
        <v>13155.977852635</v>
      </c>
      <c r="F464">
        <v>971.25</v>
      </c>
      <c r="G464">
        <v>-29.0121701981687</v>
      </c>
      <c r="H464">
        <v>7.9398369736218805E-2</v>
      </c>
      <c r="I464">
        <v>-17.687459572496898</v>
      </c>
      <c r="J464">
        <v>4.0977434437413303</v>
      </c>
      <c r="K464">
        <v>939.24976760746597</v>
      </c>
      <c r="L464">
        <v>946.09768367212803</v>
      </c>
      <c r="M464">
        <v>70.206868697794206</v>
      </c>
      <c r="N464">
        <v>0.89810045503417801</v>
      </c>
      <c r="O464">
        <v>28.494208494208401</v>
      </c>
      <c r="P464">
        <v>24.192826545617201</v>
      </c>
      <c r="Q464">
        <v>7.6131288416930003E-3</v>
      </c>
    </row>
    <row r="465" spans="1:17" x14ac:dyDescent="0.3">
      <c r="A465" t="s">
        <v>1049</v>
      </c>
      <c r="B465" t="s">
        <v>1050</v>
      </c>
      <c r="C465" t="str">
        <f>IFERROR(VLOOKUP(Table1[[#This Row],[Ticker]],[1]!Table2[[Symbol]:[Industry]],2,FALSE),"-")</f>
        <v>-</v>
      </c>
      <c r="D465" t="s">
        <v>335</v>
      </c>
      <c r="E465">
        <v>13092.094188999999</v>
      </c>
      <c r="F465">
        <v>946.15</v>
      </c>
      <c r="G465">
        <v>-8.0267956377549403</v>
      </c>
      <c r="H465">
        <v>2.2299402313887402</v>
      </c>
      <c r="I465">
        <v>13.808173343742901</v>
      </c>
      <c r="J465">
        <v>-1.7180177029359001</v>
      </c>
      <c r="K465">
        <v>901.58345055355096</v>
      </c>
      <c r="L465">
        <v>805.75030602699803</v>
      </c>
      <c r="M465">
        <v>43.561163417222303</v>
      </c>
      <c r="N465">
        <v>0.46173579341683102</v>
      </c>
      <c r="O465">
        <v>8.3337737145273003</v>
      </c>
      <c r="P465">
        <v>46.202580545468599</v>
      </c>
      <c r="Q465">
        <v>-3.2434219447939998E-2</v>
      </c>
    </row>
    <row r="466" spans="1:17" x14ac:dyDescent="0.3">
      <c r="A466" t="s">
        <v>1051</v>
      </c>
      <c r="B466" t="s">
        <v>1052</v>
      </c>
      <c r="C466" t="str">
        <f>IFERROR(VLOOKUP(Table1[[#This Row],[Ticker]],[1]!Table2[[Symbol]:[Industry]],2,FALSE),"-")</f>
        <v>-</v>
      </c>
      <c r="D466" t="s">
        <v>359</v>
      </c>
      <c r="E466">
        <v>13025.457929439999</v>
      </c>
      <c r="F466">
        <v>371.8</v>
      </c>
      <c r="G466">
        <v>88.3002712420667</v>
      </c>
      <c r="H466">
        <v>28.714817428899899</v>
      </c>
      <c r="I466">
        <v>95.632492043245605</v>
      </c>
      <c r="J466">
        <v>9.2493934677217595</v>
      </c>
      <c r="K466">
        <v>299.897719409959</v>
      </c>
      <c r="L466">
        <v>234.21127838722401</v>
      </c>
      <c r="M466">
        <v>85.651800620668894</v>
      </c>
      <c r="N466">
        <v>0.86617165206937896</v>
      </c>
      <c r="O466">
        <v>2.1785906401290802</v>
      </c>
      <c r="P466">
        <v>153.615279672578</v>
      </c>
      <c r="Q466">
        <v>0.190112779233438</v>
      </c>
    </row>
    <row r="467" spans="1:17" hidden="1" x14ac:dyDescent="0.3">
      <c r="A467" t="s">
        <v>1053</v>
      </c>
      <c r="B467" t="s">
        <v>1054</v>
      </c>
      <c r="C467" t="str">
        <f>IFERROR(VLOOKUP(Table1[[#This Row],[Ticker]],[1]!Table2[[Symbol]:[Industry]],2,FALSE),"-")</f>
        <v>-</v>
      </c>
      <c r="D467" t="s">
        <v>1055</v>
      </c>
      <c r="E467">
        <v>12906.893384999599</v>
      </c>
      <c r="F467">
        <v>100</v>
      </c>
      <c r="G467">
        <v>-29.7642448869654</v>
      </c>
      <c r="I467">
        <v>-14.127733626712001</v>
      </c>
      <c r="M467">
        <v>50</v>
      </c>
      <c r="N467">
        <v>1</v>
      </c>
      <c r="O467">
        <v>0</v>
      </c>
      <c r="P467">
        <v>0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Row],[Ticker]],[1]!Table2[[Symbol]:[Industry]],2,FALSE),"-")</f>
        <v>-</v>
      </c>
      <c r="D468" t="s">
        <v>226</v>
      </c>
      <c r="E468">
        <v>12869.028350544901</v>
      </c>
      <c r="F468">
        <v>1583.95</v>
      </c>
      <c r="G468">
        <v>2.1546357659869599</v>
      </c>
      <c r="H468">
        <v>-9.4559603657211397</v>
      </c>
      <c r="I468">
        <v>-33.223146845631199</v>
      </c>
      <c r="J468">
        <v>-3.02580375128582</v>
      </c>
      <c r="K468">
        <v>1676.6850980500701</v>
      </c>
      <c r="L468">
        <v>1604.6813271200499</v>
      </c>
      <c r="M468">
        <v>34.990301102443198</v>
      </c>
      <c r="N468">
        <v>0.64756904909066404</v>
      </c>
      <c r="O468">
        <v>40.279049212411898</v>
      </c>
      <c r="P468">
        <v>55.5943025540275</v>
      </c>
      <c r="Q468">
        <v>0.150246993932034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Row],[Ticker]],[1]!Table2[[Symbol]:[Industry]],2,FALSE),"-")</f>
        <v>-</v>
      </c>
      <c r="D469" t="s">
        <v>80</v>
      </c>
      <c r="E469">
        <v>12866.071346930001</v>
      </c>
      <c r="F469">
        <v>620.1</v>
      </c>
      <c r="G469">
        <v>-42.939825956693802</v>
      </c>
      <c r="H469">
        <v>-1.78331925532191E-2</v>
      </c>
      <c r="I469">
        <v>-6.29363224422353</v>
      </c>
      <c r="J469">
        <v>-2.36766893946095</v>
      </c>
      <c r="K469">
        <v>618.55094931294695</v>
      </c>
      <c r="L469">
        <v>645.80918430332497</v>
      </c>
      <c r="M469">
        <v>55.382616984251001</v>
      </c>
      <c r="N469">
        <v>2.5998746980349301</v>
      </c>
      <c r="O469">
        <v>32.881793259151699</v>
      </c>
      <c r="P469">
        <v>22.974714923153101</v>
      </c>
      <c r="Q469">
        <v>4.4806227608333998E-2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Row],[Ticker]],[1]!Table2[[Symbol]:[Industry]],2,FALSE),"-")</f>
        <v>-</v>
      </c>
      <c r="D470" t="s">
        <v>770</v>
      </c>
      <c r="E470">
        <v>12738.798377409999</v>
      </c>
      <c r="F470">
        <v>9587.6</v>
      </c>
      <c r="G470">
        <v>-27.068200584862801</v>
      </c>
      <c r="H470">
        <v>6.2954813502428397</v>
      </c>
      <c r="I470">
        <v>11.0571855833418</v>
      </c>
      <c r="J470">
        <v>0.30733049407136898</v>
      </c>
      <c r="K470">
        <v>9166.4149906112598</v>
      </c>
      <c r="L470">
        <v>8194.6328955112403</v>
      </c>
      <c r="M470">
        <v>51.613309119518597</v>
      </c>
      <c r="N470">
        <v>0.44834566317177399</v>
      </c>
      <c r="O470">
        <v>12.540677541824801</v>
      </c>
      <c r="P470">
        <v>45.460614152202901</v>
      </c>
      <c r="Q470">
        <v>8.9329132067782993E-2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Row],[Ticker]],[1]!Table2[[Symbol]:[Industry]],2,FALSE),"-")</f>
        <v>-</v>
      </c>
      <c r="D471" t="s">
        <v>402</v>
      </c>
      <c r="E471">
        <v>12709.325987849999</v>
      </c>
      <c r="F471">
        <v>271</v>
      </c>
      <c r="G471">
        <v>85.315120192399604</v>
      </c>
      <c r="H471">
        <v>-4.41122825281992</v>
      </c>
      <c r="I471">
        <v>4.8623871197204602</v>
      </c>
      <c r="J471">
        <v>-0.25166046208000797</v>
      </c>
      <c r="K471">
        <v>270.867823042282</v>
      </c>
      <c r="L471">
        <v>226.19746363613399</v>
      </c>
      <c r="M471">
        <v>50.026596368094701</v>
      </c>
      <c r="N471">
        <v>0.31556663849691202</v>
      </c>
      <c r="O471">
        <v>41.771217712177098</v>
      </c>
      <c r="P471">
        <v>116.97357886309</v>
      </c>
      <c r="Q471">
        <v>0.11803869218766901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Row],[Ticker]],[1]!Table2[[Symbol]:[Industry]],2,FALSE),"-")</f>
        <v>-</v>
      </c>
      <c r="D472" t="s">
        <v>127</v>
      </c>
      <c r="E472">
        <v>12638.94354142</v>
      </c>
      <c r="F472">
        <v>930.45</v>
      </c>
      <c r="G472">
        <v>29.709574634844401</v>
      </c>
      <c r="H472">
        <v>-14.2026961643621</v>
      </c>
      <c r="I472">
        <v>11.286742717808799</v>
      </c>
      <c r="J472">
        <v>-3.34921526205108</v>
      </c>
      <c r="K472">
        <v>1028.53855746868</v>
      </c>
      <c r="L472">
        <v>875.20966914135295</v>
      </c>
      <c r="M472">
        <v>30.483131920909202</v>
      </c>
      <c r="N472">
        <v>1.1800140492723099</v>
      </c>
      <c r="O472">
        <v>31.543876618840301</v>
      </c>
      <c r="P472">
        <v>67.860364423597304</v>
      </c>
      <c r="Q472">
        <v>0.120299054910808</v>
      </c>
    </row>
    <row r="473" spans="1:17" x14ac:dyDescent="0.3">
      <c r="A473" t="s">
        <v>1066</v>
      </c>
      <c r="B473" t="s">
        <v>1067</v>
      </c>
      <c r="C473" t="str">
        <f>IFERROR(VLOOKUP(Table1[[#This Row],[Ticker]],[1]!Table2[[Symbol]:[Industry]],2,FALSE),"-")</f>
        <v>-</v>
      </c>
      <c r="D473" t="s">
        <v>24</v>
      </c>
      <c r="E473">
        <v>12592.1630399039</v>
      </c>
      <c r="F473">
        <v>169.69</v>
      </c>
      <c r="G473">
        <v>6.3689279971099202</v>
      </c>
      <c r="H473">
        <v>2.4109703329599901</v>
      </c>
      <c r="I473">
        <v>12.790740569248999</v>
      </c>
      <c r="J473">
        <v>-1.06843639490686</v>
      </c>
      <c r="K473">
        <v>163.03462595585901</v>
      </c>
      <c r="L473">
        <v>152.30766303918099</v>
      </c>
      <c r="M473">
        <v>62.9596879309426</v>
      </c>
      <c r="N473">
        <v>0.41588732169625298</v>
      </c>
      <c r="O473">
        <v>4.2017797159526102</v>
      </c>
      <c r="P473">
        <v>41.349437734277302</v>
      </c>
      <c r="Q473">
        <v>-1.6821447525479E-2</v>
      </c>
    </row>
    <row r="474" spans="1:17" x14ac:dyDescent="0.3">
      <c r="A474" t="s">
        <v>1068</v>
      </c>
      <c r="B474" t="s">
        <v>1069</v>
      </c>
      <c r="C474" t="str">
        <f>IFERROR(VLOOKUP(Table1[[#This Row],[Ticker]],[1]!Table2[[Symbol]:[Industry]],2,FALSE),"-")</f>
        <v>-</v>
      </c>
      <c r="D474" t="s">
        <v>283</v>
      </c>
      <c r="E474">
        <v>12590.884176905</v>
      </c>
      <c r="F474">
        <v>1238.5999999999999</v>
      </c>
      <c r="G474">
        <v>-10.375358675581801</v>
      </c>
      <c r="H474">
        <v>3.2826553561168001</v>
      </c>
      <c r="I474">
        <v>-27.463865728587201</v>
      </c>
      <c r="J474">
        <v>1.9283888283763599</v>
      </c>
      <c r="K474">
        <v>1226.4334816062301</v>
      </c>
      <c r="L474">
        <v>1204.7055306079401</v>
      </c>
      <c r="M474">
        <v>65.601552065738602</v>
      </c>
      <c r="N474">
        <v>0.737301875195428</v>
      </c>
      <c r="O474">
        <v>33.1341837558534</v>
      </c>
      <c r="P474">
        <v>24.739412860667699</v>
      </c>
      <c r="Q474">
        <v>0.117013721475385</v>
      </c>
    </row>
    <row r="475" spans="1:17" x14ac:dyDescent="0.3">
      <c r="A475" t="s">
        <v>1070</v>
      </c>
      <c r="B475" t="s">
        <v>1071</v>
      </c>
      <c r="C475" t="str">
        <f>IFERROR(VLOOKUP(Table1[[#This Row],[Ticker]],[1]!Table2[[Symbol]:[Industry]],2,FALSE),"-")</f>
        <v>-</v>
      </c>
      <c r="D475" t="s">
        <v>60</v>
      </c>
      <c r="E475">
        <v>12496.796675226</v>
      </c>
      <c r="F475">
        <v>31.26</v>
      </c>
      <c r="G475">
        <v>49.376156259166301</v>
      </c>
      <c r="H475">
        <v>1.8652977846422201</v>
      </c>
      <c r="I475">
        <v>19.177170424460598</v>
      </c>
      <c r="J475">
        <v>-15.057166626711799</v>
      </c>
      <c r="K475">
        <v>30.6331665764646</v>
      </c>
      <c r="L475">
        <v>26.5452388493655</v>
      </c>
      <c r="M475">
        <v>40.536604199946801</v>
      </c>
      <c r="N475">
        <v>1.7864804533171901</v>
      </c>
      <c r="O475">
        <v>21.912987843889901</v>
      </c>
      <c r="P475">
        <v>101.028938906752</v>
      </c>
      <c r="Q475">
        <v>8.7321961993828995E-2</v>
      </c>
    </row>
    <row r="476" spans="1:17" x14ac:dyDescent="0.3">
      <c r="A476" t="s">
        <v>1072</v>
      </c>
      <c r="B476" t="s">
        <v>1073</v>
      </c>
      <c r="C476" t="str">
        <f>IFERROR(VLOOKUP(Table1[[#This Row],[Ticker]],[1]!Table2[[Symbol]:[Industry]],2,FALSE),"-")</f>
        <v>-</v>
      </c>
      <c r="D476" t="s">
        <v>101</v>
      </c>
      <c r="E476">
        <v>12473.295065139901</v>
      </c>
      <c r="F476">
        <v>18.02</v>
      </c>
      <c r="G476">
        <v>92.704890915503597</v>
      </c>
      <c r="H476">
        <v>-11.440896003718001</v>
      </c>
      <c r="I476">
        <v>-10.266062156971399</v>
      </c>
      <c r="J476">
        <v>-1.08409507338237</v>
      </c>
      <c r="K476">
        <v>18.5467113538154</v>
      </c>
      <c r="L476">
        <v>16.777475079136899</v>
      </c>
      <c r="M476">
        <v>47.616401309797297</v>
      </c>
      <c r="N476">
        <v>0.75989861902442002</v>
      </c>
      <c r="O476">
        <v>33.185349611542698</v>
      </c>
      <c r="P476">
        <v>137.105263157894</v>
      </c>
      <c r="Q476">
        <v>0.13487953785944201</v>
      </c>
    </row>
    <row r="477" spans="1:17" x14ac:dyDescent="0.3">
      <c r="A477" t="s">
        <v>1074</v>
      </c>
      <c r="B477" t="s">
        <v>1075</v>
      </c>
      <c r="C477" t="str">
        <f>IFERROR(VLOOKUP(Table1[[#This Row],[Ticker]],[1]!Table2[[Symbol]:[Industry]],2,FALSE),"-")</f>
        <v>-</v>
      </c>
      <c r="D477" t="s">
        <v>51</v>
      </c>
      <c r="E477">
        <v>12471.580879519999</v>
      </c>
      <c r="F477">
        <v>1043.55</v>
      </c>
      <c r="G477">
        <v>39.423498303696</v>
      </c>
      <c r="H477">
        <v>18.0875151691531</v>
      </c>
      <c r="I477">
        <v>4.8902864462806699</v>
      </c>
      <c r="J477">
        <v>1.05983523303371</v>
      </c>
      <c r="K477">
        <v>924.416872012976</v>
      </c>
      <c r="L477">
        <v>810.30330522731902</v>
      </c>
      <c r="M477">
        <v>62.752736261378097</v>
      </c>
      <c r="N477">
        <v>0.69050597240394496</v>
      </c>
      <c r="O477">
        <v>1.9309089166786599</v>
      </c>
      <c r="P477">
        <v>70.891672807663895</v>
      </c>
      <c r="Q477">
        <v>2.6396639301544001E-2</v>
      </c>
    </row>
    <row r="478" spans="1:17" x14ac:dyDescent="0.3">
      <c r="A478" t="s">
        <v>1076</v>
      </c>
      <c r="B478" t="s">
        <v>1077</v>
      </c>
      <c r="C478" t="str">
        <f>IFERROR(VLOOKUP(Table1[[#This Row],[Ticker]],[1]!Table2[[Symbol]:[Industry]],2,FALSE),"-")</f>
        <v>-</v>
      </c>
      <c r="D478" t="s">
        <v>127</v>
      </c>
      <c r="E478">
        <v>12315.7253865</v>
      </c>
      <c r="F478">
        <v>348.4</v>
      </c>
      <c r="G478">
        <v>36.101025286802603</v>
      </c>
      <c r="H478">
        <v>24.712629524201098</v>
      </c>
      <c r="I478">
        <v>53.816349284832903</v>
      </c>
      <c r="J478">
        <v>5.61108238387245</v>
      </c>
      <c r="K478">
        <v>287.10906624734099</v>
      </c>
      <c r="L478">
        <v>243.17794850207801</v>
      </c>
      <c r="M478">
        <v>80.896856886378501</v>
      </c>
      <c r="N478">
        <v>2.3723198226530999</v>
      </c>
      <c r="O478">
        <v>5.8840413318025302</v>
      </c>
      <c r="P478">
        <v>93.287101248266296</v>
      </c>
      <c r="Q478">
        <v>0.163829784470787</v>
      </c>
    </row>
    <row r="479" spans="1:17" x14ac:dyDescent="0.3">
      <c r="A479" t="s">
        <v>1078</v>
      </c>
      <c r="B479" t="s">
        <v>1079</v>
      </c>
      <c r="C479" t="str">
        <f>IFERROR(VLOOKUP(Table1[[#This Row],[Ticker]],[1]!Table2[[Symbol]:[Industry]],2,FALSE),"-")</f>
        <v>-</v>
      </c>
      <c r="D479" t="s">
        <v>80</v>
      </c>
      <c r="E479">
        <v>12155.809667355001</v>
      </c>
      <c r="F479">
        <v>340.05</v>
      </c>
      <c r="G479">
        <v>-29.7348287963639</v>
      </c>
      <c r="H479">
        <v>-4.5412255744693102</v>
      </c>
      <c r="I479">
        <v>-11.7030348315313</v>
      </c>
      <c r="J479">
        <v>-0.54796644800679795</v>
      </c>
      <c r="K479">
        <v>341.081497309746</v>
      </c>
      <c r="L479">
        <v>341.99580704937699</v>
      </c>
      <c r="M479">
        <v>53.600472753165299</v>
      </c>
      <c r="N479">
        <v>0.41807752516277202</v>
      </c>
      <c r="O479">
        <v>17.041611527716501</v>
      </c>
      <c r="P479">
        <v>16.735324407826901</v>
      </c>
      <c r="Q479">
        <v>-0.115515233580152</v>
      </c>
    </row>
    <row r="480" spans="1:17" x14ac:dyDescent="0.3">
      <c r="A480" t="s">
        <v>1080</v>
      </c>
      <c r="B480" t="s">
        <v>1081</v>
      </c>
      <c r="C480" t="str">
        <f>IFERROR(VLOOKUP(Table1[[#This Row],[Ticker]],[1]!Table2[[Symbol]:[Industry]],2,FALSE),"-")</f>
        <v>-</v>
      </c>
      <c r="D480" t="s">
        <v>51</v>
      </c>
      <c r="E480">
        <v>12128.828635530001</v>
      </c>
      <c r="F480">
        <v>1305.75</v>
      </c>
      <c r="G480">
        <v>168.21612937136399</v>
      </c>
      <c r="H480">
        <v>27.196263888964499</v>
      </c>
      <c r="I480">
        <v>52.730614082699503</v>
      </c>
      <c r="J480">
        <v>1.7832862788288799</v>
      </c>
      <c r="K480">
        <v>1092.6895772156399</v>
      </c>
      <c r="L480">
        <v>849.34597858529605</v>
      </c>
      <c r="M480">
        <v>75.424425975668896</v>
      </c>
      <c r="N480">
        <v>1.1303211776918101</v>
      </c>
      <c r="O480">
        <v>3.2012253494160401</v>
      </c>
      <c r="P480">
        <v>201.07216970255899</v>
      </c>
      <c r="Q480">
        <v>8.2344530251464002E-2</v>
      </c>
    </row>
    <row r="481" spans="1:17" x14ac:dyDescent="0.3">
      <c r="A481" t="s">
        <v>1082</v>
      </c>
      <c r="B481" t="s">
        <v>1083</v>
      </c>
      <c r="C481" t="str">
        <f>IFERROR(VLOOKUP(Table1[[#This Row],[Ticker]],[1]!Table2[[Symbol]:[Industry]],2,FALSE),"-")</f>
        <v>-</v>
      </c>
      <c r="D481" t="s">
        <v>46</v>
      </c>
      <c r="E481">
        <v>12086.721231365</v>
      </c>
      <c r="F481">
        <v>225.55</v>
      </c>
      <c r="G481">
        <v>13.6697773705861</v>
      </c>
      <c r="H481">
        <v>-17.6198814509961</v>
      </c>
      <c r="I481">
        <v>-4.3977409242065502</v>
      </c>
      <c r="J481">
        <v>-3.2555928652385502</v>
      </c>
      <c r="K481">
        <v>239.12011707920999</v>
      </c>
      <c r="L481">
        <v>216.640224436766</v>
      </c>
      <c r="M481">
        <v>30.350627927300302</v>
      </c>
      <c r="N481">
        <v>0.56953251041214703</v>
      </c>
      <c r="O481">
        <v>34.7373088007093</v>
      </c>
      <c r="P481">
        <v>93.688278231000396</v>
      </c>
      <c r="Q481">
        <v>0.115283955577028</v>
      </c>
    </row>
    <row r="482" spans="1:17" x14ac:dyDescent="0.3">
      <c r="A482" t="s">
        <v>1084</v>
      </c>
      <c r="B482" t="s">
        <v>1085</v>
      </c>
      <c r="C482" t="str">
        <f>IFERROR(VLOOKUP(Table1[[#This Row],[Ticker]],[1]!Table2[[Symbol]:[Industry]],2,FALSE),"-")</f>
        <v>-</v>
      </c>
      <c r="D482" t="s">
        <v>21</v>
      </c>
      <c r="E482">
        <v>12053.8359084</v>
      </c>
      <c r="F482">
        <v>812.4</v>
      </c>
      <c r="G482">
        <v>-39.326751844552</v>
      </c>
      <c r="H482">
        <v>-3.4150841084986099</v>
      </c>
      <c r="I482">
        <v>-18.444322755738501</v>
      </c>
      <c r="J482">
        <v>1.1127533254914901</v>
      </c>
      <c r="K482">
        <v>805.41790500518402</v>
      </c>
      <c r="L482">
        <v>833.52859529067302</v>
      </c>
      <c r="M482">
        <v>64.286561893331694</v>
      </c>
      <c r="N482">
        <v>0.50584907299316095</v>
      </c>
      <c r="O482">
        <v>19.399310684391899</v>
      </c>
      <c r="P482">
        <v>9.6356275303643706</v>
      </c>
      <c r="Q482">
        <v>-0.15737325736570201</v>
      </c>
    </row>
    <row r="483" spans="1:17" x14ac:dyDescent="0.3">
      <c r="A483" t="s">
        <v>1086</v>
      </c>
      <c r="B483" t="s">
        <v>1087</v>
      </c>
      <c r="C483" t="str">
        <f>IFERROR(VLOOKUP(Table1[[#This Row],[Ticker]],[1]!Table2[[Symbol]:[Industry]],2,FALSE),"-")</f>
        <v>-</v>
      </c>
      <c r="D483" t="s">
        <v>24</v>
      </c>
      <c r="E483">
        <v>11932.413169067901</v>
      </c>
      <c r="F483">
        <v>108.59</v>
      </c>
      <c r="G483">
        <v>-5.8030576723535896</v>
      </c>
      <c r="H483">
        <v>-3.6046902860042098</v>
      </c>
      <c r="I483">
        <v>-35.181895749576398</v>
      </c>
      <c r="J483">
        <v>-3.9552138322727002</v>
      </c>
      <c r="K483">
        <v>113.558536554694</v>
      </c>
      <c r="L483">
        <v>115.786201324706</v>
      </c>
      <c r="M483">
        <v>36.713326931164602</v>
      </c>
      <c r="N483">
        <v>0.418917397270063</v>
      </c>
      <c r="O483">
        <v>40.436504282162197</v>
      </c>
      <c r="P483">
        <v>28.054245283018801</v>
      </c>
      <c r="Q483">
        <v>0.115934990750554</v>
      </c>
    </row>
    <row r="484" spans="1:17" x14ac:dyDescent="0.3">
      <c r="A484" t="s">
        <v>1088</v>
      </c>
      <c r="B484" t="s">
        <v>1089</v>
      </c>
      <c r="C484" t="str">
        <f>IFERROR(VLOOKUP(Table1[[#This Row],[Ticker]],[1]!Table2[[Symbol]:[Industry]],2,FALSE),"-")</f>
        <v>-</v>
      </c>
      <c r="D484" t="s">
        <v>101</v>
      </c>
      <c r="E484">
        <v>11918.444592399999</v>
      </c>
      <c r="F484">
        <v>893.75</v>
      </c>
      <c r="G484">
        <v>154.7788942407</v>
      </c>
      <c r="H484">
        <v>-6.1938250632163996</v>
      </c>
      <c r="I484">
        <v>-6.2715820548783103</v>
      </c>
      <c r="J484">
        <v>-5.5601229660937896</v>
      </c>
      <c r="K484">
        <v>948.44358687520003</v>
      </c>
      <c r="L484">
        <v>770.80986643081599</v>
      </c>
      <c r="M484">
        <v>31.2299171111619</v>
      </c>
      <c r="N484">
        <v>0.85785634835753599</v>
      </c>
      <c r="O484">
        <v>25.090909090909001</v>
      </c>
      <c r="P484">
        <v>250.03263707571799</v>
      </c>
      <c r="Q484">
        <v>0.303592688927316</v>
      </c>
    </row>
    <row r="485" spans="1:17" x14ac:dyDescent="0.3">
      <c r="A485" t="s">
        <v>1090</v>
      </c>
      <c r="B485" t="s">
        <v>1091</v>
      </c>
      <c r="C485" t="str">
        <f>IFERROR(VLOOKUP(Table1[[#This Row],[Ticker]],[1]!Table2[[Symbol]:[Industry]],2,FALSE),"-")</f>
        <v>-</v>
      </c>
      <c r="D485" t="s">
        <v>1092</v>
      </c>
      <c r="E485">
        <v>11917.54999043</v>
      </c>
      <c r="F485">
        <v>791.55</v>
      </c>
      <c r="G485">
        <v>55.719059155213699</v>
      </c>
      <c r="H485">
        <v>10.6471631010309</v>
      </c>
      <c r="I485">
        <v>37.597395757991798</v>
      </c>
      <c r="J485">
        <v>8.9220098933349892</v>
      </c>
      <c r="K485">
        <v>678.71195307093399</v>
      </c>
      <c r="L485">
        <v>585.50382720934999</v>
      </c>
      <c r="M485">
        <v>86.681866124043594</v>
      </c>
      <c r="N485">
        <v>1.67552205000979</v>
      </c>
      <c r="O485">
        <v>2.8109405596614199</v>
      </c>
      <c r="P485">
        <v>97.714499812663803</v>
      </c>
      <c r="Q485">
        <v>-3.4985239474833001E-2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Row],[Ticker]],[1]!Table2[[Symbol]:[Industry]],2,FALSE),"-")</f>
        <v>-</v>
      </c>
      <c r="D486" t="s">
        <v>561</v>
      </c>
      <c r="E486">
        <v>11811.554827030001</v>
      </c>
      <c r="F486">
        <v>886.6</v>
      </c>
      <c r="G486">
        <v>-44.881525882657101</v>
      </c>
      <c r="H486">
        <v>-2.48779824638043</v>
      </c>
      <c r="I486">
        <v>-13.004266275699701</v>
      </c>
      <c r="J486">
        <v>-3.5163709480117702</v>
      </c>
      <c r="K486">
        <v>885.97595177072901</v>
      </c>
      <c r="L486">
        <v>876.70322195884501</v>
      </c>
      <c r="M486">
        <v>47.260458351451803</v>
      </c>
      <c r="N486">
        <v>0.75263872810245003</v>
      </c>
      <c r="O486">
        <v>19.783442364087499</v>
      </c>
      <c r="P486">
        <v>16.420458275884702</v>
      </c>
      <c r="Q486">
        <v>-2.8770950290747999E-2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Row],[Ticker]],[1]!Table2[[Symbol]:[Industry]],2,FALSE),"-")</f>
        <v>-</v>
      </c>
      <c r="D487" t="s">
        <v>130</v>
      </c>
      <c r="E487">
        <v>11767.59</v>
      </c>
      <c r="F487">
        <v>369.6</v>
      </c>
      <c r="G487">
        <v>16.322711634773601</v>
      </c>
      <c r="H487">
        <v>-8.4787816932890792</v>
      </c>
      <c r="I487">
        <v>-19.697483243472298</v>
      </c>
      <c r="J487">
        <v>-0.94954820103712301</v>
      </c>
      <c r="K487">
        <v>385.28053124569499</v>
      </c>
      <c r="L487">
        <v>374.22457054959398</v>
      </c>
      <c r="M487">
        <v>45.608250414341299</v>
      </c>
      <c r="N487">
        <v>0.44790543894493301</v>
      </c>
      <c r="O487">
        <v>36.904761904761898</v>
      </c>
      <c r="P487">
        <v>62.069721552291099</v>
      </c>
      <c r="Q487">
        <v>0.15100410411739601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Row],[Ticker]],[1]!Table2[[Symbol]:[Industry]],2,FALSE),"-")</f>
        <v>-</v>
      </c>
      <c r="D488" t="s">
        <v>46</v>
      </c>
      <c r="E488">
        <v>11762.32071525</v>
      </c>
      <c r="F488">
        <v>457.55</v>
      </c>
      <c r="G488">
        <v>12.398253171136099</v>
      </c>
      <c r="H488">
        <v>-11.8639430779007</v>
      </c>
      <c r="I488">
        <v>-7.8813618630988698</v>
      </c>
      <c r="J488">
        <v>-1.8751603972989901</v>
      </c>
      <c r="K488">
        <v>480.42869195433201</v>
      </c>
      <c r="L488">
        <v>439.97418368615001</v>
      </c>
      <c r="M488">
        <v>34.9715961726641</v>
      </c>
      <c r="N488">
        <v>0.53002090177127004</v>
      </c>
      <c r="O488">
        <v>25.625614686919398</v>
      </c>
      <c r="P488">
        <v>47.549177684617803</v>
      </c>
      <c r="Q488">
        <v>6.3878409164940001E-3</v>
      </c>
    </row>
    <row r="489" spans="1:17" x14ac:dyDescent="0.3">
      <c r="A489" t="s">
        <v>1099</v>
      </c>
      <c r="B489" t="s">
        <v>1100</v>
      </c>
      <c r="C489" t="str">
        <f>IFERROR(VLOOKUP(Table1[[#This Row],[Ticker]],[1]!Table2[[Symbol]:[Industry]],2,FALSE),"-")</f>
        <v>-</v>
      </c>
      <c r="D489" t="s">
        <v>407</v>
      </c>
      <c r="E489">
        <v>11633.4464592</v>
      </c>
      <c r="F489">
        <v>2842.75</v>
      </c>
      <c r="G489">
        <v>-3.73627068884077</v>
      </c>
      <c r="H489">
        <v>8.1048890593084302</v>
      </c>
      <c r="I489">
        <v>-13.2923902668936</v>
      </c>
      <c r="J489">
        <v>2.8678731053809998</v>
      </c>
      <c r="K489">
        <v>2674.6149418372802</v>
      </c>
      <c r="L489">
        <v>2507.3222111488599</v>
      </c>
      <c r="M489">
        <v>68.733214602379604</v>
      </c>
      <c r="N489">
        <v>0.83752057173080896</v>
      </c>
      <c r="O489">
        <v>5.4770908451323397</v>
      </c>
      <c r="P489">
        <v>38.242517081236102</v>
      </c>
      <c r="Q489">
        <v>7.9577591475658002E-2</v>
      </c>
    </row>
    <row r="490" spans="1:17" hidden="1" x14ac:dyDescent="0.3">
      <c r="A490" t="s">
        <v>1101</v>
      </c>
      <c r="B490" t="s">
        <v>1102</v>
      </c>
      <c r="C490" t="str">
        <f>IFERROR(VLOOKUP(Table1[[#This Row],[Ticker]],[1]!Table2[[Symbol]:[Industry]],2,FALSE),"-")</f>
        <v>-</v>
      </c>
      <c r="D490" t="s">
        <v>412</v>
      </c>
      <c r="E490">
        <v>11594.3251326399</v>
      </c>
      <c r="F490">
        <v>10246.549999999999</v>
      </c>
      <c r="G490">
        <v>79.669582399697703</v>
      </c>
      <c r="H490">
        <v>11.3950524524448</v>
      </c>
      <c r="I490">
        <v>-8.7219389851866698</v>
      </c>
      <c r="J490">
        <v>-2.34371565478303</v>
      </c>
      <c r="K490">
        <v>9281.1554527288808</v>
      </c>
      <c r="L490">
        <v>8258.5305396304193</v>
      </c>
      <c r="M490">
        <v>71.270599530925395</v>
      </c>
      <c r="N490">
        <v>2.2433114618000598</v>
      </c>
      <c r="O490">
        <v>12.2221625815518</v>
      </c>
      <c r="P490">
        <v>110.18564102564</v>
      </c>
      <c r="Q490">
        <v>0.16588825666587301</v>
      </c>
    </row>
    <row r="491" spans="1:17" x14ac:dyDescent="0.3">
      <c r="A491" t="s">
        <v>1103</v>
      </c>
      <c r="B491" t="s">
        <v>1104</v>
      </c>
      <c r="C491" t="str">
        <f>IFERROR(VLOOKUP(Table1[[#This Row],[Ticker]],[1]!Table2[[Symbol]:[Industry]],2,FALSE),"-")</f>
        <v>-</v>
      </c>
      <c r="D491" t="s">
        <v>473</v>
      </c>
      <c r="E491">
        <v>11559.96436932</v>
      </c>
      <c r="F491">
        <v>2369.85</v>
      </c>
      <c r="G491">
        <v>-0.283702345544117</v>
      </c>
      <c r="H491">
        <v>10.923666409043999</v>
      </c>
      <c r="I491">
        <v>8.2123623931114196</v>
      </c>
      <c r="J491">
        <v>-0.46247458983399597</v>
      </c>
      <c r="K491">
        <v>2207.1713734607201</v>
      </c>
      <c r="L491">
        <v>2011.23417134545</v>
      </c>
      <c r="M491">
        <v>61.541910360655699</v>
      </c>
      <c r="N491">
        <v>0.60924074663288996</v>
      </c>
      <c r="O491">
        <v>3.7069856741987799</v>
      </c>
      <c r="P491">
        <v>43.749241780905002</v>
      </c>
      <c r="Q491">
        <v>0.196368651833941</v>
      </c>
    </row>
    <row r="492" spans="1:17" hidden="1" x14ac:dyDescent="0.3">
      <c r="A492" t="s">
        <v>1105</v>
      </c>
      <c r="B492" t="s">
        <v>1106</v>
      </c>
      <c r="C492" t="str">
        <f>IFERROR(VLOOKUP(Table1[[#This Row],[Ticker]],[1]!Table2[[Symbol]:[Industry]],2,FALSE),"-")</f>
        <v>-</v>
      </c>
      <c r="D492" t="s">
        <v>95</v>
      </c>
      <c r="E492">
        <v>11516.9498752</v>
      </c>
      <c r="F492">
        <v>92.35</v>
      </c>
      <c r="G492">
        <v>-46.144179693195099</v>
      </c>
      <c r="H492">
        <v>-4.47620167169796</v>
      </c>
      <c r="I492">
        <v>-18.418333688894599</v>
      </c>
      <c r="J492">
        <v>-1.7292624152102001</v>
      </c>
      <c r="K492">
        <v>94.575554548561897</v>
      </c>
      <c r="L492">
        <v>98.4732358053854</v>
      </c>
      <c r="M492">
        <v>13.715137464591701</v>
      </c>
      <c r="N492">
        <v>0.84361664563225003</v>
      </c>
      <c r="O492">
        <v>21.938278289117498</v>
      </c>
      <c r="P492">
        <v>1.5951595159515699</v>
      </c>
    </row>
    <row r="493" spans="1:17" x14ac:dyDescent="0.3">
      <c r="A493" t="s">
        <v>1107</v>
      </c>
      <c r="B493" t="s">
        <v>1108</v>
      </c>
      <c r="C493" t="str">
        <f>IFERROR(VLOOKUP(Table1[[#This Row],[Ticker]],[1]!Table2[[Symbol]:[Industry]],2,FALSE),"-")</f>
        <v>-</v>
      </c>
      <c r="D493" t="s">
        <v>993</v>
      </c>
      <c r="E493">
        <v>11490.628248974999</v>
      </c>
      <c r="F493">
        <v>587.4</v>
      </c>
      <c r="G493">
        <v>21.005775646915399</v>
      </c>
      <c r="H493">
        <v>21.384598805247801</v>
      </c>
      <c r="I493">
        <v>44.115800856046498</v>
      </c>
      <c r="J493">
        <v>-1.29684051595057</v>
      </c>
      <c r="K493">
        <v>483.81392524736901</v>
      </c>
      <c r="L493">
        <v>425.92957814954599</v>
      </c>
      <c r="M493">
        <v>72.251274272290104</v>
      </c>
      <c r="N493">
        <v>1.23454314034615</v>
      </c>
      <c r="O493">
        <v>0.60435818862787305</v>
      </c>
      <c r="P493">
        <v>71.004366812227005</v>
      </c>
      <c r="Q493">
        <v>3.4877168973634E-2</v>
      </c>
    </row>
    <row r="494" spans="1:17" x14ac:dyDescent="0.3">
      <c r="A494" t="s">
        <v>1109</v>
      </c>
      <c r="B494" t="s">
        <v>1110</v>
      </c>
      <c r="C494" t="str">
        <f>IFERROR(VLOOKUP(Table1[[#This Row],[Ticker]],[1]!Table2[[Symbol]:[Industry]],2,FALSE),"-")</f>
        <v>-</v>
      </c>
      <c r="D494" t="s">
        <v>541</v>
      </c>
      <c r="E494">
        <v>11468.564786250001</v>
      </c>
      <c r="F494">
        <v>873.7</v>
      </c>
      <c r="G494">
        <v>-12.2603783009927</v>
      </c>
      <c r="H494">
        <v>-0.72462264790977104</v>
      </c>
      <c r="I494">
        <v>-0.32025674772283702</v>
      </c>
      <c r="J494">
        <v>0.46527082391382601</v>
      </c>
      <c r="K494">
        <v>834.54563499121798</v>
      </c>
      <c r="L494">
        <v>792.03244424477498</v>
      </c>
      <c r="M494">
        <v>71.4756849954111</v>
      </c>
      <c r="N494">
        <v>0.46057376764886498</v>
      </c>
      <c r="O494">
        <v>7.3595055511044896</v>
      </c>
      <c r="P494">
        <v>28.485294117647001</v>
      </c>
      <c r="Q494">
        <v>3.0929530796736E-2</v>
      </c>
    </row>
    <row r="495" spans="1:17" x14ac:dyDescent="0.3">
      <c r="A495" t="s">
        <v>1111</v>
      </c>
      <c r="B495" t="s">
        <v>1112</v>
      </c>
      <c r="C495" t="str">
        <f>IFERROR(VLOOKUP(Table1[[#This Row],[Ticker]],[1]!Table2[[Symbol]:[Industry]],2,FALSE),"-")</f>
        <v>-</v>
      </c>
      <c r="D495" t="s">
        <v>80</v>
      </c>
      <c r="E495">
        <v>11353.083958634999</v>
      </c>
      <c r="F495">
        <v>371.2</v>
      </c>
      <c r="G495">
        <v>25.0637008898854</v>
      </c>
      <c r="H495">
        <v>-5.1355528500800496</v>
      </c>
      <c r="I495">
        <v>51.180660940199502</v>
      </c>
      <c r="J495">
        <v>-1.1663591870185901</v>
      </c>
      <c r="K495">
        <v>329.513521255716</v>
      </c>
      <c r="L495">
        <v>266.40234674034502</v>
      </c>
      <c r="M495">
        <v>56.752636274442402</v>
      </c>
      <c r="N495">
        <v>0.13920770528357801</v>
      </c>
      <c r="O495">
        <v>3.7176724137931001</v>
      </c>
      <c r="P495">
        <v>115.126050420168</v>
      </c>
      <c r="Q495">
        <v>7.3864054881821004E-2</v>
      </c>
    </row>
    <row r="496" spans="1:17" x14ac:dyDescent="0.3">
      <c r="A496" t="s">
        <v>1113</v>
      </c>
      <c r="B496" t="s">
        <v>1114</v>
      </c>
      <c r="C496" t="str">
        <f>IFERROR(VLOOKUP(Table1[[#This Row],[Ticker]],[1]!Table2[[Symbol]:[Industry]],2,FALSE),"-")</f>
        <v>-</v>
      </c>
      <c r="D496" t="s">
        <v>262</v>
      </c>
      <c r="E496">
        <v>11278.763926379999</v>
      </c>
      <c r="F496">
        <v>1672.75</v>
      </c>
      <c r="G496">
        <v>52.194854427730398</v>
      </c>
      <c r="H496">
        <v>-7.3605871156637601</v>
      </c>
      <c r="I496">
        <v>28.952413495005501</v>
      </c>
      <c r="J496">
        <v>-3.7138569663146099</v>
      </c>
      <c r="K496">
        <v>1705.9525652539101</v>
      </c>
      <c r="L496">
        <v>1425.37527535099</v>
      </c>
      <c r="M496">
        <v>40.130857780263398</v>
      </c>
      <c r="N496">
        <v>0.39234631280619903</v>
      </c>
      <c r="O496">
        <v>17.7820953519653</v>
      </c>
      <c r="P496">
        <v>98.734703576095995</v>
      </c>
      <c r="Q496">
        <v>0.121854604040085</v>
      </c>
    </row>
    <row r="497" spans="1:17" x14ac:dyDescent="0.3">
      <c r="A497" t="s">
        <v>1115</v>
      </c>
      <c r="B497" t="s">
        <v>1116</v>
      </c>
      <c r="C497" t="str">
        <f>IFERROR(VLOOKUP(Table1[[#This Row],[Ticker]],[1]!Table2[[Symbol]:[Industry]],2,FALSE),"-")</f>
        <v>-</v>
      </c>
      <c r="D497" t="s">
        <v>898</v>
      </c>
      <c r="E497">
        <v>11277.709061867999</v>
      </c>
      <c r="F497">
        <v>80.98</v>
      </c>
      <c r="G497">
        <v>10.339561341408199</v>
      </c>
      <c r="H497">
        <v>4.0580447040110901</v>
      </c>
      <c r="I497">
        <v>-11.2306561171821</v>
      </c>
      <c r="J497">
        <v>0.89741142460558199</v>
      </c>
      <c r="K497">
        <v>78.876033603322</v>
      </c>
      <c r="L497">
        <v>73.741355491731994</v>
      </c>
      <c r="M497">
        <v>55.263713612466802</v>
      </c>
      <c r="N497">
        <v>1.3020851439844701</v>
      </c>
      <c r="O497">
        <v>17.127685848357601</v>
      </c>
      <c r="P497">
        <v>67.660455486542403</v>
      </c>
      <c r="Q497">
        <v>5.8741565215566997E-2</v>
      </c>
    </row>
    <row r="498" spans="1:17" x14ac:dyDescent="0.3">
      <c r="A498" t="s">
        <v>1117</v>
      </c>
      <c r="B498" t="s">
        <v>1118</v>
      </c>
      <c r="C498" t="str">
        <f>IFERROR(VLOOKUP(Table1[[#This Row],[Ticker]],[1]!Table2[[Symbol]:[Industry]],2,FALSE),"-")</f>
        <v>-</v>
      </c>
      <c r="D498" t="s">
        <v>300</v>
      </c>
      <c r="E498">
        <v>11270.22139508</v>
      </c>
      <c r="F498">
        <v>2133.25</v>
      </c>
      <c r="G498">
        <v>-8.6497588393315503</v>
      </c>
      <c r="H498">
        <v>-15.041934185240899</v>
      </c>
      <c r="I498">
        <v>4.4026178109876497</v>
      </c>
      <c r="J498">
        <v>-6.9754339708784903</v>
      </c>
      <c r="K498">
        <v>2213.0973511182901</v>
      </c>
      <c r="L498">
        <v>2020.45861940856</v>
      </c>
      <c r="M498">
        <v>32.3898549787612</v>
      </c>
      <c r="N498">
        <v>0.51997112781997201</v>
      </c>
      <c r="O498">
        <v>28.8105004101722</v>
      </c>
      <c r="P498">
        <v>33.328125</v>
      </c>
      <c r="Q498">
        <v>2.7351512163856E-2</v>
      </c>
    </row>
    <row r="499" spans="1:17" x14ac:dyDescent="0.3">
      <c r="A499" t="s">
        <v>1119</v>
      </c>
      <c r="B499" t="s">
        <v>1120</v>
      </c>
      <c r="C499" t="str">
        <f>IFERROR(VLOOKUP(Table1[[#This Row],[Ticker]],[1]!Table2[[Symbol]:[Industry]],2,FALSE),"-")</f>
        <v>-</v>
      </c>
      <c r="D499" t="s">
        <v>133</v>
      </c>
      <c r="E499">
        <v>11247.85289873</v>
      </c>
      <c r="F499">
        <v>1269.8499999999999</v>
      </c>
      <c r="G499">
        <v>40.536834708018702</v>
      </c>
      <c r="H499">
        <v>0.87043556989288895</v>
      </c>
      <c r="I499">
        <v>23.272179811937601</v>
      </c>
      <c r="J499">
        <v>2.9001021660750999</v>
      </c>
      <c r="K499">
        <v>1183.29279199848</v>
      </c>
      <c r="L499">
        <v>986.65719637669599</v>
      </c>
      <c r="M499">
        <v>60.425363853665701</v>
      </c>
      <c r="N499">
        <v>0.79134138281194799</v>
      </c>
      <c r="O499">
        <v>8.9853132259715807</v>
      </c>
      <c r="P499">
        <v>83.226318447442395</v>
      </c>
      <c r="Q499">
        <v>1.6340191802588E-2</v>
      </c>
    </row>
    <row r="500" spans="1:17" x14ac:dyDescent="0.3">
      <c r="A500" t="s">
        <v>1121</v>
      </c>
      <c r="B500" t="s">
        <v>1122</v>
      </c>
      <c r="C500" t="str">
        <f>IFERROR(VLOOKUP(Table1[[#This Row],[Ticker]],[1]!Table2[[Symbol]:[Industry]],2,FALSE),"-")</f>
        <v>-</v>
      </c>
      <c r="D500" t="s">
        <v>385</v>
      </c>
      <c r="E500">
        <v>11210.8538801</v>
      </c>
      <c r="F500">
        <v>202.92</v>
      </c>
      <c r="G500">
        <v>36.359373614876397</v>
      </c>
      <c r="H500">
        <v>-6.4254019852028303</v>
      </c>
      <c r="I500">
        <v>29.685165026725201</v>
      </c>
      <c r="J500">
        <v>5.4768792982238699</v>
      </c>
      <c r="K500">
        <v>197.13398826010601</v>
      </c>
      <c r="L500">
        <v>167.04776367990701</v>
      </c>
      <c r="M500">
        <v>57.579260594499203</v>
      </c>
      <c r="N500">
        <v>0.32204020405595202</v>
      </c>
      <c r="O500">
        <v>20.737236349300201</v>
      </c>
      <c r="P500">
        <v>72.551020408163197</v>
      </c>
      <c r="Q500">
        <v>0.101273600240464</v>
      </c>
    </row>
    <row r="501" spans="1:17" x14ac:dyDescent="0.3">
      <c r="A501" t="s">
        <v>1123</v>
      </c>
      <c r="B501" t="s">
        <v>1124</v>
      </c>
      <c r="C501" t="str">
        <f>IFERROR(VLOOKUP(Table1[[#This Row],[Ticker]],[1]!Table2[[Symbol]:[Industry]],2,FALSE),"-")</f>
        <v>-</v>
      </c>
      <c r="D501" t="s">
        <v>86</v>
      </c>
      <c r="E501">
        <v>11203.719914249999</v>
      </c>
      <c r="F501">
        <v>228.91</v>
      </c>
      <c r="G501">
        <v>61.792240468682998</v>
      </c>
      <c r="H501">
        <v>3.5161064532844502</v>
      </c>
      <c r="I501">
        <v>-1.0857583180700501</v>
      </c>
      <c r="J501">
        <v>-1.1174907056844601</v>
      </c>
      <c r="K501">
        <v>222.33811296257699</v>
      </c>
      <c r="L501">
        <v>193.533844431218</v>
      </c>
      <c r="M501">
        <v>54.196879983057201</v>
      </c>
      <c r="N501">
        <v>0.55206793227310202</v>
      </c>
      <c r="O501">
        <v>9.5146564151849997</v>
      </c>
      <c r="P501">
        <v>96.9118279569892</v>
      </c>
      <c r="Q501">
        <v>9.2083220816020994E-2</v>
      </c>
    </row>
    <row r="502" spans="1:17" hidden="1" x14ac:dyDescent="0.3">
      <c r="A502" t="s">
        <v>1125</v>
      </c>
      <c r="B502" t="s">
        <v>1126</v>
      </c>
      <c r="C502" t="str">
        <f>IFERROR(VLOOKUP(Table1[[#This Row],[Ticker]],[1]!Table2[[Symbol]:[Industry]],2,FALSE),"-")</f>
        <v>-</v>
      </c>
      <c r="D502" t="s">
        <v>1127</v>
      </c>
      <c r="E502">
        <v>11183.53256663</v>
      </c>
      <c r="F502">
        <v>1186.3499999999999</v>
      </c>
      <c r="G502">
        <v>-14.6740236995382</v>
      </c>
      <c r="H502">
        <v>-5.8923874308464903</v>
      </c>
      <c r="I502">
        <v>14.362464575389099</v>
      </c>
      <c r="J502">
        <v>-4.4025970620246202</v>
      </c>
      <c r="K502">
        <v>1198.85188385174</v>
      </c>
      <c r="M502">
        <v>31.30195136191</v>
      </c>
      <c r="N502">
        <v>0.25226996294515303</v>
      </c>
      <c r="O502">
        <v>9.5755889914443504</v>
      </c>
      <c r="P502">
        <v>45.886620757501198</v>
      </c>
    </row>
    <row r="503" spans="1:17" hidden="1" x14ac:dyDescent="0.3">
      <c r="A503" t="s">
        <v>1128</v>
      </c>
      <c r="B503" t="s">
        <v>1129</v>
      </c>
      <c r="C503" t="str">
        <f>IFERROR(VLOOKUP(Table1[[#This Row],[Ticker]],[1]!Table2[[Symbol]:[Industry]],2,FALSE),"-")</f>
        <v>-</v>
      </c>
      <c r="D503" t="s">
        <v>335</v>
      </c>
      <c r="E503">
        <v>11122.7641</v>
      </c>
      <c r="F503">
        <v>1570</v>
      </c>
      <c r="G503">
        <v>48.797028925943202</v>
      </c>
      <c r="H503">
        <v>37.170344049175498</v>
      </c>
      <c r="I503">
        <v>60.802628490279602</v>
      </c>
      <c r="J503">
        <v>-4.1252670686441002</v>
      </c>
      <c r="K503">
        <v>1369.5206109225501</v>
      </c>
      <c r="L503">
        <v>1103.1413276247399</v>
      </c>
      <c r="M503">
        <v>58.064193701661701</v>
      </c>
      <c r="N503">
        <v>0.66942607152795697</v>
      </c>
      <c r="O503">
        <v>11.3853503184713</v>
      </c>
      <c r="P503">
        <v>91.463414634146304</v>
      </c>
      <c r="Q503">
        <v>4.1527530897376E-2</v>
      </c>
    </row>
    <row r="504" spans="1:17" hidden="1" x14ac:dyDescent="0.3">
      <c r="A504" t="s">
        <v>1130</v>
      </c>
      <c r="B504" t="s">
        <v>1131</v>
      </c>
      <c r="C504" t="str">
        <f>IFERROR(VLOOKUP(Table1[[#This Row],[Ticker]],[1]!Table2[[Symbol]:[Industry]],2,FALSE),"-")</f>
        <v>-</v>
      </c>
      <c r="D504" t="s">
        <v>335</v>
      </c>
      <c r="E504">
        <v>11077.919936655</v>
      </c>
      <c r="F504">
        <v>959.9</v>
      </c>
      <c r="G504">
        <v>-34.382679351146201</v>
      </c>
      <c r="H504">
        <v>-7.2271565359723899</v>
      </c>
      <c r="I504">
        <v>-18.567753537115198</v>
      </c>
      <c r="J504">
        <v>-1.8722005942081701</v>
      </c>
      <c r="K504">
        <v>991.45793160161895</v>
      </c>
      <c r="L504">
        <v>999.45763857035797</v>
      </c>
      <c r="M504">
        <v>41.810510229186001</v>
      </c>
      <c r="N504">
        <v>1.67395307240305</v>
      </c>
      <c r="O504">
        <v>19.595791228252899</v>
      </c>
      <c r="P504">
        <v>17.039565933060999</v>
      </c>
      <c r="Q504">
        <v>-4.9397694737296001E-2</v>
      </c>
    </row>
    <row r="505" spans="1:17" hidden="1" x14ac:dyDescent="0.3">
      <c r="A505" t="s">
        <v>1132</v>
      </c>
      <c r="B505" t="s">
        <v>1133</v>
      </c>
      <c r="C505" t="str">
        <f>IFERROR(VLOOKUP(Table1[[#This Row],[Ticker]],[1]!Table2[[Symbol]:[Industry]],2,FALSE),"-")</f>
        <v>-</v>
      </c>
      <c r="D505" t="s">
        <v>127</v>
      </c>
      <c r="E505">
        <v>11049.600683425</v>
      </c>
      <c r="F505">
        <v>690.75</v>
      </c>
      <c r="G505">
        <v>16.1174868976174</v>
      </c>
      <c r="H505">
        <v>-18.758885664589201</v>
      </c>
      <c r="I505">
        <v>16.795314136745102</v>
      </c>
      <c r="J505">
        <v>-9.9246877022217692</v>
      </c>
      <c r="K505">
        <v>721.21221838103304</v>
      </c>
      <c r="L505">
        <v>631.19914322603302</v>
      </c>
      <c r="M505">
        <v>24.6052950443394</v>
      </c>
      <c r="N505">
        <v>0.83212538096741895</v>
      </c>
      <c r="O505">
        <v>20.1592471950778</v>
      </c>
      <c r="P505">
        <v>72.6875</v>
      </c>
      <c r="Q505">
        <v>0.11308885096235601</v>
      </c>
    </row>
    <row r="506" spans="1:17" hidden="1" x14ac:dyDescent="0.3">
      <c r="A506" t="s">
        <v>1134</v>
      </c>
      <c r="B506" t="s">
        <v>1135</v>
      </c>
      <c r="C506" t="str">
        <f>IFERROR(VLOOKUP(Table1[[#This Row],[Ticker]],[1]!Table2[[Symbol]:[Industry]],2,FALSE),"-")</f>
        <v>-</v>
      </c>
      <c r="D506" t="s">
        <v>63</v>
      </c>
      <c r="E506">
        <v>11041.905199930001</v>
      </c>
      <c r="F506">
        <v>8229.4</v>
      </c>
      <c r="G506">
        <v>111.16088136641901</v>
      </c>
      <c r="H506">
        <v>-2.94480334165985</v>
      </c>
      <c r="I506">
        <v>13.8059785092216</v>
      </c>
      <c r="J506">
        <v>-2.1998731680449599</v>
      </c>
      <c r="K506">
        <v>8521.1034463399592</v>
      </c>
      <c r="L506">
        <v>7016.6270330479501</v>
      </c>
      <c r="M506">
        <v>44.624598374494397</v>
      </c>
      <c r="N506">
        <v>0.82336632708198498</v>
      </c>
      <c r="O506">
        <v>24.891851167764301</v>
      </c>
      <c r="P506">
        <v>158.67228264286101</v>
      </c>
      <c r="Q506">
        <v>0.161864438571137</v>
      </c>
    </row>
    <row r="507" spans="1:17" x14ac:dyDescent="0.3">
      <c r="A507" t="s">
        <v>1136</v>
      </c>
      <c r="B507" t="s">
        <v>1137</v>
      </c>
      <c r="C507" t="str">
        <f>IFERROR(VLOOKUP(Table1[[#This Row],[Ticker]],[1]!Table2[[Symbol]:[Industry]],2,FALSE),"-")</f>
        <v>-</v>
      </c>
      <c r="D507" t="s">
        <v>139</v>
      </c>
      <c r="E507">
        <v>10977.658964939999</v>
      </c>
      <c r="F507">
        <v>459.15</v>
      </c>
      <c r="G507">
        <v>282.76944783540603</v>
      </c>
      <c r="H507">
        <v>0.19408355702574101</v>
      </c>
      <c r="I507">
        <v>74.784012927494899</v>
      </c>
      <c r="J507">
        <v>-5.69577136544269</v>
      </c>
      <c r="K507">
        <v>454.03112256044602</v>
      </c>
      <c r="L507">
        <v>339.48290387913102</v>
      </c>
      <c r="M507">
        <v>45.8548668743124</v>
      </c>
      <c r="N507">
        <v>0.41744963621891801</v>
      </c>
      <c r="O507">
        <v>24.0553196123271</v>
      </c>
      <c r="P507">
        <v>336.24703087885899</v>
      </c>
      <c r="Q507">
        <v>0.13446950499225299</v>
      </c>
    </row>
    <row r="508" spans="1:17" x14ac:dyDescent="0.3">
      <c r="A508" t="s">
        <v>1138</v>
      </c>
      <c r="B508" t="s">
        <v>1139</v>
      </c>
      <c r="C508" t="str">
        <f>IFERROR(VLOOKUP(Table1[[#This Row],[Ticker]],[1]!Table2[[Symbol]:[Industry]],2,FALSE),"-")</f>
        <v>-</v>
      </c>
      <c r="D508" t="s">
        <v>561</v>
      </c>
      <c r="E508">
        <v>10879.405333799999</v>
      </c>
      <c r="F508">
        <v>2113.1999999999998</v>
      </c>
      <c r="G508">
        <v>-38.621073508302104</v>
      </c>
      <c r="H508">
        <v>1.9463567799636099</v>
      </c>
      <c r="I508">
        <v>-15.9991058115274</v>
      </c>
      <c r="J508">
        <v>4.0908999918946396</v>
      </c>
      <c r="K508">
        <v>2061.6970619649901</v>
      </c>
      <c r="L508">
        <v>2141.3337598180001</v>
      </c>
      <c r="M508">
        <v>69.489134283932003</v>
      </c>
      <c r="N508">
        <v>1.0007364046632901</v>
      </c>
      <c r="O508">
        <v>29.424569373461999</v>
      </c>
      <c r="P508">
        <v>16.8805309734513</v>
      </c>
      <c r="Q508">
        <v>-0.15253396308593301</v>
      </c>
    </row>
    <row r="509" spans="1:17" x14ac:dyDescent="0.3">
      <c r="A509" t="s">
        <v>1140</v>
      </c>
      <c r="B509" t="s">
        <v>1141</v>
      </c>
      <c r="C509" t="str">
        <f>IFERROR(VLOOKUP(Table1[[#This Row],[Ticker]],[1]!Table2[[Symbol]:[Industry]],2,FALSE),"-")</f>
        <v>-</v>
      </c>
      <c r="D509" t="s">
        <v>848</v>
      </c>
      <c r="E509">
        <v>10868.95536507</v>
      </c>
      <c r="F509">
        <v>232</v>
      </c>
      <c r="G509">
        <v>72.502538024978705</v>
      </c>
      <c r="H509">
        <v>-9.1976696388036991</v>
      </c>
      <c r="I509">
        <v>29.436622808931499</v>
      </c>
      <c r="J509">
        <v>7.2116603544204203</v>
      </c>
      <c r="K509">
        <v>224.27386456167801</v>
      </c>
      <c r="L509">
        <v>190.35194276498501</v>
      </c>
      <c r="M509">
        <v>66.627698735722902</v>
      </c>
      <c r="N509">
        <v>1.1454662077056601</v>
      </c>
      <c r="O509">
        <v>13.793103448275801</v>
      </c>
      <c r="P509">
        <v>110.526315789473</v>
      </c>
      <c r="Q509">
        <v>0.14758020000939001</v>
      </c>
    </row>
    <row r="510" spans="1:17" hidden="1" x14ac:dyDescent="0.3">
      <c r="A510" t="s">
        <v>1142</v>
      </c>
      <c r="B510" t="s">
        <v>1143</v>
      </c>
      <c r="C510" t="str">
        <f>IFERROR(VLOOKUP(Table1[[#This Row],[Ticker]],[1]!Table2[[Symbol]:[Industry]],2,FALSE),"-")</f>
        <v>-</v>
      </c>
      <c r="D510" t="s">
        <v>163</v>
      </c>
      <c r="E510">
        <v>10864.50236163</v>
      </c>
      <c r="F510">
        <v>720.6</v>
      </c>
      <c r="G510">
        <v>457.04357270261102</v>
      </c>
      <c r="H510">
        <v>-5.8757854386074397</v>
      </c>
      <c r="I510">
        <v>95.501357282378805</v>
      </c>
      <c r="J510">
        <v>4.3857110065930103</v>
      </c>
      <c r="K510">
        <v>710.00212915446605</v>
      </c>
      <c r="L510">
        <v>523.36230073875004</v>
      </c>
      <c r="M510">
        <v>57.262345322529299</v>
      </c>
      <c r="N510">
        <v>0.36239129126418101</v>
      </c>
      <c r="O510">
        <v>17.360532889258899</v>
      </c>
      <c r="P510">
        <v>552.71739130434696</v>
      </c>
      <c r="Q510">
        <v>0.26214992882372501</v>
      </c>
    </row>
    <row r="511" spans="1:17" hidden="1" x14ac:dyDescent="0.3">
      <c r="A511" t="s">
        <v>1144</v>
      </c>
      <c r="B511" t="s">
        <v>1145</v>
      </c>
      <c r="C511" t="str">
        <f>IFERROR(VLOOKUP(Table1[[#This Row],[Ticker]],[1]!Table2[[Symbol]:[Industry]],2,FALSE),"-")</f>
        <v>-</v>
      </c>
      <c r="D511" t="s">
        <v>104</v>
      </c>
      <c r="E511">
        <v>10858.79674236</v>
      </c>
      <c r="F511">
        <v>9745.25</v>
      </c>
      <c r="G511">
        <v>12.589461034913599</v>
      </c>
      <c r="H511">
        <v>1.8886980864335201</v>
      </c>
      <c r="I511">
        <v>15.9806761408478</v>
      </c>
      <c r="J511">
        <v>2.5579840271907499</v>
      </c>
      <c r="K511">
        <v>9001.4523256640605</v>
      </c>
      <c r="L511">
        <v>8005.7847081948903</v>
      </c>
      <c r="M511">
        <v>71.608331796311404</v>
      </c>
      <c r="N511">
        <v>0.65656102821131201</v>
      </c>
      <c r="O511">
        <v>3.5170980734203701</v>
      </c>
      <c r="P511">
        <v>52.030795391611598</v>
      </c>
      <c r="Q511">
        <v>9.5522413017654004E-2</v>
      </c>
    </row>
    <row r="512" spans="1:17" x14ac:dyDescent="0.3">
      <c r="A512" t="s">
        <v>1146</v>
      </c>
      <c r="B512" t="s">
        <v>1147</v>
      </c>
      <c r="C512" t="str">
        <f>IFERROR(VLOOKUP(Table1[[#This Row],[Ticker]],[1]!Table2[[Symbol]:[Industry]],2,FALSE),"-")</f>
        <v>-</v>
      </c>
      <c r="D512" t="s">
        <v>139</v>
      </c>
      <c r="E512">
        <v>10831.771816955999</v>
      </c>
      <c r="F512">
        <v>198.84</v>
      </c>
      <c r="G512">
        <v>-3.7566403242278401</v>
      </c>
      <c r="H512">
        <v>-7.3129947409330196</v>
      </c>
      <c r="I512">
        <v>-39.3618001805755</v>
      </c>
      <c r="J512">
        <v>-0.95978746598896203</v>
      </c>
      <c r="K512">
        <v>203.754335701385</v>
      </c>
      <c r="L512">
        <v>198.57745423501501</v>
      </c>
      <c r="M512">
        <v>45.407691831758001</v>
      </c>
      <c r="N512">
        <v>0.62051160522786397</v>
      </c>
      <c r="O512">
        <v>43.281029973848298</v>
      </c>
      <c r="P512">
        <v>46.691257838435902</v>
      </c>
      <c r="Q512">
        <v>0.16231988079384899</v>
      </c>
    </row>
    <row r="513" spans="1:17" x14ac:dyDescent="0.3">
      <c r="A513" t="s">
        <v>1148</v>
      </c>
      <c r="B513" t="s">
        <v>1149</v>
      </c>
      <c r="C513" t="str">
        <f>IFERROR(VLOOKUP(Table1[[#This Row],[Ticker]],[1]!Table2[[Symbol]:[Industry]],2,FALSE),"-")</f>
        <v>-</v>
      </c>
      <c r="D513" t="s">
        <v>953</v>
      </c>
      <c r="E513">
        <v>10830.1615279</v>
      </c>
      <c r="F513">
        <v>1447.8</v>
      </c>
      <c r="G513">
        <v>78.103666096523398</v>
      </c>
      <c r="H513">
        <v>3.3597334743822</v>
      </c>
      <c r="I513">
        <v>58.075656203796399</v>
      </c>
      <c r="J513">
        <v>-0.941791422950219</v>
      </c>
      <c r="K513">
        <v>1368.49403770153</v>
      </c>
      <c r="L513">
        <v>1106.2197496009801</v>
      </c>
      <c r="M513">
        <v>56.4840511310015</v>
      </c>
      <c r="N513">
        <v>0.63473707551253</v>
      </c>
      <c r="O513">
        <v>9.9081364829396392</v>
      </c>
      <c r="P513">
        <v>120.701219512195</v>
      </c>
      <c r="Q513">
        <v>7.0046357293231998E-2</v>
      </c>
    </row>
    <row r="514" spans="1:17" hidden="1" x14ac:dyDescent="0.3">
      <c r="A514" t="s">
        <v>1150</v>
      </c>
      <c r="B514" t="s">
        <v>1151</v>
      </c>
      <c r="C514" t="str">
        <f>IFERROR(VLOOKUP(Table1[[#This Row],[Ticker]],[1]!Table2[[Symbol]:[Industry]],2,FALSE),"-")</f>
        <v>-</v>
      </c>
      <c r="D514" t="s">
        <v>743</v>
      </c>
      <c r="E514">
        <v>10739.054693185</v>
      </c>
      <c r="F514">
        <v>118.18</v>
      </c>
      <c r="G514">
        <v>37.795658700160502</v>
      </c>
      <c r="H514">
        <v>-1.50445266408941</v>
      </c>
      <c r="I514">
        <v>3.9460000130122199</v>
      </c>
      <c r="J514">
        <v>-0.39977733655428899</v>
      </c>
      <c r="K514">
        <v>115.23581582167</v>
      </c>
      <c r="L514">
        <v>102.231770569872</v>
      </c>
      <c r="M514">
        <v>54.041415573722702</v>
      </c>
      <c r="N514">
        <v>0.64469979080031803</v>
      </c>
      <c r="O514">
        <v>4.4169910306312401</v>
      </c>
      <c r="P514">
        <v>72.399708242158994</v>
      </c>
      <c r="Q514">
        <v>2.1133606920337E-2</v>
      </c>
    </row>
    <row r="515" spans="1:17" hidden="1" x14ac:dyDescent="0.3">
      <c r="A515" t="s">
        <v>1152</v>
      </c>
      <c r="B515" t="s">
        <v>1153</v>
      </c>
      <c r="C515" t="str">
        <f>IFERROR(VLOOKUP(Table1[[#This Row],[Ticker]],[1]!Table2[[Symbol]:[Industry]],2,FALSE),"-")</f>
        <v>-</v>
      </c>
      <c r="D515" t="s">
        <v>21</v>
      </c>
      <c r="E515">
        <v>10716.2300624</v>
      </c>
      <c r="F515">
        <v>1920.75</v>
      </c>
      <c r="G515">
        <v>234.566179999225</v>
      </c>
      <c r="H515">
        <v>17.109563660149298</v>
      </c>
      <c r="I515">
        <v>57.417580861867201</v>
      </c>
      <c r="J515">
        <v>8.3405517216126306</v>
      </c>
      <c r="K515">
        <v>1614.7368560173099</v>
      </c>
      <c r="L515">
        <v>1232.0766183573801</v>
      </c>
      <c r="M515">
        <v>73.340084594973604</v>
      </c>
      <c r="N515">
        <v>1.04756446369597</v>
      </c>
      <c r="O515">
        <v>3.69647273200572</v>
      </c>
      <c r="P515">
        <v>296.76719686015201</v>
      </c>
      <c r="Q515">
        <v>0.261221661085284</v>
      </c>
    </row>
    <row r="516" spans="1:17" hidden="1" x14ac:dyDescent="0.3">
      <c r="A516" t="s">
        <v>1154</v>
      </c>
      <c r="B516" t="s">
        <v>1155</v>
      </c>
      <c r="C516" t="str">
        <f>IFERROR(VLOOKUP(Table1[[#This Row],[Ticker]],[1]!Table2[[Symbol]:[Industry]],2,FALSE),"-")</f>
        <v>-</v>
      </c>
      <c r="D516" t="s">
        <v>1156</v>
      </c>
      <c r="E516">
        <v>10702.831920000001</v>
      </c>
      <c r="F516">
        <v>1169.8</v>
      </c>
      <c r="G516">
        <v>-5.3108165131158103</v>
      </c>
      <c r="H516">
        <v>-9.7228460809759305</v>
      </c>
      <c r="I516">
        <v>-18.061379023772002</v>
      </c>
      <c r="J516">
        <v>-2.0383055643660999</v>
      </c>
      <c r="K516">
        <v>1256.72425537248</v>
      </c>
      <c r="M516">
        <v>35.888622586806697</v>
      </c>
      <c r="N516">
        <v>0.60707778515316602</v>
      </c>
      <c r="O516">
        <v>28.816891776372</v>
      </c>
      <c r="P516">
        <v>45.9422369159753</v>
      </c>
    </row>
    <row r="517" spans="1:17" x14ac:dyDescent="0.3">
      <c r="A517" t="s">
        <v>1157</v>
      </c>
      <c r="B517" t="s">
        <v>1158</v>
      </c>
      <c r="C517" t="str">
        <f>IFERROR(VLOOKUP(Table1[[#This Row],[Ticker]],[1]!Table2[[Symbol]:[Industry]],2,FALSE),"-")</f>
        <v>-</v>
      </c>
      <c r="D517" t="s">
        <v>407</v>
      </c>
      <c r="E517">
        <v>10672.721753115</v>
      </c>
      <c r="F517">
        <v>406.05</v>
      </c>
      <c r="G517">
        <v>24.9804197471808</v>
      </c>
      <c r="H517">
        <v>-9.5234087369783396</v>
      </c>
      <c r="I517">
        <v>-32.828304254402397</v>
      </c>
      <c r="J517">
        <v>-0.91872512702310605</v>
      </c>
      <c r="K517">
        <v>420.02621580671399</v>
      </c>
      <c r="L517">
        <v>398.474749056154</v>
      </c>
      <c r="M517">
        <v>47.327915321495702</v>
      </c>
      <c r="N517">
        <v>0.44888664962394798</v>
      </c>
      <c r="O517">
        <v>36.424085703731002</v>
      </c>
      <c r="P517">
        <v>65.060975609756099</v>
      </c>
      <c r="Q517">
        <v>0.10048549992007701</v>
      </c>
    </row>
    <row r="518" spans="1:17" x14ac:dyDescent="0.3">
      <c r="A518" t="s">
        <v>1159</v>
      </c>
      <c r="B518" t="s">
        <v>1160</v>
      </c>
      <c r="C518" t="str">
        <f>IFERROR(VLOOKUP(Table1[[#This Row],[Ticker]],[1]!Table2[[Symbol]:[Industry]],2,FALSE),"-")</f>
        <v>-</v>
      </c>
      <c r="D518" t="s">
        <v>51</v>
      </c>
      <c r="E518">
        <v>10665.661925856</v>
      </c>
      <c r="F518">
        <v>240.05</v>
      </c>
      <c r="G518">
        <v>86.985190778948706</v>
      </c>
      <c r="H518">
        <v>14.7234287067756</v>
      </c>
      <c r="I518">
        <v>43.075933694833502</v>
      </c>
      <c r="J518">
        <v>5.8427478473033299</v>
      </c>
      <c r="K518">
        <v>197.546682756769</v>
      </c>
      <c r="L518">
        <v>163.741180507595</v>
      </c>
      <c r="M518">
        <v>74.302657430306198</v>
      </c>
      <c r="N518">
        <v>2.0589916787375602</v>
      </c>
      <c r="O518">
        <v>0.81233076442406205</v>
      </c>
      <c r="P518">
        <v>146.33145202668001</v>
      </c>
      <c r="Q518">
        <v>0.13389557812012001</v>
      </c>
    </row>
    <row r="519" spans="1:17" x14ac:dyDescent="0.3">
      <c r="A519" t="s">
        <v>1161</v>
      </c>
      <c r="B519" t="s">
        <v>1162</v>
      </c>
      <c r="C519" t="str">
        <f>IFERROR(VLOOKUP(Table1[[#This Row],[Ticker]],[1]!Table2[[Symbol]:[Industry]],2,FALSE),"-")</f>
        <v>-</v>
      </c>
      <c r="D519" t="s">
        <v>283</v>
      </c>
      <c r="E519">
        <v>10655.69675055</v>
      </c>
      <c r="F519">
        <v>2097.3000000000002</v>
      </c>
      <c r="G519">
        <v>27.484115000569599</v>
      </c>
      <c r="H519">
        <v>-3.6574591178968201</v>
      </c>
      <c r="I519">
        <v>16.512605229647701</v>
      </c>
      <c r="J519">
        <v>-1.40285930333979</v>
      </c>
      <c r="K519">
        <v>2034.42044519617</v>
      </c>
      <c r="L519">
        <v>1829.13526173572</v>
      </c>
      <c r="M519">
        <v>50.877899059447799</v>
      </c>
      <c r="N519">
        <v>0.83515598850648098</v>
      </c>
      <c r="O519">
        <v>3.4520574071424899</v>
      </c>
      <c r="P519">
        <v>59.3450843336879</v>
      </c>
      <c r="Q519">
        <v>-6.2671202065931006E-2</v>
      </c>
    </row>
    <row r="520" spans="1:17" x14ac:dyDescent="0.3">
      <c r="A520" t="s">
        <v>1163</v>
      </c>
      <c r="B520" t="s">
        <v>1164</v>
      </c>
      <c r="C520" t="str">
        <f>IFERROR(VLOOKUP(Table1[[#This Row],[Ticker]],[1]!Table2[[Symbol]:[Industry]],2,FALSE),"-")</f>
        <v>-</v>
      </c>
      <c r="D520" t="s">
        <v>46</v>
      </c>
      <c r="E520">
        <v>10643.466620339999</v>
      </c>
      <c r="F520">
        <v>6767.8</v>
      </c>
      <c r="G520">
        <v>39.434985093784</v>
      </c>
      <c r="H520">
        <v>5.5740679199171304</v>
      </c>
      <c r="I520">
        <v>19.4938581125128</v>
      </c>
      <c r="J520">
        <v>3.9820088392427402</v>
      </c>
      <c r="K520">
        <v>5839.3309038581701</v>
      </c>
      <c r="L520">
        <v>5019.8286326009802</v>
      </c>
      <c r="M520">
        <v>67.269682760279295</v>
      </c>
      <c r="N520">
        <v>2.18264189145654</v>
      </c>
      <c r="O520">
        <v>10.080085108898</v>
      </c>
      <c r="P520">
        <v>101.126316884351</v>
      </c>
      <c r="Q520">
        <v>0.22939577591339799</v>
      </c>
    </row>
    <row r="521" spans="1:17" hidden="1" x14ac:dyDescent="0.3">
      <c r="A521" t="s">
        <v>1165</v>
      </c>
      <c r="B521" t="s">
        <v>1166</v>
      </c>
      <c r="C521" t="str">
        <f>IFERROR(VLOOKUP(Table1[[#This Row],[Ticker]],[1]!Table2[[Symbol]:[Industry]],2,FALSE),"-")</f>
        <v>-</v>
      </c>
      <c r="D521" t="s">
        <v>743</v>
      </c>
      <c r="E521">
        <v>10625.948094249999</v>
      </c>
      <c r="F521">
        <v>524.84</v>
      </c>
      <c r="G521">
        <v>-13.943876355574</v>
      </c>
      <c r="H521">
        <v>-1.53363042915564</v>
      </c>
      <c r="I521">
        <v>-2.2382501807444601</v>
      </c>
      <c r="J521">
        <v>-0.26957187965008</v>
      </c>
      <c r="K521">
        <v>521.06211856404195</v>
      </c>
      <c r="L521">
        <v>495.88279084313501</v>
      </c>
      <c r="M521">
        <v>77.9215973242584</v>
      </c>
      <c r="N521">
        <v>0.79904600839962803</v>
      </c>
      <c r="O521">
        <v>3.93453242893071</v>
      </c>
      <c r="P521">
        <v>22.027435480120801</v>
      </c>
      <c r="Q521">
        <v>-1.3416788414562999E-2</v>
      </c>
    </row>
    <row r="522" spans="1:17" x14ac:dyDescent="0.3">
      <c r="A522" t="s">
        <v>1167</v>
      </c>
      <c r="B522" t="s">
        <v>1168</v>
      </c>
      <c r="C522" t="str">
        <f>IFERROR(VLOOKUP(Table1[[#This Row],[Ticker]],[1]!Table2[[Symbol]:[Industry]],2,FALSE),"-")</f>
        <v>-</v>
      </c>
      <c r="D522" t="s">
        <v>303</v>
      </c>
      <c r="E522">
        <v>10564.235932866</v>
      </c>
      <c r="F522">
        <v>132.65</v>
      </c>
      <c r="G522">
        <v>-2.58303683327419</v>
      </c>
      <c r="H522">
        <v>-10.2371984820857</v>
      </c>
      <c r="I522">
        <v>-19.1742619015867</v>
      </c>
      <c r="J522">
        <v>7.3324743809322896</v>
      </c>
      <c r="K522">
        <v>136.93830383762199</v>
      </c>
      <c r="L522">
        <v>132.60701166831799</v>
      </c>
      <c r="M522">
        <v>58.129358632816</v>
      </c>
      <c r="N522">
        <v>1.3867412655403699</v>
      </c>
      <c r="O522">
        <v>19.110441010177102</v>
      </c>
      <c r="P522">
        <v>31.662531017369702</v>
      </c>
      <c r="Q522">
        <v>0.13877301112821699</v>
      </c>
    </row>
    <row r="523" spans="1:17" hidden="1" x14ac:dyDescent="0.3">
      <c r="A523" t="s">
        <v>1169</v>
      </c>
      <c r="B523" t="s">
        <v>1170</v>
      </c>
      <c r="C523" t="str">
        <f>IFERROR(VLOOKUP(Table1[[#This Row],[Ticker]],[1]!Table2[[Symbol]:[Industry]],2,FALSE),"-")</f>
        <v>-</v>
      </c>
      <c r="D523" t="s">
        <v>262</v>
      </c>
      <c r="E523">
        <v>10511.238351600001</v>
      </c>
      <c r="F523">
        <v>5205.05</v>
      </c>
      <c r="G523">
        <v>18.6021052197481</v>
      </c>
      <c r="H523">
        <v>-3.9833335438637101</v>
      </c>
      <c r="I523">
        <v>44.114141544296999</v>
      </c>
      <c r="J523">
        <v>-1.91311307930109</v>
      </c>
      <c r="K523">
        <v>5105.2149534047803</v>
      </c>
      <c r="L523">
        <v>4304.8367213763404</v>
      </c>
      <c r="M523">
        <v>53.328613995896099</v>
      </c>
      <c r="N523">
        <v>0.87706076332834704</v>
      </c>
      <c r="O523">
        <v>10.341879520849901</v>
      </c>
      <c r="P523">
        <v>74.774608397830804</v>
      </c>
      <c r="Q523">
        <v>0.17145504601518599</v>
      </c>
    </row>
    <row r="524" spans="1:17" x14ac:dyDescent="0.3">
      <c r="A524" t="s">
        <v>1171</v>
      </c>
      <c r="B524" t="s">
        <v>1172</v>
      </c>
      <c r="C524" t="str">
        <f>IFERROR(VLOOKUP(Table1[[#This Row],[Ticker]],[1]!Table2[[Symbol]:[Industry]],2,FALSE),"-")</f>
        <v>-</v>
      </c>
      <c r="D524" t="s">
        <v>473</v>
      </c>
      <c r="E524">
        <v>10494.083355029999</v>
      </c>
      <c r="F524">
        <v>399.05</v>
      </c>
      <c r="G524">
        <v>99.443107209530694</v>
      </c>
      <c r="H524">
        <v>1.0174801268309299</v>
      </c>
      <c r="I524">
        <v>28.900940208413399</v>
      </c>
      <c r="J524">
        <v>-2.8670115109854399</v>
      </c>
      <c r="K524">
        <v>384.03037189207498</v>
      </c>
      <c r="L524">
        <v>316.67910129823503</v>
      </c>
      <c r="M524">
        <v>52.981570358455997</v>
      </c>
      <c r="N524">
        <v>0.53455385203135097</v>
      </c>
      <c r="O524">
        <v>5.5757423881719097</v>
      </c>
      <c r="P524">
        <v>156.623794212218</v>
      </c>
      <c r="Q524">
        <v>0.173373293473746</v>
      </c>
    </row>
    <row r="525" spans="1:17" x14ac:dyDescent="0.3">
      <c r="A525" t="s">
        <v>1173</v>
      </c>
      <c r="B525" t="s">
        <v>1174</v>
      </c>
      <c r="C525" t="str">
        <f>IFERROR(VLOOKUP(Table1[[#This Row],[Ticker]],[1]!Table2[[Symbol]:[Industry]],2,FALSE),"-")</f>
        <v>-</v>
      </c>
      <c r="D525" t="s">
        <v>561</v>
      </c>
      <c r="E525">
        <v>10478.88293935</v>
      </c>
      <c r="F525">
        <v>653.35</v>
      </c>
      <c r="G525">
        <v>0.97112279687644598</v>
      </c>
      <c r="H525">
        <v>9.9059082310100504</v>
      </c>
      <c r="I525">
        <v>21.831063584816398</v>
      </c>
      <c r="J525">
        <v>3.7225897445365299</v>
      </c>
      <c r="K525">
        <v>607.228143413922</v>
      </c>
      <c r="L525">
        <v>530.19168013540605</v>
      </c>
      <c r="M525">
        <v>54.1846919682121</v>
      </c>
      <c r="N525">
        <v>0.99590706359731496</v>
      </c>
      <c r="O525">
        <v>11.1196142955536</v>
      </c>
      <c r="P525">
        <v>60.864212729287203</v>
      </c>
      <c r="Q525">
        <v>-3.8284601780756003E-2</v>
      </c>
    </row>
    <row r="526" spans="1:17" x14ac:dyDescent="0.3">
      <c r="A526" t="s">
        <v>1175</v>
      </c>
      <c r="B526" t="s">
        <v>1176</v>
      </c>
      <c r="C526" t="str">
        <f>IFERROR(VLOOKUP(Table1[[#This Row],[Ticker]],[1]!Table2[[Symbol]:[Industry]],2,FALSE),"-")</f>
        <v>-</v>
      </c>
      <c r="D526" t="s">
        <v>127</v>
      </c>
      <c r="E526">
        <v>10455.6983631</v>
      </c>
      <c r="F526">
        <v>341.7</v>
      </c>
      <c r="G526">
        <v>-31.2996158153626</v>
      </c>
      <c r="H526">
        <v>-9.6015103654496698</v>
      </c>
      <c r="I526">
        <v>-5.6687588608018604</v>
      </c>
      <c r="J526">
        <v>-6.3801517310540595E-2</v>
      </c>
      <c r="K526">
        <v>356.23640081300198</v>
      </c>
      <c r="L526">
        <v>339.18129910169603</v>
      </c>
      <c r="M526">
        <v>53.068545306901598</v>
      </c>
      <c r="N526">
        <v>1.26210236237366</v>
      </c>
      <c r="O526">
        <v>25.197541703248401</v>
      </c>
      <c r="P526">
        <v>35.166139240506297</v>
      </c>
      <c r="Q526">
        <v>0.17981092752246899</v>
      </c>
    </row>
    <row r="527" spans="1:17" x14ac:dyDescent="0.3">
      <c r="A527" t="s">
        <v>1177</v>
      </c>
      <c r="B527" t="s">
        <v>1178</v>
      </c>
      <c r="C527" t="str">
        <f>IFERROR(VLOOKUP(Table1[[#This Row],[Ticker]],[1]!Table2[[Symbol]:[Industry]],2,FALSE),"-")</f>
        <v>-</v>
      </c>
      <c r="D527" t="s">
        <v>561</v>
      </c>
      <c r="E527">
        <v>10446.919950560001</v>
      </c>
      <c r="F527">
        <v>2853.65</v>
      </c>
      <c r="G527">
        <v>-22.603013921306999</v>
      </c>
      <c r="H527">
        <v>1.14273788866686</v>
      </c>
      <c r="I527">
        <v>2.2029567383437101</v>
      </c>
      <c r="J527">
        <v>2.6510633416682499</v>
      </c>
      <c r="K527">
        <v>2821.93344609109</v>
      </c>
      <c r="L527">
        <v>2696.4429993331701</v>
      </c>
      <c r="M527">
        <v>61.1611903506057</v>
      </c>
      <c r="N527">
        <v>0.53916922440350101</v>
      </c>
      <c r="O527">
        <v>12.4191824505457</v>
      </c>
      <c r="P527">
        <v>26.9982198486871</v>
      </c>
      <c r="Q527">
        <v>-6.5629671139691995E-2</v>
      </c>
    </row>
    <row r="528" spans="1:17" x14ac:dyDescent="0.3">
      <c r="A528" t="s">
        <v>1179</v>
      </c>
      <c r="B528" t="s">
        <v>1180</v>
      </c>
      <c r="C528" t="str">
        <f>IFERROR(VLOOKUP(Table1[[#This Row],[Ticker]],[1]!Table2[[Symbol]:[Industry]],2,FALSE),"-")</f>
        <v>-</v>
      </c>
      <c r="D528" t="s">
        <v>492</v>
      </c>
      <c r="E528">
        <v>10341.990491279999</v>
      </c>
      <c r="F528">
        <v>1603.85</v>
      </c>
      <c r="G528">
        <v>-14.3129059868791</v>
      </c>
      <c r="H528">
        <v>1.79679214213987</v>
      </c>
      <c r="I528">
        <v>-7.2613956736203402</v>
      </c>
      <c r="J528">
        <v>1.5335072462324499</v>
      </c>
      <c r="K528">
        <v>1572.26219691184</v>
      </c>
      <c r="L528">
        <v>1486.4601133918</v>
      </c>
      <c r="M528">
        <v>59.425987839755201</v>
      </c>
      <c r="N528">
        <v>0.54780926006069697</v>
      </c>
      <c r="O528">
        <v>13.302366181376</v>
      </c>
      <c r="P528">
        <v>32.221764220939797</v>
      </c>
      <c r="Q528">
        <v>1.6168881986092998E-2</v>
      </c>
    </row>
    <row r="529" spans="1:17" hidden="1" x14ac:dyDescent="0.3">
      <c r="A529" t="s">
        <v>1181</v>
      </c>
      <c r="B529" t="s">
        <v>1182</v>
      </c>
      <c r="C529" t="str">
        <f>IFERROR(VLOOKUP(Table1[[#This Row],[Ticker]],[1]!Table2[[Symbol]:[Industry]],2,FALSE),"-")</f>
        <v>-</v>
      </c>
      <c r="D529" t="s">
        <v>262</v>
      </c>
      <c r="E529">
        <v>10323.88172136</v>
      </c>
      <c r="F529">
        <v>85.79</v>
      </c>
      <c r="G529">
        <v>154.30860279515301</v>
      </c>
      <c r="H529">
        <v>-1.75439815537045</v>
      </c>
      <c r="I529">
        <v>42.853053198539598</v>
      </c>
      <c r="J529">
        <v>-0.26848209922074001</v>
      </c>
      <c r="K529">
        <v>81.406773572062903</v>
      </c>
      <c r="L529">
        <v>63.380374962908398</v>
      </c>
      <c r="M529">
        <v>42.298356069129298</v>
      </c>
      <c r="N529">
        <v>0.55439918161336399</v>
      </c>
      <c r="O529">
        <v>22.391887166336399</v>
      </c>
      <c r="P529">
        <v>192.299829642248</v>
      </c>
      <c r="Q529">
        <v>9.9951635616320006E-2</v>
      </c>
    </row>
    <row r="530" spans="1:17" x14ac:dyDescent="0.3">
      <c r="A530" t="s">
        <v>1183</v>
      </c>
      <c r="B530" t="s">
        <v>1184</v>
      </c>
      <c r="C530" t="str">
        <f>IFERROR(VLOOKUP(Table1[[#This Row],[Ticker]],[1]!Table2[[Symbol]:[Industry]],2,FALSE),"-")</f>
        <v>-</v>
      </c>
      <c r="D530" t="s">
        <v>226</v>
      </c>
      <c r="E530">
        <v>10322.6695089899</v>
      </c>
      <c r="F530">
        <v>526.6</v>
      </c>
      <c r="G530">
        <v>-19.1920664092751</v>
      </c>
      <c r="H530">
        <v>-0.92308017943226095</v>
      </c>
      <c r="I530">
        <v>-24.941519722062999</v>
      </c>
      <c r="J530">
        <v>-2.9965979652383501</v>
      </c>
      <c r="K530">
        <v>543.51447906507701</v>
      </c>
      <c r="L530">
        <v>547.04823470280803</v>
      </c>
      <c r="M530">
        <v>47.428808233792203</v>
      </c>
      <c r="N530">
        <v>0.61909261072451105</v>
      </c>
      <c r="O530">
        <v>34.713254842385098</v>
      </c>
      <c r="P530">
        <v>21.2805158912943</v>
      </c>
      <c r="Q530">
        <v>-5.0643109607764997E-2</v>
      </c>
    </row>
    <row r="531" spans="1:17" x14ac:dyDescent="0.3">
      <c r="A531" t="s">
        <v>1185</v>
      </c>
      <c r="B531" t="s">
        <v>1186</v>
      </c>
      <c r="C531" t="str">
        <f>IFERROR(VLOOKUP(Table1[[#This Row],[Ticker]],[1]!Table2[[Symbol]:[Industry]],2,FALSE),"-")</f>
        <v>-</v>
      </c>
      <c r="D531" t="s">
        <v>1187</v>
      </c>
      <c r="E531">
        <v>10265.376884039901</v>
      </c>
      <c r="F531">
        <v>934.95</v>
      </c>
      <c r="G531">
        <v>-45.371050862503601</v>
      </c>
      <c r="H531">
        <v>-9.4704428137526193</v>
      </c>
      <c r="I531">
        <v>-23.925128706306801</v>
      </c>
      <c r="J531">
        <v>-2.0166752952676999E-2</v>
      </c>
      <c r="K531">
        <v>959.87427726831595</v>
      </c>
      <c r="L531">
        <v>1012.9187534531</v>
      </c>
      <c r="M531">
        <v>49.702703510919598</v>
      </c>
      <c r="N531">
        <v>0.52144056735553801</v>
      </c>
      <c r="O531">
        <v>38.723995935611498</v>
      </c>
      <c r="P531">
        <v>9.4789227166276397</v>
      </c>
      <c r="Q531">
        <v>-6.6905326702783E-2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Row],[Ticker]],[1]!Table2[[Symbol]:[Industry]],2,FALSE),"-")</f>
        <v>-</v>
      </c>
      <c r="D532" t="s">
        <v>1190</v>
      </c>
      <c r="E532">
        <v>10237.062618782</v>
      </c>
      <c r="F532">
        <v>96.19</v>
      </c>
      <c r="G532">
        <v>10.3522882521459</v>
      </c>
      <c r="H532">
        <v>4.7181670451938604</v>
      </c>
      <c r="I532">
        <v>-28.701445882484599</v>
      </c>
      <c r="J532">
        <v>-1.3635601304332099</v>
      </c>
      <c r="K532">
        <v>91.013445996837405</v>
      </c>
      <c r="L532">
        <v>87.197447730628596</v>
      </c>
      <c r="M532">
        <v>55.638623085929801</v>
      </c>
      <c r="N532">
        <v>1.4426101908368001</v>
      </c>
      <c r="O532">
        <v>41.074955816612899</v>
      </c>
      <c r="P532">
        <v>53.168789808917197</v>
      </c>
      <c r="Q532">
        <v>6.1339704824399002E-2</v>
      </c>
    </row>
    <row r="533" spans="1:17" x14ac:dyDescent="0.3">
      <c r="A533" t="s">
        <v>1191</v>
      </c>
      <c r="B533" t="s">
        <v>1192</v>
      </c>
      <c r="C533" t="str">
        <f>IFERROR(VLOOKUP(Table1[[#This Row],[Ticker]],[1]!Table2[[Symbol]:[Industry]],2,FALSE),"-")</f>
        <v>-</v>
      </c>
      <c r="D533" t="s">
        <v>21</v>
      </c>
      <c r="E533">
        <v>10188.65178152</v>
      </c>
      <c r="F533">
        <v>492.45</v>
      </c>
      <c r="G533">
        <v>-13.3182765729432</v>
      </c>
      <c r="H533">
        <v>-9.2831928460148401</v>
      </c>
      <c r="I533">
        <v>-16.824829062396599</v>
      </c>
      <c r="J533">
        <v>-2.63279668384765</v>
      </c>
      <c r="K533">
        <v>504.00133983197401</v>
      </c>
      <c r="L533">
        <v>482.94369506193402</v>
      </c>
      <c r="M533">
        <v>44.757367083598702</v>
      </c>
      <c r="N533">
        <v>1.0852116173763899</v>
      </c>
      <c r="O533">
        <v>16.763123159711601</v>
      </c>
      <c r="P533">
        <v>25.3531882397861</v>
      </c>
      <c r="Q533">
        <v>-8.1108664996801E-2</v>
      </c>
    </row>
    <row r="534" spans="1:17" x14ac:dyDescent="0.3">
      <c r="A534" t="s">
        <v>1193</v>
      </c>
      <c r="B534" t="s">
        <v>1194</v>
      </c>
      <c r="C534" t="str">
        <f>IFERROR(VLOOKUP(Table1[[#This Row],[Ticker]],[1]!Table2[[Symbol]:[Industry]],2,FALSE),"-")</f>
        <v>-</v>
      </c>
      <c r="D534" t="s">
        <v>80</v>
      </c>
      <c r="E534">
        <v>10187.422381364901</v>
      </c>
      <c r="F534">
        <v>1332.65</v>
      </c>
      <c r="G534">
        <v>-11.642457969752201</v>
      </c>
      <c r="H534">
        <v>-16.231363032260401</v>
      </c>
      <c r="I534">
        <v>-36.213210708096497</v>
      </c>
      <c r="J534">
        <v>2.4470393628582001</v>
      </c>
      <c r="K534">
        <v>1433.1732793932499</v>
      </c>
      <c r="L534">
        <v>1431.61704926174</v>
      </c>
      <c r="M534">
        <v>42.735326187228203</v>
      </c>
      <c r="N534">
        <v>0.71028833418449899</v>
      </c>
      <c r="O534">
        <v>35.219299891194197</v>
      </c>
      <c r="P534">
        <v>19.284819190834199</v>
      </c>
      <c r="Q534">
        <v>-2.4340228986583001E-2</v>
      </c>
    </row>
    <row r="535" spans="1:17" hidden="1" x14ac:dyDescent="0.3">
      <c r="A535" t="s">
        <v>1195</v>
      </c>
      <c r="B535" t="s">
        <v>1196</v>
      </c>
      <c r="C535" t="str">
        <f>IFERROR(VLOOKUP(Table1[[#This Row],[Ticker]],[1]!Table2[[Symbol]:[Industry]],2,FALSE),"-")</f>
        <v>-</v>
      </c>
      <c r="D535" t="s">
        <v>248</v>
      </c>
      <c r="E535">
        <v>10145.2577002</v>
      </c>
      <c r="F535">
        <v>2452.9499999999998</v>
      </c>
      <c r="G535">
        <v>74.921168998214696</v>
      </c>
      <c r="H535">
        <v>2.2450058071838002</v>
      </c>
      <c r="I535">
        <v>66.828335865376005</v>
      </c>
      <c r="J535">
        <v>2.1294957954691398</v>
      </c>
      <c r="K535">
        <v>2174.37811935842</v>
      </c>
      <c r="L535">
        <v>1673.2959369729299</v>
      </c>
      <c r="M535">
        <v>57.359348982220801</v>
      </c>
      <c r="N535">
        <v>2.0653749349952202</v>
      </c>
      <c r="O535">
        <v>11.6084714323569</v>
      </c>
      <c r="P535">
        <v>131.67264828107199</v>
      </c>
      <c r="Q535">
        <v>0.181632676698773</v>
      </c>
    </row>
    <row r="536" spans="1:17" hidden="1" x14ac:dyDescent="0.3">
      <c r="A536" t="s">
        <v>1197</v>
      </c>
      <c r="B536" t="s">
        <v>1198</v>
      </c>
      <c r="C536" t="str">
        <f>IFERROR(VLOOKUP(Table1[[#This Row],[Ticker]],[1]!Table2[[Symbol]:[Industry]],2,FALSE),"-")</f>
        <v>-</v>
      </c>
      <c r="D536" t="s">
        <v>1199</v>
      </c>
      <c r="E536">
        <v>10098.6489318</v>
      </c>
      <c r="F536">
        <v>515</v>
      </c>
      <c r="G536">
        <v>-26.8876967447361</v>
      </c>
      <c r="H536">
        <v>5.3952112019300804</v>
      </c>
      <c r="I536">
        <v>3.4655989454994098</v>
      </c>
      <c r="J536">
        <v>13.6004328529989</v>
      </c>
      <c r="K536">
        <v>480.57689283390698</v>
      </c>
      <c r="L536">
        <v>476.65811695830303</v>
      </c>
      <c r="M536">
        <v>74.641178655247998</v>
      </c>
      <c r="N536">
        <v>1.4150875927739801</v>
      </c>
      <c r="O536">
        <v>14.174757281553299</v>
      </c>
      <c r="P536">
        <v>29.6739267279365</v>
      </c>
      <c r="Q536">
        <v>-2.0927897666249999E-3</v>
      </c>
    </row>
    <row r="537" spans="1:17" x14ac:dyDescent="0.3">
      <c r="A537" t="s">
        <v>1200</v>
      </c>
      <c r="B537" t="s">
        <v>1201</v>
      </c>
      <c r="C537" t="str">
        <f>IFERROR(VLOOKUP(Table1[[#This Row],[Ticker]],[1]!Table2[[Symbol]:[Industry]],2,FALSE),"-")</f>
        <v>-</v>
      </c>
      <c r="D537" t="s">
        <v>46</v>
      </c>
      <c r="E537">
        <v>10036.025238445</v>
      </c>
      <c r="F537">
        <v>1522.5</v>
      </c>
      <c r="G537">
        <v>36.9936959673609</v>
      </c>
      <c r="H537">
        <v>-9.1028414576777603</v>
      </c>
      <c r="I537">
        <v>57.595704225757999</v>
      </c>
      <c r="J537">
        <v>-5.8451346909504904</v>
      </c>
      <c r="K537">
        <v>1585.7331058493301</v>
      </c>
      <c r="L537">
        <v>1293.5732361499199</v>
      </c>
      <c r="M537">
        <v>38.351409725777501</v>
      </c>
      <c r="N537">
        <v>0.67537641604555199</v>
      </c>
      <c r="O537">
        <v>23.4745484400656</v>
      </c>
      <c r="P537">
        <v>89.106943236864893</v>
      </c>
      <c r="Q537">
        <v>0.112279618520473</v>
      </c>
    </row>
    <row r="538" spans="1:17" x14ac:dyDescent="0.3">
      <c r="A538" t="s">
        <v>1202</v>
      </c>
      <c r="B538" t="s">
        <v>1203</v>
      </c>
      <c r="C538" t="str">
        <f>IFERROR(VLOOKUP(Table1[[#This Row],[Ticker]],[1]!Table2[[Symbol]:[Industry]],2,FALSE),"-")</f>
        <v>-</v>
      </c>
      <c r="D538" t="s">
        <v>385</v>
      </c>
      <c r="E538">
        <v>10000.782884980001</v>
      </c>
      <c r="F538">
        <v>675.7</v>
      </c>
      <c r="G538">
        <v>-15.229114791194601</v>
      </c>
      <c r="H538">
        <v>-1.9944836806530499</v>
      </c>
      <c r="I538">
        <v>-9.7966906250907595</v>
      </c>
      <c r="J538">
        <v>2.1386231404472098</v>
      </c>
      <c r="K538">
        <v>675.36311603268803</v>
      </c>
      <c r="L538">
        <v>671.19599419311601</v>
      </c>
      <c r="M538">
        <v>63.999988872059802</v>
      </c>
      <c r="N538">
        <v>0.52463889318511303</v>
      </c>
      <c r="O538">
        <v>20.600858369098699</v>
      </c>
      <c r="P538">
        <v>18.0055885434858</v>
      </c>
      <c r="Q538">
        <v>7.2028950686049004E-2</v>
      </c>
    </row>
    <row r="539" spans="1:17" x14ac:dyDescent="0.3">
      <c r="A539" t="s">
        <v>1204</v>
      </c>
      <c r="B539" t="s">
        <v>1205</v>
      </c>
      <c r="C539" t="str">
        <f>IFERROR(VLOOKUP(Table1[[#This Row],[Ticker]],[1]!Table2[[Symbol]:[Industry]],2,FALSE),"-")</f>
        <v>-</v>
      </c>
      <c r="D539" t="s">
        <v>412</v>
      </c>
      <c r="E539">
        <v>9983.2310070719996</v>
      </c>
      <c r="F539">
        <v>115.11</v>
      </c>
      <c r="G539">
        <v>77.641160518439904</v>
      </c>
      <c r="H539">
        <v>67.366638803816798</v>
      </c>
      <c r="I539">
        <v>36.342854608582002</v>
      </c>
      <c r="J539">
        <v>16.127800507179099</v>
      </c>
      <c r="K539">
        <v>79.559655965931697</v>
      </c>
      <c r="L539">
        <v>70.816645246137895</v>
      </c>
      <c r="M539">
        <v>85.9755894417153</v>
      </c>
      <c r="N539">
        <v>2.3445547930110702</v>
      </c>
      <c r="O539">
        <v>0.77317348623056004</v>
      </c>
      <c r="P539">
        <v>127.265547877591</v>
      </c>
      <c r="Q539">
        <v>9.4276695363474994E-2</v>
      </c>
    </row>
    <row r="540" spans="1:17" x14ac:dyDescent="0.3">
      <c r="A540" t="s">
        <v>1206</v>
      </c>
      <c r="B540" t="s">
        <v>1207</v>
      </c>
      <c r="C540" t="str">
        <f>IFERROR(VLOOKUP(Table1[[#This Row],[Ticker]],[1]!Table2[[Symbol]:[Industry]],2,FALSE),"-")</f>
        <v>-</v>
      </c>
      <c r="D540" t="s">
        <v>993</v>
      </c>
      <c r="E540">
        <v>9963.4606274130001</v>
      </c>
      <c r="F540">
        <v>47.93</v>
      </c>
      <c r="G540">
        <v>-24.539217444594399</v>
      </c>
      <c r="H540">
        <v>-9.7170707355889299</v>
      </c>
      <c r="I540">
        <v>-8.9027061843409996</v>
      </c>
      <c r="J540">
        <v>-5.0199738252746</v>
      </c>
      <c r="K540">
        <v>47.372665235575397</v>
      </c>
      <c r="L540">
        <v>46.684850043267801</v>
      </c>
      <c r="M540">
        <v>44.075711555819801</v>
      </c>
      <c r="N540">
        <v>0.41613991967115599</v>
      </c>
      <c r="O540">
        <v>19.445023993323499</v>
      </c>
      <c r="P540">
        <v>31.1354309165526</v>
      </c>
      <c r="Q540">
        <v>5.7773748199696003E-2</v>
      </c>
    </row>
    <row r="541" spans="1:17" x14ac:dyDescent="0.3">
      <c r="A541" t="s">
        <v>1208</v>
      </c>
      <c r="B541" t="s">
        <v>1209</v>
      </c>
      <c r="C541" t="str">
        <f>IFERROR(VLOOKUP(Table1[[#This Row],[Ticker]],[1]!Table2[[Symbol]:[Industry]],2,FALSE),"-")</f>
        <v>-</v>
      </c>
      <c r="D541" t="s">
        <v>1190</v>
      </c>
      <c r="E541">
        <v>9950.9562445499996</v>
      </c>
      <c r="F541">
        <v>522.29999999999995</v>
      </c>
      <c r="G541">
        <v>7.1247604858558899</v>
      </c>
      <c r="H541">
        <v>-6.2260689579050403</v>
      </c>
      <c r="I541">
        <v>12.6594978334166</v>
      </c>
      <c r="J541">
        <v>-3.7916900316270499</v>
      </c>
      <c r="K541">
        <v>516.02797766788797</v>
      </c>
      <c r="L541">
        <v>451.971204347872</v>
      </c>
      <c r="M541">
        <v>49.984923753298403</v>
      </c>
      <c r="N541">
        <v>0.55809625009130803</v>
      </c>
      <c r="O541">
        <v>11.3153360137851</v>
      </c>
      <c r="P541">
        <v>68.701550387596797</v>
      </c>
      <c r="Q541">
        <v>4.6942277975328003E-2</v>
      </c>
    </row>
    <row r="542" spans="1:17" x14ac:dyDescent="0.3">
      <c r="A542" t="s">
        <v>1210</v>
      </c>
      <c r="B542" t="s">
        <v>1211</v>
      </c>
      <c r="C542" t="str">
        <f>IFERROR(VLOOKUP(Table1[[#This Row],[Ticker]],[1]!Table2[[Symbol]:[Industry]],2,FALSE),"-")</f>
        <v>-</v>
      </c>
      <c r="D542" t="s">
        <v>528</v>
      </c>
      <c r="E542">
        <v>9933.1485886409992</v>
      </c>
      <c r="F542">
        <v>101.85</v>
      </c>
      <c r="G542">
        <v>3.2860490385733798</v>
      </c>
      <c r="H542">
        <v>-0.35349121286026303</v>
      </c>
      <c r="I542">
        <v>-8.9651110144249806</v>
      </c>
      <c r="J542">
        <v>8.2609296654851505</v>
      </c>
      <c r="K542">
        <v>94.207146304752399</v>
      </c>
      <c r="L542">
        <v>88.762142476655001</v>
      </c>
      <c r="M542">
        <v>73.818769611229996</v>
      </c>
      <c r="N542">
        <v>1.8353895259458199</v>
      </c>
      <c r="O542">
        <v>12.763868433971499</v>
      </c>
      <c r="P542">
        <v>47.6086956521739</v>
      </c>
      <c r="Q542">
        <v>-5.3515889439450003E-3</v>
      </c>
    </row>
    <row r="543" spans="1:17" x14ac:dyDescent="0.3">
      <c r="A543" t="s">
        <v>1212</v>
      </c>
      <c r="B543" t="s">
        <v>1213</v>
      </c>
      <c r="C543" t="str">
        <f>IFERROR(VLOOKUP(Table1[[#This Row],[Ticker]],[1]!Table2[[Symbol]:[Industry]],2,FALSE),"-")</f>
        <v>-</v>
      </c>
      <c r="D543" t="s">
        <v>21</v>
      </c>
      <c r="E543">
        <v>9932.8318197399894</v>
      </c>
      <c r="F543">
        <v>1578.95</v>
      </c>
      <c r="G543">
        <v>-26.100784295428198</v>
      </c>
      <c r="H543">
        <v>-6.27003834654034</v>
      </c>
      <c r="I543">
        <v>-15.431021537700801</v>
      </c>
      <c r="J543">
        <v>1.32546752415474</v>
      </c>
      <c r="K543">
        <v>1610.3166391974901</v>
      </c>
      <c r="L543">
        <v>1579.6832296767</v>
      </c>
      <c r="M543">
        <v>52.354360489730198</v>
      </c>
      <c r="N543">
        <v>0.21281172588076</v>
      </c>
      <c r="O543">
        <v>23.021628297286099</v>
      </c>
      <c r="P543">
        <v>13.917246852566601</v>
      </c>
      <c r="Q543">
        <v>-6.7652777996657004E-2</v>
      </c>
    </row>
    <row r="544" spans="1:17" x14ac:dyDescent="0.3">
      <c r="A544" t="s">
        <v>1214</v>
      </c>
      <c r="B544" t="s">
        <v>1215</v>
      </c>
      <c r="C544" t="str">
        <f>IFERROR(VLOOKUP(Table1[[#This Row],[Ticker]],[1]!Table2[[Symbol]:[Industry]],2,FALSE),"-")</f>
        <v>-</v>
      </c>
      <c r="D544" t="s">
        <v>993</v>
      </c>
      <c r="E544">
        <v>9858.0699888800009</v>
      </c>
      <c r="F544">
        <v>446.6</v>
      </c>
      <c r="G544">
        <v>19.754347410511201</v>
      </c>
      <c r="H544">
        <v>7.6553628925168002</v>
      </c>
      <c r="I544">
        <v>18.335561642456</v>
      </c>
      <c r="J544">
        <v>-1.43794126654938</v>
      </c>
      <c r="K544">
        <v>407.05151733896503</v>
      </c>
      <c r="L544">
        <v>365.66203369650998</v>
      </c>
      <c r="M544">
        <v>66.212610852878697</v>
      </c>
      <c r="N544">
        <v>1.3503184404898001</v>
      </c>
      <c r="O544">
        <v>7.9265562024182596</v>
      </c>
      <c r="P544">
        <v>66.953271028037307</v>
      </c>
      <c r="Q544">
        <v>9.9978898450855003E-2</v>
      </c>
    </row>
    <row r="545" spans="1:17" x14ac:dyDescent="0.3">
      <c r="A545" t="s">
        <v>1216</v>
      </c>
      <c r="B545" t="s">
        <v>1217</v>
      </c>
      <c r="C545" t="str">
        <f>IFERROR(VLOOKUP(Table1[[#This Row],[Ticker]],[1]!Table2[[Symbol]:[Industry]],2,FALSE),"-")</f>
        <v>-</v>
      </c>
      <c r="D545" t="s">
        <v>541</v>
      </c>
      <c r="E545">
        <v>9786.7665818699897</v>
      </c>
      <c r="F545">
        <v>1095.75</v>
      </c>
      <c r="G545">
        <v>1.27498017880825</v>
      </c>
      <c r="H545">
        <v>2.8366538273956601</v>
      </c>
      <c r="I545">
        <v>9.2328067616921299</v>
      </c>
      <c r="J545">
        <v>3.2578907291128698</v>
      </c>
      <c r="K545">
        <v>1025.65676899457</v>
      </c>
      <c r="L545">
        <v>947.90540664703997</v>
      </c>
      <c r="M545">
        <v>73.844003588168903</v>
      </c>
      <c r="N545">
        <v>0.63177399119201605</v>
      </c>
      <c r="O545">
        <v>9.0577230207620403</v>
      </c>
      <c r="P545">
        <v>41.086718599111499</v>
      </c>
      <c r="Q545">
        <v>6.0141306724983003E-2</v>
      </c>
    </row>
    <row r="546" spans="1:17" x14ac:dyDescent="0.3">
      <c r="A546" t="s">
        <v>1218</v>
      </c>
      <c r="B546" t="s">
        <v>1219</v>
      </c>
      <c r="C546" t="str">
        <f>IFERROR(VLOOKUP(Table1[[#This Row],[Ticker]],[1]!Table2[[Symbol]:[Industry]],2,FALSE),"-")</f>
        <v>-</v>
      </c>
      <c r="D546" t="s">
        <v>541</v>
      </c>
      <c r="E546">
        <v>9783.8159013490003</v>
      </c>
      <c r="F546">
        <v>164.26</v>
      </c>
      <c r="G546">
        <v>-33.762747648320001</v>
      </c>
      <c r="H546">
        <v>-1.07251847783482</v>
      </c>
      <c r="I546">
        <v>-26.405437231518398</v>
      </c>
      <c r="J546">
        <v>-4.6547178476264799</v>
      </c>
      <c r="K546">
        <v>166.09606113462101</v>
      </c>
      <c r="L546">
        <v>165.16202908882201</v>
      </c>
      <c r="M546">
        <v>52.617217556206903</v>
      </c>
      <c r="N546">
        <v>1.19267130540249</v>
      </c>
      <c r="O546">
        <v>27.4183479101141</v>
      </c>
      <c r="P546">
        <v>24.770224078997298</v>
      </c>
      <c r="Q546">
        <v>-2.6900450718477999E-2</v>
      </c>
    </row>
    <row r="547" spans="1:17" hidden="1" x14ac:dyDescent="0.3">
      <c r="A547" t="s">
        <v>1220</v>
      </c>
      <c r="B547" t="s">
        <v>1221</v>
      </c>
      <c r="C547" t="str">
        <f>IFERROR(VLOOKUP(Table1[[#This Row],[Ticker]],[1]!Table2[[Symbol]:[Industry]],2,FALSE),"-")</f>
        <v>-</v>
      </c>
      <c r="D547" t="s">
        <v>139</v>
      </c>
      <c r="E547">
        <v>9726.7770583199999</v>
      </c>
      <c r="F547">
        <v>666.5</v>
      </c>
      <c r="G547">
        <v>105.70651999556399</v>
      </c>
      <c r="H547">
        <v>18.8792054869824</v>
      </c>
      <c r="I547">
        <v>129.12044155576899</v>
      </c>
      <c r="J547">
        <v>9.61118142782151</v>
      </c>
      <c r="K547">
        <v>535.59948164683306</v>
      </c>
      <c r="L547">
        <v>372.981153349674</v>
      </c>
      <c r="M547">
        <v>68.422517554411698</v>
      </c>
      <c r="N547">
        <v>1.19308930002033</v>
      </c>
      <c r="O547">
        <v>4.8387096774193497</v>
      </c>
      <c r="P547">
        <v>174.56230690010199</v>
      </c>
    </row>
    <row r="548" spans="1:17" hidden="1" x14ac:dyDescent="0.3">
      <c r="A548" t="s">
        <v>1222</v>
      </c>
      <c r="B548" t="s">
        <v>1223</v>
      </c>
      <c r="C548" t="str">
        <f>IFERROR(VLOOKUP(Table1[[#This Row],[Ticker]],[1]!Table2[[Symbol]:[Industry]],2,FALSE),"-")</f>
        <v>-</v>
      </c>
      <c r="D548" t="s">
        <v>265</v>
      </c>
      <c r="E548">
        <v>9725.5219502700002</v>
      </c>
      <c r="F548">
        <v>341.65</v>
      </c>
      <c r="G548">
        <v>-22.2933420873429</v>
      </c>
      <c r="H548">
        <v>9.1732729567082707</v>
      </c>
      <c r="I548">
        <v>-6.6568308270895002</v>
      </c>
      <c r="J548">
        <v>11.094628826234</v>
      </c>
      <c r="M548">
        <v>77.770015461334495</v>
      </c>
      <c r="O548">
        <v>4.3172837699400004</v>
      </c>
      <c r="P548">
        <v>21.131005140932398</v>
      </c>
    </row>
    <row r="549" spans="1:17" hidden="1" x14ac:dyDescent="0.3">
      <c r="A549" t="s">
        <v>1224</v>
      </c>
      <c r="B549" t="s">
        <v>1225</v>
      </c>
      <c r="C549" t="str">
        <f>IFERROR(VLOOKUP(Table1[[#This Row],[Ticker]],[1]!Table2[[Symbol]:[Industry]],2,FALSE),"-")</f>
        <v>-</v>
      </c>
      <c r="D549" t="s">
        <v>139</v>
      </c>
      <c r="E549">
        <v>9717.1900299270001</v>
      </c>
      <c r="F549">
        <v>267.98</v>
      </c>
      <c r="G549">
        <v>-21.6293082393986</v>
      </c>
      <c r="H549">
        <v>-2.04552713602442</v>
      </c>
      <c r="I549">
        <v>-8.2360830952385093</v>
      </c>
      <c r="J549">
        <v>-0.82445180947647001</v>
      </c>
      <c r="K549">
        <v>266.50312143450901</v>
      </c>
      <c r="L549">
        <v>260.17567219556202</v>
      </c>
      <c r="M549">
        <v>22.227502817667499</v>
      </c>
      <c r="N549">
        <v>1.3984698057115399</v>
      </c>
      <c r="O549">
        <v>2.64198820807521</v>
      </c>
      <c r="P549">
        <v>15.458853942266201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Row],[Ticker]],[1]!Table2[[Symbol]:[Industry]],2,FALSE),"-")</f>
        <v>-</v>
      </c>
      <c r="D550" t="s">
        <v>1190</v>
      </c>
      <c r="E550">
        <v>9703.0568389500004</v>
      </c>
      <c r="F550">
        <v>737.75</v>
      </c>
      <c r="G550">
        <v>93.965853672549301</v>
      </c>
      <c r="H550">
        <v>21.7692299112067</v>
      </c>
      <c r="I550">
        <v>31.442511045742499</v>
      </c>
      <c r="J550">
        <v>0.209484308652236</v>
      </c>
      <c r="K550">
        <v>617.40529354167404</v>
      </c>
      <c r="L550">
        <v>475.59432612531498</v>
      </c>
      <c r="M550">
        <v>63.207829188502799</v>
      </c>
      <c r="N550">
        <v>0.81650181379279096</v>
      </c>
      <c r="O550">
        <v>6.3978312436462303</v>
      </c>
      <c r="P550">
        <v>158.49684653118399</v>
      </c>
      <c r="Q550">
        <v>0.198435136274136</v>
      </c>
    </row>
    <row r="551" spans="1:17" hidden="1" x14ac:dyDescent="0.3">
      <c r="A551" t="s">
        <v>1228</v>
      </c>
      <c r="B551" t="s">
        <v>1229</v>
      </c>
      <c r="C551" t="str">
        <f>IFERROR(VLOOKUP(Table1[[#This Row],[Ticker]],[1]!Table2[[Symbol]:[Industry]],2,FALSE),"-")</f>
        <v>-</v>
      </c>
      <c r="D551" t="s">
        <v>139</v>
      </c>
      <c r="E551">
        <v>9610.7872762000006</v>
      </c>
      <c r="F551">
        <v>768.2</v>
      </c>
      <c r="G551">
        <v>2.80974769220441</v>
      </c>
      <c r="H551">
        <v>7.4699777548011799</v>
      </c>
      <c r="I551">
        <v>-0.55588265095802203</v>
      </c>
      <c r="J551">
        <v>-3.8858245437430203E-2</v>
      </c>
      <c r="K551">
        <v>713.98399295257298</v>
      </c>
      <c r="L551">
        <v>664.45304734116098</v>
      </c>
      <c r="M551">
        <v>62.522140876102597</v>
      </c>
      <c r="N551">
        <v>1.73420626719342</v>
      </c>
      <c r="O551">
        <v>2.8833637073678799</v>
      </c>
      <c r="P551">
        <v>48.301158301158303</v>
      </c>
    </row>
    <row r="552" spans="1:17" hidden="1" x14ac:dyDescent="0.3">
      <c r="A552" t="s">
        <v>1230</v>
      </c>
      <c r="B552" t="s">
        <v>1231</v>
      </c>
      <c r="C552" t="str">
        <f>IFERROR(VLOOKUP(Table1[[#This Row],[Ticker]],[1]!Table2[[Symbol]:[Industry]],2,FALSE),"-")</f>
        <v>-</v>
      </c>
      <c r="D552" t="s">
        <v>259</v>
      </c>
      <c r="E552">
        <v>9600.8367580949998</v>
      </c>
      <c r="F552">
        <v>1613.4</v>
      </c>
      <c r="G552">
        <v>108.375976515248</v>
      </c>
      <c r="H552">
        <v>-1.63347692374384</v>
      </c>
      <c r="I552">
        <v>22.520017707242399</v>
      </c>
      <c r="J552">
        <v>5.4076082930636503E-2</v>
      </c>
      <c r="K552">
        <v>1625.6766226985801</v>
      </c>
      <c r="M552">
        <v>50.186575316417503</v>
      </c>
      <c r="N552">
        <v>0.457773904701338</v>
      </c>
      <c r="O552">
        <v>28.920292549894601</v>
      </c>
      <c r="P552">
        <v>151.151930261519</v>
      </c>
    </row>
    <row r="553" spans="1:17" hidden="1" x14ac:dyDescent="0.3">
      <c r="A553" t="s">
        <v>1232</v>
      </c>
      <c r="B553" t="s">
        <v>1233</v>
      </c>
      <c r="C553" t="str">
        <f>IFERROR(VLOOKUP(Table1[[#This Row],[Ticker]],[1]!Table2[[Symbol]:[Industry]],2,FALSE),"-")</f>
        <v>-</v>
      </c>
      <c r="D553" t="s">
        <v>95</v>
      </c>
      <c r="E553">
        <v>9591.9028099999996</v>
      </c>
      <c r="F553">
        <v>137.46</v>
      </c>
      <c r="G553">
        <v>-28.660979220592999</v>
      </c>
      <c r="H553">
        <v>-4.3689891853501699</v>
      </c>
      <c r="I553">
        <v>-11.1537280832256</v>
      </c>
      <c r="J553">
        <v>-2.1289547275784302</v>
      </c>
      <c r="K553">
        <v>138.18053804257701</v>
      </c>
      <c r="L553">
        <v>136.13290544870401</v>
      </c>
      <c r="M553">
        <v>19.599037825510401</v>
      </c>
      <c r="N553">
        <v>3.5529190962066499</v>
      </c>
      <c r="O553">
        <v>4.0302633493379796</v>
      </c>
      <c r="P553">
        <v>9.0952380952381109</v>
      </c>
      <c r="Q553">
        <v>-1.3388827299693999E-2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Row],[Ticker]],[1]!Table2[[Symbol]:[Industry]],2,FALSE),"-")</f>
        <v>-</v>
      </c>
      <c r="D554" t="s">
        <v>223</v>
      </c>
      <c r="E554">
        <v>9577.290062</v>
      </c>
      <c r="F554">
        <v>716.95</v>
      </c>
      <c r="G554">
        <v>-9.3392847794656806</v>
      </c>
      <c r="H554">
        <v>14.271108123762099</v>
      </c>
      <c r="I554">
        <v>-2.4880575133516998</v>
      </c>
      <c r="J554">
        <v>-0.66277979728714598</v>
      </c>
      <c r="K554">
        <v>645.39915022237199</v>
      </c>
      <c r="L554">
        <v>616.92856633549297</v>
      </c>
      <c r="M554">
        <v>76.107142795272296</v>
      </c>
      <c r="N554">
        <v>0.79768876189734905</v>
      </c>
      <c r="O554">
        <v>1.6737568868121899</v>
      </c>
      <c r="P554">
        <v>29.9764321972443</v>
      </c>
      <c r="Q554">
        <v>5.7173033445365E-2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Row],[Ticker]],[1]!Table2[[Symbol]:[Industry]],2,FALSE),"-")</f>
        <v>-</v>
      </c>
      <c r="D555" t="s">
        <v>306</v>
      </c>
      <c r="E555">
        <v>9567.5839914150001</v>
      </c>
      <c r="F555">
        <v>767.95</v>
      </c>
      <c r="G555">
        <v>-11.536240884194299</v>
      </c>
      <c r="H555">
        <v>4.6283647859128996</v>
      </c>
      <c r="I555">
        <v>-12.067796089334101</v>
      </c>
      <c r="J555">
        <v>-1.3899387250976201</v>
      </c>
      <c r="K555">
        <v>726.38942433864395</v>
      </c>
      <c r="L555">
        <v>666.78797711087202</v>
      </c>
      <c r="M555">
        <v>54.263198782826699</v>
      </c>
      <c r="N555">
        <v>0.62775247690765001</v>
      </c>
      <c r="O555">
        <v>9.0826225665733507</v>
      </c>
      <c r="P555">
        <v>50.563670228408903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Row],[Ticker]],[1]!Table2[[Symbol]:[Industry]],2,FALSE),"-")</f>
        <v>-</v>
      </c>
      <c r="D556" t="s">
        <v>46</v>
      </c>
      <c r="E556">
        <v>9556.5432979199995</v>
      </c>
      <c r="F556">
        <v>562.79999999999995</v>
      </c>
      <c r="G556">
        <v>139.38927017759599</v>
      </c>
      <c r="H556">
        <v>6.5180369552149404</v>
      </c>
      <c r="I556">
        <v>53.997733139531398</v>
      </c>
      <c r="J556">
        <v>-0.113010223736684</v>
      </c>
      <c r="K556">
        <v>508.70953338189298</v>
      </c>
      <c r="L556">
        <v>392.56799700398699</v>
      </c>
      <c r="M556">
        <v>59.537087555625398</v>
      </c>
      <c r="N556">
        <v>0.53227847580633603</v>
      </c>
      <c r="O556">
        <v>4.8240938166311302</v>
      </c>
      <c r="P556">
        <v>199.36170212765899</v>
      </c>
      <c r="Q556">
        <v>0.23291880659126599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Row],[Ticker]],[1]!Table2[[Symbol]:[Industry]],2,FALSE),"-")</f>
        <v>-</v>
      </c>
      <c r="D557" t="s">
        <v>46</v>
      </c>
      <c r="E557">
        <v>9545.1023239999995</v>
      </c>
      <c r="F557">
        <v>335.45</v>
      </c>
      <c r="G557">
        <v>-4.6430214628700002</v>
      </c>
      <c r="H557">
        <v>-9.2698475168800503</v>
      </c>
      <c r="I557">
        <v>7.6990323075534404</v>
      </c>
      <c r="J557">
        <v>1.2903849242749299</v>
      </c>
      <c r="K557">
        <v>347.676233789082</v>
      </c>
      <c r="L557">
        <v>306.50866237377699</v>
      </c>
      <c r="M557">
        <v>42.399163395242503</v>
      </c>
      <c r="N557">
        <v>0.39392192838479301</v>
      </c>
      <c r="O557">
        <v>23.8336562826054</v>
      </c>
      <c r="P557">
        <v>41.689545934530003</v>
      </c>
      <c r="Q557">
        <v>-2.6423667101614999E-2</v>
      </c>
    </row>
    <row r="558" spans="1:17" hidden="1" x14ac:dyDescent="0.3">
      <c r="A558" t="s">
        <v>1242</v>
      </c>
      <c r="B558" t="s">
        <v>1243</v>
      </c>
      <c r="C558" t="str">
        <f>IFERROR(VLOOKUP(Table1[[#This Row],[Ticker]],[1]!Table2[[Symbol]:[Industry]],2,FALSE),"-")</f>
        <v>-</v>
      </c>
      <c r="D558" t="s">
        <v>262</v>
      </c>
      <c r="E558">
        <v>9542.9797140999999</v>
      </c>
      <c r="F558">
        <v>6152.55</v>
      </c>
      <c r="G558">
        <v>-21.595149087109601</v>
      </c>
      <c r="H558">
        <v>-4.6094810907813502</v>
      </c>
      <c r="I558">
        <v>6.8746952523652096</v>
      </c>
      <c r="J558">
        <v>-0.82272729244365095</v>
      </c>
      <c r="K558">
        <v>6144.8349328894601</v>
      </c>
      <c r="L558">
        <v>5647.0185107897896</v>
      </c>
      <c r="M558">
        <v>47.126441894848298</v>
      </c>
      <c r="N558">
        <v>0.81023310477517196</v>
      </c>
      <c r="O558">
        <v>13.7577102177146</v>
      </c>
      <c r="P558">
        <v>33.172077922077897</v>
      </c>
      <c r="Q558">
        <v>0.119124327688199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Row],[Ticker]],[1]!Table2[[Symbol]:[Industry]],2,FALSE),"-")</f>
        <v>-</v>
      </c>
      <c r="D559" t="s">
        <v>226</v>
      </c>
      <c r="E559">
        <v>9533.3943506899996</v>
      </c>
      <c r="F559">
        <v>12000</v>
      </c>
      <c r="G559">
        <v>33.954350134624903</v>
      </c>
      <c r="H559">
        <v>-4.3584066837723701E-2</v>
      </c>
      <c r="I559">
        <v>25.565523263366799</v>
      </c>
      <c r="J559">
        <v>0.77152288582413697</v>
      </c>
      <c r="K559">
        <v>11581.3177771265</v>
      </c>
      <c r="L559">
        <v>9956.7746865920708</v>
      </c>
      <c r="M559">
        <v>58.109633302945902</v>
      </c>
      <c r="N559">
        <v>0.86574454679108204</v>
      </c>
      <c r="O559">
        <v>8.3166666666666593</v>
      </c>
      <c r="P559">
        <v>86.190845616757102</v>
      </c>
      <c r="Q559">
        <v>0.13395608296963399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Row],[Ticker]],[1]!Table2[[Symbol]:[Industry]],2,FALSE),"-")</f>
        <v>-</v>
      </c>
      <c r="D560" t="s">
        <v>118</v>
      </c>
      <c r="E560">
        <v>9524.8749480000006</v>
      </c>
      <c r="F560">
        <v>681.95</v>
      </c>
      <c r="G560">
        <v>16.0918132886307</v>
      </c>
      <c r="H560">
        <v>-5.8137164730901896</v>
      </c>
      <c r="I560">
        <v>-2.2225810175882801</v>
      </c>
      <c r="J560">
        <v>2.1970118305649802</v>
      </c>
      <c r="K560">
        <v>709.15877892776996</v>
      </c>
      <c r="L560">
        <v>636.07358667571896</v>
      </c>
      <c r="M560">
        <v>47.653642668718398</v>
      </c>
      <c r="N560">
        <v>1.3962293536956401</v>
      </c>
      <c r="O560">
        <v>18.7843683554512</v>
      </c>
      <c r="P560">
        <v>65.904391193285505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Row],[Ticker]],[1]!Table2[[Symbol]:[Industry]],2,FALSE),"-")</f>
        <v>-</v>
      </c>
      <c r="D561" t="s">
        <v>385</v>
      </c>
      <c r="E561">
        <v>9471.4124105699993</v>
      </c>
      <c r="F561">
        <v>235.22</v>
      </c>
      <c r="G561">
        <v>7.4702942028828199</v>
      </c>
      <c r="H561">
        <v>-0.87578543860743996</v>
      </c>
      <c r="I561">
        <v>-6.67227451296145</v>
      </c>
      <c r="J561">
        <v>3.1109296654851399</v>
      </c>
      <c r="K561">
        <v>234.432621491692</v>
      </c>
      <c r="L561">
        <v>224.627971040625</v>
      </c>
      <c r="M561">
        <v>63.773809284505603</v>
      </c>
      <c r="N561">
        <v>0.39757677137308001</v>
      </c>
      <c r="O561">
        <v>36.999404812515898</v>
      </c>
      <c r="P561">
        <v>44.041641151255298</v>
      </c>
      <c r="Q561">
        <v>8.1542112425431995E-2</v>
      </c>
    </row>
    <row r="562" spans="1:17" hidden="1" x14ac:dyDescent="0.3">
      <c r="A562" t="s">
        <v>1250</v>
      </c>
      <c r="B562" t="s">
        <v>1251</v>
      </c>
      <c r="C562" t="str">
        <f>IFERROR(VLOOKUP(Table1[[#This Row],[Ticker]],[1]!Table2[[Symbol]:[Industry]],2,FALSE),"-")</f>
        <v>-</v>
      </c>
      <c r="D562" t="s">
        <v>60</v>
      </c>
      <c r="E562">
        <v>9470.1498981120003</v>
      </c>
      <c r="F562">
        <v>132.66999999999999</v>
      </c>
      <c r="G562">
        <v>407.36126118590897</v>
      </c>
      <c r="H562">
        <v>33.676316937992098</v>
      </c>
      <c r="I562">
        <v>156.90393133753699</v>
      </c>
      <c r="J562">
        <v>12.188560118864</v>
      </c>
      <c r="K562">
        <v>99.525807025572107</v>
      </c>
      <c r="L562">
        <v>70.165158760875997</v>
      </c>
      <c r="M562">
        <v>82.492677216592099</v>
      </c>
      <c r="N562">
        <v>1.4223700606232399</v>
      </c>
      <c r="O562">
        <v>2.7361121579859899</v>
      </c>
      <c r="P562">
        <v>444.84599589322301</v>
      </c>
      <c r="Q562">
        <v>0.115309264369701</v>
      </c>
    </row>
    <row r="563" spans="1:17" x14ac:dyDescent="0.3">
      <c r="A563" t="s">
        <v>1252</v>
      </c>
      <c r="B563" t="s">
        <v>1253</v>
      </c>
      <c r="C563" t="str">
        <f>IFERROR(VLOOKUP(Table1[[#This Row],[Ticker]],[1]!Table2[[Symbol]:[Industry]],2,FALSE),"-")</f>
        <v>-</v>
      </c>
      <c r="D563" t="s">
        <v>139</v>
      </c>
      <c r="E563">
        <v>9468.11825193</v>
      </c>
      <c r="F563">
        <v>138.63</v>
      </c>
      <c r="G563">
        <v>56.566400274324799</v>
      </c>
      <c r="H563">
        <v>5.4813574185354197</v>
      </c>
      <c r="I563">
        <v>7.79838774531963</v>
      </c>
      <c r="J563">
        <v>11.6725063000786</v>
      </c>
      <c r="K563">
        <v>135.28566561373501</v>
      </c>
      <c r="L563">
        <v>119.68111224123</v>
      </c>
      <c r="M563">
        <v>75.555440361848397</v>
      </c>
      <c r="N563">
        <v>0.77596581960949496</v>
      </c>
      <c r="O563">
        <v>18.560196205727401</v>
      </c>
      <c r="P563">
        <v>100.91304347825999</v>
      </c>
      <c r="Q563">
        <v>6.9959578048220004E-3</v>
      </c>
    </row>
    <row r="564" spans="1:17" hidden="1" x14ac:dyDescent="0.3">
      <c r="A564" t="s">
        <v>1254</v>
      </c>
      <c r="B564" t="s">
        <v>1255</v>
      </c>
      <c r="C564" t="str">
        <f>IFERROR(VLOOKUP(Table1[[#This Row],[Ticker]],[1]!Table2[[Symbol]:[Industry]],2,FALSE),"-")</f>
        <v>-</v>
      </c>
      <c r="D564" t="s">
        <v>139</v>
      </c>
      <c r="E564">
        <v>9428.7999999999993</v>
      </c>
      <c r="F564">
        <v>4728.3500000000004</v>
      </c>
      <c r="G564">
        <v>-36.416368157058002</v>
      </c>
      <c r="H564">
        <v>1.6111710831316799</v>
      </c>
      <c r="I564">
        <v>-20.741140168029698</v>
      </c>
      <c r="J564">
        <v>3.6055890076093902</v>
      </c>
      <c r="K564">
        <v>4641.0837896286403</v>
      </c>
      <c r="L564">
        <v>4780.67845741375</v>
      </c>
      <c r="M564">
        <v>65.343596815702895</v>
      </c>
      <c r="N564">
        <v>1.10576698575764</v>
      </c>
      <c r="O564">
        <v>47.493311620332598</v>
      </c>
      <c r="P564">
        <v>12.5462659922642</v>
      </c>
      <c r="Q564">
        <v>6.2671096829295003E-2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Row],[Ticker]],[1]!Table2[[Symbol]:[Industry]],2,FALSE),"-")</f>
        <v>-</v>
      </c>
      <c r="D565" t="s">
        <v>80</v>
      </c>
      <c r="E565">
        <v>9423.6072356099994</v>
      </c>
      <c r="F565">
        <v>792.3</v>
      </c>
      <c r="G565">
        <v>-6.4778526050079597</v>
      </c>
      <c r="H565">
        <v>-8.2919704097056997</v>
      </c>
      <c r="I565">
        <v>-26.749735280971699</v>
      </c>
      <c r="J565">
        <v>1.66580771426563</v>
      </c>
      <c r="K565">
        <v>824.90120658821797</v>
      </c>
      <c r="L565">
        <v>817.944985645938</v>
      </c>
      <c r="M565">
        <v>50.217739612195601</v>
      </c>
      <c r="N565">
        <v>0.66365565512358204</v>
      </c>
      <c r="O565">
        <v>26.202196137826501</v>
      </c>
      <c r="P565">
        <v>26.172465960665601</v>
      </c>
      <c r="Q565">
        <v>-3.4555869990340001E-3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Row],[Ticker]],[1]!Table2[[Symbol]:[Industry]],2,FALSE),"-")</f>
        <v>-</v>
      </c>
      <c r="D566" t="s">
        <v>359</v>
      </c>
      <c r="E566">
        <v>9357.3498684000006</v>
      </c>
      <c r="F566">
        <v>670.45</v>
      </c>
      <c r="G566">
        <v>30.8033518080411</v>
      </c>
      <c r="H566">
        <v>-2.3533352879834299</v>
      </c>
      <c r="I566">
        <v>16.7045426929289</v>
      </c>
      <c r="J566">
        <v>-1.4583736726861201</v>
      </c>
      <c r="K566">
        <v>654.54117654534605</v>
      </c>
      <c r="L566">
        <v>554.778010189258</v>
      </c>
      <c r="M566">
        <v>46.969137391249198</v>
      </c>
      <c r="N566">
        <v>0.39127621423065601</v>
      </c>
      <c r="O566">
        <v>18.2787679916473</v>
      </c>
      <c r="P566">
        <v>73.736719357346402</v>
      </c>
      <c r="Q566">
        <v>1.6791783114890001E-3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Row],[Ticker]],[1]!Table2[[Symbol]:[Industry]],2,FALSE),"-")</f>
        <v>-</v>
      </c>
      <c r="D567" t="s">
        <v>124</v>
      </c>
      <c r="E567">
        <v>9355.8130969600006</v>
      </c>
      <c r="F567">
        <v>87.08</v>
      </c>
      <c r="G567">
        <v>-29.6147336736244</v>
      </c>
      <c r="H567">
        <v>2.0327035658853498</v>
      </c>
      <c r="I567">
        <v>-13.398988687440699</v>
      </c>
      <c r="J567">
        <v>1.3815421507619401</v>
      </c>
      <c r="K567">
        <v>83.575868002935394</v>
      </c>
      <c r="L567">
        <v>84.895151394508503</v>
      </c>
      <c r="M567">
        <v>68.978925572628796</v>
      </c>
      <c r="N567">
        <v>1.5664663085014101</v>
      </c>
      <c r="O567">
        <v>12.540192926045</v>
      </c>
      <c r="P567">
        <v>20.276243093922599</v>
      </c>
    </row>
    <row r="568" spans="1:17" x14ac:dyDescent="0.3">
      <c r="A568" t="s">
        <v>1262</v>
      </c>
      <c r="B568" t="s">
        <v>1263</v>
      </c>
      <c r="C568" t="str">
        <f>IFERROR(VLOOKUP(Table1[[#This Row],[Ticker]],[1]!Table2[[Symbol]:[Industry]],2,FALSE),"-")</f>
        <v>-</v>
      </c>
      <c r="D568" t="s">
        <v>283</v>
      </c>
      <c r="E568">
        <v>9318.6152273499993</v>
      </c>
      <c r="F568">
        <v>894.2</v>
      </c>
      <c r="G568">
        <v>53.162830052599297</v>
      </c>
      <c r="H568">
        <v>14.902615683412099</v>
      </c>
      <c r="I568">
        <v>22.079425550744102</v>
      </c>
      <c r="J568">
        <v>-4.2432614630648999E-2</v>
      </c>
      <c r="K568">
        <v>816.80769890905901</v>
      </c>
      <c r="L568">
        <v>707.30457530783804</v>
      </c>
      <c r="M568">
        <v>74.984266938370496</v>
      </c>
      <c r="N568">
        <v>1.95782506080536</v>
      </c>
      <c r="O568">
        <v>5.01006486244688</v>
      </c>
      <c r="P568">
        <v>97.395143487858704</v>
      </c>
      <c r="Q568">
        <v>2.6681315488333E-2</v>
      </c>
    </row>
    <row r="569" spans="1:17" hidden="1" x14ac:dyDescent="0.3">
      <c r="A569" t="s">
        <v>1264</v>
      </c>
      <c r="B569" t="s">
        <v>1265</v>
      </c>
      <c r="C569" t="str">
        <f>IFERROR(VLOOKUP(Table1[[#This Row],[Ticker]],[1]!Table2[[Symbol]:[Industry]],2,FALSE),"-")</f>
        <v>-</v>
      </c>
      <c r="D569" t="s">
        <v>193</v>
      </c>
      <c r="E569">
        <v>9293.8521166399896</v>
      </c>
      <c r="F569">
        <v>2102.0500000000002</v>
      </c>
      <c r="G569">
        <v>62.837001218953503</v>
      </c>
      <c r="H569">
        <v>10.306466293798399</v>
      </c>
      <c r="I569">
        <v>15.9737703653657</v>
      </c>
      <c r="J569">
        <v>3.4202378400273501</v>
      </c>
      <c r="K569">
        <v>1957.3372766708801</v>
      </c>
      <c r="L569">
        <v>1722.38941066644</v>
      </c>
      <c r="M569">
        <v>76.314616066056104</v>
      </c>
      <c r="N569">
        <v>1.48886302248353</v>
      </c>
      <c r="O569">
        <v>4.9451725696344004</v>
      </c>
      <c r="P569">
        <v>121.524923595742</v>
      </c>
      <c r="Q569">
        <v>0.14809003996714501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Row],[Ticker]],[1]!Table2[[Symbol]:[Industry]],2,FALSE),"-")</f>
        <v>-</v>
      </c>
      <c r="D570" t="s">
        <v>446</v>
      </c>
      <c r="E570">
        <v>9267.3882683199899</v>
      </c>
      <c r="F570">
        <v>687.6</v>
      </c>
      <c r="G570">
        <v>3.9710463704496801</v>
      </c>
      <c r="H570">
        <v>4.3025279976331596</v>
      </c>
      <c r="I570">
        <v>-39.140002561768398</v>
      </c>
      <c r="J570">
        <v>10.9698614210371</v>
      </c>
      <c r="K570">
        <v>655.90035559968896</v>
      </c>
      <c r="L570">
        <v>726.08186046708897</v>
      </c>
      <c r="M570">
        <v>78.1945200373993</v>
      </c>
      <c r="N570">
        <v>1.4720449912643201</v>
      </c>
      <c r="O570">
        <v>59.540430482838801</v>
      </c>
      <c r="P570">
        <v>35.701598579040798</v>
      </c>
      <c r="Q570">
        <v>0.16063925805600099</v>
      </c>
    </row>
    <row r="571" spans="1:17" x14ac:dyDescent="0.3">
      <c r="A571" t="s">
        <v>1268</v>
      </c>
      <c r="B571" t="s">
        <v>1269</v>
      </c>
      <c r="C571" t="str">
        <f>IFERROR(VLOOKUP(Table1[[#This Row],[Ticker]],[1]!Table2[[Symbol]:[Industry]],2,FALSE),"-")</f>
        <v>-</v>
      </c>
      <c r="D571" t="s">
        <v>21</v>
      </c>
      <c r="E571">
        <v>9258.5374723349996</v>
      </c>
      <c r="F571">
        <v>2969.35</v>
      </c>
      <c r="G571">
        <v>1.36183150959004</v>
      </c>
      <c r="H571">
        <v>6.9764791192645799</v>
      </c>
      <c r="I571">
        <v>-11.961823910224201</v>
      </c>
      <c r="J571">
        <v>1.3808326278659799</v>
      </c>
      <c r="K571">
        <v>2804.2234721295099</v>
      </c>
      <c r="L571">
        <v>2635.65549068357</v>
      </c>
      <c r="M571">
        <v>64.191860635168197</v>
      </c>
      <c r="N571">
        <v>1.2882525136377301</v>
      </c>
      <c r="O571">
        <v>5.9154360381901796</v>
      </c>
      <c r="P571">
        <v>41.192553672047701</v>
      </c>
      <c r="Q571">
        <v>-8.7922788665989998E-3</v>
      </c>
    </row>
    <row r="572" spans="1:17" hidden="1" x14ac:dyDescent="0.3">
      <c r="A572" t="s">
        <v>1270</v>
      </c>
      <c r="B572" t="s">
        <v>1271</v>
      </c>
      <c r="C572" t="str">
        <f>IFERROR(VLOOKUP(Table1[[#This Row],[Ticker]],[1]!Table2[[Symbol]:[Industry]],2,FALSE),"-")</f>
        <v>-</v>
      </c>
      <c r="D572" t="s">
        <v>300</v>
      </c>
      <c r="E572">
        <v>9239.9280727500009</v>
      </c>
      <c r="F572">
        <v>540.5</v>
      </c>
      <c r="G572">
        <v>134.79767385997499</v>
      </c>
      <c r="H572">
        <v>18.6350841266099</v>
      </c>
      <c r="I572">
        <v>92.051934502221798</v>
      </c>
      <c r="J572">
        <v>2.8620647392649299</v>
      </c>
      <c r="K572">
        <v>449.19587122966698</v>
      </c>
      <c r="L572">
        <v>320.46137047470597</v>
      </c>
      <c r="M572">
        <v>68.675702103613702</v>
      </c>
      <c r="N572">
        <v>0.31733700758565497</v>
      </c>
      <c r="O572">
        <v>8.0481036077705692</v>
      </c>
      <c r="P572">
        <v>205.97226153410699</v>
      </c>
      <c r="Q572">
        <v>9.4034514461513993E-2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Row],[Ticker]],[1]!Table2[[Symbol]:[Industry]],2,FALSE),"-")</f>
        <v>-</v>
      </c>
      <c r="D573" t="s">
        <v>24</v>
      </c>
      <c r="E573">
        <v>9236.0361057709997</v>
      </c>
      <c r="F573">
        <v>81.83</v>
      </c>
      <c r="G573">
        <v>-31.054956587809802</v>
      </c>
      <c r="H573">
        <v>-6.1506133065033399</v>
      </c>
      <c r="I573">
        <v>-31.927834078746098</v>
      </c>
      <c r="J573">
        <v>-3.7311740186622102</v>
      </c>
      <c r="K573">
        <v>86.574018848716094</v>
      </c>
      <c r="L573">
        <v>92.092488755996698</v>
      </c>
      <c r="M573">
        <v>45.148452167967299</v>
      </c>
      <c r="N573">
        <v>1.08208117666948</v>
      </c>
      <c r="O573">
        <v>42.368324575339102</v>
      </c>
      <c r="P573">
        <v>9.6916890080428892</v>
      </c>
      <c r="Q573">
        <v>1.5616099180205E-2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Row],[Ticker]],[1]!Table2[[Symbol]:[Industry]],2,FALSE),"-")</f>
        <v>-</v>
      </c>
      <c r="D574" t="s">
        <v>121</v>
      </c>
      <c r="E574">
        <v>9214.3454768399897</v>
      </c>
      <c r="F574">
        <v>1559.35</v>
      </c>
      <c r="G574">
        <v>16.276494986600401</v>
      </c>
      <c r="H574">
        <v>9.6115549944273102</v>
      </c>
      <c r="I574">
        <v>29.564673302886099</v>
      </c>
      <c r="J574">
        <v>6.12189300121483</v>
      </c>
      <c r="K574">
        <v>1420.17328880785</v>
      </c>
      <c r="L574">
        <v>1237.19292041937</v>
      </c>
      <c r="M574">
        <v>69.281680991440396</v>
      </c>
      <c r="N574">
        <v>1.10974754813454</v>
      </c>
      <c r="O574">
        <v>4.6589925289383496</v>
      </c>
      <c r="P574">
        <v>69.863834422657902</v>
      </c>
      <c r="Q574">
        <v>0.16009790815167901</v>
      </c>
    </row>
    <row r="575" spans="1:17" hidden="1" x14ac:dyDescent="0.3">
      <c r="A575" t="s">
        <v>1276</v>
      </c>
      <c r="B575" t="s">
        <v>1277</v>
      </c>
      <c r="C575" t="str">
        <f>IFERROR(VLOOKUP(Table1[[#This Row],[Ticker]],[1]!Table2[[Symbol]:[Industry]],2,FALSE),"-")</f>
        <v>-</v>
      </c>
      <c r="D575" t="s">
        <v>113</v>
      </c>
      <c r="E575">
        <v>9194.2706432499999</v>
      </c>
      <c r="F575">
        <v>2869.8</v>
      </c>
      <c r="G575">
        <v>-23.585074474169801</v>
      </c>
      <c r="H575">
        <v>0.42355870196922002</v>
      </c>
      <c r="I575">
        <v>-2.0436842594256599</v>
      </c>
      <c r="J575">
        <v>1.16035480919922</v>
      </c>
      <c r="K575">
        <v>2769.58204551069</v>
      </c>
      <c r="L575">
        <v>2707.47040517809</v>
      </c>
      <c r="M575">
        <v>61.280249246377799</v>
      </c>
      <c r="N575">
        <v>0.53625336842830296</v>
      </c>
      <c r="O575">
        <v>21.959718447278501</v>
      </c>
      <c r="P575">
        <v>22.1711366538952</v>
      </c>
      <c r="Q575">
        <v>8.5394424157009992E-3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Row],[Ticker]],[1]!Table2[[Symbol]:[Industry]],2,FALSE),"-")</f>
        <v>-</v>
      </c>
      <c r="D576" t="s">
        <v>139</v>
      </c>
      <c r="E576">
        <v>9183.6424029899899</v>
      </c>
      <c r="F576">
        <v>589.70000000000005</v>
      </c>
      <c r="G576">
        <v>-18.531574887908501</v>
      </c>
      <c r="H576">
        <v>-4.2602251711143699</v>
      </c>
      <c r="I576">
        <v>-14.0768344071667</v>
      </c>
      <c r="J576">
        <v>0.49085160080298201</v>
      </c>
      <c r="K576">
        <v>593.32877068467201</v>
      </c>
      <c r="L576">
        <v>575.20541196399699</v>
      </c>
      <c r="M576">
        <v>58.4835218887102</v>
      </c>
      <c r="N576">
        <v>0.63666818498171496</v>
      </c>
      <c r="O576">
        <v>15.1093776496523</v>
      </c>
      <c r="P576">
        <v>24.147368421052601</v>
      </c>
      <c r="Q576">
        <v>9.1559954331079996E-2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Row],[Ticker]],[1]!Table2[[Symbol]:[Industry]],2,FALSE),"-")</f>
        <v>-</v>
      </c>
      <c r="D577" t="s">
        <v>262</v>
      </c>
      <c r="E577">
        <v>9092.5505252319999</v>
      </c>
      <c r="F577">
        <v>79.099999999999994</v>
      </c>
      <c r="G577">
        <v>71.292290013115405</v>
      </c>
      <c r="H577">
        <v>-12.928912167993101</v>
      </c>
      <c r="I577">
        <v>34.4168673122551</v>
      </c>
      <c r="J577">
        <v>-4.7070314995634099</v>
      </c>
      <c r="K577">
        <v>77.706252963797496</v>
      </c>
      <c r="L577">
        <v>61.814189233191399</v>
      </c>
      <c r="M577">
        <v>45.104365078990398</v>
      </c>
      <c r="N577">
        <v>0.430878850456822</v>
      </c>
      <c r="O577">
        <v>18.078381795195899</v>
      </c>
      <c r="P577">
        <v>108.18258930160199</v>
      </c>
      <c r="Q577">
        <v>0.23201683664217099</v>
      </c>
    </row>
    <row r="578" spans="1:17" x14ac:dyDescent="0.3">
      <c r="A578" t="s">
        <v>1282</v>
      </c>
      <c r="B578" t="s">
        <v>1283</v>
      </c>
      <c r="C578" t="str">
        <f>IFERROR(VLOOKUP(Table1[[#This Row],[Ticker]],[1]!Table2[[Symbol]:[Industry]],2,FALSE),"-")</f>
        <v>-</v>
      </c>
      <c r="D578" t="s">
        <v>300</v>
      </c>
      <c r="E578">
        <v>9031.6795275899894</v>
      </c>
      <c r="F578">
        <v>558.65</v>
      </c>
      <c r="G578">
        <v>27.137875601729899</v>
      </c>
      <c r="H578">
        <v>-2.2707210227922499</v>
      </c>
      <c r="I578">
        <v>32.924122124801499</v>
      </c>
      <c r="J578">
        <v>-4.7018092987136697</v>
      </c>
      <c r="K578">
        <v>530.50186550571402</v>
      </c>
      <c r="L578">
        <v>447.470764016982</v>
      </c>
      <c r="M578">
        <v>42.687319736893301</v>
      </c>
      <c r="N578">
        <v>0.77448613618602902</v>
      </c>
      <c r="O578">
        <v>7.7418777409827104</v>
      </c>
      <c r="P578">
        <v>63.682976853208302</v>
      </c>
      <c r="Q578">
        <v>0.1223238462856</v>
      </c>
    </row>
    <row r="579" spans="1:17" hidden="1" x14ac:dyDescent="0.3">
      <c r="A579" t="s">
        <v>1284</v>
      </c>
      <c r="B579" t="s">
        <v>1285</v>
      </c>
      <c r="C579" t="str">
        <f>IFERROR(VLOOKUP(Table1[[#This Row],[Ticker]],[1]!Table2[[Symbol]:[Industry]],2,FALSE),"-")</f>
        <v>-</v>
      </c>
      <c r="D579" t="s">
        <v>262</v>
      </c>
      <c r="E579">
        <v>9012.188682</v>
      </c>
      <c r="F579">
        <v>4477.1000000000004</v>
      </c>
      <c r="G579">
        <v>494.83117922017698</v>
      </c>
      <c r="H579">
        <v>-1.3580863235631899</v>
      </c>
      <c r="I579">
        <v>220.54615910361801</v>
      </c>
      <c r="J579">
        <v>3.4398311476124301</v>
      </c>
      <c r="K579">
        <v>4056.6879548675902</v>
      </c>
      <c r="L579">
        <v>2571.05869969793</v>
      </c>
      <c r="M579">
        <v>54.432122346370498</v>
      </c>
      <c r="N579">
        <v>0.30452681279437999</v>
      </c>
      <c r="O579">
        <v>13.3646780281878</v>
      </c>
      <c r="P579">
        <v>531.46685472496404</v>
      </c>
      <c r="Q579">
        <v>0.159908867829263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Row],[Ticker]],[1]!Table2[[Symbol]:[Industry]],2,FALSE),"-")</f>
        <v>-</v>
      </c>
      <c r="D580" t="s">
        <v>80</v>
      </c>
      <c r="E580">
        <v>8969.1676336469991</v>
      </c>
      <c r="F580">
        <v>221.05</v>
      </c>
      <c r="G580">
        <v>8.34884477251593</v>
      </c>
      <c r="H580">
        <v>3.7345949884891501</v>
      </c>
      <c r="I580">
        <v>-7.0039148721687603</v>
      </c>
      <c r="J580">
        <v>0.36118123205881097</v>
      </c>
      <c r="K580">
        <v>213.294091191207</v>
      </c>
      <c r="L580">
        <v>200.23752760852699</v>
      </c>
      <c r="M580">
        <v>67.023236672262996</v>
      </c>
      <c r="N580">
        <v>1.2575099514835499</v>
      </c>
      <c r="O580">
        <v>15.8109025107441</v>
      </c>
      <c r="P580">
        <v>50.374149659863903</v>
      </c>
      <c r="Q580">
        <v>8.1115042167209994E-2</v>
      </c>
    </row>
    <row r="581" spans="1:17" hidden="1" x14ac:dyDescent="0.3">
      <c r="A581" t="s">
        <v>1288</v>
      </c>
      <c r="B581" t="s">
        <v>1289</v>
      </c>
      <c r="C581" t="str">
        <f>IFERROR(VLOOKUP(Table1[[#This Row],[Ticker]],[1]!Table2[[Symbol]:[Industry]],2,FALSE),"-")</f>
        <v>-</v>
      </c>
      <c r="D581" t="s">
        <v>127</v>
      </c>
      <c r="E581">
        <v>8934.6333933499991</v>
      </c>
      <c r="F581">
        <v>371.35</v>
      </c>
      <c r="G581">
        <v>297.320286452885</v>
      </c>
      <c r="H581">
        <v>11.8658799594744</v>
      </c>
      <c r="I581">
        <v>63.339410937206701</v>
      </c>
      <c r="J581">
        <v>-2.3924036678481801</v>
      </c>
      <c r="K581">
        <v>332.10121062668799</v>
      </c>
      <c r="L581">
        <v>250.85900197979601</v>
      </c>
      <c r="M581">
        <v>66.996401931344295</v>
      </c>
      <c r="N581">
        <v>0.98366522240776999</v>
      </c>
      <c r="O581">
        <v>3.56806247475427</v>
      </c>
      <c r="P581">
        <v>371.55555555555497</v>
      </c>
      <c r="Q581">
        <v>0.15779839156730399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Row],[Ticker]],[1]!Table2[[Symbol]:[Industry]],2,FALSE),"-")</f>
        <v>-</v>
      </c>
      <c r="D582" t="s">
        <v>193</v>
      </c>
      <c r="E582">
        <v>8903.6274599999997</v>
      </c>
      <c r="F582">
        <v>562.95000000000005</v>
      </c>
      <c r="G582">
        <v>7.2889065711718697</v>
      </c>
      <c r="H582">
        <v>-8.5004188696924796</v>
      </c>
      <c r="I582">
        <v>-0.94920527930549703</v>
      </c>
      <c r="J582">
        <v>7.58294459085828</v>
      </c>
      <c r="K582">
        <v>593.71872625835101</v>
      </c>
      <c r="L582">
        <v>546.53592815564502</v>
      </c>
      <c r="M582">
        <v>55.479297634520897</v>
      </c>
      <c r="N582">
        <v>2.0939376415181301</v>
      </c>
      <c r="O582">
        <v>25.730526689759198</v>
      </c>
      <c r="P582">
        <v>39.344059405940598</v>
      </c>
      <c r="Q582">
        <v>7.4081854394158E-2</v>
      </c>
    </row>
    <row r="583" spans="1:17" x14ac:dyDescent="0.3">
      <c r="A583" t="s">
        <v>1292</v>
      </c>
      <c r="B583" t="s">
        <v>1293</v>
      </c>
      <c r="C583" t="str">
        <f>IFERROR(VLOOKUP(Table1[[#This Row],[Ticker]],[1]!Table2[[Symbol]:[Industry]],2,FALSE),"-")</f>
        <v>-</v>
      </c>
      <c r="D583" t="s">
        <v>368</v>
      </c>
      <c r="E583">
        <v>8878.5997072499995</v>
      </c>
      <c r="F583">
        <v>388.55</v>
      </c>
      <c r="G583">
        <v>137.92435311510101</v>
      </c>
      <c r="H583">
        <v>14.1977439731572</v>
      </c>
      <c r="I583">
        <v>65.673284420488301</v>
      </c>
      <c r="J583">
        <v>-1.3303968651270901</v>
      </c>
      <c r="K583">
        <v>341.78607508956702</v>
      </c>
      <c r="L583">
        <v>263.87533254283699</v>
      </c>
      <c r="M583">
        <v>65.278555271563903</v>
      </c>
      <c r="N583">
        <v>1.14267123942121</v>
      </c>
      <c r="O583">
        <v>4.9157122635439201</v>
      </c>
      <c r="P583">
        <v>180.339105339105</v>
      </c>
      <c r="Q583">
        <v>0.17126250924761199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Row],[Ticker]],[1]!Table2[[Symbol]:[Industry]],2,FALSE),"-")</f>
        <v>-</v>
      </c>
      <c r="D584" t="s">
        <v>139</v>
      </c>
      <c r="E584">
        <v>8856.5688927399897</v>
      </c>
      <c r="F584">
        <v>585.95000000000005</v>
      </c>
      <c r="G584">
        <v>34.736035854191101</v>
      </c>
      <c r="H584">
        <v>0.52463384860430295</v>
      </c>
      <c r="I584">
        <v>11.6395984187913</v>
      </c>
      <c r="J584">
        <v>-2.9020080223855098</v>
      </c>
      <c r="K584">
        <v>572.83034251783999</v>
      </c>
      <c r="L584">
        <v>496.39110853573197</v>
      </c>
      <c r="M584">
        <v>53.212989633465398</v>
      </c>
      <c r="N584">
        <v>0.58878481793040305</v>
      </c>
      <c r="O584">
        <v>19.293455072958398</v>
      </c>
      <c r="P584">
        <v>65.991501416430594</v>
      </c>
      <c r="Q584">
        <v>4.3239705258000999E-2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Row],[Ticker]],[1]!Table2[[Symbol]:[Industry]],2,FALSE),"-")</f>
        <v>-</v>
      </c>
      <c r="D585" t="s">
        <v>300</v>
      </c>
      <c r="E585">
        <v>8836.8907407799998</v>
      </c>
      <c r="F585">
        <v>751.25</v>
      </c>
      <c r="G585">
        <v>-3.7082048077557703E-2</v>
      </c>
      <c r="H585">
        <v>-9.1448985884545309</v>
      </c>
      <c r="I585">
        <v>-22.801451107869301</v>
      </c>
      <c r="J585">
        <v>2.7971736017290798</v>
      </c>
      <c r="K585">
        <v>761.08228092905699</v>
      </c>
      <c r="L585">
        <v>713.49444590863402</v>
      </c>
      <c r="M585">
        <v>51.2432724641234</v>
      </c>
      <c r="N585">
        <v>1.05237384536722</v>
      </c>
      <c r="O585">
        <v>22.6888519134775</v>
      </c>
      <c r="P585">
        <v>42.268724552599203</v>
      </c>
      <c r="Q585">
        <v>8.4369822250788998E-2</v>
      </c>
    </row>
    <row r="586" spans="1:17" x14ac:dyDescent="0.3">
      <c r="A586" t="s">
        <v>1298</v>
      </c>
      <c r="B586" t="s">
        <v>1299</v>
      </c>
      <c r="C586" t="str">
        <f>IFERROR(VLOOKUP(Table1[[#This Row],[Ticker]],[1]!Table2[[Symbol]:[Industry]],2,FALSE),"-")</f>
        <v>-</v>
      </c>
      <c r="D586" t="s">
        <v>51</v>
      </c>
      <c r="E586">
        <v>8762.4387208799999</v>
      </c>
      <c r="F586">
        <v>532.65</v>
      </c>
      <c r="G586">
        <v>10.277821630715501</v>
      </c>
      <c r="H586">
        <v>3.68998102729502</v>
      </c>
      <c r="I586">
        <v>5.4748261577271702</v>
      </c>
      <c r="J586">
        <v>6.5009296654851498</v>
      </c>
      <c r="K586">
        <v>495.743840048577</v>
      </c>
      <c r="L586">
        <v>447.70128524216199</v>
      </c>
      <c r="M586">
        <v>67.725716069522704</v>
      </c>
      <c r="N586">
        <v>1.10476045178757</v>
      </c>
      <c r="O586">
        <v>3.1634281423073398</v>
      </c>
      <c r="P586">
        <v>55.155840372851699</v>
      </c>
      <c r="Q586">
        <v>3.5008993362277002E-2</v>
      </c>
    </row>
    <row r="587" spans="1:17" hidden="1" x14ac:dyDescent="0.3">
      <c r="A587" t="s">
        <v>1300</v>
      </c>
      <c r="B587" t="s">
        <v>1301</v>
      </c>
      <c r="C587" t="str">
        <f>IFERROR(VLOOKUP(Table1[[#This Row],[Ticker]],[1]!Table2[[Symbol]:[Industry]],2,FALSE),"-")</f>
        <v>-</v>
      </c>
      <c r="D587" t="s">
        <v>51</v>
      </c>
      <c r="E587">
        <v>8741.40055502</v>
      </c>
      <c r="F587">
        <v>5203.45</v>
      </c>
      <c r="G587">
        <v>-21.862577667323801</v>
      </c>
      <c r="H587">
        <v>-0.37769383555399799</v>
      </c>
      <c r="I587">
        <v>-11.8837880551641</v>
      </c>
      <c r="J587">
        <v>-4.3357615109854297</v>
      </c>
      <c r="K587">
        <v>5155.8474094379699</v>
      </c>
      <c r="L587">
        <v>5031.5132865872401</v>
      </c>
      <c r="M587">
        <v>53.116129795504897</v>
      </c>
      <c r="N587">
        <v>1.2424621626249699</v>
      </c>
      <c r="O587">
        <v>8.4443974670651301</v>
      </c>
      <c r="P587">
        <v>12.2267634340188</v>
      </c>
      <c r="Q587">
        <v>-5.8461964846814998E-2</v>
      </c>
    </row>
    <row r="588" spans="1:17" hidden="1" x14ac:dyDescent="0.3">
      <c r="A588" t="s">
        <v>1302</v>
      </c>
      <c r="B588" t="s">
        <v>1303</v>
      </c>
      <c r="C588" t="str">
        <f>IFERROR(VLOOKUP(Table1[[#This Row],[Ticker]],[1]!Table2[[Symbol]:[Industry]],2,FALSE),"-")</f>
        <v>-</v>
      </c>
      <c r="D588" t="s">
        <v>193</v>
      </c>
      <c r="E588">
        <v>8731.4457540000003</v>
      </c>
      <c r="F588">
        <v>468.9</v>
      </c>
      <c r="G588">
        <v>21.4450424397033</v>
      </c>
      <c r="H588">
        <v>9.3669028003471198</v>
      </c>
      <c r="I588">
        <v>44.230928987269699</v>
      </c>
      <c r="J588">
        <v>4.3133106178660903</v>
      </c>
      <c r="K588">
        <v>392.44210133832598</v>
      </c>
      <c r="M588">
        <v>72.149749075547106</v>
      </c>
      <c r="N588">
        <v>0.92301410510057302</v>
      </c>
      <c r="O588">
        <v>1.25826402217956</v>
      </c>
      <c r="P588">
        <v>95.293627655143595</v>
      </c>
    </row>
    <row r="589" spans="1:17" x14ac:dyDescent="0.3">
      <c r="A589" t="s">
        <v>1304</v>
      </c>
      <c r="B589" t="s">
        <v>1305</v>
      </c>
      <c r="C589" t="str">
        <f>IFERROR(VLOOKUP(Table1[[#This Row],[Ticker]],[1]!Table2[[Symbol]:[Industry]],2,FALSE),"-")</f>
        <v>-</v>
      </c>
      <c r="D589" t="s">
        <v>92</v>
      </c>
      <c r="E589">
        <v>8723.4554886549995</v>
      </c>
      <c r="F589">
        <v>293.25</v>
      </c>
      <c r="G589">
        <v>-71.717926597179201</v>
      </c>
      <c r="H589">
        <v>-7.0821346449566498</v>
      </c>
      <c r="I589">
        <v>-20.467561157852199</v>
      </c>
      <c r="J589">
        <v>-0.645873055603291</v>
      </c>
      <c r="K589">
        <v>298.08944476745398</v>
      </c>
      <c r="L589">
        <v>341.63682948715598</v>
      </c>
      <c r="M589">
        <v>47.696504518490798</v>
      </c>
      <c r="N589">
        <v>0.62987090510287702</v>
      </c>
      <c r="O589">
        <v>81.756180733162793</v>
      </c>
      <c r="P589">
        <v>12.356321839080399</v>
      </c>
      <c r="Q589">
        <v>-8.9452734074630003E-2</v>
      </c>
    </row>
    <row r="590" spans="1:17" x14ac:dyDescent="0.3">
      <c r="A590" t="s">
        <v>1306</v>
      </c>
      <c r="B590" t="s">
        <v>1307</v>
      </c>
      <c r="C590" t="str">
        <f>IFERROR(VLOOKUP(Table1[[#This Row],[Ticker]],[1]!Table2[[Symbol]:[Industry]],2,FALSE),"-")</f>
        <v>-</v>
      </c>
      <c r="D590" t="s">
        <v>412</v>
      </c>
      <c r="E590">
        <v>8688.6505304479997</v>
      </c>
      <c r="F590">
        <v>273.76</v>
      </c>
      <c r="G590">
        <v>225.76822264550199</v>
      </c>
      <c r="H590">
        <v>42.675234969555802</v>
      </c>
      <c r="I590">
        <v>65.622758822401494</v>
      </c>
      <c r="J590">
        <v>11.4094316055627</v>
      </c>
      <c r="K590">
        <v>215.37681192886001</v>
      </c>
      <c r="L590">
        <v>167.529425296429</v>
      </c>
      <c r="M590">
        <v>84.632384388661393</v>
      </c>
      <c r="N590">
        <v>1.47623138440957</v>
      </c>
      <c r="O590">
        <v>3.8135593220338802</v>
      </c>
      <c r="P590">
        <v>291.085714285714</v>
      </c>
      <c r="Q590">
        <v>0.11278311533556</v>
      </c>
    </row>
    <row r="591" spans="1:17" x14ac:dyDescent="0.3">
      <c r="A591" t="s">
        <v>1308</v>
      </c>
      <c r="B591" t="s">
        <v>1309</v>
      </c>
      <c r="C591" t="str">
        <f>IFERROR(VLOOKUP(Table1[[#This Row],[Ticker]],[1]!Table2[[Symbol]:[Industry]],2,FALSE),"-")</f>
        <v>-</v>
      </c>
      <c r="D591" t="s">
        <v>473</v>
      </c>
      <c r="E591">
        <v>8656.9223959949995</v>
      </c>
      <c r="F591">
        <v>280.45</v>
      </c>
      <c r="G591">
        <v>-36.699701996638602</v>
      </c>
      <c r="H591">
        <v>-10.6450774036034</v>
      </c>
      <c r="I591">
        <v>1.2125912756116299</v>
      </c>
      <c r="J591">
        <v>-2.0130434161439301</v>
      </c>
      <c r="K591">
        <v>288.28894452358003</v>
      </c>
      <c r="L591">
        <v>281.53996978723399</v>
      </c>
      <c r="M591">
        <v>38.130776213506998</v>
      </c>
      <c r="N591">
        <v>0.22540512154481199</v>
      </c>
      <c r="O591">
        <v>14.2449634515956</v>
      </c>
      <c r="P591">
        <v>31.6666666666666</v>
      </c>
      <c r="Q591">
        <v>-7.7614027240384006E-2</v>
      </c>
    </row>
    <row r="592" spans="1:17" x14ac:dyDescent="0.3">
      <c r="A592" t="s">
        <v>1310</v>
      </c>
      <c r="B592" t="s">
        <v>1311</v>
      </c>
      <c r="C592" t="str">
        <f>IFERROR(VLOOKUP(Table1[[#This Row],[Ticker]],[1]!Table2[[Symbol]:[Industry]],2,FALSE),"-")</f>
        <v>-</v>
      </c>
      <c r="D592" t="s">
        <v>51</v>
      </c>
      <c r="E592">
        <v>8653.3227261249995</v>
      </c>
      <c r="F592">
        <v>487.9</v>
      </c>
      <c r="G592">
        <v>-11.742957997754001</v>
      </c>
      <c r="H592">
        <v>10.9113294073309</v>
      </c>
      <c r="I592">
        <v>25.2921835043066</v>
      </c>
      <c r="J592">
        <v>4.8413843075076697</v>
      </c>
      <c r="K592">
        <v>449.463545526698</v>
      </c>
      <c r="L592">
        <v>391.25922900524</v>
      </c>
      <c r="M592">
        <v>68.133967470683501</v>
      </c>
      <c r="N592">
        <v>0.63804647175562301</v>
      </c>
      <c r="O592">
        <v>10.3709776593564</v>
      </c>
      <c r="P592">
        <v>52.7073552425665</v>
      </c>
    </row>
    <row r="593" spans="1:17" hidden="1" x14ac:dyDescent="0.3">
      <c r="A593" t="s">
        <v>1312</v>
      </c>
      <c r="B593" t="s">
        <v>1313</v>
      </c>
      <c r="C593" t="str">
        <f>IFERROR(VLOOKUP(Table1[[#This Row],[Ticker]],[1]!Table2[[Symbol]:[Industry]],2,FALSE),"-")</f>
        <v>-</v>
      </c>
      <c r="D593" t="s">
        <v>743</v>
      </c>
      <c r="E593">
        <v>8642.3479203879997</v>
      </c>
      <c r="F593">
        <v>524.69000000000005</v>
      </c>
      <c r="G593">
        <v>-14.3107396279767</v>
      </c>
      <c r="H593">
        <v>-1.4976313191147601</v>
      </c>
      <c r="I593">
        <v>-2.20819266128892</v>
      </c>
      <c r="J593">
        <v>-0.37439489037065399</v>
      </c>
      <c r="K593">
        <v>521.57176289817301</v>
      </c>
      <c r="L593">
        <v>496.37887559135299</v>
      </c>
      <c r="M593">
        <v>73.886051750125603</v>
      </c>
      <c r="N593">
        <v>1.4456748237191099</v>
      </c>
      <c r="O593">
        <v>5.2812136690235798</v>
      </c>
      <c r="P593">
        <v>22.268310302239399</v>
      </c>
      <c r="Q593">
        <v>-1.0545973830429E-2</v>
      </c>
    </row>
    <row r="594" spans="1:17" x14ac:dyDescent="0.3">
      <c r="A594" t="s">
        <v>1314</v>
      </c>
      <c r="B594" t="s">
        <v>1315</v>
      </c>
      <c r="C594" t="str">
        <f>IFERROR(VLOOKUP(Table1[[#This Row],[Ticker]],[1]!Table2[[Symbol]:[Industry]],2,FALSE),"-")</f>
        <v>-</v>
      </c>
      <c r="D594" t="s">
        <v>83</v>
      </c>
      <c r="E594">
        <v>8641.5365149749996</v>
      </c>
      <c r="F594">
        <v>799.3</v>
      </c>
      <c r="G594">
        <v>-19.126830533030901</v>
      </c>
      <c r="H594">
        <v>1.1497939939706301</v>
      </c>
      <c r="I594">
        <v>-5.3646366067092996</v>
      </c>
      <c r="J594">
        <v>8.47621936655025E-2</v>
      </c>
      <c r="K594">
        <v>767.18429430191895</v>
      </c>
      <c r="L594">
        <v>741.64794810801902</v>
      </c>
      <c r="M594">
        <v>56.8687765774092</v>
      </c>
      <c r="N594">
        <v>0.549960405906331</v>
      </c>
      <c r="O594">
        <v>15.1007131239834</v>
      </c>
      <c r="P594">
        <v>29.756493506493499</v>
      </c>
      <c r="Q594">
        <v>0.141941077522617</v>
      </c>
    </row>
    <row r="595" spans="1:17" x14ac:dyDescent="0.3">
      <c r="A595" t="s">
        <v>1316</v>
      </c>
      <c r="B595" t="s">
        <v>1317</v>
      </c>
      <c r="C595" t="str">
        <f>IFERROR(VLOOKUP(Table1[[#This Row],[Ticker]],[1]!Table2[[Symbol]:[Industry]],2,FALSE),"-")</f>
        <v>-</v>
      </c>
      <c r="D595" t="s">
        <v>1318</v>
      </c>
      <c r="E595">
        <v>8641.3959827500003</v>
      </c>
      <c r="F595">
        <v>677.2</v>
      </c>
      <c r="G595">
        <v>6.2606622135668104</v>
      </c>
      <c r="H595">
        <v>-5.6315607925807303</v>
      </c>
      <c r="I595">
        <v>26.559915692909801</v>
      </c>
      <c r="J595">
        <v>0.274765054650562</v>
      </c>
      <c r="K595">
        <v>650.33808214178805</v>
      </c>
      <c r="L595">
        <v>565.30032791804103</v>
      </c>
      <c r="M595">
        <v>56.092617841482998</v>
      </c>
      <c r="N595">
        <v>0.78578530994801099</v>
      </c>
      <c r="O595">
        <v>13.4672179562906</v>
      </c>
      <c r="P595">
        <v>66.408649711266705</v>
      </c>
      <c r="Q595">
        <v>0.148739200635219</v>
      </c>
    </row>
    <row r="596" spans="1:17" x14ac:dyDescent="0.3">
      <c r="A596" t="s">
        <v>1319</v>
      </c>
      <c r="B596" t="s">
        <v>1320</v>
      </c>
      <c r="C596" t="str">
        <f>IFERROR(VLOOKUP(Table1[[#This Row],[Ticker]],[1]!Table2[[Symbol]:[Industry]],2,FALSE),"-")</f>
        <v>-</v>
      </c>
      <c r="D596" t="s">
        <v>283</v>
      </c>
      <c r="E596">
        <v>8641.2738694899999</v>
      </c>
      <c r="F596">
        <v>1322.35</v>
      </c>
      <c r="G596">
        <v>-5.2198606157151897</v>
      </c>
      <c r="H596">
        <v>-3.6782486562777001</v>
      </c>
      <c r="I596">
        <v>-23.991064801518601</v>
      </c>
      <c r="J596">
        <v>-4.6566398806349003</v>
      </c>
      <c r="K596">
        <v>1302.44557378933</v>
      </c>
      <c r="L596">
        <v>1209.3298852156399</v>
      </c>
      <c r="M596">
        <v>46.2358160228207</v>
      </c>
      <c r="N596">
        <v>0.38108474697550199</v>
      </c>
      <c r="O596">
        <v>25.0765682308012</v>
      </c>
      <c r="P596">
        <v>35.361858941549798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Row],[Ticker]],[1]!Table2[[Symbol]:[Industry]],2,FALSE),"-")</f>
        <v>-</v>
      </c>
      <c r="D597" t="s">
        <v>80</v>
      </c>
      <c r="E597">
        <v>8635.0821298999999</v>
      </c>
      <c r="F597">
        <v>168.52</v>
      </c>
      <c r="G597">
        <v>1.6866131473559101</v>
      </c>
      <c r="H597">
        <v>5.0192762897876202</v>
      </c>
      <c r="I597">
        <v>-15.0857118811933</v>
      </c>
      <c r="J597">
        <v>7.4368790325737599</v>
      </c>
      <c r="K597">
        <v>162.969636985389</v>
      </c>
      <c r="L597">
        <v>160.30073642171399</v>
      </c>
      <c r="M597">
        <v>74.206048686829803</v>
      </c>
      <c r="N597">
        <v>1.12564570449454</v>
      </c>
      <c r="O597">
        <v>18.0868739615475</v>
      </c>
      <c r="P597">
        <v>40.433333333333302</v>
      </c>
      <c r="Q597">
        <v>1.1570854292840001E-2</v>
      </c>
    </row>
    <row r="598" spans="1:17" x14ac:dyDescent="0.3">
      <c r="A598" t="s">
        <v>1323</v>
      </c>
      <c r="B598" t="s">
        <v>1324</v>
      </c>
      <c r="C598" t="str">
        <f>IFERROR(VLOOKUP(Table1[[#This Row],[Ticker]],[1]!Table2[[Symbol]:[Industry]],2,FALSE),"-")</f>
        <v>-</v>
      </c>
      <c r="D598" t="s">
        <v>402</v>
      </c>
      <c r="E598">
        <v>8602.7464477399899</v>
      </c>
      <c r="F598">
        <v>195.12</v>
      </c>
      <c r="G598">
        <v>-30.8078112496807</v>
      </c>
      <c r="H598">
        <v>0.22140946875204801</v>
      </c>
      <c r="I598">
        <v>-5.9680883938960596</v>
      </c>
      <c r="J598">
        <v>1.4824164004470599</v>
      </c>
      <c r="K598">
        <v>187.486171705126</v>
      </c>
      <c r="L598">
        <v>190.97242047045199</v>
      </c>
      <c r="M598">
        <v>60.787009674325603</v>
      </c>
      <c r="N598">
        <v>0.81270381522688195</v>
      </c>
      <c r="O598">
        <v>32.226322263222599</v>
      </c>
      <c r="P598">
        <v>34.565517241379297</v>
      </c>
    </row>
    <row r="599" spans="1:17" hidden="1" x14ac:dyDescent="0.3">
      <c r="A599" t="s">
        <v>1325</v>
      </c>
      <c r="B599" t="s">
        <v>1326</v>
      </c>
      <c r="C599" t="str">
        <f>IFERROR(VLOOKUP(Table1[[#This Row],[Ticker]],[1]!Table2[[Symbol]:[Industry]],2,FALSE),"-")</f>
        <v>-</v>
      </c>
      <c r="D599" t="s">
        <v>303</v>
      </c>
      <c r="E599">
        <v>8588.5920224000001</v>
      </c>
      <c r="F599">
        <v>388.25</v>
      </c>
      <c r="G599">
        <v>-33.064369419966702</v>
      </c>
      <c r="H599">
        <v>-11.523933586755501</v>
      </c>
      <c r="I599">
        <v>-17.4278581597132</v>
      </c>
      <c r="J599">
        <v>-0.87933007477459202</v>
      </c>
      <c r="K599">
        <v>416.824372828587</v>
      </c>
      <c r="M599">
        <v>38.525271259435598</v>
      </c>
      <c r="N599">
        <v>0.56578390904303499</v>
      </c>
      <c r="O599">
        <v>38.634900193174502</v>
      </c>
      <c r="P599">
        <v>6.3698630136986401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Row],[Ticker]],[1]!Table2[[Symbol]:[Industry]],2,FALSE),"-")</f>
        <v>-</v>
      </c>
      <c r="D600" t="s">
        <v>528</v>
      </c>
      <c r="E600">
        <v>8588.2504250000002</v>
      </c>
      <c r="F600">
        <v>431.3</v>
      </c>
      <c r="G600">
        <v>105.084652472141</v>
      </c>
      <c r="H600">
        <v>6.8655852467352201</v>
      </c>
      <c r="I600">
        <v>40.100766283890501</v>
      </c>
      <c r="J600">
        <v>-1.2177506718159301E-2</v>
      </c>
      <c r="K600">
        <v>391.83865876221802</v>
      </c>
      <c r="L600">
        <v>318.71467212641198</v>
      </c>
      <c r="M600">
        <v>77.621625111149299</v>
      </c>
      <c r="N600">
        <v>1.10330204268743</v>
      </c>
      <c r="O600">
        <v>4.6139578019939602</v>
      </c>
      <c r="P600">
        <v>138.914277800858</v>
      </c>
      <c r="Q600">
        <v>0.33223362888345098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Row],[Ticker]],[1]!Table2[[Symbol]:[Industry]],2,FALSE),"-")</f>
        <v>-</v>
      </c>
      <c r="D601" t="s">
        <v>60</v>
      </c>
      <c r="E601">
        <v>8565.3188467</v>
      </c>
      <c r="F601">
        <v>15.63</v>
      </c>
      <c r="G601">
        <v>160.235755113034</v>
      </c>
      <c r="H601">
        <v>-7.0522560268427297</v>
      </c>
      <c r="I601">
        <v>47.841178290386402</v>
      </c>
      <c r="J601">
        <v>0.777862572833384</v>
      </c>
      <c r="K601">
        <v>15.9566879606604</v>
      </c>
      <c r="L601">
        <v>12.6139996516817</v>
      </c>
      <c r="M601">
        <v>48.791239472997198</v>
      </c>
      <c r="N601">
        <v>0.66909678424937302</v>
      </c>
      <c r="O601">
        <v>34.996801023672397</v>
      </c>
      <c r="P601">
        <v>189.444444444444</v>
      </c>
      <c r="Q601">
        <v>0.108782415946718</v>
      </c>
    </row>
    <row r="602" spans="1:17" x14ac:dyDescent="0.3">
      <c r="A602" t="s">
        <v>1331</v>
      </c>
      <c r="B602" t="s">
        <v>1332</v>
      </c>
      <c r="C602" t="str">
        <f>IFERROR(VLOOKUP(Table1[[#This Row],[Ticker]],[1]!Table2[[Symbol]:[Industry]],2,FALSE),"-")</f>
        <v>-</v>
      </c>
      <c r="D602" t="s">
        <v>528</v>
      </c>
      <c r="E602">
        <v>8564.5535765899895</v>
      </c>
      <c r="F602">
        <v>272.2</v>
      </c>
      <c r="G602">
        <v>-11.493551860678201</v>
      </c>
      <c r="H602">
        <v>-0.95670717572738895</v>
      </c>
      <c r="I602">
        <v>4.2715704185250196</v>
      </c>
      <c r="J602">
        <v>4.3102993279495596</v>
      </c>
      <c r="K602">
        <v>244.64657853698401</v>
      </c>
      <c r="L602">
        <v>227.66476241523699</v>
      </c>
      <c r="M602">
        <v>58.4262986489083</v>
      </c>
      <c r="N602">
        <v>1.0932668641269501</v>
      </c>
      <c r="O602">
        <v>3.0859662013225702</v>
      </c>
      <c r="P602">
        <v>35.019841269841201</v>
      </c>
      <c r="Q602">
        <v>4.4511544539151002E-2</v>
      </c>
    </row>
    <row r="603" spans="1:17" x14ac:dyDescent="0.3">
      <c r="A603" t="s">
        <v>1333</v>
      </c>
      <c r="B603" t="s">
        <v>1334</v>
      </c>
      <c r="C603" t="str">
        <f>IFERROR(VLOOKUP(Table1[[#This Row],[Ticker]],[1]!Table2[[Symbol]:[Industry]],2,FALSE),"-")</f>
        <v>-</v>
      </c>
      <c r="D603" t="s">
        <v>46</v>
      </c>
      <c r="E603">
        <v>8550.2921583999996</v>
      </c>
      <c r="F603">
        <v>1299.5</v>
      </c>
      <c r="G603">
        <v>48.176327480554697</v>
      </c>
      <c r="H603">
        <v>-8.1781566212938106</v>
      </c>
      <c r="I603">
        <v>-3.3245276239835002</v>
      </c>
      <c r="J603">
        <v>-6.35219969735458</v>
      </c>
      <c r="K603">
        <v>1308.96750819818</v>
      </c>
      <c r="L603">
        <v>1104.96940349287</v>
      </c>
      <c r="M603">
        <v>37.656753558748399</v>
      </c>
      <c r="N603">
        <v>0.61394713833091097</v>
      </c>
      <c r="O603">
        <v>18.695652173913</v>
      </c>
      <c r="P603">
        <v>99.923076923076906</v>
      </c>
      <c r="Q603">
        <v>0.13676291638861299</v>
      </c>
    </row>
    <row r="604" spans="1:17" x14ac:dyDescent="0.3">
      <c r="A604" t="s">
        <v>1335</v>
      </c>
      <c r="B604" t="s">
        <v>1336</v>
      </c>
      <c r="C604" t="str">
        <f>IFERROR(VLOOKUP(Table1[[#This Row],[Ticker]],[1]!Table2[[Symbol]:[Industry]],2,FALSE),"-")</f>
        <v>-</v>
      </c>
      <c r="D604" t="s">
        <v>21</v>
      </c>
      <c r="E604">
        <v>8538.9557745040001</v>
      </c>
      <c r="F604">
        <v>30.98</v>
      </c>
      <c r="G604">
        <v>90.7339757536039</v>
      </c>
      <c r="H604">
        <v>-5.0113575779109096</v>
      </c>
      <c r="I604">
        <v>-22.198950243922699</v>
      </c>
      <c r="J604">
        <v>-1.68745743128905</v>
      </c>
      <c r="K604">
        <v>31.153301493167401</v>
      </c>
      <c r="L604">
        <v>29.242346531424101</v>
      </c>
      <c r="M604">
        <v>43.434054435607599</v>
      </c>
      <c r="N604">
        <v>0.872893532823938</v>
      </c>
      <c r="O604">
        <v>37.1852808263395</v>
      </c>
      <c r="P604">
        <v>121.28571428571399</v>
      </c>
      <c r="Q604">
        <v>2.8642688470656E-2</v>
      </c>
    </row>
    <row r="605" spans="1:17" x14ac:dyDescent="0.3">
      <c r="A605" t="s">
        <v>1337</v>
      </c>
      <c r="B605" t="s">
        <v>1338</v>
      </c>
      <c r="C605" t="str">
        <f>IFERROR(VLOOKUP(Table1[[#This Row],[Ticker]],[1]!Table2[[Symbol]:[Industry]],2,FALSE),"-")</f>
        <v>-</v>
      </c>
      <c r="D605" t="s">
        <v>933</v>
      </c>
      <c r="E605">
        <v>8508.0221668800004</v>
      </c>
      <c r="F605">
        <v>878.5</v>
      </c>
      <c r="G605">
        <v>98.417573294852701</v>
      </c>
      <c r="H605">
        <v>-1.08181027295234</v>
      </c>
      <c r="I605">
        <v>27.565814760384701</v>
      </c>
      <c r="J605">
        <v>1.0621157968720101</v>
      </c>
      <c r="K605">
        <v>869.60434119190597</v>
      </c>
      <c r="L605">
        <v>722.12399506664804</v>
      </c>
      <c r="M605">
        <v>62.657703567029699</v>
      </c>
      <c r="N605">
        <v>0.59292888435599</v>
      </c>
      <c r="O605">
        <v>20.546385885031299</v>
      </c>
      <c r="P605">
        <v>130.57742782152201</v>
      </c>
      <c r="Q605">
        <v>0.178507597156048</v>
      </c>
    </row>
    <row r="606" spans="1:17" hidden="1" x14ac:dyDescent="0.3">
      <c r="A606" t="s">
        <v>1339</v>
      </c>
      <c r="B606" t="s">
        <v>1340</v>
      </c>
      <c r="C606" t="str">
        <f>IFERROR(VLOOKUP(Table1[[#This Row],[Ticker]],[1]!Table2[[Symbol]:[Industry]],2,FALSE),"-")</f>
        <v>-</v>
      </c>
      <c r="D606" t="s">
        <v>402</v>
      </c>
      <c r="E606">
        <v>8502.5240618999997</v>
      </c>
      <c r="F606">
        <v>1081.5999999999999</v>
      </c>
      <c r="G606">
        <v>4.88872741306563</v>
      </c>
      <c r="H606">
        <v>7.7610304817905602</v>
      </c>
      <c r="I606">
        <v>15.490577835928001</v>
      </c>
      <c r="J606">
        <v>3.0403189784622402</v>
      </c>
      <c r="K606">
        <v>994.55978893722602</v>
      </c>
      <c r="L606">
        <v>895.22758345939701</v>
      </c>
      <c r="M606">
        <v>59.615607568147098</v>
      </c>
      <c r="N606">
        <v>2.0829859029349902</v>
      </c>
      <c r="O606">
        <v>14.460059171597599</v>
      </c>
      <c r="P606">
        <v>42.757209793440197</v>
      </c>
      <c r="Q606">
        <v>0.106033996013553</v>
      </c>
    </row>
    <row r="607" spans="1:17" x14ac:dyDescent="0.3">
      <c r="A607" t="s">
        <v>1341</v>
      </c>
      <c r="B607" t="s">
        <v>1342</v>
      </c>
      <c r="C607" t="str">
        <f>IFERROR(VLOOKUP(Table1[[#This Row],[Ticker]],[1]!Table2[[Symbol]:[Industry]],2,FALSE),"-")</f>
        <v>-</v>
      </c>
      <c r="D607" t="s">
        <v>561</v>
      </c>
      <c r="E607">
        <v>8494.6147699199992</v>
      </c>
      <c r="F607">
        <v>784.15</v>
      </c>
      <c r="G607">
        <v>-51.7742901403346</v>
      </c>
      <c r="H607">
        <v>-2.23411717765469</v>
      </c>
      <c r="I607">
        <v>-31.9532510487712</v>
      </c>
      <c r="J607">
        <v>-5.3204492603650602</v>
      </c>
      <c r="K607">
        <v>785.96901739056</v>
      </c>
      <c r="L607">
        <v>843.06563884504999</v>
      </c>
      <c r="M607">
        <v>33.788489490992397</v>
      </c>
      <c r="N607">
        <v>0.67555090596248402</v>
      </c>
      <c r="O607">
        <v>41.082701013836598</v>
      </c>
      <c r="P607">
        <v>8.8492504164353107</v>
      </c>
      <c r="Q607">
        <v>-2.9742780797023E-2</v>
      </c>
    </row>
    <row r="608" spans="1:17" x14ac:dyDescent="0.3">
      <c r="A608" t="s">
        <v>1343</v>
      </c>
      <c r="B608" t="s">
        <v>1344</v>
      </c>
      <c r="C608" t="str">
        <f>IFERROR(VLOOKUP(Table1[[#This Row],[Ticker]],[1]!Table2[[Symbol]:[Industry]],2,FALSE),"-")</f>
        <v>-</v>
      </c>
      <c r="D608" t="s">
        <v>24</v>
      </c>
      <c r="E608">
        <v>8492.1468933519991</v>
      </c>
      <c r="F608">
        <v>43.72</v>
      </c>
      <c r="G608">
        <v>-40.697307767289999</v>
      </c>
      <c r="H608">
        <v>-0.28013824502210699</v>
      </c>
      <c r="I608">
        <v>-28.6536378300355</v>
      </c>
      <c r="J608">
        <v>-0.61251355795808204</v>
      </c>
      <c r="K608">
        <v>44.775341167550202</v>
      </c>
      <c r="L608">
        <v>48.021174309223298</v>
      </c>
      <c r="M608">
        <v>61.953863824960699</v>
      </c>
      <c r="N608">
        <v>0.89680481961074698</v>
      </c>
      <c r="O608">
        <v>44.098810612991699</v>
      </c>
      <c r="P608">
        <v>9.2999999999999901</v>
      </c>
      <c r="Q608">
        <v>8.3039742604648997E-2</v>
      </c>
    </row>
    <row r="609" spans="1:17" x14ac:dyDescent="0.3">
      <c r="A609" t="s">
        <v>1345</v>
      </c>
      <c r="B609" t="s">
        <v>1346</v>
      </c>
      <c r="C609" t="str">
        <f>IFERROR(VLOOKUP(Table1[[#This Row],[Ticker]],[1]!Table2[[Symbol]:[Industry]],2,FALSE),"-")</f>
        <v>-</v>
      </c>
      <c r="D609" t="s">
        <v>335</v>
      </c>
      <c r="E609">
        <v>8452.1608036159996</v>
      </c>
      <c r="F609">
        <v>229.53</v>
      </c>
      <c r="G609">
        <v>24.5935224297796</v>
      </c>
      <c r="H609">
        <v>-4.4995460773720204</v>
      </c>
      <c r="I609">
        <v>-1.41965604262167</v>
      </c>
      <c r="J609">
        <v>-2.6278595721830098</v>
      </c>
      <c r="K609">
        <v>222.81992466652201</v>
      </c>
      <c r="L609">
        <v>203.350146319391</v>
      </c>
      <c r="M609">
        <v>44.747246130219096</v>
      </c>
      <c r="N609">
        <v>4.0006771092654896</v>
      </c>
      <c r="O609">
        <v>14.146298958741699</v>
      </c>
      <c r="P609">
        <v>84.361445783132496</v>
      </c>
    </row>
    <row r="610" spans="1:17" x14ac:dyDescent="0.3">
      <c r="A610" t="s">
        <v>1347</v>
      </c>
      <c r="B610" t="s">
        <v>1348</v>
      </c>
      <c r="C610" t="str">
        <f>IFERROR(VLOOKUP(Table1[[#This Row],[Ticker]],[1]!Table2[[Symbol]:[Industry]],2,FALSE),"-")</f>
        <v>-</v>
      </c>
      <c r="D610" t="s">
        <v>24</v>
      </c>
      <c r="E610">
        <v>8451.1499455800003</v>
      </c>
      <c r="F610">
        <v>225.49</v>
      </c>
      <c r="G610">
        <v>-30.297989924459898</v>
      </c>
      <c r="H610">
        <v>-3.0611001239221198</v>
      </c>
      <c r="I610">
        <v>-16.045958942066498</v>
      </c>
      <c r="J610">
        <v>-0.32825952370403499</v>
      </c>
      <c r="K610">
        <v>223.40387073129901</v>
      </c>
      <c r="L610">
        <v>221.997312690678</v>
      </c>
      <c r="M610">
        <v>56.7542904567009</v>
      </c>
      <c r="N610">
        <v>0.81217905574617599</v>
      </c>
      <c r="O610">
        <v>27.078806155483601</v>
      </c>
      <c r="P610">
        <v>17.4427083333333</v>
      </c>
      <c r="Q610">
        <v>0.132746075616203</v>
      </c>
    </row>
    <row r="611" spans="1:17" x14ac:dyDescent="0.3">
      <c r="A611" t="s">
        <v>1349</v>
      </c>
      <c r="B611" t="s">
        <v>1350</v>
      </c>
      <c r="C611" t="str">
        <f>IFERROR(VLOOKUP(Table1[[#This Row],[Ticker]],[1]!Table2[[Symbol]:[Industry]],2,FALSE),"-")</f>
        <v>-</v>
      </c>
      <c r="D611" t="s">
        <v>46</v>
      </c>
      <c r="E611">
        <v>8432.9484524250001</v>
      </c>
      <c r="F611">
        <v>562.95000000000005</v>
      </c>
      <c r="G611">
        <v>54.477286777246597</v>
      </c>
      <c r="H611">
        <v>9.4014612153122492</v>
      </c>
      <c r="I611">
        <v>14.8413385382364</v>
      </c>
      <c r="J611">
        <v>9.5296430877244305</v>
      </c>
      <c r="K611">
        <v>517.73523535228605</v>
      </c>
      <c r="L611">
        <v>446.95359385733099</v>
      </c>
      <c r="M611">
        <v>74.052034607597506</v>
      </c>
      <c r="N611">
        <v>0.85800601109856001</v>
      </c>
      <c r="O611">
        <v>4.4497735145217101</v>
      </c>
      <c r="P611">
        <v>96.663755458515297</v>
      </c>
      <c r="Q611">
        <v>3.07440484341E-3</v>
      </c>
    </row>
    <row r="612" spans="1:17" x14ac:dyDescent="0.3">
      <c r="A612" t="s">
        <v>1351</v>
      </c>
      <c r="B612" t="s">
        <v>1352</v>
      </c>
      <c r="C612" t="str">
        <f>IFERROR(VLOOKUP(Table1[[#This Row],[Ticker]],[1]!Table2[[Symbol]:[Industry]],2,FALSE),"-")</f>
        <v>-</v>
      </c>
      <c r="D612" t="s">
        <v>92</v>
      </c>
      <c r="E612">
        <v>8378.8685066399994</v>
      </c>
      <c r="F612">
        <v>1067.0999999999999</v>
      </c>
      <c r="G612">
        <v>128.238656466999</v>
      </c>
      <c r="H612">
        <v>11.263393840531201</v>
      </c>
      <c r="I612">
        <v>13.607483035964499</v>
      </c>
      <c r="J612">
        <v>-2.7049943666551002</v>
      </c>
      <c r="K612">
        <v>1021.00940234194</v>
      </c>
      <c r="L612">
        <v>849.09345270704296</v>
      </c>
      <c r="M612">
        <v>53.118387983379698</v>
      </c>
      <c r="N612">
        <v>0.85529339556772999</v>
      </c>
      <c r="O612">
        <v>10.2989410551963</v>
      </c>
      <c r="P612">
        <v>180.81578947368399</v>
      </c>
    </row>
    <row r="613" spans="1:17" hidden="1" x14ac:dyDescent="0.3">
      <c r="A613" t="s">
        <v>1353</v>
      </c>
      <c r="B613" t="s">
        <v>1354</v>
      </c>
      <c r="C613" t="str">
        <f>IFERROR(VLOOKUP(Table1[[#This Row],[Ticker]],[1]!Table2[[Symbol]:[Industry]],2,FALSE),"-")</f>
        <v>-</v>
      </c>
      <c r="D613" t="s">
        <v>743</v>
      </c>
      <c r="E613">
        <v>8375.5088797930002</v>
      </c>
      <c r="F613">
        <v>263.70999999999998</v>
      </c>
      <c r="G613">
        <v>1.3108582493732901</v>
      </c>
      <c r="H613">
        <v>-0.65136550707452601</v>
      </c>
      <c r="I613">
        <v>0.73854392359721999</v>
      </c>
      <c r="J613">
        <v>8.7223718191247104E-3</v>
      </c>
      <c r="K613">
        <v>255.50032965420999</v>
      </c>
      <c r="L613">
        <v>236.86807832647301</v>
      </c>
      <c r="M613">
        <v>59.785019392106697</v>
      </c>
      <c r="N613">
        <v>0.312099170345916</v>
      </c>
      <c r="O613">
        <v>2.8212809525615299</v>
      </c>
      <c r="P613">
        <v>33.930929405789698</v>
      </c>
      <c r="Q613">
        <v>1.1816369177710001E-3</v>
      </c>
    </row>
    <row r="614" spans="1:17" hidden="1" x14ac:dyDescent="0.3">
      <c r="A614" t="s">
        <v>1355</v>
      </c>
      <c r="B614" t="s">
        <v>1356</v>
      </c>
      <c r="C614" t="str">
        <f>IFERROR(VLOOKUP(Table1[[#This Row],[Ticker]],[1]!Table2[[Symbol]:[Industry]],2,FALSE),"-")</f>
        <v>-</v>
      </c>
      <c r="D614" t="s">
        <v>1357</v>
      </c>
      <c r="E614">
        <v>8369.7008711939998</v>
      </c>
      <c r="F614">
        <v>1230.3900000000001</v>
      </c>
      <c r="K614">
        <v>1221.0284065276701</v>
      </c>
      <c r="L614">
        <v>1201.49851616978</v>
      </c>
      <c r="M614">
        <v>68.273684852772604</v>
      </c>
      <c r="N614">
        <v>1</v>
      </c>
      <c r="Q614">
        <v>-6.1080809493942997E-2</v>
      </c>
    </row>
    <row r="615" spans="1:17" x14ac:dyDescent="0.3">
      <c r="A615" t="s">
        <v>1358</v>
      </c>
      <c r="B615" t="s">
        <v>1359</v>
      </c>
      <c r="C615" t="str">
        <f>IFERROR(VLOOKUP(Table1[[#This Row],[Ticker]],[1]!Table2[[Symbol]:[Industry]],2,FALSE),"-")</f>
        <v>-</v>
      </c>
      <c r="D615" t="s">
        <v>602</v>
      </c>
      <c r="E615">
        <v>8369.50630112</v>
      </c>
      <c r="F615">
        <v>47.91</v>
      </c>
      <c r="G615">
        <v>-30.878795970556801</v>
      </c>
      <c r="H615">
        <v>9.0049257925426804</v>
      </c>
      <c r="I615">
        <v>-37.655267545307296</v>
      </c>
      <c r="J615">
        <v>-2.1127011661578399</v>
      </c>
      <c r="K615">
        <v>45.667888347600801</v>
      </c>
      <c r="L615">
        <v>46.419204546589597</v>
      </c>
      <c r="M615">
        <v>61.992389430184303</v>
      </c>
      <c r="N615">
        <v>1.33975811657904</v>
      </c>
      <c r="O615">
        <v>43.393863494051303</v>
      </c>
      <c r="P615">
        <v>23.958602846054301</v>
      </c>
      <c r="Q615">
        <v>2.8026728814651E-2</v>
      </c>
    </row>
    <row r="616" spans="1:17" x14ac:dyDescent="0.3">
      <c r="A616" t="s">
        <v>1360</v>
      </c>
      <c r="B616" t="s">
        <v>1361</v>
      </c>
      <c r="C616" t="str">
        <f>IFERROR(VLOOKUP(Table1[[#This Row],[Ticker]],[1]!Table2[[Symbol]:[Industry]],2,FALSE),"-")</f>
        <v>-</v>
      </c>
      <c r="D616" t="s">
        <v>632</v>
      </c>
      <c r="E616">
        <v>8368.7861367000005</v>
      </c>
      <c r="F616">
        <v>419.65</v>
      </c>
      <c r="G616">
        <v>38.263783141062497</v>
      </c>
      <c r="H616">
        <v>1.68489417304304</v>
      </c>
      <c r="I616">
        <v>10.3236305488514</v>
      </c>
      <c r="J616">
        <v>8.0328712750963103</v>
      </c>
      <c r="K616">
        <v>390.13016824637202</v>
      </c>
      <c r="L616">
        <v>341.58445354864699</v>
      </c>
      <c r="M616">
        <v>70.468623708938694</v>
      </c>
      <c r="N616">
        <v>0.94811554384049401</v>
      </c>
      <c r="O616">
        <v>7.3871083045394998</v>
      </c>
      <c r="P616">
        <v>95.004646840148695</v>
      </c>
      <c r="Q616">
        <v>5.3549805975703003E-2</v>
      </c>
    </row>
    <row r="617" spans="1:17" x14ac:dyDescent="0.3">
      <c r="A617" t="s">
        <v>1362</v>
      </c>
      <c r="B617" t="s">
        <v>1363</v>
      </c>
      <c r="C617" t="str">
        <f>IFERROR(VLOOKUP(Table1[[#This Row],[Ticker]],[1]!Table2[[Symbol]:[Industry]],2,FALSE),"-")</f>
        <v>-</v>
      </c>
      <c r="D617" t="s">
        <v>561</v>
      </c>
      <c r="E617">
        <v>8341.1703304799994</v>
      </c>
      <c r="F617">
        <v>301.25</v>
      </c>
      <c r="G617">
        <v>-24.376803921424099</v>
      </c>
      <c r="H617">
        <v>12.935535316109499</v>
      </c>
      <c r="I617">
        <v>3.11297468229751</v>
      </c>
      <c r="J617">
        <v>9.4181144162182893</v>
      </c>
      <c r="K617">
        <v>266.21624021396599</v>
      </c>
      <c r="L617">
        <v>262.29617002076401</v>
      </c>
      <c r="M617">
        <v>79.553048394363898</v>
      </c>
      <c r="N617">
        <v>2.0254241140057001</v>
      </c>
      <c r="O617">
        <v>6.5394190871369302</v>
      </c>
      <c r="P617">
        <v>36.931818181818102</v>
      </c>
      <c r="Q617">
        <v>-9.3473322557716995E-2</v>
      </c>
    </row>
    <row r="618" spans="1:17" x14ac:dyDescent="0.3">
      <c r="A618" t="s">
        <v>1364</v>
      </c>
      <c r="B618" t="s">
        <v>1365</v>
      </c>
      <c r="C618" t="str">
        <f>IFERROR(VLOOKUP(Table1[[#This Row],[Ticker]],[1]!Table2[[Symbol]:[Industry]],2,FALSE),"-")</f>
        <v>-</v>
      </c>
      <c r="D618" t="s">
        <v>1366</v>
      </c>
      <c r="E618">
        <v>8310.5068936400003</v>
      </c>
      <c r="F618">
        <v>1325.25</v>
      </c>
      <c r="G618">
        <v>153.20028661118101</v>
      </c>
      <c r="H618">
        <v>-2.9352987778041602</v>
      </c>
      <c r="I618">
        <v>61.216272724174402</v>
      </c>
      <c r="J618">
        <v>-3.19140486504332</v>
      </c>
      <c r="K618">
        <v>1257.3171421428499</v>
      </c>
      <c r="L618">
        <v>949.8001825975</v>
      </c>
      <c r="M618">
        <v>52.097999903987102</v>
      </c>
      <c r="N618">
        <v>0.54195731699796801</v>
      </c>
      <c r="O618">
        <v>7.1495944161478802</v>
      </c>
      <c r="P618">
        <v>204.34033758181101</v>
      </c>
      <c r="Q618">
        <v>0.16299759907323899</v>
      </c>
    </row>
    <row r="619" spans="1:17" x14ac:dyDescent="0.3">
      <c r="A619" t="s">
        <v>1367</v>
      </c>
      <c r="B619" t="s">
        <v>1368</v>
      </c>
      <c r="C619" t="str">
        <f>IFERROR(VLOOKUP(Table1[[#This Row],[Ticker]],[1]!Table2[[Symbol]:[Industry]],2,FALSE),"-")</f>
        <v>-</v>
      </c>
      <c r="D619" t="s">
        <v>385</v>
      </c>
      <c r="E619">
        <v>8295.7107512399998</v>
      </c>
      <c r="F619">
        <v>1763.6</v>
      </c>
      <c r="G619">
        <v>96.425315200247496</v>
      </c>
      <c r="H619">
        <v>6.3497587600434597</v>
      </c>
      <c r="I619">
        <v>41.495473962081199</v>
      </c>
      <c r="J619">
        <v>-0.64213477049298595</v>
      </c>
      <c r="K619">
        <v>1696.64681652835</v>
      </c>
      <c r="L619">
        <v>1348.78431976194</v>
      </c>
      <c r="M619">
        <v>60.420333503453797</v>
      </c>
      <c r="N619">
        <v>0.48591441367106802</v>
      </c>
      <c r="O619">
        <v>9.1970968473576704</v>
      </c>
      <c r="P619">
        <v>130.65655244572301</v>
      </c>
      <c r="Q619">
        <v>8.9619490996614995E-2</v>
      </c>
    </row>
    <row r="620" spans="1:17" x14ac:dyDescent="0.3">
      <c r="A620" t="s">
        <v>1369</v>
      </c>
      <c r="B620" t="s">
        <v>1370</v>
      </c>
      <c r="C620" t="str">
        <f>IFERROR(VLOOKUP(Table1[[#This Row],[Ticker]],[1]!Table2[[Symbol]:[Industry]],2,FALSE),"-")</f>
        <v>-</v>
      </c>
      <c r="D620" t="s">
        <v>1371</v>
      </c>
      <c r="E620">
        <v>8285.9177919199992</v>
      </c>
      <c r="F620">
        <v>406.6</v>
      </c>
      <c r="G620">
        <v>50.107464911751599</v>
      </c>
      <c r="H620">
        <v>-19.133338384507201</v>
      </c>
      <c r="I620">
        <v>39.422115315886103</v>
      </c>
      <c r="J620">
        <v>-1.2126899664166899</v>
      </c>
      <c r="K620">
        <v>453.688543602945</v>
      </c>
      <c r="L620">
        <v>388.45476673097397</v>
      </c>
      <c r="M620">
        <v>33.4923639189375</v>
      </c>
      <c r="N620">
        <v>0.57565513356460096</v>
      </c>
      <c r="O620">
        <v>44.613871126414097</v>
      </c>
      <c r="P620">
        <v>96.377686549142695</v>
      </c>
      <c r="Q620">
        <v>8.6878249401256005E-2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Row],[Ticker]],[1]!Table2[[Symbol]:[Industry]],2,FALSE),"-")</f>
        <v>-</v>
      </c>
      <c r="D621" t="s">
        <v>1374</v>
      </c>
      <c r="E621">
        <v>8272.7397568420001</v>
      </c>
      <c r="F621">
        <v>255.76</v>
      </c>
      <c r="G621">
        <v>-1.8202729009724901</v>
      </c>
      <c r="H621">
        <v>14.991142852509199</v>
      </c>
      <c r="I621">
        <v>21.9148195647773</v>
      </c>
      <c r="J621">
        <v>2.7889296654851399</v>
      </c>
      <c r="K621">
        <v>225.48528777766299</v>
      </c>
      <c r="L621">
        <v>203.91941504840301</v>
      </c>
      <c r="M621">
        <v>77.7462610329478</v>
      </c>
      <c r="N621">
        <v>2.7927564990405398</v>
      </c>
      <c r="O621">
        <v>2.8307788551767299</v>
      </c>
      <c r="P621">
        <v>50.801886792452798</v>
      </c>
      <c r="Q621">
        <v>-1.9859820288449001E-2</v>
      </c>
    </row>
    <row r="622" spans="1:17" x14ac:dyDescent="0.3">
      <c r="A622" t="s">
        <v>1375</v>
      </c>
      <c r="B622" t="s">
        <v>1376</v>
      </c>
      <c r="C622" t="str">
        <f>IFERROR(VLOOKUP(Table1[[#This Row],[Ticker]],[1]!Table2[[Symbol]:[Industry]],2,FALSE),"-")</f>
        <v>-</v>
      </c>
      <c r="D622" t="s">
        <v>46</v>
      </c>
      <c r="E622">
        <v>8259.0855049999991</v>
      </c>
      <c r="F622">
        <v>580.75</v>
      </c>
      <c r="G622">
        <v>94.975725395352498</v>
      </c>
      <c r="H622">
        <v>12.6007221108626</v>
      </c>
      <c r="I622">
        <v>74.243982234462095</v>
      </c>
      <c r="J622">
        <v>7.1674101524167604</v>
      </c>
      <c r="K622">
        <v>521.91384521884197</v>
      </c>
      <c r="L622">
        <v>403.68830904198398</v>
      </c>
      <c r="M622">
        <v>74.463984957320093</v>
      </c>
      <c r="N622">
        <v>1.0696139073122</v>
      </c>
      <c r="O622">
        <v>6.5863108049935404</v>
      </c>
      <c r="P622">
        <v>140.725388601036</v>
      </c>
      <c r="Q622">
        <v>0.215658912822941</v>
      </c>
    </row>
    <row r="623" spans="1:17" hidden="1" x14ac:dyDescent="0.3">
      <c r="A623" t="s">
        <v>1377</v>
      </c>
      <c r="B623" t="s">
        <v>1378</v>
      </c>
      <c r="C623" t="str">
        <f>IFERROR(VLOOKUP(Table1[[#This Row],[Ticker]],[1]!Table2[[Symbol]:[Industry]],2,FALSE),"-")</f>
        <v>-</v>
      </c>
      <c r="D623" t="s">
        <v>46</v>
      </c>
      <c r="E623">
        <v>8257.878111</v>
      </c>
      <c r="F623">
        <v>771.5</v>
      </c>
      <c r="G623">
        <v>294.953619137256</v>
      </c>
      <c r="H623">
        <v>71.180626499732895</v>
      </c>
      <c r="I623">
        <v>234.41529777152601</v>
      </c>
      <c r="J623">
        <v>27.860929665485099</v>
      </c>
      <c r="K623">
        <v>501.01044303241002</v>
      </c>
      <c r="L623">
        <v>332.98325144291999</v>
      </c>
      <c r="M623">
        <v>90.318477557899996</v>
      </c>
      <c r="N623">
        <v>1.44153545427876</v>
      </c>
      <c r="O623">
        <v>10.1360985093972</v>
      </c>
      <c r="P623">
        <v>399.191200258815</v>
      </c>
    </row>
    <row r="624" spans="1:17" x14ac:dyDescent="0.3">
      <c r="A624" t="s">
        <v>1379</v>
      </c>
      <c r="B624" t="s">
        <v>1380</v>
      </c>
      <c r="C624" t="str">
        <f>IFERROR(VLOOKUP(Table1[[#This Row],[Ticker]],[1]!Table2[[Symbol]:[Industry]],2,FALSE),"-")</f>
        <v>-</v>
      </c>
      <c r="D624" t="s">
        <v>212</v>
      </c>
      <c r="E624">
        <v>8221.8595301259993</v>
      </c>
      <c r="F624">
        <v>213.5</v>
      </c>
      <c r="G624">
        <v>-9.75300261602675</v>
      </c>
      <c r="H624">
        <v>6.8153262483580903</v>
      </c>
      <c r="I624">
        <v>-13.4676676201113</v>
      </c>
      <c r="J624">
        <v>-14.7039621814366</v>
      </c>
      <c r="K624">
        <v>206.28131417615401</v>
      </c>
      <c r="L624">
        <v>198.45696468153</v>
      </c>
      <c r="M624">
        <v>40.367108995087001</v>
      </c>
      <c r="N624">
        <v>1.98168610726925</v>
      </c>
      <c r="O624">
        <v>44.262295081967203</v>
      </c>
      <c r="P624">
        <v>47.802007615091703</v>
      </c>
      <c r="Q624">
        <v>0.100746438606807</v>
      </c>
    </row>
    <row r="625" spans="1:17" x14ac:dyDescent="0.3">
      <c r="A625" t="s">
        <v>1381</v>
      </c>
      <c r="B625" t="s">
        <v>1382</v>
      </c>
      <c r="C625" t="str">
        <f>IFERROR(VLOOKUP(Table1[[#This Row],[Ticker]],[1]!Table2[[Symbol]:[Industry]],2,FALSE),"-")</f>
        <v>-</v>
      </c>
      <c r="D625" t="s">
        <v>306</v>
      </c>
      <c r="E625">
        <v>8213.6352334399999</v>
      </c>
      <c r="F625">
        <v>1920.85</v>
      </c>
      <c r="G625">
        <v>87.121658122123804</v>
      </c>
      <c r="H625">
        <v>15.3723768665969</v>
      </c>
      <c r="I625">
        <v>46.163500153068497</v>
      </c>
      <c r="J625">
        <v>2.9578227671175799</v>
      </c>
      <c r="K625">
        <v>1682.68971386824</v>
      </c>
      <c r="L625">
        <v>1342.66965701308</v>
      </c>
      <c r="M625">
        <v>62.265781710724397</v>
      </c>
      <c r="N625">
        <v>0.836814204549994</v>
      </c>
      <c r="O625">
        <v>5.4741390530234</v>
      </c>
      <c r="P625">
        <v>120.255704621029</v>
      </c>
      <c r="Q625">
        <v>9.9178000691559007E-2</v>
      </c>
    </row>
    <row r="626" spans="1:17" x14ac:dyDescent="0.3">
      <c r="A626" t="s">
        <v>1383</v>
      </c>
      <c r="B626" t="s">
        <v>1384</v>
      </c>
      <c r="C626" t="str">
        <f>IFERROR(VLOOKUP(Table1[[#This Row],[Ticker]],[1]!Table2[[Symbol]:[Industry]],2,FALSE),"-")</f>
        <v>-</v>
      </c>
      <c r="D626" t="s">
        <v>193</v>
      </c>
      <c r="E626">
        <v>8211.7417913399895</v>
      </c>
      <c r="F626">
        <v>2057.9</v>
      </c>
      <c r="G626">
        <v>92.507181369987507</v>
      </c>
      <c r="H626">
        <v>4.8082549232938403</v>
      </c>
      <c r="I626">
        <v>32.274286790888297</v>
      </c>
      <c r="J626">
        <v>-2.7556144253908301</v>
      </c>
      <c r="K626">
        <v>1824.7343007816301</v>
      </c>
      <c r="L626">
        <v>1459.2573067875801</v>
      </c>
      <c r="M626">
        <v>53.531141587502198</v>
      </c>
      <c r="N626">
        <v>0.46030935924400301</v>
      </c>
      <c r="O626">
        <v>5.5444870984984602</v>
      </c>
      <c r="P626">
        <v>142.10588235294099</v>
      </c>
      <c r="Q626">
        <v>6.0654111593961002E-2</v>
      </c>
    </row>
    <row r="627" spans="1:17" x14ac:dyDescent="0.3">
      <c r="A627" t="s">
        <v>1385</v>
      </c>
      <c r="B627" t="s">
        <v>1386</v>
      </c>
      <c r="C627" t="str">
        <f>IFERROR(VLOOKUP(Table1[[#This Row],[Ticker]],[1]!Table2[[Symbol]:[Industry]],2,FALSE),"-")</f>
        <v>-</v>
      </c>
      <c r="D627" t="s">
        <v>303</v>
      </c>
      <c r="E627">
        <v>8203.3784469999991</v>
      </c>
      <c r="F627">
        <v>404.05</v>
      </c>
      <c r="G627">
        <v>-26.624487388560802</v>
      </c>
      <c r="H627">
        <v>-15.1374243684578</v>
      </c>
      <c r="I627">
        <v>-17.833644017560399</v>
      </c>
      <c r="J627">
        <v>-0.396496077089109</v>
      </c>
      <c r="K627">
        <v>427.15365391622402</v>
      </c>
      <c r="L627">
        <v>408.97029654529501</v>
      </c>
      <c r="M627">
        <v>38.3763363373481</v>
      </c>
      <c r="N627">
        <v>0.82949041147230096</v>
      </c>
      <c r="O627">
        <v>24.984531617374</v>
      </c>
      <c r="P627">
        <v>16.189791516894299</v>
      </c>
      <c r="Q627">
        <v>5.8668394254949997E-2</v>
      </c>
    </row>
    <row r="628" spans="1:17" hidden="1" x14ac:dyDescent="0.3">
      <c r="A628" t="s">
        <v>1387</v>
      </c>
      <c r="B628" t="s">
        <v>1388</v>
      </c>
      <c r="C628" t="str">
        <f>IFERROR(VLOOKUP(Table1[[#This Row],[Ticker]],[1]!Table2[[Symbol]:[Industry]],2,FALSE),"-")</f>
        <v>-</v>
      </c>
      <c r="D628" t="s">
        <v>1389</v>
      </c>
      <c r="E628">
        <v>8200.5367859599992</v>
      </c>
      <c r="F628">
        <v>2100.5500000000002</v>
      </c>
      <c r="G628">
        <v>108.12363733274</v>
      </c>
      <c r="H628">
        <v>10.4116586183926</v>
      </c>
      <c r="I628">
        <v>75.993097255308101</v>
      </c>
      <c r="J628">
        <v>4.1388517434072201</v>
      </c>
      <c r="K628">
        <v>1693.7188885487501</v>
      </c>
      <c r="M628">
        <v>63.461219364305599</v>
      </c>
      <c r="N628">
        <v>0.77874614032075495</v>
      </c>
      <c r="O628">
        <v>1.16398086215514</v>
      </c>
      <c r="P628">
        <v>171.03870967741901</v>
      </c>
    </row>
    <row r="629" spans="1:17" hidden="1" x14ac:dyDescent="0.3">
      <c r="A629" t="s">
        <v>1390</v>
      </c>
      <c r="B629" t="s">
        <v>1391</v>
      </c>
      <c r="C629" t="str">
        <f>IFERROR(VLOOKUP(Table1[[#This Row],[Ticker]],[1]!Table2[[Symbol]:[Industry]],2,FALSE),"-")</f>
        <v>-</v>
      </c>
      <c r="D629" t="s">
        <v>262</v>
      </c>
      <c r="E629">
        <v>8176.1975069600003</v>
      </c>
      <c r="F629">
        <v>3462.85</v>
      </c>
      <c r="G629">
        <v>40.861525007097001</v>
      </c>
      <c r="H629">
        <v>15.8717555449991</v>
      </c>
      <c r="I629">
        <v>63.810193509611899</v>
      </c>
      <c r="J629">
        <v>-6.8706775671942699</v>
      </c>
      <c r="K629">
        <v>3203.4413316138998</v>
      </c>
      <c r="L629">
        <v>2554.5694367247402</v>
      </c>
      <c r="M629">
        <v>47.341100293787001</v>
      </c>
      <c r="N629">
        <v>1.7508671802407301</v>
      </c>
      <c r="O629">
        <v>13.576966949189201</v>
      </c>
      <c r="P629">
        <v>125.960848287112</v>
      </c>
      <c r="Q629">
        <v>0.149503557594519</v>
      </c>
    </row>
    <row r="630" spans="1:17" hidden="1" x14ac:dyDescent="0.3">
      <c r="A630" t="s">
        <v>1392</v>
      </c>
      <c r="B630" t="s">
        <v>1393</v>
      </c>
      <c r="C630" t="str">
        <f>IFERROR(VLOOKUP(Table1[[#This Row],[Ticker]],[1]!Table2[[Symbol]:[Industry]],2,FALSE),"-")</f>
        <v>-</v>
      </c>
      <c r="D630" t="s">
        <v>262</v>
      </c>
      <c r="E630">
        <v>8158.1556612000004</v>
      </c>
      <c r="F630">
        <v>1255.6500000000001</v>
      </c>
      <c r="G630">
        <v>68.053793710907698</v>
      </c>
      <c r="H630">
        <v>-9.1265143015811994</v>
      </c>
      <c r="I630">
        <v>62.662129097680797</v>
      </c>
      <c r="J630">
        <v>-8.5087307340880507</v>
      </c>
      <c r="K630">
        <v>1279.28346791329</v>
      </c>
      <c r="L630">
        <v>1005.46826648665</v>
      </c>
      <c r="M630">
        <v>35.610877004796102</v>
      </c>
      <c r="N630">
        <v>0.49445992890066298</v>
      </c>
      <c r="O630">
        <v>15.856329391151901</v>
      </c>
      <c r="P630">
        <v>132.076517881896</v>
      </c>
    </row>
    <row r="631" spans="1:17" hidden="1" x14ac:dyDescent="0.3">
      <c r="A631" t="s">
        <v>1394</v>
      </c>
      <c r="B631" t="s">
        <v>1395</v>
      </c>
      <c r="C631" t="str">
        <f>IFERROR(VLOOKUP(Table1[[#This Row],[Ticker]],[1]!Table2[[Symbol]:[Industry]],2,FALSE),"-")</f>
        <v>-</v>
      </c>
      <c r="D631" t="s">
        <v>226</v>
      </c>
      <c r="E631">
        <v>8145.1281888899903</v>
      </c>
      <c r="F631">
        <v>1576.55</v>
      </c>
      <c r="G631">
        <v>6636.5447679885701</v>
      </c>
      <c r="H631">
        <v>15.0981736609953</v>
      </c>
      <c r="I631">
        <v>316.44716737014699</v>
      </c>
      <c r="J631">
        <v>9.2635907299109093</v>
      </c>
      <c r="K631">
        <v>1337.4788889180199</v>
      </c>
      <c r="L631">
        <v>726.24651976322104</v>
      </c>
      <c r="M631">
        <v>70.565603854269298</v>
      </c>
      <c r="N631">
        <v>0.46153091711543098</v>
      </c>
      <c r="O631">
        <v>4.34175890393582</v>
      </c>
    </row>
    <row r="632" spans="1:17" x14ac:dyDescent="0.3">
      <c r="A632" t="s">
        <v>1396</v>
      </c>
      <c r="B632" t="s">
        <v>1397</v>
      </c>
      <c r="C632" t="str">
        <f>IFERROR(VLOOKUP(Table1[[#This Row],[Ticker]],[1]!Table2[[Symbol]:[Industry]],2,FALSE),"-")</f>
        <v>-</v>
      </c>
      <c r="D632" t="s">
        <v>193</v>
      </c>
      <c r="E632">
        <v>8133.2275608800001</v>
      </c>
      <c r="F632">
        <v>1512.95</v>
      </c>
      <c r="G632">
        <v>29.493649849876601</v>
      </c>
      <c r="H632">
        <v>6.9216738564363904</v>
      </c>
      <c r="I632">
        <v>35.498929084062802</v>
      </c>
      <c r="J632">
        <v>-1.8510017781535999</v>
      </c>
      <c r="K632">
        <v>1373.0987695931201</v>
      </c>
      <c r="L632">
        <v>1143.45120794788</v>
      </c>
      <c r="M632">
        <v>64.800758116019495</v>
      </c>
      <c r="N632">
        <v>0.518370090072792</v>
      </c>
      <c r="O632">
        <v>2.44885819095144</v>
      </c>
      <c r="P632">
        <v>84.393662400975003</v>
      </c>
      <c r="Q632">
        <v>6.7506490494905994E-2</v>
      </c>
    </row>
    <row r="633" spans="1:17" x14ac:dyDescent="0.3">
      <c r="A633" t="s">
        <v>1398</v>
      </c>
      <c r="B633" t="s">
        <v>1399</v>
      </c>
      <c r="C633" t="str">
        <f>IFERROR(VLOOKUP(Table1[[#This Row],[Ticker]],[1]!Table2[[Symbol]:[Industry]],2,FALSE),"-")</f>
        <v>-</v>
      </c>
      <c r="D633" t="s">
        <v>130</v>
      </c>
      <c r="E633">
        <v>8110.6588215899901</v>
      </c>
      <c r="F633">
        <v>489.55</v>
      </c>
      <c r="G633">
        <v>94.3630299213211</v>
      </c>
      <c r="H633">
        <v>-13.8236115255639</v>
      </c>
      <c r="I633">
        <v>3.9926669041119598</v>
      </c>
      <c r="J633">
        <v>-4.5823573715518799</v>
      </c>
      <c r="K633">
        <v>532.02351926462302</v>
      </c>
      <c r="L633">
        <v>460.139512942745</v>
      </c>
      <c r="M633">
        <v>35.569457110573197</v>
      </c>
      <c r="N633">
        <v>0.78009215942443999</v>
      </c>
      <c r="O633">
        <v>29.6701051986518</v>
      </c>
      <c r="P633">
        <v>125.75513027438301</v>
      </c>
    </row>
    <row r="634" spans="1:17" x14ac:dyDescent="0.3">
      <c r="A634" t="s">
        <v>1400</v>
      </c>
      <c r="B634" t="s">
        <v>1401</v>
      </c>
      <c r="C634" t="str">
        <f>IFERROR(VLOOKUP(Table1[[#This Row],[Ticker]],[1]!Table2[[Symbol]:[Industry]],2,FALSE),"-")</f>
        <v>-</v>
      </c>
      <c r="D634" t="s">
        <v>248</v>
      </c>
      <c r="E634">
        <v>8081.0426350399903</v>
      </c>
      <c r="F634">
        <v>7227.25</v>
      </c>
      <c r="G634">
        <v>34.923742899154902</v>
      </c>
      <c r="H634">
        <v>1.0408858931957199</v>
      </c>
      <c r="I634">
        <v>-2.0156409245270899</v>
      </c>
      <c r="J634">
        <v>6.2023603637354503</v>
      </c>
      <c r="K634">
        <v>6895.0744694432096</v>
      </c>
      <c r="L634">
        <v>6317.9176960039904</v>
      </c>
      <c r="M634">
        <v>75.566609813376701</v>
      </c>
      <c r="N634">
        <v>0.61728854729040805</v>
      </c>
      <c r="O634">
        <v>8.2707807257255492</v>
      </c>
      <c r="P634">
        <v>66.105492990117199</v>
      </c>
      <c r="Q634">
        <v>3.0572899606596999E-2</v>
      </c>
    </row>
    <row r="635" spans="1:17" x14ac:dyDescent="0.3">
      <c r="A635" t="s">
        <v>1402</v>
      </c>
      <c r="B635" t="s">
        <v>1403</v>
      </c>
      <c r="C635" t="str">
        <f>IFERROR(VLOOKUP(Table1[[#This Row],[Ticker]],[1]!Table2[[Symbol]:[Industry]],2,FALSE),"-")</f>
        <v>-</v>
      </c>
      <c r="D635" t="s">
        <v>46</v>
      </c>
      <c r="E635">
        <v>8019.7508628160003</v>
      </c>
      <c r="F635">
        <v>48.19</v>
      </c>
      <c r="G635">
        <v>47.933597081280297</v>
      </c>
      <c r="H635">
        <v>-15.853523639854</v>
      </c>
      <c r="I635">
        <v>15.2413938900664</v>
      </c>
      <c r="J635">
        <v>-4.2444082683488302</v>
      </c>
      <c r="K635">
        <v>47.7799228336211</v>
      </c>
      <c r="L635">
        <v>39.438050497019503</v>
      </c>
      <c r="M635">
        <v>44.971359612437901</v>
      </c>
      <c r="N635">
        <v>0.42344559216987598</v>
      </c>
      <c r="O635">
        <v>19.319360863249599</v>
      </c>
      <c r="P635">
        <v>114.987753130747</v>
      </c>
      <c r="Q635">
        <v>0.13795694962091501</v>
      </c>
    </row>
    <row r="636" spans="1:17" x14ac:dyDescent="0.3">
      <c r="A636" t="s">
        <v>1404</v>
      </c>
      <c r="B636" t="s">
        <v>1405</v>
      </c>
      <c r="C636" t="str">
        <f>IFERROR(VLOOKUP(Table1[[#This Row],[Ticker]],[1]!Table2[[Symbol]:[Industry]],2,FALSE),"-")</f>
        <v>-</v>
      </c>
      <c r="D636" t="s">
        <v>669</v>
      </c>
      <c r="E636">
        <v>8015.2719063599998</v>
      </c>
      <c r="F636">
        <v>470.05</v>
      </c>
      <c r="G636">
        <v>-1.5279878961047499</v>
      </c>
      <c r="H636">
        <v>-10.6144348090767</v>
      </c>
      <c r="I636">
        <v>13.533863331462801</v>
      </c>
      <c r="J636">
        <v>-1.6332869486052799</v>
      </c>
      <c r="K636">
        <v>489.55377662303198</v>
      </c>
      <c r="L636">
        <v>432.45543421043601</v>
      </c>
      <c r="M636">
        <v>39.1652074120381</v>
      </c>
      <c r="N636">
        <v>0.24075004456486601</v>
      </c>
      <c r="O636">
        <v>35.889798957557701</v>
      </c>
      <c r="P636">
        <v>47.304920087746702</v>
      </c>
      <c r="Q636">
        <v>6.9067336224353001E-2</v>
      </c>
    </row>
    <row r="637" spans="1:17" x14ac:dyDescent="0.3">
      <c r="A637" t="s">
        <v>1406</v>
      </c>
      <c r="B637" t="s">
        <v>1407</v>
      </c>
      <c r="C637" t="str">
        <f>IFERROR(VLOOKUP(Table1[[#This Row],[Ticker]],[1]!Table2[[Symbol]:[Industry]],2,FALSE),"-")</f>
        <v>-</v>
      </c>
      <c r="D637" t="s">
        <v>446</v>
      </c>
      <c r="E637">
        <v>8002.71608801</v>
      </c>
      <c r="F637">
        <v>499.65</v>
      </c>
      <c r="G637">
        <v>-35.097704530769903</v>
      </c>
      <c r="H637">
        <v>-5.9133088907650402</v>
      </c>
      <c r="I637">
        <v>-7.6152629381594803</v>
      </c>
      <c r="J637">
        <v>0.42609471013247502</v>
      </c>
      <c r="K637">
        <v>517.43606014157001</v>
      </c>
      <c r="L637">
        <v>495.759060509937</v>
      </c>
      <c r="M637">
        <v>49.895021308843603</v>
      </c>
      <c r="N637">
        <v>0.84761421492550604</v>
      </c>
      <c r="O637">
        <v>26.868808165715901</v>
      </c>
      <c r="P637">
        <v>24.044190665342601</v>
      </c>
      <c r="Q637">
        <v>-2.7009183919599999E-2</v>
      </c>
    </row>
    <row r="638" spans="1:17" x14ac:dyDescent="0.3">
      <c r="A638" t="s">
        <v>1408</v>
      </c>
      <c r="B638" t="s">
        <v>1409</v>
      </c>
      <c r="C638" t="str">
        <f>IFERROR(VLOOKUP(Table1[[#This Row],[Ticker]],[1]!Table2[[Symbol]:[Industry]],2,FALSE),"-")</f>
        <v>-</v>
      </c>
      <c r="D638" t="s">
        <v>133</v>
      </c>
      <c r="E638">
        <v>7999.24581545</v>
      </c>
      <c r="F638">
        <v>657.95</v>
      </c>
      <c r="G638">
        <v>-56.605852714841099</v>
      </c>
      <c r="H638">
        <v>-1.2106566992116901</v>
      </c>
      <c r="I638">
        <v>-19.5607196130576</v>
      </c>
      <c r="J638">
        <v>3.6656874712602301</v>
      </c>
      <c r="K638">
        <v>665.45561898365202</v>
      </c>
      <c r="L638">
        <v>701.736726824931</v>
      </c>
      <c r="M638">
        <v>74.626361427484895</v>
      </c>
      <c r="N638">
        <v>4.80836994555278</v>
      </c>
      <c r="O638">
        <v>39.828254426628099</v>
      </c>
      <c r="P638">
        <v>9.9148012028065402</v>
      </c>
      <c r="Q638">
        <v>-0.105128303129537</v>
      </c>
    </row>
    <row r="639" spans="1:17" x14ac:dyDescent="0.3">
      <c r="A639" t="s">
        <v>1410</v>
      </c>
      <c r="B639" t="s">
        <v>1411</v>
      </c>
      <c r="C639" t="str">
        <f>IFERROR(VLOOKUP(Table1[[#This Row],[Ticker]],[1]!Table2[[Symbol]:[Industry]],2,FALSE),"-")</f>
        <v>-</v>
      </c>
      <c r="D639" t="s">
        <v>632</v>
      </c>
      <c r="E639">
        <v>7991.5261971800001</v>
      </c>
      <c r="F639">
        <v>587.25</v>
      </c>
      <c r="G639">
        <v>54.528866677446899</v>
      </c>
      <c r="H639">
        <v>6.13306411891468</v>
      </c>
      <c r="I639">
        <v>-4.3226584458503498E-2</v>
      </c>
      <c r="J639">
        <v>3.1023089758299802</v>
      </c>
      <c r="K639">
        <v>546.55183780848404</v>
      </c>
      <c r="L639">
        <v>505.69031942295101</v>
      </c>
      <c r="M639">
        <v>77.374588813803896</v>
      </c>
      <c r="N639">
        <v>0.98664946347411497</v>
      </c>
      <c r="O639">
        <v>13.409961685823699</v>
      </c>
      <c r="P639">
        <v>85.868017091311899</v>
      </c>
      <c r="Q639">
        <v>9.2802998574508994E-2</v>
      </c>
    </row>
    <row r="640" spans="1:17" hidden="1" x14ac:dyDescent="0.3">
      <c r="A640" t="s">
        <v>1412</v>
      </c>
      <c r="B640" t="s">
        <v>1413</v>
      </c>
      <c r="C640" t="str">
        <f>IFERROR(VLOOKUP(Table1[[#This Row],[Ticker]],[1]!Table2[[Symbol]:[Industry]],2,FALSE),"-")</f>
        <v>-</v>
      </c>
      <c r="D640" t="s">
        <v>541</v>
      </c>
      <c r="E640">
        <v>7960.4816119799998</v>
      </c>
      <c r="F640">
        <v>746.15</v>
      </c>
      <c r="G640">
        <v>7.21941584371194</v>
      </c>
      <c r="H640">
        <v>0.79544743810489404</v>
      </c>
      <c r="I640">
        <v>2.4217821496078602</v>
      </c>
      <c r="J640">
        <v>1.8941773922846199</v>
      </c>
      <c r="K640">
        <v>716.41607058761394</v>
      </c>
      <c r="M640">
        <v>51.063431505229602</v>
      </c>
      <c r="N640">
        <v>0.74673236204488302</v>
      </c>
      <c r="O640">
        <v>6.2788983448368301</v>
      </c>
      <c r="P640">
        <v>43.725320234999501</v>
      </c>
    </row>
    <row r="641" spans="1:17" hidden="1" x14ac:dyDescent="0.3">
      <c r="A641" t="s">
        <v>1414</v>
      </c>
      <c r="B641" t="s">
        <v>1415</v>
      </c>
      <c r="C641" t="str">
        <f>IFERROR(VLOOKUP(Table1[[#This Row],[Ticker]],[1]!Table2[[Symbol]:[Industry]],2,FALSE),"-")</f>
        <v>-</v>
      </c>
      <c r="D641" t="s">
        <v>46</v>
      </c>
      <c r="E641">
        <v>7959.1706282550003</v>
      </c>
      <c r="F641">
        <v>3588.45</v>
      </c>
      <c r="G641">
        <v>2268.61164068982</v>
      </c>
      <c r="H641">
        <v>22.867287609251498</v>
      </c>
      <c r="I641">
        <v>286.86120368471899</v>
      </c>
      <c r="J641">
        <v>12.3019223068841</v>
      </c>
      <c r="K641">
        <v>2825.8617630508402</v>
      </c>
      <c r="L641">
        <v>1607.7032344812901</v>
      </c>
      <c r="M641">
        <v>83.306138761727794</v>
      </c>
      <c r="N641">
        <v>0.75455183055126895</v>
      </c>
      <c r="O641">
        <v>5.0565007175800103</v>
      </c>
      <c r="P641">
        <v>2418.21052631578</v>
      </c>
    </row>
    <row r="642" spans="1:17" x14ac:dyDescent="0.3">
      <c r="A642" t="s">
        <v>1416</v>
      </c>
      <c r="B642" t="s">
        <v>1417</v>
      </c>
      <c r="C642" t="str">
        <f>IFERROR(VLOOKUP(Table1[[#This Row],[Ticker]],[1]!Table2[[Symbol]:[Industry]],2,FALSE),"-")</f>
        <v>-</v>
      </c>
      <c r="D642" t="s">
        <v>728</v>
      </c>
      <c r="E642">
        <v>7898.6872233000004</v>
      </c>
      <c r="F642">
        <v>251.6</v>
      </c>
      <c r="G642">
        <v>39.891857607977101</v>
      </c>
      <c r="H642">
        <v>-12.554748908105299</v>
      </c>
      <c r="I642">
        <v>21.359611553686399</v>
      </c>
      <c r="J642">
        <v>-2.6046394973335598</v>
      </c>
      <c r="K642">
        <v>245.44312815664199</v>
      </c>
      <c r="L642">
        <v>197.95376518134299</v>
      </c>
      <c r="M642">
        <v>42.300309443342201</v>
      </c>
      <c r="N642">
        <v>0.393348885387303</v>
      </c>
      <c r="O642">
        <v>17.841812400635899</v>
      </c>
      <c r="P642">
        <v>127.28093947606099</v>
      </c>
      <c r="Q642">
        <v>0.186822517879663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Row],[Ticker]],[1]!Table2[[Symbol]:[Industry]],2,FALSE),"-")</f>
        <v>-</v>
      </c>
      <c r="D643" t="s">
        <v>156</v>
      </c>
      <c r="E643">
        <v>7884.2039000000004</v>
      </c>
      <c r="F643">
        <v>413.5</v>
      </c>
      <c r="G643">
        <v>-28.167193289913801</v>
      </c>
      <c r="H643">
        <v>-16.6552531192158</v>
      </c>
      <c r="I643">
        <v>-13.531699081036299</v>
      </c>
      <c r="J643">
        <v>-2.71764844489838</v>
      </c>
      <c r="K643">
        <v>449.95474466827699</v>
      </c>
      <c r="L643">
        <v>424.81875851154899</v>
      </c>
      <c r="M643">
        <v>37.997145382744598</v>
      </c>
      <c r="N643">
        <v>0.33031172652237301</v>
      </c>
      <c r="O643">
        <v>32.406287787182599</v>
      </c>
      <c r="P643">
        <v>19.855072463768099</v>
      </c>
      <c r="Q643">
        <v>8.2826006187945E-2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Row],[Ticker]],[1]!Table2[[Symbol]:[Industry]],2,FALSE),"-")</f>
        <v>-</v>
      </c>
      <c r="D644" t="s">
        <v>226</v>
      </c>
      <c r="E644">
        <v>7845.3085046199903</v>
      </c>
      <c r="F644">
        <v>2022.1</v>
      </c>
      <c r="G644">
        <v>-14.656372171077701</v>
      </c>
      <c r="H644">
        <v>-5.3204910444365598</v>
      </c>
      <c r="I644">
        <v>10.658591159612699</v>
      </c>
      <c r="J644">
        <v>-0.76378022538443102</v>
      </c>
      <c r="K644">
        <v>2107.96169899601</v>
      </c>
      <c r="L644">
        <v>1997.3257554696399</v>
      </c>
      <c r="M644">
        <v>45.922202292394402</v>
      </c>
      <c r="N644">
        <v>0.63476486174054403</v>
      </c>
      <c r="O644">
        <v>35.651055833044801</v>
      </c>
      <c r="P644">
        <v>38.319994527669401</v>
      </c>
      <c r="Q644">
        <v>-2.5677401811107E-2</v>
      </c>
    </row>
    <row r="645" spans="1:17" hidden="1" x14ac:dyDescent="0.3">
      <c r="A645" t="s">
        <v>1422</v>
      </c>
      <c r="B645" t="s">
        <v>1423</v>
      </c>
      <c r="C645" t="str">
        <f>IFERROR(VLOOKUP(Table1[[#This Row],[Ticker]],[1]!Table2[[Symbol]:[Industry]],2,FALSE),"-")</f>
        <v>-</v>
      </c>
      <c r="D645" t="s">
        <v>632</v>
      </c>
      <c r="E645">
        <v>7819.86547156499</v>
      </c>
      <c r="F645">
        <v>3899.45</v>
      </c>
      <c r="G645">
        <v>-7.5799712809243296</v>
      </c>
      <c r="H645">
        <v>0.61611731716112295</v>
      </c>
      <c r="I645">
        <v>-2.5794249661956798</v>
      </c>
      <c r="J645">
        <v>5.2415810996125103</v>
      </c>
      <c r="K645">
        <v>3753.0598910213898</v>
      </c>
      <c r="L645">
        <v>3538.0941395967402</v>
      </c>
      <c r="M645">
        <v>73.7377611133372</v>
      </c>
      <c r="N645">
        <v>0.48718367623583603</v>
      </c>
      <c r="O645">
        <v>9.9847414378950905</v>
      </c>
      <c r="P645">
        <v>28.841420098792302</v>
      </c>
      <c r="Q645">
        <v>-1.3842718438277E-2</v>
      </c>
    </row>
    <row r="646" spans="1:17" hidden="1" x14ac:dyDescent="0.3">
      <c r="A646" t="s">
        <v>1424</v>
      </c>
      <c r="B646" t="s">
        <v>1425</v>
      </c>
      <c r="C646" t="str">
        <f>IFERROR(VLOOKUP(Table1[[#This Row],[Ticker]],[1]!Table2[[Symbol]:[Industry]],2,FALSE),"-")</f>
        <v>-</v>
      </c>
      <c r="D646" t="s">
        <v>1426</v>
      </c>
      <c r="E646">
        <v>7806.0628800000004</v>
      </c>
      <c r="F646">
        <v>3768.65</v>
      </c>
      <c r="G646">
        <v>916.27832014294097</v>
      </c>
      <c r="H646">
        <v>6.2974094646488101</v>
      </c>
      <c r="I646">
        <v>162.99926100524601</v>
      </c>
      <c r="J646">
        <v>8.6192776443955204</v>
      </c>
      <c r="K646">
        <v>3083.5874643265902</v>
      </c>
      <c r="L646">
        <v>2023.49989258345</v>
      </c>
      <c r="M646">
        <v>83.374804953277405</v>
      </c>
      <c r="N646">
        <v>0.88017905993533896</v>
      </c>
      <c r="O646">
        <v>4.8120679819033203</v>
      </c>
      <c r="P646">
        <v>992.36231884057895</v>
      </c>
    </row>
    <row r="647" spans="1:17" hidden="1" x14ac:dyDescent="0.3">
      <c r="A647" t="s">
        <v>1427</v>
      </c>
      <c r="B647" t="s">
        <v>1428</v>
      </c>
      <c r="C647" t="str">
        <f>IFERROR(VLOOKUP(Table1[[#This Row],[Ticker]],[1]!Table2[[Symbol]:[Industry]],2,FALSE),"-")</f>
        <v>-</v>
      </c>
      <c r="D647" t="s">
        <v>412</v>
      </c>
      <c r="E647">
        <v>7801.4564732999997</v>
      </c>
      <c r="F647">
        <v>350.2</v>
      </c>
      <c r="G647">
        <v>163.167582800194</v>
      </c>
      <c r="H647">
        <v>30.195775555089199</v>
      </c>
      <c r="I647">
        <v>54.7654421630154</v>
      </c>
      <c r="J647">
        <v>15.1438244023272</v>
      </c>
      <c r="K647">
        <v>284.901581585884</v>
      </c>
      <c r="L647">
        <v>228.333790435293</v>
      </c>
      <c r="M647">
        <v>85.728868934409405</v>
      </c>
      <c r="N647">
        <v>1.5639453087484201</v>
      </c>
      <c r="O647">
        <v>5.0685322672758302</v>
      </c>
      <c r="P647">
        <v>210.460992907801</v>
      </c>
      <c r="Q647">
        <v>0.17253517321752501</v>
      </c>
    </row>
    <row r="648" spans="1:17" x14ac:dyDescent="0.3">
      <c r="A648" t="s">
        <v>1429</v>
      </c>
      <c r="B648" t="s">
        <v>1430</v>
      </c>
      <c r="C648" t="str">
        <f>IFERROR(VLOOKUP(Table1[[#This Row],[Ticker]],[1]!Table2[[Symbol]:[Industry]],2,FALSE),"-")</f>
        <v>-</v>
      </c>
      <c r="D648" t="s">
        <v>193</v>
      </c>
      <c r="E648">
        <v>7764.2487172350002</v>
      </c>
      <c r="F648">
        <v>2778.2</v>
      </c>
      <c r="G648">
        <v>183.73157998326599</v>
      </c>
      <c r="H648">
        <v>9.3054772905167802</v>
      </c>
      <c r="I648">
        <v>89.537686797010494</v>
      </c>
      <c r="J648">
        <v>2.9875777263069998</v>
      </c>
      <c r="K648">
        <v>2390.1469036797098</v>
      </c>
      <c r="L648">
        <v>1762.5555218776601</v>
      </c>
      <c r="M648">
        <v>64.880182097930302</v>
      </c>
      <c r="N648">
        <v>0.481761509828879</v>
      </c>
      <c r="O648">
        <v>6.2594485638183004</v>
      </c>
      <c r="P648">
        <v>227.59860857260699</v>
      </c>
      <c r="Q648">
        <v>0.15620815563440199</v>
      </c>
    </row>
    <row r="649" spans="1:17" x14ac:dyDescent="0.3">
      <c r="A649" t="s">
        <v>1431</v>
      </c>
      <c r="B649" t="s">
        <v>1432</v>
      </c>
      <c r="C649" t="str">
        <f>IFERROR(VLOOKUP(Table1[[#This Row],[Ticker]],[1]!Table2[[Symbol]:[Industry]],2,FALSE),"-")</f>
        <v>-</v>
      </c>
      <c r="D649" t="s">
        <v>92</v>
      </c>
      <c r="E649">
        <v>7756.9955711949997</v>
      </c>
      <c r="F649">
        <v>3179.9</v>
      </c>
      <c r="G649">
        <v>68.385057206753302</v>
      </c>
      <c r="H649">
        <v>-5.3625977973112802</v>
      </c>
      <c r="I649">
        <v>5.6876393951417796</v>
      </c>
      <c r="J649">
        <v>-5.7251074624451004</v>
      </c>
      <c r="K649">
        <v>2989.0734914363702</v>
      </c>
      <c r="L649">
        <v>2504.7151725337399</v>
      </c>
      <c r="M649">
        <v>50.572962496566099</v>
      </c>
      <c r="N649">
        <v>2.3123119832971102</v>
      </c>
      <c r="O649">
        <v>9.5946413409226707</v>
      </c>
      <c r="P649">
        <v>105.0159569324</v>
      </c>
      <c r="Q649">
        <v>0.18767270602324099</v>
      </c>
    </row>
    <row r="650" spans="1:17" x14ac:dyDescent="0.3">
      <c r="A650" t="s">
        <v>1433</v>
      </c>
      <c r="B650" t="s">
        <v>1434</v>
      </c>
      <c r="C650" t="str">
        <f>IFERROR(VLOOKUP(Table1[[#This Row],[Ticker]],[1]!Table2[[Symbol]:[Industry]],2,FALSE),"-")</f>
        <v>-</v>
      </c>
      <c r="D650" t="s">
        <v>136</v>
      </c>
      <c r="E650">
        <v>7749.8129348399998</v>
      </c>
      <c r="F650">
        <v>438.8</v>
      </c>
      <c r="G650">
        <v>-52.449470858245498</v>
      </c>
      <c r="H650">
        <v>-10.9149526206317</v>
      </c>
      <c r="I650">
        <v>-28.298882770966301</v>
      </c>
      <c r="J650">
        <v>0.68080834024015302</v>
      </c>
      <c r="K650">
        <v>454.23682717135802</v>
      </c>
      <c r="L650">
        <v>481.57323829222003</v>
      </c>
      <c r="M650">
        <v>50.810663329729799</v>
      </c>
      <c r="N650">
        <v>0.59374731891536403</v>
      </c>
      <c r="O650">
        <v>60.711030082041901</v>
      </c>
      <c r="P650">
        <v>13.6493136493136</v>
      </c>
      <c r="Q650">
        <v>3.0065488166938999E-2</v>
      </c>
    </row>
    <row r="651" spans="1:17" x14ac:dyDescent="0.3">
      <c r="A651" t="s">
        <v>1435</v>
      </c>
      <c r="B651" t="s">
        <v>1436</v>
      </c>
      <c r="C651" t="str">
        <f>IFERROR(VLOOKUP(Table1[[#This Row],[Ticker]],[1]!Table2[[Symbol]:[Industry]],2,FALSE),"-")</f>
        <v>-</v>
      </c>
      <c r="D651" t="s">
        <v>193</v>
      </c>
      <c r="E651">
        <v>7740.9719266000002</v>
      </c>
      <c r="F651">
        <v>515.1</v>
      </c>
      <c r="G651">
        <v>29.3891615706276</v>
      </c>
      <c r="H651">
        <v>6.3893419499275899</v>
      </c>
      <c r="I651">
        <v>34.874291250349003</v>
      </c>
      <c r="J651">
        <v>-0.372428599286724</v>
      </c>
      <c r="K651">
        <v>484.262914051324</v>
      </c>
      <c r="L651">
        <v>401.30184315044897</v>
      </c>
      <c r="M651">
        <v>68.188108666529303</v>
      </c>
      <c r="N651">
        <v>1.3572050756720999</v>
      </c>
      <c r="O651">
        <v>6.1929722384002899</v>
      </c>
      <c r="P651">
        <v>89.688823421101006</v>
      </c>
      <c r="Q651">
        <v>0.15564867095461299</v>
      </c>
    </row>
    <row r="652" spans="1:17" x14ac:dyDescent="0.3">
      <c r="A652" t="s">
        <v>1437</v>
      </c>
      <c r="B652" t="s">
        <v>1438</v>
      </c>
      <c r="C652" t="str">
        <f>IFERROR(VLOOKUP(Table1[[#This Row],[Ticker]],[1]!Table2[[Symbol]:[Industry]],2,FALSE),"-")</f>
        <v>-</v>
      </c>
      <c r="D652" t="s">
        <v>193</v>
      </c>
      <c r="E652">
        <v>7580.4382064250003</v>
      </c>
      <c r="F652">
        <v>531.1</v>
      </c>
      <c r="G652">
        <v>6.5375644290874</v>
      </c>
      <c r="H652">
        <v>-1.2309766954380501</v>
      </c>
      <c r="I652">
        <v>9.6573730042167707</v>
      </c>
      <c r="J652">
        <v>-6.3461401664330701</v>
      </c>
      <c r="K652">
        <v>522.39918130820104</v>
      </c>
      <c r="L652">
        <v>456.18915697385501</v>
      </c>
      <c r="M652">
        <v>47.0352550622911</v>
      </c>
      <c r="N652">
        <v>2.2533968842243701</v>
      </c>
      <c r="O652">
        <v>20.4292976840519</v>
      </c>
      <c r="P652">
        <v>50.134275618374502</v>
      </c>
      <c r="Q652">
        <v>4.9256775588994002E-2</v>
      </c>
    </row>
    <row r="653" spans="1:17" x14ac:dyDescent="0.3">
      <c r="A653" t="s">
        <v>1439</v>
      </c>
      <c r="B653" t="s">
        <v>1440</v>
      </c>
      <c r="C653" t="str">
        <f>IFERROR(VLOOKUP(Table1[[#This Row],[Ticker]],[1]!Table2[[Symbol]:[Industry]],2,FALSE),"-")</f>
        <v>-</v>
      </c>
      <c r="D653" t="s">
        <v>51</v>
      </c>
      <c r="E653">
        <v>7558.4323061080004</v>
      </c>
      <c r="F653">
        <v>229.27</v>
      </c>
      <c r="G653">
        <v>-24.859188835718601</v>
      </c>
      <c r="H653">
        <v>1.0631151216166499</v>
      </c>
      <c r="I653">
        <v>-49.462665230153</v>
      </c>
      <c r="J653">
        <v>7.7024643166370597</v>
      </c>
      <c r="K653">
        <v>229.20568834949799</v>
      </c>
      <c r="L653">
        <v>261.00189085885199</v>
      </c>
      <c r="M653">
        <v>79.316644778549403</v>
      </c>
      <c r="N653">
        <v>1.1550854966589199</v>
      </c>
      <c r="O653">
        <v>106.219740916822</v>
      </c>
      <c r="P653">
        <v>16.914839367669501</v>
      </c>
      <c r="Q653">
        <v>-2.6608792506213001E-2</v>
      </c>
    </row>
    <row r="654" spans="1:17" hidden="1" x14ac:dyDescent="0.3">
      <c r="A654" t="s">
        <v>1441</v>
      </c>
      <c r="B654" t="s">
        <v>1442</v>
      </c>
      <c r="C654" t="str">
        <f>IFERROR(VLOOKUP(Table1[[#This Row],[Ticker]],[1]!Table2[[Symbol]:[Industry]],2,FALSE),"-")</f>
        <v>-</v>
      </c>
      <c r="D654" t="s">
        <v>163</v>
      </c>
      <c r="E654">
        <v>7532.1304185819999</v>
      </c>
      <c r="F654">
        <v>203.66</v>
      </c>
      <c r="G654">
        <v>160.76357251674301</v>
      </c>
      <c r="H654">
        <v>19.730805404203799</v>
      </c>
      <c r="I654">
        <v>32.919197781230203</v>
      </c>
      <c r="J654">
        <v>4.1192651197992296</v>
      </c>
      <c r="K654">
        <v>175.634324216876</v>
      </c>
      <c r="L654">
        <v>137.06324965238699</v>
      </c>
      <c r="M654">
        <v>70.039482294820601</v>
      </c>
      <c r="N654">
        <v>1.5938223769525599</v>
      </c>
      <c r="O654">
        <v>5.9560051065501201</v>
      </c>
      <c r="P654">
        <v>237.18543046357601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Row],[Ticker]],[1]!Table2[[Symbol]:[Industry]],2,FALSE),"-")</f>
        <v>-</v>
      </c>
      <c r="D655" t="s">
        <v>632</v>
      </c>
      <c r="E655">
        <v>7518.5123979999998</v>
      </c>
      <c r="F655">
        <v>374.95</v>
      </c>
      <c r="G655">
        <v>-33.549207678856597</v>
      </c>
      <c r="H655">
        <v>-2.3473397678677199</v>
      </c>
      <c r="I655">
        <v>-23.560100776470399</v>
      </c>
      <c r="J655">
        <v>-2.1554378107556098</v>
      </c>
      <c r="K655">
        <v>360.09551213824898</v>
      </c>
      <c r="L655">
        <v>347.55944226220498</v>
      </c>
      <c r="M655">
        <v>58.904145424218001</v>
      </c>
      <c r="N655">
        <v>0.99026372339870306</v>
      </c>
      <c r="O655">
        <v>16.535538071742899</v>
      </c>
      <c r="P655">
        <v>40.037348272642298</v>
      </c>
      <c r="Q655">
        <v>0.155070766318081</v>
      </c>
    </row>
    <row r="656" spans="1:17" x14ac:dyDescent="0.3">
      <c r="A656" t="s">
        <v>1445</v>
      </c>
      <c r="B656" t="s">
        <v>1446</v>
      </c>
      <c r="C656" t="str">
        <f>IFERROR(VLOOKUP(Table1[[#This Row],[Ticker]],[1]!Table2[[Symbol]:[Industry]],2,FALSE),"-")</f>
        <v>-</v>
      </c>
      <c r="D656" t="s">
        <v>51</v>
      </c>
      <c r="E656">
        <v>7435.5316897800003</v>
      </c>
      <c r="F656">
        <v>763.35</v>
      </c>
      <c r="G656">
        <v>78.261371682049301</v>
      </c>
      <c r="H656">
        <v>12.694042791414899</v>
      </c>
      <c r="I656">
        <v>71.760492356485301</v>
      </c>
      <c r="J656">
        <v>9.5780756429150706</v>
      </c>
      <c r="K656">
        <v>653.66293017820499</v>
      </c>
      <c r="L656">
        <v>515.59716233199197</v>
      </c>
      <c r="M656">
        <v>75.9265228582981</v>
      </c>
      <c r="N656">
        <v>1.06763411442845</v>
      </c>
      <c r="O656">
        <v>4.5261020501735603</v>
      </c>
      <c r="P656">
        <v>157.19339622641499</v>
      </c>
      <c r="Q656">
        <v>1.3603551552878001E-2</v>
      </c>
    </row>
    <row r="657" spans="1:17" hidden="1" x14ac:dyDescent="0.3">
      <c r="A657" t="s">
        <v>1447</v>
      </c>
      <c r="B657" t="s">
        <v>1448</v>
      </c>
      <c r="C657" t="str">
        <f>IFERROR(VLOOKUP(Table1[[#This Row],[Ticker]],[1]!Table2[[Symbol]:[Industry]],2,FALSE),"-")</f>
        <v>-</v>
      </c>
      <c r="D657" t="s">
        <v>632</v>
      </c>
      <c r="E657">
        <v>7417.8266192999999</v>
      </c>
      <c r="F657">
        <v>91.75</v>
      </c>
      <c r="G657">
        <v>258.67775341955399</v>
      </c>
      <c r="H657">
        <v>218.76576540265</v>
      </c>
      <c r="I657">
        <v>274.31426467980702</v>
      </c>
      <c r="J657">
        <v>20.387838301279899</v>
      </c>
      <c r="M657">
        <v>100</v>
      </c>
      <c r="O657">
        <v>0</v>
      </c>
      <c r="P657">
        <v>307.77777777777698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Row],[Ticker]],[1]!Table2[[Symbol]:[Industry]],2,FALSE),"-")</f>
        <v>-</v>
      </c>
      <c r="D658" t="s">
        <v>127</v>
      </c>
      <c r="E658">
        <v>7409.3540970399899</v>
      </c>
      <c r="F658">
        <v>673.25</v>
      </c>
      <c r="G658">
        <v>25.568280924882</v>
      </c>
      <c r="H658">
        <v>10.8918086694121</v>
      </c>
      <c r="I658">
        <v>-1.64757323910864</v>
      </c>
      <c r="J658">
        <v>-2.8093367132045599</v>
      </c>
      <c r="K658">
        <v>630.71922947953499</v>
      </c>
      <c r="L658">
        <v>588.58103457012203</v>
      </c>
      <c r="M658">
        <v>64.427815522485403</v>
      </c>
      <c r="N658">
        <v>1.2505844844006799</v>
      </c>
      <c r="O658">
        <v>25.012996658002201</v>
      </c>
      <c r="P658">
        <v>59.983366007247596</v>
      </c>
      <c r="Q658">
        <v>8.9811206606000005E-2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Row],[Ticker]],[1]!Table2[[Symbol]:[Industry]],2,FALSE),"-")</f>
        <v>-</v>
      </c>
      <c r="D659" t="s">
        <v>24</v>
      </c>
      <c r="E659">
        <v>7408.4727753899997</v>
      </c>
      <c r="F659">
        <v>467.6</v>
      </c>
      <c r="G659">
        <v>-42.443983449056901</v>
      </c>
      <c r="H659">
        <v>0.52213393720531198</v>
      </c>
      <c r="I659">
        <v>-15.9130728411627</v>
      </c>
      <c r="J659">
        <v>0.34682988240489199</v>
      </c>
      <c r="K659">
        <v>463.57952927221299</v>
      </c>
      <c r="L659">
        <v>478.61040292345399</v>
      </c>
      <c r="M659">
        <v>70.145504950647094</v>
      </c>
      <c r="N659">
        <v>0.57128313613453596</v>
      </c>
      <c r="O659">
        <v>30.7420872540633</v>
      </c>
      <c r="P659">
        <v>6.74580527337063</v>
      </c>
    </row>
    <row r="660" spans="1:17" x14ac:dyDescent="0.3">
      <c r="A660" t="s">
        <v>1453</v>
      </c>
      <c r="B660" t="s">
        <v>1454</v>
      </c>
      <c r="C660" t="str">
        <f>IFERROR(VLOOKUP(Table1[[#This Row],[Ticker]],[1]!Table2[[Symbol]:[Industry]],2,FALSE),"-")</f>
        <v>-</v>
      </c>
      <c r="D660" t="s">
        <v>46</v>
      </c>
      <c r="E660">
        <v>7378.9730497800001</v>
      </c>
      <c r="F660">
        <v>196.44</v>
      </c>
      <c r="G660">
        <v>0.28540754600372098</v>
      </c>
      <c r="H660">
        <v>-8.7506405950384991</v>
      </c>
      <c r="I660">
        <v>-18.629435133761099</v>
      </c>
      <c r="J660">
        <v>2.2417681134202301</v>
      </c>
      <c r="K660">
        <v>195.71657284796299</v>
      </c>
      <c r="L660">
        <v>190.01469788120201</v>
      </c>
      <c r="M660">
        <v>60.750645783553701</v>
      </c>
      <c r="N660">
        <v>0.80639248108197004</v>
      </c>
      <c r="O660">
        <v>26.908979841172801</v>
      </c>
      <c r="P660">
        <v>43.912087912087898</v>
      </c>
      <c r="Q660">
        <v>0.15437603115253701</v>
      </c>
    </row>
    <row r="661" spans="1:17" x14ac:dyDescent="0.3">
      <c r="A661" t="s">
        <v>1455</v>
      </c>
      <c r="B661" t="s">
        <v>1456</v>
      </c>
      <c r="C661" t="str">
        <f>IFERROR(VLOOKUP(Table1[[#This Row],[Ticker]],[1]!Table2[[Symbol]:[Industry]],2,FALSE),"-")</f>
        <v>-</v>
      </c>
      <c r="D661" t="s">
        <v>139</v>
      </c>
      <c r="E661">
        <v>7321.3865020000003</v>
      </c>
      <c r="F661">
        <v>882.1</v>
      </c>
      <c r="G661">
        <v>64.981312017770094</v>
      </c>
      <c r="H661">
        <v>-7.96573252855453</v>
      </c>
      <c r="I661">
        <v>-9.0345067249427995</v>
      </c>
      <c r="J661">
        <v>-2.1537264788215</v>
      </c>
      <c r="K661">
        <v>897.25408805203699</v>
      </c>
      <c r="L661">
        <v>756.87783567866904</v>
      </c>
      <c r="M661">
        <v>48.7938910098039</v>
      </c>
      <c r="N661">
        <v>0.50331791740451004</v>
      </c>
      <c r="O661">
        <v>25.836073007595498</v>
      </c>
      <c r="P661">
        <v>143.80873410724101</v>
      </c>
      <c r="Q661">
        <v>0.15907418830481501</v>
      </c>
    </row>
    <row r="662" spans="1:17" hidden="1" x14ac:dyDescent="0.3">
      <c r="A662" t="s">
        <v>1457</v>
      </c>
      <c r="B662" t="s">
        <v>1458</v>
      </c>
      <c r="C662" t="str">
        <f>IFERROR(VLOOKUP(Table1[[#This Row],[Ticker]],[1]!Table2[[Symbol]:[Industry]],2,FALSE),"-")</f>
        <v>-</v>
      </c>
      <c r="D662" t="s">
        <v>43</v>
      </c>
      <c r="E662">
        <v>7300.9632320000001</v>
      </c>
      <c r="F662">
        <v>4759.25</v>
      </c>
      <c r="G662">
        <v>2.7333470050396098</v>
      </c>
      <c r="H662">
        <v>12.6580311598757</v>
      </c>
      <c r="I662">
        <v>14.653790347744</v>
      </c>
      <c r="J662">
        <v>7.1832305100411897</v>
      </c>
      <c r="K662">
        <v>4256.9057097721698</v>
      </c>
      <c r="L662">
        <v>3899.9290863049901</v>
      </c>
      <c r="M662">
        <v>79.882184534361102</v>
      </c>
      <c r="N662">
        <v>1.49300261788111</v>
      </c>
      <c r="O662">
        <v>3.37763303041445</v>
      </c>
      <c r="P662">
        <v>50.656853434631202</v>
      </c>
      <c r="Q662">
        <v>1.2098486485624E-2</v>
      </c>
    </row>
    <row r="663" spans="1:17" x14ac:dyDescent="0.3">
      <c r="A663" t="s">
        <v>1459</v>
      </c>
      <c r="B663" t="s">
        <v>1460</v>
      </c>
      <c r="C663" t="str">
        <f>IFERROR(VLOOKUP(Table1[[#This Row],[Ticker]],[1]!Table2[[Symbol]:[Industry]],2,FALSE),"-")</f>
        <v>-</v>
      </c>
      <c r="D663" t="s">
        <v>83</v>
      </c>
      <c r="E663">
        <v>7268.8911543300001</v>
      </c>
      <c r="F663">
        <v>3676.4</v>
      </c>
      <c r="G663">
        <v>42.367823957432101</v>
      </c>
      <c r="H663">
        <v>5.9702443001969003</v>
      </c>
      <c r="I663">
        <v>77.286631301827697</v>
      </c>
      <c r="J663">
        <v>1.24257843496661</v>
      </c>
      <c r="K663">
        <v>3292.06145557228</v>
      </c>
      <c r="L663">
        <v>2612.5154991546401</v>
      </c>
      <c r="M663">
        <v>62.093011702344199</v>
      </c>
      <c r="N663">
        <v>0.31511865555712398</v>
      </c>
      <c r="O663">
        <v>3.9073550212164099</v>
      </c>
      <c r="P663">
        <v>130.495297805642</v>
      </c>
      <c r="Q663">
        <v>-2.4970561167256999E-2</v>
      </c>
    </row>
    <row r="664" spans="1:17" x14ac:dyDescent="0.3">
      <c r="A664" t="s">
        <v>1461</v>
      </c>
      <c r="B664" t="s">
        <v>1462</v>
      </c>
      <c r="C664" t="str">
        <f>IFERROR(VLOOKUP(Table1[[#This Row],[Ticker]],[1]!Table2[[Symbol]:[Industry]],2,FALSE),"-")</f>
        <v>-</v>
      </c>
      <c r="D664" t="s">
        <v>121</v>
      </c>
      <c r="E664">
        <v>7258.6419788800004</v>
      </c>
      <c r="F664">
        <v>1206.1500000000001</v>
      </c>
      <c r="G664">
        <v>24.524210501585799</v>
      </c>
      <c r="H664">
        <v>-0.34522605355500002</v>
      </c>
      <c r="I664">
        <v>8.0697234423321103</v>
      </c>
      <c r="J664">
        <v>-2.64932286183446</v>
      </c>
      <c r="K664">
        <v>1147.3105384733301</v>
      </c>
      <c r="L664">
        <v>971.06770917093399</v>
      </c>
      <c r="M664">
        <v>48.704320331299897</v>
      </c>
      <c r="N664">
        <v>0.318465321508417</v>
      </c>
      <c r="O664">
        <v>11.6030344484516</v>
      </c>
      <c r="P664">
        <v>85.205374280230302</v>
      </c>
      <c r="Q664">
        <v>8.9161463334388999E-2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Row],[Ticker]],[1]!Table2[[Symbol]:[Industry]],2,FALSE),"-")</f>
        <v>-</v>
      </c>
      <c r="D665" t="s">
        <v>306</v>
      </c>
      <c r="E665">
        <v>7258.3806954499996</v>
      </c>
      <c r="F665">
        <v>3179.85</v>
      </c>
      <c r="G665">
        <v>149.86904887375201</v>
      </c>
      <c r="H665">
        <v>26.118503527512502</v>
      </c>
      <c r="I665">
        <v>53.360612742885799</v>
      </c>
      <c r="J665">
        <v>-6.0252869415625696</v>
      </c>
      <c r="K665">
        <v>2651.6127944988102</v>
      </c>
      <c r="L665">
        <v>1982.3466457473701</v>
      </c>
      <c r="M665">
        <v>52.275964963358497</v>
      </c>
      <c r="N665">
        <v>0.73155948404600801</v>
      </c>
      <c r="O665">
        <v>11.577590137899501</v>
      </c>
      <c r="P665">
        <v>183.37120705787899</v>
      </c>
      <c r="Q665">
        <v>0.131319674692079</v>
      </c>
    </row>
    <row r="666" spans="1:17" x14ac:dyDescent="0.3">
      <c r="A666" t="s">
        <v>1465</v>
      </c>
      <c r="B666" t="s">
        <v>1466</v>
      </c>
      <c r="C666" t="str">
        <f>IFERROR(VLOOKUP(Table1[[#This Row],[Ticker]],[1]!Table2[[Symbol]:[Industry]],2,FALSE),"-")</f>
        <v>-</v>
      </c>
      <c r="D666" t="s">
        <v>1467</v>
      </c>
      <c r="E666">
        <v>7244.2835177999996</v>
      </c>
      <c r="F666">
        <v>946.6</v>
      </c>
      <c r="G666">
        <v>0.84631047695311701</v>
      </c>
      <c r="H666">
        <v>3.9359532103405099</v>
      </c>
      <c r="I666">
        <v>11.0259650577594</v>
      </c>
      <c r="J666">
        <v>-0.238217456050028</v>
      </c>
      <c r="K666">
        <v>895.04235607271596</v>
      </c>
      <c r="L666">
        <v>804.88120986874401</v>
      </c>
      <c r="M666">
        <v>54.428028137284201</v>
      </c>
      <c r="N666">
        <v>0.72858470229500805</v>
      </c>
      <c r="O666">
        <v>9.3281216987111701</v>
      </c>
      <c r="P666">
        <v>60.0338123415046</v>
      </c>
      <c r="Q666">
        <v>-6.3183539944800004E-4</v>
      </c>
    </row>
    <row r="667" spans="1:17" hidden="1" x14ac:dyDescent="0.3">
      <c r="A667" t="s">
        <v>1468</v>
      </c>
      <c r="B667" t="s">
        <v>1469</v>
      </c>
      <c r="C667" t="str">
        <f>IFERROR(VLOOKUP(Table1[[#This Row],[Ticker]],[1]!Table2[[Symbol]:[Industry]],2,FALSE),"-")</f>
        <v>-</v>
      </c>
      <c r="D667" t="s">
        <v>1470</v>
      </c>
      <c r="E667">
        <v>7232.7994824449997</v>
      </c>
      <c r="F667">
        <v>563.79999999999995</v>
      </c>
      <c r="G667">
        <v>-4.0703423120017197</v>
      </c>
      <c r="H667">
        <v>-0.65482026271916005</v>
      </c>
      <c r="I667">
        <v>-7.0126961041509999</v>
      </c>
      <c r="J667">
        <v>-1.9785981001466699</v>
      </c>
      <c r="K667">
        <v>577.58882715656705</v>
      </c>
      <c r="L667">
        <v>546.02485983293195</v>
      </c>
      <c r="M667">
        <v>40.9976029984729</v>
      </c>
      <c r="N667">
        <v>0.55901054514363202</v>
      </c>
      <c r="O667">
        <v>17.417523944661198</v>
      </c>
      <c r="P667">
        <v>45.234415249871198</v>
      </c>
      <c r="Q667">
        <v>6.9134394187240003E-2</v>
      </c>
    </row>
    <row r="668" spans="1:17" x14ac:dyDescent="0.3">
      <c r="A668" t="s">
        <v>1471</v>
      </c>
      <c r="B668" t="s">
        <v>1472</v>
      </c>
      <c r="C668" t="str">
        <f>IFERROR(VLOOKUP(Table1[[#This Row],[Ticker]],[1]!Table2[[Symbol]:[Industry]],2,FALSE),"-")</f>
        <v>-</v>
      </c>
      <c r="D668" t="s">
        <v>561</v>
      </c>
      <c r="E668">
        <v>7202.904305</v>
      </c>
      <c r="F668">
        <v>2193.6999999999998</v>
      </c>
      <c r="G668">
        <v>-27.5272126830227</v>
      </c>
      <c r="H668">
        <v>-8.3989769191182706</v>
      </c>
      <c r="I668">
        <v>-13.7594221404264</v>
      </c>
      <c r="J668">
        <v>2.8389465036516599</v>
      </c>
      <c r="K668">
        <v>2255.48258484904</v>
      </c>
      <c r="L668">
        <v>2260.8930206139999</v>
      </c>
      <c r="M668">
        <v>54.227580356366502</v>
      </c>
      <c r="N668">
        <v>0.69080842307428403</v>
      </c>
      <c r="O668">
        <v>24.675206272507602</v>
      </c>
      <c r="P668">
        <v>11.9234693877551</v>
      </c>
      <c r="Q668">
        <v>-9.4107030496287006E-2</v>
      </c>
    </row>
    <row r="669" spans="1:17" hidden="1" x14ac:dyDescent="0.3">
      <c r="A669" t="s">
        <v>1473</v>
      </c>
      <c r="B669" t="s">
        <v>1474</v>
      </c>
      <c r="C669" t="str">
        <f>IFERROR(VLOOKUP(Table1[[#This Row],[Ticker]],[1]!Table2[[Symbol]:[Industry]],2,FALSE),"-")</f>
        <v>-</v>
      </c>
      <c r="D669" t="s">
        <v>21</v>
      </c>
      <c r="E669">
        <v>7199.7478784000004</v>
      </c>
      <c r="F669">
        <v>127.25</v>
      </c>
      <c r="G669">
        <v>41.201763443009</v>
      </c>
      <c r="H669">
        <v>-11.954818278737299</v>
      </c>
      <c r="I669">
        <v>-8.4646928561399104</v>
      </c>
      <c r="J669">
        <v>4.43076685485961</v>
      </c>
      <c r="K669">
        <v>123.408625818348</v>
      </c>
      <c r="L669">
        <v>108.85297585081901</v>
      </c>
      <c r="M669">
        <v>56.792561647633697</v>
      </c>
      <c r="N669">
        <v>2.7672586752917399</v>
      </c>
      <c r="O669">
        <v>12.534381139489099</v>
      </c>
      <c r="P669">
        <v>75.711129522231403</v>
      </c>
      <c r="Q669">
        <v>0.275774560071048</v>
      </c>
    </row>
    <row r="670" spans="1:17" x14ac:dyDescent="0.3">
      <c r="A670" t="s">
        <v>1475</v>
      </c>
      <c r="B670" t="s">
        <v>1476</v>
      </c>
      <c r="C670" t="str">
        <f>IFERROR(VLOOKUP(Table1[[#This Row],[Ticker]],[1]!Table2[[Symbol]:[Industry]],2,FALSE),"-")</f>
        <v>-</v>
      </c>
      <c r="D670" t="s">
        <v>848</v>
      </c>
      <c r="E670">
        <v>7144.8677717759901</v>
      </c>
      <c r="F670">
        <v>40.57</v>
      </c>
      <c r="G670">
        <v>-28.592175061529002</v>
      </c>
      <c r="H670">
        <v>-6.8459346923387798</v>
      </c>
      <c r="I670">
        <v>-30.564396860491598</v>
      </c>
      <c r="J670">
        <v>1.58704431516667</v>
      </c>
      <c r="K670">
        <v>40.924362379431898</v>
      </c>
      <c r="L670">
        <v>42.861094150816598</v>
      </c>
      <c r="M670">
        <v>56.743439260064797</v>
      </c>
      <c r="N670">
        <v>0.97031351263311305</v>
      </c>
      <c r="O670">
        <v>33.103278284446603</v>
      </c>
      <c r="P670">
        <v>9.6486486486486491</v>
      </c>
      <c r="Q670">
        <v>3.0521202754063E-2</v>
      </c>
    </row>
    <row r="671" spans="1:17" x14ac:dyDescent="0.3">
      <c r="A671" t="s">
        <v>1477</v>
      </c>
      <c r="B671" t="s">
        <v>1478</v>
      </c>
      <c r="C671" t="str">
        <f>IFERROR(VLOOKUP(Table1[[#This Row],[Ticker]],[1]!Table2[[Symbol]:[Industry]],2,FALSE),"-")</f>
        <v>-</v>
      </c>
      <c r="D671" t="s">
        <v>1479</v>
      </c>
      <c r="E671">
        <v>7142.4428937599996</v>
      </c>
      <c r="F671">
        <v>266.75</v>
      </c>
      <c r="G671">
        <v>-18.456087156942498</v>
      </c>
      <c r="H671">
        <v>-8.8139297685043498</v>
      </c>
      <c r="I671">
        <v>-24.509053969396302</v>
      </c>
      <c r="J671">
        <v>-8.4401083967985908</v>
      </c>
      <c r="K671">
        <v>285.13649901470598</v>
      </c>
      <c r="L671">
        <v>285.48002364175699</v>
      </c>
      <c r="M671">
        <v>41.629504646481799</v>
      </c>
      <c r="N671">
        <v>1.2918050686426299</v>
      </c>
      <c r="O671">
        <v>36.813495782567898</v>
      </c>
      <c r="P671">
        <v>13.029661016949101</v>
      </c>
      <c r="Q671">
        <v>7.0694870506807006E-2</v>
      </c>
    </row>
    <row r="672" spans="1:17" x14ac:dyDescent="0.3">
      <c r="A672" t="s">
        <v>1480</v>
      </c>
      <c r="B672" t="s">
        <v>1481</v>
      </c>
      <c r="C672" t="str">
        <f>IFERROR(VLOOKUP(Table1[[#This Row],[Ticker]],[1]!Table2[[Symbol]:[Industry]],2,FALSE),"-")</f>
        <v>-</v>
      </c>
      <c r="D672" t="s">
        <v>385</v>
      </c>
      <c r="E672">
        <v>7134.2018243759903</v>
      </c>
      <c r="F672">
        <v>86.43</v>
      </c>
      <c r="G672">
        <v>-3.4968964574548802</v>
      </c>
      <c r="H672">
        <v>0.93816804976465396</v>
      </c>
      <c r="I672">
        <v>-0.47881843933528601</v>
      </c>
      <c r="J672">
        <v>-0.28673216358648301</v>
      </c>
      <c r="K672">
        <v>84.322294466845094</v>
      </c>
      <c r="L672">
        <v>75.999973591927301</v>
      </c>
      <c r="M672">
        <v>53.4549994154073</v>
      </c>
      <c r="N672">
        <v>0.45247825878431802</v>
      </c>
      <c r="O672">
        <v>13.791507578387099</v>
      </c>
      <c r="P672">
        <v>47.365728900255696</v>
      </c>
      <c r="Q672">
        <v>7.2726679880406001E-2</v>
      </c>
    </row>
    <row r="673" spans="1:17" hidden="1" x14ac:dyDescent="0.3">
      <c r="A673" t="s">
        <v>1482</v>
      </c>
      <c r="B673" t="s">
        <v>1483</v>
      </c>
      <c r="C673" t="str">
        <f>IFERROR(VLOOKUP(Table1[[#This Row],[Ticker]],[1]!Table2[[Symbol]:[Industry]],2,FALSE),"-")</f>
        <v>-</v>
      </c>
      <c r="D673" t="s">
        <v>993</v>
      </c>
      <c r="E673">
        <v>7118.8420687999997</v>
      </c>
      <c r="F673">
        <v>750.95</v>
      </c>
      <c r="G673">
        <v>554.45346695430101</v>
      </c>
      <c r="H673">
        <v>-5.0718115923559202</v>
      </c>
      <c r="I673">
        <v>92.460987143576801</v>
      </c>
      <c r="J673">
        <v>-0.52573700118151501</v>
      </c>
      <c r="K673">
        <v>761.04240209182103</v>
      </c>
      <c r="L673">
        <v>548.52114559931294</v>
      </c>
      <c r="M673">
        <v>41.904017268895402</v>
      </c>
      <c r="N673">
        <v>1.5511546540901899</v>
      </c>
      <c r="O673">
        <v>21.273054131433501</v>
      </c>
      <c r="P673">
        <v>690.47368421052602</v>
      </c>
      <c r="Q673">
        <v>0.24198537926446101</v>
      </c>
    </row>
    <row r="674" spans="1:17" hidden="1" x14ac:dyDescent="0.3">
      <c r="A674" t="s">
        <v>1484</v>
      </c>
      <c r="B674" t="s">
        <v>1485</v>
      </c>
      <c r="C674" t="str">
        <f>IFERROR(VLOOKUP(Table1[[#This Row],[Ticker]],[1]!Table2[[Symbol]:[Industry]],2,FALSE),"-")</f>
        <v>-</v>
      </c>
      <c r="D674" t="s">
        <v>46</v>
      </c>
      <c r="E674">
        <v>7042.2315059250004</v>
      </c>
      <c r="F674">
        <v>396.85</v>
      </c>
      <c r="G674">
        <v>-27.1527387460475</v>
      </c>
      <c r="H674">
        <v>-6.5311623146094094E-2</v>
      </c>
      <c r="I674">
        <v>-11.516227485794101</v>
      </c>
      <c r="J674">
        <v>2.3025878026396902</v>
      </c>
      <c r="O674">
        <v>7.0429633362731403</v>
      </c>
      <c r="P674">
        <v>7.7810972297664298</v>
      </c>
    </row>
    <row r="675" spans="1:17" hidden="1" x14ac:dyDescent="0.3">
      <c r="A675" t="s">
        <v>1486</v>
      </c>
      <c r="B675" t="s">
        <v>1487</v>
      </c>
      <c r="C675" t="str">
        <f>IFERROR(VLOOKUP(Table1[[#This Row],[Ticker]],[1]!Table2[[Symbol]:[Industry]],2,FALSE),"-")</f>
        <v>-</v>
      </c>
      <c r="D675" t="s">
        <v>51</v>
      </c>
      <c r="E675">
        <v>7033.4718858750002</v>
      </c>
      <c r="F675">
        <v>1403.85</v>
      </c>
      <c r="G675">
        <v>125.620510434118</v>
      </c>
      <c r="H675">
        <v>-5.1751539904172397</v>
      </c>
      <c r="I675">
        <v>1.4297426049215101</v>
      </c>
      <c r="J675">
        <v>-2.4380027188564801</v>
      </c>
      <c r="K675">
        <v>1303.89036238469</v>
      </c>
      <c r="L675">
        <v>1036.0116793652701</v>
      </c>
      <c r="M675">
        <v>47.683952588483201</v>
      </c>
      <c r="N675">
        <v>0.62933380146152695</v>
      </c>
      <c r="O675">
        <v>13.2599636713324</v>
      </c>
      <c r="P675">
        <v>224.927670408517</v>
      </c>
      <c r="Q675">
        <v>0.119852338302878</v>
      </c>
    </row>
    <row r="676" spans="1:17" x14ac:dyDescent="0.3">
      <c r="A676" t="s">
        <v>1488</v>
      </c>
      <c r="B676" t="s">
        <v>1489</v>
      </c>
      <c r="C676" t="str">
        <f>IFERROR(VLOOKUP(Table1[[#This Row],[Ticker]],[1]!Table2[[Symbol]:[Industry]],2,FALSE),"-")</f>
        <v>-</v>
      </c>
      <c r="D676" t="s">
        <v>632</v>
      </c>
      <c r="E676">
        <v>6988.0927816599997</v>
      </c>
      <c r="F676">
        <v>533.54999999999995</v>
      </c>
      <c r="G676">
        <v>45.976861832402001</v>
      </c>
      <c r="H676">
        <v>4.9650296526868196</v>
      </c>
      <c r="I676">
        <v>1.8361872600517</v>
      </c>
      <c r="J676">
        <v>6.1849885852887496</v>
      </c>
      <c r="K676">
        <v>493.70310982504799</v>
      </c>
      <c r="L676">
        <v>454.794541415575</v>
      </c>
      <c r="M676">
        <v>77.105702326566302</v>
      </c>
      <c r="N676">
        <v>1.17281990736291</v>
      </c>
      <c r="O676">
        <v>4.9198763002530104</v>
      </c>
      <c r="P676">
        <v>78.534381796887999</v>
      </c>
      <c r="Q676">
        <v>7.8439595535348003E-2</v>
      </c>
    </row>
    <row r="677" spans="1:17" x14ac:dyDescent="0.3">
      <c r="A677" t="s">
        <v>1490</v>
      </c>
      <c r="B677" t="s">
        <v>1491</v>
      </c>
      <c r="C677" t="str">
        <f>IFERROR(VLOOKUP(Table1[[#This Row],[Ticker]],[1]!Table2[[Symbol]:[Industry]],2,FALSE),"-")</f>
        <v>-</v>
      </c>
      <c r="D677" t="s">
        <v>402</v>
      </c>
      <c r="E677">
        <v>6970.8734069279999</v>
      </c>
      <c r="F677">
        <v>69.28</v>
      </c>
      <c r="G677">
        <v>-27.1272078499284</v>
      </c>
      <c r="H677">
        <v>9.1102589093534991</v>
      </c>
      <c r="I677">
        <v>-27.743693726462599</v>
      </c>
      <c r="J677">
        <v>3.9579810805096098</v>
      </c>
      <c r="K677">
        <v>65.077984686228703</v>
      </c>
      <c r="L677">
        <v>68.851568978913804</v>
      </c>
      <c r="M677">
        <v>81.039058082971295</v>
      </c>
      <c r="N677">
        <v>2.8191187312675199</v>
      </c>
      <c r="O677">
        <v>41.454965357967602</v>
      </c>
      <c r="P677">
        <v>18.164762067201</v>
      </c>
      <c r="Q677">
        <v>4.7090643122851002E-2</v>
      </c>
    </row>
    <row r="678" spans="1:17" x14ac:dyDescent="0.3">
      <c r="A678" t="s">
        <v>1492</v>
      </c>
      <c r="B678" t="s">
        <v>1493</v>
      </c>
      <c r="C678" t="str">
        <f>IFERROR(VLOOKUP(Table1[[#This Row],[Ticker]],[1]!Table2[[Symbol]:[Industry]],2,FALSE),"-")</f>
        <v>-</v>
      </c>
      <c r="D678" t="s">
        <v>632</v>
      </c>
      <c r="E678">
        <v>6962.2037311499998</v>
      </c>
      <c r="F678">
        <v>392.2</v>
      </c>
      <c r="G678">
        <v>42.140203940560198</v>
      </c>
      <c r="H678">
        <v>2.7084439520735599</v>
      </c>
      <c r="I678">
        <v>11.819600991142799</v>
      </c>
      <c r="J678">
        <v>1.53198229706408</v>
      </c>
      <c r="K678">
        <v>364.049013415405</v>
      </c>
      <c r="L678">
        <v>325.63595204736799</v>
      </c>
      <c r="M678">
        <v>70.096134126432304</v>
      </c>
      <c r="N678">
        <v>0.80856099602016795</v>
      </c>
      <c r="O678">
        <v>11.7542070372259</v>
      </c>
      <c r="P678">
        <v>93.154395469096201</v>
      </c>
      <c r="Q678">
        <v>0.107227951116069</v>
      </c>
    </row>
    <row r="679" spans="1:17" x14ac:dyDescent="0.3">
      <c r="A679" t="s">
        <v>1494</v>
      </c>
      <c r="B679" t="s">
        <v>1495</v>
      </c>
      <c r="C679" t="str">
        <f>IFERROR(VLOOKUP(Table1[[#This Row],[Ticker]],[1]!Table2[[Symbol]:[Industry]],2,FALSE),"-")</f>
        <v>-</v>
      </c>
      <c r="D679" t="s">
        <v>385</v>
      </c>
      <c r="E679">
        <v>6934.8162623999997</v>
      </c>
      <c r="F679">
        <v>140.66999999999999</v>
      </c>
      <c r="G679">
        <v>78.020097801365296</v>
      </c>
      <c r="H679">
        <v>-5.1358599391153898</v>
      </c>
      <c r="I679">
        <v>31.568796668471801</v>
      </c>
      <c r="J679">
        <v>4.8676788218406104</v>
      </c>
      <c r="K679">
        <v>135.01244219155799</v>
      </c>
      <c r="L679">
        <v>111.34851652688199</v>
      </c>
      <c r="M679">
        <v>58.4232736267695</v>
      </c>
      <c r="N679">
        <v>0.27770780732630801</v>
      </c>
      <c r="O679">
        <v>20.8146726380891</v>
      </c>
      <c r="P679">
        <v>116.24903920061401</v>
      </c>
      <c r="Q679">
        <v>8.7496172076390002E-2</v>
      </c>
    </row>
    <row r="680" spans="1:17" x14ac:dyDescent="0.3">
      <c r="A680" t="s">
        <v>1496</v>
      </c>
      <c r="B680" t="s">
        <v>1497</v>
      </c>
      <c r="C680" t="str">
        <f>IFERROR(VLOOKUP(Table1[[#This Row],[Ticker]],[1]!Table2[[Symbol]:[Industry]],2,FALSE),"-")</f>
        <v>-</v>
      </c>
      <c r="D680" t="s">
        <v>473</v>
      </c>
      <c r="E680">
        <v>6928.6656608049998</v>
      </c>
      <c r="F680">
        <v>2291.6</v>
      </c>
      <c r="G680">
        <v>29.6126024893255</v>
      </c>
      <c r="H680">
        <v>14.439146620149801</v>
      </c>
      <c r="I680">
        <v>80.042745953020201</v>
      </c>
      <c r="J680">
        <v>2.6469657015211898</v>
      </c>
      <c r="K680">
        <v>1993.7332786480499</v>
      </c>
      <c r="L680">
        <v>1601.14964969735</v>
      </c>
      <c r="M680">
        <v>57.167892110152998</v>
      </c>
      <c r="N680">
        <v>0.81548231010486105</v>
      </c>
      <c r="O680">
        <v>8.7886193052888899</v>
      </c>
      <c r="P680">
        <v>113.81852111033299</v>
      </c>
      <c r="Q680">
        <v>-8.4836613379179998E-2</v>
      </c>
    </row>
    <row r="681" spans="1:17" x14ac:dyDescent="0.3">
      <c r="A681" t="s">
        <v>1498</v>
      </c>
      <c r="B681" t="s">
        <v>1499</v>
      </c>
      <c r="C681" t="str">
        <f>IFERROR(VLOOKUP(Table1[[#This Row],[Ticker]],[1]!Table2[[Symbol]:[Industry]],2,FALSE),"-")</f>
        <v>-</v>
      </c>
      <c r="D681" t="s">
        <v>172</v>
      </c>
      <c r="E681">
        <v>6926.5324987499998</v>
      </c>
      <c r="F681">
        <v>1013.2</v>
      </c>
      <c r="G681">
        <v>74.057923690785401</v>
      </c>
      <c r="H681">
        <v>8.0809825021526596</v>
      </c>
      <c r="I681">
        <v>57.819657124242497</v>
      </c>
      <c r="J681">
        <v>0.126047827521482</v>
      </c>
      <c r="K681">
        <v>926.223611225691</v>
      </c>
      <c r="L681">
        <v>736.35803705592002</v>
      </c>
      <c r="M681">
        <v>54.836813301207798</v>
      </c>
      <c r="N681">
        <v>0.63896435992799505</v>
      </c>
      <c r="O681">
        <v>6.7903671535728396</v>
      </c>
      <c r="P681">
        <v>131.800503317318</v>
      </c>
      <c r="Q681">
        <v>3.1050867232010001E-2</v>
      </c>
    </row>
    <row r="682" spans="1:17" x14ac:dyDescent="0.3">
      <c r="A682" t="s">
        <v>1500</v>
      </c>
      <c r="B682" t="s">
        <v>1501</v>
      </c>
      <c r="C682" t="str">
        <f>IFERROR(VLOOKUP(Table1[[#This Row],[Ticker]],[1]!Table2[[Symbol]:[Industry]],2,FALSE),"-")</f>
        <v>-</v>
      </c>
      <c r="D682" t="s">
        <v>163</v>
      </c>
      <c r="E682">
        <v>6923.0205773300004</v>
      </c>
      <c r="F682">
        <v>426.4</v>
      </c>
      <c r="G682">
        <v>33.858164936518698</v>
      </c>
      <c r="H682">
        <v>10.226971453623101</v>
      </c>
      <c r="I682">
        <v>31.054425038592701</v>
      </c>
      <c r="J682">
        <v>3.37584184278092</v>
      </c>
      <c r="K682">
        <v>395.40563466780998</v>
      </c>
      <c r="L682">
        <v>329.01050042287397</v>
      </c>
      <c r="M682">
        <v>68.701485660895599</v>
      </c>
      <c r="N682">
        <v>0.90446330554479404</v>
      </c>
      <c r="O682">
        <v>5.7692307692307701</v>
      </c>
      <c r="P682">
        <v>88.630833886308295</v>
      </c>
      <c r="Q682">
        <v>0.19162292540743101</v>
      </c>
    </row>
    <row r="683" spans="1:17" x14ac:dyDescent="0.3">
      <c r="A683" t="s">
        <v>1502</v>
      </c>
      <c r="B683" t="s">
        <v>1503</v>
      </c>
      <c r="C683" t="str">
        <f>IFERROR(VLOOKUP(Table1[[#This Row],[Ticker]],[1]!Table2[[Symbol]:[Industry]],2,FALSE),"-")</f>
        <v>-</v>
      </c>
      <c r="D683" t="s">
        <v>98</v>
      </c>
      <c r="E683">
        <v>6920.7580407100004</v>
      </c>
      <c r="F683">
        <v>1457.75</v>
      </c>
      <c r="G683">
        <v>-33.470028154792502</v>
      </c>
      <c r="H683">
        <v>-3.5739643352330401</v>
      </c>
      <c r="I683">
        <v>-10.254995989545099</v>
      </c>
      <c r="J683">
        <v>-1.6082002184308899</v>
      </c>
      <c r="K683">
        <v>1442.12267695892</v>
      </c>
      <c r="L683">
        <v>1420.39712666426</v>
      </c>
      <c r="M683">
        <v>48.598706453631003</v>
      </c>
      <c r="N683">
        <v>0.46845075593824498</v>
      </c>
      <c r="O683">
        <v>10.101183330474999</v>
      </c>
      <c r="P683">
        <v>16.619999999999902</v>
      </c>
      <c r="Q683">
        <v>-0.14077282953501699</v>
      </c>
    </row>
    <row r="684" spans="1:17" x14ac:dyDescent="0.3">
      <c r="A684" t="s">
        <v>1504</v>
      </c>
      <c r="B684" t="s">
        <v>1505</v>
      </c>
      <c r="C684" t="str">
        <f>IFERROR(VLOOKUP(Table1[[#This Row],[Ticker]],[1]!Table2[[Symbol]:[Industry]],2,FALSE),"-")</f>
        <v>-</v>
      </c>
      <c r="D684" t="s">
        <v>385</v>
      </c>
      <c r="E684">
        <v>6906.5626283499996</v>
      </c>
      <c r="F684">
        <v>352.5</v>
      </c>
      <c r="G684">
        <v>21.0701581939074</v>
      </c>
      <c r="H684">
        <v>2.6664886138706798</v>
      </c>
      <c r="I684">
        <v>32.502882013886897</v>
      </c>
      <c r="J684">
        <v>3.9348941625265601</v>
      </c>
      <c r="K684">
        <v>331.296288030082</v>
      </c>
      <c r="L684">
        <v>286.094432311106</v>
      </c>
      <c r="M684">
        <v>62.1474885419888</v>
      </c>
      <c r="N684">
        <v>0.46216476031488102</v>
      </c>
      <c r="O684">
        <v>5.8723404255318998</v>
      </c>
      <c r="P684">
        <v>71.8673817649927</v>
      </c>
      <c r="Q684">
        <v>5.6561544640280001E-3</v>
      </c>
    </row>
    <row r="685" spans="1:17" x14ac:dyDescent="0.3">
      <c r="A685" t="s">
        <v>1506</v>
      </c>
      <c r="B685" t="s">
        <v>1507</v>
      </c>
      <c r="C685" t="str">
        <f>IFERROR(VLOOKUP(Table1[[#This Row],[Ticker]],[1]!Table2[[Symbol]:[Industry]],2,FALSE),"-")</f>
        <v>-</v>
      </c>
      <c r="D685" t="s">
        <v>359</v>
      </c>
      <c r="E685">
        <v>6874.70790622</v>
      </c>
      <c r="F685">
        <v>299.60000000000002</v>
      </c>
      <c r="G685">
        <v>-53.646358708103598</v>
      </c>
      <c r="H685">
        <v>-3.7223000755150699</v>
      </c>
      <c r="I685">
        <v>-22.548947137334</v>
      </c>
      <c r="J685">
        <v>0.15941195890842699</v>
      </c>
      <c r="K685">
        <v>297.435248851967</v>
      </c>
      <c r="L685">
        <v>316.43337038529</v>
      </c>
      <c r="M685">
        <v>64.473632599018401</v>
      </c>
      <c r="N685">
        <v>0.45103692472875201</v>
      </c>
      <c r="O685">
        <v>57.176234979973202</v>
      </c>
      <c r="P685">
        <v>16.056556265736901</v>
      </c>
      <c r="Q685">
        <v>-1.7099146838589999E-3</v>
      </c>
    </row>
    <row r="686" spans="1:17" x14ac:dyDescent="0.3">
      <c r="A686" t="s">
        <v>1508</v>
      </c>
      <c r="B686" t="s">
        <v>1509</v>
      </c>
      <c r="C686" t="str">
        <f>IFERROR(VLOOKUP(Table1[[#This Row],[Ticker]],[1]!Table2[[Symbol]:[Industry]],2,FALSE),"-")</f>
        <v>-</v>
      </c>
      <c r="D686" t="s">
        <v>473</v>
      </c>
      <c r="E686">
        <v>6859.4647756799995</v>
      </c>
      <c r="F686">
        <v>937.75</v>
      </c>
      <c r="G686">
        <v>23.2628438858804</v>
      </c>
      <c r="H686">
        <v>-1.8244346446292901</v>
      </c>
      <c r="I686">
        <v>-2.8551142259407398</v>
      </c>
      <c r="J686">
        <v>2.70396517707912</v>
      </c>
      <c r="K686">
        <v>921.77015677764803</v>
      </c>
      <c r="L686">
        <v>840.35149020930703</v>
      </c>
      <c r="M686">
        <v>61.989261934589997</v>
      </c>
      <c r="N686">
        <v>0.48669760223226299</v>
      </c>
      <c r="O686">
        <v>20.2879232204745</v>
      </c>
      <c r="P686">
        <v>56.174535764843</v>
      </c>
      <c r="Q686">
        <v>0.156077865564346</v>
      </c>
    </row>
    <row r="687" spans="1:17" x14ac:dyDescent="0.3">
      <c r="A687" t="s">
        <v>1510</v>
      </c>
      <c r="B687" t="s">
        <v>1511</v>
      </c>
      <c r="C687" t="str">
        <f>IFERROR(VLOOKUP(Table1[[#This Row],[Ticker]],[1]!Table2[[Symbol]:[Industry]],2,FALSE),"-")</f>
        <v>-</v>
      </c>
      <c r="D687" t="s">
        <v>306</v>
      </c>
      <c r="E687">
        <v>6857.3607872000002</v>
      </c>
      <c r="F687">
        <v>1398.2</v>
      </c>
      <c r="G687">
        <v>118.16553612198901</v>
      </c>
      <c r="H687">
        <v>11.379057298294001</v>
      </c>
      <c r="I687">
        <v>22.1291488953363</v>
      </c>
      <c r="J687">
        <v>1.56542487550725</v>
      </c>
      <c r="K687">
        <v>1225.9858853288199</v>
      </c>
      <c r="L687">
        <v>983.57183397932999</v>
      </c>
      <c r="M687">
        <v>71.220402915445206</v>
      </c>
      <c r="N687">
        <v>0.78813885808941198</v>
      </c>
      <c r="O687">
        <v>2.8429409240451999</v>
      </c>
      <c r="P687">
        <v>167.828752035245</v>
      </c>
      <c r="Q687">
        <v>8.8578849191396997E-2</v>
      </c>
    </row>
    <row r="688" spans="1:17" hidden="1" x14ac:dyDescent="0.3">
      <c r="A688" t="s">
        <v>1512</v>
      </c>
      <c r="B688" t="s">
        <v>1513</v>
      </c>
      <c r="C688" t="str">
        <f>IFERROR(VLOOKUP(Table1[[#This Row],[Ticker]],[1]!Table2[[Symbol]:[Industry]],2,FALSE),"-")</f>
        <v>-</v>
      </c>
      <c r="D688" t="s">
        <v>300</v>
      </c>
      <c r="E688">
        <v>6809.5263599999998</v>
      </c>
      <c r="F688">
        <v>3338.45</v>
      </c>
      <c r="G688">
        <v>623.26958969949999</v>
      </c>
      <c r="H688">
        <v>27.7437678385803</v>
      </c>
      <c r="I688">
        <v>138.85222318001701</v>
      </c>
      <c r="J688">
        <v>18.339152084233699</v>
      </c>
      <c r="K688">
        <v>2491.2302080732002</v>
      </c>
      <c r="L688">
        <v>1571.5892932269401</v>
      </c>
      <c r="M688">
        <v>82.859056338370195</v>
      </c>
      <c r="N688">
        <v>0.97976075008082697</v>
      </c>
      <c r="O688">
        <v>7.1455316089802103</v>
      </c>
      <c r="P688">
        <v>734.61249999999905</v>
      </c>
      <c r="Q688">
        <v>0.33480103830188701</v>
      </c>
    </row>
    <row r="689" spans="1:17" x14ac:dyDescent="0.3">
      <c r="A689" t="s">
        <v>1514</v>
      </c>
      <c r="B689" t="s">
        <v>1515</v>
      </c>
      <c r="C689" t="str">
        <f>IFERROR(VLOOKUP(Table1[[#This Row],[Ticker]],[1]!Table2[[Symbol]:[Industry]],2,FALSE),"-")</f>
        <v>-</v>
      </c>
      <c r="D689" t="s">
        <v>650</v>
      </c>
      <c r="E689">
        <v>6806.2337316490002</v>
      </c>
      <c r="F689">
        <v>135.88</v>
      </c>
      <c r="G689">
        <v>-40.779307100455902</v>
      </c>
      <c r="H689">
        <v>-7.8291187719407702</v>
      </c>
      <c r="I689">
        <v>-15.197992090490599</v>
      </c>
      <c r="J689">
        <v>0.87832605463798097</v>
      </c>
      <c r="K689">
        <v>137.76139018170099</v>
      </c>
      <c r="L689">
        <v>139.335642994457</v>
      </c>
      <c r="M689">
        <v>57.567068510109202</v>
      </c>
      <c r="N689">
        <v>0.45802542358396298</v>
      </c>
      <c r="O689">
        <v>31.770680011775099</v>
      </c>
      <c r="P689">
        <v>24.091324200913199</v>
      </c>
      <c r="Q689">
        <v>-9.0936762403623E-2</v>
      </c>
    </row>
    <row r="690" spans="1:17" hidden="1" x14ac:dyDescent="0.3">
      <c r="A690" t="s">
        <v>1516</v>
      </c>
      <c r="B690" t="s">
        <v>1517</v>
      </c>
      <c r="C690" t="str">
        <f>IFERROR(VLOOKUP(Table1[[#This Row],[Ticker]],[1]!Table2[[Symbol]:[Industry]],2,FALSE),"-")</f>
        <v>-</v>
      </c>
      <c r="D690" t="s">
        <v>262</v>
      </c>
      <c r="E690">
        <v>6770.5067232000001</v>
      </c>
      <c r="F690">
        <v>3088.45</v>
      </c>
      <c r="G690">
        <v>-17.803034083992799</v>
      </c>
      <c r="H690">
        <v>-7.7332392913898698</v>
      </c>
      <c r="I690">
        <v>21.7268422195061</v>
      </c>
      <c r="J690">
        <v>3.6415419103831099</v>
      </c>
      <c r="K690">
        <v>3181.7617016578902</v>
      </c>
      <c r="L690">
        <v>2881.6510020116898</v>
      </c>
      <c r="M690">
        <v>47.0850897755764</v>
      </c>
      <c r="N690">
        <v>0.76731237786020901</v>
      </c>
      <c r="O690">
        <v>25.953148019232898</v>
      </c>
      <c r="P690">
        <v>47.139113863744598</v>
      </c>
      <c r="Q690">
        <v>8.3097777502691997E-2</v>
      </c>
    </row>
    <row r="691" spans="1:17" hidden="1" x14ac:dyDescent="0.3">
      <c r="A691" t="s">
        <v>1518</v>
      </c>
      <c r="B691" t="s">
        <v>1519</v>
      </c>
      <c r="C691" t="str">
        <f>IFERROR(VLOOKUP(Table1[[#This Row],[Ticker]],[1]!Table2[[Symbol]:[Industry]],2,FALSE),"-")</f>
        <v>-</v>
      </c>
      <c r="D691" t="s">
        <v>1055</v>
      </c>
      <c r="E691">
        <v>6746.8437323999997</v>
      </c>
      <c r="F691">
        <v>130.5</v>
      </c>
      <c r="G691">
        <v>-20.832692299319302</v>
      </c>
      <c r="H691">
        <v>-0.49117005399205599</v>
      </c>
      <c r="I691">
        <v>-8.5879034609214902</v>
      </c>
      <c r="J691">
        <v>-0.75445494989946704</v>
      </c>
      <c r="K691">
        <v>121.246662439812</v>
      </c>
      <c r="M691">
        <v>1.05563603616817</v>
      </c>
      <c r="N691">
        <v>1.22448979591836</v>
      </c>
      <c r="O691">
        <v>1.42528735632185</v>
      </c>
      <c r="P691">
        <v>10.126582278480999</v>
      </c>
    </row>
    <row r="692" spans="1:17" x14ac:dyDescent="0.3">
      <c r="A692" t="s">
        <v>1520</v>
      </c>
      <c r="B692" t="s">
        <v>1521</v>
      </c>
      <c r="C692" t="str">
        <f>IFERROR(VLOOKUP(Table1[[#This Row],[Ticker]],[1]!Table2[[Symbol]:[Industry]],2,FALSE),"-")</f>
        <v>-</v>
      </c>
      <c r="D692" t="s">
        <v>24</v>
      </c>
      <c r="E692">
        <v>6715.6975418579996</v>
      </c>
      <c r="F692">
        <v>25.66</v>
      </c>
      <c r="G692">
        <v>-8.8384375174961392</v>
      </c>
      <c r="H692">
        <v>-6.2921450554092004</v>
      </c>
      <c r="I692">
        <v>-32.015733626711999</v>
      </c>
      <c r="J692">
        <v>-0.66940301553245996</v>
      </c>
      <c r="K692">
        <v>26.308657418260399</v>
      </c>
      <c r="L692">
        <v>26.120788635826401</v>
      </c>
      <c r="M692">
        <v>49.037003910609599</v>
      </c>
      <c r="N692">
        <v>0.62501966695378397</v>
      </c>
      <c r="O692">
        <v>43.732365812102202</v>
      </c>
      <c r="P692">
        <v>25.545444954370399</v>
      </c>
      <c r="Q692">
        <v>0.10659698562363</v>
      </c>
    </row>
    <row r="693" spans="1:17" x14ac:dyDescent="0.3">
      <c r="A693" t="s">
        <v>1522</v>
      </c>
      <c r="B693" t="s">
        <v>1523</v>
      </c>
      <c r="C693" t="str">
        <f>IFERROR(VLOOKUP(Table1[[#This Row],[Ticker]],[1]!Table2[[Symbol]:[Industry]],2,FALSE),"-")</f>
        <v>-</v>
      </c>
      <c r="D693" t="s">
        <v>1524</v>
      </c>
      <c r="E693">
        <v>6700.5050173500003</v>
      </c>
      <c r="F693">
        <v>526.35</v>
      </c>
      <c r="G693">
        <v>-7.2575533938897001</v>
      </c>
      <c r="H693">
        <v>-6.6317755239833698</v>
      </c>
      <c r="I693">
        <v>-13.2364167779483</v>
      </c>
      <c r="J693">
        <v>-1.0903421403817199</v>
      </c>
      <c r="K693">
        <v>512.786884678815</v>
      </c>
      <c r="L693">
        <v>504.56642660807398</v>
      </c>
      <c r="M693">
        <v>51.740834534166098</v>
      </c>
      <c r="N693">
        <v>0.40641131459303598</v>
      </c>
      <c r="O693">
        <v>27.1682340647857</v>
      </c>
      <c r="P693">
        <v>34.599156118143398</v>
      </c>
      <c r="Q693">
        <v>4.8067817159497997E-2</v>
      </c>
    </row>
    <row r="694" spans="1:17" x14ac:dyDescent="0.3">
      <c r="A694" t="s">
        <v>1525</v>
      </c>
      <c r="B694" t="s">
        <v>1526</v>
      </c>
      <c r="C694" t="str">
        <f>IFERROR(VLOOKUP(Table1[[#This Row],[Ticker]],[1]!Table2[[Symbol]:[Industry]],2,FALSE),"-")</f>
        <v>-</v>
      </c>
      <c r="D694" t="s">
        <v>971</v>
      </c>
      <c r="E694">
        <v>6692.4636000599903</v>
      </c>
      <c r="F694">
        <v>142.35</v>
      </c>
      <c r="G694">
        <v>-19.415407677663101</v>
      </c>
      <c r="H694">
        <v>1.6827300600921999</v>
      </c>
      <c r="I694">
        <v>-41.455689518074003</v>
      </c>
      <c r="J694">
        <v>6.1082652038901299</v>
      </c>
      <c r="K694">
        <v>138.558843876727</v>
      </c>
      <c r="L694">
        <v>152.25921825317201</v>
      </c>
      <c r="M694">
        <v>76.311736084785494</v>
      </c>
      <c r="N694">
        <v>2.0913730099443399</v>
      </c>
      <c r="O694">
        <v>47.945205479452</v>
      </c>
      <c r="P694">
        <v>13.88</v>
      </c>
      <c r="Q694">
        <v>4.3738194161432001E-2</v>
      </c>
    </row>
    <row r="695" spans="1:17" x14ac:dyDescent="0.3">
      <c r="A695" t="s">
        <v>1527</v>
      </c>
      <c r="B695" t="s">
        <v>1528</v>
      </c>
      <c r="C695" t="str">
        <f>IFERROR(VLOOKUP(Table1[[#This Row],[Ticker]],[1]!Table2[[Symbol]:[Industry]],2,FALSE),"-")</f>
        <v>-</v>
      </c>
      <c r="D695" t="s">
        <v>306</v>
      </c>
      <c r="E695">
        <v>6653.5213052099998</v>
      </c>
      <c r="F695">
        <v>688.45</v>
      </c>
      <c r="G695">
        <v>-2.2026365860575599</v>
      </c>
      <c r="H695">
        <v>24.775209136437699</v>
      </c>
      <c r="I695">
        <v>19.864091986367001</v>
      </c>
      <c r="J695">
        <v>2.3613392878877599</v>
      </c>
      <c r="K695">
        <v>597.52401009517496</v>
      </c>
      <c r="L695">
        <v>550.89880353967806</v>
      </c>
      <c r="M695">
        <v>68.974750258593104</v>
      </c>
      <c r="N695">
        <v>1.33185618593858</v>
      </c>
      <c r="O695">
        <v>5.5704844215266096</v>
      </c>
      <c r="P695">
        <v>58.282561213932603</v>
      </c>
      <c r="Q695">
        <v>7.0570342532052993E-2</v>
      </c>
    </row>
    <row r="696" spans="1:17" hidden="1" x14ac:dyDescent="0.3">
      <c r="A696" t="s">
        <v>1529</v>
      </c>
      <c r="B696" t="s">
        <v>1530</v>
      </c>
      <c r="C696" t="str">
        <f>IFERROR(VLOOKUP(Table1[[#This Row],[Ticker]],[1]!Table2[[Symbol]:[Industry]],2,FALSE),"-")</f>
        <v>-</v>
      </c>
      <c r="D696" t="s">
        <v>262</v>
      </c>
      <c r="E696">
        <v>6637.7113003199902</v>
      </c>
      <c r="F696">
        <v>2525.0500000000002</v>
      </c>
      <c r="G696">
        <v>-10.9886674844536</v>
      </c>
      <c r="H696">
        <v>-0.70522814779698095</v>
      </c>
      <c r="I696">
        <v>5.9869081771125501</v>
      </c>
      <c r="J696">
        <v>1.2705935310313601</v>
      </c>
      <c r="K696">
        <v>2370.4743553613598</v>
      </c>
      <c r="L696">
        <v>2252.4088274329902</v>
      </c>
      <c r="M696">
        <v>64.482883124513904</v>
      </c>
      <c r="N696">
        <v>1.3907767924919301</v>
      </c>
      <c r="O696">
        <v>9.5859487930932001</v>
      </c>
      <c r="P696">
        <v>46.805232558139501</v>
      </c>
      <c r="Q696">
        <v>9.4461167125498E-2</v>
      </c>
    </row>
    <row r="697" spans="1:17" hidden="1" x14ac:dyDescent="0.3">
      <c r="A697" t="s">
        <v>1531</v>
      </c>
      <c r="B697" t="s">
        <v>1532</v>
      </c>
      <c r="C697" t="str">
        <f>IFERROR(VLOOKUP(Table1[[#This Row],[Ticker]],[1]!Table2[[Symbol]:[Industry]],2,FALSE),"-")</f>
        <v>-</v>
      </c>
      <c r="D697" t="s">
        <v>1357</v>
      </c>
      <c r="E697">
        <v>6636.6662775300001</v>
      </c>
      <c r="F697">
        <v>1399.75</v>
      </c>
      <c r="G697">
        <v>-21.2203116378979</v>
      </c>
      <c r="H697">
        <v>1.0757550419386099</v>
      </c>
      <c r="I697">
        <v>-9.8586415257615201</v>
      </c>
      <c r="J697">
        <v>-0.85386204711593705</v>
      </c>
      <c r="K697">
        <v>1388.2417277592201</v>
      </c>
      <c r="L697">
        <v>1354.6490583299701</v>
      </c>
      <c r="M697">
        <v>77.088001342421407</v>
      </c>
      <c r="N697">
        <v>1.2573228627919699</v>
      </c>
      <c r="O697">
        <v>3.5292016431505502</v>
      </c>
      <c r="P697">
        <v>11.6985197302796</v>
      </c>
      <c r="Q697">
        <v>-5.5078309021881003E-2</v>
      </c>
    </row>
    <row r="698" spans="1:17" x14ac:dyDescent="0.3">
      <c r="A698" t="s">
        <v>1533</v>
      </c>
      <c r="B698" t="s">
        <v>1534</v>
      </c>
      <c r="C698" t="str">
        <f>IFERROR(VLOOKUP(Table1[[#This Row],[Ticker]],[1]!Table2[[Symbol]:[Industry]],2,FALSE),"-")</f>
        <v>-</v>
      </c>
      <c r="D698" t="s">
        <v>473</v>
      </c>
      <c r="E698">
        <v>6613.1244189199997</v>
      </c>
      <c r="F698">
        <v>462.4</v>
      </c>
      <c r="G698">
        <v>-61.2340109602331</v>
      </c>
      <c r="H698">
        <v>-2.4811931276653101</v>
      </c>
      <c r="I698">
        <v>-30.646960924058099</v>
      </c>
      <c r="J698">
        <v>0.79768423381866804</v>
      </c>
      <c r="K698">
        <v>467.99853703769298</v>
      </c>
      <c r="L698">
        <v>522.19102946958003</v>
      </c>
      <c r="M698">
        <v>64.761472040094205</v>
      </c>
      <c r="N698">
        <v>0.81434703427023702</v>
      </c>
      <c r="O698">
        <v>56.325692041522501</v>
      </c>
      <c r="P698">
        <v>7.9113185530921699</v>
      </c>
      <c r="Q698">
        <v>-3.9898224651947999E-2</v>
      </c>
    </row>
    <row r="699" spans="1:17" x14ac:dyDescent="0.3">
      <c r="A699" t="s">
        <v>1535</v>
      </c>
      <c r="B699" t="s">
        <v>1536</v>
      </c>
      <c r="C699" t="str">
        <f>IFERROR(VLOOKUP(Table1[[#This Row],[Ticker]],[1]!Table2[[Symbol]:[Industry]],2,FALSE),"-")</f>
        <v>-</v>
      </c>
      <c r="D699" t="s">
        <v>139</v>
      </c>
      <c r="E699">
        <v>6611.6103466000004</v>
      </c>
      <c r="F699">
        <v>932.15</v>
      </c>
      <c r="G699">
        <v>4.5319660336511296</v>
      </c>
      <c r="H699">
        <v>1.0135679464840299</v>
      </c>
      <c r="I699">
        <v>-4.0226072388074696</v>
      </c>
      <c r="J699">
        <v>0.49645633756746799</v>
      </c>
      <c r="K699">
        <v>911.57626953005797</v>
      </c>
      <c r="L699">
        <v>851.22198722675</v>
      </c>
      <c r="M699">
        <v>57.905314205215703</v>
      </c>
      <c r="N699">
        <v>0.99594023687450794</v>
      </c>
      <c r="O699">
        <v>7.6007080405514102</v>
      </c>
      <c r="P699">
        <v>51.310770229689098</v>
      </c>
      <c r="Q699">
        <v>3.4871229751809001E-2</v>
      </c>
    </row>
    <row r="700" spans="1:17" x14ac:dyDescent="0.3">
      <c r="A700" t="s">
        <v>1537</v>
      </c>
      <c r="B700" t="s">
        <v>1538</v>
      </c>
      <c r="C700" t="str">
        <f>IFERROR(VLOOKUP(Table1[[#This Row],[Ticker]],[1]!Table2[[Symbol]:[Industry]],2,FALSE),"-")</f>
        <v>-</v>
      </c>
      <c r="D700" t="s">
        <v>1539</v>
      </c>
      <c r="E700">
        <v>6608.2022515949902</v>
      </c>
      <c r="F700">
        <v>479.05</v>
      </c>
      <c r="G700">
        <v>-1.34982322767048</v>
      </c>
      <c r="H700">
        <v>-1.74366373143978</v>
      </c>
      <c r="I700">
        <v>-22.047003208643702</v>
      </c>
      <c r="J700">
        <v>3.1914691024075501</v>
      </c>
      <c r="K700">
        <v>467.72554311601499</v>
      </c>
      <c r="L700">
        <v>450.36810613948899</v>
      </c>
      <c r="M700">
        <v>67.211352624601105</v>
      </c>
      <c r="N700">
        <v>1.1020225070107399</v>
      </c>
      <c r="O700">
        <v>20.425842813902499</v>
      </c>
      <c r="P700">
        <v>39.950335962605898</v>
      </c>
    </row>
    <row r="701" spans="1:17" x14ac:dyDescent="0.3">
      <c r="A701" t="s">
        <v>1540</v>
      </c>
      <c r="B701" t="s">
        <v>1541</v>
      </c>
      <c r="C701" t="str">
        <f>IFERROR(VLOOKUP(Table1[[#This Row],[Ticker]],[1]!Table2[[Symbol]:[Industry]],2,FALSE),"-")</f>
        <v>-</v>
      </c>
      <c r="D701" t="s">
        <v>46</v>
      </c>
      <c r="E701">
        <v>6577.34497431</v>
      </c>
      <c r="F701">
        <v>233.25</v>
      </c>
      <c r="G701">
        <v>103.020186250759</v>
      </c>
      <c r="H701">
        <v>-12.007968256737501</v>
      </c>
      <c r="I701">
        <v>18.100157529750501</v>
      </c>
      <c r="J701">
        <v>-1.8594093175656901</v>
      </c>
      <c r="K701">
        <v>230.98333049868501</v>
      </c>
      <c r="L701">
        <v>188.126052766307</v>
      </c>
      <c r="M701">
        <v>44.187918922377598</v>
      </c>
      <c r="N701">
        <v>0.45823739899408999</v>
      </c>
      <c r="O701">
        <v>16.5702036441586</v>
      </c>
      <c r="P701">
        <v>134.422110552763</v>
      </c>
      <c r="Q701">
        <v>8.9553861870267995E-2</v>
      </c>
    </row>
    <row r="702" spans="1:17" x14ac:dyDescent="0.3">
      <c r="A702" t="s">
        <v>1542</v>
      </c>
      <c r="B702" t="s">
        <v>1543</v>
      </c>
      <c r="C702" t="str">
        <f>IFERROR(VLOOKUP(Table1[[#This Row],[Ticker]],[1]!Table2[[Symbol]:[Industry]],2,FALSE),"-")</f>
        <v>-</v>
      </c>
      <c r="D702" t="s">
        <v>21</v>
      </c>
      <c r="E702">
        <v>6569.4527163100001</v>
      </c>
      <c r="F702">
        <v>800.9</v>
      </c>
      <c r="G702">
        <v>29.428758492084398</v>
      </c>
      <c r="H702">
        <v>-14.1763318866948</v>
      </c>
      <c r="I702">
        <v>25.1955681041742</v>
      </c>
      <c r="J702">
        <v>-0.72134881552751495</v>
      </c>
      <c r="K702">
        <v>823.91391149233596</v>
      </c>
      <c r="L702">
        <v>695.19691274981801</v>
      </c>
      <c r="M702">
        <v>44.5798844572966</v>
      </c>
      <c r="N702">
        <v>0.65451877820363702</v>
      </c>
      <c r="O702">
        <v>15.8321887876139</v>
      </c>
      <c r="P702">
        <v>92.987951807228896</v>
      </c>
      <c r="Q702">
        <v>0.120635718512804</v>
      </c>
    </row>
    <row r="703" spans="1:17" x14ac:dyDescent="0.3">
      <c r="A703" t="s">
        <v>1544</v>
      </c>
      <c r="B703" t="s">
        <v>1545</v>
      </c>
      <c r="C703" t="str">
        <f>IFERROR(VLOOKUP(Table1[[#This Row],[Ticker]],[1]!Table2[[Symbol]:[Industry]],2,FALSE),"-")</f>
        <v>-</v>
      </c>
      <c r="D703" t="s">
        <v>446</v>
      </c>
      <c r="E703">
        <v>6568.4337033900001</v>
      </c>
      <c r="F703">
        <v>592.54999999999995</v>
      </c>
      <c r="G703">
        <v>-44.3331606885802</v>
      </c>
      <c r="H703">
        <v>-12.991170053992001</v>
      </c>
      <c r="I703">
        <v>-12.218713074643899</v>
      </c>
      <c r="J703">
        <v>-2.6231927124271199</v>
      </c>
      <c r="K703">
        <v>630.14832301057197</v>
      </c>
      <c r="L703">
        <v>641.58987082035696</v>
      </c>
      <c r="M703">
        <v>42.715165052150901</v>
      </c>
      <c r="N703">
        <v>0.63976945417033404</v>
      </c>
      <c r="O703">
        <v>30.959412707788299</v>
      </c>
      <c r="P703">
        <v>13.6568524024167</v>
      </c>
      <c r="Q703">
        <v>-5.8286470764689E-2</v>
      </c>
    </row>
    <row r="704" spans="1:17" hidden="1" x14ac:dyDescent="0.3">
      <c r="A704" t="s">
        <v>1546</v>
      </c>
      <c r="B704" t="s">
        <v>1547</v>
      </c>
      <c r="C704" t="str">
        <f>IFERROR(VLOOKUP(Table1[[#This Row],[Ticker]],[1]!Table2[[Symbol]:[Industry]],2,FALSE),"-")</f>
        <v>-</v>
      </c>
      <c r="D704" t="s">
        <v>133</v>
      </c>
      <c r="E704">
        <v>6560.2365376099997</v>
      </c>
      <c r="F704">
        <v>168.73</v>
      </c>
      <c r="G704">
        <v>-27.947928208230199</v>
      </c>
      <c r="H704">
        <v>-7.4523371627453603</v>
      </c>
      <c r="I704">
        <v>-12.311416947976801</v>
      </c>
      <c r="J704">
        <v>2.26856325327141</v>
      </c>
      <c r="K704">
        <v>167.37759999999901</v>
      </c>
      <c r="M704">
        <v>61.163101815158299</v>
      </c>
      <c r="O704">
        <v>17.050909737450301</v>
      </c>
      <c r="P704">
        <v>24.985185185185099</v>
      </c>
    </row>
    <row r="705" spans="1:17" x14ac:dyDescent="0.3">
      <c r="A705" t="s">
        <v>1548</v>
      </c>
      <c r="B705" t="s">
        <v>1549</v>
      </c>
      <c r="C705" t="str">
        <f>IFERROR(VLOOKUP(Table1[[#This Row],[Ticker]],[1]!Table2[[Symbol]:[Industry]],2,FALSE),"-")</f>
        <v>-</v>
      </c>
      <c r="D705" t="s">
        <v>139</v>
      </c>
      <c r="E705">
        <v>6554.67979302</v>
      </c>
      <c r="F705">
        <v>221.68</v>
      </c>
      <c r="G705">
        <v>114.108142351758</v>
      </c>
      <c r="H705">
        <v>8.1134196644347494</v>
      </c>
      <c r="I705">
        <v>27.430376207259801</v>
      </c>
      <c r="J705">
        <v>-0.53668798024155395</v>
      </c>
      <c r="K705">
        <v>206.26228136243401</v>
      </c>
      <c r="L705">
        <v>164.774518114876</v>
      </c>
      <c r="M705">
        <v>61.508529546286397</v>
      </c>
      <c r="N705">
        <v>0.347739332034182</v>
      </c>
      <c r="O705">
        <v>7.7995308552868998</v>
      </c>
      <c r="P705">
        <v>166.442307692307</v>
      </c>
      <c r="Q705">
        <v>0.170193673800869</v>
      </c>
    </row>
    <row r="706" spans="1:17" hidden="1" x14ac:dyDescent="0.3">
      <c r="A706" t="s">
        <v>1550</v>
      </c>
      <c r="B706" t="s">
        <v>1551</v>
      </c>
      <c r="C706" t="str">
        <f>IFERROR(VLOOKUP(Table1[[#This Row],[Ticker]],[1]!Table2[[Symbol]:[Industry]],2,FALSE),"-")</f>
        <v>-</v>
      </c>
      <c r="D706" t="s">
        <v>121</v>
      </c>
      <c r="E706">
        <v>6537.5555221799996</v>
      </c>
      <c r="F706">
        <v>580.54999999999995</v>
      </c>
      <c r="G706">
        <v>-22.205189768855199</v>
      </c>
      <c r="H706">
        <v>-4.89597046804393</v>
      </c>
      <c r="I706">
        <v>-0.75013378294676603</v>
      </c>
      <c r="J706">
        <v>0.355059868259957</v>
      </c>
      <c r="K706">
        <v>558.20274898818104</v>
      </c>
      <c r="L706">
        <v>536.89821900646996</v>
      </c>
      <c r="M706">
        <v>49.584723763165201</v>
      </c>
      <c r="N706">
        <v>0.38606659990451198</v>
      </c>
      <c r="O706">
        <v>8.5091723365773895</v>
      </c>
      <c r="P706">
        <v>24.314775160599499</v>
      </c>
      <c r="Q706">
        <v>2.5754891551392E-2</v>
      </c>
    </row>
    <row r="707" spans="1:17" x14ac:dyDescent="0.3">
      <c r="A707" t="s">
        <v>1552</v>
      </c>
      <c r="B707" t="s">
        <v>1553</v>
      </c>
      <c r="C707" t="str">
        <f>IFERROR(VLOOKUP(Table1[[#This Row],[Ticker]],[1]!Table2[[Symbol]:[Industry]],2,FALSE),"-")</f>
        <v>-</v>
      </c>
      <c r="D707" t="s">
        <v>407</v>
      </c>
      <c r="E707">
        <v>6515.8596677619998</v>
      </c>
      <c r="F707">
        <v>207.03</v>
      </c>
      <c r="G707">
        <v>113.228712859513</v>
      </c>
      <c r="H707">
        <v>-4.8717574256079397</v>
      </c>
      <c r="I707">
        <v>10.589133843167399</v>
      </c>
      <c r="J707">
        <v>-0.30253187297638501</v>
      </c>
      <c r="K707">
        <v>205.52137750015001</v>
      </c>
      <c r="L707">
        <v>173.352289465713</v>
      </c>
      <c r="M707">
        <v>53.334527753115303</v>
      </c>
      <c r="N707">
        <v>0.954134690305113</v>
      </c>
      <c r="O707">
        <v>7.2984591605081297</v>
      </c>
      <c r="P707">
        <v>190.36465638148599</v>
      </c>
      <c r="Q707">
        <v>0.118416366950609</v>
      </c>
    </row>
    <row r="708" spans="1:17" hidden="1" x14ac:dyDescent="0.3">
      <c r="A708" t="s">
        <v>1554</v>
      </c>
      <c r="B708" t="s">
        <v>1555</v>
      </c>
      <c r="C708" t="str">
        <f>IFERROR(VLOOKUP(Table1[[#This Row],[Ticker]],[1]!Table2[[Symbol]:[Industry]],2,FALSE),"-")</f>
        <v>-</v>
      </c>
      <c r="D708" t="s">
        <v>1357</v>
      </c>
      <c r="E708">
        <v>6496.9056107910001</v>
      </c>
      <c r="F708">
        <v>1174.27</v>
      </c>
      <c r="G708">
        <v>-21.090884098478099</v>
      </c>
      <c r="H708">
        <v>1.0154062712371199</v>
      </c>
      <c r="I708">
        <v>-10.298243635907699</v>
      </c>
      <c r="J708">
        <v>-8.5627374597056105E-2</v>
      </c>
      <c r="K708">
        <v>1162.3559482021101</v>
      </c>
      <c r="L708">
        <v>1134.6215983934801</v>
      </c>
      <c r="M708">
        <v>63.340787818078198</v>
      </c>
      <c r="N708">
        <v>1.2319068342016499</v>
      </c>
      <c r="O708">
        <v>12.8684203803214</v>
      </c>
      <c r="P708">
        <v>35.626754137743802</v>
      </c>
    </row>
    <row r="709" spans="1:17" hidden="1" x14ac:dyDescent="0.3">
      <c r="A709" t="s">
        <v>1556</v>
      </c>
      <c r="B709" t="s">
        <v>1557</v>
      </c>
      <c r="C709" t="str">
        <f>IFERROR(VLOOKUP(Table1[[#This Row],[Ticker]],[1]!Table2[[Symbol]:[Industry]],2,FALSE),"-")</f>
        <v>-</v>
      </c>
      <c r="D709" t="s">
        <v>848</v>
      </c>
      <c r="E709">
        <v>6467.0127599999996</v>
      </c>
      <c r="F709">
        <v>758.7</v>
      </c>
      <c r="G709">
        <v>66.105123900952407</v>
      </c>
      <c r="H709">
        <v>-10.468111577696099</v>
      </c>
      <c r="I709">
        <v>-9.4722401444028996</v>
      </c>
      <c r="J709">
        <v>-2.6927979751990101</v>
      </c>
      <c r="K709">
        <v>765.12742276851804</v>
      </c>
      <c r="L709">
        <v>661.32318950773595</v>
      </c>
      <c r="M709">
        <v>47.713972078329398</v>
      </c>
      <c r="N709">
        <v>0.26638484214902802</v>
      </c>
      <c r="O709">
        <v>22.683537630156799</v>
      </c>
      <c r="P709">
        <v>105.30374780138</v>
      </c>
      <c r="Q709">
        <v>6.5372354030040006E-2</v>
      </c>
    </row>
    <row r="710" spans="1:17" hidden="1" x14ac:dyDescent="0.3">
      <c r="A710" t="s">
        <v>1558</v>
      </c>
      <c r="B710" t="s">
        <v>1559</v>
      </c>
      <c r="C710" t="str">
        <f>IFERROR(VLOOKUP(Table1[[#This Row],[Ticker]],[1]!Table2[[Symbol]:[Industry]],2,FALSE),"-")</f>
        <v>-</v>
      </c>
      <c r="D710" t="s">
        <v>1560</v>
      </c>
      <c r="E710">
        <v>6453.7385880000002</v>
      </c>
      <c r="F710">
        <v>488.95</v>
      </c>
      <c r="G710">
        <v>80.040518039445104</v>
      </c>
      <c r="H710">
        <v>0.85522365755635599</v>
      </c>
      <c r="I710">
        <v>25.136568058017101</v>
      </c>
      <c r="J710">
        <v>4.4609296654851498</v>
      </c>
      <c r="K710">
        <v>444.16428660658102</v>
      </c>
      <c r="L710">
        <v>368.19043850708402</v>
      </c>
      <c r="M710">
        <v>79.624870742597693</v>
      </c>
      <c r="N710">
        <v>1.18231268957083</v>
      </c>
      <c r="O710">
        <v>3.2815216279783201</v>
      </c>
      <c r="P710">
        <v>126.890951276102</v>
      </c>
      <c r="Q710">
        <v>0.15173936586707501</v>
      </c>
    </row>
    <row r="711" spans="1:17" x14ac:dyDescent="0.3">
      <c r="A711" t="s">
        <v>1561</v>
      </c>
      <c r="B711" t="s">
        <v>1562</v>
      </c>
      <c r="C711" t="str">
        <f>IFERROR(VLOOKUP(Table1[[#This Row],[Ticker]],[1]!Table2[[Symbol]:[Industry]],2,FALSE),"-")</f>
        <v>-</v>
      </c>
      <c r="D711" t="s">
        <v>46</v>
      </c>
      <c r="E711">
        <v>6441.0261982499997</v>
      </c>
      <c r="F711">
        <v>834.75</v>
      </c>
      <c r="G711">
        <v>78.714776092055502</v>
      </c>
      <c r="H711">
        <v>-1.4306919806635101</v>
      </c>
      <c r="I711">
        <v>12.4934267828442</v>
      </c>
      <c r="J711">
        <v>-2.7741523775007502</v>
      </c>
      <c r="K711">
        <v>825.42384080675697</v>
      </c>
      <c r="L711">
        <v>678.99438674079897</v>
      </c>
      <c r="M711">
        <v>52.277071917537697</v>
      </c>
      <c r="N711">
        <v>0.42857572864481802</v>
      </c>
      <c r="O711">
        <v>12.2252171308774</v>
      </c>
      <c r="P711">
        <v>117.3828125</v>
      </c>
      <c r="Q711">
        <v>0.15943381255539599</v>
      </c>
    </row>
    <row r="712" spans="1:17" hidden="1" x14ac:dyDescent="0.3">
      <c r="A712" t="s">
        <v>1563</v>
      </c>
      <c r="B712" t="s">
        <v>1564</v>
      </c>
      <c r="C712" t="str">
        <f>IFERROR(VLOOKUP(Table1[[#This Row],[Ticker]],[1]!Table2[[Symbol]:[Industry]],2,FALSE),"-")</f>
        <v>-</v>
      </c>
      <c r="D712" t="s">
        <v>46</v>
      </c>
      <c r="E712">
        <v>6347.84</v>
      </c>
      <c r="F712">
        <v>90</v>
      </c>
      <c r="G712">
        <v>-36.0142448869654</v>
      </c>
      <c r="H712">
        <v>-0.87578543860743996</v>
      </c>
      <c r="I712">
        <v>-14.127733626712001</v>
      </c>
      <c r="J712">
        <v>-1.1390703345148501</v>
      </c>
      <c r="K712">
        <v>90.699584571922003</v>
      </c>
      <c r="L712">
        <v>92.321182825157607</v>
      </c>
      <c r="M712">
        <v>53.081674366169402</v>
      </c>
      <c r="N712">
        <v>0.64550264550264502</v>
      </c>
      <c r="O712">
        <v>9.44444444444445</v>
      </c>
      <c r="P712">
        <v>5.8823529411764701</v>
      </c>
    </row>
    <row r="713" spans="1:17" x14ac:dyDescent="0.3">
      <c r="A713" t="s">
        <v>1565</v>
      </c>
      <c r="B713" t="s">
        <v>1566</v>
      </c>
      <c r="C713" t="str">
        <f>IFERROR(VLOOKUP(Table1[[#This Row],[Ticker]],[1]!Table2[[Symbol]:[Industry]],2,FALSE),"-")</f>
        <v>-</v>
      </c>
      <c r="D713" t="s">
        <v>473</v>
      </c>
      <c r="E713">
        <v>6322.0216221199998</v>
      </c>
      <c r="F713">
        <v>1167.8</v>
      </c>
      <c r="G713">
        <v>-37.844059126014599</v>
      </c>
      <c r="H713">
        <v>-0.60595504628262797</v>
      </c>
      <c r="I713">
        <v>-11.743023824853299</v>
      </c>
      <c r="J713">
        <v>1.5272455011207899</v>
      </c>
      <c r="K713">
        <v>1107.2434899913301</v>
      </c>
      <c r="L713">
        <v>1117.8832048009299</v>
      </c>
      <c r="M713">
        <v>60.968638815088397</v>
      </c>
      <c r="N713">
        <v>0.56427474024125301</v>
      </c>
      <c r="O713">
        <v>20.286007878061302</v>
      </c>
      <c r="P713">
        <v>25.125897353476901</v>
      </c>
      <c r="Q713">
        <v>-5.1420711544401997E-2</v>
      </c>
    </row>
    <row r="714" spans="1:17" x14ac:dyDescent="0.3">
      <c r="A714" t="s">
        <v>1567</v>
      </c>
      <c r="B714" t="s">
        <v>1568</v>
      </c>
      <c r="C714" t="str">
        <f>IFERROR(VLOOKUP(Table1[[#This Row],[Ticker]],[1]!Table2[[Symbol]:[Industry]],2,FALSE),"-")</f>
        <v>-</v>
      </c>
      <c r="D714" t="s">
        <v>193</v>
      </c>
      <c r="E714">
        <v>6301.2734466000002</v>
      </c>
      <c r="F714">
        <v>514.1</v>
      </c>
      <c r="G714">
        <v>26.497153289326299</v>
      </c>
      <c r="H714">
        <v>2.4622117630715401</v>
      </c>
      <c r="I714">
        <v>8.9510310369221706</v>
      </c>
      <c r="J714">
        <v>-2.0399712354157602</v>
      </c>
      <c r="K714">
        <v>494.85729104100898</v>
      </c>
      <c r="L714">
        <v>424.43467654176197</v>
      </c>
      <c r="M714">
        <v>53.577438050283703</v>
      </c>
      <c r="N714">
        <v>0.70795878986713301</v>
      </c>
      <c r="O714">
        <v>5.5242170783894098</v>
      </c>
      <c r="P714">
        <v>77.858501989275197</v>
      </c>
      <c r="Q714">
        <v>0.20918412889483001</v>
      </c>
    </row>
    <row r="715" spans="1:17" x14ac:dyDescent="0.3">
      <c r="A715" t="s">
        <v>1569</v>
      </c>
      <c r="B715" t="s">
        <v>1570</v>
      </c>
      <c r="C715" t="str">
        <f>IFERROR(VLOOKUP(Table1[[#This Row],[Ticker]],[1]!Table2[[Symbol]:[Industry]],2,FALSE),"-")</f>
        <v>-</v>
      </c>
      <c r="D715" t="s">
        <v>898</v>
      </c>
      <c r="E715">
        <v>6287.8087546819997</v>
      </c>
      <c r="F715">
        <v>213.17</v>
      </c>
      <c r="G715">
        <v>29.0216024128482</v>
      </c>
      <c r="H715">
        <v>-6.8846349961295701</v>
      </c>
      <c r="I715">
        <v>-1.5478550948926399</v>
      </c>
      <c r="J715">
        <v>0.643392530842119</v>
      </c>
      <c r="K715">
        <v>212.33308390804001</v>
      </c>
      <c r="L715">
        <v>195.77052148431301</v>
      </c>
      <c r="M715">
        <v>57.573362820631097</v>
      </c>
      <c r="N715">
        <v>0.76079698648045302</v>
      </c>
      <c r="O715">
        <v>19.4351925693108</v>
      </c>
      <c r="P715">
        <v>69.721337579617796</v>
      </c>
      <c r="Q715">
        <v>6.6249521614884996E-2</v>
      </c>
    </row>
    <row r="716" spans="1:17" hidden="1" x14ac:dyDescent="0.3">
      <c r="A716" t="s">
        <v>1571</v>
      </c>
      <c r="B716" t="s">
        <v>1572</v>
      </c>
      <c r="C716" t="str">
        <f>IFERROR(VLOOKUP(Table1[[#This Row],[Ticker]],[1]!Table2[[Symbol]:[Industry]],2,FALSE),"-")</f>
        <v>-</v>
      </c>
      <c r="D716" t="s">
        <v>1055</v>
      </c>
      <c r="E716">
        <v>6266.1528877000001</v>
      </c>
      <c r="F716">
        <v>115</v>
      </c>
      <c r="G716">
        <v>-29.7642448869654</v>
      </c>
      <c r="H716">
        <v>-0.87578543860743996</v>
      </c>
      <c r="I716">
        <v>-14.127733626712001</v>
      </c>
      <c r="M716">
        <v>50</v>
      </c>
      <c r="N716">
        <v>0.14285714285714199</v>
      </c>
      <c r="O716">
        <v>0</v>
      </c>
      <c r="P716">
        <v>0</v>
      </c>
    </row>
    <row r="717" spans="1:17" hidden="1" x14ac:dyDescent="0.3">
      <c r="A717" t="s">
        <v>1573</v>
      </c>
      <c r="B717" t="s">
        <v>1574</v>
      </c>
      <c r="C717" t="str">
        <f>IFERROR(VLOOKUP(Table1[[#This Row],[Ticker]],[1]!Table2[[Symbol]:[Industry]],2,FALSE),"-")</f>
        <v>-</v>
      </c>
      <c r="D717" t="s">
        <v>24</v>
      </c>
      <c r="E717">
        <v>6222.598411125</v>
      </c>
      <c r="F717">
        <v>601.85</v>
      </c>
      <c r="G717">
        <v>33.715315075006501</v>
      </c>
      <c r="H717">
        <v>-10.4784596010324</v>
      </c>
      <c r="I717">
        <v>18.628415044292701</v>
      </c>
      <c r="J717">
        <v>-1.1138517736540401</v>
      </c>
      <c r="K717">
        <v>618.28769832523301</v>
      </c>
      <c r="M717">
        <v>49.412013804215597</v>
      </c>
      <c r="N717">
        <v>1.4837899907070999</v>
      </c>
      <c r="O717">
        <v>26.426850544155499</v>
      </c>
      <c r="P717">
        <v>64.890410958904098</v>
      </c>
    </row>
    <row r="718" spans="1:17" x14ac:dyDescent="0.3">
      <c r="A718" t="s">
        <v>1575</v>
      </c>
      <c r="B718" t="s">
        <v>1576</v>
      </c>
      <c r="C718" t="str">
        <f>IFERROR(VLOOKUP(Table1[[#This Row],[Ticker]],[1]!Table2[[Symbol]:[Industry]],2,FALSE),"-")</f>
        <v>-</v>
      </c>
      <c r="D718" t="s">
        <v>262</v>
      </c>
      <c r="E718">
        <v>6195.3944068800001</v>
      </c>
      <c r="F718">
        <v>772.7</v>
      </c>
      <c r="G718">
        <v>4.9463548340944996</v>
      </c>
      <c r="H718">
        <v>1.0752749202832601</v>
      </c>
      <c r="I718">
        <v>-21.8319858961816</v>
      </c>
      <c r="J718">
        <v>0.46061753126744298</v>
      </c>
      <c r="K718">
        <v>763.18456224538102</v>
      </c>
      <c r="L718">
        <v>703.27047015384005</v>
      </c>
      <c r="M718">
        <v>48.073777796174603</v>
      </c>
      <c r="N718">
        <v>0.96988541133710204</v>
      </c>
      <c r="O718">
        <v>14.3781545231008</v>
      </c>
      <c r="P718">
        <v>41.003649635036503</v>
      </c>
    </row>
    <row r="719" spans="1:17" hidden="1" x14ac:dyDescent="0.3">
      <c r="A719" t="s">
        <v>1577</v>
      </c>
      <c r="B719" t="s">
        <v>1578</v>
      </c>
      <c r="C719" t="str">
        <f>IFERROR(VLOOKUP(Table1[[#This Row],[Ticker]],[1]!Table2[[Symbol]:[Industry]],2,FALSE),"-")</f>
        <v>-</v>
      </c>
      <c r="D719" t="s">
        <v>248</v>
      </c>
      <c r="E719">
        <v>6182.4675937499997</v>
      </c>
      <c r="F719">
        <v>5516.05</v>
      </c>
      <c r="G719">
        <v>144.611501233209</v>
      </c>
      <c r="H719">
        <v>7.5254958659935998</v>
      </c>
      <c r="I719">
        <v>49.621301580792498</v>
      </c>
      <c r="J719">
        <v>3.8186364324024402</v>
      </c>
      <c r="K719">
        <v>4903.1754483676596</v>
      </c>
      <c r="L719">
        <v>3874.2474397490701</v>
      </c>
      <c r="M719">
        <v>78.7474766270564</v>
      </c>
      <c r="N719">
        <v>0.97976387556192901</v>
      </c>
      <c r="O719">
        <v>3.7880367291811901</v>
      </c>
      <c r="P719">
        <v>178.15289193686601</v>
      </c>
      <c r="Q719">
        <v>0.139771337002392</v>
      </c>
    </row>
    <row r="720" spans="1:17" x14ac:dyDescent="0.3">
      <c r="A720" t="s">
        <v>1579</v>
      </c>
      <c r="B720" t="s">
        <v>1580</v>
      </c>
      <c r="C720" t="str">
        <f>IFERROR(VLOOKUP(Table1[[#This Row],[Ticker]],[1]!Table2[[Symbol]:[Industry]],2,FALSE),"-")</f>
        <v>-</v>
      </c>
      <c r="D720" t="s">
        <v>80</v>
      </c>
      <c r="E720">
        <v>6134.7950182000004</v>
      </c>
      <c r="F720">
        <v>282.85000000000002</v>
      </c>
      <c r="G720">
        <v>23.251713998617401</v>
      </c>
      <c r="H720">
        <v>-12.970310611071801</v>
      </c>
      <c r="I720">
        <v>10.038201404016601</v>
      </c>
      <c r="J720">
        <v>-10.341617332695501</v>
      </c>
      <c r="K720">
        <v>307.50167051553598</v>
      </c>
      <c r="L720">
        <v>252.95802385326499</v>
      </c>
      <c r="M720">
        <v>27.4793361545191</v>
      </c>
      <c r="N720">
        <v>0.59300113821399802</v>
      </c>
      <c r="O720">
        <v>30.669966413293199</v>
      </c>
      <c r="P720">
        <v>75.737806772289503</v>
      </c>
      <c r="Q720">
        <v>6.0967581373101001E-2</v>
      </c>
    </row>
    <row r="721" spans="1:17" x14ac:dyDescent="0.3">
      <c r="A721" t="s">
        <v>1581</v>
      </c>
      <c r="B721" t="s">
        <v>1582</v>
      </c>
      <c r="C721" t="str">
        <f>IFERROR(VLOOKUP(Table1[[#This Row],[Ticker]],[1]!Table2[[Symbol]:[Industry]],2,FALSE),"-")</f>
        <v>-</v>
      </c>
      <c r="D721" t="s">
        <v>1374</v>
      </c>
      <c r="E721">
        <v>6123.2836247449904</v>
      </c>
      <c r="F721">
        <v>924.85</v>
      </c>
      <c r="G721">
        <v>0.91042837336656302</v>
      </c>
      <c r="H721">
        <v>15.9915356702398</v>
      </c>
      <c r="I721">
        <v>-1.1206466276895299</v>
      </c>
      <c r="J721">
        <v>7.3801064126043396</v>
      </c>
      <c r="K721">
        <v>818.15950030414797</v>
      </c>
      <c r="L721">
        <v>774.76429819381997</v>
      </c>
      <c r="M721">
        <v>81.230123575426305</v>
      </c>
      <c r="N721">
        <v>1.0567436913436901</v>
      </c>
      <c r="O721">
        <v>17.7488241336432</v>
      </c>
      <c r="P721">
        <v>51.515399737876798</v>
      </c>
      <c r="Q721">
        <v>0.127863101264726</v>
      </c>
    </row>
    <row r="722" spans="1:17" x14ac:dyDescent="0.3">
      <c r="A722" t="s">
        <v>1583</v>
      </c>
      <c r="B722" t="s">
        <v>1584</v>
      </c>
      <c r="C722" t="str">
        <f>IFERROR(VLOOKUP(Table1[[#This Row],[Ticker]],[1]!Table2[[Symbol]:[Industry]],2,FALSE),"-")</f>
        <v>-</v>
      </c>
      <c r="D722" t="s">
        <v>528</v>
      </c>
      <c r="E722">
        <v>6112.0408301999996</v>
      </c>
      <c r="F722">
        <v>290.75</v>
      </c>
      <c r="G722">
        <v>-19.485466203104298</v>
      </c>
      <c r="H722">
        <v>-6.3385832988765101</v>
      </c>
      <c r="I722">
        <v>-37.885436524312603</v>
      </c>
      <c r="J722">
        <v>-5.4383811320205799</v>
      </c>
      <c r="K722">
        <v>300.71746045264803</v>
      </c>
      <c r="L722">
        <v>313.61823529826898</v>
      </c>
      <c r="M722">
        <v>45.143375819487602</v>
      </c>
      <c r="N722">
        <v>0.55957441347400805</v>
      </c>
      <c r="O722">
        <v>39.391229578675798</v>
      </c>
      <c r="P722">
        <v>14.221174621881699</v>
      </c>
      <c r="Q722">
        <v>0.10703661622310599</v>
      </c>
    </row>
    <row r="723" spans="1:17" x14ac:dyDescent="0.3">
      <c r="A723" t="s">
        <v>1585</v>
      </c>
      <c r="B723" t="s">
        <v>1586</v>
      </c>
      <c r="C723" t="str">
        <f>IFERROR(VLOOKUP(Table1[[#This Row],[Ticker]],[1]!Table2[[Symbol]:[Industry]],2,FALSE),"-")</f>
        <v>-</v>
      </c>
      <c r="D723" t="s">
        <v>262</v>
      </c>
      <c r="E723">
        <v>6102.26879964</v>
      </c>
      <c r="F723">
        <v>1401.75</v>
      </c>
      <c r="G723">
        <v>-39.2353117947412</v>
      </c>
      <c r="H723">
        <v>-7.2751234381247398</v>
      </c>
      <c r="I723">
        <v>-8.9188921060905599</v>
      </c>
      <c r="J723">
        <v>1.9991083061143</v>
      </c>
      <c r="K723">
        <v>1370.21533134781</v>
      </c>
      <c r="L723">
        <v>1417.34227404745</v>
      </c>
      <c r="M723">
        <v>51.805688838478098</v>
      </c>
      <c r="N723">
        <v>3.1857101274016801</v>
      </c>
      <c r="O723">
        <v>35.398608881754903</v>
      </c>
      <c r="P723">
        <v>22.627066748315901</v>
      </c>
      <c r="Q723">
        <v>-4.9212050907652002E-2</v>
      </c>
    </row>
    <row r="724" spans="1:17" hidden="1" x14ac:dyDescent="0.3">
      <c r="A724" t="s">
        <v>1587</v>
      </c>
      <c r="B724" t="s">
        <v>1588</v>
      </c>
      <c r="C724" t="str">
        <f>IFERROR(VLOOKUP(Table1[[#This Row],[Ticker]],[1]!Table2[[Symbol]:[Industry]],2,FALSE),"-")</f>
        <v>-</v>
      </c>
      <c r="D724" t="s">
        <v>283</v>
      </c>
      <c r="E724">
        <v>6082.8581571099903</v>
      </c>
      <c r="F724">
        <v>5464.45</v>
      </c>
      <c r="G724">
        <v>72.300984562429903</v>
      </c>
      <c r="H724">
        <v>30.6900205396662</v>
      </c>
      <c r="I724">
        <v>20.608991682424602</v>
      </c>
      <c r="J724">
        <v>0.60049774747636597</v>
      </c>
      <c r="K724">
        <v>4721.7381718814804</v>
      </c>
      <c r="L724">
        <v>3941.7964273228899</v>
      </c>
      <c r="M724">
        <v>73.718019309780303</v>
      </c>
      <c r="N724">
        <v>1.2809487584606001</v>
      </c>
      <c r="O724">
        <v>5.5915965925207498</v>
      </c>
      <c r="P724">
        <v>129.869173817937</v>
      </c>
      <c r="Q724">
        <v>0.146859312209144</v>
      </c>
    </row>
    <row r="725" spans="1:17" hidden="1" x14ac:dyDescent="0.3">
      <c r="A725" t="s">
        <v>1589</v>
      </c>
      <c r="B725" t="s">
        <v>1590</v>
      </c>
      <c r="C725" t="str">
        <f>IFERROR(VLOOKUP(Table1[[#This Row],[Ticker]],[1]!Table2[[Symbol]:[Industry]],2,FALSE),"-")</f>
        <v>-</v>
      </c>
      <c r="D725" t="s">
        <v>163</v>
      </c>
      <c r="E725">
        <v>6035.0748616000001</v>
      </c>
      <c r="F725">
        <v>5334.35</v>
      </c>
      <c r="G725">
        <v>151.40907860717701</v>
      </c>
      <c r="H725">
        <v>8.9886150634605109</v>
      </c>
      <c r="I725">
        <v>71.747834782786697</v>
      </c>
      <c r="J725">
        <v>8.1395755787671096</v>
      </c>
      <c r="K725">
        <v>4751.1382087016</v>
      </c>
      <c r="L725">
        <v>3643.9051694785699</v>
      </c>
      <c r="M725">
        <v>75.034451586826805</v>
      </c>
      <c r="N725">
        <v>0.52440253207438603</v>
      </c>
      <c r="O725">
        <v>6.6606053221104498</v>
      </c>
      <c r="P725">
        <v>211.49489051094801</v>
      </c>
      <c r="Q725">
        <v>0.21678233402706301</v>
      </c>
    </row>
    <row r="726" spans="1:17" hidden="1" x14ac:dyDescent="0.3">
      <c r="A726" t="s">
        <v>1591</v>
      </c>
      <c r="B726" t="s">
        <v>1592</v>
      </c>
      <c r="C726" t="str">
        <f>IFERROR(VLOOKUP(Table1[[#This Row],[Ticker]],[1]!Table2[[Symbol]:[Industry]],2,FALSE),"-")</f>
        <v>-</v>
      </c>
      <c r="D726" t="s">
        <v>127</v>
      </c>
      <c r="E726">
        <v>6005.4863187199999</v>
      </c>
      <c r="F726">
        <v>385.25</v>
      </c>
      <c r="G726">
        <v>-19.802777782641201</v>
      </c>
      <c r="H726">
        <v>5.3846023730269099</v>
      </c>
      <c r="I726">
        <v>-4.1662665223877804</v>
      </c>
      <c r="J726">
        <v>4.6816193206575596</v>
      </c>
      <c r="M726">
        <v>74.584580786846502</v>
      </c>
      <c r="O726">
        <v>1.7521090201167899</v>
      </c>
      <c r="P726">
        <v>18.501999384804598</v>
      </c>
    </row>
    <row r="727" spans="1:17" hidden="1" x14ac:dyDescent="0.3">
      <c r="A727" t="s">
        <v>1593</v>
      </c>
      <c r="B727" t="s">
        <v>1594</v>
      </c>
      <c r="C727" t="str">
        <f>IFERROR(VLOOKUP(Table1[[#This Row],[Ticker]],[1]!Table2[[Symbol]:[Industry]],2,FALSE),"-")</f>
        <v>-</v>
      </c>
      <c r="D727" t="s">
        <v>561</v>
      </c>
      <c r="E727">
        <v>5996.3206845300001</v>
      </c>
      <c r="F727">
        <v>1501.2</v>
      </c>
      <c r="G727">
        <v>5.66200680450949</v>
      </c>
      <c r="H727">
        <v>-7.3721002342461102</v>
      </c>
      <c r="I727">
        <v>9.2298406368156396</v>
      </c>
      <c r="J727">
        <v>2.40212557793329</v>
      </c>
      <c r="K727">
        <v>1464.1236101525401</v>
      </c>
      <c r="L727">
        <v>1301.07319512499</v>
      </c>
      <c r="M727">
        <v>57.333431846160501</v>
      </c>
      <c r="N727">
        <v>0.54091347967829595</v>
      </c>
      <c r="O727">
        <v>14.5750066613375</v>
      </c>
      <c r="P727">
        <v>53.969230769230698</v>
      </c>
      <c r="Q727">
        <v>-2.1550741078304E-2</v>
      </c>
    </row>
    <row r="728" spans="1:17" hidden="1" x14ac:dyDescent="0.3">
      <c r="A728" t="s">
        <v>1595</v>
      </c>
      <c r="B728" t="s">
        <v>1596</v>
      </c>
      <c r="C728" t="str">
        <f>IFERROR(VLOOKUP(Table1[[#This Row],[Ticker]],[1]!Table2[[Symbol]:[Industry]],2,FALSE),"-")</f>
        <v>-</v>
      </c>
      <c r="D728" t="s">
        <v>577</v>
      </c>
      <c r="E728">
        <v>5979.5084592399999</v>
      </c>
      <c r="F728">
        <v>407.15</v>
      </c>
      <c r="G728">
        <v>-41.454950884145802</v>
      </c>
      <c r="H728">
        <v>-3.0225181585885599</v>
      </c>
      <c r="I728">
        <v>-16.9210964057498</v>
      </c>
      <c r="J728">
        <v>-2.6234546119165798</v>
      </c>
      <c r="K728">
        <v>429.42254682704697</v>
      </c>
      <c r="L728">
        <v>437.906222732505</v>
      </c>
      <c r="M728">
        <v>32.5100765310684</v>
      </c>
      <c r="N728">
        <v>0.98250932627283005</v>
      </c>
      <c r="O728">
        <v>38.6589708952474</v>
      </c>
      <c r="P728">
        <v>3.60050890585241</v>
      </c>
      <c r="Q728">
        <v>-5.8601470712834003E-2</v>
      </c>
    </row>
    <row r="729" spans="1:17" x14ac:dyDescent="0.3">
      <c r="A729" t="s">
        <v>1597</v>
      </c>
      <c r="B729" t="s">
        <v>1598</v>
      </c>
      <c r="C729" t="str">
        <f>IFERROR(VLOOKUP(Table1[[#This Row],[Ticker]],[1]!Table2[[Symbol]:[Industry]],2,FALSE),"-")</f>
        <v>-</v>
      </c>
      <c r="D729" t="s">
        <v>201</v>
      </c>
      <c r="E729">
        <v>5939.1754342800004</v>
      </c>
      <c r="F729">
        <v>655.65</v>
      </c>
      <c r="G729">
        <v>34.868523474616403</v>
      </c>
      <c r="H729">
        <v>7.0985122794912403</v>
      </c>
      <c r="I729">
        <v>18.715949890661999</v>
      </c>
      <c r="J729">
        <v>2.1388431474802698</v>
      </c>
      <c r="K729">
        <v>610.28149600482004</v>
      </c>
      <c r="L729">
        <v>534.16608359359395</v>
      </c>
      <c r="M729">
        <v>65.116825584746394</v>
      </c>
      <c r="N729">
        <v>1.10079895579274</v>
      </c>
      <c r="O729">
        <v>6.3753527034240802</v>
      </c>
      <c r="P729">
        <v>76.677445432497905</v>
      </c>
    </row>
    <row r="730" spans="1:17" x14ac:dyDescent="0.3">
      <c r="A730" t="s">
        <v>1599</v>
      </c>
      <c r="B730" t="s">
        <v>1600</v>
      </c>
      <c r="C730" t="str">
        <f>IFERROR(VLOOKUP(Table1[[#This Row],[Ticker]],[1]!Table2[[Symbol]:[Industry]],2,FALSE),"-")</f>
        <v>-</v>
      </c>
      <c r="D730" t="s">
        <v>72</v>
      </c>
      <c r="E730">
        <v>5861.5039999999999</v>
      </c>
      <c r="F730">
        <v>816.2</v>
      </c>
      <c r="G730">
        <v>82.180704476836098</v>
      </c>
      <c r="H730">
        <v>-14.1782272566945</v>
      </c>
      <c r="I730">
        <v>-23.539498332594299</v>
      </c>
      <c r="J730">
        <v>1.0204388679391301</v>
      </c>
      <c r="K730">
        <v>863.94328264993896</v>
      </c>
      <c r="L730">
        <v>788.42807745310699</v>
      </c>
      <c r="M730">
        <v>46.207684553019298</v>
      </c>
      <c r="N730">
        <v>0.69126368615966405</v>
      </c>
      <c r="O730">
        <v>42.734623866699302</v>
      </c>
      <c r="P730">
        <v>114.56361724500501</v>
      </c>
      <c r="Q730">
        <v>0.107632737278635</v>
      </c>
    </row>
    <row r="731" spans="1:17" x14ac:dyDescent="0.3">
      <c r="A731" t="s">
        <v>1601</v>
      </c>
      <c r="B731" t="s">
        <v>1602</v>
      </c>
      <c r="C731" t="str">
        <f>IFERROR(VLOOKUP(Table1[[#This Row],[Ticker]],[1]!Table2[[Symbol]:[Industry]],2,FALSE),"-")</f>
        <v>-</v>
      </c>
      <c r="D731" t="s">
        <v>1603</v>
      </c>
      <c r="E731">
        <v>5847.1288874399997</v>
      </c>
      <c r="F731">
        <v>323.45</v>
      </c>
      <c r="G731">
        <v>13.545458258803199</v>
      </c>
      <c r="H731">
        <v>-9.4424381757574594</v>
      </c>
      <c r="I731">
        <v>-0.87493250626385999</v>
      </c>
      <c r="J731">
        <v>-4.5670532681620504</v>
      </c>
      <c r="K731">
        <v>334.106442739459</v>
      </c>
      <c r="L731">
        <v>295.05669642388199</v>
      </c>
      <c r="M731">
        <v>35.892827054120403</v>
      </c>
      <c r="N731">
        <v>0.47800005524057398</v>
      </c>
      <c r="O731">
        <v>24.872468696861901</v>
      </c>
      <c r="P731">
        <v>58.943488943488902</v>
      </c>
      <c r="Q731">
        <v>0.12932004815300499</v>
      </c>
    </row>
    <row r="732" spans="1:17" x14ac:dyDescent="0.3">
      <c r="A732" t="s">
        <v>1604</v>
      </c>
      <c r="B732" t="s">
        <v>1605</v>
      </c>
      <c r="C732" t="str">
        <f>IFERROR(VLOOKUP(Table1[[#This Row],[Ticker]],[1]!Table2[[Symbol]:[Industry]],2,FALSE),"-")</f>
        <v>-</v>
      </c>
      <c r="D732" t="s">
        <v>306</v>
      </c>
      <c r="E732">
        <v>5815.080444231</v>
      </c>
      <c r="F732">
        <v>171.57</v>
      </c>
      <c r="G732">
        <v>-20.483990109895402</v>
      </c>
      <c r="H732">
        <v>3.1620049092081599</v>
      </c>
      <c r="I732">
        <v>-17.1407353225854</v>
      </c>
      <c r="J732">
        <v>7.41926195231171</v>
      </c>
      <c r="K732">
        <v>164.25004071385101</v>
      </c>
      <c r="L732">
        <v>165.36031937313601</v>
      </c>
      <c r="M732">
        <v>79.056326683532703</v>
      </c>
      <c r="N732">
        <v>1.02145370238098</v>
      </c>
      <c r="O732">
        <v>27.994404616191598</v>
      </c>
      <c r="P732">
        <v>31.926182237600901</v>
      </c>
      <c r="Q732">
        <v>-5.0041664213468999E-2</v>
      </c>
    </row>
    <row r="733" spans="1:17" x14ac:dyDescent="0.3">
      <c r="A733" t="s">
        <v>1606</v>
      </c>
      <c r="B733" t="s">
        <v>1607</v>
      </c>
      <c r="C733" t="str">
        <f>IFERROR(VLOOKUP(Table1[[#This Row],[Ticker]],[1]!Table2[[Symbol]:[Industry]],2,FALSE),"-")</f>
        <v>-</v>
      </c>
      <c r="D733" t="s">
        <v>306</v>
      </c>
      <c r="E733">
        <v>5814.7359590400001</v>
      </c>
      <c r="F733">
        <v>781.6</v>
      </c>
      <c r="G733">
        <v>-13.6620464318258</v>
      </c>
      <c r="H733">
        <v>-0.71766767249523999</v>
      </c>
      <c r="I733">
        <v>-17.8656485229494</v>
      </c>
      <c r="J733">
        <v>3.1068647586323999</v>
      </c>
      <c r="K733">
        <v>768.08861005661299</v>
      </c>
      <c r="L733">
        <v>761.41995162532305</v>
      </c>
      <c r="M733">
        <v>68.686660062576706</v>
      </c>
      <c r="N733">
        <v>0.74270288399198003</v>
      </c>
      <c r="O733">
        <v>11.156601842374601</v>
      </c>
      <c r="P733">
        <v>21.178294573643399</v>
      </c>
      <c r="Q733">
        <v>5.4061832173114999E-2</v>
      </c>
    </row>
    <row r="734" spans="1:17" hidden="1" x14ac:dyDescent="0.3">
      <c r="A734" t="s">
        <v>1608</v>
      </c>
      <c r="B734" t="s">
        <v>1609</v>
      </c>
      <c r="C734" t="str">
        <f>IFERROR(VLOOKUP(Table1[[#This Row],[Ticker]],[1]!Table2[[Symbol]:[Industry]],2,FALSE),"-")</f>
        <v>-</v>
      </c>
      <c r="D734" t="s">
        <v>21</v>
      </c>
      <c r="E734">
        <v>5811.0652184</v>
      </c>
      <c r="F734">
        <v>495.65</v>
      </c>
      <c r="G734">
        <v>-27.123946688580698</v>
      </c>
      <c r="H734">
        <v>0.71676885301613402</v>
      </c>
      <c r="I734">
        <v>-7.6851265183688398</v>
      </c>
      <c r="J734">
        <v>-2.3060723465872801</v>
      </c>
      <c r="K734">
        <v>481.002240258293</v>
      </c>
      <c r="L734">
        <v>468.32340994277502</v>
      </c>
      <c r="M734">
        <v>62.158156142237601</v>
      </c>
      <c r="N734">
        <v>0.93804107531372205</v>
      </c>
      <c r="O734">
        <v>20.851407243014201</v>
      </c>
      <c r="P734">
        <v>27.057164829530802</v>
      </c>
      <c r="Q734">
        <v>8.7790781985221E-2</v>
      </c>
    </row>
    <row r="735" spans="1:17" hidden="1" x14ac:dyDescent="0.3">
      <c r="A735" t="s">
        <v>1610</v>
      </c>
      <c r="B735" t="s">
        <v>1611</v>
      </c>
      <c r="C735" t="str">
        <f>IFERROR(VLOOKUP(Table1[[#This Row],[Ticker]],[1]!Table2[[Symbol]:[Industry]],2,FALSE),"-")</f>
        <v>-</v>
      </c>
      <c r="D735" t="s">
        <v>528</v>
      </c>
      <c r="E735">
        <v>5745.16547584</v>
      </c>
      <c r="F735">
        <v>5776.05</v>
      </c>
      <c r="G735">
        <v>32.479793201852203</v>
      </c>
      <c r="H735">
        <v>-3.2704845185432898</v>
      </c>
      <c r="I735">
        <v>22.5236734494794</v>
      </c>
      <c r="J735">
        <v>-3.9684820992207399</v>
      </c>
      <c r="K735">
        <v>5783.5649894225899</v>
      </c>
      <c r="L735">
        <v>4917.6490156288801</v>
      </c>
      <c r="M735">
        <v>49.130997439966301</v>
      </c>
      <c r="N735">
        <v>1.5156492176860701</v>
      </c>
      <c r="O735">
        <v>15.977181637970499</v>
      </c>
      <c r="P735">
        <v>102.129409294512</v>
      </c>
      <c r="Q735">
        <v>0.147371565650501</v>
      </c>
    </row>
    <row r="736" spans="1:17" hidden="1" x14ac:dyDescent="0.3">
      <c r="A736" t="s">
        <v>1612</v>
      </c>
      <c r="B736" t="s">
        <v>1613</v>
      </c>
      <c r="C736" t="str">
        <f>IFERROR(VLOOKUP(Table1[[#This Row],[Ticker]],[1]!Table2[[Symbol]:[Industry]],2,FALSE),"-")</f>
        <v>-</v>
      </c>
      <c r="D736" t="s">
        <v>552</v>
      </c>
      <c r="E736">
        <v>5743.0474318349998</v>
      </c>
      <c r="F736">
        <v>5891.55</v>
      </c>
      <c r="G736">
        <v>-30.351452864894501</v>
      </c>
      <c r="H736">
        <v>2.84094724153988</v>
      </c>
      <c r="I736">
        <v>-13.302001591731701</v>
      </c>
      <c r="J736">
        <v>-0.41022088747874202</v>
      </c>
      <c r="K736">
        <v>5782.4415095202803</v>
      </c>
      <c r="L736">
        <v>5579.6931863426298</v>
      </c>
      <c r="M736">
        <v>64.677773303631696</v>
      </c>
      <c r="N736">
        <v>0.54856023482968497</v>
      </c>
      <c r="O736">
        <v>9.4788298495302499</v>
      </c>
      <c r="P736">
        <v>18.223502026728699</v>
      </c>
      <c r="Q736">
        <v>5.1229223639618002E-2</v>
      </c>
    </row>
    <row r="737" spans="1:17" hidden="1" x14ac:dyDescent="0.3">
      <c r="A737" t="s">
        <v>1614</v>
      </c>
      <c r="B737" t="s">
        <v>1615</v>
      </c>
      <c r="C737" t="str">
        <f>IFERROR(VLOOKUP(Table1[[#This Row],[Ticker]],[1]!Table2[[Symbol]:[Industry]],2,FALSE),"-")</f>
        <v>-</v>
      </c>
      <c r="D737" t="s">
        <v>1616</v>
      </c>
      <c r="E737">
        <v>5694.0387555959996</v>
      </c>
      <c r="F737">
        <v>42.67</v>
      </c>
      <c r="G737">
        <v>18.601540926664502</v>
      </c>
      <c r="H737">
        <v>24.082338514491301</v>
      </c>
      <c r="I737">
        <v>0.48413851940670899</v>
      </c>
      <c r="J737">
        <v>17.713823983063399</v>
      </c>
      <c r="K737">
        <v>37.256964873225797</v>
      </c>
      <c r="L737">
        <v>34.125778613874701</v>
      </c>
      <c r="M737">
        <v>86.400806769040102</v>
      </c>
      <c r="N737">
        <v>1.56745288264283</v>
      </c>
      <c r="O737">
        <v>11.905319896883</v>
      </c>
      <c r="P737">
        <v>56.300366300366299</v>
      </c>
      <c r="Q737">
        <v>0.13968818140141101</v>
      </c>
    </row>
    <row r="738" spans="1:17" x14ac:dyDescent="0.3">
      <c r="A738" t="s">
        <v>1617</v>
      </c>
      <c r="B738" t="s">
        <v>1618</v>
      </c>
      <c r="C738" t="str">
        <f>IFERROR(VLOOKUP(Table1[[#This Row],[Ticker]],[1]!Table2[[Symbol]:[Industry]],2,FALSE),"-")</f>
        <v>-</v>
      </c>
      <c r="D738" t="s">
        <v>139</v>
      </c>
      <c r="E738">
        <v>5694.0150000000003</v>
      </c>
      <c r="F738">
        <v>204.69</v>
      </c>
      <c r="G738">
        <v>46.086270576952003</v>
      </c>
      <c r="H738">
        <v>-11.4442724574078</v>
      </c>
      <c r="I738">
        <v>-14.497653315200701</v>
      </c>
      <c r="J738">
        <v>-1.1390703345148501</v>
      </c>
      <c r="K738">
        <v>203.978029934917</v>
      </c>
      <c r="L738">
        <v>187.207511766463</v>
      </c>
      <c r="M738">
        <v>43.716562949145199</v>
      </c>
      <c r="N738">
        <v>0.41386137285334001</v>
      </c>
      <c r="O738">
        <v>29.439640431872501</v>
      </c>
      <c r="P738">
        <v>86.760948905109501</v>
      </c>
      <c r="Q738">
        <v>3.0540413028334001E-2</v>
      </c>
    </row>
    <row r="739" spans="1:17" hidden="1" x14ac:dyDescent="0.3">
      <c r="A739" t="s">
        <v>1619</v>
      </c>
      <c r="B739" t="s">
        <v>1620</v>
      </c>
      <c r="C739" t="str">
        <f>IFERROR(VLOOKUP(Table1[[#This Row],[Ticker]],[1]!Table2[[Symbol]:[Industry]],2,FALSE),"-")</f>
        <v>-</v>
      </c>
      <c r="D739" t="s">
        <v>51</v>
      </c>
      <c r="E739">
        <v>5659.40896204</v>
      </c>
      <c r="F739">
        <v>1312.65</v>
      </c>
      <c r="G739">
        <v>-15.5760843023888</v>
      </c>
      <c r="H739">
        <v>6.75035186494922</v>
      </c>
      <c r="I739">
        <v>12.4049442217552</v>
      </c>
      <c r="J739">
        <v>-1.53711075092636</v>
      </c>
      <c r="K739">
        <v>1191.1406392234601</v>
      </c>
      <c r="M739">
        <v>66.263945541915902</v>
      </c>
      <c r="N739">
        <v>1.0229152306371101</v>
      </c>
      <c r="O739">
        <v>2.3959166571439301</v>
      </c>
      <c r="P739">
        <v>35.324742268041199</v>
      </c>
    </row>
    <row r="740" spans="1:17" x14ac:dyDescent="0.3">
      <c r="A740" t="s">
        <v>1621</v>
      </c>
      <c r="B740" t="s">
        <v>1622</v>
      </c>
      <c r="C740" t="str">
        <f>IFERROR(VLOOKUP(Table1[[#This Row],[Ticker]],[1]!Table2[[Symbol]:[Industry]],2,FALSE),"-")</f>
        <v>-</v>
      </c>
      <c r="D740" t="s">
        <v>54</v>
      </c>
      <c r="E740">
        <v>5646.0025022600003</v>
      </c>
      <c r="F740">
        <v>62.4</v>
      </c>
      <c r="G740">
        <v>83.7515806049079</v>
      </c>
      <c r="H740">
        <v>-11.061499724321701</v>
      </c>
      <c r="I740">
        <v>-35.567995492505801</v>
      </c>
      <c r="J740">
        <v>-2.8586263764094899</v>
      </c>
      <c r="K740">
        <v>67.247854083555893</v>
      </c>
      <c r="L740">
        <v>62.252290457028799</v>
      </c>
      <c r="M740">
        <v>39.523189192667502</v>
      </c>
      <c r="N740">
        <v>1.08672453692588</v>
      </c>
      <c r="O740">
        <v>59.663461538461497</v>
      </c>
      <c r="P740">
        <v>121.66962699822299</v>
      </c>
      <c r="Q740">
        <v>5.6530477500575001E-2</v>
      </c>
    </row>
    <row r="741" spans="1:17" x14ac:dyDescent="0.3">
      <c r="A741" t="s">
        <v>1623</v>
      </c>
      <c r="B741" t="s">
        <v>1624</v>
      </c>
      <c r="C741" t="str">
        <f>IFERROR(VLOOKUP(Table1[[#This Row],[Ticker]],[1]!Table2[[Symbol]:[Industry]],2,FALSE),"-")</f>
        <v>-</v>
      </c>
      <c r="D741" t="s">
        <v>492</v>
      </c>
      <c r="E741">
        <v>5580.6536787300001</v>
      </c>
      <c r="F741">
        <v>112.16</v>
      </c>
      <c r="G741">
        <v>-38.167674858382298</v>
      </c>
      <c r="H741">
        <v>1.69653239368842</v>
      </c>
      <c r="I741">
        <v>-9.2072471907906106</v>
      </c>
      <c r="J741">
        <v>4.1512886205687698</v>
      </c>
      <c r="K741">
        <v>108.37683210510301</v>
      </c>
      <c r="L741">
        <v>108.79506147814899</v>
      </c>
      <c r="M741">
        <v>69.163904877852104</v>
      </c>
      <c r="N741">
        <v>0.84091725960988095</v>
      </c>
      <c r="O741">
        <v>22.771041369472101</v>
      </c>
      <c r="P741">
        <v>22.579234972677501</v>
      </c>
      <c r="Q741">
        <v>-8.5519913803356995E-2</v>
      </c>
    </row>
    <row r="742" spans="1:17" hidden="1" x14ac:dyDescent="0.3">
      <c r="A742" t="s">
        <v>1625</v>
      </c>
      <c r="B742" t="s">
        <v>1626</v>
      </c>
      <c r="C742" t="str">
        <f>IFERROR(VLOOKUP(Table1[[#This Row],[Ticker]],[1]!Table2[[Symbol]:[Industry]],2,FALSE),"-")</f>
        <v>-</v>
      </c>
      <c r="D742" t="s">
        <v>385</v>
      </c>
      <c r="E742">
        <v>5564.7447276000003</v>
      </c>
      <c r="F742">
        <v>13403.05</v>
      </c>
      <c r="G742">
        <v>15.798460442783901</v>
      </c>
      <c r="H742">
        <v>15.6252864061218</v>
      </c>
      <c r="I742">
        <v>33.397650925171497</v>
      </c>
      <c r="J742">
        <v>5.3438564947534299</v>
      </c>
      <c r="K742">
        <v>11539.5492960922</v>
      </c>
      <c r="L742">
        <v>10280.789784893101</v>
      </c>
      <c r="M742">
        <v>69.752140735884197</v>
      </c>
      <c r="N742">
        <v>0.94474738030376104</v>
      </c>
      <c r="O742">
        <v>2.381920533013</v>
      </c>
      <c r="P742">
        <v>60.847859350154501</v>
      </c>
      <c r="Q742">
        <v>-2.7094484328564001E-2</v>
      </c>
    </row>
    <row r="743" spans="1:17" x14ac:dyDescent="0.3">
      <c r="A743" t="s">
        <v>1627</v>
      </c>
      <c r="B743" t="s">
        <v>1628</v>
      </c>
      <c r="C743" t="str">
        <f>IFERROR(VLOOKUP(Table1[[#This Row],[Ticker]],[1]!Table2[[Symbol]:[Industry]],2,FALSE),"-")</f>
        <v>-</v>
      </c>
      <c r="D743" t="s">
        <v>335</v>
      </c>
      <c r="E743">
        <v>5552.8475214749997</v>
      </c>
      <c r="F743">
        <v>268.25</v>
      </c>
      <c r="G743">
        <v>-14.9311969417599</v>
      </c>
      <c r="H743">
        <v>-7.1932800390394096</v>
      </c>
      <c r="I743">
        <v>14.221548669938599</v>
      </c>
      <c r="J743">
        <v>-4.73232834525757</v>
      </c>
      <c r="K743">
        <v>262.86795853420801</v>
      </c>
      <c r="L743">
        <v>240.79700358599601</v>
      </c>
      <c r="M743">
        <v>35.169352492484698</v>
      </c>
      <c r="N743">
        <v>0.52699418147921495</v>
      </c>
      <c r="O743">
        <v>10.754892823858301</v>
      </c>
      <c r="P743">
        <v>41.931216931216902</v>
      </c>
      <c r="Q743">
        <v>-8.7073454899537994E-2</v>
      </c>
    </row>
    <row r="744" spans="1:17" x14ac:dyDescent="0.3">
      <c r="A744" t="s">
        <v>1629</v>
      </c>
      <c r="B744" t="s">
        <v>1630</v>
      </c>
      <c r="C744" t="str">
        <f>IFERROR(VLOOKUP(Table1[[#This Row],[Ticker]],[1]!Table2[[Symbol]:[Industry]],2,FALSE),"-")</f>
        <v>-</v>
      </c>
      <c r="D744" t="s">
        <v>1374</v>
      </c>
      <c r="E744">
        <v>5546.5642396599997</v>
      </c>
      <c r="F744">
        <v>768.15</v>
      </c>
      <c r="G744">
        <v>73.127989661370407</v>
      </c>
      <c r="H744">
        <v>32.7300590560872</v>
      </c>
      <c r="I744">
        <v>64.9490818529476</v>
      </c>
      <c r="J744">
        <v>0.46817882217540202</v>
      </c>
      <c r="K744">
        <v>606.43822808021901</v>
      </c>
      <c r="L744">
        <v>506.16781231925501</v>
      </c>
      <c r="M744">
        <v>62.645102960939802</v>
      </c>
      <c r="N744">
        <v>3.30306033587568</v>
      </c>
      <c r="O744">
        <v>11.931263425112199</v>
      </c>
      <c r="P744">
        <v>104.894638570285</v>
      </c>
      <c r="Q744">
        <v>3.9633246273499997E-2</v>
      </c>
    </row>
    <row r="745" spans="1:17" x14ac:dyDescent="0.3">
      <c r="A745" t="s">
        <v>1631</v>
      </c>
      <c r="B745" t="s">
        <v>1632</v>
      </c>
      <c r="C745" t="str">
        <f>IFERROR(VLOOKUP(Table1[[#This Row],[Ticker]],[1]!Table2[[Symbol]:[Industry]],2,FALSE),"-")</f>
        <v>-</v>
      </c>
      <c r="D745" t="s">
        <v>262</v>
      </c>
      <c r="E745">
        <v>5536.2649861350001</v>
      </c>
      <c r="F745">
        <v>1794.15</v>
      </c>
      <c r="G745">
        <v>-49.368573522728198</v>
      </c>
      <c r="H745">
        <v>-7.2554993527816896</v>
      </c>
      <c r="I745">
        <v>-21.3852353713037</v>
      </c>
      <c r="J745">
        <v>1.33765696926856</v>
      </c>
      <c r="K745">
        <v>1838.94950293274</v>
      </c>
      <c r="L745">
        <v>1934.12688452578</v>
      </c>
      <c r="M745">
        <v>54.124069226076401</v>
      </c>
      <c r="N745">
        <v>0.61934231254688699</v>
      </c>
      <c r="O745">
        <v>62.770671348549399</v>
      </c>
      <c r="P745">
        <v>12.134375</v>
      </c>
      <c r="Q745">
        <v>2.0900499280546998E-2</v>
      </c>
    </row>
    <row r="746" spans="1:17" x14ac:dyDescent="0.3">
      <c r="A746" t="s">
        <v>1633</v>
      </c>
      <c r="B746" t="s">
        <v>1634</v>
      </c>
      <c r="C746" t="str">
        <f>IFERROR(VLOOKUP(Table1[[#This Row],[Ticker]],[1]!Table2[[Symbol]:[Industry]],2,FALSE),"-")</f>
        <v>-</v>
      </c>
      <c r="D746" t="s">
        <v>473</v>
      </c>
      <c r="E746">
        <v>5527.1339626999998</v>
      </c>
      <c r="F746">
        <v>320.39999999999998</v>
      </c>
      <c r="G746">
        <v>-45.381724304318197</v>
      </c>
      <c r="H746">
        <v>-1.27943321854464</v>
      </c>
      <c r="I746">
        <v>-37.905537837488701</v>
      </c>
      <c r="J746">
        <v>-3.0241955186090999</v>
      </c>
      <c r="K746">
        <v>326.76814467273198</v>
      </c>
      <c r="L746">
        <v>363.27939289914201</v>
      </c>
      <c r="M746">
        <v>60.1104616492755</v>
      </c>
      <c r="N746">
        <v>2.3663690112284002</v>
      </c>
      <c r="O746">
        <v>69.288389513108598</v>
      </c>
      <c r="P746">
        <v>21.987435750999399</v>
      </c>
      <c r="Q746">
        <v>-0.10694218549185799</v>
      </c>
    </row>
    <row r="747" spans="1:17" hidden="1" x14ac:dyDescent="0.3">
      <c r="A747" t="s">
        <v>1635</v>
      </c>
      <c r="B747" t="s">
        <v>1636</v>
      </c>
      <c r="C747" t="str">
        <f>IFERROR(VLOOKUP(Table1[[#This Row],[Ticker]],[1]!Table2[[Symbol]:[Industry]],2,FALSE),"-")</f>
        <v>-</v>
      </c>
      <c r="D747" t="s">
        <v>385</v>
      </c>
      <c r="E747">
        <v>5492.1726331250002</v>
      </c>
      <c r="F747">
        <v>586.29999999999995</v>
      </c>
      <c r="G747">
        <v>6.1421065270354402</v>
      </c>
      <c r="H747">
        <v>6.8771130479842801</v>
      </c>
      <c r="I747">
        <v>52.009982440162403</v>
      </c>
      <c r="J747">
        <v>7.5080829762115497</v>
      </c>
      <c r="K747">
        <v>525.23490766668499</v>
      </c>
      <c r="L747">
        <v>453.50659045807703</v>
      </c>
      <c r="M747">
        <v>68.474706418431495</v>
      </c>
      <c r="N747">
        <v>0.81279934548710497</v>
      </c>
      <c r="O747">
        <v>8.6218659389391199</v>
      </c>
      <c r="P747">
        <v>84.3420845778965</v>
      </c>
      <c r="Q747">
        <v>6.2281214696183002E-2</v>
      </c>
    </row>
    <row r="748" spans="1:17" hidden="1" x14ac:dyDescent="0.3">
      <c r="A748" t="s">
        <v>1637</v>
      </c>
      <c r="B748" t="s">
        <v>1638</v>
      </c>
      <c r="C748" t="str">
        <f>IFERROR(VLOOKUP(Table1[[#This Row],[Ticker]],[1]!Table2[[Symbol]:[Industry]],2,FALSE),"-")</f>
        <v>-</v>
      </c>
      <c r="D748" t="s">
        <v>283</v>
      </c>
      <c r="E748">
        <v>5489.7464792049996</v>
      </c>
      <c r="F748">
        <v>386.25</v>
      </c>
      <c r="G748">
        <v>-16.858661724147499</v>
      </c>
      <c r="H748">
        <v>9.0460677570386601</v>
      </c>
      <c r="I748">
        <v>-8.0442400809828296</v>
      </c>
      <c r="J748">
        <v>10.165154619561701</v>
      </c>
      <c r="K748">
        <v>366.50474256098801</v>
      </c>
      <c r="L748">
        <v>358.40242101812402</v>
      </c>
      <c r="M748">
        <v>72.131668009770905</v>
      </c>
      <c r="N748">
        <v>1.69167806467983</v>
      </c>
      <c r="O748">
        <v>5.1132686084142298</v>
      </c>
      <c r="P748">
        <v>23.009554140127399</v>
      </c>
      <c r="Q748">
        <v>4.3207452104436002E-2</v>
      </c>
    </row>
    <row r="749" spans="1:17" x14ac:dyDescent="0.3">
      <c r="A749" t="s">
        <v>1639</v>
      </c>
      <c r="B749" t="s">
        <v>1640</v>
      </c>
      <c r="C749" t="str">
        <f>IFERROR(VLOOKUP(Table1[[#This Row],[Ticker]],[1]!Table2[[Symbol]:[Industry]],2,FALSE),"-")</f>
        <v>-</v>
      </c>
      <c r="D749" t="s">
        <v>24</v>
      </c>
      <c r="E749">
        <v>5486.7967302500001</v>
      </c>
      <c r="F749">
        <v>323.8</v>
      </c>
      <c r="G749">
        <v>-31.374697636889501</v>
      </c>
      <c r="H749">
        <v>-11.0984995069433</v>
      </c>
      <c r="I749">
        <v>-21.8770213759997</v>
      </c>
      <c r="J749">
        <v>-0.36267281898690101</v>
      </c>
      <c r="K749">
        <v>340.30480918528701</v>
      </c>
      <c r="L749">
        <v>348.38610522255198</v>
      </c>
      <c r="M749">
        <v>43.018601594481297</v>
      </c>
      <c r="N749">
        <v>0.52731484916247895</v>
      </c>
      <c r="O749">
        <v>30.4045707226683</v>
      </c>
      <c r="P749">
        <v>3.88193776066732</v>
      </c>
      <c r="Q749">
        <v>-2.5625317715262001E-2</v>
      </c>
    </row>
    <row r="750" spans="1:17" x14ac:dyDescent="0.3">
      <c r="A750" t="s">
        <v>1641</v>
      </c>
      <c r="B750" t="s">
        <v>1642</v>
      </c>
      <c r="C750" t="str">
        <f>IFERROR(VLOOKUP(Table1[[#This Row],[Ticker]],[1]!Table2[[Symbol]:[Industry]],2,FALSE),"-")</f>
        <v>-</v>
      </c>
      <c r="D750" t="s">
        <v>412</v>
      </c>
      <c r="E750">
        <v>5467.3701443250002</v>
      </c>
      <c r="F750">
        <v>49.65</v>
      </c>
      <c r="G750">
        <v>-27.498539428674999</v>
      </c>
      <c r="H750">
        <v>-2.0501484959322802</v>
      </c>
      <c r="I750">
        <v>-17.060284946360099</v>
      </c>
      <c r="J750">
        <v>0.18746027773004301</v>
      </c>
      <c r="K750">
        <v>50.224997039862799</v>
      </c>
      <c r="L750">
        <v>51.684428674711498</v>
      </c>
      <c r="M750">
        <v>53.004355902307999</v>
      </c>
      <c r="N750">
        <v>0.54488382333387197</v>
      </c>
      <c r="O750">
        <v>37.562940584088601</v>
      </c>
      <c r="P750">
        <v>10.7023411371237</v>
      </c>
    </row>
    <row r="751" spans="1:17" x14ac:dyDescent="0.3">
      <c r="A751" t="s">
        <v>1643</v>
      </c>
      <c r="B751" t="s">
        <v>1644</v>
      </c>
      <c r="C751" t="str">
        <f>IFERROR(VLOOKUP(Table1[[#This Row],[Ticker]],[1]!Table2[[Symbol]:[Industry]],2,FALSE),"-")</f>
        <v>-</v>
      </c>
      <c r="D751" t="s">
        <v>51</v>
      </c>
      <c r="E751">
        <v>5460.4793250000002</v>
      </c>
      <c r="F751">
        <v>584.4</v>
      </c>
      <c r="G751">
        <v>-19.924944069373101</v>
      </c>
      <c r="H751">
        <v>15.130073936392501</v>
      </c>
      <c r="I751">
        <v>2.5888631378176199</v>
      </c>
      <c r="J751">
        <v>11.854366362907401</v>
      </c>
      <c r="K751">
        <v>526.43570864503602</v>
      </c>
      <c r="L751">
        <v>507.54198492604303</v>
      </c>
      <c r="M751">
        <v>78.704392342811502</v>
      </c>
      <c r="N751">
        <v>3.4140510900766801</v>
      </c>
      <c r="O751">
        <v>8.6584531143052601</v>
      </c>
      <c r="P751">
        <v>35.575919266906297</v>
      </c>
      <c r="Q751">
        <v>-2.9190889852029001E-2</v>
      </c>
    </row>
    <row r="752" spans="1:17" x14ac:dyDescent="0.3">
      <c r="A752" t="s">
        <v>1645</v>
      </c>
      <c r="B752" t="s">
        <v>1646</v>
      </c>
      <c r="C752" t="str">
        <f>IFERROR(VLOOKUP(Table1[[#This Row],[Ticker]],[1]!Table2[[Symbol]:[Industry]],2,FALSE),"-")</f>
        <v>-</v>
      </c>
      <c r="D752" t="s">
        <v>1647</v>
      </c>
      <c r="E752">
        <v>5370.6840099000001</v>
      </c>
      <c r="F752">
        <v>1058.2</v>
      </c>
      <c r="G752">
        <v>64.793578242286202</v>
      </c>
      <c r="H752">
        <v>-2.5745873854438401</v>
      </c>
      <c r="I752">
        <v>47.293973336906298</v>
      </c>
      <c r="J752">
        <v>-6.94624522240722</v>
      </c>
      <c r="K752">
        <v>1023.6013547877</v>
      </c>
      <c r="L752">
        <v>831.93359795912897</v>
      </c>
      <c r="M752">
        <v>41.047162796972202</v>
      </c>
      <c r="N752">
        <v>0.68006245165551904</v>
      </c>
      <c r="O752">
        <v>11.5101115101114</v>
      </c>
      <c r="P752">
        <v>97.794392523364493</v>
      </c>
      <c r="Q752">
        <v>5.1834717751677001E-2</v>
      </c>
    </row>
    <row r="753" spans="1:17" hidden="1" x14ac:dyDescent="0.3">
      <c r="A753" t="s">
        <v>1648</v>
      </c>
      <c r="B753" t="s">
        <v>1649</v>
      </c>
      <c r="C753" t="str">
        <f>IFERROR(VLOOKUP(Table1[[#This Row],[Ticker]],[1]!Table2[[Symbol]:[Industry]],2,FALSE),"-")</f>
        <v>-</v>
      </c>
      <c r="D753" t="s">
        <v>92</v>
      </c>
      <c r="E753">
        <v>5338.4265520199997</v>
      </c>
      <c r="F753">
        <v>2073.6999999999998</v>
      </c>
      <c r="G753">
        <v>33.4292704982552</v>
      </c>
      <c r="H753">
        <v>7.6444064400181704</v>
      </c>
      <c r="I753">
        <v>45.436747752173702</v>
      </c>
      <c r="J753">
        <v>8.7169432171508703</v>
      </c>
      <c r="K753">
        <v>1729.7670100063899</v>
      </c>
      <c r="L753">
        <v>1445.92913463171</v>
      </c>
      <c r="M753">
        <v>74.692568957799296</v>
      </c>
      <c r="N753">
        <v>1.1042716348188899</v>
      </c>
      <c r="O753">
        <v>3.5926122389930901</v>
      </c>
      <c r="P753">
        <v>81.903508771929793</v>
      </c>
      <c r="Q753">
        <v>0.11636157455186801</v>
      </c>
    </row>
    <row r="754" spans="1:17" hidden="1" x14ac:dyDescent="0.3">
      <c r="A754" t="s">
        <v>1650</v>
      </c>
      <c r="B754" t="s">
        <v>1651</v>
      </c>
      <c r="C754" t="str">
        <f>IFERROR(VLOOKUP(Table1[[#This Row],[Ticker]],[1]!Table2[[Symbol]:[Industry]],2,FALSE),"-")</f>
        <v>-</v>
      </c>
      <c r="D754" t="s">
        <v>577</v>
      </c>
      <c r="E754">
        <v>5322.4097790599999</v>
      </c>
      <c r="F754">
        <v>795.35</v>
      </c>
      <c r="G754">
        <v>58.819039049015501</v>
      </c>
      <c r="H754">
        <v>11.132980083671599</v>
      </c>
      <c r="I754">
        <v>74.455550309269</v>
      </c>
      <c r="J754">
        <v>-3.8482892927027699</v>
      </c>
      <c r="K754">
        <v>640.98191364804097</v>
      </c>
      <c r="M754">
        <v>51.556339867917998</v>
      </c>
      <c r="O754">
        <v>18.941346576978599</v>
      </c>
      <c r="P754">
        <v>114.149165320409</v>
      </c>
    </row>
    <row r="755" spans="1:17" hidden="1" x14ac:dyDescent="0.3">
      <c r="A755" t="s">
        <v>1652</v>
      </c>
      <c r="B755" t="s">
        <v>1653</v>
      </c>
      <c r="C755" t="str">
        <f>IFERROR(VLOOKUP(Table1[[#This Row],[Ticker]],[1]!Table2[[Symbol]:[Industry]],2,FALSE),"-")</f>
        <v>-</v>
      </c>
      <c r="D755" t="s">
        <v>385</v>
      </c>
      <c r="E755">
        <v>5319.5953950000003</v>
      </c>
      <c r="F755">
        <v>402.8</v>
      </c>
      <c r="G755">
        <v>202.578989436466</v>
      </c>
      <c r="H755">
        <v>18.781616526293</v>
      </c>
      <c r="I755">
        <v>115.24417002342101</v>
      </c>
      <c r="J755">
        <v>10.479728621098699</v>
      </c>
      <c r="K755">
        <v>325.74965323658103</v>
      </c>
      <c r="L755">
        <v>229.38863268602299</v>
      </c>
      <c r="M755">
        <v>79.929263122197099</v>
      </c>
      <c r="N755">
        <v>0.73271450789385295</v>
      </c>
      <c r="O755">
        <v>11.1469712015888</v>
      </c>
      <c r="P755">
        <v>254.90550244504101</v>
      </c>
      <c r="Q755">
        <v>0.19576759269246399</v>
      </c>
    </row>
    <row r="756" spans="1:17" x14ac:dyDescent="0.3">
      <c r="A756" t="s">
        <v>1654</v>
      </c>
      <c r="B756" t="s">
        <v>1655</v>
      </c>
      <c r="C756" t="str">
        <f>IFERROR(VLOOKUP(Table1[[#This Row],[Ticker]],[1]!Table2[[Symbol]:[Industry]],2,FALSE),"-")</f>
        <v>-</v>
      </c>
      <c r="D756" t="s">
        <v>1092</v>
      </c>
      <c r="E756">
        <v>5304.1009969999996</v>
      </c>
      <c r="F756">
        <v>3150.25</v>
      </c>
      <c r="G756">
        <v>5.5238099110847996</v>
      </c>
      <c r="H756">
        <v>-8.3553176023501301</v>
      </c>
      <c r="I756">
        <v>-8.6076277800222396</v>
      </c>
      <c r="J756">
        <v>-0.54297120720397396</v>
      </c>
      <c r="K756">
        <v>3104.8475856914401</v>
      </c>
      <c r="L756">
        <v>2973.97675933251</v>
      </c>
      <c r="M756">
        <v>51.170356976171902</v>
      </c>
      <c r="N756">
        <v>0.64855206867855397</v>
      </c>
      <c r="O756">
        <v>17.450995952702101</v>
      </c>
      <c r="P756">
        <v>37.619588484557198</v>
      </c>
      <c r="Q756">
        <v>-5.7627179068245001E-2</v>
      </c>
    </row>
    <row r="757" spans="1:17" hidden="1" x14ac:dyDescent="0.3">
      <c r="A757" t="s">
        <v>1656</v>
      </c>
      <c r="B757" t="s">
        <v>1657</v>
      </c>
      <c r="C757" t="str">
        <f>IFERROR(VLOOKUP(Table1[[#This Row],[Ticker]],[1]!Table2[[Symbol]:[Industry]],2,FALSE),"-")</f>
        <v>-</v>
      </c>
      <c r="D757" t="s">
        <v>92</v>
      </c>
      <c r="E757">
        <v>5300.4849715439996</v>
      </c>
      <c r="F757">
        <v>108.36</v>
      </c>
      <c r="G757">
        <v>272.31367719095601</v>
      </c>
      <c r="H757">
        <v>27.813480098115701</v>
      </c>
      <c r="I757">
        <v>73.834105054987802</v>
      </c>
      <c r="J757">
        <v>12.2971846455648</v>
      </c>
      <c r="K757">
        <v>83.339197240927007</v>
      </c>
      <c r="L757">
        <v>60.340789771711002</v>
      </c>
      <c r="M757">
        <v>72.666976034956093</v>
      </c>
      <c r="N757">
        <v>1.59522059976688</v>
      </c>
      <c r="O757">
        <v>14.4241417497231</v>
      </c>
      <c r="P757">
        <v>325.77603143418401</v>
      </c>
      <c r="Q757">
        <v>0.11559355547698399</v>
      </c>
    </row>
    <row r="758" spans="1:17" hidden="1" x14ac:dyDescent="0.3">
      <c r="A758" t="s">
        <v>1658</v>
      </c>
      <c r="B758" t="s">
        <v>1659</v>
      </c>
      <c r="C758" t="str">
        <f>IFERROR(VLOOKUP(Table1[[#This Row],[Ticker]],[1]!Table2[[Symbol]:[Industry]],2,FALSE),"-")</f>
        <v>-</v>
      </c>
      <c r="D758" t="s">
        <v>193</v>
      </c>
      <c r="E758">
        <v>5292.2502187500004</v>
      </c>
      <c r="F758">
        <v>803.25</v>
      </c>
      <c r="G758">
        <v>82.960861045237806</v>
      </c>
      <c r="H758">
        <v>12.6095611375973</v>
      </c>
      <c r="I758">
        <v>21.4533280662578</v>
      </c>
      <c r="J758">
        <v>10.826977557279999</v>
      </c>
      <c r="K758">
        <v>694.59473824797601</v>
      </c>
      <c r="L758">
        <v>600.35061836623902</v>
      </c>
      <c r="M758">
        <v>78.679030323485804</v>
      </c>
      <c r="N758">
        <v>2.1493185410448299</v>
      </c>
      <c r="O758">
        <v>3.0065359477124001</v>
      </c>
      <c r="P758">
        <v>129.074575787822</v>
      </c>
      <c r="Q758">
        <v>9.8288753234324996E-2</v>
      </c>
    </row>
    <row r="759" spans="1:17" hidden="1" x14ac:dyDescent="0.3">
      <c r="A759" t="s">
        <v>1660</v>
      </c>
      <c r="B759" t="s">
        <v>1661</v>
      </c>
      <c r="C759" t="str">
        <f>IFERROR(VLOOKUP(Table1[[#This Row],[Ticker]],[1]!Table2[[Symbol]:[Industry]],2,FALSE),"-")</f>
        <v>-</v>
      </c>
      <c r="D759" t="s">
        <v>1524</v>
      </c>
      <c r="E759">
        <v>5277.2618883900004</v>
      </c>
      <c r="F759">
        <v>433.4</v>
      </c>
      <c r="G759">
        <v>-6.0184391415096199</v>
      </c>
      <c r="H759">
        <v>20.264096737033</v>
      </c>
      <c r="I759">
        <v>0.10526584613984701</v>
      </c>
      <c r="J759">
        <v>5.3653864228929997</v>
      </c>
      <c r="K759">
        <v>384.53555370098701</v>
      </c>
      <c r="L759">
        <v>360.038868292502</v>
      </c>
      <c r="M759">
        <v>72.401134732792102</v>
      </c>
      <c r="N759">
        <v>1.16074309470936</v>
      </c>
      <c r="O759">
        <v>3.7724965389939999</v>
      </c>
      <c r="P759">
        <v>51.936897458369799</v>
      </c>
      <c r="Q759">
        <v>8.9685774792821998E-2</v>
      </c>
    </row>
    <row r="760" spans="1:17" x14ac:dyDescent="0.3">
      <c r="A760" t="s">
        <v>1662</v>
      </c>
      <c r="B760" t="s">
        <v>1663</v>
      </c>
      <c r="C760" t="str">
        <f>IFERROR(VLOOKUP(Table1[[#This Row],[Ticker]],[1]!Table2[[Symbol]:[Industry]],2,FALSE),"-")</f>
        <v>-</v>
      </c>
      <c r="D760" t="s">
        <v>51</v>
      </c>
      <c r="E760">
        <v>5275.1468927899996</v>
      </c>
      <c r="F760">
        <v>1368.15</v>
      </c>
      <c r="G760">
        <v>-27.261903624556702</v>
      </c>
      <c r="H760">
        <v>-7.4738505858953799</v>
      </c>
      <c r="I760">
        <v>7.2105662269530102</v>
      </c>
      <c r="J760">
        <v>-1.6485261430829601</v>
      </c>
      <c r="K760">
        <v>1298.32370281624</v>
      </c>
      <c r="L760">
        <v>1225.5018294471099</v>
      </c>
      <c r="M760">
        <v>48.062395943653598</v>
      </c>
      <c r="N760">
        <v>0.83991359214170103</v>
      </c>
      <c r="O760">
        <v>7.3712677703468001</v>
      </c>
      <c r="P760">
        <v>36.208870526158599</v>
      </c>
      <c r="Q760">
        <v>-1.3023907083716001E-2</v>
      </c>
    </row>
    <row r="761" spans="1:17" hidden="1" x14ac:dyDescent="0.3">
      <c r="A761" t="s">
        <v>1664</v>
      </c>
      <c r="B761" t="s">
        <v>1665</v>
      </c>
      <c r="C761" t="str">
        <f>IFERROR(VLOOKUP(Table1[[#This Row],[Ticker]],[1]!Table2[[Symbol]:[Industry]],2,FALSE),"-")</f>
        <v>-</v>
      </c>
      <c r="D761" t="s">
        <v>1467</v>
      </c>
      <c r="E761">
        <v>5274.5983968660003</v>
      </c>
      <c r="F761">
        <v>94.21</v>
      </c>
      <c r="G761">
        <v>35.516456867420402</v>
      </c>
      <c r="H761">
        <v>17.445382444604199</v>
      </c>
      <c r="I761">
        <v>2.68565756981616</v>
      </c>
      <c r="J761">
        <v>-2.0357485493100298</v>
      </c>
      <c r="K761">
        <v>85.797251315696201</v>
      </c>
      <c r="L761">
        <v>74.838541283548807</v>
      </c>
      <c r="M761">
        <v>61.800265636177897</v>
      </c>
      <c r="N761">
        <v>1.59535270062073</v>
      </c>
      <c r="O761">
        <v>9.5955843328733703</v>
      </c>
      <c r="P761">
        <v>119.60372960372899</v>
      </c>
      <c r="Q761">
        <v>0.19033772853941699</v>
      </c>
    </row>
    <row r="762" spans="1:17" x14ac:dyDescent="0.3">
      <c r="A762" t="s">
        <v>1666</v>
      </c>
      <c r="B762" t="s">
        <v>1667</v>
      </c>
      <c r="C762" t="str">
        <f>IFERROR(VLOOKUP(Table1[[#This Row],[Ticker]],[1]!Table2[[Symbol]:[Industry]],2,FALSE),"-")</f>
        <v>-</v>
      </c>
      <c r="D762" t="s">
        <v>561</v>
      </c>
      <c r="E762">
        <v>5270.2686547499998</v>
      </c>
      <c r="F762">
        <v>458.6</v>
      </c>
      <c r="G762">
        <v>9.2265112882125901</v>
      </c>
      <c r="H762">
        <v>15.854864716191299</v>
      </c>
      <c r="I762">
        <v>5.15955990950855</v>
      </c>
      <c r="J762">
        <v>1.6302275285466299</v>
      </c>
      <c r="K762">
        <v>414.28030394370597</v>
      </c>
      <c r="L762">
        <v>376.76160689852099</v>
      </c>
      <c r="M762">
        <v>72.876485957212296</v>
      </c>
      <c r="N762">
        <v>1.5938285124896201</v>
      </c>
      <c r="O762">
        <v>5.9747056258177</v>
      </c>
      <c r="P762">
        <v>57.540364136035699</v>
      </c>
      <c r="Q762">
        <v>-2.397245463313E-3</v>
      </c>
    </row>
    <row r="763" spans="1:17" x14ac:dyDescent="0.3">
      <c r="A763" t="s">
        <v>1668</v>
      </c>
      <c r="B763" t="s">
        <v>1669</v>
      </c>
      <c r="C763" t="str">
        <f>IFERROR(VLOOKUP(Table1[[#This Row],[Ticker]],[1]!Table2[[Symbol]:[Industry]],2,FALSE),"-")</f>
        <v>-</v>
      </c>
      <c r="D763" t="s">
        <v>80</v>
      </c>
      <c r="E763">
        <v>5246.7734747479999</v>
      </c>
      <c r="F763">
        <v>228.4</v>
      </c>
      <c r="G763">
        <v>-6.8363654467071404</v>
      </c>
      <c r="H763">
        <v>-3.6024470636809598</v>
      </c>
      <c r="I763">
        <v>-3.3614872639573998</v>
      </c>
      <c r="J763">
        <v>0.96897817706177403</v>
      </c>
      <c r="K763">
        <v>223.59821007237699</v>
      </c>
      <c r="L763">
        <v>211.40210352704699</v>
      </c>
      <c r="M763">
        <v>64.945150721539207</v>
      </c>
      <c r="N763">
        <v>0.66255145932446802</v>
      </c>
      <c r="O763">
        <v>8.1436077057793295</v>
      </c>
      <c r="P763">
        <v>29.662219699120001</v>
      </c>
      <c r="Q763">
        <v>-8.2775022353801006E-2</v>
      </c>
    </row>
    <row r="764" spans="1:17" x14ac:dyDescent="0.3">
      <c r="A764" t="s">
        <v>1670</v>
      </c>
      <c r="B764" t="s">
        <v>1671</v>
      </c>
      <c r="C764" t="str">
        <f>IFERROR(VLOOKUP(Table1[[#This Row],[Ticker]],[1]!Table2[[Symbol]:[Industry]],2,FALSE),"-")</f>
        <v>-</v>
      </c>
      <c r="D764" t="s">
        <v>335</v>
      </c>
      <c r="E764">
        <v>5219.4261382199902</v>
      </c>
      <c r="F764">
        <v>1921</v>
      </c>
      <c r="G764">
        <v>25.330216601812101</v>
      </c>
      <c r="H764">
        <v>-13.704740276145101</v>
      </c>
      <c r="I764">
        <v>59.138253565494999</v>
      </c>
      <c r="J764">
        <v>1.28336116776617</v>
      </c>
      <c r="K764">
        <v>1885.5319122685801</v>
      </c>
      <c r="L764">
        <v>1530.08209205651</v>
      </c>
      <c r="M764">
        <v>51.448745890566002</v>
      </c>
      <c r="N764">
        <v>0.26040112091185702</v>
      </c>
      <c r="O764">
        <v>18.1181676210307</v>
      </c>
      <c r="P764">
        <v>101.923582277815</v>
      </c>
      <c r="Q764">
        <v>-3.0515878911674999E-2</v>
      </c>
    </row>
    <row r="765" spans="1:17" hidden="1" x14ac:dyDescent="0.3">
      <c r="A765" t="s">
        <v>1672</v>
      </c>
      <c r="B765" t="s">
        <v>1673</v>
      </c>
      <c r="C765" t="str">
        <f>IFERROR(VLOOKUP(Table1[[#This Row],[Ticker]],[1]!Table2[[Symbol]:[Industry]],2,FALSE),"-")</f>
        <v>-</v>
      </c>
      <c r="D765" t="s">
        <v>101</v>
      </c>
      <c r="E765">
        <v>5198.7237986399996</v>
      </c>
      <c r="F765">
        <v>493.7</v>
      </c>
      <c r="G765">
        <v>23953.162584381302</v>
      </c>
      <c r="H765">
        <v>54.200229136087799</v>
      </c>
      <c r="I765">
        <v>1707.6434840854599</v>
      </c>
      <c r="J765">
        <v>-1.1390703345148501</v>
      </c>
      <c r="K765">
        <v>206.29689486214301</v>
      </c>
      <c r="L765">
        <v>69.635060626035497</v>
      </c>
      <c r="M765">
        <v>99.992621279401902</v>
      </c>
      <c r="N765">
        <v>0.83874092009685197</v>
      </c>
      <c r="O765">
        <v>0</v>
      </c>
      <c r="P765">
        <v>24585</v>
      </c>
      <c r="Q765">
        <v>0.12878595148258501</v>
      </c>
    </row>
    <row r="766" spans="1:17" x14ac:dyDescent="0.3">
      <c r="A766" t="s">
        <v>1674</v>
      </c>
      <c r="B766" t="s">
        <v>1675</v>
      </c>
      <c r="C766" t="str">
        <f>IFERROR(VLOOKUP(Table1[[#This Row],[Ticker]],[1]!Table2[[Symbol]:[Industry]],2,FALSE),"-")</f>
        <v>-</v>
      </c>
      <c r="D766" t="s">
        <v>412</v>
      </c>
      <c r="E766">
        <v>5190.4738490849904</v>
      </c>
      <c r="F766">
        <v>287.95</v>
      </c>
      <c r="G766">
        <v>-24.094520116323199</v>
      </c>
      <c r="H766">
        <v>-3.5798670712604901</v>
      </c>
      <c r="I766">
        <v>-25.3501785164915</v>
      </c>
      <c r="J766">
        <v>1.9048777922862901</v>
      </c>
      <c r="K766">
        <v>287.45198047404801</v>
      </c>
      <c r="L766">
        <v>292.13136091399201</v>
      </c>
      <c r="M766">
        <v>60.016099796498601</v>
      </c>
      <c r="N766">
        <v>1.3215992769534699</v>
      </c>
      <c r="O766">
        <v>34.728251432540297</v>
      </c>
      <c r="P766">
        <v>8.6125605079524696</v>
      </c>
      <c r="Q766">
        <v>-6.4118504829440001E-3</v>
      </c>
    </row>
    <row r="767" spans="1:17" hidden="1" x14ac:dyDescent="0.3">
      <c r="A767" t="s">
        <v>1676</v>
      </c>
      <c r="B767" t="s">
        <v>1677</v>
      </c>
      <c r="C767" t="str">
        <f>IFERROR(VLOOKUP(Table1[[#This Row],[Ticker]],[1]!Table2[[Symbol]:[Industry]],2,FALSE),"-")</f>
        <v>-</v>
      </c>
      <c r="D767" t="s">
        <v>151</v>
      </c>
      <c r="E767">
        <v>5174.8007902740001</v>
      </c>
      <c r="F767">
        <v>62.26</v>
      </c>
      <c r="G767">
        <v>72.313002759902403</v>
      </c>
      <c r="H767">
        <v>12.314079191729199</v>
      </c>
      <c r="I767">
        <v>-17.7798537133725</v>
      </c>
      <c r="J767">
        <v>13.281982297063999</v>
      </c>
      <c r="K767">
        <v>57.951186411600098</v>
      </c>
      <c r="L767">
        <v>55.452359185474798</v>
      </c>
      <c r="M767">
        <v>68.614599762860905</v>
      </c>
      <c r="N767">
        <v>1.9906522503125601</v>
      </c>
      <c r="O767">
        <v>24.477995502730401</v>
      </c>
      <c r="P767">
        <v>104.66798159105799</v>
      </c>
      <c r="Q767">
        <v>-1.2876856318007E-2</v>
      </c>
    </row>
    <row r="768" spans="1:17" x14ac:dyDescent="0.3">
      <c r="A768" t="s">
        <v>1678</v>
      </c>
      <c r="B768" t="s">
        <v>1679</v>
      </c>
      <c r="C768" t="str">
        <f>IFERROR(VLOOKUP(Table1[[#This Row],[Ticker]],[1]!Table2[[Symbol]:[Industry]],2,FALSE),"-")</f>
        <v>-</v>
      </c>
      <c r="D768" t="s">
        <v>993</v>
      </c>
      <c r="E768">
        <v>5173.7522447519996</v>
      </c>
      <c r="F768">
        <v>41.09</v>
      </c>
      <c r="G768">
        <v>42.882813936563899</v>
      </c>
      <c r="H768">
        <v>-8.6520473758516303</v>
      </c>
      <c r="I768">
        <v>6.7252075497585704</v>
      </c>
      <c r="J768">
        <v>-5.2525455118198003</v>
      </c>
      <c r="K768">
        <v>40.097271475843598</v>
      </c>
      <c r="L768">
        <v>34.189420714358498</v>
      </c>
      <c r="M768">
        <v>45.746225345304197</v>
      </c>
      <c r="N768">
        <v>0.57368506978016498</v>
      </c>
      <c r="O768">
        <v>12.1927476271598</v>
      </c>
      <c r="P768">
        <v>82.622222222222206</v>
      </c>
      <c r="Q768">
        <v>9.3704181507978004E-2</v>
      </c>
    </row>
    <row r="769" spans="1:17" x14ac:dyDescent="0.3">
      <c r="A769" t="s">
        <v>1680</v>
      </c>
      <c r="B769" t="s">
        <v>1681</v>
      </c>
      <c r="C769" t="str">
        <f>IFERROR(VLOOKUP(Table1[[#This Row],[Ticker]],[1]!Table2[[Symbol]:[Industry]],2,FALSE),"-")</f>
        <v>-</v>
      </c>
      <c r="D769" t="s">
        <v>121</v>
      </c>
      <c r="E769">
        <v>5171.5210800000004</v>
      </c>
      <c r="F769">
        <v>555.85</v>
      </c>
      <c r="G769">
        <v>91.778202303150096</v>
      </c>
      <c r="H769">
        <v>-3.4371981495087498</v>
      </c>
      <c r="I769">
        <v>53.095491403372201</v>
      </c>
      <c r="J769">
        <v>0.73461580020775097</v>
      </c>
      <c r="K769">
        <v>536.80912686752401</v>
      </c>
      <c r="L769">
        <v>414.55379300534099</v>
      </c>
      <c r="M769">
        <v>58.152721487274697</v>
      </c>
      <c r="N769">
        <v>0.14451424249187</v>
      </c>
      <c r="O769">
        <v>30.853647566789601</v>
      </c>
      <c r="P769">
        <v>165.57572861920599</v>
      </c>
      <c r="Q769">
        <v>8.0629324694167004E-2</v>
      </c>
    </row>
    <row r="770" spans="1:17" hidden="1" x14ac:dyDescent="0.3">
      <c r="A770" t="s">
        <v>1682</v>
      </c>
      <c r="B770" t="s">
        <v>1683</v>
      </c>
      <c r="C770" t="str">
        <f>IFERROR(VLOOKUP(Table1[[#This Row],[Ticker]],[1]!Table2[[Symbol]:[Industry]],2,FALSE),"-")</f>
        <v>-</v>
      </c>
      <c r="D770" t="s">
        <v>1684</v>
      </c>
      <c r="E770">
        <v>5168.879891351</v>
      </c>
      <c r="F770">
        <v>60.55</v>
      </c>
      <c r="G770">
        <v>-8.1778995054393704</v>
      </c>
      <c r="H770">
        <v>-0.37876754596331003</v>
      </c>
      <c r="I770">
        <v>0.98633481435260395</v>
      </c>
      <c r="J770">
        <v>-1.0895898792946701</v>
      </c>
      <c r="K770">
        <v>60.131121794913497</v>
      </c>
      <c r="L770">
        <v>57.488610495240302</v>
      </c>
      <c r="M770">
        <v>56.425916595309197</v>
      </c>
      <c r="N770">
        <v>0.98808301100616702</v>
      </c>
      <c r="O770">
        <v>7.0189925681255199</v>
      </c>
      <c r="P770">
        <v>26.673640167363999</v>
      </c>
      <c r="Q770">
        <v>-3.0196124243903E-2</v>
      </c>
    </row>
    <row r="771" spans="1:17" x14ac:dyDescent="0.3">
      <c r="A771" t="s">
        <v>1685</v>
      </c>
      <c r="B771" t="s">
        <v>1686</v>
      </c>
      <c r="C771" t="str">
        <f>IFERROR(VLOOKUP(Table1[[#This Row],[Ticker]],[1]!Table2[[Symbol]:[Industry]],2,FALSE),"-")</f>
        <v>-</v>
      </c>
      <c r="D771" t="s">
        <v>938</v>
      </c>
      <c r="E771">
        <v>5117.5178695550003</v>
      </c>
      <c r="F771">
        <v>593.5</v>
      </c>
      <c r="G771">
        <v>79.288238381791103</v>
      </c>
      <c r="H771">
        <v>30.1674156166854</v>
      </c>
      <c r="I771">
        <v>85.603042075795102</v>
      </c>
      <c r="J771">
        <v>3.4494539679943501</v>
      </c>
      <c r="K771">
        <v>449.90976322831102</v>
      </c>
      <c r="L771">
        <v>344.19568539929202</v>
      </c>
      <c r="M771">
        <v>77.150380454161507</v>
      </c>
      <c r="N771">
        <v>1.29639761132938</v>
      </c>
      <c r="O771">
        <v>3.4203875315922301</v>
      </c>
      <c r="P771">
        <v>175.02316960148201</v>
      </c>
      <c r="Q771">
        <v>8.9218937192776002E-2</v>
      </c>
    </row>
    <row r="772" spans="1:17" hidden="1" x14ac:dyDescent="0.3">
      <c r="A772" t="s">
        <v>1687</v>
      </c>
      <c r="B772" t="s">
        <v>1688</v>
      </c>
      <c r="C772" t="str">
        <f>IFERROR(VLOOKUP(Table1[[#This Row],[Ticker]],[1]!Table2[[Symbol]:[Industry]],2,FALSE),"-")</f>
        <v>-</v>
      </c>
      <c r="D772" t="s">
        <v>359</v>
      </c>
      <c r="E772">
        <v>5114.7904710000003</v>
      </c>
      <c r="F772">
        <v>856.95</v>
      </c>
      <c r="G772">
        <v>96.337968774943107</v>
      </c>
      <c r="H772">
        <v>19.320292992765101</v>
      </c>
      <c r="I772">
        <v>98.869060050120396</v>
      </c>
      <c r="J772">
        <v>0.31500225089714301</v>
      </c>
      <c r="K772">
        <v>722.57657843758795</v>
      </c>
      <c r="L772">
        <v>557.02741570031401</v>
      </c>
      <c r="M772">
        <v>72.382004187645407</v>
      </c>
      <c r="N772">
        <v>1.4086760233154101</v>
      </c>
      <c r="O772">
        <v>6.2780792344944096</v>
      </c>
      <c r="P772">
        <v>184.18172774000899</v>
      </c>
      <c r="Q772">
        <v>0.167785031285204</v>
      </c>
    </row>
    <row r="773" spans="1:17" hidden="1" x14ac:dyDescent="0.3">
      <c r="A773" t="s">
        <v>1689</v>
      </c>
      <c r="B773" t="s">
        <v>1690</v>
      </c>
      <c r="C773" t="str">
        <f>IFERROR(VLOOKUP(Table1[[#This Row],[Ticker]],[1]!Table2[[Symbol]:[Industry]],2,FALSE),"-")</f>
        <v>-</v>
      </c>
      <c r="D773" t="s">
        <v>193</v>
      </c>
      <c r="E773">
        <v>5112.5643331849997</v>
      </c>
      <c r="F773">
        <v>7490.85</v>
      </c>
      <c r="G773">
        <v>61.7539204289141</v>
      </c>
      <c r="H773">
        <v>0.71529694275300304</v>
      </c>
      <c r="I773">
        <v>-12.372001177244501</v>
      </c>
      <c r="J773">
        <v>-1.82509069084965</v>
      </c>
      <c r="K773">
        <v>7232.2422116982998</v>
      </c>
      <c r="L773">
        <v>6629.1916809939803</v>
      </c>
      <c r="M773">
        <v>64.458329760616394</v>
      </c>
      <c r="N773">
        <v>1.6975930417357901</v>
      </c>
      <c r="O773">
        <v>21.253262313355599</v>
      </c>
      <c r="P773">
        <v>108.079166666666</v>
      </c>
      <c r="Q773">
        <v>0.119293129308277</v>
      </c>
    </row>
    <row r="774" spans="1:17" x14ac:dyDescent="0.3">
      <c r="A774" t="s">
        <v>1691</v>
      </c>
      <c r="B774" t="s">
        <v>1692</v>
      </c>
      <c r="C774" t="str">
        <f>IFERROR(VLOOKUP(Table1[[#This Row],[Ticker]],[1]!Table2[[Symbol]:[Industry]],2,FALSE),"-")</f>
        <v>-</v>
      </c>
      <c r="D774" t="s">
        <v>561</v>
      </c>
      <c r="E774">
        <v>5097.3938788699998</v>
      </c>
      <c r="F774">
        <v>899.5</v>
      </c>
      <c r="G774">
        <v>-18.844952698791101</v>
      </c>
      <c r="H774">
        <v>8.7301112504492107</v>
      </c>
      <c r="I774">
        <v>6.2630848167063</v>
      </c>
      <c r="J774">
        <v>-0.58830143932452905</v>
      </c>
      <c r="K774">
        <v>853.151284731337</v>
      </c>
      <c r="L774">
        <v>791.30513664589205</v>
      </c>
      <c r="M774">
        <v>57.143766023464501</v>
      </c>
      <c r="N774">
        <v>0.93178850022277604</v>
      </c>
      <c r="O774">
        <v>7.3929961089494096</v>
      </c>
      <c r="P774">
        <v>36.9206180074586</v>
      </c>
      <c r="Q774">
        <v>-0.123725384037203</v>
      </c>
    </row>
    <row r="775" spans="1:17" x14ac:dyDescent="0.3">
      <c r="A775" t="s">
        <v>1693</v>
      </c>
      <c r="B775" t="s">
        <v>1694</v>
      </c>
      <c r="C775" t="str">
        <f>IFERROR(VLOOKUP(Table1[[#This Row],[Ticker]],[1]!Table2[[Symbol]:[Industry]],2,FALSE),"-")</f>
        <v>-</v>
      </c>
      <c r="D775" t="s">
        <v>265</v>
      </c>
      <c r="E775">
        <v>5050.6330894499997</v>
      </c>
      <c r="F775">
        <v>262.5</v>
      </c>
      <c r="G775">
        <v>-5.4450405298733697</v>
      </c>
      <c r="H775">
        <v>3.4902432695265202</v>
      </c>
      <c r="I775">
        <v>5.2990179656446497</v>
      </c>
      <c r="J775">
        <v>9.7719466146376899</v>
      </c>
      <c r="K775">
        <v>244.074894957981</v>
      </c>
      <c r="L775">
        <v>229.483141484962</v>
      </c>
      <c r="M775">
        <v>73.665451495338502</v>
      </c>
      <c r="N775">
        <v>1.07197436568454</v>
      </c>
      <c r="O775">
        <v>11.009523809523801</v>
      </c>
      <c r="P775">
        <v>48.305084745762699</v>
      </c>
      <c r="Q775">
        <v>0.18294634756236</v>
      </c>
    </row>
    <row r="776" spans="1:17" hidden="1" x14ac:dyDescent="0.3">
      <c r="A776" t="s">
        <v>1695</v>
      </c>
      <c r="B776" t="s">
        <v>1696</v>
      </c>
      <c r="C776" t="str">
        <f>IFERROR(VLOOKUP(Table1[[#This Row],[Ticker]],[1]!Table2[[Symbol]:[Industry]],2,FALSE),"-")</f>
        <v>-</v>
      </c>
      <c r="D776" t="s">
        <v>473</v>
      </c>
      <c r="E776">
        <v>4990.6430608649998</v>
      </c>
      <c r="F776">
        <v>1040.25</v>
      </c>
      <c r="G776">
        <v>171.53915844395399</v>
      </c>
      <c r="H776">
        <v>9.7952872609350106</v>
      </c>
      <c r="I776">
        <v>40.9367368212271</v>
      </c>
      <c r="J776">
        <v>6.6282563981584204</v>
      </c>
      <c r="K776">
        <v>882.087095730839</v>
      </c>
      <c r="L776">
        <v>685.43796475160002</v>
      </c>
      <c r="M776">
        <v>76.744103971362307</v>
      </c>
      <c r="N776">
        <v>0.62803096477581999</v>
      </c>
      <c r="O776">
        <v>5.26315789473683</v>
      </c>
      <c r="P776">
        <v>205.93338725093699</v>
      </c>
      <c r="Q776">
        <v>0.174598689683365</v>
      </c>
    </row>
    <row r="777" spans="1:17" x14ac:dyDescent="0.3">
      <c r="A777" t="s">
        <v>1697</v>
      </c>
      <c r="B777" t="s">
        <v>1698</v>
      </c>
      <c r="C777" t="str">
        <f>IFERROR(VLOOKUP(Table1[[#This Row],[Ticker]],[1]!Table2[[Symbol]:[Industry]],2,FALSE),"-")</f>
        <v>-</v>
      </c>
      <c r="D777" t="s">
        <v>46</v>
      </c>
      <c r="E777">
        <v>4987.0847973699902</v>
      </c>
      <c r="F777">
        <v>706.9</v>
      </c>
      <c r="G777">
        <v>-2.4636866301673401</v>
      </c>
      <c r="H777">
        <v>-5.9594150975037801</v>
      </c>
      <c r="I777">
        <v>4.4199772570712996</v>
      </c>
      <c r="J777">
        <v>3.2950696451982302</v>
      </c>
      <c r="K777">
        <v>668.35102644959102</v>
      </c>
      <c r="L777">
        <v>608.88583113286302</v>
      </c>
      <c r="M777">
        <v>56.199807863795897</v>
      </c>
      <c r="N777">
        <v>0.57512117012430897</v>
      </c>
      <c r="O777">
        <v>42.742962229452502</v>
      </c>
      <c r="P777">
        <v>65.647334504979398</v>
      </c>
      <c r="Q777">
        <v>0.138664524741449</v>
      </c>
    </row>
    <row r="778" spans="1:17" x14ac:dyDescent="0.3">
      <c r="A778" t="s">
        <v>1699</v>
      </c>
      <c r="B778" t="s">
        <v>1700</v>
      </c>
      <c r="C778" t="str">
        <f>IFERROR(VLOOKUP(Table1[[#This Row],[Ticker]],[1]!Table2[[Symbol]:[Industry]],2,FALSE),"-")</f>
        <v>-</v>
      </c>
      <c r="D778" t="s">
        <v>89</v>
      </c>
      <c r="E778">
        <v>4984.4027961049997</v>
      </c>
      <c r="F778">
        <v>1250.75</v>
      </c>
      <c r="G778">
        <v>41.489263704805502</v>
      </c>
      <c r="H778">
        <v>-3.3147167363173602</v>
      </c>
      <c r="I778">
        <v>58.902632285994599</v>
      </c>
      <c r="J778">
        <v>1.8464252335753899</v>
      </c>
      <c r="K778">
        <v>1232.87811251325</v>
      </c>
      <c r="L778">
        <v>968.34582186181501</v>
      </c>
      <c r="M778">
        <v>56.128019187459003</v>
      </c>
      <c r="N778">
        <v>6.8806547956059894E-2</v>
      </c>
      <c r="O778">
        <v>27.339596242254601</v>
      </c>
      <c r="P778">
        <v>105.04098360655701</v>
      </c>
      <c r="Q778">
        <v>7.9519333866395994E-2</v>
      </c>
    </row>
    <row r="779" spans="1:17" x14ac:dyDescent="0.3">
      <c r="A779" t="s">
        <v>1701</v>
      </c>
      <c r="B779" t="s">
        <v>1702</v>
      </c>
      <c r="C779" t="str">
        <f>IFERROR(VLOOKUP(Table1[[#This Row],[Ticker]],[1]!Table2[[Symbol]:[Industry]],2,FALSE),"-")</f>
        <v>-</v>
      </c>
      <c r="D779" t="s">
        <v>193</v>
      </c>
      <c r="E779">
        <v>4983.2517860349999</v>
      </c>
      <c r="F779">
        <v>130.56</v>
      </c>
      <c r="G779">
        <v>-17.887638203160801</v>
      </c>
      <c r="H779">
        <v>-10.857048050311001</v>
      </c>
      <c r="I779">
        <v>-8.0676198980361402</v>
      </c>
      <c r="J779">
        <v>-2.5285074545906401</v>
      </c>
      <c r="K779">
        <v>128.77949466124201</v>
      </c>
      <c r="L779">
        <v>124.00846594324901</v>
      </c>
      <c r="M779">
        <v>36.940592276503203</v>
      </c>
      <c r="N779">
        <v>0.64795468340876805</v>
      </c>
      <c r="O779">
        <v>14.6292892156862</v>
      </c>
      <c r="P779">
        <v>27.562286272594001</v>
      </c>
      <c r="Q779">
        <v>2.4833001503594E-2</v>
      </c>
    </row>
    <row r="780" spans="1:17" hidden="1" x14ac:dyDescent="0.3">
      <c r="A780" t="s">
        <v>1703</v>
      </c>
      <c r="B780" t="s">
        <v>1704</v>
      </c>
      <c r="C780" t="str">
        <f>IFERROR(VLOOKUP(Table1[[#This Row],[Ticker]],[1]!Table2[[Symbol]:[Industry]],2,FALSE),"-")</f>
        <v>-</v>
      </c>
      <c r="D780" t="s">
        <v>262</v>
      </c>
      <c r="E780">
        <v>4954.7894433599904</v>
      </c>
      <c r="F780">
        <v>1371.95</v>
      </c>
      <c r="G780">
        <v>104.31696992279301</v>
      </c>
      <c r="H780">
        <v>13.4531834648295</v>
      </c>
      <c r="I780">
        <v>63.115338526249602</v>
      </c>
      <c r="J780">
        <v>2.3498185543740302</v>
      </c>
      <c r="K780">
        <v>1195.01873293774</v>
      </c>
      <c r="L780">
        <v>909.69467975011105</v>
      </c>
      <c r="M780">
        <v>66.56473290964</v>
      </c>
      <c r="N780">
        <v>0.83781277291715595</v>
      </c>
      <c r="O780">
        <v>5.4703159736142002</v>
      </c>
      <c r="P780">
        <v>153.40783154783799</v>
      </c>
      <c r="Q780">
        <v>0.233445076972355</v>
      </c>
    </row>
    <row r="781" spans="1:17" x14ac:dyDescent="0.3">
      <c r="A781" t="s">
        <v>1705</v>
      </c>
      <c r="B781" t="s">
        <v>1706</v>
      </c>
      <c r="C781" t="str">
        <f>IFERROR(VLOOKUP(Table1[[#This Row],[Ticker]],[1]!Table2[[Symbol]:[Industry]],2,FALSE),"-")</f>
        <v>-</v>
      </c>
      <c r="D781" t="s">
        <v>402</v>
      </c>
      <c r="E781">
        <v>4946.973620236</v>
      </c>
      <c r="F781">
        <v>100.63</v>
      </c>
      <c r="G781">
        <v>-15.1514886227285</v>
      </c>
      <c r="H781">
        <v>-13.178708379262799</v>
      </c>
      <c r="I781">
        <v>-16.6180437042314</v>
      </c>
      <c r="J781">
        <v>-3.8797383109391999</v>
      </c>
      <c r="K781">
        <v>103.875975134326</v>
      </c>
      <c r="L781">
        <v>101.165889922818</v>
      </c>
      <c r="M781">
        <v>34.728006728550703</v>
      </c>
      <c r="N781">
        <v>0.69720419758850205</v>
      </c>
      <c r="O781">
        <v>20.789029116565601</v>
      </c>
      <c r="P781">
        <v>24.5420792079207</v>
      </c>
      <c r="Q781">
        <v>1.5206383951171999E-2</v>
      </c>
    </row>
    <row r="782" spans="1:17" hidden="1" x14ac:dyDescent="0.3">
      <c r="A782" t="s">
        <v>1707</v>
      </c>
      <c r="B782" t="s">
        <v>1708</v>
      </c>
      <c r="C782" t="str">
        <f>IFERROR(VLOOKUP(Table1[[#This Row],[Ticker]],[1]!Table2[[Symbol]:[Industry]],2,FALSE),"-")</f>
        <v>-</v>
      </c>
      <c r="D782" t="s">
        <v>561</v>
      </c>
      <c r="E782">
        <v>4939.9182924999996</v>
      </c>
      <c r="F782">
        <v>106.38</v>
      </c>
      <c r="G782">
        <v>25.875842896501901</v>
      </c>
      <c r="H782">
        <v>23.2696110973998</v>
      </c>
      <c r="I782">
        <v>9.9690404212489897E-2</v>
      </c>
      <c r="J782">
        <v>6.0318916957822202</v>
      </c>
      <c r="K782">
        <v>92.819653558080603</v>
      </c>
      <c r="L782">
        <v>83.493979450247707</v>
      </c>
      <c r="M782">
        <v>82.666240602326596</v>
      </c>
      <c r="N782">
        <v>2.0842657388233099</v>
      </c>
      <c r="O782">
        <v>5.6589584508366304</v>
      </c>
      <c r="P782">
        <v>89.794826048171203</v>
      </c>
      <c r="Q782">
        <v>0.14001473949813401</v>
      </c>
    </row>
    <row r="783" spans="1:17" x14ac:dyDescent="0.3">
      <c r="A783" t="s">
        <v>1709</v>
      </c>
      <c r="B783" t="s">
        <v>1710</v>
      </c>
      <c r="C783" t="str">
        <f>IFERROR(VLOOKUP(Table1[[#This Row],[Ticker]],[1]!Table2[[Symbol]:[Industry]],2,FALSE),"-")</f>
        <v>-</v>
      </c>
      <c r="D783" t="s">
        <v>1711</v>
      </c>
      <c r="E783">
        <v>4937.8628167239904</v>
      </c>
      <c r="F783">
        <v>72.02</v>
      </c>
      <c r="G783">
        <v>-14.8998110751632</v>
      </c>
      <c r="H783">
        <v>-4.8363117543969203</v>
      </c>
      <c r="I783">
        <v>16.817720918742499</v>
      </c>
      <c r="J783">
        <v>7.2190056749863203</v>
      </c>
      <c r="K783">
        <v>70.167149090332998</v>
      </c>
      <c r="L783">
        <v>64.174905785060304</v>
      </c>
      <c r="M783">
        <v>63.2977977335022</v>
      </c>
      <c r="N783">
        <v>0.90219436039650303</v>
      </c>
      <c r="O783">
        <v>16.898083865592799</v>
      </c>
      <c r="P783">
        <v>65.183486238532097</v>
      </c>
      <c r="Q783">
        <v>8.1004230618518996E-2</v>
      </c>
    </row>
    <row r="784" spans="1:17" hidden="1" x14ac:dyDescent="0.3">
      <c r="A784" t="s">
        <v>1712</v>
      </c>
      <c r="B784" t="s">
        <v>1713</v>
      </c>
      <c r="C784" t="str">
        <f>IFERROR(VLOOKUP(Table1[[#This Row],[Ticker]],[1]!Table2[[Symbol]:[Industry]],2,FALSE),"-")</f>
        <v>-</v>
      </c>
      <c r="D784" t="s">
        <v>262</v>
      </c>
      <c r="E784">
        <v>4907.2772594999997</v>
      </c>
      <c r="F784">
        <v>530.85</v>
      </c>
      <c r="G784">
        <v>-4.9611415602933198</v>
      </c>
      <c r="H784">
        <v>-0.118705337663435</v>
      </c>
      <c r="I784">
        <v>15.871041933469099</v>
      </c>
      <c r="J784">
        <v>-0.40082157271688001</v>
      </c>
      <c r="K784">
        <v>532.46399148825606</v>
      </c>
      <c r="L784">
        <v>473.11175032180802</v>
      </c>
      <c r="M784">
        <v>49.408837769445398</v>
      </c>
      <c r="N784">
        <v>0.401111385658246</v>
      </c>
      <c r="O784">
        <v>15.6353018743524</v>
      </c>
      <c r="P784">
        <v>47.417384059983299</v>
      </c>
    </row>
    <row r="785" spans="1:17" x14ac:dyDescent="0.3">
      <c r="A785" t="s">
        <v>1714</v>
      </c>
      <c r="B785" t="s">
        <v>1715</v>
      </c>
      <c r="C785" t="str">
        <f>IFERROR(VLOOKUP(Table1[[#This Row],[Ticker]],[1]!Table2[[Symbol]:[Industry]],2,FALSE),"-")</f>
        <v>-</v>
      </c>
      <c r="D785" t="s">
        <v>879</v>
      </c>
      <c r="E785">
        <v>4905.9456522749997</v>
      </c>
      <c r="F785">
        <v>387.65</v>
      </c>
      <c r="G785">
        <v>103.128515701799</v>
      </c>
      <c r="H785">
        <v>20.362746671484299</v>
      </c>
      <c r="I785">
        <v>32.653788523988403</v>
      </c>
      <c r="J785">
        <v>4.8069478375856196</v>
      </c>
      <c r="K785">
        <v>345.24700353268503</v>
      </c>
      <c r="L785">
        <v>275.43853849557399</v>
      </c>
      <c r="M785">
        <v>65.145588060404194</v>
      </c>
      <c r="N785">
        <v>1.0359369187265799</v>
      </c>
      <c r="O785">
        <v>6.2685412098542503</v>
      </c>
      <c r="P785">
        <v>160.42996305004999</v>
      </c>
      <c r="Q785">
        <v>8.6528268366872996E-2</v>
      </c>
    </row>
    <row r="786" spans="1:17" x14ac:dyDescent="0.3">
      <c r="A786" t="s">
        <v>1716</v>
      </c>
      <c r="B786" t="s">
        <v>1717</v>
      </c>
      <c r="C786" t="str">
        <f>IFERROR(VLOOKUP(Table1[[#This Row],[Ticker]],[1]!Table2[[Symbol]:[Industry]],2,FALSE),"-")</f>
        <v>-</v>
      </c>
      <c r="D786" t="s">
        <v>130</v>
      </c>
      <c r="E786">
        <v>4896.3599999999997</v>
      </c>
      <c r="F786">
        <v>8067.05</v>
      </c>
      <c r="G786">
        <v>42.824354109643501</v>
      </c>
      <c r="H786">
        <v>2.7870809591822598</v>
      </c>
      <c r="I786">
        <v>9.6038225559929593</v>
      </c>
      <c r="J786">
        <v>6.7639827271413999</v>
      </c>
      <c r="K786">
        <v>7328.6622692474302</v>
      </c>
      <c r="L786">
        <v>6577.9680630048797</v>
      </c>
      <c r="M786">
        <v>72.453307158601405</v>
      </c>
      <c r="N786">
        <v>1.3004097678803599</v>
      </c>
      <c r="O786">
        <v>7.43704328100109</v>
      </c>
      <c r="P786">
        <v>79.467185761957694</v>
      </c>
      <c r="Q786">
        <v>0.10276495240691801</v>
      </c>
    </row>
    <row r="787" spans="1:17" hidden="1" x14ac:dyDescent="0.3">
      <c r="A787" t="s">
        <v>1718</v>
      </c>
      <c r="B787" t="s">
        <v>1719</v>
      </c>
      <c r="C787" t="str">
        <f>IFERROR(VLOOKUP(Table1[[#This Row],[Ticker]],[1]!Table2[[Symbol]:[Industry]],2,FALSE),"-")</f>
        <v>-</v>
      </c>
      <c r="D787" t="s">
        <v>306</v>
      </c>
      <c r="E787">
        <v>4878.6920156249998</v>
      </c>
      <c r="F787">
        <v>2733</v>
      </c>
      <c r="G787">
        <v>114.98567675365599</v>
      </c>
      <c r="H787">
        <v>1.8666040140257001</v>
      </c>
      <c r="I787">
        <v>72.361519188026904</v>
      </c>
      <c r="J787">
        <v>4.5869205191436802</v>
      </c>
      <c r="K787">
        <v>2448.9475936794502</v>
      </c>
      <c r="L787">
        <v>1873.90654041281</v>
      </c>
      <c r="M787">
        <v>67.681909733809505</v>
      </c>
      <c r="N787">
        <v>0.54998564311966203</v>
      </c>
      <c r="O787">
        <v>5.3787047200878098</v>
      </c>
      <c r="P787">
        <v>167.92804274300201</v>
      </c>
      <c r="Q787">
        <v>8.8933028923122007E-2</v>
      </c>
    </row>
    <row r="788" spans="1:17" hidden="1" x14ac:dyDescent="0.3">
      <c r="A788" t="s">
        <v>1720</v>
      </c>
      <c r="B788" t="s">
        <v>1721</v>
      </c>
      <c r="C788" t="str">
        <f>IFERROR(VLOOKUP(Table1[[#This Row],[Ticker]],[1]!Table2[[Symbol]:[Industry]],2,FALSE),"-")</f>
        <v>-</v>
      </c>
      <c r="D788" t="s">
        <v>632</v>
      </c>
      <c r="E788">
        <v>4855.8056673000001</v>
      </c>
      <c r="F788">
        <v>1866.85</v>
      </c>
      <c r="G788">
        <v>52.982561436758203</v>
      </c>
      <c r="H788">
        <v>19.547235963513899</v>
      </c>
      <c r="I788">
        <v>64.663627767723597</v>
      </c>
      <c r="J788">
        <v>1.1915963321518099</v>
      </c>
      <c r="K788">
        <v>1584.13767107477</v>
      </c>
      <c r="L788">
        <v>1248.91035533429</v>
      </c>
      <c r="M788">
        <v>70.224267517635894</v>
      </c>
      <c r="N788">
        <v>1.3464114625051899</v>
      </c>
      <c r="O788">
        <v>9.7838605136995493</v>
      </c>
      <c r="P788">
        <v>130.14855452135799</v>
      </c>
      <c r="Q788">
        <v>0.154369620982967</v>
      </c>
    </row>
    <row r="789" spans="1:17" x14ac:dyDescent="0.3">
      <c r="A789" t="s">
        <v>1722</v>
      </c>
      <c r="B789" t="s">
        <v>1723</v>
      </c>
      <c r="C789" t="str">
        <f>IFERROR(VLOOKUP(Table1[[#This Row],[Ticker]],[1]!Table2[[Symbol]:[Industry]],2,FALSE),"-")</f>
        <v>-</v>
      </c>
      <c r="D789" t="s">
        <v>306</v>
      </c>
      <c r="E789">
        <v>4807.7607107249996</v>
      </c>
      <c r="F789">
        <v>285.35000000000002</v>
      </c>
      <c r="G789">
        <v>1.10023573674468</v>
      </c>
      <c r="H789">
        <v>-7.9772347139697599</v>
      </c>
      <c r="I789">
        <v>-4.3777336267120104</v>
      </c>
      <c r="J789">
        <v>-1.1737263733296199</v>
      </c>
      <c r="K789">
        <v>290.20387815568301</v>
      </c>
      <c r="L789">
        <v>269.72543260324699</v>
      </c>
      <c r="M789">
        <v>44.874861750634103</v>
      </c>
      <c r="N789">
        <v>0.38128486100797399</v>
      </c>
      <c r="O789">
        <v>17.750131417557299</v>
      </c>
      <c r="P789">
        <v>35.687113647170698</v>
      </c>
      <c r="Q789">
        <v>-3.1745620821505997E-2</v>
      </c>
    </row>
    <row r="790" spans="1:17" x14ac:dyDescent="0.3">
      <c r="A790" t="s">
        <v>1724</v>
      </c>
      <c r="B790" t="s">
        <v>1725</v>
      </c>
      <c r="C790" t="str">
        <f>IFERROR(VLOOKUP(Table1[[#This Row],[Ticker]],[1]!Table2[[Symbol]:[Industry]],2,FALSE),"-")</f>
        <v>-</v>
      </c>
      <c r="D790" t="s">
        <v>193</v>
      </c>
      <c r="E790">
        <v>4801.0469745</v>
      </c>
      <c r="F790">
        <v>676.5</v>
      </c>
      <c r="G790">
        <v>1.18813606541547</v>
      </c>
      <c r="H790">
        <v>-16.536316879024501</v>
      </c>
      <c r="I790">
        <v>-11.6820608774124</v>
      </c>
      <c r="J790">
        <v>-1.09436094554317</v>
      </c>
      <c r="K790">
        <v>673.88986079731205</v>
      </c>
      <c r="L790">
        <v>610.04703761108794</v>
      </c>
      <c r="M790">
        <v>47.480340998746797</v>
      </c>
      <c r="N790">
        <v>0.50222050355461501</v>
      </c>
      <c r="O790">
        <v>18.1300813008129</v>
      </c>
      <c r="P790">
        <v>64.698721850273898</v>
      </c>
      <c r="Q790">
        <v>0.11895549944691799</v>
      </c>
    </row>
    <row r="791" spans="1:17" x14ac:dyDescent="0.3">
      <c r="A791" t="s">
        <v>1726</v>
      </c>
      <c r="B791" t="s">
        <v>1727</v>
      </c>
      <c r="C791" t="str">
        <f>IFERROR(VLOOKUP(Table1[[#This Row],[Ticker]],[1]!Table2[[Symbol]:[Industry]],2,FALSE),"-")</f>
        <v>-</v>
      </c>
      <c r="D791" t="s">
        <v>113</v>
      </c>
      <c r="E791">
        <v>4795.8028610699903</v>
      </c>
      <c r="F791">
        <v>278.25</v>
      </c>
      <c r="G791">
        <v>52.874416091045603</v>
      </c>
      <c r="H791">
        <v>-4.8312648906622302</v>
      </c>
      <c r="I791">
        <v>-0.25419157637439199</v>
      </c>
      <c r="J791">
        <v>1.34585566585058</v>
      </c>
      <c r="K791">
        <v>275.25038803660601</v>
      </c>
      <c r="L791">
        <v>245.711358184039</v>
      </c>
      <c r="M791">
        <v>64.126593591553799</v>
      </c>
      <c r="N791">
        <v>0.405094015684969</v>
      </c>
      <c r="O791">
        <v>15.166217430368301</v>
      </c>
      <c r="P791">
        <v>115.030911901081</v>
      </c>
      <c r="Q791">
        <v>8.0993868570513994E-2</v>
      </c>
    </row>
    <row r="792" spans="1:17" hidden="1" x14ac:dyDescent="0.3">
      <c r="A792" t="s">
        <v>1728</v>
      </c>
      <c r="B792" t="s">
        <v>1729</v>
      </c>
      <c r="C792" t="str">
        <f>IFERROR(VLOOKUP(Table1[[#This Row],[Ticker]],[1]!Table2[[Symbol]:[Industry]],2,FALSE),"-")</f>
        <v>-</v>
      </c>
      <c r="D792" t="s">
        <v>136</v>
      </c>
      <c r="E792">
        <v>4780.8977139999997</v>
      </c>
      <c r="F792">
        <v>6167.15</v>
      </c>
      <c r="G792">
        <v>257.273111750466</v>
      </c>
      <c r="H792">
        <v>3.3481733277073</v>
      </c>
      <c r="I792">
        <v>46.1870653022957</v>
      </c>
      <c r="J792">
        <v>-0.31475752992121703</v>
      </c>
      <c r="K792">
        <v>6035.9358800793698</v>
      </c>
      <c r="L792">
        <v>4626.70170317061</v>
      </c>
      <c r="M792">
        <v>51.404763078292198</v>
      </c>
      <c r="N792">
        <v>0.62484332983253899</v>
      </c>
      <c r="O792">
        <v>14.3477943620635</v>
      </c>
      <c r="P792">
        <v>344.303159108101</v>
      </c>
      <c r="Q792">
        <v>0.31939024181918502</v>
      </c>
    </row>
    <row r="793" spans="1:17" hidden="1" x14ac:dyDescent="0.3">
      <c r="A793" t="s">
        <v>1730</v>
      </c>
      <c r="B793" t="s">
        <v>1731</v>
      </c>
      <c r="C793" t="str">
        <f>IFERROR(VLOOKUP(Table1[[#This Row],[Ticker]],[1]!Table2[[Symbol]:[Industry]],2,FALSE),"-")</f>
        <v>-</v>
      </c>
      <c r="D793" t="s">
        <v>127</v>
      </c>
      <c r="E793">
        <v>4780.87356585</v>
      </c>
      <c r="F793">
        <v>2349.15</v>
      </c>
      <c r="G793">
        <v>25.787261027351398</v>
      </c>
      <c r="H793">
        <v>2.5317035481766901</v>
      </c>
      <c r="I793">
        <v>21.2114569249227</v>
      </c>
      <c r="J793">
        <v>4.8360989657108702</v>
      </c>
      <c r="K793">
        <v>2145.8319449401902</v>
      </c>
      <c r="L793">
        <v>1846.77402980274</v>
      </c>
      <c r="M793">
        <v>75.299643684113093</v>
      </c>
      <c r="N793">
        <v>1.1252462083094901</v>
      </c>
      <c r="O793">
        <v>1.3558095481344301</v>
      </c>
      <c r="P793">
        <v>95.2743142144638</v>
      </c>
      <c r="Q793">
        <v>0.30750949709792802</v>
      </c>
    </row>
    <row r="794" spans="1:17" x14ac:dyDescent="0.3">
      <c r="A794" t="s">
        <v>1732</v>
      </c>
      <c r="B794" t="s">
        <v>1733</v>
      </c>
      <c r="C794" t="str">
        <f>IFERROR(VLOOKUP(Table1[[#This Row],[Ticker]],[1]!Table2[[Symbol]:[Industry]],2,FALSE),"-")</f>
        <v>-</v>
      </c>
      <c r="D794" t="s">
        <v>1467</v>
      </c>
      <c r="E794">
        <v>4778.4653893349996</v>
      </c>
      <c r="F794">
        <v>840.5</v>
      </c>
      <c r="G794">
        <v>2.3361617442512799</v>
      </c>
      <c r="H794">
        <v>-8.9661009989991705</v>
      </c>
      <c r="I794">
        <v>-23.419769024942099</v>
      </c>
      <c r="J794">
        <v>0.76103824311815504</v>
      </c>
      <c r="K794">
        <v>858.59966427004701</v>
      </c>
      <c r="L794">
        <v>850.461912666648</v>
      </c>
      <c r="M794">
        <v>63.792076341358801</v>
      </c>
      <c r="N794">
        <v>0.92078877389040503</v>
      </c>
      <c r="O794">
        <v>31.5764425936942</v>
      </c>
      <c r="P794">
        <v>39.722383841742101</v>
      </c>
      <c r="Q794">
        <v>0.144493468221979</v>
      </c>
    </row>
    <row r="795" spans="1:17" hidden="1" x14ac:dyDescent="0.3">
      <c r="A795" t="s">
        <v>1734</v>
      </c>
      <c r="B795" t="s">
        <v>1735</v>
      </c>
      <c r="C795" t="str">
        <f>IFERROR(VLOOKUP(Table1[[#This Row],[Ticker]],[1]!Table2[[Symbol]:[Industry]],2,FALSE),"-")</f>
        <v>-</v>
      </c>
      <c r="D795" t="s">
        <v>127</v>
      </c>
      <c r="E795">
        <v>4776.3403622360001</v>
      </c>
      <c r="F795">
        <v>48.5</v>
      </c>
      <c r="G795">
        <v>26.687368016260301</v>
      </c>
      <c r="H795">
        <v>3.42870989642224</v>
      </c>
      <c r="I795">
        <v>-25.7852928252548</v>
      </c>
      <c r="J795">
        <v>4.0576790239111498</v>
      </c>
      <c r="K795">
        <v>47.768431684543103</v>
      </c>
      <c r="L795">
        <v>46.250174886624301</v>
      </c>
      <c r="M795">
        <v>64.554436819139696</v>
      </c>
      <c r="N795">
        <v>0.760139068500018</v>
      </c>
      <c r="O795">
        <v>34.845360824742201</v>
      </c>
      <c r="P795">
        <v>64.685908319185003</v>
      </c>
      <c r="Q795">
        <v>7.0341182821279005E-2</v>
      </c>
    </row>
    <row r="796" spans="1:17" hidden="1" x14ac:dyDescent="0.3">
      <c r="A796" t="s">
        <v>1736</v>
      </c>
      <c r="B796" t="s">
        <v>1737</v>
      </c>
      <c r="C796" t="str">
        <f>IFERROR(VLOOKUP(Table1[[#This Row],[Ticker]],[1]!Table2[[Symbol]:[Industry]],2,FALSE),"-")</f>
        <v>-</v>
      </c>
      <c r="D796" t="s">
        <v>283</v>
      </c>
      <c r="E796">
        <v>4776.03378084</v>
      </c>
      <c r="F796">
        <v>875.9</v>
      </c>
      <c r="G796">
        <v>32.755469372242203</v>
      </c>
      <c r="H796">
        <v>14.301075754088201</v>
      </c>
      <c r="I796">
        <v>14.4919433189561</v>
      </c>
      <c r="J796">
        <v>1.35524784730333</v>
      </c>
      <c r="K796">
        <v>770.01845476937899</v>
      </c>
      <c r="L796">
        <v>665.39100246208295</v>
      </c>
      <c r="M796">
        <v>74.141718884104094</v>
      </c>
      <c r="N796">
        <v>0.69309337462938903</v>
      </c>
      <c r="O796">
        <v>6.3306313506108003</v>
      </c>
      <c r="P796">
        <v>72.829518547750595</v>
      </c>
      <c r="Q796">
        <v>-7.4294581788847999E-2</v>
      </c>
    </row>
    <row r="797" spans="1:17" hidden="1" x14ac:dyDescent="0.3">
      <c r="A797" t="s">
        <v>1738</v>
      </c>
      <c r="B797" t="s">
        <v>1739</v>
      </c>
      <c r="C797" t="str">
        <f>IFERROR(VLOOKUP(Table1[[#This Row],[Ticker]],[1]!Table2[[Symbol]:[Industry]],2,FALSE),"-")</f>
        <v>-</v>
      </c>
      <c r="D797" t="s">
        <v>212</v>
      </c>
      <c r="E797">
        <v>4758.0969641049996</v>
      </c>
      <c r="F797">
        <v>421.7</v>
      </c>
      <c r="G797">
        <v>75.633859506643404</v>
      </c>
      <c r="H797">
        <v>18.802210983575002</v>
      </c>
      <c r="I797">
        <v>12.852091727096999</v>
      </c>
      <c r="J797">
        <v>1.2990922096547599</v>
      </c>
      <c r="K797">
        <v>389.29401620658399</v>
      </c>
      <c r="L797">
        <v>316.47208458641899</v>
      </c>
      <c r="M797">
        <v>55.994855071521897</v>
      </c>
      <c r="N797">
        <v>0.77625888057885895</v>
      </c>
      <c r="O797">
        <v>9.7936921982451892</v>
      </c>
      <c r="P797">
        <v>130.14882238505399</v>
      </c>
      <c r="Q797">
        <v>0.163036469405446</v>
      </c>
    </row>
    <row r="798" spans="1:17" hidden="1" x14ac:dyDescent="0.3">
      <c r="A798" t="s">
        <v>1740</v>
      </c>
      <c r="B798" t="s">
        <v>1741</v>
      </c>
      <c r="C798" t="str">
        <f>IFERROR(VLOOKUP(Table1[[#This Row],[Ticker]],[1]!Table2[[Symbol]:[Industry]],2,FALSE),"-")</f>
        <v>-</v>
      </c>
      <c r="D798" t="s">
        <v>136</v>
      </c>
      <c r="E798">
        <v>4752.6317468349998</v>
      </c>
      <c r="F798">
        <v>392.55</v>
      </c>
      <c r="G798">
        <v>44.741200767624399</v>
      </c>
      <c r="H798">
        <v>-16.284387589144998</v>
      </c>
      <c r="I798">
        <v>60.377712027877898</v>
      </c>
      <c r="J798">
        <v>-4.0036215136727602</v>
      </c>
      <c r="K798">
        <v>401.55883065423598</v>
      </c>
      <c r="M798">
        <v>37.917133704990803</v>
      </c>
      <c r="N798">
        <v>9.2314772738466194E-2</v>
      </c>
      <c r="O798">
        <v>35.0146478155648</v>
      </c>
      <c r="P798">
        <v>131.729634002361</v>
      </c>
    </row>
    <row r="799" spans="1:17" hidden="1" x14ac:dyDescent="0.3">
      <c r="A799" t="s">
        <v>1742</v>
      </c>
      <c r="B799" t="s">
        <v>1743</v>
      </c>
      <c r="C799" t="str">
        <f>IFERROR(VLOOKUP(Table1[[#This Row],[Ticker]],[1]!Table2[[Symbol]:[Industry]],2,FALSE),"-")</f>
        <v>-</v>
      </c>
      <c r="D799" t="s">
        <v>193</v>
      </c>
      <c r="E799">
        <v>4735.2860264250003</v>
      </c>
      <c r="F799">
        <v>613.79999999999995</v>
      </c>
      <c r="G799">
        <v>6.4390170679884697</v>
      </c>
      <c r="H799">
        <v>-6.9403113859518299</v>
      </c>
      <c r="I799">
        <v>4.2065636549536496</v>
      </c>
      <c r="J799">
        <v>3.1173269292297698</v>
      </c>
      <c r="K799">
        <v>604.78797167780397</v>
      </c>
      <c r="L799">
        <v>553.66003276129402</v>
      </c>
      <c r="M799">
        <v>61.377963098161899</v>
      </c>
      <c r="N799">
        <v>0.46424927484664702</v>
      </c>
      <c r="O799">
        <v>14.5324209840338</v>
      </c>
      <c r="P799">
        <v>52.971962616822402</v>
      </c>
      <c r="Q799">
        <v>0.14305139614571599</v>
      </c>
    </row>
    <row r="800" spans="1:17" x14ac:dyDescent="0.3">
      <c r="A800" t="s">
        <v>1744</v>
      </c>
      <c r="B800" t="s">
        <v>1745</v>
      </c>
      <c r="C800" t="str">
        <f>IFERROR(VLOOKUP(Table1[[#This Row],[Ticker]],[1]!Table2[[Symbol]:[Industry]],2,FALSE),"-")</f>
        <v>-</v>
      </c>
      <c r="D800" t="s">
        <v>632</v>
      </c>
      <c r="E800">
        <v>4728.2034657000004</v>
      </c>
      <c r="F800">
        <v>223.21</v>
      </c>
      <c r="G800">
        <v>34.905618632031199</v>
      </c>
      <c r="H800">
        <v>-3.25105196312769</v>
      </c>
      <c r="I800">
        <v>13.457290665943001</v>
      </c>
      <c r="J800">
        <v>5.8875776318245503</v>
      </c>
      <c r="K800">
        <v>211.3090545947</v>
      </c>
      <c r="L800">
        <v>179.524355874175</v>
      </c>
      <c r="M800">
        <v>73.428233918234895</v>
      </c>
      <c r="N800">
        <v>0.55700280839980898</v>
      </c>
      <c r="O800">
        <v>8.9556919492854199</v>
      </c>
      <c r="P800">
        <v>75.963736696886102</v>
      </c>
      <c r="Q800">
        <v>9.3014166248786001E-2</v>
      </c>
    </row>
    <row r="801" spans="1:17" hidden="1" x14ac:dyDescent="0.3">
      <c r="A801" t="s">
        <v>1746</v>
      </c>
      <c r="B801" t="s">
        <v>1747</v>
      </c>
      <c r="C801" t="str">
        <f>IFERROR(VLOOKUP(Table1[[#This Row],[Ticker]],[1]!Table2[[Symbol]:[Industry]],2,FALSE),"-")</f>
        <v>-</v>
      </c>
      <c r="D801" t="s">
        <v>46</v>
      </c>
      <c r="E801">
        <v>4714.2878602649998</v>
      </c>
      <c r="F801">
        <v>882.75</v>
      </c>
      <c r="G801">
        <v>185.61624814626001</v>
      </c>
      <c r="H801">
        <v>-4.2064618221191603</v>
      </c>
      <c r="I801">
        <v>61.718879919104701</v>
      </c>
      <c r="J801">
        <v>0.775695571847698</v>
      </c>
      <c r="K801">
        <v>749.39582876977602</v>
      </c>
      <c r="L801">
        <v>546.26652538459405</v>
      </c>
      <c r="M801">
        <v>52.929149805438001</v>
      </c>
      <c r="N801">
        <v>0.52940376336915396</v>
      </c>
      <c r="O801">
        <v>5.91900311526478</v>
      </c>
      <c r="P801">
        <v>258.11359026369098</v>
      </c>
    </row>
    <row r="802" spans="1:17" x14ac:dyDescent="0.3">
      <c r="A802" t="s">
        <v>1748</v>
      </c>
      <c r="B802" t="s">
        <v>1749</v>
      </c>
      <c r="C802" t="str">
        <f>IFERROR(VLOOKUP(Table1[[#This Row],[Ticker]],[1]!Table2[[Symbol]:[Industry]],2,FALSE),"-")</f>
        <v>-</v>
      </c>
      <c r="D802" t="s">
        <v>879</v>
      </c>
      <c r="E802">
        <v>4709.505104975</v>
      </c>
      <c r="F802">
        <v>395.35</v>
      </c>
      <c r="G802">
        <v>-23.615768581421101</v>
      </c>
      <c r="H802">
        <v>18.971304591038301</v>
      </c>
      <c r="I802">
        <v>-8.1783834994173592</v>
      </c>
      <c r="J802">
        <v>3.6923750046416801</v>
      </c>
      <c r="K802">
        <v>345.94749162161798</v>
      </c>
      <c r="L802">
        <v>340.28314428646701</v>
      </c>
      <c r="M802">
        <v>72.087932974415693</v>
      </c>
      <c r="N802">
        <v>0.821855419520783</v>
      </c>
      <c r="O802">
        <v>13.797900594409899</v>
      </c>
      <c r="P802">
        <v>47.5461839895503</v>
      </c>
      <c r="Q802">
        <v>3.0597820890822001E-2</v>
      </c>
    </row>
    <row r="803" spans="1:17" hidden="1" x14ac:dyDescent="0.3">
      <c r="A803" t="s">
        <v>1750</v>
      </c>
      <c r="B803" t="s">
        <v>1751</v>
      </c>
      <c r="C803" t="str">
        <f>IFERROR(VLOOKUP(Table1[[#This Row],[Ticker]],[1]!Table2[[Symbol]:[Industry]],2,FALSE),"-")</f>
        <v>-</v>
      </c>
      <c r="D803" t="s">
        <v>300</v>
      </c>
      <c r="E803">
        <v>4674.7573439999996</v>
      </c>
      <c r="F803">
        <v>220.1</v>
      </c>
      <c r="G803">
        <v>153.54119982921401</v>
      </c>
      <c r="H803">
        <v>-16.638364054959599</v>
      </c>
      <c r="I803">
        <v>266.66811412415302</v>
      </c>
      <c r="J803">
        <v>-3.72997942542393</v>
      </c>
      <c r="K803">
        <v>206.614658032981</v>
      </c>
      <c r="L803">
        <v>129.819976134125</v>
      </c>
      <c r="M803">
        <v>38.133918452009603</v>
      </c>
      <c r="N803">
        <v>0.126053597006174</v>
      </c>
      <c r="O803">
        <v>18.582462517037701</v>
      </c>
      <c r="P803">
        <v>377.647569444444</v>
      </c>
      <c r="Q803">
        <v>0.22087717017471201</v>
      </c>
    </row>
    <row r="804" spans="1:17" hidden="1" x14ac:dyDescent="0.3">
      <c r="A804" t="s">
        <v>1752</v>
      </c>
      <c r="B804" t="s">
        <v>1753</v>
      </c>
      <c r="C804" t="str">
        <f>IFERROR(VLOOKUP(Table1[[#This Row],[Ticker]],[1]!Table2[[Symbol]:[Industry]],2,FALSE),"-")</f>
        <v>-</v>
      </c>
      <c r="D804" t="s">
        <v>1754</v>
      </c>
      <c r="E804">
        <v>4625.6304</v>
      </c>
      <c r="F804">
        <v>421.05</v>
      </c>
      <c r="G804">
        <v>96.239163548240697</v>
      </c>
      <c r="H804">
        <v>12.8745590088987</v>
      </c>
      <c r="I804">
        <v>-35.749103693726099</v>
      </c>
      <c r="J804">
        <v>6.9237568906160396</v>
      </c>
      <c r="K804">
        <v>402.70788685499298</v>
      </c>
      <c r="L804">
        <v>404.89424755887001</v>
      </c>
      <c r="M804">
        <v>76.845517897149506</v>
      </c>
      <c r="N804">
        <v>0.73149116940352998</v>
      </c>
      <c r="O804">
        <v>51.644697779361103</v>
      </c>
      <c r="P804">
        <v>126.003408435206</v>
      </c>
      <c r="Q804">
        <v>0.26283060548759402</v>
      </c>
    </row>
    <row r="805" spans="1:17" x14ac:dyDescent="0.3">
      <c r="A805" t="s">
        <v>1755</v>
      </c>
      <c r="B805" t="s">
        <v>1756</v>
      </c>
      <c r="C805" t="str">
        <f>IFERROR(VLOOKUP(Table1[[#This Row],[Ticker]],[1]!Table2[[Symbol]:[Industry]],2,FALSE),"-")</f>
        <v>-</v>
      </c>
      <c r="D805" t="s">
        <v>283</v>
      </c>
      <c r="E805">
        <v>4602.4309911299997</v>
      </c>
      <c r="F805">
        <v>528.45000000000005</v>
      </c>
      <c r="G805">
        <v>11.6682838031809</v>
      </c>
      <c r="H805">
        <v>12.2493464457563</v>
      </c>
      <c r="I805">
        <v>-4.7177957385132503</v>
      </c>
      <c r="J805">
        <v>10.793281685528999</v>
      </c>
      <c r="K805">
        <v>457.789914363908</v>
      </c>
      <c r="L805">
        <v>421.596938906996</v>
      </c>
      <c r="M805">
        <v>83.349807753972698</v>
      </c>
      <c r="N805">
        <v>2.0481090011447098</v>
      </c>
      <c r="O805">
        <v>2.9331062541394699</v>
      </c>
      <c r="P805">
        <v>53.574542284219703</v>
      </c>
    </row>
    <row r="806" spans="1:17" x14ac:dyDescent="0.3">
      <c r="A806" t="s">
        <v>1757</v>
      </c>
      <c r="B806" t="s">
        <v>1758</v>
      </c>
      <c r="C806" t="str">
        <f>IFERROR(VLOOKUP(Table1[[#This Row],[Ticker]],[1]!Table2[[Symbol]:[Industry]],2,FALSE),"-")</f>
        <v>-</v>
      </c>
      <c r="D806" t="s">
        <v>402</v>
      </c>
      <c r="E806">
        <v>4588.1599052250003</v>
      </c>
      <c r="F806">
        <v>527.15</v>
      </c>
      <c r="G806">
        <v>-52.850755150895097</v>
      </c>
      <c r="H806">
        <v>-8.8817482586705907</v>
      </c>
      <c r="I806">
        <v>-23.0435003653729</v>
      </c>
      <c r="J806">
        <v>-3.1472900244083601</v>
      </c>
      <c r="K806">
        <v>552.245707467643</v>
      </c>
      <c r="L806">
        <v>594.51492257039001</v>
      </c>
      <c r="M806">
        <v>35.171635078778301</v>
      </c>
      <c r="N806">
        <v>0.907074878653362</v>
      </c>
      <c r="O806">
        <v>51.569761927345098</v>
      </c>
      <c r="P806">
        <v>3.1100244498777299</v>
      </c>
      <c r="Q806">
        <v>4.1080536900155E-2</v>
      </c>
    </row>
    <row r="807" spans="1:17" hidden="1" x14ac:dyDescent="0.3">
      <c r="A807" t="s">
        <v>1759</v>
      </c>
      <c r="B807" t="s">
        <v>1760</v>
      </c>
      <c r="C807" t="str">
        <f>IFERROR(VLOOKUP(Table1[[#This Row],[Ticker]],[1]!Table2[[Symbol]:[Industry]],2,FALSE),"-")</f>
        <v>-</v>
      </c>
      <c r="D807" t="s">
        <v>300</v>
      </c>
      <c r="E807">
        <v>4584.1407461500003</v>
      </c>
      <c r="F807">
        <v>237.1</v>
      </c>
      <c r="G807">
        <v>126.643238621199</v>
      </c>
      <c r="H807">
        <v>-12.253579502367</v>
      </c>
      <c r="I807">
        <v>141.36795602845999</v>
      </c>
      <c r="J807">
        <v>-0.410207360753918</v>
      </c>
      <c r="K807">
        <v>242.45087173657001</v>
      </c>
      <c r="L807">
        <v>171.67843139018601</v>
      </c>
      <c r="M807">
        <v>42.367372358382397</v>
      </c>
      <c r="N807">
        <v>0.16197384720392</v>
      </c>
      <c r="O807">
        <v>37.832138338253898</v>
      </c>
      <c r="P807">
        <v>207.92207792207699</v>
      </c>
      <c r="Q807">
        <v>0.14273662274601601</v>
      </c>
    </row>
    <row r="808" spans="1:17" x14ac:dyDescent="0.3">
      <c r="A808" t="s">
        <v>1761</v>
      </c>
      <c r="B808" t="s">
        <v>1762</v>
      </c>
      <c r="C808" t="str">
        <f>IFERROR(VLOOKUP(Table1[[#This Row],[Ticker]],[1]!Table2[[Symbol]:[Industry]],2,FALSE),"-")</f>
        <v>-</v>
      </c>
      <c r="D808" t="s">
        <v>303</v>
      </c>
      <c r="E808">
        <v>4575.5544603480002</v>
      </c>
      <c r="F808">
        <v>205.05</v>
      </c>
      <c r="G808">
        <v>13.2273869121977</v>
      </c>
      <c r="H808">
        <v>11.4580881432402</v>
      </c>
      <c r="I808">
        <v>-19.830193962421301</v>
      </c>
      <c r="J808">
        <v>3.6643570848399798</v>
      </c>
      <c r="K808">
        <v>192.148077268457</v>
      </c>
      <c r="L808">
        <v>185.29055101882801</v>
      </c>
      <c r="M808">
        <v>69.363990139111706</v>
      </c>
      <c r="N808">
        <v>1.0363351471698099</v>
      </c>
      <c r="O808">
        <v>15.9960985125579</v>
      </c>
      <c r="P808">
        <v>61.139489194498999</v>
      </c>
    </row>
    <row r="809" spans="1:17" hidden="1" x14ac:dyDescent="0.3">
      <c r="A809" t="s">
        <v>1763</v>
      </c>
      <c r="B809" t="s">
        <v>1764</v>
      </c>
      <c r="C809" t="str">
        <f>IFERROR(VLOOKUP(Table1[[#This Row],[Ticker]],[1]!Table2[[Symbol]:[Industry]],2,FALSE),"-")</f>
        <v>-</v>
      </c>
      <c r="D809" t="s">
        <v>1765</v>
      </c>
      <c r="E809">
        <v>4556.7865933439998</v>
      </c>
      <c r="F809">
        <v>147.1</v>
      </c>
      <c r="G809">
        <v>36.169201249526303</v>
      </c>
      <c r="H809">
        <v>3.9465670967495798</v>
      </c>
      <c r="I809">
        <v>19.356839876010199</v>
      </c>
      <c r="J809">
        <v>10.5815179007792</v>
      </c>
      <c r="K809">
        <v>135.13232442789601</v>
      </c>
      <c r="L809">
        <v>116.54507356847</v>
      </c>
      <c r="M809">
        <v>63.0689546292733</v>
      </c>
      <c r="N809">
        <v>0.36130692290915301</v>
      </c>
      <c r="O809">
        <v>11.4887831407205</v>
      </c>
      <c r="P809">
        <v>85.732323232323196</v>
      </c>
      <c r="Q809">
        <v>7.1042057249510002E-2</v>
      </c>
    </row>
    <row r="810" spans="1:17" x14ac:dyDescent="0.3">
      <c r="A810" t="s">
        <v>1766</v>
      </c>
      <c r="B810" t="s">
        <v>1767</v>
      </c>
      <c r="C810" t="str">
        <f>IFERROR(VLOOKUP(Table1[[#This Row],[Ticker]],[1]!Table2[[Symbol]:[Industry]],2,FALSE),"-")</f>
        <v>-</v>
      </c>
      <c r="D810" t="s">
        <v>127</v>
      </c>
      <c r="E810">
        <v>4548.9047732729996</v>
      </c>
      <c r="F810">
        <v>235.34</v>
      </c>
      <c r="G810">
        <v>-10.7704387941832</v>
      </c>
      <c r="H810">
        <v>9.8481626908822495</v>
      </c>
      <c r="I810">
        <v>-25.670676682528601</v>
      </c>
      <c r="J810">
        <v>10.7645691148534</v>
      </c>
      <c r="K810">
        <v>218.93122817304501</v>
      </c>
      <c r="L810">
        <v>217.34077330987299</v>
      </c>
      <c r="M810">
        <v>74.496601669221505</v>
      </c>
      <c r="N810">
        <v>1.5171262723656</v>
      </c>
      <c r="O810">
        <v>18.1269652417778</v>
      </c>
      <c r="P810">
        <v>41.006590772917903</v>
      </c>
      <c r="Q810">
        <v>7.5020807382423005E-2</v>
      </c>
    </row>
    <row r="811" spans="1:17" hidden="1" x14ac:dyDescent="0.3">
      <c r="A811" t="s">
        <v>1768</v>
      </c>
      <c r="B811" t="s">
        <v>1769</v>
      </c>
      <c r="C811" t="str">
        <f>IFERROR(VLOOKUP(Table1[[#This Row],[Ticker]],[1]!Table2[[Symbol]:[Industry]],2,FALSE),"-")</f>
        <v>-</v>
      </c>
      <c r="D811" t="s">
        <v>262</v>
      </c>
      <c r="E811">
        <v>4528.0182880000002</v>
      </c>
      <c r="F811">
        <v>457.9</v>
      </c>
      <c r="G811">
        <v>18.98427298787</v>
      </c>
      <c r="H811">
        <v>-8.0722622677536702</v>
      </c>
      <c r="I811">
        <v>25.420616112720399</v>
      </c>
      <c r="J811">
        <v>-4.9564977204069596</v>
      </c>
      <c r="K811">
        <v>456.10008972483098</v>
      </c>
      <c r="L811">
        <v>391.39926939144101</v>
      </c>
      <c r="M811">
        <v>45.817189847598797</v>
      </c>
      <c r="N811">
        <v>0.60103548005373197</v>
      </c>
      <c r="O811">
        <v>18.584843852369499</v>
      </c>
      <c r="P811">
        <v>66.026105873821606</v>
      </c>
      <c r="Q811">
        <v>0.149432900147868</v>
      </c>
    </row>
    <row r="812" spans="1:17" hidden="1" x14ac:dyDescent="0.3">
      <c r="A812" t="s">
        <v>1770</v>
      </c>
      <c r="B812" t="s">
        <v>1771</v>
      </c>
      <c r="C812" t="str">
        <f>IFERROR(VLOOKUP(Table1[[#This Row],[Ticker]],[1]!Table2[[Symbol]:[Industry]],2,FALSE),"-")</f>
        <v>-</v>
      </c>
      <c r="D812" t="s">
        <v>300</v>
      </c>
      <c r="E812">
        <v>4509.4780672199904</v>
      </c>
      <c r="F812">
        <v>362.5</v>
      </c>
      <c r="G812">
        <v>99.159026347641401</v>
      </c>
      <c r="H812">
        <v>12.0502200879507</v>
      </c>
      <c r="I812">
        <v>-5.3015553018846502</v>
      </c>
      <c r="J812">
        <v>-0.86644219929129596</v>
      </c>
      <c r="K812">
        <v>331.64265814029102</v>
      </c>
      <c r="L812">
        <v>282.27525867610098</v>
      </c>
      <c r="M812">
        <v>59.398409113640099</v>
      </c>
      <c r="N812">
        <v>1.2161501900291101</v>
      </c>
      <c r="O812">
        <v>8.8137931034482708</v>
      </c>
      <c r="P812">
        <v>133.419188667095</v>
      </c>
    </row>
    <row r="813" spans="1:17" hidden="1" x14ac:dyDescent="0.3">
      <c r="A813" t="s">
        <v>1772</v>
      </c>
      <c r="B813" t="s">
        <v>1773</v>
      </c>
      <c r="C813" t="str">
        <f>IFERROR(VLOOKUP(Table1[[#This Row],[Ticker]],[1]!Table2[[Symbol]:[Industry]],2,FALSE),"-")</f>
        <v>-</v>
      </c>
      <c r="D813" t="s">
        <v>127</v>
      </c>
      <c r="E813">
        <v>4505.9418158999997</v>
      </c>
      <c r="F813">
        <v>430.5</v>
      </c>
      <c r="G813">
        <v>-12.076984088714999</v>
      </c>
      <c r="K813">
        <v>425.76520424318301</v>
      </c>
      <c r="L813">
        <v>384.46648021701702</v>
      </c>
      <c r="M813">
        <v>38.331602171758398</v>
      </c>
      <c r="N813">
        <v>1</v>
      </c>
      <c r="O813">
        <v>7.2938443670151001</v>
      </c>
      <c r="P813">
        <v>18.939079983423099</v>
      </c>
      <c r="Q813">
        <v>9.3594908740256E-2</v>
      </c>
    </row>
    <row r="814" spans="1:17" hidden="1" x14ac:dyDescent="0.3">
      <c r="A814" t="s">
        <v>1774</v>
      </c>
      <c r="B814" t="s">
        <v>1775</v>
      </c>
      <c r="C814" t="str">
        <f>IFERROR(VLOOKUP(Table1[[#This Row],[Ticker]],[1]!Table2[[Symbol]:[Industry]],2,FALSE),"-")</f>
        <v>-</v>
      </c>
      <c r="D814" t="s">
        <v>1524</v>
      </c>
      <c r="E814">
        <v>4505.456331675</v>
      </c>
      <c r="F814">
        <v>8594.15</v>
      </c>
      <c r="G814">
        <v>-3.6171394383980799</v>
      </c>
      <c r="H814">
        <v>-6.1356953735604502</v>
      </c>
      <c r="I814">
        <v>10.3430863398317</v>
      </c>
      <c r="J814">
        <v>-3.2028634379631198</v>
      </c>
      <c r="K814">
        <v>8258.9519074536292</v>
      </c>
      <c r="L814">
        <v>7426.2873504636</v>
      </c>
      <c r="M814">
        <v>45.310471569576698</v>
      </c>
      <c r="N814">
        <v>0.46655457333573802</v>
      </c>
      <c r="O814">
        <v>5.8743447577712802</v>
      </c>
      <c r="P814">
        <v>47.9186926102184</v>
      </c>
      <c r="Q814">
        <v>2.822441694063E-3</v>
      </c>
    </row>
    <row r="815" spans="1:17" x14ac:dyDescent="0.3">
      <c r="A815" t="s">
        <v>1776</v>
      </c>
      <c r="B815" t="s">
        <v>1777</v>
      </c>
      <c r="C815" t="str">
        <f>IFERROR(VLOOKUP(Table1[[#This Row],[Ticker]],[1]!Table2[[Symbol]:[Industry]],2,FALSE),"-")</f>
        <v>-</v>
      </c>
      <c r="D815" t="s">
        <v>306</v>
      </c>
      <c r="E815">
        <v>4503.8078486000004</v>
      </c>
      <c r="F815">
        <v>2620.8000000000002</v>
      </c>
      <c r="G815">
        <v>96.420272244302296</v>
      </c>
      <c r="H815">
        <v>-1.5652232137415699E-2</v>
      </c>
      <c r="I815">
        <v>47.565205263376498</v>
      </c>
      <c r="J815">
        <v>6.1524276411936398</v>
      </c>
      <c r="K815">
        <v>2364.8437062360899</v>
      </c>
      <c r="L815">
        <v>1862.23416597966</v>
      </c>
      <c r="M815">
        <v>70.289210253485805</v>
      </c>
      <c r="N815">
        <v>0.58016116769946702</v>
      </c>
      <c r="O815">
        <v>6.8376068376068302</v>
      </c>
      <c r="P815">
        <v>136.48093841642199</v>
      </c>
      <c r="Q815">
        <v>3.0547108386529E-2</v>
      </c>
    </row>
    <row r="816" spans="1:17" hidden="1" x14ac:dyDescent="0.3">
      <c r="A816" t="s">
        <v>1778</v>
      </c>
      <c r="B816" t="s">
        <v>1779</v>
      </c>
      <c r="C816" t="str">
        <f>IFERROR(VLOOKUP(Table1[[#This Row],[Ticker]],[1]!Table2[[Symbol]:[Industry]],2,FALSE),"-")</f>
        <v>-</v>
      </c>
      <c r="D816" t="s">
        <v>933</v>
      </c>
      <c r="E816">
        <v>4498.2978037800003</v>
      </c>
      <c r="F816">
        <v>182</v>
      </c>
      <c r="G816">
        <v>80.721491427606594</v>
      </c>
      <c r="H816">
        <v>-8.1425858398110496</v>
      </c>
      <c r="I816">
        <v>48.154923528883103</v>
      </c>
      <c r="J816">
        <v>0.37616436216370402</v>
      </c>
      <c r="K816">
        <v>180.26586763834601</v>
      </c>
      <c r="L816">
        <v>137.534106547584</v>
      </c>
      <c r="M816">
        <v>43.965384228429201</v>
      </c>
      <c r="N816">
        <v>0.43145577531631102</v>
      </c>
      <c r="O816">
        <v>22.9670329670329</v>
      </c>
      <c r="P816">
        <v>170.096463022508</v>
      </c>
    </row>
    <row r="817" spans="1:17" x14ac:dyDescent="0.3">
      <c r="A817" t="s">
        <v>1780</v>
      </c>
      <c r="B817" t="s">
        <v>1781</v>
      </c>
      <c r="C817" t="str">
        <f>IFERROR(VLOOKUP(Table1[[#This Row],[Ticker]],[1]!Table2[[Symbol]:[Industry]],2,FALSE),"-")</f>
        <v>-</v>
      </c>
      <c r="D817" t="s">
        <v>51</v>
      </c>
      <c r="E817">
        <v>4480.0750619999999</v>
      </c>
      <c r="F817">
        <v>556.75</v>
      </c>
      <c r="G817">
        <v>78.211100649082297</v>
      </c>
      <c r="H817">
        <v>40.801486131766701</v>
      </c>
      <c r="I817">
        <v>49.094195426351497</v>
      </c>
      <c r="J817">
        <v>1.9920088688200199</v>
      </c>
      <c r="K817">
        <v>450.43482160727501</v>
      </c>
      <c r="L817">
        <v>372.63377854793498</v>
      </c>
      <c r="M817">
        <v>73.372382858500004</v>
      </c>
      <c r="N817">
        <v>0.86214420306250295</v>
      </c>
      <c r="O817">
        <v>3.4575662325999099</v>
      </c>
      <c r="P817">
        <v>137.01575138356699</v>
      </c>
      <c r="Q817">
        <v>4.7271745793199999E-4</v>
      </c>
    </row>
    <row r="818" spans="1:17" hidden="1" x14ac:dyDescent="0.3">
      <c r="A818" t="s">
        <v>1782</v>
      </c>
      <c r="B818" t="s">
        <v>1783</v>
      </c>
      <c r="C818" t="str">
        <f>IFERROR(VLOOKUP(Table1[[#This Row],[Ticker]],[1]!Table2[[Symbol]:[Industry]],2,FALSE),"-")</f>
        <v>-</v>
      </c>
      <c r="D818" t="s">
        <v>412</v>
      </c>
      <c r="E818">
        <v>4467.8171241540003</v>
      </c>
      <c r="F818">
        <v>119.65</v>
      </c>
      <c r="G818">
        <v>-44.452301927963603</v>
      </c>
      <c r="H818">
        <v>-3.9564305998977498</v>
      </c>
      <c r="I818">
        <v>-15.1616459509469</v>
      </c>
      <c r="J818">
        <v>0.71701916459525195</v>
      </c>
      <c r="K818">
        <v>122.230274208502</v>
      </c>
      <c r="M818">
        <v>47.582251962464802</v>
      </c>
      <c r="N818">
        <v>2.1041622620600098</v>
      </c>
      <c r="O818">
        <v>28.374425407438299</v>
      </c>
      <c r="P818">
        <v>10.022988505747101</v>
      </c>
    </row>
    <row r="819" spans="1:17" hidden="1" x14ac:dyDescent="0.3">
      <c r="A819" t="s">
        <v>1784</v>
      </c>
      <c r="B819" t="s">
        <v>1785</v>
      </c>
      <c r="C819" t="str">
        <f>IFERROR(VLOOKUP(Table1[[#This Row],[Ticker]],[1]!Table2[[Symbol]:[Industry]],2,FALSE),"-")</f>
        <v>-</v>
      </c>
      <c r="D819" t="s">
        <v>743</v>
      </c>
      <c r="E819">
        <v>4449.3999170859997</v>
      </c>
      <c r="F819">
        <v>278.94</v>
      </c>
      <c r="G819">
        <v>1.2734776667057699</v>
      </c>
      <c r="H819">
        <v>-0.40714809181579997</v>
      </c>
      <c r="I819">
        <v>0.62933223908795199</v>
      </c>
      <c r="J819">
        <v>2.2454166392585E-2</v>
      </c>
      <c r="K819">
        <v>270.24473632847798</v>
      </c>
      <c r="L819">
        <v>250.545061021077</v>
      </c>
      <c r="M819">
        <v>58.987597709054498</v>
      </c>
      <c r="N819">
        <v>0.60837174913793901</v>
      </c>
      <c r="O819">
        <v>0.38718003871800399</v>
      </c>
      <c r="P819">
        <v>34.656046343229498</v>
      </c>
      <c r="Q819">
        <v>3.7892634135868998E-2</v>
      </c>
    </row>
    <row r="820" spans="1:17" x14ac:dyDescent="0.3">
      <c r="A820" t="s">
        <v>1786</v>
      </c>
      <c r="B820" t="s">
        <v>1787</v>
      </c>
      <c r="C820" t="str">
        <f>IFERROR(VLOOKUP(Table1[[#This Row],[Ticker]],[1]!Table2[[Symbol]:[Industry]],2,FALSE),"-")</f>
        <v>-</v>
      </c>
      <c r="D820" t="s">
        <v>54</v>
      </c>
      <c r="E820">
        <v>4443.02352264</v>
      </c>
      <c r="F820">
        <v>620.95000000000005</v>
      </c>
      <c r="G820">
        <v>-52.956773800318103</v>
      </c>
      <c r="H820">
        <v>-9.9056416324901999</v>
      </c>
      <c r="I820">
        <v>-47.836498439352098</v>
      </c>
      <c r="J820">
        <v>0.76623672248080998</v>
      </c>
      <c r="K820">
        <v>674.30755992269997</v>
      </c>
      <c r="L820">
        <v>785.26374004014701</v>
      </c>
      <c r="M820">
        <v>54.209652410110202</v>
      </c>
      <c r="N820">
        <v>0.93927466584133401</v>
      </c>
      <c r="O820">
        <v>100.209356630968</v>
      </c>
      <c r="P820">
        <v>5.9009124243199498</v>
      </c>
      <c r="Q820">
        <v>-9.8149082451499999E-3</v>
      </c>
    </row>
    <row r="821" spans="1:17" x14ac:dyDescent="0.3">
      <c r="A821" t="s">
        <v>1788</v>
      </c>
      <c r="B821" t="s">
        <v>1789</v>
      </c>
      <c r="C821" t="str">
        <f>IFERROR(VLOOKUP(Table1[[#This Row],[Ticker]],[1]!Table2[[Symbol]:[Industry]],2,FALSE),"-")</f>
        <v>-</v>
      </c>
      <c r="D821" t="s">
        <v>46</v>
      </c>
      <c r="E821">
        <v>4429.555659099</v>
      </c>
      <c r="F821">
        <v>54.73</v>
      </c>
      <c r="G821">
        <v>-33.746701027316298</v>
      </c>
      <c r="H821">
        <v>-10.762466338591</v>
      </c>
      <c r="I821">
        <v>-31.266265042306198</v>
      </c>
      <c r="J821">
        <v>0.77400544557428996</v>
      </c>
      <c r="K821">
        <v>58.097228348784299</v>
      </c>
      <c r="L821">
        <v>57.460634159844197</v>
      </c>
      <c r="M821">
        <v>50.108898594700001</v>
      </c>
      <c r="N821">
        <v>0.67428523629301995</v>
      </c>
      <c r="O821">
        <v>44.344966197697701</v>
      </c>
      <c r="P821">
        <v>30.154577883472001</v>
      </c>
      <c r="Q821">
        <v>0.123597123926767</v>
      </c>
    </row>
    <row r="822" spans="1:17" hidden="1" x14ac:dyDescent="0.3">
      <c r="A822" t="s">
        <v>1790</v>
      </c>
      <c r="B822" t="s">
        <v>1791</v>
      </c>
      <c r="C822" t="str">
        <f>IFERROR(VLOOKUP(Table1[[#This Row],[Ticker]],[1]!Table2[[Symbol]:[Industry]],2,FALSE),"-")</f>
        <v>-</v>
      </c>
      <c r="D822" t="s">
        <v>632</v>
      </c>
      <c r="E822">
        <v>4428.3158900300004</v>
      </c>
      <c r="F822">
        <v>2204.1</v>
      </c>
      <c r="G822">
        <v>76.824938729118401</v>
      </c>
      <c r="H822">
        <v>21.292067875299701</v>
      </c>
      <c r="I822">
        <v>43.403624697985002</v>
      </c>
      <c r="J822">
        <v>12.7012903397</v>
      </c>
      <c r="K822">
        <v>1863.47577672887</v>
      </c>
      <c r="L822">
        <v>1601.3802930668201</v>
      </c>
      <c r="M822">
        <v>94.234536795148998</v>
      </c>
      <c r="N822">
        <v>1.5084058100755999</v>
      </c>
      <c r="O822">
        <v>2.94451249943288</v>
      </c>
      <c r="P822">
        <v>128.70038910505801</v>
      </c>
      <c r="Q822">
        <v>0.17961542258555499</v>
      </c>
    </row>
    <row r="823" spans="1:17" hidden="1" x14ac:dyDescent="0.3">
      <c r="A823" t="s">
        <v>1792</v>
      </c>
      <c r="B823" t="s">
        <v>1793</v>
      </c>
      <c r="C823" t="str">
        <f>IFERROR(VLOOKUP(Table1[[#This Row],[Ticker]],[1]!Table2[[Symbol]:[Industry]],2,FALSE),"-")</f>
        <v>-</v>
      </c>
      <c r="D823" t="s">
        <v>51</v>
      </c>
      <c r="E823">
        <v>4411.0272769499998</v>
      </c>
      <c r="F823">
        <v>79.739999999999995</v>
      </c>
      <c r="G823">
        <v>76.016400274324795</v>
      </c>
      <c r="H823">
        <v>34.350151063996201</v>
      </c>
      <c r="I823">
        <v>48.606960250838902</v>
      </c>
      <c r="J823">
        <v>15.985911478376099</v>
      </c>
      <c r="K823">
        <v>61.692877308122902</v>
      </c>
      <c r="L823">
        <v>50.970909816607197</v>
      </c>
      <c r="M823">
        <v>81.482392850834501</v>
      </c>
      <c r="N823">
        <v>3.2393777031132802</v>
      </c>
      <c r="O823">
        <v>7.8505141710559299</v>
      </c>
      <c r="P823">
        <v>154.760383386581</v>
      </c>
      <c r="Q823">
        <v>3.5702126168626003E-2</v>
      </c>
    </row>
    <row r="824" spans="1:17" x14ac:dyDescent="0.3">
      <c r="A824" t="s">
        <v>1794</v>
      </c>
      <c r="B824" t="s">
        <v>1795</v>
      </c>
      <c r="C824" t="str">
        <f>IFERROR(VLOOKUP(Table1[[#This Row],[Ticker]],[1]!Table2[[Symbol]:[Industry]],2,FALSE),"-")</f>
        <v>-</v>
      </c>
      <c r="D824" t="s">
        <v>193</v>
      </c>
      <c r="E824">
        <v>4387.6097341650002</v>
      </c>
      <c r="F824">
        <v>171.74</v>
      </c>
      <c r="G824">
        <v>-3.5776174071711999</v>
      </c>
      <c r="H824">
        <v>-19.664320290586499</v>
      </c>
      <c r="I824">
        <v>3.6637615721905799</v>
      </c>
      <c r="J824">
        <v>-1.01721818179348</v>
      </c>
      <c r="K824">
        <v>186.87781743764401</v>
      </c>
      <c r="L824">
        <v>171.592732358559</v>
      </c>
      <c r="M824">
        <v>37.596964172609098</v>
      </c>
      <c r="N824">
        <v>0.92734781688494505</v>
      </c>
      <c r="O824">
        <v>31.419587748922702</v>
      </c>
      <c r="P824">
        <v>36.247520825069401</v>
      </c>
      <c r="Q824">
        <v>4.7642894319435997E-2</v>
      </c>
    </row>
    <row r="825" spans="1:17" hidden="1" x14ac:dyDescent="0.3">
      <c r="A825" t="s">
        <v>1796</v>
      </c>
      <c r="B825" t="s">
        <v>1797</v>
      </c>
      <c r="C825" t="str">
        <f>IFERROR(VLOOKUP(Table1[[#This Row],[Ticker]],[1]!Table2[[Symbol]:[Industry]],2,FALSE),"-")</f>
        <v>-</v>
      </c>
      <c r="D825" t="s">
        <v>402</v>
      </c>
      <c r="E825">
        <v>4346.3504578000002</v>
      </c>
      <c r="F825">
        <v>1126.0999999999999</v>
      </c>
      <c r="G825">
        <v>-49.150027691747503</v>
      </c>
      <c r="H825">
        <v>-6.6245375184743196</v>
      </c>
      <c r="I825">
        <v>-15.511392440968899</v>
      </c>
      <c r="J825">
        <v>4.2616832590098399</v>
      </c>
      <c r="K825">
        <v>1138.3904861493299</v>
      </c>
      <c r="L825">
        <v>1208.29380341618</v>
      </c>
      <c r="M825">
        <v>61.126875681692603</v>
      </c>
      <c r="N825">
        <v>1.4965922681927799</v>
      </c>
      <c r="O825">
        <v>38.078323417103199</v>
      </c>
      <c r="P825">
        <v>12.8526331612967</v>
      </c>
      <c r="Q825">
        <v>-6.5225483172796E-2</v>
      </c>
    </row>
    <row r="826" spans="1:17" x14ac:dyDescent="0.3">
      <c r="A826" t="s">
        <v>1798</v>
      </c>
      <c r="B826" t="s">
        <v>1799</v>
      </c>
      <c r="C826" t="str">
        <f>IFERROR(VLOOKUP(Table1[[#This Row],[Ticker]],[1]!Table2[[Symbol]:[Industry]],2,FALSE),"-")</f>
        <v>-</v>
      </c>
      <c r="D826" t="s">
        <v>561</v>
      </c>
      <c r="E826">
        <v>4298.4901759499999</v>
      </c>
      <c r="F826">
        <v>374.95</v>
      </c>
      <c r="G826">
        <v>3.5987286147240098</v>
      </c>
      <c r="H826">
        <v>-1.2342559643642099</v>
      </c>
      <c r="I826">
        <v>-21.478857916309199</v>
      </c>
      <c r="J826">
        <v>1.30428210883758</v>
      </c>
      <c r="K826">
        <v>370.86568874043201</v>
      </c>
      <c r="L826">
        <v>358.78052804152298</v>
      </c>
      <c r="M826">
        <v>58.921141473192201</v>
      </c>
      <c r="N826">
        <v>0.65148282297744797</v>
      </c>
      <c r="O826">
        <v>22.3763168422456</v>
      </c>
      <c r="P826">
        <v>34.462972924511298</v>
      </c>
      <c r="Q826">
        <v>0.12446925630437999</v>
      </c>
    </row>
    <row r="827" spans="1:17" hidden="1" x14ac:dyDescent="0.3">
      <c r="A827" t="s">
        <v>1800</v>
      </c>
      <c r="B827" t="s">
        <v>1801</v>
      </c>
      <c r="C827" t="str">
        <f>IFERROR(VLOOKUP(Table1[[#This Row],[Ticker]],[1]!Table2[[Symbol]:[Industry]],2,FALSE),"-")</f>
        <v>-</v>
      </c>
      <c r="D827" t="s">
        <v>785</v>
      </c>
      <c r="E827">
        <v>4286.1464584750001</v>
      </c>
      <c r="F827">
        <v>903</v>
      </c>
      <c r="G827">
        <v>-40.587867245250997</v>
      </c>
      <c r="H827">
        <v>10.183761330919999</v>
      </c>
      <c r="I827">
        <v>-14.094499994275999</v>
      </c>
      <c r="J827">
        <v>12.3206919953909</v>
      </c>
      <c r="K827">
        <v>831.46102301529095</v>
      </c>
      <c r="L827">
        <v>886.81040100073096</v>
      </c>
      <c r="M827">
        <v>75.577173045777798</v>
      </c>
      <c r="N827">
        <v>3.78170676533037</v>
      </c>
      <c r="O827">
        <v>17.940199335548101</v>
      </c>
      <c r="P827">
        <v>25.6260434056761</v>
      </c>
      <c r="Q827">
        <v>-6.7054402225108001E-2</v>
      </c>
    </row>
    <row r="828" spans="1:17" hidden="1" x14ac:dyDescent="0.3">
      <c r="A828" t="s">
        <v>1802</v>
      </c>
      <c r="B828" t="s">
        <v>1803</v>
      </c>
      <c r="C828" t="str">
        <f>IFERROR(VLOOKUP(Table1[[#This Row],[Ticker]],[1]!Table2[[Symbol]:[Industry]],2,FALSE),"-")</f>
        <v>-</v>
      </c>
      <c r="D828" t="s">
        <v>37</v>
      </c>
      <c r="E828">
        <v>4267.4260893599903</v>
      </c>
      <c r="F828">
        <v>594.25</v>
      </c>
      <c r="G828">
        <v>-1.72071978461685</v>
      </c>
      <c r="H828">
        <v>4.7087657096180298</v>
      </c>
      <c r="I828">
        <v>1.51885584492366</v>
      </c>
      <c r="J828">
        <v>11.1874149514374</v>
      </c>
      <c r="K828">
        <v>552.75503619731398</v>
      </c>
      <c r="M828">
        <v>71.603018601339201</v>
      </c>
      <c r="N828">
        <v>1.78015640236537</v>
      </c>
      <c r="O828">
        <v>7.5305006310475404</v>
      </c>
      <c r="P828">
        <v>38.021135756590397</v>
      </c>
    </row>
    <row r="829" spans="1:17" hidden="1" x14ac:dyDescent="0.3">
      <c r="A829" t="s">
        <v>1804</v>
      </c>
      <c r="B829" t="s">
        <v>1805</v>
      </c>
      <c r="C829" t="str">
        <f>IFERROR(VLOOKUP(Table1[[#This Row],[Ticker]],[1]!Table2[[Symbol]:[Industry]],2,FALSE),"-")</f>
        <v>-</v>
      </c>
      <c r="D829" t="s">
        <v>306</v>
      </c>
      <c r="E829">
        <v>4258.3130743749998</v>
      </c>
      <c r="F829">
        <v>611.65</v>
      </c>
      <c r="G829">
        <v>62.699568832354799</v>
      </c>
      <c r="H829">
        <v>-4.2848763476983498</v>
      </c>
      <c r="I829">
        <v>27.065710509945401</v>
      </c>
      <c r="J829">
        <v>4.8095241810873102</v>
      </c>
      <c r="K829">
        <v>582.828527831678</v>
      </c>
      <c r="L829">
        <v>489.90741592336502</v>
      </c>
      <c r="M829">
        <v>67.833346310536498</v>
      </c>
      <c r="N829">
        <v>0.62523841316789897</v>
      </c>
      <c r="O829">
        <v>7.0873865772909301</v>
      </c>
      <c r="P829">
        <v>95.4153354632587</v>
      </c>
      <c r="Q829">
        <v>6.1244218855761E-2</v>
      </c>
    </row>
    <row r="830" spans="1:17" hidden="1" x14ac:dyDescent="0.3">
      <c r="A830" t="s">
        <v>1806</v>
      </c>
      <c r="B830" t="s">
        <v>1807</v>
      </c>
      <c r="C830" t="str">
        <f>IFERROR(VLOOKUP(Table1[[#This Row],[Ticker]],[1]!Table2[[Symbol]:[Industry]],2,FALSE),"-")</f>
        <v>-</v>
      </c>
      <c r="D830" t="s">
        <v>46</v>
      </c>
      <c r="E830">
        <v>4229.1362720249999</v>
      </c>
      <c r="F830">
        <v>753.55</v>
      </c>
      <c r="G830">
        <v>-21.269536082703699</v>
      </c>
      <c r="H830">
        <v>0.50421456139256204</v>
      </c>
      <c r="I830">
        <v>-5.6330248224502704</v>
      </c>
      <c r="J830">
        <v>0.92133235004890901</v>
      </c>
      <c r="K830">
        <v>736.84484411596202</v>
      </c>
      <c r="M830">
        <v>55.189158445582798</v>
      </c>
      <c r="N830">
        <v>0.20062008275657001</v>
      </c>
      <c r="O830">
        <v>19.069736580187101</v>
      </c>
      <c r="P830">
        <v>37.009090909090901</v>
      </c>
    </row>
    <row r="831" spans="1:17" hidden="1" x14ac:dyDescent="0.3">
      <c r="A831" t="s">
        <v>1808</v>
      </c>
      <c r="B831" t="s">
        <v>1809</v>
      </c>
      <c r="C831" t="str">
        <f>IFERROR(VLOOKUP(Table1[[#This Row],[Ticker]],[1]!Table2[[Symbol]:[Industry]],2,FALSE),"-")</f>
        <v>-</v>
      </c>
      <c r="D831" t="s">
        <v>262</v>
      </c>
      <c r="E831">
        <v>4214.7654939000004</v>
      </c>
      <c r="F831">
        <v>959.55</v>
      </c>
      <c r="G831">
        <v>159.38748029007201</v>
      </c>
      <c r="H831">
        <v>7.2237381188303598</v>
      </c>
      <c r="I831">
        <v>65.361604195959103</v>
      </c>
      <c r="J831">
        <v>-6.3533671007225001</v>
      </c>
      <c r="K831">
        <v>859.58791450460899</v>
      </c>
      <c r="L831">
        <v>635.56409432867997</v>
      </c>
      <c r="M831">
        <v>43.295589615414201</v>
      </c>
      <c r="N831">
        <v>1.65091854996462</v>
      </c>
      <c r="O831">
        <v>6.7166901151581397</v>
      </c>
      <c r="P831">
        <v>209.832095576364</v>
      </c>
      <c r="Q831">
        <v>8.7457059981582999E-2</v>
      </c>
    </row>
    <row r="832" spans="1:17" hidden="1" x14ac:dyDescent="0.3">
      <c r="A832" t="s">
        <v>1810</v>
      </c>
      <c r="B832" t="s">
        <v>1811</v>
      </c>
      <c r="C832" t="str">
        <f>IFERROR(VLOOKUP(Table1[[#This Row],[Ticker]],[1]!Table2[[Symbol]:[Industry]],2,FALSE),"-")</f>
        <v>-</v>
      </c>
      <c r="D832" t="s">
        <v>226</v>
      </c>
      <c r="E832">
        <v>4194.9637066400001</v>
      </c>
      <c r="F832">
        <v>640.75</v>
      </c>
      <c r="G832">
        <v>155.902273169209</v>
      </c>
      <c r="H832">
        <v>4.7332797171999204</v>
      </c>
      <c r="I832">
        <v>78.0300111626117</v>
      </c>
      <c r="J832">
        <v>3.76525511973824</v>
      </c>
      <c r="K832">
        <v>563.06674895610104</v>
      </c>
      <c r="L832">
        <v>404.67784134994599</v>
      </c>
      <c r="M832">
        <v>64.531498391896093</v>
      </c>
      <c r="N832">
        <v>0.62922631509109395</v>
      </c>
      <c r="O832">
        <v>8.3105735466250508</v>
      </c>
      <c r="P832">
        <v>257.96089385474801</v>
      </c>
      <c r="Q832">
        <v>0.195255128909085</v>
      </c>
    </row>
    <row r="833" spans="1:17" hidden="1" x14ac:dyDescent="0.3">
      <c r="A833" t="s">
        <v>1812</v>
      </c>
      <c r="B833" t="s">
        <v>1813</v>
      </c>
      <c r="C833" t="str">
        <f>IFERROR(VLOOKUP(Table1[[#This Row],[Ticker]],[1]!Table2[[Symbol]:[Industry]],2,FALSE),"-")</f>
        <v>-</v>
      </c>
      <c r="D833" t="s">
        <v>46</v>
      </c>
      <c r="E833">
        <v>4191.6858389999998</v>
      </c>
      <c r="F833">
        <v>2142.15</v>
      </c>
      <c r="G833">
        <v>417.68017116210098</v>
      </c>
      <c r="H833">
        <v>-8.5974915196885195</v>
      </c>
      <c r="I833">
        <v>153.02322977043201</v>
      </c>
      <c r="J833">
        <v>-9.5185252611395796</v>
      </c>
      <c r="K833">
        <v>2168.9162420667699</v>
      </c>
      <c r="L833">
        <v>1441.5030566573901</v>
      </c>
      <c r="M833">
        <v>52.273994808865403</v>
      </c>
      <c r="N833">
        <v>0.53889923092833902</v>
      </c>
      <c r="O833">
        <v>39.299302103027301</v>
      </c>
      <c r="P833">
        <v>662.33096085409204</v>
      </c>
    </row>
    <row r="834" spans="1:17" x14ac:dyDescent="0.3">
      <c r="A834" t="s">
        <v>1814</v>
      </c>
      <c r="B834" t="s">
        <v>1815</v>
      </c>
      <c r="C834" t="str">
        <f>IFERROR(VLOOKUP(Table1[[#This Row],[Ticker]],[1]!Table2[[Symbol]:[Industry]],2,FALSE),"-")</f>
        <v>-</v>
      </c>
      <c r="D834" t="s">
        <v>193</v>
      </c>
      <c r="E834">
        <v>4189.3002821999999</v>
      </c>
      <c r="F834">
        <v>1540.75</v>
      </c>
      <c r="G834">
        <v>38.375657988573302</v>
      </c>
      <c r="H834">
        <v>17.6027586084356</v>
      </c>
      <c r="I834">
        <v>13.8202816531418</v>
      </c>
      <c r="J834">
        <v>10.621918290678201</v>
      </c>
      <c r="K834">
        <v>1359.0549501192199</v>
      </c>
      <c r="L834">
        <v>1196.79702664253</v>
      </c>
      <c r="M834">
        <v>87.521057661650204</v>
      </c>
      <c r="N834">
        <v>1.14945319063122</v>
      </c>
      <c r="O834">
        <v>5.0754502677267501</v>
      </c>
      <c r="P834">
        <v>87.439172749391702</v>
      </c>
      <c r="Q834">
        <v>0.120743251829571</v>
      </c>
    </row>
    <row r="835" spans="1:17" x14ac:dyDescent="0.3">
      <c r="A835" t="s">
        <v>1816</v>
      </c>
      <c r="B835" t="s">
        <v>1817</v>
      </c>
      <c r="C835" t="str">
        <f>IFERROR(VLOOKUP(Table1[[#This Row],[Ticker]],[1]!Table2[[Symbol]:[Industry]],2,FALSE),"-")</f>
        <v>-</v>
      </c>
      <c r="D835" t="s">
        <v>306</v>
      </c>
      <c r="E835">
        <v>4188.5367402599904</v>
      </c>
      <c r="F835">
        <v>163.68</v>
      </c>
      <c r="G835">
        <v>59.461188639046</v>
      </c>
      <c r="H835">
        <v>6.0555995677457899</v>
      </c>
      <c r="I835">
        <v>55.488846684168799</v>
      </c>
      <c r="J835">
        <v>6.0647513215361002</v>
      </c>
      <c r="K835">
        <v>141.81573432678101</v>
      </c>
      <c r="L835">
        <v>115.137418637702</v>
      </c>
      <c r="M835">
        <v>75.196405155926698</v>
      </c>
      <c r="N835">
        <v>1.40401968769414</v>
      </c>
      <c r="O835">
        <v>6.2438905180840703</v>
      </c>
      <c r="P835">
        <v>100.588235294117</v>
      </c>
      <c r="Q835">
        <v>3.8460948311831E-2</v>
      </c>
    </row>
    <row r="836" spans="1:17" x14ac:dyDescent="0.3">
      <c r="A836" t="s">
        <v>1818</v>
      </c>
      <c r="B836" t="s">
        <v>1819</v>
      </c>
      <c r="C836" t="str">
        <f>IFERROR(VLOOKUP(Table1[[#This Row],[Ticker]],[1]!Table2[[Symbol]:[Industry]],2,FALSE),"-")</f>
        <v>-</v>
      </c>
      <c r="D836" t="s">
        <v>51</v>
      </c>
      <c r="E836">
        <v>4183.3108488050002</v>
      </c>
      <c r="F836">
        <v>164.96</v>
      </c>
      <c r="G836">
        <v>49.735211043393598</v>
      </c>
      <c r="H836">
        <v>12.3950282167696</v>
      </c>
      <c r="I836">
        <v>10.511480578047999</v>
      </c>
      <c r="J836">
        <v>2.3242931954044002</v>
      </c>
      <c r="K836">
        <v>141.78242754443301</v>
      </c>
      <c r="L836">
        <v>125.15360492610699</v>
      </c>
      <c r="M836">
        <v>77.952241853103004</v>
      </c>
      <c r="N836">
        <v>2.4587426123218501</v>
      </c>
      <c r="O836">
        <v>6.0863239573229801</v>
      </c>
      <c r="P836">
        <v>90.925925925925895</v>
      </c>
      <c r="Q836">
        <v>-3.396909579468E-2</v>
      </c>
    </row>
    <row r="837" spans="1:17" x14ac:dyDescent="0.3">
      <c r="A837" t="s">
        <v>1820</v>
      </c>
      <c r="B837" t="s">
        <v>1821</v>
      </c>
      <c r="C837" t="str">
        <f>IFERROR(VLOOKUP(Table1[[#This Row],[Ticker]],[1]!Table2[[Symbol]:[Industry]],2,FALSE),"-")</f>
        <v>-</v>
      </c>
      <c r="D837" t="s">
        <v>133</v>
      </c>
      <c r="E837">
        <v>4163.3534817</v>
      </c>
      <c r="F837">
        <v>871.05</v>
      </c>
      <c r="G837">
        <v>36.800436248898301</v>
      </c>
      <c r="H837">
        <v>0.75806941965710395</v>
      </c>
      <c r="I837">
        <v>2.6819753715446302</v>
      </c>
      <c r="J837">
        <v>-2.7377288029329501</v>
      </c>
      <c r="K837">
        <v>859.30042941206102</v>
      </c>
      <c r="L837">
        <v>772.71612805519305</v>
      </c>
      <c r="M837">
        <v>47.630745227960404</v>
      </c>
      <c r="N837">
        <v>0.725070685447196</v>
      </c>
      <c r="O837">
        <v>11.7731473508983</v>
      </c>
      <c r="P837">
        <v>72.093252988244501</v>
      </c>
      <c r="Q837">
        <v>-5.2792295860586001E-2</v>
      </c>
    </row>
    <row r="838" spans="1:17" hidden="1" x14ac:dyDescent="0.3">
      <c r="A838" t="s">
        <v>1822</v>
      </c>
      <c r="B838" t="s">
        <v>1823</v>
      </c>
      <c r="C838" t="str">
        <f>IFERROR(VLOOKUP(Table1[[#This Row],[Ticker]],[1]!Table2[[Symbol]:[Industry]],2,FALSE),"-")</f>
        <v>-</v>
      </c>
      <c r="D838" t="s">
        <v>121</v>
      </c>
      <c r="E838">
        <v>4152.4406302500001</v>
      </c>
      <c r="F838">
        <v>336.2</v>
      </c>
      <c r="G838">
        <v>-37.070558644892103</v>
      </c>
      <c r="H838">
        <v>-1.21968496013853</v>
      </c>
      <c r="I838">
        <v>-21.4340473846386</v>
      </c>
      <c r="J838">
        <v>-4.6567310177806203</v>
      </c>
      <c r="K838">
        <v>337.64675181289999</v>
      </c>
      <c r="M838">
        <v>38.763632533913103</v>
      </c>
      <c r="N838">
        <v>0.92220793943489499</v>
      </c>
      <c r="O838">
        <v>16.850089232599601</v>
      </c>
      <c r="P838">
        <v>11.6758013619</v>
      </c>
    </row>
    <row r="839" spans="1:17" x14ac:dyDescent="0.3">
      <c r="A839" t="s">
        <v>1824</v>
      </c>
      <c r="B839" t="s">
        <v>1825</v>
      </c>
      <c r="C839" t="str">
        <f>IFERROR(VLOOKUP(Table1[[#This Row],[Ticker]],[1]!Table2[[Symbol]:[Industry]],2,FALSE),"-")</f>
        <v>-</v>
      </c>
      <c r="D839" t="s">
        <v>127</v>
      </c>
      <c r="E839">
        <v>4146.84949848</v>
      </c>
      <c r="F839">
        <v>224.85</v>
      </c>
      <c r="G839">
        <v>-16.174954662161198</v>
      </c>
      <c r="H839">
        <v>-8.94977369317178</v>
      </c>
      <c r="I839">
        <v>-0.88169988206333105</v>
      </c>
      <c r="J839">
        <v>3.5946574761360299</v>
      </c>
      <c r="K839">
        <v>231.575778452001</v>
      </c>
      <c r="L839">
        <v>214.377962276164</v>
      </c>
      <c r="M839">
        <v>51.315151329396897</v>
      </c>
      <c r="N839">
        <v>0.41523941093459998</v>
      </c>
      <c r="O839">
        <v>22.2815210140093</v>
      </c>
      <c r="P839">
        <v>41.370638164099297</v>
      </c>
      <c r="Q839">
        <v>8.9979143538563996E-2</v>
      </c>
    </row>
    <row r="840" spans="1:17" hidden="1" x14ac:dyDescent="0.3">
      <c r="A840" t="s">
        <v>1826</v>
      </c>
      <c r="B840" t="s">
        <v>1827</v>
      </c>
      <c r="C840" t="str">
        <f>IFERROR(VLOOKUP(Table1[[#This Row],[Ticker]],[1]!Table2[[Symbol]:[Industry]],2,FALSE),"-")</f>
        <v>-</v>
      </c>
      <c r="D840" t="s">
        <v>127</v>
      </c>
      <c r="E840">
        <v>4143.9537544599998</v>
      </c>
      <c r="F840">
        <v>224.42</v>
      </c>
      <c r="G840">
        <v>54.337477836578302</v>
      </c>
      <c r="H840">
        <v>19.0330134006505</v>
      </c>
      <c r="I840">
        <v>20.861740057498402</v>
      </c>
      <c r="J840">
        <v>13.177696783358799</v>
      </c>
      <c r="K840">
        <v>191.580424095067</v>
      </c>
      <c r="L840">
        <v>169.849196346344</v>
      </c>
      <c r="M840">
        <v>85.703343473017298</v>
      </c>
      <c r="N840">
        <v>2.1541354192990898</v>
      </c>
      <c r="O840">
        <v>5.60556100169324</v>
      </c>
      <c r="P840">
        <v>98.163355408388497</v>
      </c>
      <c r="Q840">
        <v>0.119090704266375</v>
      </c>
    </row>
    <row r="841" spans="1:17" x14ac:dyDescent="0.3">
      <c r="A841" t="s">
        <v>1828</v>
      </c>
      <c r="B841" t="s">
        <v>1829</v>
      </c>
      <c r="C841" t="str">
        <f>IFERROR(VLOOKUP(Table1[[#This Row],[Ticker]],[1]!Table2[[Symbol]:[Industry]],2,FALSE),"-")</f>
        <v>-</v>
      </c>
      <c r="D841" t="s">
        <v>262</v>
      </c>
      <c r="E841">
        <v>4137.3634667199904</v>
      </c>
      <c r="F841">
        <v>1317</v>
      </c>
      <c r="G841">
        <v>2.0873844868143601</v>
      </c>
      <c r="H841">
        <v>-8.9749417038608996</v>
      </c>
      <c r="I841">
        <v>0.29450790239309999</v>
      </c>
      <c r="J841">
        <v>-0.38221853221370899</v>
      </c>
      <c r="K841">
        <v>1338.4305075939999</v>
      </c>
      <c r="L841">
        <v>1248.9583193808</v>
      </c>
      <c r="M841">
        <v>49.501556927377003</v>
      </c>
      <c r="N841">
        <v>0.91587548502114802</v>
      </c>
      <c r="O841">
        <v>15.914958238420599</v>
      </c>
      <c r="P841">
        <v>36.632430750077802</v>
      </c>
      <c r="Q841">
        <v>0.13549982405291799</v>
      </c>
    </row>
    <row r="842" spans="1:17" hidden="1" x14ac:dyDescent="0.3">
      <c r="A842" t="s">
        <v>1830</v>
      </c>
      <c r="B842" t="s">
        <v>1831</v>
      </c>
      <c r="C842" t="str">
        <f>IFERROR(VLOOKUP(Table1[[#This Row],[Ticker]],[1]!Table2[[Symbol]:[Industry]],2,FALSE),"-")</f>
        <v>-</v>
      </c>
      <c r="D842" t="s">
        <v>139</v>
      </c>
      <c r="E842">
        <v>4133.5004147400005</v>
      </c>
      <c r="F842">
        <v>88.03</v>
      </c>
      <c r="G842">
        <v>68.501520878800207</v>
      </c>
      <c r="H842">
        <v>-13.481655046643599</v>
      </c>
      <c r="I842">
        <v>84.138032139053706</v>
      </c>
      <c r="J842">
        <v>-0.29816124360576601</v>
      </c>
      <c r="K842">
        <v>87.894902826245399</v>
      </c>
      <c r="M842">
        <v>39.394888104802398</v>
      </c>
      <c r="N842">
        <v>0.24632649003637799</v>
      </c>
      <c r="O842">
        <v>23.310235147108902</v>
      </c>
      <c r="P842">
        <v>144.527777777777</v>
      </c>
    </row>
    <row r="843" spans="1:17" hidden="1" x14ac:dyDescent="0.3">
      <c r="A843" t="s">
        <v>1832</v>
      </c>
      <c r="B843" t="s">
        <v>1833</v>
      </c>
      <c r="C843" t="str">
        <f>IFERROR(VLOOKUP(Table1[[#This Row],[Ticker]],[1]!Table2[[Symbol]:[Industry]],2,FALSE),"-")</f>
        <v>-</v>
      </c>
      <c r="D843" t="s">
        <v>1603</v>
      </c>
      <c r="E843">
        <v>4128.6605883250004</v>
      </c>
      <c r="F843">
        <v>2431.0500000000002</v>
      </c>
      <c r="G843">
        <v>33.398948508785999</v>
      </c>
      <c r="H843">
        <v>15.165210866958001</v>
      </c>
      <c r="I843">
        <v>49.101191743415903</v>
      </c>
      <c r="J843">
        <v>5.2088184354451803</v>
      </c>
      <c r="K843">
        <v>2105.4384918207102</v>
      </c>
      <c r="L843">
        <v>1788.5717704686899</v>
      </c>
      <c r="M843">
        <v>81.551957676411206</v>
      </c>
      <c r="N843">
        <v>0.994769683746203</v>
      </c>
      <c r="O843">
        <v>1.5610538656136199</v>
      </c>
      <c r="P843">
        <v>71.678259948448101</v>
      </c>
      <c r="Q843">
        <v>0.121237115761024</v>
      </c>
    </row>
    <row r="844" spans="1:17" hidden="1" x14ac:dyDescent="0.3">
      <c r="A844" t="s">
        <v>1834</v>
      </c>
      <c r="B844" t="s">
        <v>1835</v>
      </c>
      <c r="C844" t="str">
        <f>IFERROR(VLOOKUP(Table1[[#This Row],[Ticker]],[1]!Table2[[Symbol]:[Industry]],2,FALSE),"-")</f>
        <v>-</v>
      </c>
      <c r="D844" t="s">
        <v>118</v>
      </c>
      <c r="E844">
        <v>4126.3354345949901</v>
      </c>
      <c r="F844">
        <v>1214.95</v>
      </c>
      <c r="G844">
        <v>672.21894839034496</v>
      </c>
      <c r="H844">
        <v>36.048174389226098</v>
      </c>
      <c r="I844">
        <v>218.59854324580601</v>
      </c>
      <c r="J844">
        <v>7.6719845293516196</v>
      </c>
      <c r="K844">
        <v>876.43548078038702</v>
      </c>
      <c r="L844">
        <v>561.19657981337298</v>
      </c>
      <c r="M844">
        <v>81.593491821393499</v>
      </c>
      <c r="N844">
        <v>1.2603953704964299</v>
      </c>
      <c r="O844">
        <v>1.09881065064405</v>
      </c>
      <c r="P844">
        <v>798.96411394746497</v>
      </c>
      <c r="Q844">
        <v>0.20019950346342699</v>
      </c>
    </row>
    <row r="845" spans="1:17" x14ac:dyDescent="0.3">
      <c r="A845" t="s">
        <v>1836</v>
      </c>
      <c r="B845" t="s">
        <v>1837</v>
      </c>
      <c r="C845" t="str">
        <f>IFERROR(VLOOKUP(Table1[[#This Row],[Ticker]],[1]!Table2[[Symbol]:[Industry]],2,FALSE),"-")</f>
        <v>-</v>
      </c>
      <c r="D845" t="s">
        <v>262</v>
      </c>
      <c r="E845">
        <v>4125.6182251559903</v>
      </c>
      <c r="F845">
        <v>173.4</v>
      </c>
      <c r="G845">
        <v>-9.2220133958288706</v>
      </c>
      <c r="H845">
        <v>6.0278290192238897</v>
      </c>
      <c r="I845">
        <v>-0.460083675876237</v>
      </c>
      <c r="J845">
        <v>0.58635242272218902</v>
      </c>
      <c r="K845">
        <v>160.220385634146</v>
      </c>
      <c r="L845">
        <v>147.368994803394</v>
      </c>
      <c r="M845">
        <v>63.145436774000203</v>
      </c>
      <c r="N845">
        <v>1.0949564800360401</v>
      </c>
      <c r="O845">
        <v>6.2572087658592901</v>
      </c>
      <c r="P845">
        <v>54.752342704149903</v>
      </c>
      <c r="Q845">
        <v>1.5251937431785999E-2</v>
      </c>
    </row>
    <row r="846" spans="1:17" x14ac:dyDescent="0.3">
      <c r="A846" t="s">
        <v>1838</v>
      </c>
      <c r="B846" t="s">
        <v>1839</v>
      </c>
      <c r="C846" t="str">
        <f>IFERROR(VLOOKUP(Table1[[#This Row],[Ticker]],[1]!Table2[[Symbol]:[Industry]],2,FALSE),"-")</f>
        <v>-</v>
      </c>
      <c r="D846" t="s">
        <v>669</v>
      </c>
      <c r="E846">
        <v>4115.1772129399997</v>
      </c>
      <c r="F846">
        <v>619.6</v>
      </c>
      <c r="G846">
        <v>-30.820303327492699</v>
      </c>
      <c r="H846">
        <v>-0.78743202495282905</v>
      </c>
      <c r="I846">
        <v>-15.7472953923519</v>
      </c>
      <c r="J846">
        <v>-0.13396374458214</v>
      </c>
      <c r="K846">
        <v>628.73333388121898</v>
      </c>
      <c r="L846">
        <v>637.57182441641896</v>
      </c>
      <c r="M846">
        <v>58.719229101987501</v>
      </c>
      <c r="N846">
        <v>0.49069827756130702</v>
      </c>
      <c r="O846">
        <v>31.536475145254901</v>
      </c>
      <c r="P846">
        <v>12.327773749093501</v>
      </c>
      <c r="Q846">
        <v>0.106988095288129</v>
      </c>
    </row>
    <row r="847" spans="1:17" hidden="1" x14ac:dyDescent="0.3">
      <c r="A847" t="s">
        <v>1840</v>
      </c>
      <c r="B847" t="s">
        <v>1841</v>
      </c>
      <c r="C847" t="str">
        <f>IFERROR(VLOOKUP(Table1[[#This Row],[Ticker]],[1]!Table2[[Symbol]:[Industry]],2,FALSE),"-")</f>
        <v>-</v>
      </c>
      <c r="D847" t="s">
        <v>505</v>
      </c>
      <c r="E847">
        <v>4101.459914475</v>
      </c>
      <c r="F847">
        <v>3354.8</v>
      </c>
      <c r="G847">
        <v>37.670187274340101</v>
      </c>
      <c r="H847">
        <v>12.205916589290799</v>
      </c>
      <c r="I847">
        <v>27.281809452026799</v>
      </c>
      <c r="J847">
        <v>11.070763333918601</v>
      </c>
      <c r="K847">
        <v>2956.5505557152201</v>
      </c>
      <c r="L847">
        <v>2568.1399960068802</v>
      </c>
      <c r="M847">
        <v>85.332819093747304</v>
      </c>
      <c r="N847">
        <v>1.22102940457652</v>
      </c>
      <c r="O847">
        <v>3.4338857756051002</v>
      </c>
      <c r="P847">
        <v>74.884011885523606</v>
      </c>
      <c r="Q847">
        <v>8.3660080703886003E-2</v>
      </c>
    </row>
    <row r="848" spans="1:17" hidden="1" x14ac:dyDescent="0.3">
      <c r="A848" t="s">
        <v>1842</v>
      </c>
      <c r="B848" t="s">
        <v>1843</v>
      </c>
      <c r="C848" t="str">
        <f>IFERROR(VLOOKUP(Table1[[#This Row],[Ticker]],[1]!Table2[[Symbol]:[Industry]],2,FALSE),"-")</f>
        <v>-</v>
      </c>
      <c r="D848" t="s">
        <v>51</v>
      </c>
      <c r="E848">
        <v>4099.5218840199996</v>
      </c>
      <c r="F848">
        <v>160.91</v>
      </c>
      <c r="G848">
        <v>73.020884287577701</v>
      </c>
      <c r="H848">
        <v>1.43116746110418</v>
      </c>
      <c r="I848">
        <v>50.317846342628798</v>
      </c>
      <c r="J848">
        <v>5.0111956229319503</v>
      </c>
      <c r="K848">
        <v>138.15091535768499</v>
      </c>
      <c r="L848">
        <v>109.404575304115</v>
      </c>
      <c r="M848">
        <v>66.008498802713305</v>
      </c>
      <c r="N848">
        <v>1.03246557997885</v>
      </c>
      <c r="O848">
        <v>5.0276552109875103</v>
      </c>
      <c r="P848">
        <v>117.0060687795</v>
      </c>
      <c r="Q848">
        <v>2.1433263530484001E-2</v>
      </c>
    </row>
    <row r="849" spans="1:17" x14ac:dyDescent="0.3">
      <c r="A849" t="s">
        <v>1844</v>
      </c>
      <c r="B849" t="s">
        <v>1845</v>
      </c>
      <c r="C849" t="str">
        <f>IFERROR(VLOOKUP(Table1[[#This Row],[Ticker]],[1]!Table2[[Symbol]:[Industry]],2,FALSE),"-")</f>
        <v>-</v>
      </c>
      <c r="D849" t="s">
        <v>265</v>
      </c>
      <c r="E849">
        <v>4098.4459842400001</v>
      </c>
      <c r="F849">
        <v>485.85</v>
      </c>
      <c r="G849">
        <v>-33.831773764445899</v>
      </c>
      <c r="H849">
        <v>-3.7460724673103001</v>
      </c>
      <c r="I849">
        <v>-23.0337053150967</v>
      </c>
      <c r="J849">
        <v>-1.26247634027379</v>
      </c>
      <c r="K849">
        <v>493.03311147276099</v>
      </c>
      <c r="L849">
        <v>504.67825432900497</v>
      </c>
      <c r="M849">
        <v>53.992424732726597</v>
      </c>
      <c r="N849">
        <v>0.65458730711254598</v>
      </c>
      <c r="O849">
        <v>43.871565297931397</v>
      </c>
      <c r="P849">
        <v>8.6912751677852498</v>
      </c>
    </row>
    <row r="850" spans="1:17" hidden="1" x14ac:dyDescent="0.3">
      <c r="A850" t="s">
        <v>1846</v>
      </c>
      <c r="B850" t="s">
        <v>1847</v>
      </c>
      <c r="C850" t="str">
        <f>IFERROR(VLOOKUP(Table1[[#This Row],[Ticker]],[1]!Table2[[Symbol]:[Industry]],2,FALSE),"-")</f>
        <v>-</v>
      </c>
      <c r="D850" t="s">
        <v>1848</v>
      </c>
      <c r="E850">
        <v>4087.1958749999999</v>
      </c>
      <c r="F850">
        <v>1599.5</v>
      </c>
      <c r="G850">
        <v>126.299150614515</v>
      </c>
      <c r="H850">
        <v>-1.07135258332713</v>
      </c>
      <c r="I850">
        <v>29.254454531595499</v>
      </c>
      <c r="J850">
        <v>4.6207980865377696</v>
      </c>
      <c r="K850">
        <v>1432.15082953301</v>
      </c>
      <c r="L850">
        <v>1174.35080564247</v>
      </c>
      <c r="M850">
        <v>74.695513856168304</v>
      </c>
      <c r="N850">
        <v>0.902673573590283</v>
      </c>
      <c r="O850">
        <v>4.4045014066895902</v>
      </c>
      <c r="P850">
        <v>163.50906095551801</v>
      </c>
      <c r="Q850">
        <v>6.1681526939144998E-2</v>
      </c>
    </row>
    <row r="851" spans="1:17" hidden="1" x14ac:dyDescent="0.3">
      <c r="A851" t="s">
        <v>1849</v>
      </c>
      <c r="B851" t="s">
        <v>1850</v>
      </c>
      <c r="C851" t="str">
        <f>IFERROR(VLOOKUP(Table1[[#This Row],[Ticker]],[1]!Table2[[Symbol]:[Industry]],2,FALSE),"-")</f>
        <v>-</v>
      </c>
      <c r="D851" t="s">
        <v>92</v>
      </c>
      <c r="E851">
        <v>4079.38981504499</v>
      </c>
      <c r="F851">
        <v>3166.85</v>
      </c>
      <c r="G851">
        <v>42.272369628462499</v>
      </c>
      <c r="H851">
        <v>-5.2867725126379899</v>
      </c>
      <c r="I851">
        <v>8.1161480995289992</v>
      </c>
      <c r="J851">
        <v>2.9108785015045902</v>
      </c>
      <c r="K851">
        <v>3190.0407728506798</v>
      </c>
      <c r="L851">
        <v>2720.6325081445798</v>
      </c>
      <c r="M851">
        <v>45.9334493519437</v>
      </c>
      <c r="N851">
        <v>1.4502278095237999</v>
      </c>
      <c r="O851">
        <v>14.309171574277199</v>
      </c>
      <c r="P851">
        <v>81.840888863368804</v>
      </c>
      <c r="Q851">
        <v>0.19212571371419701</v>
      </c>
    </row>
    <row r="852" spans="1:17" hidden="1" x14ac:dyDescent="0.3">
      <c r="A852" t="s">
        <v>1851</v>
      </c>
      <c r="B852" t="s">
        <v>1852</v>
      </c>
      <c r="C852" t="str">
        <f>IFERROR(VLOOKUP(Table1[[#This Row],[Ticker]],[1]!Table2[[Symbol]:[Industry]],2,FALSE),"-")</f>
        <v>-</v>
      </c>
      <c r="D852" t="s">
        <v>1055</v>
      </c>
      <c r="E852">
        <v>4060.8879999999999</v>
      </c>
      <c r="F852">
        <v>118</v>
      </c>
      <c r="G852">
        <v>-28.040106955930899</v>
      </c>
      <c r="I852">
        <v>-10.6189616968874</v>
      </c>
      <c r="K852">
        <v>104.378999999999</v>
      </c>
      <c r="M852">
        <v>99.990560428137201</v>
      </c>
      <c r="N852">
        <v>1</v>
      </c>
      <c r="O852">
        <v>0</v>
      </c>
      <c r="P852">
        <v>5.3571428571428603</v>
      </c>
    </row>
    <row r="853" spans="1:17" x14ac:dyDescent="0.3">
      <c r="A853" t="s">
        <v>1853</v>
      </c>
      <c r="B853" t="s">
        <v>1854</v>
      </c>
      <c r="C853" t="str">
        <f>IFERROR(VLOOKUP(Table1[[#This Row],[Ticker]],[1]!Table2[[Symbol]:[Industry]],2,FALSE),"-")</f>
        <v>-</v>
      </c>
      <c r="D853" t="s">
        <v>306</v>
      </c>
      <c r="E853">
        <v>4053.169965</v>
      </c>
      <c r="F853">
        <v>1307.2</v>
      </c>
      <c r="G853">
        <v>42.712335136784297</v>
      </c>
      <c r="H853">
        <v>11.190301964551301</v>
      </c>
      <c r="I853">
        <v>39.272489338728299</v>
      </c>
      <c r="J853">
        <v>2.5931008223789598</v>
      </c>
      <c r="K853">
        <v>1119.07913336315</v>
      </c>
      <c r="L853">
        <v>913.13270142847</v>
      </c>
      <c r="M853">
        <v>64.177783715143605</v>
      </c>
      <c r="N853">
        <v>0.57346105562614902</v>
      </c>
      <c r="O853">
        <v>4.8462362301101498</v>
      </c>
      <c r="P853">
        <v>110.346769651621</v>
      </c>
      <c r="Q853">
        <v>5.7259092366695998E-2</v>
      </c>
    </row>
    <row r="854" spans="1:17" x14ac:dyDescent="0.3">
      <c r="A854" t="s">
        <v>1855</v>
      </c>
      <c r="B854" t="s">
        <v>1856</v>
      </c>
      <c r="C854" t="str">
        <f>IFERROR(VLOOKUP(Table1[[#This Row],[Ticker]],[1]!Table2[[Symbol]:[Industry]],2,FALSE),"-")</f>
        <v>-</v>
      </c>
      <c r="D854" t="s">
        <v>51</v>
      </c>
      <c r="E854">
        <v>4037.4830587500001</v>
      </c>
      <c r="F854">
        <v>328.7</v>
      </c>
      <c r="G854">
        <v>-14.753748036020699</v>
      </c>
      <c r="H854">
        <v>-9.2429324933157098</v>
      </c>
      <c r="I854">
        <v>3.1604019665083101</v>
      </c>
      <c r="J854">
        <v>0.45881982992820602</v>
      </c>
      <c r="K854">
        <v>327.660769634735</v>
      </c>
      <c r="L854">
        <v>310.14534290920199</v>
      </c>
      <c r="M854">
        <v>51.092975105891099</v>
      </c>
      <c r="N854">
        <v>0.30811310627960098</v>
      </c>
      <c r="O854">
        <v>14.983267417097601</v>
      </c>
      <c r="P854">
        <v>31.427429028388602</v>
      </c>
      <c r="Q854">
        <v>-8.3277840722791999E-2</v>
      </c>
    </row>
    <row r="855" spans="1:17" hidden="1" x14ac:dyDescent="0.3">
      <c r="A855" t="s">
        <v>1857</v>
      </c>
      <c r="B855" t="s">
        <v>1858</v>
      </c>
      <c r="C855" t="str">
        <f>IFERROR(VLOOKUP(Table1[[#This Row],[Ticker]],[1]!Table2[[Symbol]:[Industry]],2,FALSE),"-")</f>
        <v>-</v>
      </c>
      <c r="D855" t="s">
        <v>51</v>
      </c>
      <c r="E855">
        <v>4037.1630682499999</v>
      </c>
      <c r="F855">
        <v>361.9</v>
      </c>
      <c r="G855">
        <v>211.500607065005</v>
      </c>
      <c r="H855">
        <v>14.0079354916251</v>
      </c>
      <c r="I855">
        <v>41.886061458788703</v>
      </c>
      <c r="J855">
        <v>4.7331971322661097</v>
      </c>
      <c r="K855">
        <v>331.50339376392498</v>
      </c>
      <c r="L855">
        <v>259.02272370737597</v>
      </c>
      <c r="M855">
        <v>62.5476879343382</v>
      </c>
      <c r="N855">
        <v>0.36005424901648603</v>
      </c>
      <c r="O855">
        <v>7.7369439071566601</v>
      </c>
      <c r="P855">
        <v>252.22553854139599</v>
      </c>
      <c r="Q855">
        <v>0.16891710920636099</v>
      </c>
    </row>
    <row r="856" spans="1:17" hidden="1" x14ac:dyDescent="0.3">
      <c r="A856" t="s">
        <v>1859</v>
      </c>
      <c r="B856" t="s">
        <v>1860</v>
      </c>
      <c r="C856" t="str">
        <f>IFERROR(VLOOKUP(Table1[[#This Row],[Ticker]],[1]!Table2[[Symbol]:[Industry]],2,FALSE),"-")</f>
        <v>-</v>
      </c>
      <c r="D856" t="s">
        <v>51</v>
      </c>
      <c r="E856">
        <v>4036.7136762499999</v>
      </c>
      <c r="F856">
        <v>576.5</v>
      </c>
      <c r="G856">
        <v>9.1179521739836797</v>
      </c>
      <c r="H856">
        <v>5.2706553648730798</v>
      </c>
      <c r="I856">
        <v>-2.5866675533832102</v>
      </c>
      <c r="J856">
        <v>-0.15272070879930399</v>
      </c>
      <c r="K856">
        <v>556.44045522250804</v>
      </c>
      <c r="L856">
        <v>511.170256441795</v>
      </c>
      <c r="M856">
        <v>50.493509426871903</v>
      </c>
      <c r="N856">
        <v>0.75410013318595004</v>
      </c>
      <c r="O856">
        <v>9.4535993061578498</v>
      </c>
      <c r="P856">
        <v>45.949367088607502</v>
      </c>
      <c r="Q856">
        <v>6.5189016632604999E-2</v>
      </c>
    </row>
    <row r="857" spans="1:17" hidden="1" x14ac:dyDescent="0.3">
      <c r="A857" t="s">
        <v>1861</v>
      </c>
      <c r="B857" t="s">
        <v>1862</v>
      </c>
      <c r="C857" t="str">
        <f>IFERROR(VLOOKUP(Table1[[#This Row],[Ticker]],[1]!Table2[[Symbol]:[Industry]],2,FALSE),"-")</f>
        <v>-</v>
      </c>
      <c r="D857" t="s">
        <v>561</v>
      </c>
      <c r="E857">
        <v>4030.0645202400001</v>
      </c>
      <c r="F857">
        <v>1526.05</v>
      </c>
      <c r="G857">
        <v>-32.093919436550998</v>
      </c>
      <c r="H857">
        <v>-6.8725240004978403</v>
      </c>
      <c r="I857">
        <v>-2.4641767540672399</v>
      </c>
      <c r="J857">
        <v>-5.8784068274058399</v>
      </c>
      <c r="K857">
        <v>1584.29717737484</v>
      </c>
      <c r="L857">
        <v>1518.7448003735401</v>
      </c>
      <c r="M857">
        <v>34.395327269077498</v>
      </c>
      <c r="N857">
        <v>0.608846871041404</v>
      </c>
      <c r="O857">
        <v>21.837423413387501</v>
      </c>
      <c r="P857">
        <v>29.766156462584998</v>
      </c>
      <c r="Q857">
        <v>3.4897723733638003E-2</v>
      </c>
    </row>
    <row r="858" spans="1:17" hidden="1" x14ac:dyDescent="0.3">
      <c r="A858" t="s">
        <v>1863</v>
      </c>
      <c r="B858" t="s">
        <v>1864</v>
      </c>
      <c r="C858" t="str">
        <f>IFERROR(VLOOKUP(Table1[[#This Row],[Ticker]],[1]!Table2[[Symbol]:[Industry]],2,FALSE),"-")</f>
        <v>-</v>
      </c>
      <c r="D858" t="s">
        <v>259</v>
      </c>
      <c r="E858">
        <v>4026.2744720649998</v>
      </c>
      <c r="F858">
        <v>980.75</v>
      </c>
      <c r="G858">
        <v>691.54440771742497</v>
      </c>
      <c r="H858">
        <v>58.660965125821001</v>
      </c>
      <c r="I858">
        <v>142.344546708016</v>
      </c>
      <c r="J858">
        <v>-2.5090041641260998</v>
      </c>
      <c r="K858">
        <v>721.17618407222199</v>
      </c>
      <c r="L858">
        <v>510.137250042826</v>
      </c>
      <c r="M858">
        <v>69.548080723599895</v>
      </c>
      <c r="N858">
        <v>2.08199324055599</v>
      </c>
      <c r="O858">
        <v>1.8608208004078499</v>
      </c>
      <c r="P858">
        <v>770.61695517088299</v>
      </c>
      <c r="Q858">
        <v>0.203176314160077</v>
      </c>
    </row>
    <row r="859" spans="1:17" x14ac:dyDescent="0.3">
      <c r="A859" t="s">
        <v>1865</v>
      </c>
      <c r="B859" t="s">
        <v>1866</v>
      </c>
      <c r="C859" t="str">
        <f>IFERROR(VLOOKUP(Table1[[#This Row],[Ticker]],[1]!Table2[[Symbol]:[Industry]],2,FALSE),"-")</f>
        <v>-</v>
      </c>
      <c r="D859" t="s">
        <v>51</v>
      </c>
      <c r="E859">
        <v>4002.0752644599902</v>
      </c>
      <c r="F859">
        <v>408.05</v>
      </c>
      <c r="G859">
        <v>10.4109526396576</v>
      </c>
      <c r="H859">
        <v>13.610732059958201</v>
      </c>
      <c r="I859">
        <v>17.735249084549899</v>
      </c>
      <c r="J859">
        <v>11.8404059570633</v>
      </c>
      <c r="K859">
        <v>357.446833689019</v>
      </c>
      <c r="L859">
        <v>325.91452647736998</v>
      </c>
      <c r="M859">
        <v>75.642295694228395</v>
      </c>
      <c r="N859">
        <v>2.19647142033077</v>
      </c>
      <c r="O859">
        <v>2.6589878691336701</v>
      </c>
      <c r="P859">
        <v>71.9191068042974</v>
      </c>
      <c r="Q859">
        <v>7.4713193872669004E-2</v>
      </c>
    </row>
    <row r="860" spans="1:17" hidden="1" x14ac:dyDescent="0.3">
      <c r="A860" t="s">
        <v>1867</v>
      </c>
      <c r="B860" t="s">
        <v>1868</v>
      </c>
      <c r="C860" t="str">
        <f>IFERROR(VLOOKUP(Table1[[#This Row],[Ticker]],[1]!Table2[[Symbol]:[Industry]],2,FALSE),"-")</f>
        <v>-</v>
      </c>
      <c r="D860" t="s">
        <v>139</v>
      </c>
      <c r="E860">
        <v>3974.2055639999999</v>
      </c>
      <c r="F860">
        <v>441.75</v>
      </c>
      <c r="G860">
        <v>-29.3322794442009</v>
      </c>
      <c r="H860">
        <v>2.4270957982161701</v>
      </c>
      <c r="I860">
        <v>-10.9030578468311</v>
      </c>
      <c r="J860">
        <v>1.6222019479038801</v>
      </c>
      <c r="K860">
        <v>427.94773186378802</v>
      </c>
      <c r="L860">
        <v>423.069565755469</v>
      </c>
      <c r="M860">
        <v>80.075208342804501</v>
      </c>
      <c r="N860">
        <v>1.58796807121915</v>
      </c>
      <c r="O860">
        <v>7.5268817204301</v>
      </c>
      <c r="P860">
        <v>15.9448818897637</v>
      </c>
      <c r="Q860">
        <v>1.8200945545903E-2</v>
      </c>
    </row>
    <row r="861" spans="1:17" x14ac:dyDescent="0.3">
      <c r="A861" t="s">
        <v>1869</v>
      </c>
      <c r="B861" t="s">
        <v>1870</v>
      </c>
      <c r="C861" t="str">
        <f>IFERROR(VLOOKUP(Table1[[#This Row],[Ticker]],[1]!Table2[[Symbol]:[Industry]],2,FALSE),"-")</f>
        <v>-</v>
      </c>
      <c r="D861" t="s">
        <v>21</v>
      </c>
      <c r="E861">
        <v>3974.0036094000002</v>
      </c>
      <c r="F861">
        <v>707.15</v>
      </c>
      <c r="G861">
        <v>1.21371399430883</v>
      </c>
      <c r="H861">
        <v>1.8714673086453</v>
      </c>
      <c r="I861">
        <v>3.6128591138806998</v>
      </c>
      <c r="J861">
        <v>16.966192823379799</v>
      </c>
      <c r="K861">
        <v>601.38552165693602</v>
      </c>
      <c r="L861">
        <v>594.61246188943596</v>
      </c>
      <c r="M861">
        <v>80.970855546440404</v>
      </c>
      <c r="N861">
        <v>2.58362015655289</v>
      </c>
      <c r="O861">
        <v>11.928162341794501</v>
      </c>
      <c r="P861">
        <v>57.144444444444403</v>
      </c>
      <c r="Q861">
        <v>7.6451916979258003E-2</v>
      </c>
    </row>
    <row r="862" spans="1:17" hidden="1" x14ac:dyDescent="0.3">
      <c r="A862" t="s">
        <v>1871</v>
      </c>
      <c r="B862" t="s">
        <v>1872</v>
      </c>
      <c r="C862" t="str">
        <f>IFERROR(VLOOKUP(Table1[[#This Row],[Ticker]],[1]!Table2[[Symbol]:[Industry]],2,FALSE),"-")</f>
        <v>-</v>
      </c>
      <c r="D862" t="s">
        <v>359</v>
      </c>
      <c r="E862">
        <v>3962.0974777500001</v>
      </c>
      <c r="F862">
        <v>1232.5999999999999</v>
      </c>
      <c r="G862">
        <v>63.934191508100099</v>
      </c>
      <c r="H862">
        <v>63.830905985641202</v>
      </c>
      <c r="I862">
        <v>62.020890882041002</v>
      </c>
      <c r="J862">
        <v>36.663001011860203</v>
      </c>
      <c r="K862">
        <v>830.01324706120602</v>
      </c>
      <c r="L862">
        <v>715.52280256793404</v>
      </c>
      <c r="M862">
        <v>82.149592150834707</v>
      </c>
      <c r="N862">
        <v>3.5078229573400499</v>
      </c>
      <c r="O862">
        <v>10.335875385364201</v>
      </c>
      <c r="P862">
        <v>140.883330076216</v>
      </c>
      <c r="Q862">
        <v>4.6932186157605998E-2</v>
      </c>
    </row>
    <row r="863" spans="1:17" hidden="1" x14ac:dyDescent="0.3">
      <c r="A863" t="s">
        <v>1873</v>
      </c>
      <c r="B863" t="s">
        <v>1874</v>
      </c>
      <c r="C863" t="str">
        <f>IFERROR(VLOOKUP(Table1[[#This Row],[Ticker]],[1]!Table2[[Symbol]:[Industry]],2,FALSE),"-")</f>
        <v>-</v>
      </c>
      <c r="D863" t="s">
        <v>46</v>
      </c>
      <c r="E863">
        <v>3960.7502379379998</v>
      </c>
      <c r="F863">
        <v>25.27</v>
      </c>
      <c r="G863">
        <v>56.664289376602497</v>
      </c>
      <c r="H863">
        <v>13.1719408108297</v>
      </c>
      <c r="I863">
        <v>10.681723698975601</v>
      </c>
      <c r="J863">
        <v>30.9255803432745</v>
      </c>
      <c r="K863">
        <v>20.212285103684401</v>
      </c>
      <c r="L863">
        <v>18.7974636396421</v>
      </c>
      <c r="M863">
        <v>73.1123879623172</v>
      </c>
      <c r="N863">
        <v>3.10152179264455</v>
      </c>
      <c r="O863">
        <v>8.8246933122279501</v>
      </c>
      <c r="P863">
        <v>112.63334831668</v>
      </c>
      <c r="Q863">
        <v>0.13181622734579301</v>
      </c>
    </row>
    <row r="864" spans="1:17" hidden="1" x14ac:dyDescent="0.3">
      <c r="A864" t="s">
        <v>1875</v>
      </c>
      <c r="B864" t="s">
        <v>1876</v>
      </c>
      <c r="C864" t="str">
        <f>IFERROR(VLOOKUP(Table1[[#This Row],[Ticker]],[1]!Table2[[Symbol]:[Industry]],2,FALSE),"-")</f>
        <v>-</v>
      </c>
      <c r="D864" t="s">
        <v>306</v>
      </c>
      <c r="E864">
        <v>3959.2730147299999</v>
      </c>
      <c r="F864">
        <v>3231.05</v>
      </c>
      <c r="G864">
        <v>2.13418958326496</v>
      </c>
      <c r="H864">
        <v>16.885155821754399</v>
      </c>
      <c r="I864">
        <v>53.401367039557101</v>
      </c>
      <c r="J864">
        <v>-7.6651775936064004</v>
      </c>
      <c r="K864">
        <v>2742.0817386665299</v>
      </c>
      <c r="L864">
        <v>2274.4374146489699</v>
      </c>
      <c r="M864">
        <v>59.300396828623001</v>
      </c>
      <c r="N864">
        <v>1.7982223990478201</v>
      </c>
      <c r="O864">
        <v>10.5739620247288</v>
      </c>
      <c r="P864">
        <v>114.168296158817</v>
      </c>
      <c r="Q864">
        <v>0.102902118265724</v>
      </c>
    </row>
    <row r="865" spans="1:17" x14ac:dyDescent="0.3">
      <c r="A865" t="s">
        <v>1877</v>
      </c>
      <c r="B865" t="s">
        <v>1878</v>
      </c>
      <c r="C865" t="str">
        <f>IFERROR(VLOOKUP(Table1[[#This Row],[Ticker]],[1]!Table2[[Symbol]:[Industry]],2,FALSE),"-")</f>
        <v>-</v>
      </c>
      <c r="D865" t="s">
        <v>306</v>
      </c>
      <c r="E865">
        <v>3943.0501895099901</v>
      </c>
      <c r="F865">
        <v>1242.25</v>
      </c>
      <c r="G865">
        <v>-17.1038358723189</v>
      </c>
      <c r="H865">
        <v>17.513394070323201</v>
      </c>
      <c r="I865">
        <v>26.160239269956499</v>
      </c>
      <c r="J865">
        <v>-5.8429890022436899</v>
      </c>
      <c r="K865">
        <v>1121.67134266329</v>
      </c>
      <c r="L865">
        <v>1047.03870571177</v>
      </c>
      <c r="M865">
        <v>51.386258056736899</v>
      </c>
      <c r="N865">
        <v>1.89357475190795</v>
      </c>
      <c r="O865">
        <v>10.6862547796337</v>
      </c>
      <c r="P865">
        <v>65.269739905541101</v>
      </c>
      <c r="Q865">
        <v>-3.1252876929370003E-2</v>
      </c>
    </row>
    <row r="866" spans="1:17" hidden="1" x14ac:dyDescent="0.3">
      <c r="A866" t="s">
        <v>1879</v>
      </c>
      <c r="B866" t="s">
        <v>1880</v>
      </c>
      <c r="C866" t="str">
        <f>IFERROR(VLOOKUP(Table1[[#This Row],[Ticker]],[1]!Table2[[Symbol]:[Industry]],2,FALSE),"-")</f>
        <v>-</v>
      </c>
      <c r="D866" t="s">
        <v>27</v>
      </c>
      <c r="E866">
        <v>3902.22</v>
      </c>
      <c r="F866">
        <v>61.69</v>
      </c>
      <c r="G866">
        <v>129.98312353408701</v>
      </c>
      <c r="H866">
        <v>-38.605754273431998</v>
      </c>
      <c r="I866">
        <v>27.851552909536501</v>
      </c>
      <c r="J866">
        <v>-4.88421407965859</v>
      </c>
      <c r="K866">
        <v>60.108123702405898</v>
      </c>
      <c r="L866">
        <v>44.740256271731901</v>
      </c>
      <c r="M866">
        <v>42.367138610923298</v>
      </c>
      <c r="N866">
        <v>0.63732970189646898</v>
      </c>
      <c r="O866">
        <v>65.229372669800597</v>
      </c>
      <c r="P866">
        <v>182.981651376146</v>
      </c>
      <c r="Q866">
        <v>0.104132505560921</v>
      </c>
    </row>
    <row r="867" spans="1:17" hidden="1" x14ac:dyDescent="0.3">
      <c r="A867" t="s">
        <v>1881</v>
      </c>
      <c r="B867" t="s">
        <v>1882</v>
      </c>
      <c r="C867" t="str">
        <f>IFERROR(VLOOKUP(Table1[[#This Row],[Ticker]],[1]!Table2[[Symbol]:[Industry]],2,FALSE),"-")</f>
        <v>-</v>
      </c>
      <c r="D867" t="s">
        <v>51</v>
      </c>
      <c r="E867">
        <v>3897.3037895449902</v>
      </c>
      <c r="F867">
        <v>666.1</v>
      </c>
      <c r="G867">
        <v>-6.73136716254729</v>
      </c>
      <c r="H867">
        <v>10.388713826218501</v>
      </c>
      <c r="I867">
        <v>8.1148796968335795</v>
      </c>
      <c r="J867">
        <v>-3.74185903669576</v>
      </c>
      <c r="K867">
        <v>598.06443164160498</v>
      </c>
      <c r="M867">
        <v>60.593262655993001</v>
      </c>
      <c r="N867">
        <v>0.99019147670357699</v>
      </c>
      <c r="O867">
        <v>8.8425161387179099</v>
      </c>
      <c r="P867">
        <v>58.0871009849293</v>
      </c>
    </row>
    <row r="868" spans="1:17" hidden="1" x14ac:dyDescent="0.3">
      <c r="A868" t="s">
        <v>1883</v>
      </c>
      <c r="B868" t="s">
        <v>1884</v>
      </c>
      <c r="C868" t="str">
        <f>IFERROR(VLOOKUP(Table1[[#This Row],[Ticker]],[1]!Table2[[Symbol]:[Industry]],2,FALSE),"-")</f>
        <v>-</v>
      </c>
      <c r="D868" t="s">
        <v>1885</v>
      </c>
      <c r="E868">
        <v>3896.90932548</v>
      </c>
      <c r="F868">
        <v>233.43</v>
      </c>
      <c r="G868">
        <v>-42.0580641618104</v>
      </c>
      <c r="H868">
        <v>-5.8435115600225798</v>
      </c>
      <c r="I868">
        <v>-12.4817506090764</v>
      </c>
      <c r="J868">
        <v>3.7013839651065599</v>
      </c>
      <c r="K868">
        <v>232.12215261578299</v>
      </c>
      <c r="M868">
        <v>60.158730894523799</v>
      </c>
      <c r="N868">
        <v>1.2576193304360901</v>
      </c>
      <c r="O868">
        <v>20.378700252752399</v>
      </c>
      <c r="P868">
        <v>18.733468972533</v>
      </c>
    </row>
    <row r="869" spans="1:17" x14ac:dyDescent="0.3">
      <c r="A869" t="s">
        <v>1886</v>
      </c>
      <c r="B869" t="s">
        <v>1887</v>
      </c>
      <c r="C869" t="str">
        <f>IFERROR(VLOOKUP(Table1[[#This Row],[Ticker]],[1]!Table2[[Symbol]:[Industry]],2,FALSE),"-")</f>
        <v>-</v>
      </c>
      <c r="D869" t="s">
        <v>24</v>
      </c>
      <c r="E869">
        <v>3855.6718369949999</v>
      </c>
      <c r="F869">
        <v>123.21</v>
      </c>
      <c r="G869">
        <v>-23.319320480917899</v>
      </c>
      <c r="H869">
        <v>-3.6482972869486598</v>
      </c>
      <c r="I869">
        <v>-18.504916397375499</v>
      </c>
      <c r="J869">
        <v>-1.0496248962321999</v>
      </c>
      <c r="K869">
        <v>126.56258863175999</v>
      </c>
      <c r="L869">
        <v>127.68903462307</v>
      </c>
      <c r="M869">
        <v>55.560884972695199</v>
      </c>
      <c r="N869">
        <v>0.53701536882880196</v>
      </c>
      <c r="O869">
        <v>32.659686713740697</v>
      </c>
      <c r="P869">
        <v>12.1110100090991</v>
      </c>
      <c r="Q869">
        <v>1.5991572217807001E-2</v>
      </c>
    </row>
    <row r="870" spans="1:17" hidden="1" x14ac:dyDescent="0.3">
      <c r="A870" t="s">
        <v>1888</v>
      </c>
      <c r="B870" t="s">
        <v>1889</v>
      </c>
      <c r="C870" t="str">
        <f>IFERROR(VLOOKUP(Table1[[#This Row],[Ticker]],[1]!Table2[[Symbol]:[Industry]],2,FALSE),"-")</f>
        <v>-</v>
      </c>
      <c r="D870" t="s">
        <v>993</v>
      </c>
      <c r="E870">
        <v>3850.7537745</v>
      </c>
      <c r="F870">
        <v>3109.15</v>
      </c>
      <c r="G870">
        <v>-15.185556452995201</v>
      </c>
      <c r="H870">
        <v>-3.2784932521751</v>
      </c>
      <c r="I870">
        <v>5.0972836292124999</v>
      </c>
      <c r="J870">
        <v>-5.35161595352979</v>
      </c>
      <c r="K870">
        <v>3065.2787533914902</v>
      </c>
      <c r="L870">
        <v>2793.7864321267698</v>
      </c>
      <c r="M870">
        <v>37.260124026665899</v>
      </c>
      <c r="N870">
        <v>0.49283761106616802</v>
      </c>
      <c r="O870">
        <v>12.246112281491699</v>
      </c>
      <c r="P870">
        <v>42.022199890370899</v>
      </c>
      <c r="Q870">
        <v>4.9874876799092999E-2</v>
      </c>
    </row>
    <row r="871" spans="1:17" x14ac:dyDescent="0.3">
      <c r="A871" t="s">
        <v>1890</v>
      </c>
      <c r="B871" t="s">
        <v>1891</v>
      </c>
      <c r="C871" t="str">
        <f>IFERROR(VLOOKUP(Table1[[#This Row],[Ticker]],[1]!Table2[[Symbol]:[Industry]],2,FALSE),"-")</f>
        <v>-</v>
      </c>
      <c r="D871" t="s">
        <v>577</v>
      </c>
      <c r="E871">
        <v>3847.4374400000002</v>
      </c>
      <c r="F871">
        <v>875.85</v>
      </c>
      <c r="G871">
        <v>-6.4311462458333102</v>
      </c>
      <c r="H871">
        <v>-20.731511317777802</v>
      </c>
      <c r="I871">
        <v>-37.372847990045599</v>
      </c>
      <c r="J871">
        <v>3.8579763282140198</v>
      </c>
      <c r="K871">
        <v>994.67108205296995</v>
      </c>
      <c r="L871">
        <v>986.27711847405101</v>
      </c>
      <c r="M871">
        <v>52.9689179790739</v>
      </c>
      <c r="N871">
        <v>1.10938699497579</v>
      </c>
      <c r="O871">
        <v>70.685619683735794</v>
      </c>
      <c r="P871">
        <v>42.949241064142299</v>
      </c>
      <c r="Q871">
        <v>0.16298918626671899</v>
      </c>
    </row>
    <row r="872" spans="1:17" hidden="1" x14ac:dyDescent="0.3">
      <c r="A872" t="s">
        <v>1892</v>
      </c>
      <c r="B872" t="s">
        <v>1893</v>
      </c>
      <c r="C872" t="str">
        <f>IFERROR(VLOOKUP(Table1[[#This Row],[Ticker]],[1]!Table2[[Symbol]:[Industry]],2,FALSE),"-")</f>
        <v>-</v>
      </c>
      <c r="D872" t="s">
        <v>473</v>
      </c>
      <c r="E872">
        <v>3837.4002699500002</v>
      </c>
      <c r="F872">
        <v>617.54999999999995</v>
      </c>
      <c r="G872">
        <v>-42.180923372286699</v>
      </c>
      <c r="H872">
        <v>-8.3153989651774793</v>
      </c>
      <c r="I872">
        <v>-31.727306646926799</v>
      </c>
      <c r="J872">
        <v>-3.1763550037510502</v>
      </c>
      <c r="K872">
        <v>661.07104547730398</v>
      </c>
      <c r="L872">
        <v>682.71853061974502</v>
      </c>
      <c r="M872">
        <v>38.415326144306498</v>
      </c>
      <c r="N872">
        <v>0.49206000500480701</v>
      </c>
      <c r="O872">
        <v>33.9891506760586</v>
      </c>
      <c r="P872">
        <v>3.5897005787134102</v>
      </c>
      <c r="Q872">
        <v>0.141444318652484</v>
      </c>
    </row>
    <row r="873" spans="1:17" x14ac:dyDescent="0.3">
      <c r="A873" t="s">
        <v>1894</v>
      </c>
      <c r="B873" t="s">
        <v>1895</v>
      </c>
      <c r="C873" t="str">
        <f>IFERROR(VLOOKUP(Table1[[#This Row],[Ticker]],[1]!Table2[[Symbol]:[Industry]],2,FALSE),"-")</f>
        <v>-</v>
      </c>
      <c r="D873" t="s">
        <v>186</v>
      </c>
      <c r="E873">
        <v>3830.443765475</v>
      </c>
      <c r="F873">
        <v>266.5</v>
      </c>
      <c r="G873">
        <v>-23.142920622112499</v>
      </c>
      <c r="H873">
        <v>-3.4720091132624802</v>
      </c>
      <c r="I873">
        <v>-1.34736968257322</v>
      </c>
      <c r="J873">
        <v>-5.04378106351359</v>
      </c>
      <c r="K873">
        <v>266.99247370120298</v>
      </c>
      <c r="L873">
        <v>243.156411636424</v>
      </c>
      <c r="M873">
        <v>38.768728368426103</v>
      </c>
      <c r="N873">
        <v>0.73383891450118899</v>
      </c>
      <c r="O873">
        <v>7.6547842401500903</v>
      </c>
      <c r="P873">
        <v>33.4167709637046</v>
      </c>
      <c r="Q873">
        <v>-2.6595123381865E-2</v>
      </c>
    </row>
    <row r="874" spans="1:17" hidden="1" x14ac:dyDescent="0.3">
      <c r="A874" t="s">
        <v>1896</v>
      </c>
      <c r="B874" t="s">
        <v>1897</v>
      </c>
      <c r="C874" t="str">
        <f>IFERROR(VLOOKUP(Table1[[#This Row],[Ticker]],[1]!Table2[[Symbol]:[Industry]],2,FALSE),"-")</f>
        <v>-</v>
      </c>
      <c r="D874" t="s">
        <v>124</v>
      </c>
      <c r="E874">
        <v>3821.5858432499999</v>
      </c>
      <c r="F874">
        <v>60.42</v>
      </c>
      <c r="G874">
        <v>93.187784633329699</v>
      </c>
      <c r="H874">
        <v>3.5284960142790198</v>
      </c>
      <c r="I874">
        <v>23.190448191469699</v>
      </c>
      <c r="J874">
        <v>0.91924870493626698</v>
      </c>
      <c r="K874">
        <v>52.7273038595877</v>
      </c>
      <c r="L874">
        <v>43.668398338565098</v>
      </c>
      <c r="M874">
        <v>70.560676274800898</v>
      </c>
      <c r="N874">
        <v>0.98519122828183503</v>
      </c>
      <c r="O874">
        <v>12.462760675273</v>
      </c>
      <c r="P874">
        <v>144.61538461538399</v>
      </c>
      <c r="Q874">
        <v>0.12088330990122501</v>
      </c>
    </row>
    <row r="875" spans="1:17" hidden="1" x14ac:dyDescent="0.3">
      <c r="A875" t="s">
        <v>1898</v>
      </c>
      <c r="B875" t="s">
        <v>1899</v>
      </c>
      <c r="C875" t="str">
        <f>IFERROR(VLOOKUP(Table1[[#This Row],[Ticker]],[1]!Table2[[Symbol]:[Industry]],2,FALSE),"-")</f>
        <v>-</v>
      </c>
      <c r="D875" t="s">
        <v>54</v>
      </c>
      <c r="E875">
        <v>3809.5398635249999</v>
      </c>
      <c r="F875">
        <v>279.39999999999998</v>
      </c>
      <c r="G875">
        <v>22.414404350507201</v>
      </c>
      <c r="H875">
        <v>9.3407499944634207</v>
      </c>
      <c r="I875">
        <v>11.3888881163248</v>
      </c>
      <c r="J875">
        <v>-4.2705582237882096</v>
      </c>
      <c r="K875">
        <v>252.04656078186699</v>
      </c>
      <c r="L875">
        <v>222.25292980889799</v>
      </c>
      <c r="M875">
        <v>66.833023913093299</v>
      </c>
      <c r="N875">
        <v>1.60435789765599</v>
      </c>
      <c r="O875">
        <v>6.7823908375089497</v>
      </c>
      <c r="P875">
        <v>77.396825396825307</v>
      </c>
      <c r="Q875">
        <v>-2.9929036421339999E-3</v>
      </c>
    </row>
    <row r="876" spans="1:17" hidden="1" x14ac:dyDescent="0.3">
      <c r="A876" t="s">
        <v>1900</v>
      </c>
      <c r="B876" t="s">
        <v>1901</v>
      </c>
      <c r="C876" t="str">
        <f>IFERROR(VLOOKUP(Table1[[#This Row],[Ticker]],[1]!Table2[[Symbol]:[Industry]],2,FALSE),"-")</f>
        <v>-</v>
      </c>
      <c r="D876" t="s">
        <v>306</v>
      </c>
      <c r="E876">
        <v>3798.1613888749998</v>
      </c>
      <c r="F876">
        <v>311.55</v>
      </c>
      <c r="G876">
        <v>97.710930346679305</v>
      </c>
      <c r="H876">
        <v>24.5327438559322</v>
      </c>
      <c r="I876">
        <v>130.455403443471</v>
      </c>
      <c r="J876">
        <v>13.7176553453537</v>
      </c>
      <c r="K876">
        <v>244.367543139665</v>
      </c>
      <c r="L876">
        <v>174.527937627292</v>
      </c>
      <c r="M876">
        <v>78.761216060482894</v>
      </c>
      <c r="N876">
        <v>0.79834311699384997</v>
      </c>
      <c r="O876">
        <v>3.6751725244743998</v>
      </c>
      <c r="P876">
        <v>204.18863503221999</v>
      </c>
      <c r="Q876">
        <v>0.199284362744377</v>
      </c>
    </row>
    <row r="877" spans="1:17" hidden="1" x14ac:dyDescent="0.3">
      <c r="A877" t="s">
        <v>1902</v>
      </c>
      <c r="B877" t="s">
        <v>1903</v>
      </c>
      <c r="C877" t="str">
        <f>IFERROR(VLOOKUP(Table1[[#This Row],[Ticker]],[1]!Table2[[Symbol]:[Industry]],2,FALSE),"-")</f>
        <v>-</v>
      </c>
      <c r="D877" t="s">
        <v>262</v>
      </c>
      <c r="E877">
        <v>3791.6320858650001</v>
      </c>
      <c r="F877">
        <v>3663.85</v>
      </c>
      <c r="G877">
        <v>9.5933299485295507</v>
      </c>
      <c r="H877">
        <v>-7.4220354386074296</v>
      </c>
      <c r="I877">
        <v>31.497179427998901</v>
      </c>
      <c r="J877">
        <v>0.99757087643066</v>
      </c>
      <c r="K877">
        <v>3668.4988477807701</v>
      </c>
      <c r="L877">
        <v>3011.8644424326899</v>
      </c>
      <c r="M877">
        <v>49.996155628767298</v>
      </c>
      <c r="N877">
        <v>0.21545974991542299</v>
      </c>
      <c r="O877">
        <v>15.8617301472494</v>
      </c>
      <c r="P877">
        <v>69.937384044526894</v>
      </c>
      <c r="Q877">
        <v>0.109425201711204</v>
      </c>
    </row>
    <row r="878" spans="1:17" x14ac:dyDescent="0.3">
      <c r="A878" t="s">
        <v>1904</v>
      </c>
      <c r="B878" t="s">
        <v>1905</v>
      </c>
      <c r="C878" t="str">
        <f>IFERROR(VLOOKUP(Table1[[#This Row],[Ticker]],[1]!Table2[[Symbol]:[Industry]],2,FALSE),"-")</f>
        <v>-</v>
      </c>
      <c r="D878" t="s">
        <v>1906</v>
      </c>
      <c r="E878">
        <v>3789.7937345</v>
      </c>
      <c r="F878">
        <v>21.24</v>
      </c>
      <c r="G878">
        <v>-4.4545103736911402</v>
      </c>
      <c r="H878">
        <v>-11.852916415738401</v>
      </c>
      <c r="I878">
        <v>-19.727733626711998</v>
      </c>
      <c r="J878">
        <v>0.28205709324450701</v>
      </c>
      <c r="K878">
        <v>22.038762626865001</v>
      </c>
      <c r="L878">
        <v>21.353678418202598</v>
      </c>
      <c r="M878">
        <v>45.903399376357797</v>
      </c>
      <c r="N878">
        <v>0.64024122156597496</v>
      </c>
      <c r="O878">
        <v>31.5913370998116</v>
      </c>
      <c r="P878">
        <v>29.512195121951201</v>
      </c>
      <c r="Q878">
        <v>-4.5064849328330998E-2</v>
      </c>
    </row>
    <row r="879" spans="1:17" hidden="1" x14ac:dyDescent="0.3">
      <c r="A879" t="s">
        <v>1907</v>
      </c>
      <c r="B879" t="s">
        <v>1908</v>
      </c>
      <c r="C879" t="str">
        <f>IFERROR(VLOOKUP(Table1[[#This Row],[Ticker]],[1]!Table2[[Symbol]:[Industry]],2,FALSE),"-")</f>
        <v>-</v>
      </c>
      <c r="D879" t="s">
        <v>303</v>
      </c>
      <c r="E879">
        <v>3779.0712709059999</v>
      </c>
      <c r="F879">
        <v>176.56</v>
      </c>
      <c r="G879">
        <v>-43.023886252723202</v>
      </c>
      <c r="H879">
        <v>-8.14803674750795</v>
      </c>
      <c r="I879">
        <v>-31.584489119933099</v>
      </c>
      <c r="J879">
        <v>-4.6160990554260701</v>
      </c>
      <c r="K879">
        <v>183.053988360799</v>
      </c>
      <c r="M879">
        <v>40.2302567001122</v>
      </c>
      <c r="N879">
        <v>0.56312004486408196</v>
      </c>
      <c r="O879">
        <v>33.099229723606697</v>
      </c>
      <c r="P879">
        <v>20.518771331058002</v>
      </c>
    </row>
    <row r="880" spans="1:17" hidden="1" x14ac:dyDescent="0.3">
      <c r="A880" t="s">
        <v>1909</v>
      </c>
      <c r="B880" t="s">
        <v>1910</v>
      </c>
      <c r="C880" t="str">
        <f>IFERROR(VLOOKUP(Table1[[#This Row],[Ticker]],[1]!Table2[[Symbol]:[Industry]],2,FALSE),"-")</f>
        <v>-</v>
      </c>
      <c r="D880" t="s">
        <v>193</v>
      </c>
      <c r="E880">
        <v>3758.3078075199901</v>
      </c>
      <c r="F880">
        <v>612.85</v>
      </c>
      <c r="G880">
        <v>23.755294191190799</v>
      </c>
      <c r="H880">
        <v>-5.2555710435079002</v>
      </c>
      <c r="I880">
        <v>1.0588089914629699</v>
      </c>
      <c r="J880">
        <v>-1.4503978670445901</v>
      </c>
      <c r="K880">
        <v>608.27520250343002</v>
      </c>
      <c r="L880">
        <v>524.03848273001699</v>
      </c>
      <c r="M880">
        <v>41.8900688075029</v>
      </c>
      <c r="N880">
        <v>0.395797191870839</v>
      </c>
      <c r="O880">
        <v>13.812515297380999</v>
      </c>
      <c r="P880">
        <v>77.483347813495499</v>
      </c>
      <c r="Q880">
        <v>8.4267796662370997E-2</v>
      </c>
    </row>
    <row r="881" spans="1:17" hidden="1" x14ac:dyDescent="0.3">
      <c r="A881" t="s">
        <v>1911</v>
      </c>
      <c r="B881" t="s">
        <v>1912</v>
      </c>
      <c r="C881" t="str">
        <f>IFERROR(VLOOKUP(Table1[[#This Row],[Ticker]],[1]!Table2[[Symbol]:[Industry]],2,FALSE),"-")</f>
        <v>-</v>
      </c>
      <c r="D881" t="s">
        <v>577</v>
      </c>
      <c r="E881">
        <v>3745.5332450000001</v>
      </c>
      <c r="F881">
        <v>268.89999999999998</v>
      </c>
      <c r="G881">
        <v>89.031524030853802</v>
      </c>
      <c r="H881">
        <v>7.3978820236041596</v>
      </c>
      <c r="I881">
        <v>39.354001533105297</v>
      </c>
      <c r="J881">
        <v>4.1607362418874603</v>
      </c>
      <c r="K881">
        <v>232.61572299603699</v>
      </c>
      <c r="L881">
        <v>188.822504453406</v>
      </c>
      <c r="M881">
        <v>69.728088950346105</v>
      </c>
      <c r="N881">
        <v>0.88238807286630705</v>
      </c>
      <c r="O881">
        <v>5.5968761621420597</v>
      </c>
      <c r="P881">
        <v>119.959100204498</v>
      </c>
      <c r="Q881">
        <v>0.23665627797889599</v>
      </c>
    </row>
    <row r="882" spans="1:17" x14ac:dyDescent="0.3">
      <c r="A882" t="s">
        <v>1913</v>
      </c>
      <c r="B882" t="s">
        <v>1914</v>
      </c>
      <c r="C882" t="str">
        <f>IFERROR(VLOOKUP(Table1[[#This Row],[Ticker]],[1]!Table2[[Symbol]:[Industry]],2,FALSE),"-")</f>
        <v>-</v>
      </c>
      <c r="D882" t="s">
        <v>300</v>
      </c>
      <c r="E882">
        <v>3732.33098406</v>
      </c>
      <c r="F882">
        <v>1369.8</v>
      </c>
      <c r="G882">
        <v>41.997510598927903</v>
      </c>
      <c r="H882">
        <v>-1.0838146356877201</v>
      </c>
      <c r="I882">
        <v>17.1357420093379</v>
      </c>
      <c r="J882">
        <v>-1.3398149144111899</v>
      </c>
      <c r="K882">
        <v>1351.9420093845799</v>
      </c>
      <c r="L882">
        <v>1212.0005749581501</v>
      </c>
      <c r="M882">
        <v>61.013322559344303</v>
      </c>
      <c r="N882">
        <v>0.31273644827394298</v>
      </c>
      <c r="O882">
        <v>3.29975178858228</v>
      </c>
      <c r="P882">
        <v>76.520618556700995</v>
      </c>
      <c r="Q882">
        <v>0.107036729957248</v>
      </c>
    </row>
    <row r="883" spans="1:17" hidden="1" x14ac:dyDescent="0.3">
      <c r="A883" t="s">
        <v>1915</v>
      </c>
      <c r="B883" t="s">
        <v>1916</v>
      </c>
      <c r="C883" t="str">
        <f>IFERROR(VLOOKUP(Table1[[#This Row],[Ticker]],[1]!Table2[[Symbol]:[Industry]],2,FALSE),"-")</f>
        <v>-</v>
      </c>
      <c r="D883" t="s">
        <v>1055</v>
      </c>
      <c r="E883">
        <v>3730.8735000000001</v>
      </c>
      <c r="F883">
        <v>63.43</v>
      </c>
      <c r="G883">
        <v>-39.007341181142003</v>
      </c>
      <c r="H883">
        <v>-6.7203295342726097</v>
      </c>
      <c r="I883">
        <v>-21.190004688982999</v>
      </c>
      <c r="J883">
        <v>-1.9109669948803101</v>
      </c>
      <c r="K883">
        <v>64.928664177452205</v>
      </c>
      <c r="L883">
        <v>66.808097039559996</v>
      </c>
      <c r="M883">
        <v>80.428401478298795</v>
      </c>
      <c r="N883">
        <v>0.89454541963824497</v>
      </c>
      <c r="O883">
        <v>17.7518524357559</v>
      </c>
      <c r="P883">
        <v>2.15815751328716</v>
      </c>
      <c r="Q883">
        <v>-6.679688381315E-3</v>
      </c>
    </row>
    <row r="884" spans="1:17" hidden="1" x14ac:dyDescent="0.3">
      <c r="A884" t="s">
        <v>1917</v>
      </c>
      <c r="B884" t="s">
        <v>1918</v>
      </c>
      <c r="C884" t="str">
        <f>IFERROR(VLOOKUP(Table1[[#This Row],[Ticker]],[1]!Table2[[Symbol]:[Industry]],2,FALSE),"-")</f>
        <v>-</v>
      </c>
      <c r="D884" t="s">
        <v>743</v>
      </c>
      <c r="E884">
        <v>3724.7253936799998</v>
      </c>
      <c r="F884">
        <v>160.57</v>
      </c>
      <c r="G884">
        <v>3.0370122464395299</v>
      </c>
      <c r="H884">
        <v>0.72578447973148497</v>
      </c>
      <c r="I884">
        <v>-2.78316667573776</v>
      </c>
      <c r="J884">
        <v>-1.1390703345148501</v>
      </c>
      <c r="K884">
        <v>157.53101285396201</v>
      </c>
      <c r="L884">
        <v>146.51329692723499</v>
      </c>
      <c r="M884">
        <v>58.331342908403499</v>
      </c>
      <c r="N884">
        <v>0.86457750137377498</v>
      </c>
      <c r="O884">
        <v>8.9867347574266603</v>
      </c>
      <c r="P884">
        <v>42.286220646876302</v>
      </c>
      <c r="Q884">
        <v>8.2626113561340003E-3</v>
      </c>
    </row>
    <row r="885" spans="1:17" hidden="1" x14ac:dyDescent="0.3">
      <c r="A885" t="s">
        <v>1919</v>
      </c>
      <c r="B885" t="s">
        <v>1920</v>
      </c>
      <c r="C885" t="str">
        <f>IFERROR(VLOOKUP(Table1[[#This Row],[Ticker]],[1]!Table2[[Symbol]:[Industry]],2,FALSE),"-")</f>
        <v>-</v>
      </c>
      <c r="D885" t="s">
        <v>193</v>
      </c>
      <c r="E885">
        <v>3724.1370012000002</v>
      </c>
      <c r="F885">
        <v>539.45000000000005</v>
      </c>
      <c r="G885">
        <v>14.6088315214381</v>
      </c>
      <c r="H885">
        <v>-6.6688888868833001</v>
      </c>
      <c r="I885">
        <v>5.8967407308361004</v>
      </c>
      <c r="J885">
        <v>2.9371201416756199</v>
      </c>
      <c r="K885">
        <v>541.13753008513197</v>
      </c>
      <c r="L885">
        <v>475.67608173591401</v>
      </c>
      <c r="M885">
        <v>54.847240090941</v>
      </c>
      <c r="N885">
        <v>0.38578832425819098</v>
      </c>
      <c r="O885">
        <v>13.0688664380387</v>
      </c>
      <c r="P885">
        <v>62.313825786068897</v>
      </c>
      <c r="Q885">
        <v>0.145845434081388</v>
      </c>
    </row>
    <row r="886" spans="1:17" x14ac:dyDescent="0.3">
      <c r="A886" t="s">
        <v>1921</v>
      </c>
      <c r="B886" t="s">
        <v>1922</v>
      </c>
      <c r="C886" t="str">
        <f>IFERROR(VLOOKUP(Table1[[#This Row],[Ticker]],[1]!Table2[[Symbol]:[Industry]],2,FALSE),"-")</f>
        <v>-</v>
      </c>
      <c r="D886" t="s">
        <v>127</v>
      </c>
      <c r="E886">
        <v>3707.18662326</v>
      </c>
      <c r="F886">
        <v>673.95</v>
      </c>
      <c r="G886">
        <v>52.285998224865899</v>
      </c>
      <c r="H886">
        <v>-9.6274454651678596</v>
      </c>
      <c r="I886">
        <v>-2.1387007254158901</v>
      </c>
      <c r="J886">
        <v>-0.54614155916896601</v>
      </c>
      <c r="K886">
        <v>705.47757236234895</v>
      </c>
      <c r="L886">
        <v>633.01832784824205</v>
      </c>
      <c r="M886">
        <v>45.899405751784002</v>
      </c>
      <c r="N886">
        <v>0.291330511618834</v>
      </c>
      <c r="O886">
        <v>30.573484679872301</v>
      </c>
      <c r="P886">
        <v>86.174033149171294</v>
      </c>
      <c r="Q886">
        <v>6.8086054011984004E-2</v>
      </c>
    </row>
    <row r="887" spans="1:17" hidden="1" x14ac:dyDescent="0.3">
      <c r="A887" t="s">
        <v>1923</v>
      </c>
      <c r="B887" t="s">
        <v>1924</v>
      </c>
      <c r="C887" t="str">
        <f>IFERROR(VLOOKUP(Table1[[#This Row],[Ticker]],[1]!Table2[[Symbol]:[Industry]],2,FALSE),"-")</f>
        <v>-</v>
      </c>
      <c r="D887" t="s">
        <v>21</v>
      </c>
      <c r="E887">
        <v>3705.6293164799999</v>
      </c>
      <c r="F887">
        <v>673.25</v>
      </c>
      <c r="G887">
        <v>199.533872012031</v>
      </c>
      <c r="H887">
        <v>11.557925910009599</v>
      </c>
      <c r="I887">
        <v>11.5606823165345</v>
      </c>
      <c r="J887">
        <v>15.678764708292601</v>
      </c>
      <c r="K887">
        <v>570.13779143668</v>
      </c>
      <c r="L887">
        <v>469.77163452844201</v>
      </c>
      <c r="M887">
        <v>77.106094111820397</v>
      </c>
      <c r="N887">
        <v>1.76569584820111</v>
      </c>
      <c r="O887">
        <v>7.6568882287411704</v>
      </c>
      <c r="P887">
        <v>235.11697361871501</v>
      </c>
      <c r="Q887">
        <v>0.113331892778402</v>
      </c>
    </row>
    <row r="888" spans="1:17" hidden="1" x14ac:dyDescent="0.3">
      <c r="A888" t="s">
        <v>1925</v>
      </c>
      <c r="B888" t="s">
        <v>1926</v>
      </c>
      <c r="C888" t="str">
        <f>IFERROR(VLOOKUP(Table1[[#This Row],[Ticker]],[1]!Table2[[Symbol]:[Industry]],2,FALSE),"-")</f>
        <v>-</v>
      </c>
      <c r="D888" t="s">
        <v>60</v>
      </c>
      <c r="E888">
        <v>3691.4364943279902</v>
      </c>
      <c r="F888">
        <v>242.89</v>
      </c>
      <c r="G888">
        <v>70.557404597570496</v>
      </c>
      <c r="H888">
        <v>-1.0965540404062899</v>
      </c>
      <c r="I888">
        <v>17.413019148809202</v>
      </c>
      <c r="J888">
        <v>10.7688575851513</v>
      </c>
      <c r="K888">
        <v>226.52255215378901</v>
      </c>
      <c r="L888">
        <v>196.23189275769101</v>
      </c>
      <c r="M888">
        <v>74.969165761424406</v>
      </c>
      <c r="N888">
        <v>0.79225662727353396</v>
      </c>
      <c r="O888">
        <v>11.120260200090501</v>
      </c>
      <c r="P888">
        <v>104.280908326324</v>
      </c>
      <c r="Q888">
        <v>0.12626333034566301</v>
      </c>
    </row>
    <row r="889" spans="1:17" x14ac:dyDescent="0.3">
      <c r="A889" t="s">
        <v>1927</v>
      </c>
      <c r="B889" t="s">
        <v>1928</v>
      </c>
      <c r="C889" t="str">
        <f>IFERROR(VLOOKUP(Table1[[#This Row],[Ticker]],[1]!Table2[[Symbol]:[Industry]],2,FALSE),"-")</f>
        <v>-</v>
      </c>
      <c r="D889" t="s">
        <v>300</v>
      </c>
      <c r="E889">
        <v>3681.4659166199999</v>
      </c>
      <c r="F889">
        <v>1390.9</v>
      </c>
      <c r="G889">
        <v>9.0897034009450692</v>
      </c>
      <c r="H889">
        <v>-11.2375846563388</v>
      </c>
      <c r="I889">
        <v>-12.602186181456499</v>
      </c>
      <c r="J889">
        <v>-11.272394953820699</v>
      </c>
      <c r="K889">
        <v>1360.0851224722801</v>
      </c>
      <c r="L889">
        <v>1314.5786437003701</v>
      </c>
      <c r="M889">
        <v>54.280837173940597</v>
      </c>
      <c r="N889">
        <v>2.8452159485628998</v>
      </c>
      <c r="O889">
        <v>31.062621324322301</v>
      </c>
      <c r="P889">
        <v>44.584199584199503</v>
      </c>
      <c r="Q889">
        <v>8.3788451434918004E-2</v>
      </c>
    </row>
    <row r="890" spans="1:17" x14ac:dyDescent="0.3">
      <c r="A890" t="s">
        <v>1929</v>
      </c>
      <c r="B890" t="s">
        <v>1930</v>
      </c>
      <c r="C890" t="str">
        <f>IFERROR(VLOOKUP(Table1[[#This Row],[Ticker]],[1]!Table2[[Symbol]:[Industry]],2,FALSE),"-")</f>
        <v>-</v>
      </c>
      <c r="D890" t="s">
        <v>514</v>
      </c>
      <c r="E890">
        <v>3669.6258375150001</v>
      </c>
      <c r="F890">
        <v>345.9</v>
      </c>
      <c r="G890">
        <v>-14.7900052326527</v>
      </c>
      <c r="H890">
        <v>-17.470722147468202</v>
      </c>
      <c r="I890">
        <v>-4.6310574633691903</v>
      </c>
      <c r="J890">
        <v>-8.17913805460514</v>
      </c>
      <c r="K890">
        <v>358.43878636612402</v>
      </c>
      <c r="L890">
        <v>332.68784500200502</v>
      </c>
      <c r="M890">
        <v>34.886350617089903</v>
      </c>
      <c r="N890">
        <v>0.58336955751775299</v>
      </c>
      <c r="O890">
        <v>30.644694998554399</v>
      </c>
      <c r="P890">
        <v>47.003824904377304</v>
      </c>
    </row>
    <row r="891" spans="1:17" hidden="1" x14ac:dyDescent="0.3">
      <c r="A891" t="s">
        <v>1931</v>
      </c>
      <c r="B891" t="s">
        <v>1932</v>
      </c>
      <c r="C891" t="str">
        <f>IFERROR(VLOOKUP(Table1[[#This Row],[Ticker]],[1]!Table2[[Symbol]:[Industry]],2,FALSE),"-")</f>
        <v>-</v>
      </c>
      <c r="D891" t="s">
        <v>283</v>
      </c>
      <c r="E891">
        <v>3666.0032700000002</v>
      </c>
      <c r="F891">
        <v>395</v>
      </c>
      <c r="G891">
        <v>95.178807504833998</v>
      </c>
      <c r="H891">
        <v>45.345282973400202</v>
      </c>
      <c r="I891">
        <v>98.752891541706106</v>
      </c>
      <c r="J891">
        <v>10.0369096488045</v>
      </c>
      <c r="K891">
        <v>298.29486220150102</v>
      </c>
      <c r="L891">
        <v>231.634706724615</v>
      </c>
      <c r="M891">
        <v>85.805945269407601</v>
      </c>
      <c r="N891">
        <v>1.5837631999514501</v>
      </c>
      <c r="O891">
        <v>4.81012658227848</v>
      </c>
      <c r="P891">
        <v>165.100671140939</v>
      </c>
      <c r="Q891">
        <v>0.156306526739206</v>
      </c>
    </row>
    <row r="892" spans="1:17" x14ac:dyDescent="0.3">
      <c r="A892" t="s">
        <v>1933</v>
      </c>
      <c r="B892" t="s">
        <v>1934</v>
      </c>
      <c r="C892" t="str">
        <f>IFERROR(VLOOKUP(Table1[[#This Row],[Ticker]],[1]!Table2[[Symbol]:[Industry]],2,FALSE),"-")</f>
        <v>-</v>
      </c>
      <c r="D892" t="s">
        <v>193</v>
      </c>
      <c r="E892">
        <v>3662.4165868499999</v>
      </c>
      <c r="F892">
        <v>227.09</v>
      </c>
      <c r="G892">
        <v>-38.343149878913898</v>
      </c>
      <c r="H892">
        <v>-3.4107614252434701</v>
      </c>
      <c r="I892">
        <v>-25.489950644666699</v>
      </c>
      <c r="J892">
        <v>3.0484296654851399</v>
      </c>
      <c r="K892">
        <v>225.25834329165301</v>
      </c>
      <c r="L892">
        <v>231.22767142444701</v>
      </c>
      <c r="M892">
        <v>63.599994589270899</v>
      </c>
      <c r="N892">
        <v>0.55454894631919904</v>
      </c>
      <c r="O892">
        <v>31.665859350918101</v>
      </c>
      <c r="P892">
        <v>19.1760692731566</v>
      </c>
      <c r="Q892">
        <v>7.4848548989210001E-3</v>
      </c>
    </row>
    <row r="893" spans="1:17" hidden="1" x14ac:dyDescent="0.3">
      <c r="A893" t="s">
        <v>1935</v>
      </c>
      <c r="B893" t="s">
        <v>1936</v>
      </c>
      <c r="C893" t="str">
        <f>IFERROR(VLOOKUP(Table1[[#This Row],[Ticker]],[1]!Table2[[Symbol]:[Industry]],2,FALSE),"-")</f>
        <v>-</v>
      </c>
      <c r="D893" t="s">
        <v>359</v>
      </c>
      <c r="E893">
        <v>3657.1786699999998</v>
      </c>
      <c r="F893">
        <v>14049.85</v>
      </c>
      <c r="G893">
        <v>-45.261747375455201</v>
      </c>
      <c r="H893">
        <v>38.203715327418102</v>
      </c>
      <c r="I893">
        <v>-8.2170237158513402</v>
      </c>
      <c r="J893">
        <v>5.9742887266570301</v>
      </c>
      <c r="K893">
        <v>11270.3803608703</v>
      </c>
      <c r="L893">
        <v>12009.3848620397</v>
      </c>
      <c r="M893">
        <v>75.746874842126402</v>
      </c>
      <c r="N893">
        <v>4.2889939394553798</v>
      </c>
      <c r="O893">
        <v>25.125891023747499</v>
      </c>
      <c r="P893">
        <v>54.393956043956003</v>
      </c>
      <c r="Q893">
        <v>-4.6051226891777E-2</v>
      </c>
    </row>
    <row r="894" spans="1:17" hidden="1" x14ac:dyDescent="0.3">
      <c r="A894" t="s">
        <v>1937</v>
      </c>
      <c r="B894" t="s">
        <v>1938</v>
      </c>
      <c r="C894" t="str">
        <f>IFERROR(VLOOKUP(Table1[[#This Row],[Ticker]],[1]!Table2[[Symbol]:[Industry]],2,FALSE),"-")</f>
        <v>-</v>
      </c>
      <c r="D894" t="s">
        <v>407</v>
      </c>
      <c r="E894">
        <v>3650.7665842500001</v>
      </c>
      <c r="F894">
        <v>4736.3</v>
      </c>
      <c r="G894">
        <v>40.016910455102497</v>
      </c>
      <c r="H894">
        <v>8.10364313282113</v>
      </c>
      <c r="I894">
        <v>-4.2151058462912703</v>
      </c>
      <c r="J894">
        <v>7.8839674520283403</v>
      </c>
      <c r="K894">
        <v>4403.9230861954202</v>
      </c>
      <c r="L894">
        <v>4157.6840104419598</v>
      </c>
      <c r="M894">
        <v>71.002101945442703</v>
      </c>
      <c r="N894">
        <v>1.6564930373456399</v>
      </c>
      <c r="O894">
        <v>7.6156493465363102</v>
      </c>
      <c r="P894">
        <v>70.453277670811303</v>
      </c>
      <c r="Q894">
        <v>8.0801396066885994E-2</v>
      </c>
    </row>
    <row r="895" spans="1:17" x14ac:dyDescent="0.3">
      <c r="A895" t="s">
        <v>1939</v>
      </c>
      <c r="B895" t="s">
        <v>1940</v>
      </c>
      <c r="C895" t="str">
        <f>IFERROR(VLOOKUP(Table1[[#This Row],[Ticker]],[1]!Table2[[Symbol]:[Industry]],2,FALSE),"-")</f>
        <v>-</v>
      </c>
      <c r="D895" t="s">
        <v>473</v>
      </c>
      <c r="E895">
        <v>3645.2820169500001</v>
      </c>
      <c r="F895">
        <v>573.15</v>
      </c>
      <c r="G895">
        <v>12.0168311798248</v>
      </c>
      <c r="H895">
        <v>-3.24139507062372</v>
      </c>
      <c r="I895">
        <v>34.491480686784598</v>
      </c>
      <c r="J895">
        <v>-0.69419943430550801</v>
      </c>
      <c r="K895">
        <v>552.44539578198498</v>
      </c>
      <c r="L895">
        <v>478.88962223077101</v>
      </c>
      <c r="M895">
        <v>56.988322494526301</v>
      </c>
      <c r="N895">
        <v>1.5988760256478001</v>
      </c>
      <c r="O895">
        <v>7.9822036116199797</v>
      </c>
      <c r="P895">
        <v>74.209726443769</v>
      </c>
      <c r="Q895">
        <v>-3.5852065739811999E-2</v>
      </c>
    </row>
    <row r="896" spans="1:17" x14ac:dyDescent="0.3">
      <c r="A896" t="s">
        <v>1941</v>
      </c>
      <c r="B896" t="s">
        <v>1942</v>
      </c>
      <c r="C896" t="str">
        <f>IFERROR(VLOOKUP(Table1[[#This Row],[Ticker]],[1]!Table2[[Symbol]:[Industry]],2,FALSE),"-")</f>
        <v>-</v>
      </c>
      <c r="D896" t="s">
        <v>402</v>
      </c>
      <c r="E896">
        <v>3632.0576898099998</v>
      </c>
      <c r="F896">
        <v>493.4</v>
      </c>
      <c r="G896">
        <v>-3.2838552432843802</v>
      </c>
      <c r="H896">
        <v>-9.04592843888069</v>
      </c>
      <c r="I896">
        <v>1.55808114468304</v>
      </c>
      <c r="J896">
        <v>0.51448885080477802</v>
      </c>
      <c r="K896">
        <v>496.02937377675102</v>
      </c>
      <c r="L896">
        <v>454.31263301759702</v>
      </c>
      <c r="M896">
        <v>53.960883321224102</v>
      </c>
      <c r="N896">
        <v>0.34446969056918297</v>
      </c>
      <c r="O896">
        <v>12.423996757194899</v>
      </c>
      <c r="P896">
        <v>41.761241200976798</v>
      </c>
      <c r="Q896">
        <v>-8.1124235556221003E-2</v>
      </c>
    </row>
    <row r="897" spans="1:17" x14ac:dyDescent="0.3">
      <c r="A897" t="s">
        <v>1943</v>
      </c>
      <c r="B897" t="s">
        <v>1944</v>
      </c>
      <c r="C897" t="str">
        <f>IFERROR(VLOOKUP(Table1[[#This Row],[Ticker]],[1]!Table2[[Symbol]:[Industry]],2,FALSE),"-")</f>
        <v>-</v>
      </c>
      <c r="D897" t="s">
        <v>1467</v>
      </c>
      <c r="E897">
        <v>3629.637219835</v>
      </c>
      <c r="F897">
        <v>135.55000000000001</v>
      </c>
      <c r="G897">
        <v>-53.483997278636799</v>
      </c>
      <c r="H897">
        <v>-9.5116293626019796E-2</v>
      </c>
      <c r="I897">
        <v>-16.609748015201198</v>
      </c>
      <c r="J897">
        <v>4.2652842533545199</v>
      </c>
      <c r="K897">
        <v>130.82428059010999</v>
      </c>
      <c r="L897">
        <v>138.382439640646</v>
      </c>
      <c r="M897">
        <v>70.8556939851116</v>
      </c>
      <c r="N897">
        <v>0.48449027030349101</v>
      </c>
      <c r="O897">
        <v>40.7598672076724</v>
      </c>
      <c r="P897">
        <v>29.775011967448499</v>
      </c>
      <c r="Q897">
        <v>-5.7272975212127999E-2</v>
      </c>
    </row>
    <row r="898" spans="1:17" hidden="1" x14ac:dyDescent="0.3">
      <c r="A898" t="s">
        <v>1945</v>
      </c>
      <c r="B898" t="s">
        <v>1946</v>
      </c>
      <c r="C898" t="str">
        <f>IFERROR(VLOOKUP(Table1[[#This Row],[Ticker]],[1]!Table2[[Symbol]:[Industry]],2,FALSE),"-")</f>
        <v>-</v>
      </c>
      <c r="D898" t="s">
        <v>300</v>
      </c>
      <c r="E898">
        <v>3614.2480660000001</v>
      </c>
      <c r="F898">
        <v>2383.4499999999998</v>
      </c>
      <c r="G898">
        <v>526.92400418315401</v>
      </c>
      <c r="H898">
        <v>43.217224382305297</v>
      </c>
      <c r="I898">
        <v>111.52433737920499</v>
      </c>
      <c r="J898">
        <v>3.4131481384379998</v>
      </c>
      <c r="K898">
        <v>1860.3695348393201</v>
      </c>
      <c r="L898">
        <v>1251.1606246332899</v>
      </c>
      <c r="M898">
        <v>74.659507785924802</v>
      </c>
      <c r="N898">
        <v>1.0827119602362001</v>
      </c>
      <c r="O898">
        <v>11.512723153412001</v>
      </c>
      <c r="P898">
        <v>642.04545454545405</v>
      </c>
      <c r="Q898">
        <v>0.27590753583069</v>
      </c>
    </row>
    <row r="899" spans="1:17" hidden="1" x14ac:dyDescent="0.3">
      <c r="A899" t="s">
        <v>1947</v>
      </c>
      <c r="B899" t="s">
        <v>1948</v>
      </c>
      <c r="C899" t="str">
        <f>IFERROR(VLOOKUP(Table1[[#This Row],[Ticker]],[1]!Table2[[Symbol]:[Industry]],2,FALSE),"-")</f>
        <v>-</v>
      </c>
      <c r="D899" t="s">
        <v>46</v>
      </c>
      <c r="E899">
        <v>3598.8304997999999</v>
      </c>
      <c r="F899">
        <v>932.9</v>
      </c>
      <c r="G899">
        <v>37.033538055998903</v>
      </c>
      <c r="H899">
        <v>-5.9860058794892002</v>
      </c>
      <c r="I899">
        <v>-36.129322189062997</v>
      </c>
      <c r="J899">
        <v>-2.50351153855609</v>
      </c>
      <c r="K899">
        <v>967.04642879802202</v>
      </c>
      <c r="L899">
        <v>900.37384539993798</v>
      </c>
      <c r="M899">
        <v>48.747267105837501</v>
      </c>
      <c r="N899">
        <v>0.93498913546127504</v>
      </c>
      <c r="O899">
        <v>47.497052202808398</v>
      </c>
      <c r="P899">
        <v>68.591307490738203</v>
      </c>
    </row>
    <row r="900" spans="1:17" x14ac:dyDescent="0.3">
      <c r="A900" t="s">
        <v>1949</v>
      </c>
      <c r="B900" t="s">
        <v>1950</v>
      </c>
      <c r="C900" t="str">
        <f>IFERROR(VLOOKUP(Table1[[#This Row],[Ticker]],[1]!Table2[[Symbol]:[Industry]],2,FALSE),"-")</f>
        <v>-</v>
      </c>
      <c r="D900" t="s">
        <v>1603</v>
      </c>
      <c r="E900">
        <v>3589.32454292699</v>
      </c>
      <c r="F900">
        <v>157.18</v>
      </c>
      <c r="G900">
        <v>-28.390494483869698</v>
      </c>
      <c r="H900">
        <v>-0.12653151772358801</v>
      </c>
      <c r="I900">
        <v>-7.7813195536403104</v>
      </c>
      <c r="J900">
        <v>-2.27925725040271</v>
      </c>
      <c r="K900">
        <v>157.50982747508399</v>
      </c>
      <c r="L900">
        <v>150.68592234462801</v>
      </c>
      <c r="M900">
        <v>47.389426733984997</v>
      </c>
      <c r="N900">
        <v>0.67441399196865903</v>
      </c>
      <c r="O900">
        <v>13.9394324977732</v>
      </c>
      <c r="P900">
        <v>21.844961240309999</v>
      </c>
      <c r="Q900">
        <v>3.9167207503270997E-2</v>
      </c>
    </row>
    <row r="901" spans="1:17" hidden="1" x14ac:dyDescent="0.3">
      <c r="A901" t="s">
        <v>1951</v>
      </c>
      <c r="B901" t="s">
        <v>1952</v>
      </c>
      <c r="C901" t="str">
        <f>IFERROR(VLOOKUP(Table1[[#This Row],[Ticker]],[1]!Table2[[Symbol]:[Industry]],2,FALSE),"-")</f>
        <v>-</v>
      </c>
      <c r="D901" t="s">
        <v>51</v>
      </c>
      <c r="E901">
        <v>3585.82384215</v>
      </c>
      <c r="F901">
        <v>2153.4499999999998</v>
      </c>
      <c r="G901">
        <v>47.030632170626497</v>
      </c>
      <c r="H901">
        <v>11.4610021261593</v>
      </c>
      <c r="I901">
        <v>25.584207204377599</v>
      </c>
      <c r="J901">
        <v>2.35018980868323</v>
      </c>
      <c r="K901">
        <v>1897.9512659161901</v>
      </c>
      <c r="L901">
        <v>1584.29121823942</v>
      </c>
      <c r="M901">
        <v>67.471392343495907</v>
      </c>
      <c r="N901">
        <v>0.54380607860637598</v>
      </c>
      <c r="O901">
        <v>6.6196103926257903</v>
      </c>
      <c r="P901">
        <v>89.139695226384404</v>
      </c>
      <c r="Q901">
        <v>0.14754121338297499</v>
      </c>
    </row>
    <row r="902" spans="1:17" x14ac:dyDescent="0.3">
      <c r="A902" t="s">
        <v>1953</v>
      </c>
      <c r="B902" t="s">
        <v>1954</v>
      </c>
      <c r="C902" t="str">
        <f>IFERROR(VLOOKUP(Table1[[#This Row],[Ticker]],[1]!Table2[[Symbol]:[Industry]],2,FALSE),"-")</f>
        <v>-</v>
      </c>
      <c r="D902" t="s">
        <v>528</v>
      </c>
      <c r="E902">
        <v>3581.30480618399</v>
      </c>
      <c r="F902">
        <v>59.41</v>
      </c>
      <c r="G902">
        <v>6.8104677567126597</v>
      </c>
      <c r="H902">
        <v>5.3146907518687501</v>
      </c>
      <c r="I902">
        <v>38.2055997066213</v>
      </c>
      <c r="J902">
        <v>12.636439869566701</v>
      </c>
      <c r="K902">
        <v>53.710925174785203</v>
      </c>
      <c r="L902">
        <v>47.452683852798401</v>
      </c>
      <c r="M902">
        <v>81.704445622698401</v>
      </c>
      <c r="N902">
        <v>1.0493022215811501</v>
      </c>
      <c r="O902">
        <v>6.0427537451607396</v>
      </c>
      <c r="P902">
        <v>78.676691729323295</v>
      </c>
      <c r="Q902">
        <v>-4.7701749419481999E-2</v>
      </c>
    </row>
    <row r="903" spans="1:17" x14ac:dyDescent="0.3">
      <c r="A903" t="s">
        <v>1955</v>
      </c>
      <c r="B903" t="s">
        <v>1956</v>
      </c>
      <c r="C903" t="str">
        <f>IFERROR(VLOOKUP(Table1[[#This Row],[Ticker]],[1]!Table2[[Symbol]:[Industry]],2,FALSE),"-")</f>
        <v>-</v>
      </c>
      <c r="D903" t="s">
        <v>1524</v>
      </c>
      <c r="E903">
        <v>3560.3249999999998</v>
      </c>
      <c r="F903">
        <v>318.05</v>
      </c>
      <c r="G903">
        <v>-53.666625554509402</v>
      </c>
      <c r="H903">
        <v>-1.2020750594899801</v>
      </c>
      <c r="I903">
        <v>-19.792867839970199</v>
      </c>
      <c r="J903">
        <v>0.88064976726632505</v>
      </c>
      <c r="K903">
        <v>319.66327528421698</v>
      </c>
      <c r="L903">
        <v>340.96622920273899</v>
      </c>
      <c r="M903">
        <v>60.7880169626984</v>
      </c>
      <c r="N903">
        <v>0.54325725591778495</v>
      </c>
      <c r="O903">
        <v>46.737934287061698</v>
      </c>
      <c r="P903">
        <v>9.5213498622589601</v>
      </c>
      <c r="Q903">
        <v>-2.3153918488099001E-2</v>
      </c>
    </row>
    <row r="904" spans="1:17" hidden="1" x14ac:dyDescent="0.3">
      <c r="A904" t="s">
        <v>1957</v>
      </c>
      <c r="B904" t="s">
        <v>1958</v>
      </c>
      <c r="C904" t="str">
        <f>IFERROR(VLOOKUP(Table1[[#This Row],[Ticker]],[1]!Table2[[Symbol]:[Industry]],2,FALSE),"-")</f>
        <v>-</v>
      </c>
      <c r="D904" t="s">
        <v>359</v>
      </c>
      <c r="E904">
        <v>3558.450708244</v>
      </c>
      <c r="F904">
        <v>241.31</v>
      </c>
      <c r="G904">
        <v>91.316836194115595</v>
      </c>
      <c r="H904">
        <v>37.320409839870599</v>
      </c>
      <c r="I904">
        <v>94.979718712975995</v>
      </c>
      <c r="J904">
        <v>0.28229215497211002</v>
      </c>
      <c r="K904">
        <v>195.12268067244099</v>
      </c>
      <c r="L904">
        <v>151.62157388313199</v>
      </c>
      <c r="M904">
        <v>72.353885550854898</v>
      </c>
      <c r="N904">
        <v>0.96826164755316402</v>
      </c>
      <c r="O904">
        <v>2.76822344701836</v>
      </c>
      <c r="P904">
        <v>154.01052631578901</v>
      </c>
      <c r="Q904">
        <v>0.151593118569087</v>
      </c>
    </row>
    <row r="905" spans="1:17" hidden="1" x14ac:dyDescent="0.3">
      <c r="A905" t="s">
        <v>1959</v>
      </c>
      <c r="B905" t="s">
        <v>1960</v>
      </c>
      <c r="C905" t="str">
        <f>IFERROR(VLOOKUP(Table1[[#This Row],[Ticker]],[1]!Table2[[Symbol]:[Industry]],2,FALSE),"-")</f>
        <v>-</v>
      </c>
      <c r="D905" t="s">
        <v>306</v>
      </c>
      <c r="E905">
        <v>3551.3191084800001</v>
      </c>
      <c r="F905">
        <v>329.6</v>
      </c>
      <c r="G905">
        <v>22.546291157396801</v>
      </c>
      <c r="H905">
        <v>-22.1511610550772</v>
      </c>
      <c r="I905">
        <v>53.0546148389232</v>
      </c>
      <c r="J905">
        <v>-0.19789386392661901</v>
      </c>
      <c r="K905">
        <v>363.94623740611001</v>
      </c>
      <c r="L905">
        <v>283.34110434784901</v>
      </c>
      <c r="M905">
        <v>39.214627973031703</v>
      </c>
      <c r="N905">
        <v>0.95476201648081205</v>
      </c>
      <c r="O905">
        <v>39.108009708737796</v>
      </c>
      <c r="P905">
        <v>106</v>
      </c>
      <c r="Q905">
        <v>0.225868953064991</v>
      </c>
    </row>
    <row r="906" spans="1:17" hidden="1" x14ac:dyDescent="0.3">
      <c r="A906" t="s">
        <v>1961</v>
      </c>
      <c r="B906" t="s">
        <v>1962</v>
      </c>
      <c r="C906" t="str">
        <f>IFERROR(VLOOKUP(Table1[[#This Row],[Ticker]],[1]!Table2[[Symbol]:[Industry]],2,FALSE),"-")</f>
        <v>-</v>
      </c>
      <c r="D906" t="s">
        <v>1374</v>
      </c>
      <c r="E906">
        <v>3543.6344040899999</v>
      </c>
      <c r="F906">
        <v>808.35</v>
      </c>
      <c r="G906">
        <v>-1.840522779037</v>
      </c>
      <c r="H906">
        <v>0.45771484311796801</v>
      </c>
      <c r="I906">
        <v>29.464059605368899</v>
      </c>
      <c r="J906">
        <v>-10.4103707829453</v>
      </c>
      <c r="K906">
        <v>770.85375216682701</v>
      </c>
      <c r="L906">
        <v>668.09036479561598</v>
      </c>
      <c r="M906">
        <v>42.434519042020099</v>
      </c>
      <c r="N906">
        <v>2.3639915343211602</v>
      </c>
      <c r="O906">
        <v>21.605740087833201</v>
      </c>
      <c r="P906">
        <v>79.953250222617896</v>
      </c>
      <c r="Q906">
        <v>-3.1126981303262E-2</v>
      </c>
    </row>
    <row r="907" spans="1:17" x14ac:dyDescent="0.3">
      <c r="A907" t="s">
        <v>1963</v>
      </c>
      <c r="B907" t="s">
        <v>1964</v>
      </c>
      <c r="C907" t="str">
        <f>IFERROR(VLOOKUP(Table1[[#This Row],[Ticker]],[1]!Table2[[Symbol]:[Industry]],2,FALSE),"-")</f>
        <v>-</v>
      </c>
      <c r="D907" t="s">
        <v>306</v>
      </c>
      <c r="E907">
        <v>3529.3184964000002</v>
      </c>
      <c r="F907">
        <v>348.45</v>
      </c>
      <c r="G907">
        <v>28.694145290387802</v>
      </c>
      <c r="H907">
        <v>-0.21875521521716401</v>
      </c>
      <c r="I907">
        <v>27.922816719802402</v>
      </c>
      <c r="J907">
        <v>2.3899880826649</v>
      </c>
      <c r="K907">
        <v>317.29091788165499</v>
      </c>
      <c r="L907">
        <v>270.92190355563099</v>
      </c>
      <c r="M907">
        <v>65.366522758274201</v>
      </c>
      <c r="N907">
        <v>0.83467266023389797</v>
      </c>
      <c r="O907">
        <v>4.1325871717606599</v>
      </c>
      <c r="P907">
        <v>84.707129605088696</v>
      </c>
      <c r="Q907">
        <v>5.1695175443055998E-2</v>
      </c>
    </row>
    <row r="908" spans="1:17" hidden="1" x14ac:dyDescent="0.3">
      <c r="A908" t="s">
        <v>1965</v>
      </c>
      <c r="B908" t="s">
        <v>1966</v>
      </c>
      <c r="C908" t="str">
        <f>IFERROR(VLOOKUP(Table1[[#This Row],[Ticker]],[1]!Table2[[Symbol]:[Industry]],2,FALSE),"-")</f>
        <v>-</v>
      </c>
      <c r="D908" t="s">
        <v>193</v>
      </c>
      <c r="E908">
        <v>3524.02787471999</v>
      </c>
      <c r="F908">
        <v>1721.75</v>
      </c>
      <c r="G908">
        <v>-15.873059175042201</v>
      </c>
      <c r="H908">
        <v>-12.419130113839699</v>
      </c>
      <c r="I908">
        <v>1.0703126733013599</v>
      </c>
      <c r="J908">
        <v>-1.27349884860628E-2</v>
      </c>
      <c r="K908">
        <v>1728.517642302</v>
      </c>
      <c r="M908">
        <v>47.866856475317299</v>
      </c>
      <c r="N908">
        <v>0.55704659303225401</v>
      </c>
      <c r="O908">
        <v>19.488892115580001</v>
      </c>
      <c r="P908">
        <v>43.0143699642827</v>
      </c>
    </row>
    <row r="909" spans="1:17" hidden="1" x14ac:dyDescent="0.3">
      <c r="A909" t="s">
        <v>1967</v>
      </c>
      <c r="B909" t="s">
        <v>1968</v>
      </c>
      <c r="C909" t="str">
        <f>IFERROR(VLOOKUP(Table1[[#This Row],[Ticker]],[1]!Table2[[Symbol]:[Industry]],2,FALSE),"-")</f>
        <v>-</v>
      </c>
      <c r="D909" t="s">
        <v>229</v>
      </c>
      <c r="E909">
        <v>3521.9307604249998</v>
      </c>
      <c r="F909">
        <v>2.72</v>
      </c>
      <c r="G909">
        <v>232.902421779701</v>
      </c>
      <c r="H909">
        <v>-7.3383704726210404</v>
      </c>
      <c r="I909">
        <v>9.5086300096516005</v>
      </c>
      <c r="J909">
        <v>-3.9659254581897598</v>
      </c>
      <c r="K909">
        <v>2.7303588696269898</v>
      </c>
      <c r="L909">
        <v>2.0899257545849101</v>
      </c>
      <c r="M909">
        <v>44.321409759743297</v>
      </c>
      <c r="N909">
        <v>0.64314511825828002</v>
      </c>
      <c r="O909">
        <v>59.191176470588204</v>
      </c>
      <c r="P909">
        <v>288.57142857142799</v>
      </c>
      <c r="Q909">
        <v>6.1516727113486998E-2</v>
      </c>
    </row>
    <row r="910" spans="1:17" hidden="1" x14ac:dyDescent="0.3">
      <c r="A910" t="s">
        <v>1969</v>
      </c>
      <c r="B910" t="s">
        <v>1970</v>
      </c>
      <c r="C910" t="str">
        <f>IFERROR(VLOOKUP(Table1[[#This Row],[Ticker]],[1]!Table2[[Symbol]:[Industry]],2,FALSE),"-")</f>
        <v>-</v>
      </c>
      <c r="D910" t="s">
        <v>127</v>
      </c>
      <c r="E910">
        <v>3514.3158078000001</v>
      </c>
      <c r="F910">
        <v>787.65</v>
      </c>
      <c r="G910">
        <v>36.669986491798298</v>
      </c>
      <c r="H910">
        <v>-12.81174684</v>
      </c>
      <c r="I910">
        <v>-22.8589039627491</v>
      </c>
      <c r="J910">
        <v>-0.40529799208775502</v>
      </c>
      <c r="K910">
        <v>851.68342107577496</v>
      </c>
      <c r="L910">
        <v>767.06891148449597</v>
      </c>
      <c r="M910">
        <v>49.117961052904697</v>
      </c>
      <c r="N910">
        <v>0.80226117257876495</v>
      </c>
      <c r="O910">
        <v>37.497619501047403</v>
      </c>
      <c r="P910">
        <v>85.985832349468694</v>
      </c>
      <c r="Q910">
        <v>7.2807262076776999E-2</v>
      </c>
    </row>
    <row r="911" spans="1:17" x14ac:dyDescent="0.3">
      <c r="A911" t="s">
        <v>1971</v>
      </c>
      <c r="B911" t="s">
        <v>1972</v>
      </c>
      <c r="C911" t="str">
        <f>IFERROR(VLOOKUP(Table1[[#This Row],[Ticker]],[1]!Table2[[Symbol]:[Industry]],2,FALSE),"-")</f>
        <v>-</v>
      </c>
      <c r="D911" t="s">
        <v>57</v>
      </c>
      <c r="E911">
        <v>3510.3981065050002</v>
      </c>
      <c r="F911">
        <v>261.14999999999998</v>
      </c>
      <c r="G911">
        <v>32.139040915886298</v>
      </c>
      <c r="H911">
        <v>-2.52090011495706</v>
      </c>
      <c r="I911">
        <v>22.207426905785901</v>
      </c>
      <c r="J911">
        <v>3.9480238855959899</v>
      </c>
      <c r="K911">
        <v>243.64950487558599</v>
      </c>
      <c r="L911">
        <v>206.637643551016</v>
      </c>
      <c r="M911">
        <v>53.976731224154001</v>
      </c>
      <c r="N911">
        <v>0.51870869516382601</v>
      </c>
      <c r="O911">
        <v>12.4066628374497</v>
      </c>
      <c r="P911">
        <v>68.810601163542302</v>
      </c>
      <c r="Q911">
        <v>3.9419159996895999E-2</v>
      </c>
    </row>
    <row r="912" spans="1:17" hidden="1" x14ac:dyDescent="0.3">
      <c r="A912" t="s">
        <v>1973</v>
      </c>
      <c r="B912" t="s">
        <v>1974</v>
      </c>
      <c r="C912" t="str">
        <f>IFERROR(VLOOKUP(Table1[[#This Row],[Ticker]],[1]!Table2[[Symbol]:[Industry]],2,FALSE),"-")</f>
        <v>-</v>
      </c>
      <c r="D912" t="s">
        <v>139</v>
      </c>
      <c r="E912">
        <v>3508.8201335849999</v>
      </c>
      <c r="F912">
        <v>336.4</v>
      </c>
      <c r="G912">
        <v>32.551798538848701</v>
      </c>
      <c r="H912">
        <v>-16.237085147627798</v>
      </c>
      <c r="I912">
        <v>-5.5590713707817496</v>
      </c>
      <c r="J912">
        <v>-3.7342984634390901</v>
      </c>
      <c r="K912">
        <v>377.78702369656099</v>
      </c>
      <c r="L912">
        <v>334.15063289766499</v>
      </c>
      <c r="M912">
        <v>35.323637206206598</v>
      </c>
      <c r="N912">
        <v>0.61256447679262505</v>
      </c>
      <c r="O912">
        <v>39.4173602853745</v>
      </c>
      <c r="P912">
        <v>72.291933418693901</v>
      </c>
      <c r="Q912">
        <v>7.2158496702334998E-2</v>
      </c>
    </row>
    <row r="913" spans="1:17" hidden="1" x14ac:dyDescent="0.3">
      <c r="A913" t="s">
        <v>1975</v>
      </c>
      <c r="B913" t="s">
        <v>1976</v>
      </c>
      <c r="C913" t="str">
        <f>IFERROR(VLOOKUP(Table1[[#This Row],[Ticker]],[1]!Table2[[Symbol]:[Industry]],2,FALSE),"-")</f>
        <v>-</v>
      </c>
      <c r="D913" t="s">
        <v>24</v>
      </c>
      <c r="E913">
        <v>3496.2488985300001</v>
      </c>
      <c r="F913">
        <v>408.85</v>
      </c>
      <c r="G913">
        <v>-19.2642448869654</v>
      </c>
      <c r="H913">
        <v>37.4679748511521</v>
      </c>
      <c r="I913">
        <v>21.320336606847601</v>
      </c>
      <c r="J913">
        <v>17.279757173940599</v>
      </c>
      <c r="K913">
        <v>337.56743147973202</v>
      </c>
      <c r="L913">
        <v>306.02279621578202</v>
      </c>
      <c r="M913">
        <v>82.846579788704801</v>
      </c>
      <c r="N913">
        <v>1.2162497283037801</v>
      </c>
      <c r="O913">
        <v>8.3526965879906907</v>
      </c>
      <c r="P913">
        <v>63.933440256615803</v>
      </c>
      <c r="Q913">
        <v>-3.1246657288375002E-2</v>
      </c>
    </row>
    <row r="914" spans="1:17" hidden="1" x14ac:dyDescent="0.3">
      <c r="A914" t="s">
        <v>1977</v>
      </c>
      <c r="B914" t="s">
        <v>1978</v>
      </c>
      <c r="C914" t="str">
        <f>IFERROR(VLOOKUP(Table1[[#This Row],[Ticker]],[1]!Table2[[Symbol]:[Industry]],2,FALSE),"-")</f>
        <v>-</v>
      </c>
      <c r="D914" t="s">
        <v>92</v>
      </c>
      <c r="E914">
        <v>3487.6272050050002</v>
      </c>
      <c r="F914">
        <v>2614.35</v>
      </c>
      <c r="G914">
        <v>781.79433251889202</v>
      </c>
      <c r="H914">
        <v>16.781992339170301</v>
      </c>
      <c r="I914">
        <v>136.98647250142099</v>
      </c>
      <c r="J914">
        <v>-0.48127565770876102</v>
      </c>
      <c r="K914">
        <v>2101.5081545749399</v>
      </c>
      <c r="L914">
        <v>1406.7268169571</v>
      </c>
      <c r="M914">
        <v>63.293928373567503</v>
      </c>
      <c r="N914">
        <v>1.5322147940478701</v>
      </c>
      <c r="O914">
        <v>5.1886702239562297</v>
      </c>
      <c r="P914">
        <v>837.54706831629801</v>
      </c>
    </row>
    <row r="915" spans="1:17" x14ac:dyDescent="0.3">
      <c r="A915" t="s">
        <v>1979</v>
      </c>
      <c r="B915" t="s">
        <v>1980</v>
      </c>
      <c r="C915" t="str">
        <f>IFERROR(VLOOKUP(Table1[[#This Row],[Ticker]],[1]!Table2[[Symbol]:[Industry]],2,FALSE),"-")</f>
        <v>-</v>
      </c>
      <c r="D915" t="s">
        <v>136</v>
      </c>
      <c r="E915">
        <v>3485.7338728199902</v>
      </c>
      <c r="F915">
        <v>533.4</v>
      </c>
      <c r="G915">
        <v>-19.682725951870999</v>
      </c>
      <c r="H915">
        <v>-0.42037746896797601</v>
      </c>
      <c r="I915">
        <v>-11.934036912467301</v>
      </c>
      <c r="J915">
        <v>9.4317178631707396E-2</v>
      </c>
      <c r="K915">
        <v>510.495215915112</v>
      </c>
      <c r="L915">
        <v>511.50754590213501</v>
      </c>
      <c r="M915">
        <v>66.842539810133303</v>
      </c>
      <c r="N915">
        <v>1.3090371775771701</v>
      </c>
      <c r="O915">
        <v>16.235470566179199</v>
      </c>
      <c r="P915">
        <v>25.5058823529411</v>
      </c>
    </row>
    <row r="916" spans="1:17" x14ac:dyDescent="0.3">
      <c r="A916" t="s">
        <v>1981</v>
      </c>
      <c r="B916" t="s">
        <v>1982</v>
      </c>
      <c r="C916" t="str">
        <f>IFERROR(VLOOKUP(Table1[[#This Row],[Ticker]],[1]!Table2[[Symbol]:[Industry]],2,FALSE),"-")</f>
        <v>-</v>
      </c>
      <c r="D916" t="s">
        <v>505</v>
      </c>
      <c r="E916">
        <v>3485.2719904800001</v>
      </c>
      <c r="F916">
        <v>4065.65</v>
      </c>
      <c r="G916">
        <v>-13.788377703031101</v>
      </c>
      <c r="H916">
        <v>-8.7288656825600093</v>
      </c>
      <c r="I916">
        <v>11.968257689097801</v>
      </c>
      <c r="J916">
        <v>4.1212036380878798</v>
      </c>
      <c r="K916">
        <v>3946.31676642907</v>
      </c>
      <c r="L916">
        <v>3621.4174191297602</v>
      </c>
      <c r="M916">
        <v>61.810382815256503</v>
      </c>
      <c r="N916">
        <v>0.59317360378864903</v>
      </c>
      <c r="O916">
        <v>8.0270067516879209</v>
      </c>
      <c r="P916">
        <v>35.684488052329399</v>
      </c>
      <c r="Q916">
        <v>2.9188731403096E-2</v>
      </c>
    </row>
    <row r="917" spans="1:17" hidden="1" x14ac:dyDescent="0.3">
      <c r="A917" t="s">
        <v>1983</v>
      </c>
      <c r="B917" t="s">
        <v>1984</v>
      </c>
      <c r="C917" t="str">
        <f>IFERROR(VLOOKUP(Table1[[#This Row],[Ticker]],[1]!Table2[[Symbol]:[Industry]],2,FALSE),"-")</f>
        <v>-</v>
      </c>
      <c r="D917" t="s">
        <v>92</v>
      </c>
      <c r="E917">
        <v>3473.93852353799</v>
      </c>
      <c r="F917">
        <v>337.18</v>
      </c>
      <c r="G917">
        <v>140.628698176386</v>
      </c>
      <c r="H917">
        <v>67.154588031096495</v>
      </c>
      <c r="I917">
        <v>70.023003675308701</v>
      </c>
      <c r="J917">
        <v>30.317789637196601</v>
      </c>
      <c r="K917">
        <v>211.78536774139101</v>
      </c>
      <c r="L917">
        <v>179.59964684374199</v>
      </c>
      <c r="M917">
        <v>85.468700310039097</v>
      </c>
      <c r="N917">
        <v>2.2859199682584501</v>
      </c>
      <c r="O917">
        <v>4.9884334776676997</v>
      </c>
      <c r="P917">
        <v>180.39916839916799</v>
      </c>
      <c r="Q917">
        <v>8.0009599172830001E-2</v>
      </c>
    </row>
    <row r="918" spans="1:17" hidden="1" x14ac:dyDescent="0.3">
      <c r="A918" t="s">
        <v>1985</v>
      </c>
      <c r="B918" t="s">
        <v>1986</v>
      </c>
      <c r="C918" t="str">
        <f>IFERROR(VLOOKUP(Table1[[#This Row],[Ticker]],[1]!Table2[[Symbol]:[Industry]],2,FALSE),"-")</f>
        <v>-</v>
      </c>
      <c r="E918">
        <v>3461.50511443099</v>
      </c>
      <c r="F918">
        <v>61.38</v>
      </c>
      <c r="G918">
        <v>6870.5670708186699</v>
      </c>
      <c r="H918">
        <v>-12.7552180627209</v>
      </c>
      <c r="I918">
        <v>245.141238565717</v>
      </c>
      <c r="J918">
        <v>-16.181805377249798</v>
      </c>
      <c r="K918">
        <v>65.725542613906597</v>
      </c>
      <c r="L918">
        <v>37.639523633506698</v>
      </c>
      <c r="M918">
        <v>13.4264394378893</v>
      </c>
      <c r="N918">
        <v>0.655221302935588</v>
      </c>
      <c r="O918">
        <v>45.519713261648697</v>
      </c>
      <c r="P918">
        <v>6900.33131570563</v>
      </c>
      <c r="Q918">
        <v>0.33215013092934098</v>
      </c>
    </row>
    <row r="919" spans="1:17" x14ac:dyDescent="0.3">
      <c r="A919" t="s">
        <v>1987</v>
      </c>
      <c r="B919" t="s">
        <v>1988</v>
      </c>
      <c r="C919" t="str">
        <f>IFERROR(VLOOKUP(Table1[[#This Row],[Ticker]],[1]!Table2[[Symbol]:[Industry]],2,FALSE),"-")</f>
        <v>-</v>
      </c>
      <c r="D919" t="s">
        <v>139</v>
      </c>
      <c r="E919">
        <v>3447.1799701949999</v>
      </c>
      <c r="F919">
        <v>461.35</v>
      </c>
      <c r="G919">
        <v>-24.505289833349199</v>
      </c>
      <c r="H919">
        <v>9.4770126149205396</v>
      </c>
      <c r="I919">
        <v>-16.847817970412599</v>
      </c>
      <c r="J919">
        <v>23.189328788292102</v>
      </c>
      <c r="K919">
        <v>412.40693257182699</v>
      </c>
      <c r="L919">
        <v>445.68011991624002</v>
      </c>
      <c r="M919">
        <v>86.121187234258599</v>
      </c>
      <c r="N919">
        <v>2.3720441586737802</v>
      </c>
      <c r="O919">
        <v>26.801777392435199</v>
      </c>
      <c r="P919">
        <v>33.7246376811594</v>
      </c>
      <c r="Q919">
        <v>4.3765447449039999E-2</v>
      </c>
    </row>
    <row r="920" spans="1:17" hidden="1" x14ac:dyDescent="0.3">
      <c r="A920" t="s">
        <v>1989</v>
      </c>
      <c r="B920" t="s">
        <v>1990</v>
      </c>
      <c r="C920" t="str">
        <f>IFERROR(VLOOKUP(Table1[[#This Row],[Ticker]],[1]!Table2[[Symbol]:[Industry]],2,FALSE),"-")</f>
        <v>-</v>
      </c>
      <c r="D920" t="s">
        <v>1991</v>
      </c>
      <c r="E920">
        <v>3431.9973525149999</v>
      </c>
      <c r="F920">
        <v>762.55</v>
      </c>
      <c r="G920">
        <v>98.202870210194405</v>
      </c>
      <c r="H920">
        <v>10.6332949880284</v>
      </c>
      <c r="I920">
        <v>112.34984285086399</v>
      </c>
      <c r="J920">
        <v>-4.43282033451485</v>
      </c>
      <c r="K920">
        <v>651.50802263513503</v>
      </c>
      <c r="M920">
        <v>55.477230053515498</v>
      </c>
      <c r="N920">
        <v>0.32493651899845399</v>
      </c>
      <c r="O920">
        <v>11.0746836273031</v>
      </c>
      <c r="P920">
        <v>198.10398749022599</v>
      </c>
    </row>
    <row r="921" spans="1:17" hidden="1" x14ac:dyDescent="0.3">
      <c r="A921" t="s">
        <v>1992</v>
      </c>
      <c r="B921" t="s">
        <v>1993</v>
      </c>
      <c r="C921" t="str">
        <f>IFERROR(VLOOKUP(Table1[[#This Row],[Ticker]],[1]!Table2[[Symbol]:[Industry]],2,FALSE),"-")</f>
        <v>-</v>
      </c>
      <c r="D921" t="s">
        <v>156</v>
      </c>
      <c r="E921">
        <v>3422.7000913400002</v>
      </c>
      <c r="F921">
        <v>352.35</v>
      </c>
      <c r="G921">
        <v>23.5313826962409</v>
      </c>
      <c r="H921">
        <v>-8.0519512417162407</v>
      </c>
      <c r="I921">
        <v>-25.430439731180201</v>
      </c>
      <c r="J921">
        <v>5.9760268254253601</v>
      </c>
      <c r="K921">
        <v>358.90263023424501</v>
      </c>
      <c r="L921">
        <v>346.24345988088299</v>
      </c>
      <c r="M921">
        <v>62.709962532879103</v>
      </c>
      <c r="N921">
        <v>1.5746583990927601</v>
      </c>
      <c r="O921">
        <v>37.136370086561598</v>
      </c>
      <c r="P921">
        <v>62</v>
      </c>
      <c r="Q921">
        <v>8.4767812349852006E-2</v>
      </c>
    </row>
    <row r="922" spans="1:17" hidden="1" x14ac:dyDescent="0.3">
      <c r="A922" t="s">
        <v>1994</v>
      </c>
      <c r="B922" t="s">
        <v>1995</v>
      </c>
      <c r="C922" t="str">
        <f>IFERROR(VLOOKUP(Table1[[#This Row],[Ticker]],[1]!Table2[[Symbol]:[Industry]],2,FALSE),"-")</f>
        <v>-</v>
      </c>
      <c r="D922" t="s">
        <v>127</v>
      </c>
      <c r="E922">
        <v>3413.480640885</v>
      </c>
      <c r="F922">
        <v>1124.2</v>
      </c>
      <c r="G922">
        <v>64.515544277468905</v>
      </c>
      <c r="H922">
        <v>9.1606242495356796</v>
      </c>
      <c r="I922">
        <v>2.9947334254315399</v>
      </c>
      <c r="J922">
        <v>14.242991304394</v>
      </c>
      <c r="K922">
        <v>922.43387419684302</v>
      </c>
      <c r="L922">
        <v>874.02607096560803</v>
      </c>
      <c r="M922">
        <v>85.542548533880193</v>
      </c>
      <c r="N922">
        <v>1.8657638101804099</v>
      </c>
      <c r="O922">
        <v>3.9628180039138901</v>
      </c>
      <c r="P922">
        <v>102.668108887687</v>
      </c>
      <c r="Q922">
        <v>0.126193021401553</v>
      </c>
    </row>
    <row r="923" spans="1:17" x14ac:dyDescent="0.3">
      <c r="A923" t="s">
        <v>1996</v>
      </c>
      <c r="B923" t="s">
        <v>1997</v>
      </c>
      <c r="C923" t="str">
        <f>IFERROR(VLOOKUP(Table1[[#This Row],[Ticker]],[1]!Table2[[Symbol]:[Industry]],2,FALSE),"-")</f>
        <v>-</v>
      </c>
      <c r="D923" t="s">
        <v>993</v>
      </c>
      <c r="E923">
        <v>3412.805710995</v>
      </c>
      <c r="F923">
        <v>445.6</v>
      </c>
      <c r="G923">
        <v>-7.8156953522090298</v>
      </c>
      <c r="H923">
        <v>1.71545543730496</v>
      </c>
      <c r="I923">
        <v>2.0955318923281498</v>
      </c>
      <c r="J923">
        <v>-3.0124703810589502</v>
      </c>
      <c r="K923">
        <v>407.27384416671902</v>
      </c>
      <c r="L923">
        <v>398.66190836420498</v>
      </c>
      <c r="M923">
        <v>57.6858102316531</v>
      </c>
      <c r="N923">
        <v>1.5286656198859001</v>
      </c>
      <c r="O923">
        <v>9.9640933572710804</v>
      </c>
      <c r="P923">
        <v>31.814820292856002</v>
      </c>
      <c r="Q923">
        <v>-1.9155383746680001E-2</v>
      </c>
    </row>
    <row r="924" spans="1:17" x14ac:dyDescent="0.3">
      <c r="A924" t="s">
        <v>1998</v>
      </c>
      <c r="B924" t="s">
        <v>1999</v>
      </c>
      <c r="C924" t="str">
        <f>IFERROR(VLOOKUP(Table1[[#This Row],[Ticker]],[1]!Table2[[Symbol]:[Industry]],2,FALSE),"-")</f>
        <v>-</v>
      </c>
      <c r="D924" t="s">
        <v>499</v>
      </c>
      <c r="E924">
        <v>3410.8496755000001</v>
      </c>
      <c r="F924">
        <v>469.85</v>
      </c>
      <c r="G924">
        <v>-20.813520249284299</v>
      </c>
      <c r="H924">
        <v>9.9401314346951892</v>
      </c>
      <c r="I924">
        <v>20.886634189379901</v>
      </c>
      <c r="J924">
        <v>-1.63737398167346</v>
      </c>
      <c r="K924">
        <v>416.81903503794399</v>
      </c>
      <c r="L924">
        <v>370.57060058005197</v>
      </c>
      <c r="M924">
        <v>59.379293261582397</v>
      </c>
      <c r="N924">
        <v>0.92737978218432904</v>
      </c>
      <c r="O924">
        <v>7.4811109928700503</v>
      </c>
      <c r="P924">
        <v>59.244195899000097</v>
      </c>
      <c r="Q924">
        <v>1.6109218609378001E-2</v>
      </c>
    </row>
    <row r="925" spans="1:17" hidden="1" x14ac:dyDescent="0.3">
      <c r="A925" t="s">
        <v>2000</v>
      </c>
      <c r="B925" t="s">
        <v>2001</v>
      </c>
      <c r="C925" t="str">
        <f>IFERROR(VLOOKUP(Table1[[#This Row],[Ticker]],[1]!Table2[[Symbol]:[Industry]],2,FALSE),"-")</f>
        <v>-</v>
      </c>
      <c r="D925" t="s">
        <v>226</v>
      </c>
      <c r="E925">
        <v>3393.73348115</v>
      </c>
      <c r="F925">
        <v>185.08</v>
      </c>
      <c r="G925">
        <v>64.851948593581298</v>
      </c>
      <c r="H925">
        <v>15.7090414703049</v>
      </c>
      <c r="I925">
        <v>18.356160431985199</v>
      </c>
      <c r="J925">
        <v>14.017956463108501</v>
      </c>
      <c r="K925">
        <v>157.42334677461301</v>
      </c>
      <c r="L925">
        <v>137.29409054896999</v>
      </c>
      <c r="M925">
        <v>79.803219913563197</v>
      </c>
      <c r="N925">
        <v>1.96042404257021</v>
      </c>
      <c r="O925">
        <v>7.41301059001513</v>
      </c>
      <c r="P925">
        <v>106.217270194986</v>
      </c>
      <c r="Q925">
        <v>0.15702484248631501</v>
      </c>
    </row>
    <row r="926" spans="1:17" hidden="1" x14ac:dyDescent="0.3">
      <c r="A926" t="s">
        <v>2002</v>
      </c>
      <c r="B926" t="s">
        <v>2003</v>
      </c>
      <c r="C926" t="str">
        <f>IFERROR(VLOOKUP(Table1[[#This Row],[Ticker]],[1]!Table2[[Symbol]:[Industry]],2,FALSE),"-")</f>
        <v>-</v>
      </c>
      <c r="D926" t="s">
        <v>51</v>
      </c>
      <c r="E926">
        <v>3381.6691295189999</v>
      </c>
      <c r="F926">
        <v>148.47999999999999</v>
      </c>
      <c r="G926">
        <v>97.79131066859</v>
      </c>
      <c r="H926">
        <v>1.98988620318359</v>
      </c>
      <c r="I926">
        <v>32.013998656752499</v>
      </c>
      <c r="J926">
        <v>6.1832357074257498</v>
      </c>
      <c r="K926">
        <v>131.69858347313499</v>
      </c>
      <c r="L926">
        <v>108.315492782918</v>
      </c>
      <c r="M926">
        <v>73.963456154772302</v>
      </c>
      <c r="N926">
        <v>1.5659815910305801</v>
      </c>
      <c r="O926">
        <v>8.4321120689655196</v>
      </c>
      <c r="P926">
        <v>144.411522633744</v>
      </c>
      <c r="Q926">
        <v>6.4679167826073997E-2</v>
      </c>
    </row>
    <row r="927" spans="1:17" hidden="1" x14ac:dyDescent="0.3">
      <c r="A927" t="s">
        <v>2004</v>
      </c>
      <c r="B927" t="s">
        <v>2005</v>
      </c>
      <c r="C927" t="str">
        <f>IFERROR(VLOOKUP(Table1[[#This Row],[Ticker]],[1]!Table2[[Symbol]:[Industry]],2,FALSE),"-")</f>
        <v>-</v>
      </c>
      <c r="D927" t="s">
        <v>561</v>
      </c>
      <c r="E927">
        <v>3370.269662748</v>
      </c>
      <c r="F927">
        <v>244.2</v>
      </c>
      <c r="G927">
        <v>21.959893044068998</v>
      </c>
      <c r="H927">
        <v>22.0939115310895</v>
      </c>
      <c r="I927">
        <v>10.7508140593017</v>
      </c>
      <c r="J927">
        <v>7.5670641417776698</v>
      </c>
      <c r="K927">
        <v>205.308132285168</v>
      </c>
      <c r="L927">
        <v>187.40199363833599</v>
      </c>
      <c r="M927">
        <v>81.776022967579095</v>
      </c>
      <c r="N927">
        <v>2.9046471362570898</v>
      </c>
      <c r="O927">
        <v>3.8452088452088402</v>
      </c>
      <c r="P927">
        <v>89.891135303265898</v>
      </c>
      <c r="Q927">
        <v>2.8683653437225998E-2</v>
      </c>
    </row>
    <row r="928" spans="1:17" x14ac:dyDescent="0.3">
      <c r="A928" t="s">
        <v>2006</v>
      </c>
      <c r="B928" t="s">
        <v>2007</v>
      </c>
      <c r="C928" t="str">
        <f>IFERROR(VLOOKUP(Table1[[#This Row],[Ticker]],[1]!Table2[[Symbol]:[Industry]],2,FALSE),"-")</f>
        <v>-</v>
      </c>
      <c r="D928" t="s">
        <v>51</v>
      </c>
      <c r="E928">
        <v>3360.9631942999999</v>
      </c>
      <c r="F928">
        <v>365.7</v>
      </c>
      <c r="G928">
        <v>-16.631994306919001</v>
      </c>
      <c r="H928">
        <v>11.464377864427499</v>
      </c>
      <c r="I928">
        <v>-9.9693741849575499</v>
      </c>
      <c r="J928">
        <v>7.4698066389733899</v>
      </c>
      <c r="K928">
        <v>335.24219380862303</v>
      </c>
      <c r="L928">
        <v>338.71696708995802</v>
      </c>
      <c r="M928">
        <v>79.356155418608296</v>
      </c>
      <c r="N928">
        <v>1.5649163525371801</v>
      </c>
      <c r="O928">
        <v>13.4809953513809</v>
      </c>
      <c r="P928">
        <v>27.599441730635</v>
      </c>
      <c r="Q928">
        <v>-8.0786955380326E-2</v>
      </c>
    </row>
    <row r="929" spans="1:17" hidden="1" x14ac:dyDescent="0.3">
      <c r="A929" t="s">
        <v>2008</v>
      </c>
      <c r="B929" t="s">
        <v>2009</v>
      </c>
      <c r="C929" t="str">
        <f>IFERROR(VLOOKUP(Table1[[#This Row],[Ticker]],[1]!Table2[[Symbol]:[Industry]],2,FALSE),"-")</f>
        <v>-</v>
      </c>
      <c r="D929" t="s">
        <v>51</v>
      </c>
      <c r="E929">
        <v>3359.1029275199999</v>
      </c>
      <c r="F929">
        <v>1362.6</v>
      </c>
      <c r="G929">
        <v>84.443615375043194</v>
      </c>
      <c r="H929">
        <v>13.4702061225739</v>
      </c>
      <c r="I929">
        <v>44.980159880994599</v>
      </c>
      <c r="J929">
        <v>-3.9472330142838898</v>
      </c>
      <c r="K929">
        <v>1191.1407578163301</v>
      </c>
      <c r="L929">
        <v>943.90487582286403</v>
      </c>
      <c r="M929">
        <v>61.449579527471997</v>
      </c>
      <c r="N929">
        <v>0.59590909090908994</v>
      </c>
      <c r="O929">
        <v>5.6069279318949201</v>
      </c>
      <c r="P929">
        <v>176.062806010467</v>
      </c>
      <c r="Q929">
        <v>0.230851620941252</v>
      </c>
    </row>
    <row r="930" spans="1:17" hidden="1" x14ac:dyDescent="0.3">
      <c r="A930" t="s">
        <v>2010</v>
      </c>
      <c r="B930" t="s">
        <v>2011</v>
      </c>
      <c r="C930" t="str">
        <f>IFERROR(VLOOKUP(Table1[[#This Row],[Ticker]],[1]!Table2[[Symbol]:[Industry]],2,FALSE),"-")</f>
        <v>-</v>
      </c>
      <c r="D930" t="s">
        <v>46</v>
      </c>
      <c r="E930">
        <v>3350.3201027999999</v>
      </c>
      <c r="F930">
        <v>389.6</v>
      </c>
      <c r="G930">
        <v>68.303879159806201</v>
      </c>
      <c r="H930">
        <v>23.496073857874901</v>
      </c>
      <c r="I930">
        <v>36.997169398889199</v>
      </c>
      <c r="J930">
        <v>4.0262463564956299</v>
      </c>
      <c r="K930">
        <v>330.78220522120699</v>
      </c>
      <c r="L930">
        <v>286.264890947472</v>
      </c>
      <c r="M930">
        <v>83.225198994694907</v>
      </c>
      <c r="N930">
        <v>2.2276923183759498</v>
      </c>
      <c r="O930">
        <v>3.9271047227925799</v>
      </c>
      <c r="P930">
        <v>108.008542445274</v>
      </c>
      <c r="Q930">
        <v>9.5099097317738995E-2</v>
      </c>
    </row>
    <row r="931" spans="1:17" hidden="1" x14ac:dyDescent="0.3">
      <c r="A931" t="s">
        <v>2012</v>
      </c>
      <c r="B931" t="s">
        <v>2013</v>
      </c>
      <c r="C931" t="str">
        <f>IFERROR(VLOOKUP(Table1[[#This Row],[Ticker]],[1]!Table2[[Symbol]:[Industry]],2,FALSE),"-")</f>
        <v>-</v>
      </c>
      <c r="D931" t="s">
        <v>446</v>
      </c>
      <c r="E931">
        <v>3350.159553</v>
      </c>
      <c r="F931">
        <v>189.66</v>
      </c>
      <c r="G931">
        <v>122.275622222669</v>
      </c>
      <c r="H931">
        <v>22.562018727248098</v>
      </c>
      <c r="I931">
        <v>12.4388329398545</v>
      </c>
      <c r="J931">
        <v>0.54470131397775901</v>
      </c>
      <c r="K931">
        <v>155.76928869237801</v>
      </c>
      <c r="L931">
        <v>132.34533250914899</v>
      </c>
      <c r="M931">
        <v>75.146097072113307</v>
      </c>
      <c r="N931">
        <v>1.8508981114124701</v>
      </c>
      <c r="O931">
        <v>3.87008330697036</v>
      </c>
      <c r="P931">
        <v>152.88</v>
      </c>
      <c r="Q931">
        <v>0.12173516336435999</v>
      </c>
    </row>
    <row r="932" spans="1:17" x14ac:dyDescent="0.3">
      <c r="A932" t="s">
        <v>2014</v>
      </c>
      <c r="B932" t="s">
        <v>2015</v>
      </c>
      <c r="C932" t="str">
        <f>IFERROR(VLOOKUP(Table1[[#This Row],[Ticker]],[1]!Table2[[Symbol]:[Industry]],2,FALSE),"-")</f>
        <v>-</v>
      </c>
      <c r="D932" t="s">
        <v>46</v>
      </c>
      <c r="E932">
        <v>3345.1233425</v>
      </c>
      <c r="F932">
        <v>1970.25</v>
      </c>
      <c r="G932">
        <v>-17.027140775730299</v>
      </c>
      <c r="H932">
        <v>0.50593374879785902</v>
      </c>
      <c r="I932">
        <v>12.490948292249399</v>
      </c>
      <c r="J932">
        <v>6.5903386802927899E-2</v>
      </c>
      <c r="K932">
        <v>1882.0415700959099</v>
      </c>
      <c r="L932">
        <v>1725.0303857567301</v>
      </c>
      <c r="M932">
        <v>64.917093825500899</v>
      </c>
      <c r="N932">
        <v>0.51183696464219597</v>
      </c>
      <c r="O932">
        <v>6.0779088948103004</v>
      </c>
      <c r="P932">
        <v>39.338755304101802</v>
      </c>
      <c r="Q932">
        <v>6.3137929115944999E-2</v>
      </c>
    </row>
    <row r="933" spans="1:17" x14ac:dyDescent="0.3">
      <c r="A933" t="s">
        <v>2016</v>
      </c>
      <c r="B933" t="s">
        <v>2017</v>
      </c>
      <c r="C933" t="str">
        <f>IFERROR(VLOOKUP(Table1[[#This Row],[Ticker]],[1]!Table2[[Symbol]:[Industry]],2,FALSE),"-")</f>
        <v>-</v>
      </c>
      <c r="D933" t="s">
        <v>127</v>
      </c>
      <c r="E933">
        <v>3339.8915160000001</v>
      </c>
      <c r="F933">
        <v>571.9</v>
      </c>
      <c r="G933">
        <v>-29.869048380415201</v>
      </c>
      <c r="H933">
        <v>-13.877510999414699</v>
      </c>
      <c r="I933">
        <v>-7.7079345943339002</v>
      </c>
      <c r="J933">
        <v>-3.52964272508724</v>
      </c>
      <c r="K933">
        <v>592.694213447062</v>
      </c>
      <c r="L933">
        <v>566.02124824509497</v>
      </c>
      <c r="M933">
        <v>43.6141008472773</v>
      </c>
      <c r="N933">
        <v>0.46162207767649699</v>
      </c>
      <c r="O933">
        <v>20.9914320685434</v>
      </c>
      <c r="P933">
        <v>24.326086956521699</v>
      </c>
      <c r="Q933">
        <v>0.15530158735014299</v>
      </c>
    </row>
    <row r="934" spans="1:17" hidden="1" x14ac:dyDescent="0.3">
      <c r="A934" t="s">
        <v>2018</v>
      </c>
      <c r="B934" t="s">
        <v>2019</v>
      </c>
      <c r="C934" t="str">
        <f>IFERROR(VLOOKUP(Table1[[#This Row],[Ticker]],[1]!Table2[[Symbol]:[Industry]],2,FALSE),"-")</f>
        <v>-</v>
      </c>
      <c r="D934" t="s">
        <v>139</v>
      </c>
      <c r="E934">
        <v>3321.8326086799998</v>
      </c>
      <c r="F934">
        <v>715.6</v>
      </c>
      <c r="G934">
        <v>74.342999836365905</v>
      </c>
      <c r="H934">
        <v>-10.53322209846</v>
      </c>
      <c r="I934">
        <v>3.6568108552236298</v>
      </c>
      <c r="J934">
        <v>1.16171529960412</v>
      </c>
      <c r="K934">
        <v>710.68175439421202</v>
      </c>
      <c r="L934">
        <v>609.67425261764697</v>
      </c>
      <c r="M934">
        <v>58.258556822647797</v>
      </c>
      <c r="N934">
        <v>0.26617759267215102</v>
      </c>
      <c r="O934">
        <v>15.4276131917272</v>
      </c>
      <c r="P934">
        <v>131.585760517799</v>
      </c>
      <c r="Q934">
        <v>0.175172837298256</v>
      </c>
    </row>
    <row r="935" spans="1:17" hidden="1" x14ac:dyDescent="0.3">
      <c r="A935" t="s">
        <v>2020</v>
      </c>
      <c r="B935" t="s">
        <v>2021</v>
      </c>
      <c r="C935" t="str">
        <f>IFERROR(VLOOKUP(Table1[[#This Row],[Ticker]],[1]!Table2[[Symbol]:[Industry]],2,FALSE),"-")</f>
        <v>-</v>
      </c>
      <c r="D935" t="s">
        <v>226</v>
      </c>
      <c r="E935">
        <v>3309.33466125</v>
      </c>
      <c r="F935">
        <v>254.65</v>
      </c>
      <c r="G935">
        <v>246.93693854498699</v>
      </c>
      <c r="H935">
        <v>1.5719536882560701</v>
      </c>
      <c r="I935">
        <v>127.705124872813</v>
      </c>
      <c r="J935">
        <v>-5.0304207486932402</v>
      </c>
      <c r="K935">
        <v>230.235380880143</v>
      </c>
      <c r="L935">
        <v>148.432266822305</v>
      </c>
      <c r="M935">
        <v>35.948132225263898</v>
      </c>
      <c r="N935">
        <v>0.38112464512503302</v>
      </c>
      <c r="O935">
        <v>20.950323974082</v>
      </c>
      <c r="P935">
        <v>362.15970961887399</v>
      </c>
      <c r="Q935">
        <v>0.15117866442601899</v>
      </c>
    </row>
    <row r="936" spans="1:17" hidden="1" x14ac:dyDescent="0.3">
      <c r="A936" t="s">
        <v>2022</v>
      </c>
      <c r="B936" t="s">
        <v>2023</v>
      </c>
      <c r="C936" t="str">
        <f>IFERROR(VLOOKUP(Table1[[#This Row],[Ticker]],[1]!Table2[[Symbol]:[Industry]],2,FALSE),"-")</f>
        <v>-</v>
      </c>
      <c r="D936" t="s">
        <v>226</v>
      </c>
      <c r="E936">
        <v>3291.1818418500002</v>
      </c>
      <c r="F936">
        <v>144.02000000000001</v>
      </c>
      <c r="G936">
        <v>39.7707757133876</v>
      </c>
      <c r="H936">
        <v>18.6304873254557</v>
      </c>
      <c r="I936">
        <v>31.863143210591499</v>
      </c>
      <c r="J936">
        <v>10.303302674768799</v>
      </c>
      <c r="K936">
        <v>117.572504415464</v>
      </c>
      <c r="L936">
        <v>93.865734569744305</v>
      </c>
      <c r="M936">
        <v>81.634807819898796</v>
      </c>
      <c r="N936">
        <v>1.2678398628088701</v>
      </c>
      <c r="O936">
        <v>6.6865713095403301</v>
      </c>
      <c r="P936">
        <v>107.223021582733</v>
      </c>
      <c r="Q936">
        <v>0.27378284817909199</v>
      </c>
    </row>
    <row r="937" spans="1:17" hidden="1" x14ac:dyDescent="0.3">
      <c r="A937" t="s">
        <v>2024</v>
      </c>
      <c r="B937" t="s">
        <v>2025</v>
      </c>
      <c r="C937" t="str">
        <f>IFERROR(VLOOKUP(Table1[[#This Row],[Ticker]],[1]!Table2[[Symbol]:[Industry]],2,FALSE),"-")</f>
        <v>-</v>
      </c>
      <c r="E937">
        <v>3291.0524999999998</v>
      </c>
      <c r="F937">
        <v>612</v>
      </c>
      <c r="G937">
        <v>550.23575511303397</v>
      </c>
      <c r="H937">
        <v>5.9484066684204202E-2</v>
      </c>
      <c r="I937">
        <v>28.214399179428199</v>
      </c>
      <c r="J937">
        <v>6.1046535148575201</v>
      </c>
      <c r="K937">
        <v>621.68957756980103</v>
      </c>
      <c r="L937">
        <v>479.287528046918</v>
      </c>
      <c r="M937">
        <v>42.929658551746797</v>
      </c>
      <c r="N937">
        <v>2.26807992598243</v>
      </c>
      <c r="O937">
        <v>29.5179738562091</v>
      </c>
      <c r="P937">
        <v>816.16766467065804</v>
      </c>
      <c r="Q937">
        <v>0.191648396713268</v>
      </c>
    </row>
    <row r="938" spans="1:17" x14ac:dyDescent="0.3">
      <c r="A938" t="s">
        <v>2026</v>
      </c>
      <c r="B938" t="s">
        <v>2027</v>
      </c>
      <c r="C938" t="str">
        <f>IFERROR(VLOOKUP(Table1[[#This Row],[Ticker]],[1]!Table2[[Symbol]:[Industry]],2,FALSE),"-")</f>
        <v>-</v>
      </c>
      <c r="D938" t="s">
        <v>359</v>
      </c>
      <c r="E938">
        <v>3254.7381094399998</v>
      </c>
      <c r="F938">
        <v>2309.6999999999998</v>
      </c>
      <c r="G938">
        <v>-8.5820047149269705</v>
      </c>
      <c r="H938">
        <v>18.961347267116199</v>
      </c>
      <c r="I938">
        <v>15.332498423060899</v>
      </c>
      <c r="J938">
        <v>-1.8588348533468899</v>
      </c>
      <c r="K938">
        <v>2070.4746590418399</v>
      </c>
      <c r="L938">
        <v>1922.87392759349</v>
      </c>
      <c r="M938">
        <v>61.920880154837</v>
      </c>
      <c r="N938">
        <v>0.64468124164167795</v>
      </c>
      <c r="O938">
        <v>9.1050785816339808</v>
      </c>
      <c r="P938">
        <v>50.862181580666203</v>
      </c>
      <c r="Q938">
        <v>-5.1929207667156002E-2</v>
      </c>
    </row>
    <row r="939" spans="1:17" hidden="1" x14ac:dyDescent="0.3">
      <c r="A939" t="s">
        <v>2028</v>
      </c>
      <c r="B939" t="s">
        <v>2029</v>
      </c>
      <c r="C939" t="str">
        <f>IFERROR(VLOOKUP(Table1[[#This Row],[Ticker]],[1]!Table2[[Symbol]:[Industry]],2,FALSE),"-")</f>
        <v>-</v>
      </c>
      <c r="D939" t="s">
        <v>525</v>
      </c>
      <c r="E939">
        <v>3251.9743881899999</v>
      </c>
      <c r="F939">
        <v>315.39999999999998</v>
      </c>
      <c r="G939">
        <v>-59.815253979890699</v>
      </c>
      <c r="H939">
        <v>0.28814898762207097</v>
      </c>
      <c r="I939">
        <v>-0.57237809115847804</v>
      </c>
      <c r="J939">
        <v>3.6139427362710901</v>
      </c>
      <c r="K939">
        <v>304.65575149474</v>
      </c>
      <c r="M939">
        <v>60.335521729293497</v>
      </c>
      <c r="N939">
        <v>0.64656267299259096</v>
      </c>
      <c r="O939">
        <v>63.094483195941599</v>
      </c>
      <c r="P939">
        <v>28.159284843559501</v>
      </c>
    </row>
    <row r="940" spans="1:17" x14ac:dyDescent="0.3">
      <c r="A940" t="s">
        <v>2030</v>
      </c>
      <c r="B940" t="s">
        <v>2031</v>
      </c>
      <c r="C940" t="str">
        <f>IFERROR(VLOOKUP(Table1[[#This Row],[Ticker]],[1]!Table2[[Symbol]:[Industry]],2,FALSE),"-")</f>
        <v>-</v>
      </c>
      <c r="D940" t="s">
        <v>127</v>
      </c>
      <c r="E940">
        <v>3237.2043600000002</v>
      </c>
      <c r="F940">
        <v>1143.05</v>
      </c>
      <c r="G940">
        <v>-15.6646242041944</v>
      </c>
      <c r="H940">
        <v>-4.1801332646943896</v>
      </c>
      <c r="I940">
        <v>-6.6628720651081199</v>
      </c>
      <c r="J940">
        <v>-1.3409998835388499</v>
      </c>
      <c r="K940">
        <v>1123.42195653667</v>
      </c>
      <c r="L940">
        <v>1124.99971076057</v>
      </c>
      <c r="M940">
        <v>63.209255141013898</v>
      </c>
      <c r="N940">
        <v>1.21793361106255</v>
      </c>
      <c r="O940">
        <v>18.892436901272902</v>
      </c>
      <c r="P940">
        <v>19.6910994764397</v>
      </c>
      <c r="Q940">
        <v>-2.7953815442440001E-3</v>
      </c>
    </row>
    <row r="941" spans="1:17" hidden="1" x14ac:dyDescent="0.3">
      <c r="A941" t="s">
        <v>2032</v>
      </c>
      <c r="B941" t="s">
        <v>2033</v>
      </c>
      <c r="C941" t="str">
        <f>IFERROR(VLOOKUP(Table1[[#This Row],[Ticker]],[1]!Table2[[Symbol]:[Industry]],2,FALSE),"-")</f>
        <v>-</v>
      </c>
      <c r="D941" t="s">
        <v>136</v>
      </c>
      <c r="E941">
        <v>3218.1403799999998</v>
      </c>
      <c r="F941">
        <v>105.92</v>
      </c>
      <c r="G941">
        <v>62.642657928656597</v>
      </c>
      <c r="H941">
        <v>-15.5168715291691</v>
      </c>
      <c r="I941">
        <v>-35.082957507308997</v>
      </c>
      <c r="J941">
        <v>-3.1547478261161901</v>
      </c>
      <c r="K941">
        <v>109.693396410129</v>
      </c>
      <c r="L941">
        <v>103.535616483602</v>
      </c>
      <c r="M941">
        <v>31.249469780785201</v>
      </c>
      <c r="N941">
        <v>1.0262568333236299</v>
      </c>
      <c r="O941">
        <v>52.662386706948602</v>
      </c>
      <c r="P941">
        <v>101.368821292775</v>
      </c>
      <c r="Q941">
        <v>0.19000217692175</v>
      </c>
    </row>
    <row r="942" spans="1:17" hidden="1" x14ac:dyDescent="0.3">
      <c r="A942" t="s">
        <v>2034</v>
      </c>
      <c r="B942" t="s">
        <v>2035</v>
      </c>
      <c r="C942" t="str">
        <f>IFERROR(VLOOKUP(Table1[[#This Row],[Ticker]],[1]!Table2[[Symbol]:[Industry]],2,FALSE),"-")</f>
        <v>-</v>
      </c>
      <c r="D942" t="s">
        <v>2036</v>
      </c>
      <c r="E942">
        <v>3208.7574646399999</v>
      </c>
      <c r="F942">
        <v>275</v>
      </c>
      <c r="G942">
        <v>14.972597218297601</v>
      </c>
      <c r="H942">
        <v>-8.1269939733632306</v>
      </c>
      <c r="I942">
        <v>10.9006819222763</v>
      </c>
      <c r="J942">
        <v>0.93394379133360705</v>
      </c>
      <c r="K942">
        <v>278.89586512816101</v>
      </c>
      <c r="M942">
        <v>51.515721849261404</v>
      </c>
      <c r="N942">
        <v>0.42388545588217202</v>
      </c>
      <c r="O942">
        <v>19.999999999999901</v>
      </c>
      <c r="P942">
        <v>154.041570438799</v>
      </c>
    </row>
    <row r="943" spans="1:17" hidden="1" x14ac:dyDescent="0.3">
      <c r="A943" t="s">
        <v>2037</v>
      </c>
      <c r="B943" t="s">
        <v>2038</v>
      </c>
      <c r="C943" t="str">
        <f>IFERROR(VLOOKUP(Table1[[#This Row],[Ticker]],[1]!Table2[[Symbol]:[Industry]],2,FALSE),"-")</f>
        <v>-</v>
      </c>
      <c r="D943" t="s">
        <v>46</v>
      </c>
      <c r="E943">
        <v>3185.9006399999998</v>
      </c>
      <c r="F943">
        <v>255.5</v>
      </c>
      <c r="G943">
        <v>45.664718736919198</v>
      </c>
      <c r="H943">
        <v>2.54737552279096</v>
      </c>
      <c r="I943">
        <v>32.753554099646102</v>
      </c>
      <c r="J943">
        <v>6.3236162326493197</v>
      </c>
      <c r="K943">
        <v>231.60678518051901</v>
      </c>
      <c r="L943">
        <v>203.33179250615001</v>
      </c>
      <c r="M943">
        <v>52.350250117032203</v>
      </c>
      <c r="N943">
        <v>0.765350801226374</v>
      </c>
      <c r="O943">
        <v>16.2426614481409</v>
      </c>
      <c r="P943">
        <v>81.205673758865203</v>
      </c>
    </row>
    <row r="944" spans="1:17" hidden="1" x14ac:dyDescent="0.3">
      <c r="A944" t="s">
        <v>2039</v>
      </c>
      <c r="B944" t="s">
        <v>2040</v>
      </c>
      <c r="C944" t="str">
        <f>IFERROR(VLOOKUP(Table1[[#This Row],[Ticker]],[1]!Table2[[Symbol]:[Industry]],2,FALSE),"-")</f>
        <v>-</v>
      </c>
      <c r="D944" t="s">
        <v>1374</v>
      </c>
      <c r="E944">
        <v>3181.04884128</v>
      </c>
      <c r="F944">
        <v>216.2</v>
      </c>
      <c r="K944">
        <v>198.53034696656701</v>
      </c>
      <c r="L944">
        <v>172.215069946667</v>
      </c>
      <c r="M944">
        <v>81.1750791682543</v>
      </c>
      <c r="N944">
        <v>1</v>
      </c>
      <c r="Q944">
        <v>0.14788253940821999</v>
      </c>
    </row>
    <row r="945" spans="1:17" x14ac:dyDescent="0.3">
      <c r="A945" t="s">
        <v>2041</v>
      </c>
      <c r="B945" t="s">
        <v>2042</v>
      </c>
      <c r="C945" t="str">
        <f>IFERROR(VLOOKUP(Table1[[#This Row],[Ticker]],[1]!Table2[[Symbol]:[Industry]],2,FALSE),"-")</f>
        <v>-</v>
      </c>
      <c r="D945" t="s">
        <v>201</v>
      </c>
      <c r="E945">
        <v>3156.8276178249998</v>
      </c>
      <c r="F945">
        <v>202.1</v>
      </c>
      <c r="G945">
        <v>-0.58559356066313795</v>
      </c>
      <c r="H945">
        <v>17.914775033368901</v>
      </c>
      <c r="I945">
        <v>-33.158182344660702</v>
      </c>
      <c r="J945">
        <v>15.788920373963601</v>
      </c>
      <c r="K945">
        <v>183.52121279026699</v>
      </c>
      <c r="L945">
        <v>184.416955642788</v>
      </c>
      <c r="M945">
        <v>68.632554846852003</v>
      </c>
      <c r="N945">
        <v>1.3910669548561401</v>
      </c>
      <c r="O945">
        <v>40.029688273132102</v>
      </c>
      <c r="P945">
        <v>51.954887218045101</v>
      </c>
      <c r="Q945">
        <v>2.3122948584040001E-3</v>
      </c>
    </row>
    <row r="946" spans="1:17" hidden="1" x14ac:dyDescent="0.3">
      <c r="A946" t="s">
        <v>2043</v>
      </c>
      <c r="B946" t="s">
        <v>2044</v>
      </c>
      <c r="C946" t="str">
        <f>IFERROR(VLOOKUP(Table1[[#This Row],[Ticker]],[1]!Table2[[Symbol]:[Industry]],2,FALSE),"-")</f>
        <v>-</v>
      </c>
      <c r="D946" t="s">
        <v>1374</v>
      </c>
      <c r="E946">
        <v>3155.3064025200001</v>
      </c>
      <c r="F946">
        <v>409.65</v>
      </c>
      <c r="G946">
        <v>33.4754442941462</v>
      </c>
      <c r="H946">
        <v>6.8462720578473704</v>
      </c>
      <c r="I946">
        <v>6.1983054392300998</v>
      </c>
      <c r="J946">
        <v>-5.0930933230205904</v>
      </c>
      <c r="K946">
        <v>394.695084820131</v>
      </c>
      <c r="L946">
        <v>339.50201553818198</v>
      </c>
      <c r="M946">
        <v>42.2325977159053</v>
      </c>
      <c r="N946">
        <v>0.49310484971816498</v>
      </c>
      <c r="O946">
        <v>10.301476870499201</v>
      </c>
      <c r="P946">
        <v>65.148155613787495</v>
      </c>
      <c r="Q946">
        <v>3.3704920077429E-2</v>
      </c>
    </row>
    <row r="947" spans="1:17" hidden="1" x14ac:dyDescent="0.3">
      <c r="A947" t="s">
        <v>2045</v>
      </c>
      <c r="B947" t="s">
        <v>2046</v>
      </c>
      <c r="C947" t="str">
        <f>IFERROR(VLOOKUP(Table1[[#This Row],[Ticker]],[1]!Table2[[Symbol]:[Industry]],2,FALSE),"-")</f>
        <v>-</v>
      </c>
      <c r="D947" t="s">
        <v>306</v>
      </c>
      <c r="E947">
        <v>3154.9757285750002</v>
      </c>
      <c r="F947">
        <v>580.79999999999995</v>
      </c>
      <c r="G947">
        <v>118.80204801725399</v>
      </c>
      <c r="H947">
        <v>-19.594622003704298</v>
      </c>
      <c r="I947">
        <v>80.902487998539698</v>
      </c>
      <c r="J947">
        <v>-5.2485474586978498</v>
      </c>
      <c r="K947">
        <v>618.00881922891301</v>
      </c>
      <c r="L947">
        <v>470.300780197552</v>
      </c>
      <c r="M947">
        <v>47.808913833664498</v>
      </c>
      <c r="N947">
        <v>0.24322747156178001</v>
      </c>
      <c r="O947">
        <v>56.4738292011019</v>
      </c>
      <c r="P947">
        <v>199.381443298969</v>
      </c>
      <c r="Q947">
        <v>0.19096763977063</v>
      </c>
    </row>
    <row r="948" spans="1:17" hidden="1" x14ac:dyDescent="0.3">
      <c r="A948" t="s">
        <v>2047</v>
      </c>
      <c r="B948" t="s">
        <v>2048</v>
      </c>
      <c r="C948" t="str">
        <f>IFERROR(VLOOKUP(Table1[[#This Row],[Ticker]],[1]!Table2[[Symbol]:[Industry]],2,FALSE),"-")</f>
        <v>-</v>
      </c>
      <c r="D948" t="s">
        <v>54</v>
      </c>
      <c r="E948">
        <v>3140.5803724000002</v>
      </c>
      <c r="F948">
        <v>529.04999999999995</v>
      </c>
      <c r="G948">
        <v>5.4216500919536301</v>
      </c>
      <c r="H948">
        <v>-8.6641763276596002</v>
      </c>
      <c r="I948">
        <v>7.0472549211578599</v>
      </c>
      <c r="J948">
        <v>0.78986367563743198</v>
      </c>
      <c r="K948">
        <v>508.70671821464299</v>
      </c>
      <c r="L948">
        <v>463.10371255625302</v>
      </c>
      <c r="M948">
        <v>57.196249175023397</v>
      </c>
      <c r="N948">
        <v>0.53844310821433405</v>
      </c>
      <c r="O948">
        <v>9.7438805405916291</v>
      </c>
      <c r="P948">
        <v>50.7050277738213</v>
      </c>
      <c r="Q948">
        <v>5.0508855761805999E-2</v>
      </c>
    </row>
    <row r="949" spans="1:17" x14ac:dyDescent="0.3">
      <c r="A949" t="s">
        <v>2049</v>
      </c>
      <c r="B949" t="s">
        <v>2050</v>
      </c>
      <c r="C949" t="str">
        <f>IFERROR(VLOOKUP(Table1[[#This Row],[Ticker]],[1]!Table2[[Symbol]:[Industry]],2,FALSE),"-")</f>
        <v>-</v>
      </c>
      <c r="D949" t="s">
        <v>262</v>
      </c>
      <c r="E949">
        <v>3131.5692060000001</v>
      </c>
      <c r="F949">
        <v>317.85000000000002</v>
      </c>
      <c r="G949">
        <v>-2.6496678023823899</v>
      </c>
      <c r="H949">
        <v>-3.2477449491075001</v>
      </c>
      <c r="I949">
        <v>-13.5741113552789</v>
      </c>
      <c r="J949">
        <v>0.73701353747002696</v>
      </c>
      <c r="K949">
        <v>321.50485599909001</v>
      </c>
      <c r="L949">
        <v>305.684171551139</v>
      </c>
      <c r="M949">
        <v>61.729709469454498</v>
      </c>
      <c r="N949">
        <v>0.45625471119931998</v>
      </c>
      <c r="O949">
        <v>26.333176026427498</v>
      </c>
      <c r="P949">
        <v>29.655313073628299</v>
      </c>
      <c r="Q949">
        <v>8.6640997833146993E-2</v>
      </c>
    </row>
    <row r="950" spans="1:17" hidden="1" x14ac:dyDescent="0.3">
      <c r="A950" t="s">
        <v>2051</v>
      </c>
      <c r="B950" t="s">
        <v>2052</v>
      </c>
      <c r="C950" t="str">
        <f>IFERROR(VLOOKUP(Table1[[#This Row],[Ticker]],[1]!Table2[[Symbol]:[Industry]],2,FALSE),"-")</f>
        <v>-</v>
      </c>
      <c r="D950" t="s">
        <v>561</v>
      </c>
      <c r="E950">
        <v>3117.9970129799999</v>
      </c>
      <c r="F950">
        <v>4860.45</v>
      </c>
      <c r="G950">
        <v>2.1501001483848201</v>
      </c>
      <c r="H950">
        <v>1.01908072345567</v>
      </c>
      <c r="I950">
        <v>25.959019889543399</v>
      </c>
      <c r="J950">
        <v>-2.4340387167120499</v>
      </c>
      <c r="K950">
        <v>4557.8008679946697</v>
      </c>
      <c r="L950">
        <v>3853.25834650448</v>
      </c>
      <c r="M950">
        <v>49.427095053008102</v>
      </c>
      <c r="N950">
        <v>0.335637019364392</v>
      </c>
      <c r="O950">
        <v>11.635753891100601</v>
      </c>
      <c r="P950">
        <v>70.419522799389895</v>
      </c>
      <c r="Q950">
        <v>0.13332037557978799</v>
      </c>
    </row>
    <row r="951" spans="1:17" x14ac:dyDescent="0.3">
      <c r="A951" t="s">
        <v>2053</v>
      </c>
      <c r="B951" t="s">
        <v>2054</v>
      </c>
      <c r="C951" t="str">
        <f>IFERROR(VLOOKUP(Table1[[#This Row],[Ticker]],[1]!Table2[[Symbol]:[Industry]],2,FALSE),"-")</f>
        <v>-</v>
      </c>
      <c r="D951" t="s">
        <v>54</v>
      </c>
      <c r="E951">
        <v>3096.5304762000001</v>
      </c>
      <c r="F951">
        <v>314.25</v>
      </c>
      <c r="G951">
        <v>-80.485587210942199</v>
      </c>
      <c r="H951">
        <v>-31.010905229682699</v>
      </c>
      <c r="I951">
        <v>-55.678928642056498</v>
      </c>
      <c r="J951">
        <v>4.1664234186941096</v>
      </c>
      <c r="K951">
        <v>383.36956487241201</v>
      </c>
      <c r="L951">
        <v>467.871858270801</v>
      </c>
      <c r="M951">
        <v>42.305457905377203</v>
      </c>
      <c r="N951">
        <v>1.4501013563549101</v>
      </c>
      <c r="O951">
        <v>114.749403341288</v>
      </c>
      <c r="P951">
        <v>11.75320056899</v>
      </c>
    </row>
    <row r="952" spans="1:17" x14ac:dyDescent="0.3">
      <c r="A952" t="s">
        <v>2055</v>
      </c>
      <c r="B952" t="s">
        <v>2056</v>
      </c>
      <c r="C952" t="str">
        <f>IFERROR(VLOOKUP(Table1[[#This Row],[Ticker]],[1]!Table2[[Symbol]:[Industry]],2,FALSE),"-")</f>
        <v>-</v>
      </c>
      <c r="D952" t="s">
        <v>89</v>
      </c>
      <c r="E952">
        <v>3094.7810570000001</v>
      </c>
      <c r="F952">
        <v>710.4</v>
      </c>
      <c r="G952">
        <v>-60.1274267719823</v>
      </c>
      <c r="H952">
        <v>-15.2346376829222</v>
      </c>
      <c r="I952">
        <v>-25.372111437806399</v>
      </c>
      <c r="J952">
        <v>1.04874043406022</v>
      </c>
      <c r="K952">
        <v>737.44874911197996</v>
      </c>
      <c r="L952">
        <v>787.72932230965102</v>
      </c>
      <c r="M952">
        <v>52.764146101729501</v>
      </c>
      <c r="N952">
        <v>0.28809374201582</v>
      </c>
      <c r="O952">
        <v>48.085585585585598</v>
      </c>
      <c r="P952">
        <v>14.8028442146089</v>
      </c>
    </row>
    <row r="953" spans="1:17" hidden="1" x14ac:dyDescent="0.3">
      <c r="A953" t="s">
        <v>2057</v>
      </c>
      <c r="B953" t="s">
        <v>2058</v>
      </c>
      <c r="C953" t="str">
        <f>IFERROR(VLOOKUP(Table1[[#This Row],[Ticker]],[1]!Table2[[Symbol]:[Industry]],2,FALSE),"-")</f>
        <v>-</v>
      </c>
      <c r="D953" t="s">
        <v>407</v>
      </c>
      <c r="E953">
        <v>3092.3029875000002</v>
      </c>
      <c r="F953">
        <v>1765.2</v>
      </c>
      <c r="G953">
        <v>318.28342245583298</v>
      </c>
      <c r="H953">
        <v>-0.62310592508492402</v>
      </c>
      <c r="I953">
        <v>119.7200507013</v>
      </c>
      <c r="J953">
        <v>0.27946899132784397</v>
      </c>
      <c r="K953">
        <v>1679.0451017487801</v>
      </c>
      <c r="L953">
        <v>1148.9289721781499</v>
      </c>
      <c r="M953">
        <v>59.093260821270803</v>
      </c>
      <c r="N953">
        <v>0.47608995489474498</v>
      </c>
      <c r="O953">
        <v>23.4534330387491</v>
      </c>
      <c r="P953">
        <v>363.73308813871</v>
      </c>
      <c r="Q953">
        <v>0.28410824623454201</v>
      </c>
    </row>
    <row r="954" spans="1:17" hidden="1" x14ac:dyDescent="0.3">
      <c r="A954" t="s">
        <v>2059</v>
      </c>
      <c r="B954" t="s">
        <v>2060</v>
      </c>
      <c r="C954" t="str">
        <f>IFERROR(VLOOKUP(Table1[[#This Row],[Ticker]],[1]!Table2[[Symbol]:[Industry]],2,FALSE),"-")</f>
        <v>-</v>
      </c>
      <c r="D954" t="s">
        <v>92</v>
      </c>
      <c r="E954">
        <v>3086.1644707999999</v>
      </c>
      <c r="F954">
        <v>1343.8</v>
      </c>
      <c r="G954">
        <v>185.12737784296999</v>
      </c>
      <c r="H954">
        <v>3.3150542560490499</v>
      </c>
      <c r="I954">
        <v>61.417661539845703</v>
      </c>
      <c r="J954">
        <v>0.72293944196934801</v>
      </c>
      <c r="K954">
        <v>1285.1096006108301</v>
      </c>
      <c r="L954">
        <v>1018.94185932711</v>
      </c>
      <c r="M954">
        <v>72.9746352883529</v>
      </c>
      <c r="N954">
        <v>1.5328571882042901</v>
      </c>
      <c r="O954">
        <v>8.2043458848042707</v>
      </c>
      <c r="P954">
        <v>219.68597597240301</v>
      </c>
      <c r="Q954">
        <v>0.18043218221115201</v>
      </c>
    </row>
    <row r="955" spans="1:17" hidden="1" x14ac:dyDescent="0.3">
      <c r="A955" t="s">
        <v>2061</v>
      </c>
      <c r="B955" t="s">
        <v>2062</v>
      </c>
      <c r="C955" t="str">
        <f>IFERROR(VLOOKUP(Table1[[#This Row],[Ticker]],[1]!Table2[[Symbol]:[Industry]],2,FALSE),"-")</f>
        <v>-</v>
      </c>
      <c r="D955" t="s">
        <v>262</v>
      </c>
      <c r="E955">
        <v>3077.0738372199999</v>
      </c>
      <c r="F955">
        <v>254.05</v>
      </c>
      <c r="G955">
        <v>699.38066372922196</v>
      </c>
      <c r="H955">
        <v>20.925797032481999</v>
      </c>
      <c r="I955">
        <v>145.50435630685899</v>
      </c>
      <c r="J955">
        <v>-7.7995180957088799</v>
      </c>
      <c r="K955">
        <v>216.66340069026501</v>
      </c>
      <c r="L955">
        <v>140.98654360855599</v>
      </c>
      <c r="M955">
        <v>40.129847126923401</v>
      </c>
      <c r="N955">
        <v>0.85427375308652798</v>
      </c>
      <c r="O955">
        <v>17.929541428852499</v>
      </c>
      <c r="P955">
        <v>735.00410846343402</v>
      </c>
      <c r="Q955">
        <v>0.28004157372005201</v>
      </c>
    </row>
    <row r="956" spans="1:17" hidden="1" x14ac:dyDescent="0.3">
      <c r="A956" t="s">
        <v>2063</v>
      </c>
      <c r="B956" t="s">
        <v>2064</v>
      </c>
      <c r="C956" t="str">
        <f>IFERROR(VLOOKUP(Table1[[#This Row],[Ticker]],[1]!Table2[[Symbol]:[Industry]],2,FALSE),"-")</f>
        <v>-</v>
      </c>
      <c r="D956" t="s">
        <v>127</v>
      </c>
      <c r="E956">
        <v>3074.6917600000002</v>
      </c>
      <c r="F956">
        <v>607.04999999999995</v>
      </c>
      <c r="G956">
        <v>-47.730461103181597</v>
      </c>
      <c r="H956">
        <v>1.49067838830263</v>
      </c>
      <c r="I956">
        <v>-19.850671971175402</v>
      </c>
      <c r="J956">
        <v>2.6573132459119102</v>
      </c>
      <c r="K956">
        <v>591.30284729741902</v>
      </c>
      <c r="L956">
        <v>638.30340278040399</v>
      </c>
      <c r="M956">
        <v>58.577979317315098</v>
      </c>
      <c r="N956">
        <v>0.71220793413189198</v>
      </c>
      <c r="O956">
        <v>41.503994728605498</v>
      </c>
      <c r="P956">
        <v>21.167664670658599</v>
      </c>
      <c r="Q956">
        <v>3.8385070660929999E-2</v>
      </c>
    </row>
    <row r="957" spans="1:17" x14ac:dyDescent="0.3">
      <c r="A957" t="s">
        <v>2065</v>
      </c>
      <c r="B957" t="s">
        <v>2066</v>
      </c>
      <c r="C957" t="str">
        <f>IFERROR(VLOOKUP(Table1[[#This Row],[Ticker]],[1]!Table2[[Symbol]:[Industry]],2,FALSE),"-")</f>
        <v>-</v>
      </c>
      <c r="D957" t="s">
        <v>402</v>
      </c>
      <c r="E957">
        <v>3063.8124858599999</v>
      </c>
      <c r="F957">
        <v>20.86</v>
      </c>
      <c r="G957">
        <v>-56.699446288016198</v>
      </c>
      <c r="H957">
        <v>0.86512597972333105</v>
      </c>
      <c r="I957">
        <v>-61.048853219587301</v>
      </c>
      <c r="J957">
        <v>-3.25729693550007</v>
      </c>
      <c r="K957">
        <v>20.3243094866943</v>
      </c>
      <c r="L957">
        <v>23.7464755552889</v>
      </c>
      <c r="M957">
        <v>50.441229760446802</v>
      </c>
      <c r="N957">
        <v>1.1629630670803299</v>
      </c>
      <c r="O957">
        <v>116.442953020134</v>
      </c>
      <c r="P957">
        <v>24.9101796407185</v>
      </c>
    </row>
    <row r="958" spans="1:17" hidden="1" x14ac:dyDescent="0.3">
      <c r="A958" t="s">
        <v>2067</v>
      </c>
      <c r="B958" t="s">
        <v>2068</v>
      </c>
      <c r="C958" t="str">
        <f>IFERROR(VLOOKUP(Table1[[#This Row],[Ticker]],[1]!Table2[[Symbol]:[Industry]],2,FALSE),"-")</f>
        <v>-</v>
      </c>
      <c r="D958" t="s">
        <v>193</v>
      </c>
      <c r="E958">
        <v>3054.4323869999998</v>
      </c>
      <c r="F958">
        <v>2048.1999999999998</v>
      </c>
      <c r="G958">
        <v>-34.301543015650402</v>
      </c>
      <c r="H958">
        <v>-3.4450792443437601</v>
      </c>
      <c r="I958">
        <v>-6.8752855982258803</v>
      </c>
      <c r="J958">
        <v>2.7893541821449599</v>
      </c>
      <c r="K958">
        <v>1993.4912451002699</v>
      </c>
      <c r="L958">
        <v>2027.46126510827</v>
      </c>
      <c r="M958">
        <v>65.492462399830501</v>
      </c>
      <c r="N958">
        <v>0.58712966361897001</v>
      </c>
      <c r="O958">
        <v>20.105458451323099</v>
      </c>
      <c r="P958">
        <v>17.5673736475045</v>
      </c>
      <c r="Q958">
        <v>4.3533936397335E-2</v>
      </c>
    </row>
    <row r="959" spans="1:17" hidden="1" x14ac:dyDescent="0.3">
      <c r="A959" t="s">
        <v>2069</v>
      </c>
      <c r="B959" t="s">
        <v>2070</v>
      </c>
      <c r="C959" t="str">
        <f>IFERROR(VLOOKUP(Table1[[#This Row],[Ticker]],[1]!Table2[[Symbol]:[Industry]],2,FALSE),"-")</f>
        <v>-</v>
      </c>
      <c r="D959" t="s">
        <v>80</v>
      </c>
      <c r="E959">
        <v>3044.6021145599998</v>
      </c>
      <c r="F959">
        <v>229.73</v>
      </c>
      <c r="G959">
        <v>71.224381534731805</v>
      </c>
      <c r="H959">
        <v>-8.4994897218071301</v>
      </c>
      <c r="I959">
        <v>8.1992099302634607</v>
      </c>
      <c r="J959">
        <v>-0.85881555744478899</v>
      </c>
      <c r="K959">
        <v>231.908709348901</v>
      </c>
      <c r="L959">
        <v>196.048146085914</v>
      </c>
      <c r="M959">
        <v>52.927485546203201</v>
      </c>
      <c r="N959">
        <v>0.38718335098267098</v>
      </c>
      <c r="O959">
        <v>22.661385104252801</v>
      </c>
      <c r="P959">
        <v>105.02454261490399</v>
      </c>
      <c r="Q959">
        <v>4.7389480675471003E-2</v>
      </c>
    </row>
    <row r="960" spans="1:17" hidden="1" x14ac:dyDescent="0.3">
      <c r="A960" t="s">
        <v>2071</v>
      </c>
      <c r="B960" t="s">
        <v>2072</v>
      </c>
      <c r="C960" t="str">
        <f>IFERROR(VLOOKUP(Table1[[#This Row],[Ticker]],[1]!Table2[[Symbol]:[Industry]],2,FALSE),"-")</f>
        <v>-</v>
      </c>
      <c r="D960" t="s">
        <v>193</v>
      </c>
      <c r="E960">
        <v>3042.1801605599999</v>
      </c>
      <c r="F960">
        <v>983.9</v>
      </c>
      <c r="G960">
        <v>27.4836374847781</v>
      </c>
      <c r="H960">
        <v>16.789280587803098</v>
      </c>
      <c r="I960">
        <v>43.359261171207102</v>
      </c>
      <c r="J960">
        <v>-4.4153322381019597</v>
      </c>
      <c r="K960">
        <v>891.27755055648799</v>
      </c>
      <c r="L960">
        <v>732.38587075575003</v>
      </c>
      <c r="M960">
        <v>48.7427235754771</v>
      </c>
      <c r="N960">
        <v>0.61545105188568805</v>
      </c>
      <c r="O960">
        <v>15.631669885150901</v>
      </c>
      <c r="P960">
        <v>78.226609908522704</v>
      </c>
      <c r="Q960">
        <v>8.3895363960564004E-2</v>
      </c>
    </row>
    <row r="961" spans="1:17" hidden="1" x14ac:dyDescent="0.3">
      <c r="A961" t="s">
        <v>2073</v>
      </c>
      <c r="B961" t="s">
        <v>2074</v>
      </c>
      <c r="C961" t="str">
        <f>IFERROR(VLOOKUP(Table1[[#This Row],[Ticker]],[1]!Table2[[Symbol]:[Industry]],2,FALSE),"-")</f>
        <v>-</v>
      </c>
      <c r="D961" t="s">
        <v>21</v>
      </c>
      <c r="E961">
        <v>3037.1308349999999</v>
      </c>
      <c r="F961">
        <v>295.2</v>
      </c>
      <c r="G961">
        <v>-35.915890094404602</v>
      </c>
      <c r="H961">
        <v>-0.45772523793854403</v>
      </c>
      <c r="I961">
        <v>-3.95792582674934</v>
      </c>
      <c r="J961">
        <v>2.7177266215557001</v>
      </c>
      <c r="K961">
        <v>286.111809231378</v>
      </c>
      <c r="L961">
        <v>283.317428914537</v>
      </c>
      <c r="M961">
        <v>68.091940906187801</v>
      </c>
      <c r="N961">
        <v>0.425563690525876</v>
      </c>
      <c r="O961">
        <v>36.246612466124603</v>
      </c>
      <c r="P961">
        <v>40.604905929983303</v>
      </c>
      <c r="Q961">
        <v>0.12734447828470899</v>
      </c>
    </row>
    <row r="962" spans="1:17" hidden="1" x14ac:dyDescent="0.3">
      <c r="A962" t="s">
        <v>2075</v>
      </c>
      <c r="B962" t="s">
        <v>2076</v>
      </c>
      <c r="C962" t="str">
        <f>IFERROR(VLOOKUP(Table1[[#This Row],[Ticker]],[1]!Table2[[Symbol]:[Industry]],2,FALSE),"-")</f>
        <v>-</v>
      </c>
      <c r="D962" t="s">
        <v>770</v>
      </c>
      <c r="E962">
        <v>3034.4728980999998</v>
      </c>
      <c r="F962">
        <v>729.6</v>
      </c>
      <c r="G962">
        <v>-25.476080221442299</v>
      </c>
      <c r="H962">
        <v>-3.5328061554768899</v>
      </c>
      <c r="I962">
        <v>-3.1450746671744398</v>
      </c>
      <c r="J962">
        <v>-0.949535372083392</v>
      </c>
      <c r="K962">
        <v>737.91265883347205</v>
      </c>
      <c r="L962">
        <v>702.65575538134794</v>
      </c>
      <c r="M962">
        <v>56.327443231393602</v>
      </c>
      <c r="N962">
        <v>0.523375351768959</v>
      </c>
      <c r="O962">
        <v>19.599780701754302</v>
      </c>
      <c r="P962">
        <v>30.007127583749099</v>
      </c>
      <c r="Q962">
        <v>-2.0134050451593999E-2</v>
      </c>
    </row>
    <row r="963" spans="1:17" hidden="1" x14ac:dyDescent="0.3">
      <c r="A963" t="s">
        <v>2077</v>
      </c>
      <c r="B963" t="s">
        <v>2078</v>
      </c>
      <c r="C963" t="str">
        <f>IFERROR(VLOOKUP(Table1[[#This Row],[Ticker]],[1]!Table2[[Symbol]:[Industry]],2,FALSE),"-")</f>
        <v>-</v>
      </c>
      <c r="D963" t="s">
        <v>650</v>
      </c>
      <c r="E963">
        <v>3027.717733555</v>
      </c>
      <c r="F963">
        <v>2533.0500000000002</v>
      </c>
      <c r="G963">
        <v>-16.182198836251398</v>
      </c>
      <c r="H963">
        <v>-17.392140044365</v>
      </c>
      <c r="I963">
        <v>-10.5603936970366</v>
      </c>
      <c r="J963">
        <v>-0.473178571477751</v>
      </c>
      <c r="K963">
        <v>2585.9398141852398</v>
      </c>
      <c r="L963">
        <v>2417.7420798815601</v>
      </c>
      <c r="M963">
        <v>47.891441448438499</v>
      </c>
      <c r="N963">
        <v>1.2569434177240899</v>
      </c>
      <c r="O963">
        <v>27.514261463453099</v>
      </c>
      <c r="P963">
        <v>30.096813127551901</v>
      </c>
      <c r="Q963">
        <v>8.4302839770375004E-2</v>
      </c>
    </row>
    <row r="964" spans="1:17" x14ac:dyDescent="0.3">
      <c r="A964" t="s">
        <v>2079</v>
      </c>
      <c r="B964" t="s">
        <v>2080</v>
      </c>
      <c r="C964" t="str">
        <f>IFERROR(VLOOKUP(Table1[[#This Row],[Ticker]],[1]!Table2[[Symbol]:[Industry]],2,FALSE),"-")</f>
        <v>-</v>
      </c>
      <c r="D964" t="s">
        <v>80</v>
      </c>
      <c r="E964">
        <v>3023.9191229799999</v>
      </c>
      <c r="F964">
        <v>231.2</v>
      </c>
      <c r="G964">
        <v>-26.180015496284401</v>
      </c>
      <c r="H964">
        <v>-7.5894951160267903</v>
      </c>
      <c r="I964">
        <v>-17.593286862620101</v>
      </c>
      <c r="J964">
        <v>-2.4823539166044002</v>
      </c>
      <c r="K964">
        <v>235.48439849712699</v>
      </c>
      <c r="L964">
        <v>235.887708892718</v>
      </c>
      <c r="M964">
        <v>46.019021881715901</v>
      </c>
      <c r="N964">
        <v>0.22605030259346701</v>
      </c>
      <c r="O964">
        <v>31.920415224913501</v>
      </c>
      <c r="P964">
        <v>19.175257731958698</v>
      </c>
      <c r="Q964">
        <v>-5.9719767075487998E-2</v>
      </c>
    </row>
    <row r="965" spans="1:17" hidden="1" x14ac:dyDescent="0.3">
      <c r="A965" t="s">
        <v>2081</v>
      </c>
      <c r="B965" t="s">
        <v>2082</v>
      </c>
      <c r="C965" t="str">
        <f>IFERROR(VLOOKUP(Table1[[#This Row],[Ticker]],[1]!Table2[[Symbol]:[Industry]],2,FALSE),"-")</f>
        <v>-</v>
      </c>
      <c r="D965" t="s">
        <v>127</v>
      </c>
      <c r="E965">
        <v>3018.39446692</v>
      </c>
      <c r="F965">
        <v>17.690000000000001</v>
      </c>
      <c r="G965">
        <v>38.2319564425691</v>
      </c>
      <c r="H965">
        <v>-3.4941698397216401</v>
      </c>
      <c r="I965">
        <v>-46.737257436235801</v>
      </c>
      <c r="J965">
        <v>-12.363041893681901</v>
      </c>
      <c r="K965">
        <v>18.422615326366799</v>
      </c>
      <c r="L965">
        <v>17.888720035875401</v>
      </c>
      <c r="M965">
        <v>40.431757910998599</v>
      </c>
      <c r="N965">
        <v>1.73049326317984</v>
      </c>
      <c r="O965">
        <v>91.916336913510406</v>
      </c>
      <c r="P965">
        <v>102.63459335624199</v>
      </c>
      <c r="Q965">
        <v>9.6822950934563001E-2</v>
      </c>
    </row>
    <row r="966" spans="1:17" hidden="1" x14ac:dyDescent="0.3">
      <c r="A966" t="s">
        <v>2083</v>
      </c>
      <c r="B966" t="s">
        <v>2084</v>
      </c>
      <c r="C966" t="str">
        <f>IFERROR(VLOOKUP(Table1[[#This Row],[Ticker]],[1]!Table2[[Symbol]:[Industry]],2,FALSE),"-")</f>
        <v>-</v>
      </c>
      <c r="D966" t="s">
        <v>1374</v>
      </c>
      <c r="E966">
        <v>3002.634253185</v>
      </c>
      <c r="F966">
        <v>3316.3</v>
      </c>
      <c r="G966">
        <v>50.097996137006703</v>
      </c>
      <c r="H966">
        <v>27.5649912604216</v>
      </c>
      <c r="I966">
        <v>35.629542446353497</v>
      </c>
      <c r="J966">
        <v>7.0821920587314402</v>
      </c>
      <c r="K966">
        <v>2811.26611124993</v>
      </c>
      <c r="L966">
        <v>2355.05584231697</v>
      </c>
      <c r="M966">
        <v>72.662149601628997</v>
      </c>
      <c r="N966">
        <v>0.55439429262737205</v>
      </c>
      <c r="O966">
        <v>2.47715827880468</v>
      </c>
      <c r="P966">
        <v>93.584729437861199</v>
      </c>
      <c r="Q966">
        <v>0.18825284642472401</v>
      </c>
    </row>
    <row r="967" spans="1:17" hidden="1" x14ac:dyDescent="0.3">
      <c r="A967" t="s">
        <v>2085</v>
      </c>
      <c r="B967" t="s">
        <v>2086</v>
      </c>
      <c r="C967" t="str">
        <f>IFERROR(VLOOKUP(Table1[[#This Row],[Ticker]],[1]!Table2[[Symbol]:[Industry]],2,FALSE),"-")</f>
        <v>-</v>
      </c>
      <c r="D967" t="s">
        <v>528</v>
      </c>
      <c r="E967">
        <v>2997.2234315000001</v>
      </c>
      <c r="F967">
        <v>596.6</v>
      </c>
      <c r="G967">
        <v>91.198718075997505</v>
      </c>
      <c r="H967">
        <v>5.2876248633463803</v>
      </c>
      <c r="I967">
        <v>69.300398579283296</v>
      </c>
      <c r="J967">
        <v>3.0261440258894798</v>
      </c>
      <c r="K967">
        <v>536.55996146947996</v>
      </c>
      <c r="L967">
        <v>421.978336310977</v>
      </c>
      <c r="M967">
        <v>63.0157607230202</v>
      </c>
      <c r="N967">
        <v>1.6593843627917</v>
      </c>
      <c r="O967">
        <v>4.7603084143479499</v>
      </c>
      <c r="P967">
        <v>129.461538461538</v>
      </c>
    </row>
    <row r="968" spans="1:17" hidden="1" x14ac:dyDescent="0.3">
      <c r="A968" t="s">
        <v>2087</v>
      </c>
      <c r="B968" t="s">
        <v>2088</v>
      </c>
      <c r="C968" t="str">
        <f>IFERROR(VLOOKUP(Table1[[#This Row],[Ticker]],[1]!Table2[[Symbol]:[Industry]],2,FALSE),"-")</f>
        <v>-</v>
      </c>
      <c r="D968" t="s">
        <v>83</v>
      </c>
      <c r="E968">
        <v>2995.9699299899999</v>
      </c>
      <c r="F968">
        <v>516.29999999999995</v>
      </c>
      <c r="G968">
        <v>-21.012270163426699</v>
      </c>
      <c r="H968">
        <v>-10.7471404986417</v>
      </c>
      <c r="I968">
        <v>-5.3757589031733302</v>
      </c>
      <c r="J968">
        <v>-2.2866575793648001</v>
      </c>
      <c r="M968">
        <v>33.729736122728099</v>
      </c>
      <c r="O968">
        <v>21.537865582025901</v>
      </c>
      <c r="P968">
        <v>9.8043385793279398</v>
      </c>
    </row>
    <row r="969" spans="1:17" hidden="1" x14ac:dyDescent="0.3">
      <c r="A969" t="s">
        <v>2089</v>
      </c>
      <c r="B969" t="s">
        <v>2090</v>
      </c>
      <c r="C969" t="str">
        <f>IFERROR(VLOOKUP(Table1[[#This Row],[Ticker]],[1]!Table2[[Symbol]:[Industry]],2,FALSE),"-")</f>
        <v>-</v>
      </c>
      <c r="D969" t="s">
        <v>101</v>
      </c>
      <c r="E969">
        <v>2990.05631064</v>
      </c>
      <c r="F969">
        <v>792.7</v>
      </c>
      <c r="G969">
        <v>1.7278344030735</v>
      </c>
      <c r="H969">
        <v>-3.8816505412467301</v>
      </c>
      <c r="I969">
        <v>-21.224129759146798</v>
      </c>
      <c r="J969">
        <v>-2.5303746823409399</v>
      </c>
      <c r="K969">
        <v>813.86302336810502</v>
      </c>
      <c r="L969">
        <v>759.74300615036998</v>
      </c>
      <c r="M969">
        <v>49.243605735249297</v>
      </c>
      <c r="N969">
        <v>0.65326751753359003</v>
      </c>
      <c r="O969">
        <v>28.169547117446701</v>
      </c>
      <c r="P969">
        <v>47.575165223866698</v>
      </c>
      <c r="Q969">
        <v>6.0946310866638001E-2</v>
      </c>
    </row>
    <row r="970" spans="1:17" hidden="1" x14ac:dyDescent="0.3">
      <c r="A970" t="s">
        <v>2091</v>
      </c>
      <c r="B970" t="s">
        <v>2092</v>
      </c>
      <c r="C970" t="str">
        <f>IFERROR(VLOOKUP(Table1[[#This Row],[Ticker]],[1]!Table2[[Symbol]:[Industry]],2,FALSE),"-")</f>
        <v>-</v>
      </c>
      <c r="D970" t="s">
        <v>46</v>
      </c>
      <c r="E970">
        <v>2987.5888112399998</v>
      </c>
      <c r="F970">
        <v>439.65</v>
      </c>
      <c r="G970">
        <v>138.39677981568701</v>
      </c>
      <c r="H970">
        <v>-16.549409727032401</v>
      </c>
      <c r="I970">
        <v>32.154083042727301</v>
      </c>
      <c r="J970">
        <v>-4.3726032686465901</v>
      </c>
      <c r="K970">
        <v>445.48020838134499</v>
      </c>
      <c r="L970">
        <v>343.76314847608199</v>
      </c>
      <c r="M970">
        <v>43.360592661871898</v>
      </c>
      <c r="N970">
        <v>0.117906084384081</v>
      </c>
      <c r="O970">
        <v>46.935061981121301</v>
      </c>
      <c r="P970">
        <v>178.700475435816</v>
      </c>
      <c r="Q970">
        <v>3.3750089421017003E-2</v>
      </c>
    </row>
    <row r="971" spans="1:17" hidden="1" x14ac:dyDescent="0.3">
      <c r="A971" t="s">
        <v>2093</v>
      </c>
      <c r="B971" t="s">
        <v>2094</v>
      </c>
      <c r="C971" t="str">
        <f>IFERROR(VLOOKUP(Table1[[#This Row],[Ticker]],[1]!Table2[[Symbol]:[Industry]],2,FALSE),"-")</f>
        <v>-</v>
      </c>
      <c r="D971" t="s">
        <v>51</v>
      </c>
      <c r="E971">
        <v>2982.1995096700002</v>
      </c>
      <c r="F971">
        <v>694.4</v>
      </c>
      <c r="G971">
        <v>75.508078356771193</v>
      </c>
      <c r="H971">
        <v>12.358674404167401</v>
      </c>
      <c r="I971">
        <v>58.269793620736998</v>
      </c>
      <c r="J971">
        <v>3.1373682056747101</v>
      </c>
      <c r="K971">
        <v>603.52755273860896</v>
      </c>
      <c r="L971">
        <v>477.070587640101</v>
      </c>
      <c r="M971">
        <v>61.579158172522497</v>
      </c>
      <c r="N971">
        <v>0.47191398982458699</v>
      </c>
      <c r="O971">
        <v>9.0437788018433203</v>
      </c>
      <c r="P971">
        <v>163.48066385585901</v>
      </c>
      <c r="Q971">
        <v>-5.4792055298724003E-2</v>
      </c>
    </row>
    <row r="972" spans="1:17" x14ac:dyDescent="0.3">
      <c r="A972" t="s">
        <v>2095</v>
      </c>
      <c r="B972" t="s">
        <v>2096</v>
      </c>
      <c r="C972" t="str">
        <f>IFERROR(VLOOKUP(Table1[[#This Row],[Ticker]],[1]!Table2[[Symbol]:[Industry]],2,FALSE),"-")</f>
        <v>-</v>
      </c>
      <c r="D972" t="s">
        <v>431</v>
      </c>
      <c r="E972">
        <v>2978.2087094520002</v>
      </c>
      <c r="F972">
        <v>89.72</v>
      </c>
      <c r="G972">
        <v>-32.664677787398297</v>
      </c>
      <c r="H972">
        <v>-1.2757854386074401</v>
      </c>
      <c r="I972">
        <v>-32.004163832661597</v>
      </c>
      <c r="J972">
        <v>4.0721972711189398</v>
      </c>
      <c r="K972">
        <v>85.015520556631003</v>
      </c>
      <c r="L972">
        <v>85.839859125559201</v>
      </c>
      <c r="M972">
        <v>68.997161410773899</v>
      </c>
      <c r="N972">
        <v>1.15223749140603</v>
      </c>
      <c r="O972">
        <v>33.749442710655302</v>
      </c>
      <c r="P972">
        <v>43.437250199840101</v>
      </c>
      <c r="Q972">
        <v>8.1615100327669995E-3</v>
      </c>
    </row>
    <row r="973" spans="1:17" hidden="1" x14ac:dyDescent="0.3">
      <c r="A973" t="s">
        <v>2097</v>
      </c>
      <c r="B973" t="s">
        <v>2098</v>
      </c>
      <c r="C973" t="str">
        <f>IFERROR(VLOOKUP(Table1[[#This Row],[Ticker]],[1]!Table2[[Symbol]:[Industry]],2,FALSE),"-")</f>
        <v>-</v>
      </c>
      <c r="D973" t="s">
        <v>528</v>
      </c>
      <c r="E973">
        <v>2964.192</v>
      </c>
      <c r="F973">
        <v>167.01</v>
      </c>
      <c r="G973">
        <v>247.233497776691</v>
      </c>
      <c r="H973">
        <v>22.5088299460079</v>
      </c>
      <c r="I973">
        <v>119.28945714896901</v>
      </c>
      <c r="J973">
        <v>7.3719792112618201</v>
      </c>
      <c r="K973">
        <v>143.584144419643</v>
      </c>
      <c r="L973">
        <v>109.87203695893901</v>
      </c>
      <c r="M973">
        <v>68.081579397530504</v>
      </c>
      <c r="N973">
        <v>1.29260807863112</v>
      </c>
      <c r="O973">
        <v>5.6822944733848404</v>
      </c>
      <c r="P973">
        <v>279.137343927355</v>
      </c>
      <c r="Q973">
        <v>4.8424283558371001E-2</v>
      </c>
    </row>
    <row r="974" spans="1:17" x14ac:dyDescent="0.3">
      <c r="A974" t="s">
        <v>2099</v>
      </c>
      <c r="B974" t="s">
        <v>2100</v>
      </c>
      <c r="C974" t="str">
        <f>IFERROR(VLOOKUP(Table1[[#This Row],[Ticker]],[1]!Table2[[Symbol]:[Industry]],2,FALSE),"-")</f>
        <v>-</v>
      </c>
      <c r="D974" t="s">
        <v>552</v>
      </c>
      <c r="E974">
        <v>2960.97194541</v>
      </c>
      <c r="F974">
        <v>990.65</v>
      </c>
      <c r="G974">
        <v>-9.4959433208613202</v>
      </c>
      <c r="H974">
        <v>-3.9775466910536199</v>
      </c>
      <c r="I974">
        <v>-30.468568824955501</v>
      </c>
      <c r="J974">
        <v>-1.8210480699476099</v>
      </c>
      <c r="K974">
        <v>1017.44732922054</v>
      </c>
      <c r="L974">
        <v>1008.40230081046</v>
      </c>
      <c r="M974">
        <v>52.132347053786802</v>
      </c>
      <c r="N974">
        <v>0.84656913050569105</v>
      </c>
      <c r="O974">
        <v>27.5879473073234</v>
      </c>
      <c r="P974">
        <v>23.684374804919099</v>
      </c>
      <c r="Q974">
        <v>2.0841605574415001E-2</v>
      </c>
    </row>
    <row r="975" spans="1:17" hidden="1" x14ac:dyDescent="0.3">
      <c r="A975" t="s">
        <v>2101</v>
      </c>
      <c r="B975" t="s">
        <v>2102</v>
      </c>
      <c r="C975" t="str">
        <f>IFERROR(VLOOKUP(Table1[[#This Row],[Ticker]],[1]!Table2[[Symbol]:[Industry]],2,FALSE),"-")</f>
        <v>-</v>
      </c>
      <c r="D975" t="s">
        <v>359</v>
      </c>
      <c r="E975">
        <v>2957.96743178</v>
      </c>
      <c r="F975">
        <v>261.8</v>
      </c>
      <c r="G975">
        <v>-9.9144005361139893</v>
      </c>
      <c r="H975">
        <v>13.743201364287399</v>
      </c>
      <c r="I975">
        <v>24.795057564585399</v>
      </c>
      <c r="J975">
        <v>14.127647706413301</v>
      </c>
      <c r="K975">
        <v>231.622677105382</v>
      </c>
      <c r="L975">
        <v>216.67421252185301</v>
      </c>
      <c r="M975">
        <v>86.438318122048202</v>
      </c>
      <c r="N975">
        <v>2.5170777577117098</v>
      </c>
      <c r="O975">
        <v>6.1268143621084601</v>
      </c>
      <c r="P975">
        <v>46.256983240223398</v>
      </c>
      <c r="Q975">
        <v>3.7168986877792E-2</v>
      </c>
    </row>
    <row r="976" spans="1:17" hidden="1" x14ac:dyDescent="0.3">
      <c r="A976" t="s">
        <v>2103</v>
      </c>
      <c r="B976" t="s">
        <v>2104</v>
      </c>
      <c r="C976" t="str">
        <f>IFERROR(VLOOKUP(Table1[[#This Row],[Ticker]],[1]!Table2[[Symbol]:[Industry]],2,FALSE),"-")</f>
        <v>-</v>
      </c>
      <c r="D976" t="s">
        <v>139</v>
      </c>
      <c r="E976">
        <v>2949.8449046999999</v>
      </c>
      <c r="F976">
        <v>585.20000000000005</v>
      </c>
      <c r="G976">
        <v>32.543340746095097</v>
      </c>
      <c r="H976">
        <v>-7.5127384369866999</v>
      </c>
      <c r="I976">
        <v>10.5420575961256</v>
      </c>
      <c r="J976">
        <v>-5.1307370011815197</v>
      </c>
      <c r="K976">
        <v>565.96503533225302</v>
      </c>
      <c r="L976">
        <v>485.754677022978</v>
      </c>
      <c r="M976">
        <v>46.391916553646404</v>
      </c>
      <c r="N976">
        <v>0.29752667957937401</v>
      </c>
      <c r="O976">
        <v>10.6288448393711</v>
      </c>
      <c r="P976">
        <v>73.289902280130306</v>
      </c>
      <c r="Q976">
        <v>0.17940063924524599</v>
      </c>
    </row>
    <row r="977" spans="1:17" hidden="1" x14ac:dyDescent="0.3">
      <c r="A977" t="s">
        <v>2105</v>
      </c>
      <c r="B977" t="s">
        <v>2106</v>
      </c>
      <c r="C977" t="str">
        <f>IFERROR(VLOOKUP(Table1[[#This Row],[Ticker]],[1]!Table2[[Symbol]:[Industry]],2,FALSE),"-")</f>
        <v>-</v>
      </c>
      <c r="D977" t="s">
        <v>283</v>
      </c>
      <c r="E977">
        <v>2938.2440132249999</v>
      </c>
      <c r="F977">
        <v>273.75</v>
      </c>
      <c r="G977">
        <v>-11.052189379593401</v>
      </c>
      <c r="H977">
        <v>-3.7820409764419201</v>
      </c>
      <c r="I977">
        <v>-16.184978707212899</v>
      </c>
      <c r="J977">
        <v>-0.69910699812622101</v>
      </c>
      <c r="K977">
        <v>274.390486369629</v>
      </c>
      <c r="L977">
        <v>266.44979387874702</v>
      </c>
      <c r="M977">
        <v>56.674889689898599</v>
      </c>
      <c r="N977">
        <v>0.41836478954138001</v>
      </c>
      <c r="O977">
        <v>24.018264840182599</v>
      </c>
      <c r="P977">
        <v>30.140242453054402</v>
      </c>
      <c r="Q977">
        <v>2.1155482091792001E-2</v>
      </c>
    </row>
    <row r="978" spans="1:17" hidden="1" x14ac:dyDescent="0.3">
      <c r="A978" t="s">
        <v>2107</v>
      </c>
      <c r="B978" t="s">
        <v>2108</v>
      </c>
      <c r="C978" t="str">
        <f>IFERROR(VLOOKUP(Table1[[#This Row],[Ticker]],[1]!Table2[[Symbol]:[Industry]],2,FALSE),"-")</f>
        <v>-</v>
      </c>
      <c r="D978" t="s">
        <v>121</v>
      </c>
      <c r="E978">
        <v>2936.8035814</v>
      </c>
      <c r="F978">
        <v>4238</v>
      </c>
      <c r="G978">
        <v>26.212086473981199</v>
      </c>
      <c r="H978">
        <v>-5.1896027688182</v>
      </c>
      <c r="I978">
        <v>7.1867451046098898</v>
      </c>
      <c r="J978">
        <v>0.65220498375416502</v>
      </c>
      <c r="K978">
        <v>4214.4681014444304</v>
      </c>
      <c r="L978">
        <v>3801.3566918380602</v>
      </c>
      <c r="M978">
        <v>51.219413223046097</v>
      </c>
      <c r="N978">
        <v>1.0621426813403101</v>
      </c>
      <c r="O978">
        <v>21.3544124587069</v>
      </c>
      <c r="P978">
        <v>98.668666791674497</v>
      </c>
      <c r="Q978">
        <v>0.13375761149190399</v>
      </c>
    </row>
    <row r="979" spans="1:17" hidden="1" x14ac:dyDescent="0.3">
      <c r="A979" t="s">
        <v>2109</v>
      </c>
      <c r="B979" t="s">
        <v>2110</v>
      </c>
      <c r="C979" t="str">
        <f>IFERROR(VLOOKUP(Table1[[#This Row],[Ticker]],[1]!Table2[[Symbol]:[Industry]],2,FALSE),"-")</f>
        <v>-</v>
      </c>
      <c r="D979" t="s">
        <v>473</v>
      </c>
      <c r="E979">
        <v>2933.6413069999999</v>
      </c>
      <c r="F979">
        <v>507.7</v>
      </c>
      <c r="G979">
        <v>-8.1885743888811895</v>
      </c>
      <c r="H979">
        <v>0.54578318884353905</v>
      </c>
      <c r="I979">
        <v>-12.108242016142301</v>
      </c>
      <c r="J979">
        <v>-1.45705067754818</v>
      </c>
      <c r="K979">
        <v>521.61044170513696</v>
      </c>
      <c r="L979">
        <v>506.69781915386397</v>
      </c>
      <c r="M979">
        <v>55.275196518326702</v>
      </c>
      <c r="N979">
        <v>0.87183927076551004</v>
      </c>
      <c r="O979">
        <v>29.9881819972424</v>
      </c>
      <c r="P979">
        <v>31.784555483452198</v>
      </c>
      <c r="Q979">
        <v>2.9314643515958E-2</v>
      </c>
    </row>
    <row r="980" spans="1:17" hidden="1" x14ac:dyDescent="0.3">
      <c r="A980" t="s">
        <v>2111</v>
      </c>
      <c r="B980" t="s">
        <v>2112</v>
      </c>
      <c r="C980" t="str">
        <f>IFERROR(VLOOKUP(Table1[[#This Row],[Ticker]],[1]!Table2[[Symbol]:[Industry]],2,FALSE),"-")</f>
        <v>-</v>
      </c>
      <c r="D980" t="s">
        <v>528</v>
      </c>
      <c r="E980">
        <v>2929.0416155359999</v>
      </c>
      <c r="F980">
        <v>128.68</v>
      </c>
      <c r="G980">
        <v>106.562660530849</v>
      </c>
      <c r="H980">
        <v>2.7451959488713999</v>
      </c>
      <c r="I980">
        <v>56.762040609675701</v>
      </c>
      <c r="J980">
        <v>9.9337509223999998</v>
      </c>
      <c r="K980">
        <v>107.814666415472</v>
      </c>
      <c r="L980">
        <v>89.881754050284101</v>
      </c>
      <c r="M980">
        <v>77.0187165398155</v>
      </c>
      <c r="N980">
        <v>1.5419871819359099</v>
      </c>
      <c r="O980">
        <v>2.58004351880634</v>
      </c>
      <c r="P980">
        <v>156.33466135458099</v>
      </c>
      <c r="Q980">
        <v>3.7503472173613002E-2</v>
      </c>
    </row>
    <row r="981" spans="1:17" hidden="1" x14ac:dyDescent="0.3">
      <c r="A981" t="s">
        <v>2113</v>
      </c>
      <c r="B981" t="s">
        <v>2114</v>
      </c>
      <c r="C981" t="str">
        <f>IFERROR(VLOOKUP(Table1[[#This Row],[Ticker]],[1]!Table2[[Symbol]:[Industry]],2,FALSE),"-")</f>
        <v>-</v>
      </c>
      <c r="D981" t="s">
        <v>317</v>
      </c>
      <c r="E981">
        <v>2925.46729839</v>
      </c>
      <c r="F981">
        <v>1115.4000000000001</v>
      </c>
      <c r="G981">
        <v>102.731846827469</v>
      </c>
      <c r="H981">
        <v>24.471130860952002</v>
      </c>
      <c r="I981">
        <v>99.940014190196095</v>
      </c>
      <c r="J981">
        <v>-4.6161512826554603</v>
      </c>
      <c r="K981">
        <v>950.64020433351402</v>
      </c>
      <c r="L981">
        <v>725.48554631074296</v>
      </c>
      <c r="M981">
        <v>62.227021272651101</v>
      </c>
      <c r="N981">
        <v>1.2789140314974801</v>
      </c>
      <c r="O981">
        <v>8.9295320064550694</v>
      </c>
      <c r="P981">
        <v>177.46268656716401</v>
      </c>
      <c r="Q981">
        <v>0.18688768881507301</v>
      </c>
    </row>
    <row r="982" spans="1:17" hidden="1" x14ac:dyDescent="0.3">
      <c r="A982" t="s">
        <v>2115</v>
      </c>
      <c r="B982" t="s">
        <v>2116</v>
      </c>
      <c r="C982" t="str">
        <f>IFERROR(VLOOKUP(Table1[[#This Row],[Ticker]],[1]!Table2[[Symbol]:[Industry]],2,FALSE),"-")</f>
        <v>-</v>
      </c>
      <c r="D982" t="s">
        <v>262</v>
      </c>
      <c r="E982">
        <v>2924.57</v>
      </c>
      <c r="F982">
        <v>14498.9</v>
      </c>
      <c r="G982">
        <v>-19.0399768680874</v>
      </c>
      <c r="H982">
        <v>-4.1310849169142498</v>
      </c>
      <c r="I982">
        <v>0.71549347517747597</v>
      </c>
      <c r="J982">
        <v>-3.1519791700442501</v>
      </c>
      <c r="K982">
        <v>14961.890102417699</v>
      </c>
      <c r="L982">
        <v>13789.731012902101</v>
      </c>
      <c r="M982">
        <v>39.1271826502892</v>
      </c>
      <c r="N982">
        <v>0.323494615501289</v>
      </c>
      <c r="O982">
        <v>17.250619012476701</v>
      </c>
      <c r="P982">
        <v>39.399096240745997</v>
      </c>
      <c r="Q982">
        <v>0.14096687010651901</v>
      </c>
    </row>
    <row r="983" spans="1:17" hidden="1" x14ac:dyDescent="0.3">
      <c r="A983" t="s">
        <v>2117</v>
      </c>
      <c r="B983" t="s">
        <v>2118</v>
      </c>
      <c r="C983" t="str">
        <f>IFERROR(VLOOKUP(Table1[[#This Row],[Ticker]],[1]!Table2[[Symbol]:[Industry]],2,FALSE),"-")</f>
        <v>-</v>
      </c>
      <c r="D983" t="s">
        <v>1366</v>
      </c>
      <c r="E983">
        <v>2922.7845996000001</v>
      </c>
      <c r="F983">
        <v>540.6</v>
      </c>
      <c r="G983">
        <v>64.626262124900705</v>
      </c>
      <c r="H983">
        <v>6.4356265536555997</v>
      </c>
      <c r="I983">
        <v>69.624815659487794</v>
      </c>
      <c r="J983">
        <v>4.0163504387982503</v>
      </c>
      <c r="K983">
        <v>467.07048746099701</v>
      </c>
      <c r="L983">
        <v>348.21378244324302</v>
      </c>
      <c r="M983">
        <v>72.729113216714396</v>
      </c>
      <c r="N983">
        <v>0.82515725056840095</v>
      </c>
      <c r="O983">
        <v>5.8083610802811503</v>
      </c>
      <c r="P983">
        <v>155.42168674698701</v>
      </c>
      <c r="Q983">
        <v>9.7367525757961995E-2</v>
      </c>
    </row>
    <row r="984" spans="1:17" hidden="1" x14ac:dyDescent="0.3">
      <c r="A984" t="s">
        <v>2119</v>
      </c>
      <c r="B984" t="s">
        <v>2120</v>
      </c>
      <c r="C984" t="str">
        <f>IFERROR(VLOOKUP(Table1[[#This Row],[Ticker]],[1]!Table2[[Symbol]:[Industry]],2,FALSE),"-")</f>
        <v>-</v>
      </c>
      <c r="D984" t="s">
        <v>46</v>
      </c>
      <c r="E984">
        <v>2921.2947169250001</v>
      </c>
      <c r="F984">
        <v>2713.9</v>
      </c>
      <c r="G984">
        <v>42.219278560436301</v>
      </c>
      <c r="H984">
        <v>-16.7002015910717</v>
      </c>
      <c r="I984">
        <v>-10.5042131990678</v>
      </c>
      <c r="J984">
        <v>-4.7437214973055397</v>
      </c>
      <c r="K984">
        <v>2939.10709582756</v>
      </c>
      <c r="L984">
        <v>2566.3494495569698</v>
      </c>
      <c r="M984">
        <v>34.4235371699748</v>
      </c>
      <c r="N984">
        <v>0.51849827648647395</v>
      </c>
      <c r="O984">
        <v>36.626257415527398</v>
      </c>
      <c r="P984">
        <v>78.887350866785297</v>
      </c>
      <c r="Q984">
        <v>0.101298368847037</v>
      </c>
    </row>
    <row r="985" spans="1:17" hidden="1" x14ac:dyDescent="0.3">
      <c r="A985" t="s">
        <v>2121</v>
      </c>
      <c r="B985" t="s">
        <v>2122</v>
      </c>
      <c r="C985" t="str">
        <f>IFERROR(VLOOKUP(Table1[[#This Row],[Ticker]],[1]!Table2[[Symbol]:[Industry]],2,FALSE),"-")</f>
        <v>-</v>
      </c>
      <c r="D985" t="s">
        <v>933</v>
      </c>
      <c r="E985">
        <v>2919.1579120000001</v>
      </c>
      <c r="F985">
        <v>1268</v>
      </c>
      <c r="G985">
        <v>24.3905177414461</v>
      </c>
      <c r="H985">
        <v>51.322180179142798</v>
      </c>
      <c r="I985">
        <v>53.552774175456598</v>
      </c>
      <c r="J985">
        <v>33.907905280390601</v>
      </c>
      <c r="K985">
        <v>912.18232148861</v>
      </c>
      <c r="L985">
        <v>807.27513296120901</v>
      </c>
      <c r="M985">
        <v>85.105689627874597</v>
      </c>
      <c r="N985">
        <v>2.3756154167241799</v>
      </c>
      <c r="O985">
        <v>4.1009463722397399</v>
      </c>
      <c r="P985">
        <v>97.338728503618398</v>
      </c>
      <c r="Q985">
        <v>7.6623867585918007E-2</v>
      </c>
    </row>
    <row r="986" spans="1:17" hidden="1" x14ac:dyDescent="0.3">
      <c r="A986" t="s">
        <v>2123</v>
      </c>
      <c r="B986" t="s">
        <v>2124</v>
      </c>
      <c r="C986" t="str">
        <f>IFERROR(VLOOKUP(Table1[[#This Row],[Ticker]],[1]!Table2[[Symbol]:[Industry]],2,FALSE),"-")</f>
        <v>-</v>
      </c>
      <c r="D986" t="s">
        <v>196</v>
      </c>
      <c r="E986">
        <v>2912.9252651100001</v>
      </c>
      <c r="F986">
        <v>2000.3</v>
      </c>
      <c r="G986">
        <v>20.5325467577861</v>
      </c>
      <c r="H986">
        <v>-4.9915410656170902</v>
      </c>
      <c r="I986">
        <v>-24.516587672048399</v>
      </c>
      <c r="J986">
        <v>-1.7881325260252201</v>
      </c>
      <c r="K986">
        <v>2050.7134829168399</v>
      </c>
      <c r="L986">
        <v>1843.22709315009</v>
      </c>
      <c r="M986">
        <v>44.743670646445104</v>
      </c>
      <c r="N986">
        <v>0.42588567564178698</v>
      </c>
      <c r="O986">
        <v>23.981402789581502</v>
      </c>
      <c r="P986">
        <v>74.8513986013986</v>
      </c>
      <c r="Q986">
        <v>0.12606174769103501</v>
      </c>
    </row>
    <row r="987" spans="1:17" hidden="1" x14ac:dyDescent="0.3">
      <c r="A987" t="s">
        <v>2125</v>
      </c>
      <c r="B987" t="s">
        <v>2126</v>
      </c>
      <c r="C987" t="str">
        <f>IFERROR(VLOOKUP(Table1[[#This Row],[Ticker]],[1]!Table2[[Symbol]:[Industry]],2,FALSE),"-")</f>
        <v>-</v>
      </c>
      <c r="D987" t="s">
        <v>226</v>
      </c>
      <c r="E987">
        <v>2889.9503032500002</v>
      </c>
      <c r="F987">
        <v>1780.6</v>
      </c>
      <c r="G987">
        <v>59.5605823325985</v>
      </c>
      <c r="H987">
        <v>-7.2797263253069397</v>
      </c>
      <c r="I987">
        <v>-8.0638784920920603</v>
      </c>
      <c r="J987">
        <v>-4.2002948243107703</v>
      </c>
      <c r="K987">
        <v>1914.6775874918801</v>
      </c>
      <c r="L987">
        <v>1562.5128479469499</v>
      </c>
      <c r="M987">
        <v>43.432093289859701</v>
      </c>
      <c r="N987">
        <v>1.0190503269832201</v>
      </c>
      <c r="O987">
        <v>41.525328540941203</v>
      </c>
      <c r="P987">
        <v>97.844444444444406</v>
      </c>
    </row>
    <row r="988" spans="1:17" hidden="1" x14ac:dyDescent="0.3">
      <c r="A988" t="s">
        <v>2127</v>
      </c>
      <c r="B988" t="s">
        <v>2128</v>
      </c>
      <c r="C988" t="str">
        <f>IFERROR(VLOOKUP(Table1[[#This Row],[Ticker]],[1]!Table2[[Symbol]:[Industry]],2,FALSE),"-")</f>
        <v>-</v>
      </c>
      <c r="D988" t="s">
        <v>21</v>
      </c>
      <c r="E988">
        <v>2882.83297683</v>
      </c>
      <c r="F988">
        <v>746.7</v>
      </c>
      <c r="G988">
        <v>102.27428836350001</v>
      </c>
      <c r="H988">
        <v>-1.4290641271320199</v>
      </c>
      <c r="I988">
        <v>30.707878826008301</v>
      </c>
      <c r="J988">
        <v>-2.7674487128932199</v>
      </c>
      <c r="K988">
        <v>666.88715875009098</v>
      </c>
      <c r="L988">
        <v>561.107892360807</v>
      </c>
      <c r="M988">
        <v>58.0222374539985</v>
      </c>
      <c r="N988">
        <v>1.55612788929214</v>
      </c>
      <c r="O988">
        <v>4.0578545600642597</v>
      </c>
      <c r="P988">
        <v>150.10885948752301</v>
      </c>
      <c r="Q988">
        <v>0.13547121705038501</v>
      </c>
    </row>
    <row r="989" spans="1:17" hidden="1" x14ac:dyDescent="0.3">
      <c r="A989" t="s">
        <v>2129</v>
      </c>
      <c r="B989" t="s">
        <v>2130</v>
      </c>
      <c r="C989" t="str">
        <f>IFERROR(VLOOKUP(Table1[[#This Row],[Ticker]],[1]!Table2[[Symbol]:[Industry]],2,FALSE),"-")</f>
        <v>-</v>
      </c>
      <c r="D989" t="s">
        <v>121</v>
      </c>
      <c r="E989">
        <v>2879.2842120250002</v>
      </c>
      <c r="F989">
        <v>2130.15</v>
      </c>
      <c r="G989">
        <v>579.81270381390004</v>
      </c>
      <c r="H989">
        <v>126.57907355915999</v>
      </c>
      <c r="I989">
        <v>513.86460127894804</v>
      </c>
      <c r="J989">
        <v>-1.6382937647345099</v>
      </c>
      <c r="K989">
        <v>1336.15194813895</v>
      </c>
      <c r="L989">
        <v>684.76687257304798</v>
      </c>
      <c r="M989">
        <v>69.115048410167105</v>
      </c>
      <c r="N989">
        <v>1.22196474839979</v>
      </c>
      <c r="O989">
        <v>22.463206816421302</v>
      </c>
      <c r="P989">
        <v>900.07042253521104</v>
      </c>
      <c r="Q989">
        <v>0.25709681414972002</v>
      </c>
    </row>
    <row r="990" spans="1:17" hidden="1" x14ac:dyDescent="0.3">
      <c r="A990" t="s">
        <v>2131</v>
      </c>
      <c r="B990" t="s">
        <v>2132</v>
      </c>
      <c r="C990" t="str">
        <f>IFERROR(VLOOKUP(Table1[[#This Row],[Ticker]],[1]!Table2[[Symbol]:[Industry]],2,FALSE),"-")</f>
        <v>-</v>
      </c>
      <c r="D990" t="s">
        <v>51</v>
      </c>
      <c r="E990">
        <v>2877.3224997000002</v>
      </c>
      <c r="F990">
        <v>342.95</v>
      </c>
      <c r="G990">
        <v>130.83605906440201</v>
      </c>
      <c r="H990">
        <v>20.517071704249599</v>
      </c>
      <c r="I990">
        <v>107.91823594272699</v>
      </c>
      <c r="J990">
        <v>10.6701401918009</v>
      </c>
      <c r="K990">
        <v>276.54578093969798</v>
      </c>
      <c r="L990">
        <v>204.807421478442</v>
      </c>
      <c r="M990">
        <v>69.119571667530295</v>
      </c>
      <c r="N990">
        <v>1.23251666135649</v>
      </c>
      <c r="O990">
        <v>6.0650240559848303</v>
      </c>
      <c r="P990">
        <v>206.61600357621799</v>
      </c>
      <c r="Q990">
        <v>6.5050216825788001E-2</v>
      </c>
    </row>
    <row r="991" spans="1:17" hidden="1" x14ac:dyDescent="0.3">
      <c r="A991" t="s">
        <v>2133</v>
      </c>
      <c r="B991" t="s">
        <v>2134</v>
      </c>
      <c r="C991" t="str">
        <f>IFERROR(VLOOKUP(Table1[[#This Row],[Ticker]],[1]!Table2[[Symbol]:[Industry]],2,FALSE),"-")</f>
        <v>-</v>
      </c>
      <c r="D991" t="s">
        <v>740</v>
      </c>
      <c r="E991">
        <v>2874.8078999999998</v>
      </c>
      <c r="F991">
        <v>34.590000000000003</v>
      </c>
      <c r="G991">
        <v>134.78477472087701</v>
      </c>
      <c r="H991">
        <v>-4.0895587528111799</v>
      </c>
      <c r="I991">
        <v>-29.040715608139902</v>
      </c>
      <c r="J991">
        <v>2.6774886066978101</v>
      </c>
      <c r="K991">
        <v>34.906489222964701</v>
      </c>
      <c r="L991">
        <v>32.057584781543099</v>
      </c>
      <c r="M991">
        <v>53.401539537418799</v>
      </c>
      <c r="N991">
        <v>1.79205670763227</v>
      </c>
      <c r="O991">
        <v>30.818155536282099</v>
      </c>
      <c r="P991">
        <v>177.107951131584</v>
      </c>
      <c r="Q991">
        <v>0.151444970292133</v>
      </c>
    </row>
    <row r="992" spans="1:17" x14ac:dyDescent="0.3">
      <c r="A992" t="s">
        <v>2135</v>
      </c>
      <c r="B992" t="s">
        <v>2136</v>
      </c>
      <c r="C992" t="str">
        <f>IFERROR(VLOOKUP(Table1[[#This Row],[Ticker]],[1]!Table2[[Symbol]:[Industry]],2,FALSE),"-")</f>
        <v>-</v>
      </c>
      <c r="D992" t="s">
        <v>262</v>
      </c>
      <c r="E992">
        <v>2851.1077722</v>
      </c>
      <c r="F992">
        <v>412.6</v>
      </c>
      <c r="G992">
        <v>-57.289275626470101</v>
      </c>
      <c r="H992">
        <v>-8.6691401135163701</v>
      </c>
      <c r="I992">
        <v>-31.739554712974002</v>
      </c>
      <c r="J992">
        <v>-0.233054388634204</v>
      </c>
      <c r="K992">
        <v>433.19858345817897</v>
      </c>
      <c r="L992">
        <v>477.78260910418999</v>
      </c>
      <c r="M992">
        <v>48.9536807011741</v>
      </c>
      <c r="N992">
        <v>0.64050531535494204</v>
      </c>
      <c r="O992">
        <v>46.837130392631998</v>
      </c>
      <c r="P992">
        <v>3.6943955767780801</v>
      </c>
      <c r="Q992">
        <v>-0.12859801937929399</v>
      </c>
    </row>
    <row r="993" spans="1:17" x14ac:dyDescent="0.3">
      <c r="A993" t="s">
        <v>2137</v>
      </c>
      <c r="B993" t="s">
        <v>2138</v>
      </c>
      <c r="C993" t="str">
        <f>IFERROR(VLOOKUP(Table1[[#This Row],[Ticker]],[1]!Table2[[Symbol]:[Industry]],2,FALSE),"-")</f>
        <v>-</v>
      </c>
      <c r="D993" t="s">
        <v>1906</v>
      </c>
      <c r="E993">
        <v>2848.423270238</v>
      </c>
      <c r="F993">
        <v>14.87</v>
      </c>
      <c r="G993">
        <v>-51.910841745604202</v>
      </c>
      <c r="H993">
        <v>-4.1278179589326403</v>
      </c>
      <c r="I993">
        <v>-44.151263038476699</v>
      </c>
      <c r="J993">
        <v>4.8198337750741898</v>
      </c>
      <c r="K993">
        <v>15.414405667851501</v>
      </c>
      <c r="L993">
        <v>16.945844147511899</v>
      </c>
      <c r="M993">
        <v>61.946920727210099</v>
      </c>
      <c r="N993">
        <v>0.628089349038089</v>
      </c>
      <c r="O993">
        <v>75.184936112979102</v>
      </c>
      <c r="P993">
        <v>15.7198443579766</v>
      </c>
      <c r="Q993">
        <v>2.1346745025969002E-2</v>
      </c>
    </row>
    <row r="994" spans="1:17" hidden="1" x14ac:dyDescent="0.3">
      <c r="A994" t="s">
        <v>2139</v>
      </c>
      <c r="B994" t="s">
        <v>2140</v>
      </c>
      <c r="C994" t="str">
        <f>IFERROR(VLOOKUP(Table1[[#This Row],[Ticker]],[1]!Table2[[Symbol]:[Industry]],2,FALSE),"-")</f>
        <v>-</v>
      </c>
      <c r="D994" t="s">
        <v>938</v>
      </c>
      <c r="E994">
        <v>2823.1416485999998</v>
      </c>
      <c r="F994">
        <v>430.15</v>
      </c>
      <c r="G994">
        <v>4.0304673991931397</v>
      </c>
      <c r="H994">
        <v>0.23348999212184601</v>
      </c>
      <c r="I994">
        <v>6.4637998748298804</v>
      </c>
      <c r="J994">
        <v>4.3002602094181901</v>
      </c>
      <c r="K994">
        <v>394.68909398501103</v>
      </c>
      <c r="M994">
        <v>59.050563951549996</v>
      </c>
      <c r="N994">
        <v>0.70544147980374805</v>
      </c>
      <c r="O994">
        <v>10.403347669417601</v>
      </c>
      <c r="P994">
        <v>52.427356484762498</v>
      </c>
    </row>
    <row r="995" spans="1:17" hidden="1" x14ac:dyDescent="0.3">
      <c r="A995" t="s">
        <v>2141</v>
      </c>
      <c r="B995" t="s">
        <v>2142</v>
      </c>
      <c r="C995" t="str">
        <f>IFERROR(VLOOKUP(Table1[[#This Row],[Ticker]],[1]!Table2[[Symbol]:[Industry]],2,FALSE),"-")</f>
        <v>-</v>
      </c>
      <c r="D995" t="s">
        <v>127</v>
      </c>
      <c r="E995">
        <v>2797.4359039999999</v>
      </c>
      <c r="F995">
        <v>594.35</v>
      </c>
      <c r="G995">
        <v>-2.4808098296788201</v>
      </c>
      <c r="H995">
        <v>-8.0083387324045194</v>
      </c>
      <c r="I995">
        <v>10.5916032739279</v>
      </c>
      <c r="J995">
        <v>-3.94061369972203</v>
      </c>
      <c r="K995">
        <v>595.23097138155197</v>
      </c>
      <c r="L995">
        <v>539.93160874532396</v>
      </c>
      <c r="M995">
        <v>43.633818131089498</v>
      </c>
      <c r="N995">
        <v>0.63705062134294999</v>
      </c>
      <c r="O995">
        <v>22.789602086312701</v>
      </c>
      <c r="P995">
        <v>44.084848484848401</v>
      </c>
      <c r="Q995">
        <v>2.9418821095865001E-2</v>
      </c>
    </row>
    <row r="996" spans="1:17" hidden="1" x14ac:dyDescent="0.3">
      <c r="A996" t="s">
        <v>2143</v>
      </c>
      <c r="B996" t="s">
        <v>2144</v>
      </c>
      <c r="C996" t="str">
        <f>IFERROR(VLOOKUP(Table1[[#This Row],[Ticker]],[1]!Table2[[Symbol]:[Industry]],2,FALSE),"-")</f>
        <v>-</v>
      </c>
      <c r="D996" t="s">
        <v>51</v>
      </c>
      <c r="E996">
        <v>2796.9734841599902</v>
      </c>
      <c r="F996">
        <v>1112.4000000000001</v>
      </c>
      <c r="G996">
        <v>25.729185361846302</v>
      </c>
      <c r="H996">
        <v>-2.8827058538323498</v>
      </c>
      <c r="I996">
        <v>2.0922945820326899</v>
      </c>
      <c r="J996">
        <v>2.0303285725889602</v>
      </c>
      <c r="K996">
        <v>1118.8084155290001</v>
      </c>
      <c r="L996">
        <v>998.61136129705801</v>
      </c>
      <c r="M996">
        <v>54.326716381483998</v>
      </c>
      <c r="N996">
        <v>0.44710195966770999</v>
      </c>
      <c r="O996">
        <v>11.470693994965799</v>
      </c>
      <c r="P996">
        <v>85.415451287607297</v>
      </c>
      <c r="Q996">
        <v>1.1879177327921001E-2</v>
      </c>
    </row>
    <row r="997" spans="1:17" hidden="1" x14ac:dyDescent="0.3">
      <c r="A997" t="s">
        <v>2145</v>
      </c>
      <c r="B997" t="s">
        <v>2146</v>
      </c>
      <c r="C997" t="str">
        <f>IFERROR(VLOOKUP(Table1[[#This Row],[Ticker]],[1]!Table2[[Symbol]:[Industry]],2,FALSE),"-")</f>
        <v>-</v>
      </c>
      <c r="D997" t="s">
        <v>953</v>
      </c>
      <c r="E997">
        <v>2785.9640024800001</v>
      </c>
      <c r="F997">
        <v>426.65</v>
      </c>
      <c r="G997">
        <v>411.7125210067</v>
      </c>
      <c r="H997">
        <v>32.452339561392499</v>
      </c>
      <c r="I997">
        <v>168.30970844928399</v>
      </c>
      <c r="J997">
        <v>9.2347493524596498</v>
      </c>
      <c r="K997">
        <v>340.29247842544999</v>
      </c>
      <c r="L997">
        <v>225.94538422581201</v>
      </c>
      <c r="M997">
        <v>79.682925242042302</v>
      </c>
      <c r="N997">
        <v>1.11673658103894</v>
      </c>
      <c r="O997">
        <v>0</v>
      </c>
      <c r="Q997">
        <v>0.18701768243528999</v>
      </c>
    </row>
    <row r="998" spans="1:17" hidden="1" x14ac:dyDescent="0.3">
      <c r="A998" t="s">
        <v>2147</v>
      </c>
      <c r="B998" t="s">
        <v>2148</v>
      </c>
      <c r="C998" t="str">
        <f>IFERROR(VLOOKUP(Table1[[#This Row],[Ticker]],[1]!Table2[[Symbol]:[Industry]],2,FALSE),"-")</f>
        <v>-</v>
      </c>
      <c r="D998" t="s">
        <v>632</v>
      </c>
      <c r="E998">
        <v>2783.957684</v>
      </c>
      <c r="F998">
        <v>625.35</v>
      </c>
      <c r="G998">
        <v>-20.284202870158701</v>
      </c>
      <c r="H998">
        <v>-2.6056745085011599</v>
      </c>
      <c r="I998">
        <v>9.4470119517881201</v>
      </c>
      <c r="J998">
        <v>-6.3329035930090898</v>
      </c>
      <c r="K998">
        <v>625.88053706905305</v>
      </c>
      <c r="L998">
        <v>568.37968231448599</v>
      </c>
      <c r="M998">
        <v>39.433853595418199</v>
      </c>
      <c r="N998">
        <v>0.50672036534504905</v>
      </c>
      <c r="O998">
        <v>11.937315103542</v>
      </c>
      <c r="P998">
        <v>37.439560439560402</v>
      </c>
      <c r="Q998">
        <v>1.4862799330012E-2</v>
      </c>
    </row>
    <row r="999" spans="1:17" hidden="1" x14ac:dyDescent="0.3">
      <c r="A999" t="s">
        <v>2149</v>
      </c>
      <c r="B999" t="s">
        <v>2150</v>
      </c>
      <c r="C999" t="str">
        <f>IFERROR(VLOOKUP(Table1[[#This Row],[Ticker]],[1]!Table2[[Symbol]:[Industry]],2,FALSE),"-")</f>
        <v>-</v>
      </c>
      <c r="D999" t="s">
        <v>306</v>
      </c>
      <c r="E999">
        <v>2773.247895</v>
      </c>
      <c r="F999">
        <v>1185.45</v>
      </c>
      <c r="G999">
        <v>103.293850070274</v>
      </c>
      <c r="H999">
        <v>29.717599775400299</v>
      </c>
      <c r="I999">
        <v>74.0090700552432</v>
      </c>
      <c r="J999">
        <v>5.8804159365214597</v>
      </c>
      <c r="K999">
        <v>959.13925372065398</v>
      </c>
      <c r="L999">
        <v>755.22500792483095</v>
      </c>
      <c r="N999">
        <v>1.3457583199563701</v>
      </c>
      <c r="O999">
        <v>4.6016280737272801</v>
      </c>
      <c r="P999">
        <v>144.42268041237099</v>
      </c>
    </row>
    <row r="1000" spans="1:17" hidden="1" x14ac:dyDescent="0.3">
      <c r="A1000" t="s">
        <v>2151</v>
      </c>
      <c r="B1000" t="s">
        <v>2152</v>
      </c>
      <c r="C1000" t="str">
        <f>IFERROR(VLOOKUP(Table1[[#This Row],[Ticker]],[1]!Table2[[Symbol]:[Industry]],2,FALSE),"-")</f>
        <v>-</v>
      </c>
      <c r="D1000" t="s">
        <v>446</v>
      </c>
      <c r="E1000">
        <v>2762.89782384</v>
      </c>
      <c r="F1000">
        <v>422.05</v>
      </c>
      <c r="G1000">
        <v>127.504880379721</v>
      </c>
      <c r="H1000">
        <v>-10.452056625048099</v>
      </c>
      <c r="I1000">
        <v>-2.9449096014222498</v>
      </c>
      <c r="J1000">
        <v>-8.3564616388626707</v>
      </c>
      <c r="K1000">
        <v>434.447815338689</v>
      </c>
      <c r="L1000">
        <v>366.556045323413</v>
      </c>
      <c r="M1000">
        <v>36.946903103943299</v>
      </c>
      <c r="N1000">
        <v>0.42222917025613699</v>
      </c>
      <c r="O1000">
        <v>21.715436559649302</v>
      </c>
      <c r="P1000">
        <v>168.821656050955</v>
      </c>
      <c r="Q1000">
        <v>0.13455121229070299</v>
      </c>
    </row>
    <row r="1001" spans="1:17" hidden="1" x14ac:dyDescent="0.3">
      <c r="A1001" t="s">
        <v>2153</v>
      </c>
      <c r="B1001" t="s">
        <v>2154</v>
      </c>
      <c r="C1001" t="str">
        <f>IFERROR(VLOOKUP(Table1[[#This Row],[Ticker]],[1]!Table2[[Symbol]:[Industry]],2,FALSE),"-")</f>
        <v>-</v>
      </c>
      <c r="D1001" t="s">
        <v>80</v>
      </c>
      <c r="E1001">
        <v>2762.1035840999998</v>
      </c>
      <c r="F1001">
        <v>986.25</v>
      </c>
      <c r="G1001">
        <v>170.418375718726</v>
      </c>
      <c r="H1001">
        <v>3.7432844983815698</v>
      </c>
      <c r="I1001">
        <v>25.261708815518201</v>
      </c>
      <c r="J1001">
        <v>-0.70413557472881705</v>
      </c>
      <c r="K1001">
        <v>924.02755477970095</v>
      </c>
      <c r="L1001">
        <v>766.65368760619003</v>
      </c>
      <c r="M1001">
        <v>64.005586791159999</v>
      </c>
      <c r="N1001">
        <v>1.12795680847081</v>
      </c>
      <c r="O1001">
        <v>5.85044359949302</v>
      </c>
      <c r="P1001">
        <v>205.34055727554099</v>
      </c>
      <c r="Q1001">
        <v>8.4218756483893001E-2</v>
      </c>
    </row>
    <row r="1002" spans="1:17" x14ac:dyDescent="0.3">
      <c r="A1002" t="s">
        <v>2155</v>
      </c>
      <c r="B1002" t="s">
        <v>2156</v>
      </c>
      <c r="C1002" t="str">
        <f>IFERROR(VLOOKUP(Table1[[#This Row],[Ticker]],[1]!Table2[[Symbol]:[Industry]],2,FALSE),"-")</f>
        <v>-</v>
      </c>
      <c r="D1002" t="s">
        <v>1187</v>
      </c>
      <c r="E1002">
        <v>2759.5533971499999</v>
      </c>
      <c r="F1002">
        <v>380.65</v>
      </c>
      <c r="G1002">
        <v>-61.160117645368601</v>
      </c>
      <c r="H1002">
        <v>-17.789150697640899</v>
      </c>
      <c r="I1002">
        <v>-20.116866746000699</v>
      </c>
      <c r="J1002">
        <v>-1.1128648837810999</v>
      </c>
      <c r="K1002">
        <v>409.32568091068498</v>
      </c>
      <c r="L1002">
        <v>426.55846063611801</v>
      </c>
      <c r="M1002">
        <v>38.640635812083602</v>
      </c>
      <c r="N1002">
        <v>0.89011589189113804</v>
      </c>
      <c r="O1002">
        <v>61.5526073821095</v>
      </c>
      <c r="P1002">
        <v>20.841269841269799</v>
      </c>
      <c r="Q1002">
        <v>-1.2055698029728E-2</v>
      </c>
    </row>
    <row r="1003" spans="1:17" hidden="1" x14ac:dyDescent="0.3">
      <c r="A1003" t="s">
        <v>2157</v>
      </c>
      <c r="B1003" t="s">
        <v>2158</v>
      </c>
      <c r="C1003" t="str">
        <f>IFERROR(VLOOKUP(Table1[[#This Row],[Ticker]],[1]!Table2[[Symbol]:[Industry]],2,FALSE),"-")</f>
        <v>-</v>
      </c>
      <c r="D1003" t="s">
        <v>368</v>
      </c>
      <c r="E1003">
        <v>2758.5033588749998</v>
      </c>
      <c r="F1003">
        <v>1876.35</v>
      </c>
      <c r="G1003">
        <v>-49.853254916564502</v>
      </c>
      <c r="H1003">
        <v>-6.0005031557086497</v>
      </c>
      <c r="I1003">
        <v>-18.617311392612599</v>
      </c>
      <c r="J1003">
        <v>-3.0571474820714899</v>
      </c>
      <c r="K1003">
        <v>1891.3560093891699</v>
      </c>
      <c r="L1003">
        <v>1981.39832394373</v>
      </c>
      <c r="M1003">
        <v>43.428692920391804</v>
      </c>
      <c r="N1003">
        <v>0.48823565015301401</v>
      </c>
      <c r="O1003">
        <v>34.321954859168002</v>
      </c>
      <c r="P1003">
        <v>11.0266272189349</v>
      </c>
      <c r="Q1003">
        <v>-0.1078401936607</v>
      </c>
    </row>
    <row r="1004" spans="1:17" hidden="1" x14ac:dyDescent="0.3">
      <c r="A1004" t="s">
        <v>2159</v>
      </c>
      <c r="B1004" t="s">
        <v>2160</v>
      </c>
      <c r="C1004" t="str">
        <f>IFERROR(VLOOKUP(Table1[[#This Row],[Ticker]],[1]!Table2[[Symbol]:[Industry]],2,FALSE),"-")</f>
        <v>-</v>
      </c>
      <c r="D1004" t="s">
        <v>127</v>
      </c>
      <c r="E1004">
        <v>2751.16271964</v>
      </c>
      <c r="F1004">
        <v>52.83</v>
      </c>
      <c r="G1004">
        <v>13.7565375091225</v>
      </c>
      <c r="H1004">
        <v>5.0209703255223301</v>
      </c>
      <c r="I1004">
        <v>31.892166870800398</v>
      </c>
      <c r="J1004">
        <v>14.194262998818401</v>
      </c>
      <c r="K1004">
        <v>45.2973884554794</v>
      </c>
      <c r="L1004">
        <v>40.066351781846599</v>
      </c>
      <c r="M1004">
        <v>78.762908960326001</v>
      </c>
      <c r="N1004">
        <v>0.97792715900592697</v>
      </c>
      <c r="O1004">
        <v>1.7414347908385399</v>
      </c>
      <c r="P1004">
        <v>72.196870925684394</v>
      </c>
      <c r="Q1004">
        <v>0.128438455809021</v>
      </c>
    </row>
    <row r="1005" spans="1:17" x14ac:dyDescent="0.3">
      <c r="A1005" t="s">
        <v>2161</v>
      </c>
      <c r="B1005" t="s">
        <v>2162</v>
      </c>
      <c r="C1005" t="str">
        <f>IFERROR(VLOOKUP(Table1[[#This Row],[Ticker]],[1]!Table2[[Symbol]:[Industry]],2,FALSE),"-")</f>
        <v>-</v>
      </c>
      <c r="D1005" t="s">
        <v>46</v>
      </c>
      <c r="E1005">
        <v>2750.1492506250001</v>
      </c>
      <c r="F1005">
        <v>690</v>
      </c>
      <c r="G1005">
        <v>-44.023331559845197</v>
      </c>
      <c r="H1005">
        <v>-0.32502089045178401</v>
      </c>
      <c r="I1005">
        <v>-14.069728986340699</v>
      </c>
      <c r="J1005">
        <v>-1.3045617721317699</v>
      </c>
      <c r="K1005">
        <v>681.38850748760694</v>
      </c>
      <c r="L1005">
        <v>695.298527679671</v>
      </c>
      <c r="M1005">
        <v>58.4153018598182</v>
      </c>
      <c r="N1005">
        <v>0.79916286688037197</v>
      </c>
      <c r="O1005">
        <v>21.594202898550702</v>
      </c>
      <c r="P1005">
        <v>15.019169861643601</v>
      </c>
      <c r="Q1005">
        <v>3.1759683951676998E-2</v>
      </c>
    </row>
    <row r="1006" spans="1:17" hidden="1" x14ac:dyDescent="0.3">
      <c r="A1006" t="s">
        <v>2163</v>
      </c>
      <c r="B1006" t="s">
        <v>2164</v>
      </c>
      <c r="C1006" t="str">
        <f>IFERROR(VLOOKUP(Table1[[#This Row],[Ticker]],[1]!Table2[[Symbol]:[Industry]],2,FALSE),"-")</f>
        <v>-</v>
      </c>
      <c r="D1006" t="s">
        <v>300</v>
      </c>
      <c r="E1006">
        <v>2747.2577500000002</v>
      </c>
      <c r="F1006">
        <v>4597</v>
      </c>
      <c r="G1006">
        <v>2191.9529268301999</v>
      </c>
      <c r="H1006">
        <v>13.034893768875399</v>
      </c>
      <c r="I1006">
        <v>309.32473505420103</v>
      </c>
      <c r="J1006">
        <v>20.3465836973404</v>
      </c>
      <c r="K1006">
        <v>3313.1976504907102</v>
      </c>
      <c r="L1006">
        <v>2046.7160958015199</v>
      </c>
      <c r="M1006">
        <v>80.274142041748107</v>
      </c>
      <c r="N1006">
        <v>1.0194714007251899</v>
      </c>
      <c r="O1006">
        <v>0</v>
      </c>
      <c r="P1006">
        <v>2720.245398773</v>
      </c>
      <c r="Q1006">
        <v>0.23682924445950199</v>
      </c>
    </row>
    <row r="1007" spans="1:17" hidden="1" x14ac:dyDescent="0.3">
      <c r="A1007" t="s">
        <v>2165</v>
      </c>
      <c r="B1007" t="s">
        <v>2166</v>
      </c>
      <c r="C1007" t="str">
        <f>IFERROR(VLOOKUP(Table1[[#This Row],[Ticker]],[1]!Table2[[Symbol]:[Industry]],2,FALSE),"-")</f>
        <v>-</v>
      </c>
      <c r="D1007" t="s">
        <v>385</v>
      </c>
      <c r="E1007">
        <v>2743.12753316</v>
      </c>
      <c r="F1007">
        <v>1011.25</v>
      </c>
      <c r="G1007">
        <v>64.426825684325905</v>
      </c>
      <c r="H1007">
        <v>17.557541505357801</v>
      </c>
      <c r="I1007">
        <v>71.524919209711598</v>
      </c>
      <c r="J1007">
        <v>-4.8319898214677297E-2</v>
      </c>
      <c r="K1007">
        <v>796.76485192911105</v>
      </c>
      <c r="L1007">
        <v>652.38224924696794</v>
      </c>
      <c r="M1007">
        <v>67.756407622524506</v>
      </c>
      <c r="N1007">
        <v>1.5176765574709801</v>
      </c>
      <c r="O1007">
        <v>7.2187886279357203</v>
      </c>
      <c r="P1007">
        <v>121.546719246357</v>
      </c>
      <c r="Q1007">
        <v>5.6398090317461999E-2</v>
      </c>
    </row>
    <row r="1008" spans="1:17" hidden="1" x14ac:dyDescent="0.3">
      <c r="A1008" t="s">
        <v>2167</v>
      </c>
      <c r="B1008" t="s">
        <v>2168</v>
      </c>
      <c r="C1008" t="str">
        <f>IFERROR(VLOOKUP(Table1[[#This Row],[Ticker]],[1]!Table2[[Symbol]:[Industry]],2,FALSE),"-")</f>
        <v>-</v>
      </c>
      <c r="D1008" t="s">
        <v>80</v>
      </c>
      <c r="E1008">
        <v>2741.8387400000001</v>
      </c>
      <c r="F1008">
        <v>874.45</v>
      </c>
      <c r="G1008">
        <v>61.267977942089601</v>
      </c>
      <c r="H1008">
        <v>19.9453088984374</v>
      </c>
      <c r="I1008">
        <v>62.546677930010802</v>
      </c>
      <c r="J1008">
        <v>-1.4378301992273601</v>
      </c>
      <c r="K1008">
        <v>765.96313561197496</v>
      </c>
      <c r="L1008">
        <v>603.96917968467903</v>
      </c>
      <c r="M1008">
        <v>60.449328512666902</v>
      </c>
      <c r="N1008">
        <v>2.4671886801724101</v>
      </c>
      <c r="O1008">
        <v>8.29664360455142</v>
      </c>
      <c r="P1008">
        <v>107.63385966995099</v>
      </c>
      <c r="Q1008">
        <v>5.6953291016142001E-2</v>
      </c>
    </row>
    <row r="1009" spans="1:17" hidden="1" x14ac:dyDescent="0.3">
      <c r="A1009" t="s">
        <v>2169</v>
      </c>
      <c r="B1009" t="s">
        <v>2170</v>
      </c>
      <c r="C1009" t="str">
        <f>IFERROR(VLOOKUP(Table1[[#This Row],[Ticker]],[1]!Table2[[Symbol]:[Industry]],2,FALSE),"-")</f>
        <v>-</v>
      </c>
      <c r="D1009" t="s">
        <v>223</v>
      </c>
      <c r="E1009">
        <v>2741.5481336459902</v>
      </c>
      <c r="F1009">
        <v>55.18</v>
      </c>
      <c r="G1009">
        <v>71.622616426903093</v>
      </c>
      <c r="H1009">
        <v>-4.1366550038248304</v>
      </c>
      <c r="I1009">
        <v>14.108380712121299</v>
      </c>
      <c r="J1009">
        <v>1.3655000493973899</v>
      </c>
      <c r="K1009">
        <v>51.914684731007</v>
      </c>
      <c r="L1009">
        <v>43.712660636773798</v>
      </c>
      <c r="M1009">
        <v>54.124876747054003</v>
      </c>
      <c r="N1009">
        <v>0.46425348933662602</v>
      </c>
      <c r="O1009">
        <v>24.827836172526201</v>
      </c>
      <c r="P1009">
        <v>104.37037037037</v>
      </c>
      <c r="Q1009">
        <v>7.8273556666907995E-2</v>
      </c>
    </row>
    <row r="1010" spans="1:17" hidden="1" x14ac:dyDescent="0.3">
      <c r="A1010" t="s">
        <v>2171</v>
      </c>
      <c r="B1010" t="s">
        <v>2172</v>
      </c>
      <c r="C1010" t="str">
        <f>IFERROR(VLOOKUP(Table1[[#This Row],[Ticker]],[1]!Table2[[Symbol]:[Industry]],2,FALSE),"-")</f>
        <v>-</v>
      </c>
      <c r="D1010" t="s">
        <v>1848</v>
      </c>
      <c r="E1010">
        <v>2736.5132948999999</v>
      </c>
      <c r="F1010">
        <v>681.3</v>
      </c>
      <c r="G1010">
        <v>4536.6741112774098</v>
      </c>
      <c r="H1010">
        <v>6.0070270613925496</v>
      </c>
      <c r="I1010">
        <v>122.47584338318499</v>
      </c>
      <c r="J1010">
        <v>0.66165888640931003</v>
      </c>
      <c r="K1010">
        <v>670.49630461980098</v>
      </c>
      <c r="L1010">
        <v>422.555094571925</v>
      </c>
      <c r="M1010">
        <v>50.528015783723902</v>
      </c>
      <c r="N1010">
        <v>0.54115242643531902</v>
      </c>
      <c r="O1010">
        <v>39.248495523264303</v>
      </c>
    </row>
    <row r="1011" spans="1:17" hidden="1" x14ac:dyDescent="0.3">
      <c r="A1011" t="s">
        <v>2173</v>
      </c>
      <c r="B1011" t="s">
        <v>2174</v>
      </c>
      <c r="C1011" t="str">
        <f>IFERROR(VLOOKUP(Table1[[#This Row],[Ticker]],[1]!Table2[[Symbol]:[Industry]],2,FALSE),"-")</f>
        <v>-</v>
      </c>
      <c r="D1011" t="s">
        <v>72</v>
      </c>
      <c r="E1011">
        <v>2735.9605000000001</v>
      </c>
      <c r="F1011">
        <v>1040.9000000000001</v>
      </c>
      <c r="G1011">
        <v>307.12977400075698</v>
      </c>
      <c r="H1011">
        <v>-3.20158942023071</v>
      </c>
      <c r="I1011">
        <v>19.793141252670399</v>
      </c>
      <c r="J1011">
        <v>9.2568621622398002</v>
      </c>
      <c r="K1011">
        <v>1045.9318646244001</v>
      </c>
      <c r="L1011">
        <v>915.76144150768698</v>
      </c>
      <c r="M1011">
        <v>76.618053509622499</v>
      </c>
      <c r="N1011">
        <v>1.71723226186698</v>
      </c>
      <c r="O1011">
        <v>52.560284369295701</v>
      </c>
      <c r="P1011">
        <v>369.29666366095501</v>
      </c>
      <c r="Q1011">
        <v>0.192013972756052</v>
      </c>
    </row>
    <row r="1012" spans="1:17" hidden="1" x14ac:dyDescent="0.3">
      <c r="A1012" t="s">
        <v>2175</v>
      </c>
      <c r="B1012" t="s">
        <v>2176</v>
      </c>
      <c r="C1012" t="str">
        <f>IFERROR(VLOOKUP(Table1[[#This Row],[Ticker]],[1]!Table2[[Symbol]:[Industry]],2,FALSE),"-")</f>
        <v>-</v>
      </c>
      <c r="D1012" t="s">
        <v>528</v>
      </c>
      <c r="E1012">
        <v>2726.83489418</v>
      </c>
      <c r="F1012">
        <v>790.2</v>
      </c>
      <c r="G1012">
        <v>108.822711634773</v>
      </c>
      <c r="H1012">
        <v>22.0402450957437</v>
      </c>
      <c r="I1012">
        <v>13.8917074425467</v>
      </c>
      <c r="J1012">
        <v>3.41937122392671</v>
      </c>
      <c r="K1012">
        <v>657.78841711543805</v>
      </c>
      <c r="L1012">
        <v>551.23212933820002</v>
      </c>
      <c r="M1012">
        <v>69.956935246308504</v>
      </c>
      <c r="N1012">
        <v>1.69317913618126</v>
      </c>
      <c r="O1012">
        <v>6.0997215894709997</v>
      </c>
      <c r="P1012">
        <v>155.76954199708601</v>
      </c>
      <c r="Q1012">
        <v>0.153778978071206</v>
      </c>
    </row>
    <row r="1013" spans="1:17" hidden="1" x14ac:dyDescent="0.3">
      <c r="A1013" t="s">
        <v>2177</v>
      </c>
      <c r="B1013" t="s">
        <v>2178</v>
      </c>
      <c r="C1013" t="str">
        <f>IFERROR(VLOOKUP(Table1[[#This Row],[Ticker]],[1]!Table2[[Symbol]:[Industry]],2,FALSE),"-")</f>
        <v>-</v>
      </c>
      <c r="D1013" t="s">
        <v>101</v>
      </c>
      <c r="E1013">
        <v>2719.6181999999999</v>
      </c>
      <c r="F1013">
        <v>395</v>
      </c>
      <c r="G1013">
        <v>142.55564480624301</v>
      </c>
      <c r="H1013">
        <v>-2.01517937800137</v>
      </c>
      <c r="I1013">
        <v>-17.0880579111979</v>
      </c>
      <c r="J1013">
        <v>1.9057812131794001</v>
      </c>
      <c r="K1013">
        <v>406.05254595663098</v>
      </c>
      <c r="L1013">
        <v>351.36690913810298</v>
      </c>
      <c r="M1013">
        <v>60.854754280502597</v>
      </c>
      <c r="N1013">
        <v>1.07092899797368</v>
      </c>
      <c r="O1013">
        <v>30.1012658227848</v>
      </c>
      <c r="P1013">
        <v>182.142857142857</v>
      </c>
      <c r="Q1013">
        <v>0.238051782952997</v>
      </c>
    </row>
    <row r="1014" spans="1:17" hidden="1" x14ac:dyDescent="0.3">
      <c r="A1014" t="s">
        <v>2179</v>
      </c>
      <c r="B1014" t="s">
        <v>2180</v>
      </c>
      <c r="C1014" t="str">
        <f>IFERROR(VLOOKUP(Table1[[#This Row],[Ticker]],[1]!Table2[[Symbol]:[Industry]],2,FALSE),"-")</f>
        <v>-</v>
      </c>
      <c r="D1014" t="s">
        <v>172</v>
      </c>
      <c r="E1014">
        <v>2715.7745967750002</v>
      </c>
      <c r="F1014">
        <v>406.1</v>
      </c>
      <c r="G1014">
        <v>4.4923148797983696</v>
      </c>
      <c r="H1014">
        <v>-10.6701047334164</v>
      </c>
      <c r="I1014">
        <v>20.8564777743183</v>
      </c>
      <c r="J1014">
        <v>-5.1460188000620404</v>
      </c>
      <c r="K1014">
        <v>416.02107683658102</v>
      </c>
      <c r="L1014">
        <v>363.12600239442401</v>
      </c>
      <c r="M1014">
        <v>40.278035661907502</v>
      </c>
      <c r="N1014">
        <v>0.91869548343916496</v>
      </c>
      <c r="O1014">
        <v>19.182467372568301</v>
      </c>
      <c r="P1014">
        <v>64.412955465587004</v>
      </c>
      <c r="Q1014">
        <v>0.12889888644516201</v>
      </c>
    </row>
    <row r="1015" spans="1:17" hidden="1" x14ac:dyDescent="0.3">
      <c r="A1015" t="s">
        <v>2181</v>
      </c>
      <c r="B1015" t="s">
        <v>2182</v>
      </c>
      <c r="C1015" t="str">
        <f>IFERROR(VLOOKUP(Table1[[#This Row],[Ticker]],[1]!Table2[[Symbol]:[Industry]],2,FALSE),"-")</f>
        <v>-</v>
      </c>
      <c r="D1015" t="s">
        <v>46</v>
      </c>
      <c r="E1015">
        <v>2712.5806116599902</v>
      </c>
      <c r="F1015">
        <v>624.45000000000005</v>
      </c>
      <c r="G1015">
        <v>-18.662029781547702</v>
      </c>
      <c r="H1015">
        <v>11.5753057708526</v>
      </c>
      <c r="I1015">
        <v>-18.294400293378601</v>
      </c>
      <c r="J1015">
        <v>15.3744431789986</v>
      </c>
      <c r="K1015">
        <v>565.26700038705496</v>
      </c>
      <c r="L1015">
        <v>569.78845169212298</v>
      </c>
      <c r="M1015">
        <v>82.820261324074494</v>
      </c>
      <c r="N1015">
        <v>1.11303770743353</v>
      </c>
      <c r="O1015">
        <v>36.1197854111618</v>
      </c>
      <c r="P1015">
        <v>44.364813316379603</v>
      </c>
      <c r="Q1015">
        <v>0.187926775730096</v>
      </c>
    </row>
    <row r="1016" spans="1:17" hidden="1" x14ac:dyDescent="0.3">
      <c r="A1016" t="s">
        <v>2183</v>
      </c>
      <c r="B1016" t="s">
        <v>2184</v>
      </c>
      <c r="C1016" t="str">
        <f>IFERROR(VLOOKUP(Table1[[#This Row],[Ticker]],[1]!Table2[[Symbol]:[Industry]],2,FALSE),"-")</f>
        <v>-</v>
      </c>
      <c r="D1016" t="s">
        <v>407</v>
      </c>
      <c r="E1016">
        <v>2710.0839074299902</v>
      </c>
      <c r="F1016">
        <v>1170.45</v>
      </c>
      <c r="G1016">
        <v>-43.685921665785102</v>
      </c>
      <c r="H1016">
        <v>-2.0117665897350001</v>
      </c>
      <c r="I1016">
        <v>-22.2232147621209</v>
      </c>
      <c r="J1016">
        <v>-1.1390703345148501</v>
      </c>
      <c r="K1016">
        <v>1181.7011308733599</v>
      </c>
      <c r="L1016">
        <v>1210.21995378866</v>
      </c>
      <c r="M1016">
        <v>49.598516684963897</v>
      </c>
      <c r="N1016">
        <v>0.80937639663184502</v>
      </c>
      <c r="O1016">
        <v>23.0296039984621</v>
      </c>
      <c r="P1016">
        <v>7.2823098075160502</v>
      </c>
      <c r="Q1016">
        <v>-2.1894939114319001E-2</v>
      </c>
    </row>
    <row r="1017" spans="1:17" hidden="1" x14ac:dyDescent="0.3">
      <c r="A1017" t="s">
        <v>2185</v>
      </c>
      <c r="B1017" t="s">
        <v>2186</v>
      </c>
      <c r="C1017" t="str">
        <f>IFERROR(VLOOKUP(Table1[[#This Row],[Ticker]],[1]!Table2[[Symbol]:[Industry]],2,FALSE),"-")</f>
        <v>-</v>
      </c>
      <c r="D1017" t="s">
        <v>335</v>
      </c>
      <c r="E1017">
        <v>2701.816039455</v>
      </c>
      <c r="F1017">
        <v>821.8</v>
      </c>
      <c r="G1017">
        <v>27.082782501143999</v>
      </c>
      <c r="H1017">
        <v>26.850777061392499</v>
      </c>
      <c r="I1017">
        <v>54.101539658855998</v>
      </c>
      <c r="J1017">
        <v>4.4473414453869804</v>
      </c>
      <c r="K1017">
        <v>649.20914738372699</v>
      </c>
      <c r="L1017">
        <v>545.03932399544499</v>
      </c>
      <c r="M1017">
        <v>89.993351360713305</v>
      </c>
      <c r="N1017">
        <v>0.98774686654935595</v>
      </c>
      <c r="O1017">
        <v>1.5879776101241201</v>
      </c>
      <c r="P1017">
        <v>100.68376068376</v>
      </c>
      <c r="Q1017">
        <v>-3.6535462705408001E-2</v>
      </c>
    </row>
    <row r="1018" spans="1:17" hidden="1" x14ac:dyDescent="0.3">
      <c r="A1018" t="s">
        <v>2187</v>
      </c>
      <c r="B1018" t="s">
        <v>2188</v>
      </c>
      <c r="C1018" t="str">
        <f>IFERROR(VLOOKUP(Table1[[#This Row],[Ticker]],[1]!Table2[[Symbol]:[Industry]],2,FALSE),"-")</f>
        <v>-</v>
      </c>
      <c r="D1018" t="s">
        <v>473</v>
      </c>
      <c r="E1018">
        <v>2701.4493032</v>
      </c>
      <c r="F1018">
        <v>331.1</v>
      </c>
      <c r="G1018">
        <v>-4.5609928544451304</v>
      </c>
      <c r="H1018">
        <v>17.157571058960301</v>
      </c>
      <c r="I1018">
        <v>6.3379749415979596</v>
      </c>
      <c r="J1018">
        <v>-1.6952764235078299</v>
      </c>
      <c r="K1018">
        <v>302.95602786194002</v>
      </c>
      <c r="L1018">
        <v>279.22281145629103</v>
      </c>
      <c r="M1018">
        <v>62.5898145128807</v>
      </c>
      <c r="N1018">
        <v>1.6375152033157501</v>
      </c>
      <c r="O1018">
        <v>9.3325279371790906</v>
      </c>
      <c r="P1018">
        <v>45.955477187568803</v>
      </c>
      <c r="Q1018">
        <v>-4.4637511278991002E-2</v>
      </c>
    </row>
    <row r="1019" spans="1:17" hidden="1" x14ac:dyDescent="0.3">
      <c r="A1019" t="s">
        <v>2189</v>
      </c>
      <c r="B1019" t="s">
        <v>2190</v>
      </c>
      <c r="C1019" t="str">
        <f>IFERROR(VLOOKUP(Table1[[#This Row],[Ticker]],[1]!Table2[[Symbol]:[Industry]],2,FALSE),"-")</f>
        <v>-</v>
      </c>
      <c r="D1019" t="s">
        <v>193</v>
      </c>
      <c r="E1019">
        <v>2701.4478093399998</v>
      </c>
      <c r="F1019">
        <v>2906.45</v>
      </c>
      <c r="G1019">
        <v>3.8594965502098102</v>
      </c>
      <c r="H1019">
        <v>-1.6074299212180001</v>
      </c>
      <c r="I1019">
        <v>10.4041657691489</v>
      </c>
      <c r="J1019">
        <v>3.7954805995640299</v>
      </c>
      <c r="K1019">
        <v>2804.42279777371</v>
      </c>
      <c r="L1019">
        <v>2578.3439707991201</v>
      </c>
      <c r="M1019">
        <v>63.424648360857297</v>
      </c>
      <c r="N1019">
        <v>1.7682208980532801</v>
      </c>
      <c r="O1019">
        <v>4.3816339520721304</v>
      </c>
      <c r="P1019">
        <v>38.468318246784101</v>
      </c>
      <c r="Q1019">
        <v>6.4881683893694003E-2</v>
      </c>
    </row>
    <row r="1020" spans="1:17" hidden="1" x14ac:dyDescent="0.3">
      <c r="A1020" t="s">
        <v>2191</v>
      </c>
      <c r="B1020" t="s">
        <v>2192</v>
      </c>
      <c r="C1020" t="str">
        <f>IFERROR(VLOOKUP(Table1[[#This Row],[Ticker]],[1]!Table2[[Symbol]:[Industry]],2,FALSE),"-")</f>
        <v>-</v>
      </c>
      <c r="D1020" t="s">
        <v>193</v>
      </c>
      <c r="E1020">
        <v>2699.719514765</v>
      </c>
      <c r="F1020">
        <v>1897.55</v>
      </c>
      <c r="G1020">
        <v>64.906183427987003</v>
      </c>
      <c r="H1020">
        <v>9.0669421248428606</v>
      </c>
      <c r="I1020">
        <v>59.879602457652901</v>
      </c>
      <c r="J1020">
        <v>5.38769022886542</v>
      </c>
      <c r="K1020">
        <v>1654.9617176889301</v>
      </c>
      <c r="L1020">
        <v>1369.2396371376799</v>
      </c>
      <c r="M1020">
        <v>64.820989890569507</v>
      </c>
      <c r="N1020">
        <v>2.2379018875615402</v>
      </c>
      <c r="O1020">
        <v>9.0195251772021692</v>
      </c>
      <c r="P1020">
        <v>97.230017669680805</v>
      </c>
      <c r="Q1020">
        <v>0.11935748981744999</v>
      </c>
    </row>
    <row r="1021" spans="1:17" hidden="1" x14ac:dyDescent="0.3">
      <c r="A1021" t="s">
        <v>2193</v>
      </c>
      <c r="B1021" t="s">
        <v>2194</v>
      </c>
      <c r="C1021" t="str">
        <f>IFERROR(VLOOKUP(Table1[[#This Row],[Ticker]],[1]!Table2[[Symbol]:[Industry]],2,FALSE),"-")</f>
        <v>-</v>
      </c>
      <c r="D1021" t="s">
        <v>514</v>
      </c>
      <c r="E1021">
        <v>2699.2834692400002</v>
      </c>
      <c r="F1021">
        <v>86.73</v>
      </c>
      <c r="G1021">
        <v>22.393649849876599</v>
      </c>
      <c r="H1021">
        <v>14.8366328620461</v>
      </c>
      <c r="I1021">
        <v>-10.5695246714881</v>
      </c>
      <c r="J1021">
        <v>9.4418166111441106</v>
      </c>
      <c r="K1021">
        <v>78.705852908912405</v>
      </c>
      <c r="L1021">
        <v>74.321920484175095</v>
      </c>
      <c r="M1021">
        <v>74.854528580991698</v>
      </c>
      <c r="N1021">
        <v>2.5786375705218498</v>
      </c>
      <c r="O1021">
        <v>34.728467658249699</v>
      </c>
      <c r="P1021">
        <v>68.407766990291194</v>
      </c>
      <c r="Q1021">
        <v>0.148804949939219</v>
      </c>
    </row>
    <row r="1022" spans="1:17" hidden="1" x14ac:dyDescent="0.3">
      <c r="A1022" t="s">
        <v>2195</v>
      </c>
      <c r="B1022" t="s">
        <v>2196</v>
      </c>
      <c r="C1022" t="str">
        <f>IFERROR(VLOOKUP(Table1[[#This Row],[Ticker]],[1]!Table2[[Symbol]:[Industry]],2,FALSE),"-")</f>
        <v>-</v>
      </c>
      <c r="D1022" t="s">
        <v>306</v>
      </c>
      <c r="E1022">
        <v>2693.6961229119902</v>
      </c>
      <c r="F1022">
        <v>102.63</v>
      </c>
      <c r="G1022">
        <v>-0.75104564120809003</v>
      </c>
      <c r="H1022">
        <v>23.370548872242999</v>
      </c>
      <c r="I1022">
        <v>-6.6054706618089396</v>
      </c>
      <c r="J1022">
        <v>12.4480610327773</v>
      </c>
      <c r="K1022">
        <v>89.190906308357995</v>
      </c>
      <c r="L1022">
        <v>85.640798329579098</v>
      </c>
      <c r="M1022">
        <v>84.745934521290906</v>
      </c>
      <c r="N1022">
        <v>2.1002689701292501</v>
      </c>
      <c r="O1022">
        <v>5.6221377764786196</v>
      </c>
      <c r="P1022">
        <v>43.739495798319297</v>
      </c>
      <c r="Q1022">
        <v>-4.4770660692837999E-2</v>
      </c>
    </row>
    <row r="1023" spans="1:17" hidden="1" x14ac:dyDescent="0.3">
      <c r="A1023" t="s">
        <v>2197</v>
      </c>
      <c r="B1023" t="s">
        <v>2198</v>
      </c>
      <c r="C1023" t="str">
        <f>IFERROR(VLOOKUP(Table1[[#This Row],[Ticker]],[1]!Table2[[Symbol]:[Industry]],2,FALSE),"-")</f>
        <v>-</v>
      </c>
      <c r="D1023" t="s">
        <v>368</v>
      </c>
      <c r="E1023">
        <v>2692.743303405</v>
      </c>
      <c r="F1023">
        <v>1186.6500000000001</v>
      </c>
      <c r="G1023">
        <v>1.2094435541684301</v>
      </c>
      <c r="H1023">
        <v>18.465034873892499</v>
      </c>
      <c r="I1023">
        <v>-12.799922167400201</v>
      </c>
      <c r="J1023">
        <v>-0.14320256591981401</v>
      </c>
      <c r="K1023">
        <v>1078.8841901268099</v>
      </c>
      <c r="L1023">
        <v>1034.74687571546</v>
      </c>
      <c r="M1023">
        <v>77.160896778973495</v>
      </c>
      <c r="N1023">
        <v>1.1591123917756201</v>
      </c>
      <c r="O1023">
        <v>9.3667045885475808</v>
      </c>
      <c r="P1023">
        <v>37.982558139534802</v>
      </c>
      <c r="Q1023">
        <v>0.143000212555213</v>
      </c>
    </row>
    <row r="1024" spans="1:17" hidden="1" x14ac:dyDescent="0.3">
      <c r="A1024" t="s">
        <v>2199</v>
      </c>
      <c r="B1024" t="s">
        <v>2200</v>
      </c>
      <c r="C1024" t="str">
        <f>IFERROR(VLOOKUP(Table1[[#This Row],[Ticker]],[1]!Table2[[Symbol]:[Industry]],2,FALSE),"-")</f>
        <v>-</v>
      </c>
      <c r="D1024" t="s">
        <v>46</v>
      </c>
      <c r="E1024">
        <v>2683.31527525</v>
      </c>
      <c r="F1024">
        <v>2187.9</v>
      </c>
      <c r="G1024">
        <v>18.764318298262399</v>
      </c>
      <c r="H1024">
        <v>-12.986441176312301</v>
      </c>
      <c r="I1024">
        <v>14.2437863075737</v>
      </c>
      <c r="J1024">
        <v>-8.1868792721421695</v>
      </c>
      <c r="K1024">
        <v>2256.3821731141302</v>
      </c>
      <c r="L1024">
        <v>1930.7513272081301</v>
      </c>
      <c r="M1024">
        <v>26.963505769867599</v>
      </c>
      <c r="N1024">
        <v>0.61381872871973697</v>
      </c>
      <c r="O1024">
        <v>20.663650075414701</v>
      </c>
      <c r="P1024">
        <v>74.8920863309352</v>
      </c>
      <c r="Q1024">
        <v>0.15637331863845</v>
      </c>
    </row>
    <row r="1025" spans="1:17" x14ac:dyDescent="0.3">
      <c r="A1025" t="s">
        <v>2201</v>
      </c>
      <c r="B1025" t="s">
        <v>2202</v>
      </c>
      <c r="C1025" t="str">
        <f>IFERROR(VLOOKUP(Table1[[#This Row],[Ticker]],[1]!Table2[[Symbol]:[Industry]],2,FALSE),"-")</f>
        <v>-</v>
      </c>
      <c r="D1025" t="s">
        <v>300</v>
      </c>
      <c r="E1025">
        <v>2666.7257902599999</v>
      </c>
      <c r="F1025">
        <v>1796.35</v>
      </c>
      <c r="G1025">
        <v>-13.8071071017284</v>
      </c>
      <c r="H1025">
        <v>-4.4097073089673096</v>
      </c>
      <c r="I1025">
        <v>-16.5609954467701</v>
      </c>
      <c r="J1025">
        <v>0.306008165328989</v>
      </c>
      <c r="K1025">
        <v>1770.6344390526499</v>
      </c>
      <c r="L1025">
        <v>1688.34436162868</v>
      </c>
      <c r="M1025">
        <v>57.420938884673603</v>
      </c>
      <c r="N1025">
        <v>0.54356097669011805</v>
      </c>
      <c r="O1025">
        <v>18.429036657666899</v>
      </c>
      <c r="P1025">
        <v>37.125954198473202</v>
      </c>
      <c r="Q1025">
        <v>1.9328811565268E-2</v>
      </c>
    </row>
    <row r="1026" spans="1:17" hidden="1" x14ac:dyDescent="0.3">
      <c r="A1026" t="s">
        <v>2203</v>
      </c>
      <c r="B1026" t="s">
        <v>2204</v>
      </c>
      <c r="C1026" t="str">
        <f>IFERROR(VLOOKUP(Table1[[#This Row],[Ticker]],[1]!Table2[[Symbol]:[Industry]],2,FALSE),"-")</f>
        <v>-</v>
      </c>
      <c r="D1026" t="s">
        <v>2205</v>
      </c>
      <c r="E1026">
        <v>2654.049798435</v>
      </c>
      <c r="F1026">
        <v>5192</v>
      </c>
      <c r="G1026">
        <v>43.406324121106003</v>
      </c>
      <c r="H1026">
        <v>-7.3943297231415501</v>
      </c>
      <c r="I1026">
        <v>47.725220844351099</v>
      </c>
      <c r="J1026">
        <v>-3.2346987498153998</v>
      </c>
      <c r="K1026">
        <v>5151.4614052728002</v>
      </c>
      <c r="L1026">
        <v>4097.0644815775904</v>
      </c>
      <c r="M1026">
        <v>58.337030548306601</v>
      </c>
      <c r="N1026">
        <v>0.73096545648792</v>
      </c>
      <c r="O1026">
        <v>24.0947611710323</v>
      </c>
      <c r="P1026">
        <v>118.702611625947</v>
      </c>
      <c r="Q1026">
        <v>0.15424413568213199</v>
      </c>
    </row>
    <row r="1027" spans="1:17" x14ac:dyDescent="0.3">
      <c r="A1027" t="s">
        <v>2206</v>
      </c>
      <c r="B1027" t="s">
        <v>2207</v>
      </c>
      <c r="C1027" t="str">
        <f>IFERROR(VLOOKUP(Table1[[#This Row],[Ticker]],[1]!Table2[[Symbol]:[Industry]],2,FALSE),"-")</f>
        <v>-</v>
      </c>
      <c r="D1027" t="s">
        <v>306</v>
      </c>
      <c r="E1027">
        <v>2648.20519522</v>
      </c>
      <c r="F1027">
        <v>442.5</v>
      </c>
      <c r="G1027">
        <v>-14.4998531182757</v>
      </c>
      <c r="H1027">
        <v>7.1462452127335503</v>
      </c>
      <c r="I1027">
        <v>-3.0584565182782799</v>
      </c>
      <c r="J1027">
        <v>2.4192400419773401</v>
      </c>
      <c r="K1027">
        <v>416.46460476191999</v>
      </c>
      <c r="L1027">
        <v>409.59594240441999</v>
      </c>
      <c r="M1027">
        <v>66.109138264275501</v>
      </c>
      <c r="N1027">
        <v>2.2580137710714601</v>
      </c>
      <c r="O1027">
        <v>21.107344632768299</v>
      </c>
      <c r="P1027">
        <v>33.746410760163201</v>
      </c>
      <c r="Q1027">
        <v>-3.3856105472358997E-2</v>
      </c>
    </row>
    <row r="1028" spans="1:17" hidden="1" x14ac:dyDescent="0.3">
      <c r="A1028" t="s">
        <v>2208</v>
      </c>
      <c r="B1028" t="s">
        <v>2209</v>
      </c>
      <c r="C1028" t="str">
        <f>IFERROR(VLOOKUP(Table1[[#This Row],[Ticker]],[1]!Table2[[Symbol]:[Industry]],2,FALSE),"-")</f>
        <v>-</v>
      </c>
      <c r="D1028" t="s">
        <v>1684</v>
      </c>
      <c r="E1028">
        <v>2644.090741</v>
      </c>
      <c r="F1028">
        <v>62.36</v>
      </c>
      <c r="G1028">
        <v>-8.3704352704577794</v>
      </c>
      <c r="H1028">
        <v>2.7731825025993001E-2</v>
      </c>
      <c r="I1028">
        <v>1.3965346207870499</v>
      </c>
      <c r="J1028">
        <v>-1.2189553001643201</v>
      </c>
      <c r="K1028">
        <v>62.003803090816803</v>
      </c>
      <c r="L1028">
        <v>59.236462381843097</v>
      </c>
      <c r="M1028">
        <v>53.860821394049402</v>
      </c>
      <c r="N1028">
        <v>0.99461211581990905</v>
      </c>
      <c r="O1028">
        <v>5.7568954457985999</v>
      </c>
      <c r="P1028">
        <v>26.980248421910002</v>
      </c>
      <c r="Q1028">
        <v>-2.7484158448541001E-2</v>
      </c>
    </row>
    <row r="1029" spans="1:17" hidden="1" x14ac:dyDescent="0.3">
      <c r="A1029" t="s">
        <v>2210</v>
      </c>
      <c r="B1029" t="s">
        <v>2211</v>
      </c>
      <c r="C1029" t="str">
        <f>IFERROR(VLOOKUP(Table1[[#This Row],[Ticker]],[1]!Table2[[Symbol]:[Industry]],2,FALSE),"-")</f>
        <v>-</v>
      </c>
      <c r="D1029" t="s">
        <v>172</v>
      </c>
      <c r="E1029">
        <v>2643.0708574199998</v>
      </c>
      <c r="F1029">
        <v>1741.1</v>
      </c>
      <c r="G1029">
        <v>140.048245427616</v>
      </c>
      <c r="H1029">
        <v>13.437856997285801</v>
      </c>
      <c r="I1029">
        <v>20.320142821164399</v>
      </c>
      <c r="J1029">
        <v>2.35355503421671</v>
      </c>
      <c r="K1029">
        <v>1536.6657786624601</v>
      </c>
      <c r="L1029">
        <v>1184.9766512798799</v>
      </c>
      <c r="M1029">
        <v>73.207664845185107</v>
      </c>
      <c r="N1029">
        <v>1.8981128760325401</v>
      </c>
      <c r="O1029">
        <v>7.0530124633852296</v>
      </c>
      <c r="P1029">
        <v>224.983667755482</v>
      </c>
      <c r="Q1029">
        <v>0.10310706795535</v>
      </c>
    </row>
    <row r="1030" spans="1:17" hidden="1" x14ac:dyDescent="0.3">
      <c r="A1030" t="s">
        <v>2212</v>
      </c>
      <c r="B1030" t="s">
        <v>2213</v>
      </c>
      <c r="C1030" t="str">
        <f>IFERROR(VLOOKUP(Table1[[#This Row],[Ticker]],[1]!Table2[[Symbol]:[Industry]],2,FALSE),"-")</f>
        <v>-</v>
      </c>
      <c r="D1030" t="s">
        <v>46</v>
      </c>
      <c r="E1030">
        <v>2631.78656</v>
      </c>
      <c r="F1030">
        <v>116.89</v>
      </c>
      <c r="G1030">
        <v>97.648206474902196</v>
      </c>
      <c r="H1030">
        <v>3.7956034253753299</v>
      </c>
      <c r="I1030">
        <v>37.776100031507497</v>
      </c>
      <c r="J1030">
        <v>-0.45774217582576798</v>
      </c>
      <c r="K1030">
        <v>102.69034904382001</v>
      </c>
      <c r="L1030">
        <v>80.405369853918799</v>
      </c>
      <c r="M1030">
        <v>66.5249964565798</v>
      </c>
      <c r="N1030">
        <v>0.537054091093772</v>
      </c>
      <c r="O1030">
        <v>3.22525451278978</v>
      </c>
      <c r="P1030">
        <v>148.70212765957399</v>
      </c>
      <c r="Q1030">
        <v>0.14972212500940499</v>
      </c>
    </row>
    <row r="1031" spans="1:17" hidden="1" x14ac:dyDescent="0.3">
      <c r="A1031" t="s">
        <v>2214</v>
      </c>
      <c r="B1031" t="s">
        <v>2215</v>
      </c>
      <c r="C1031" t="str">
        <f>IFERROR(VLOOKUP(Table1[[#This Row],[Ticker]],[1]!Table2[[Symbol]:[Industry]],2,FALSE),"-")</f>
        <v>-</v>
      </c>
      <c r="D1031" t="s">
        <v>2216</v>
      </c>
      <c r="E1031">
        <v>2623.5</v>
      </c>
      <c r="F1031">
        <v>517.29999999999995</v>
      </c>
      <c r="G1031">
        <v>116.569088446367</v>
      </c>
      <c r="H1031">
        <v>-3.1389874503425501</v>
      </c>
      <c r="I1031">
        <v>132.205599706621</v>
      </c>
      <c r="J1031">
        <v>4.4768716944706597</v>
      </c>
      <c r="K1031">
        <v>530.31149451873</v>
      </c>
      <c r="M1031">
        <v>59.555900757901099</v>
      </c>
      <c r="N1031">
        <v>0.59358241758241703</v>
      </c>
      <c r="O1031">
        <v>38.555963657452097</v>
      </c>
      <c r="P1031">
        <v>158.64999999999901</v>
      </c>
    </row>
    <row r="1032" spans="1:17" hidden="1" x14ac:dyDescent="0.3">
      <c r="A1032" t="s">
        <v>2217</v>
      </c>
      <c r="B1032" t="s">
        <v>2218</v>
      </c>
      <c r="C1032" t="str">
        <f>IFERROR(VLOOKUP(Table1[[#This Row],[Ticker]],[1]!Table2[[Symbol]:[Industry]],2,FALSE),"-")</f>
        <v>-</v>
      </c>
      <c r="D1032" t="s">
        <v>24</v>
      </c>
      <c r="E1032">
        <v>2619.7146973619901</v>
      </c>
      <c r="F1032">
        <v>50.44</v>
      </c>
      <c r="G1032">
        <v>-56.715729318536802</v>
      </c>
      <c r="H1032">
        <v>-1.3062295786974401</v>
      </c>
      <c r="I1032">
        <v>-33.034486038287497</v>
      </c>
      <c r="J1032">
        <v>-1.802743963248</v>
      </c>
      <c r="K1032">
        <v>52.030749817634202</v>
      </c>
      <c r="M1032">
        <v>46.386087610217601</v>
      </c>
      <c r="N1032">
        <v>0.85159495673208796</v>
      </c>
      <c r="O1032">
        <v>63.3624107850912</v>
      </c>
      <c r="P1032">
        <v>2.9387755102040698</v>
      </c>
    </row>
    <row r="1033" spans="1:17" hidden="1" x14ac:dyDescent="0.3">
      <c r="A1033" t="s">
        <v>2219</v>
      </c>
      <c r="B1033" t="s">
        <v>2220</v>
      </c>
      <c r="C1033" t="str">
        <f>IFERROR(VLOOKUP(Table1[[#This Row],[Ticker]],[1]!Table2[[Symbol]:[Industry]],2,FALSE),"-")</f>
        <v>-</v>
      </c>
      <c r="D1033" t="s">
        <v>446</v>
      </c>
      <c r="E1033">
        <v>2618.9724598449998</v>
      </c>
      <c r="F1033">
        <v>823.9</v>
      </c>
      <c r="G1033">
        <v>1.0446778724216601</v>
      </c>
      <c r="H1033">
        <v>19.552714810520602</v>
      </c>
      <c r="I1033">
        <v>45.419129270267</v>
      </c>
      <c r="J1033">
        <v>17.707515785181702</v>
      </c>
      <c r="K1033">
        <v>685.50213949980002</v>
      </c>
      <c r="L1033">
        <v>608.14650940926094</v>
      </c>
      <c r="M1033">
        <v>73.978719216157998</v>
      </c>
      <c r="N1033">
        <v>1.73140933616425</v>
      </c>
      <c r="O1033">
        <v>6.6877048185459396</v>
      </c>
      <c r="P1033">
        <v>87.228724008635297</v>
      </c>
      <c r="Q1033">
        <v>0.16928005000126001</v>
      </c>
    </row>
    <row r="1034" spans="1:17" hidden="1" x14ac:dyDescent="0.3">
      <c r="A1034" t="s">
        <v>2221</v>
      </c>
      <c r="B1034" t="s">
        <v>2222</v>
      </c>
      <c r="C1034" t="str">
        <f>IFERROR(VLOOKUP(Table1[[#This Row],[Ticker]],[1]!Table2[[Symbol]:[Industry]],2,FALSE),"-")</f>
        <v>-</v>
      </c>
      <c r="D1034" t="s">
        <v>303</v>
      </c>
      <c r="E1034">
        <v>2614.3347968399999</v>
      </c>
      <c r="F1034">
        <v>146.91999999999999</v>
      </c>
      <c r="G1034">
        <v>54.692754485288098</v>
      </c>
      <c r="H1034">
        <v>6.8976991569791493E-2</v>
      </c>
      <c r="I1034">
        <v>-1.9322391631763201</v>
      </c>
      <c r="J1034">
        <v>3.94348530080459</v>
      </c>
      <c r="K1034">
        <v>138.290611872477</v>
      </c>
      <c r="L1034">
        <v>127.650017250563</v>
      </c>
      <c r="M1034">
        <v>64.678861039509201</v>
      </c>
      <c r="N1034">
        <v>1.0380622237195001</v>
      </c>
      <c r="O1034">
        <v>5.36346310917508</v>
      </c>
      <c r="P1034">
        <v>85.857052498418696</v>
      </c>
      <c r="Q1034">
        <v>0.158244724318446</v>
      </c>
    </row>
    <row r="1035" spans="1:17" hidden="1" x14ac:dyDescent="0.3">
      <c r="A1035" t="s">
        <v>2223</v>
      </c>
      <c r="B1035" t="s">
        <v>2224</v>
      </c>
      <c r="C1035" t="str">
        <f>IFERROR(VLOOKUP(Table1[[#This Row],[Ticker]],[1]!Table2[[Symbol]:[Industry]],2,FALSE),"-")</f>
        <v>-</v>
      </c>
      <c r="D1035" t="s">
        <v>262</v>
      </c>
      <c r="E1035">
        <v>2612.40657225</v>
      </c>
      <c r="F1035">
        <v>17998.95</v>
      </c>
      <c r="G1035">
        <v>-5.9609934863594898</v>
      </c>
      <c r="H1035">
        <v>-10.175075817703</v>
      </c>
      <c r="I1035">
        <v>9.5551387319892296</v>
      </c>
      <c r="J1035">
        <v>-3.8419633317986799</v>
      </c>
      <c r="K1035">
        <v>17827.2955252924</v>
      </c>
      <c r="L1035">
        <v>15449.8612565068</v>
      </c>
      <c r="M1035">
        <v>29.9631110718401</v>
      </c>
      <c r="N1035">
        <v>0.610419996164418</v>
      </c>
      <c r="O1035">
        <v>16.1178846543826</v>
      </c>
      <c r="P1035">
        <v>42.8488095238095</v>
      </c>
      <c r="Q1035">
        <v>0.13663189704461801</v>
      </c>
    </row>
    <row r="1036" spans="1:17" hidden="1" x14ac:dyDescent="0.3">
      <c r="A1036" t="s">
        <v>2225</v>
      </c>
      <c r="B1036" t="s">
        <v>2226</v>
      </c>
      <c r="C1036" t="str">
        <f>IFERROR(VLOOKUP(Table1[[#This Row],[Ticker]],[1]!Table2[[Symbol]:[Industry]],2,FALSE),"-")</f>
        <v>-</v>
      </c>
      <c r="D1036" t="s">
        <v>632</v>
      </c>
      <c r="E1036">
        <v>2610.0529369199999</v>
      </c>
      <c r="F1036">
        <v>1807.25</v>
      </c>
      <c r="G1036">
        <v>235.26302233177799</v>
      </c>
      <c r="H1036">
        <v>-8.5616752573316806</v>
      </c>
      <c r="I1036">
        <v>9.9582288162142607</v>
      </c>
      <c r="J1036">
        <v>-0.27442945053694601</v>
      </c>
      <c r="K1036">
        <v>1831.8461926812499</v>
      </c>
      <c r="L1036">
        <v>1429.29142125216</v>
      </c>
      <c r="M1036">
        <v>50.433598452316097</v>
      </c>
      <c r="N1036">
        <v>0.96644615428295599</v>
      </c>
      <c r="O1036">
        <v>24.2440171531332</v>
      </c>
      <c r="P1036">
        <v>275.72765072764997</v>
      </c>
      <c r="Q1036">
        <v>0.243231574685843</v>
      </c>
    </row>
    <row r="1037" spans="1:17" hidden="1" x14ac:dyDescent="0.3">
      <c r="A1037" t="s">
        <v>2227</v>
      </c>
      <c r="B1037" t="s">
        <v>2228</v>
      </c>
      <c r="C1037" t="str">
        <f>IFERROR(VLOOKUP(Table1[[#This Row],[Ticker]],[1]!Table2[[Symbol]:[Industry]],2,FALSE),"-")</f>
        <v>-</v>
      </c>
      <c r="D1037" t="s">
        <v>1187</v>
      </c>
      <c r="E1037">
        <v>2603.4378217200001</v>
      </c>
      <c r="F1037">
        <v>907.6</v>
      </c>
      <c r="G1037">
        <v>11.562444617861599</v>
      </c>
      <c r="H1037">
        <v>13.656372821283799</v>
      </c>
      <c r="I1037">
        <v>-18.696368293658999</v>
      </c>
      <c r="J1037">
        <v>7.4926583825826203</v>
      </c>
      <c r="K1037">
        <v>832.77532316013196</v>
      </c>
      <c r="L1037">
        <v>835.811426971831</v>
      </c>
      <c r="M1037">
        <v>82.092259679563497</v>
      </c>
      <c r="N1037">
        <v>1.25503955335281</v>
      </c>
      <c r="O1037">
        <v>26.812472454825901</v>
      </c>
      <c r="P1037">
        <v>53.039372734170797</v>
      </c>
      <c r="Q1037">
        <v>2.8826318093786E-2</v>
      </c>
    </row>
    <row r="1038" spans="1:17" hidden="1" x14ac:dyDescent="0.3">
      <c r="A1038" t="s">
        <v>2229</v>
      </c>
      <c r="B1038" t="s">
        <v>2230</v>
      </c>
      <c r="C1038" t="str">
        <f>IFERROR(VLOOKUP(Table1[[#This Row],[Ticker]],[1]!Table2[[Symbol]:[Industry]],2,FALSE),"-")</f>
        <v>-</v>
      </c>
      <c r="D1038" t="s">
        <v>2231</v>
      </c>
      <c r="E1038">
        <v>2594.06</v>
      </c>
      <c r="F1038">
        <v>894.5</v>
      </c>
      <c r="G1038">
        <v>41.809553904633198</v>
      </c>
      <c r="H1038">
        <v>-28.8905484533704</v>
      </c>
      <c r="I1038">
        <v>12.464397706432599</v>
      </c>
      <c r="J1038">
        <v>-1.6277921390261201</v>
      </c>
      <c r="K1038">
        <v>1050.6094966457999</v>
      </c>
      <c r="L1038">
        <v>863.02885974279798</v>
      </c>
      <c r="M1038">
        <v>39.079177794699497</v>
      </c>
      <c r="N1038">
        <v>0.36161320771493899</v>
      </c>
      <c r="O1038">
        <v>62.9904974846282</v>
      </c>
      <c r="P1038">
        <v>109.927247125088</v>
      </c>
      <c r="Q1038">
        <v>8.9837315311333002E-2</v>
      </c>
    </row>
    <row r="1039" spans="1:17" hidden="1" x14ac:dyDescent="0.3">
      <c r="A1039" t="s">
        <v>2232</v>
      </c>
      <c r="B1039" t="s">
        <v>2233</v>
      </c>
      <c r="C1039" t="str">
        <f>IFERROR(VLOOKUP(Table1[[#This Row],[Ticker]],[1]!Table2[[Symbol]:[Industry]],2,FALSE),"-")</f>
        <v>-</v>
      </c>
      <c r="D1039" t="s">
        <v>248</v>
      </c>
      <c r="E1039">
        <v>2592.1187027999999</v>
      </c>
      <c r="F1039">
        <v>5993.75</v>
      </c>
      <c r="G1039">
        <v>120.110687368005</v>
      </c>
      <c r="H1039">
        <v>-7.3639744149853898</v>
      </c>
      <c r="I1039">
        <v>34.974234083927499</v>
      </c>
      <c r="J1039">
        <v>2.7302271745811399</v>
      </c>
      <c r="K1039">
        <v>5709.1106982232996</v>
      </c>
      <c r="L1039">
        <v>4504.7762365014596</v>
      </c>
      <c r="M1039">
        <v>56.175024573821702</v>
      </c>
      <c r="N1039">
        <v>0.10085450133611799</v>
      </c>
      <c r="O1039">
        <v>12.786652763295001</v>
      </c>
      <c r="P1039">
        <v>151.832944686036</v>
      </c>
      <c r="Q1039">
        <v>0.109976996605575</v>
      </c>
    </row>
    <row r="1040" spans="1:17" hidden="1" x14ac:dyDescent="0.3">
      <c r="A1040" t="s">
        <v>2234</v>
      </c>
      <c r="B1040" t="s">
        <v>2235</v>
      </c>
      <c r="C1040" t="str">
        <f>IFERROR(VLOOKUP(Table1[[#This Row],[Ticker]],[1]!Table2[[Symbol]:[Industry]],2,FALSE),"-")</f>
        <v>-</v>
      </c>
      <c r="D1040" t="s">
        <v>1357</v>
      </c>
      <c r="E1040">
        <v>2580.8388</v>
      </c>
      <c r="F1040">
        <v>1000</v>
      </c>
      <c r="G1040">
        <v>-29.7642448869654</v>
      </c>
      <c r="H1040">
        <v>-0.87578543860743996</v>
      </c>
      <c r="I1040">
        <v>-14.127733626712001</v>
      </c>
      <c r="J1040">
        <v>-1.1380703245147501</v>
      </c>
      <c r="K1040">
        <v>999.99616223673502</v>
      </c>
      <c r="L1040">
        <v>999.99652636701796</v>
      </c>
      <c r="M1040">
        <v>55.379180563809697</v>
      </c>
      <c r="N1040">
        <v>0.63412343068396104</v>
      </c>
      <c r="O1040">
        <v>3</v>
      </c>
      <c r="P1040">
        <v>3.0927835051546202</v>
      </c>
      <c r="Q1040">
        <v>-0.101916752053546</v>
      </c>
    </row>
    <row r="1041" spans="1:17" x14ac:dyDescent="0.3">
      <c r="A1041" t="s">
        <v>2236</v>
      </c>
      <c r="B1041" t="s">
        <v>2237</v>
      </c>
      <c r="C1041" t="str">
        <f>IFERROR(VLOOKUP(Table1[[#This Row],[Ticker]],[1]!Table2[[Symbol]:[Industry]],2,FALSE),"-")</f>
        <v>-</v>
      </c>
      <c r="D1041" t="s">
        <v>265</v>
      </c>
      <c r="E1041">
        <v>2577.459266375</v>
      </c>
      <c r="F1041">
        <v>889.65</v>
      </c>
      <c r="G1041">
        <v>-29.7305123857005</v>
      </c>
      <c r="H1041">
        <v>5.1487799138327697E-4</v>
      </c>
      <c r="I1041">
        <v>-0.55780958254275703</v>
      </c>
      <c r="J1041">
        <v>-0.77344990477022302</v>
      </c>
      <c r="K1041">
        <v>869.96527725040096</v>
      </c>
      <c r="L1041">
        <v>840.31714482692098</v>
      </c>
      <c r="M1041">
        <v>46.276865073306098</v>
      </c>
      <c r="N1041">
        <v>0.65764963941335297</v>
      </c>
      <c r="O1041">
        <v>12.2913505311077</v>
      </c>
      <c r="P1041">
        <v>34.530470285800597</v>
      </c>
      <c r="Q1041">
        <v>-2.1318178142184001E-2</v>
      </c>
    </row>
    <row r="1042" spans="1:17" hidden="1" x14ac:dyDescent="0.3">
      <c r="A1042" t="s">
        <v>2238</v>
      </c>
      <c r="B1042" t="s">
        <v>2239</v>
      </c>
      <c r="C1042" t="str">
        <f>IFERROR(VLOOKUP(Table1[[#This Row],[Ticker]],[1]!Table2[[Symbol]:[Industry]],2,FALSE),"-")</f>
        <v>-</v>
      </c>
      <c r="D1042" t="s">
        <v>368</v>
      </c>
      <c r="E1042">
        <v>2570.92107618</v>
      </c>
      <c r="F1042">
        <v>776.65</v>
      </c>
      <c r="G1042">
        <v>-51.2513051376731</v>
      </c>
      <c r="H1042">
        <v>-4.7580141484651897</v>
      </c>
      <c r="I1042">
        <v>-24.253290532341801</v>
      </c>
      <c r="J1042">
        <v>-1.6022119786676701</v>
      </c>
      <c r="K1042">
        <v>789.22237481107697</v>
      </c>
      <c r="L1042">
        <v>830.40849724813597</v>
      </c>
      <c r="M1042">
        <v>40.7855620154834</v>
      </c>
      <c r="N1042">
        <v>1.0561134593930099</v>
      </c>
      <c r="O1042">
        <v>28.243095345393598</v>
      </c>
      <c r="P1042">
        <v>8.6831794010635299</v>
      </c>
      <c r="Q1042">
        <v>3.8811011480351001E-2</v>
      </c>
    </row>
    <row r="1043" spans="1:17" hidden="1" x14ac:dyDescent="0.3">
      <c r="A1043" t="s">
        <v>2240</v>
      </c>
      <c r="B1043" t="s">
        <v>2241</v>
      </c>
      <c r="C1043" t="str">
        <f>IFERROR(VLOOKUP(Table1[[#This Row],[Ticker]],[1]!Table2[[Symbol]:[Industry]],2,FALSE),"-")</f>
        <v>-</v>
      </c>
      <c r="D1043" t="s">
        <v>156</v>
      </c>
      <c r="E1043">
        <v>2552.8995911900001</v>
      </c>
      <c r="F1043">
        <v>1368.35</v>
      </c>
      <c r="G1043">
        <v>391.51194558922498</v>
      </c>
      <c r="H1043">
        <v>7.8325478947258897</v>
      </c>
      <c r="I1043">
        <v>407.14845684947801</v>
      </c>
      <c r="J1043">
        <v>-4.3693363762587802</v>
      </c>
      <c r="K1043">
        <v>1298.46291117636</v>
      </c>
      <c r="M1043">
        <v>51.202144802511903</v>
      </c>
      <c r="N1043">
        <v>0.55626444752658299</v>
      </c>
      <c r="O1043">
        <v>14.6636459970036</v>
      </c>
      <c r="P1043">
        <v>491.463151069807</v>
      </c>
    </row>
    <row r="1044" spans="1:17" hidden="1" x14ac:dyDescent="0.3">
      <c r="A1044" t="s">
        <v>2242</v>
      </c>
      <c r="B1044" t="s">
        <v>2243</v>
      </c>
      <c r="C1044" t="str">
        <f>IFERROR(VLOOKUP(Table1[[#This Row],[Ticker]],[1]!Table2[[Symbol]:[Industry]],2,FALSE),"-")</f>
        <v>-</v>
      </c>
      <c r="D1044" t="s">
        <v>306</v>
      </c>
      <c r="E1044">
        <v>2552.7957420329999</v>
      </c>
      <c r="F1044">
        <v>83.01</v>
      </c>
      <c r="G1044">
        <v>19.668698407363902</v>
      </c>
      <c r="H1044">
        <v>33.383761286012202</v>
      </c>
      <c r="I1044">
        <v>30.741376320931899</v>
      </c>
      <c r="J1044">
        <v>6.4489381242486603</v>
      </c>
      <c r="K1044">
        <v>67.766626398469498</v>
      </c>
      <c r="L1044">
        <v>58.800820362291702</v>
      </c>
      <c r="M1044">
        <v>79.328778750785006</v>
      </c>
      <c r="N1044">
        <v>1.24906525009411</v>
      </c>
      <c r="O1044">
        <v>6.5293338152029898</v>
      </c>
      <c r="P1044">
        <v>80.652883569096801</v>
      </c>
      <c r="Q1044">
        <v>9.2942599961338995E-2</v>
      </c>
    </row>
    <row r="1045" spans="1:17" x14ac:dyDescent="0.3">
      <c r="A1045" t="s">
        <v>2244</v>
      </c>
      <c r="B1045" t="s">
        <v>2245</v>
      </c>
      <c r="C1045" t="str">
        <f>IFERROR(VLOOKUP(Table1[[#This Row],[Ticker]],[1]!Table2[[Symbol]:[Industry]],2,FALSE),"-")</f>
        <v>-</v>
      </c>
      <c r="D1045" t="s">
        <v>492</v>
      </c>
      <c r="E1045">
        <v>2551.26774789</v>
      </c>
      <c r="F1045">
        <v>650.85</v>
      </c>
      <c r="G1045">
        <v>-37.267975434823001</v>
      </c>
      <c r="H1045">
        <v>17.6376912834181</v>
      </c>
      <c r="I1045">
        <v>-4.4092575646756096</v>
      </c>
      <c r="J1045">
        <v>2.1594583792962498</v>
      </c>
      <c r="K1045">
        <v>583.30545294012404</v>
      </c>
      <c r="L1045">
        <v>595.92054864788304</v>
      </c>
      <c r="M1045">
        <v>68.091856192554999</v>
      </c>
      <c r="N1045">
        <v>2.1767659522301801</v>
      </c>
      <c r="O1045">
        <v>21.6409310901129</v>
      </c>
      <c r="P1045">
        <v>41.166901637566397</v>
      </c>
      <c r="Q1045">
        <v>-8.6267641554208005E-2</v>
      </c>
    </row>
    <row r="1046" spans="1:17" x14ac:dyDescent="0.3">
      <c r="A1046" t="s">
        <v>2246</v>
      </c>
      <c r="B1046" t="s">
        <v>2247</v>
      </c>
      <c r="C1046" t="str">
        <f>IFERROR(VLOOKUP(Table1[[#This Row],[Ticker]],[1]!Table2[[Symbol]:[Industry]],2,FALSE),"-")</f>
        <v>-</v>
      </c>
      <c r="D1046" t="s">
        <v>359</v>
      </c>
      <c r="E1046">
        <v>2549.9196688400002</v>
      </c>
      <c r="F1046">
        <v>51.3</v>
      </c>
      <c r="G1046">
        <v>-49.388216684850299</v>
      </c>
      <c r="H1046">
        <v>-6.7711837014054401</v>
      </c>
      <c r="I1046">
        <v>-40.632031620981302</v>
      </c>
      <c r="J1046">
        <v>-2.09219229522287</v>
      </c>
      <c r="K1046">
        <v>52.701247710813803</v>
      </c>
      <c r="L1046">
        <v>59.438956383857899</v>
      </c>
      <c r="M1046">
        <v>45.0139698985029</v>
      </c>
      <c r="N1046">
        <v>0.59553396331783803</v>
      </c>
      <c r="O1046">
        <v>63.840155945419099</v>
      </c>
      <c r="P1046">
        <v>6.8749999999999796</v>
      </c>
    </row>
    <row r="1047" spans="1:17" hidden="1" x14ac:dyDescent="0.3">
      <c r="A1047" t="s">
        <v>2248</v>
      </c>
      <c r="B1047" t="s">
        <v>2249</v>
      </c>
      <c r="C1047" t="str">
        <f>IFERROR(VLOOKUP(Table1[[#This Row],[Ticker]],[1]!Table2[[Symbol]:[Industry]],2,FALSE),"-")</f>
        <v>-</v>
      </c>
      <c r="D1047" t="s">
        <v>561</v>
      </c>
      <c r="E1047">
        <v>2533.4718842399998</v>
      </c>
      <c r="F1047">
        <v>420.1</v>
      </c>
      <c r="G1047">
        <v>2.01116289220642</v>
      </c>
      <c r="H1047">
        <v>-3.2420285904899302</v>
      </c>
      <c r="I1047">
        <v>7.7286840672691204</v>
      </c>
      <c r="J1047">
        <v>3.2568752331391101E-2</v>
      </c>
      <c r="K1047">
        <v>403.00571320337298</v>
      </c>
      <c r="L1047">
        <v>362.987189580002</v>
      </c>
      <c r="M1047">
        <v>59.562529724764701</v>
      </c>
      <c r="N1047">
        <v>0.53867419885856205</v>
      </c>
      <c r="O1047">
        <v>7.7124494168055104</v>
      </c>
      <c r="P1047">
        <v>44.3642611683848</v>
      </c>
      <c r="Q1047">
        <v>3.9572492139019998E-2</v>
      </c>
    </row>
    <row r="1048" spans="1:17" hidden="1" x14ac:dyDescent="0.3">
      <c r="A1048" t="s">
        <v>2250</v>
      </c>
      <c r="B1048" t="s">
        <v>2251</v>
      </c>
      <c r="C1048" t="str">
        <f>IFERROR(VLOOKUP(Table1[[#This Row],[Ticker]],[1]!Table2[[Symbol]:[Industry]],2,FALSE),"-")</f>
        <v>-</v>
      </c>
      <c r="D1048" t="s">
        <v>139</v>
      </c>
      <c r="E1048">
        <v>2529.9631124490002</v>
      </c>
      <c r="F1048">
        <v>9.5299999999999994</v>
      </c>
      <c r="G1048">
        <v>422.80718368446298</v>
      </c>
      <c r="H1048">
        <v>-16.421636966991699</v>
      </c>
      <c r="I1048">
        <v>-39.382635587496303</v>
      </c>
      <c r="J1048">
        <v>-3.95314068627364</v>
      </c>
      <c r="K1048">
        <v>10.3911151411759</v>
      </c>
      <c r="L1048">
        <v>9.5180547976459398</v>
      </c>
      <c r="M1048">
        <v>37.461033400206901</v>
      </c>
      <c r="N1048">
        <v>0.72861637136366497</v>
      </c>
      <c r="O1048">
        <v>107.764952780692</v>
      </c>
      <c r="P1048">
        <v>444.57142857142799</v>
      </c>
      <c r="Q1048">
        <v>0.13620837240175501</v>
      </c>
    </row>
    <row r="1049" spans="1:17" x14ac:dyDescent="0.3">
      <c r="A1049" t="s">
        <v>2252</v>
      </c>
      <c r="B1049" t="s">
        <v>2253</v>
      </c>
      <c r="C1049" t="str">
        <f>IFERROR(VLOOKUP(Table1[[#This Row],[Ticker]],[1]!Table2[[Symbol]:[Industry]],2,FALSE),"-")</f>
        <v>-</v>
      </c>
      <c r="D1049" t="s">
        <v>632</v>
      </c>
      <c r="E1049">
        <v>2529.2621835549999</v>
      </c>
      <c r="F1049">
        <v>174.11</v>
      </c>
      <c r="G1049">
        <v>-58.669920673000497</v>
      </c>
      <c r="H1049">
        <v>-1.1430563699885301</v>
      </c>
      <c r="I1049">
        <v>-40.367936973460502</v>
      </c>
      <c r="J1049">
        <v>-0.87036305021085703</v>
      </c>
      <c r="K1049">
        <v>171.658593690625</v>
      </c>
      <c r="L1049">
        <v>211.54007777287001</v>
      </c>
      <c r="M1049">
        <v>60.050885286475001</v>
      </c>
      <c r="N1049">
        <v>1.36887735148239</v>
      </c>
      <c r="O1049">
        <v>79.197059330308406</v>
      </c>
      <c r="P1049">
        <v>20.9769316286826</v>
      </c>
    </row>
    <row r="1050" spans="1:17" x14ac:dyDescent="0.3">
      <c r="A1050" t="s">
        <v>2254</v>
      </c>
      <c r="B1050" t="s">
        <v>2255</v>
      </c>
      <c r="C1050" t="str">
        <f>IFERROR(VLOOKUP(Table1[[#This Row],[Ticker]],[1]!Table2[[Symbol]:[Industry]],2,FALSE),"-")</f>
        <v>-</v>
      </c>
      <c r="D1050" t="s">
        <v>1906</v>
      </c>
      <c r="E1050">
        <v>2518.7543236619999</v>
      </c>
      <c r="F1050">
        <v>52.75</v>
      </c>
      <c r="G1050">
        <v>-5.7924470021241099</v>
      </c>
      <c r="H1050">
        <v>-5.9943199213660598</v>
      </c>
      <c r="I1050">
        <v>-17.7807016632417</v>
      </c>
      <c r="J1050">
        <v>0.65283717993601398</v>
      </c>
      <c r="K1050">
        <v>52.999436472043101</v>
      </c>
      <c r="L1050">
        <v>51.8490099088799</v>
      </c>
      <c r="M1050">
        <v>52.558215872250699</v>
      </c>
      <c r="N1050">
        <v>0.689983169570482</v>
      </c>
      <c r="O1050">
        <v>31.563981042654</v>
      </c>
      <c r="P1050">
        <v>29.606879606879598</v>
      </c>
      <c r="Q1050">
        <v>-1.2142904007225E-2</v>
      </c>
    </row>
    <row r="1051" spans="1:17" hidden="1" x14ac:dyDescent="0.3">
      <c r="A1051" t="s">
        <v>2256</v>
      </c>
      <c r="B1051" t="s">
        <v>2257</v>
      </c>
      <c r="C1051" t="str">
        <f>IFERROR(VLOOKUP(Table1[[#This Row],[Ticker]],[1]!Table2[[Symbol]:[Industry]],2,FALSE),"-")</f>
        <v>-</v>
      </c>
      <c r="D1051" t="s">
        <v>127</v>
      </c>
      <c r="E1051">
        <v>2518.366562922</v>
      </c>
      <c r="F1051">
        <v>182.59</v>
      </c>
      <c r="G1051">
        <v>29.563852844273601</v>
      </c>
      <c r="H1051">
        <v>1.3817488079678999</v>
      </c>
      <c r="I1051">
        <v>20.8242249837831</v>
      </c>
      <c r="J1051">
        <v>1.97159876322535</v>
      </c>
      <c r="K1051">
        <v>175.42277131498699</v>
      </c>
      <c r="L1051">
        <v>146.27739936932099</v>
      </c>
      <c r="M1051">
        <v>54.019415372567202</v>
      </c>
      <c r="N1051">
        <v>0.82734931074888196</v>
      </c>
      <c r="O1051">
        <v>11.791445314639301</v>
      </c>
      <c r="P1051">
        <v>94.038257173219904</v>
      </c>
      <c r="Q1051">
        <v>0.179072978079581</v>
      </c>
    </row>
    <row r="1052" spans="1:17" hidden="1" x14ac:dyDescent="0.3">
      <c r="A1052" t="s">
        <v>2258</v>
      </c>
      <c r="B1052" t="s">
        <v>2259</v>
      </c>
      <c r="C1052" t="str">
        <f>IFERROR(VLOOKUP(Table1[[#This Row],[Ticker]],[1]!Table2[[Symbol]:[Industry]],2,FALSE),"-")</f>
        <v>-</v>
      </c>
      <c r="D1052" t="s">
        <v>193</v>
      </c>
      <c r="E1052">
        <v>2515.98479748</v>
      </c>
      <c r="F1052">
        <v>257.60000000000002</v>
      </c>
      <c r="G1052">
        <v>-28.566051997552702</v>
      </c>
      <c r="H1052">
        <v>39.087226450428197</v>
      </c>
      <c r="I1052">
        <v>1.0522350743834401</v>
      </c>
      <c r="J1052">
        <v>41.086015576138003</v>
      </c>
      <c r="K1052">
        <v>201.424616543317</v>
      </c>
      <c r="L1052">
        <v>206.237618148352</v>
      </c>
      <c r="M1052">
        <v>92.230006761592307</v>
      </c>
      <c r="N1052">
        <v>3.8035268139733902</v>
      </c>
      <c r="O1052">
        <v>23.835403726708002</v>
      </c>
      <c r="P1052">
        <v>49.2035910802201</v>
      </c>
      <c r="Q1052">
        <v>0.105786327861513</v>
      </c>
    </row>
    <row r="1053" spans="1:17" hidden="1" x14ac:dyDescent="0.3">
      <c r="A1053" t="s">
        <v>2260</v>
      </c>
      <c r="B1053" t="s">
        <v>2261</v>
      </c>
      <c r="C1053" t="str">
        <f>IFERROR(VLOOKUP(Table1[[#This Row],[Ticker]],[1]!Table2[[Symbol]:[Industry]],2,FALSE),"-")</f>
        <v>-</v>
      </c>
      <c r="D1053" t="s">
        <v>2262</v>
      </c>
      <c r="E1053">
        <v>2514.2205108799999</v>
      </c>
      <c r="F1053">
        <v>501.4</v>
      </c>
      <c r="G1053">
        <v>94.597600164534697</v>
      </c>
      <c r="H1053">
        <v>-2.3004536665543398</v>
      </c>
      <c r="I1053">
        <v>8.9001157169267806</v>
      </c>
      <c r="J1053">
        <v>-7.60203329747781</v>
      </c>
      <c r="K1053">
        <v>516.21984622991295</v>
      </c>
      <c r="L1053">
        <v>422.02934319294502</v>
      </c>
      <c r="M1053">
        <v>36.321988639838402</v>
      </c>
      <c r="N1053">
        <v>1.6874538763700999</v>
      </c>
      <c r="O1053">
        <v>23.254886318308699</v>
      </c>
      <c r="P1053">
        <v>143.99026763990199</v>
      </c>
    </row>
    <row r="1054" spans="1:17" hidden="1" x14ac:dyDescent="0.3">
      <c r="A1054" t="s">
        <v>2263</v>
      </c>
      <c r="B1054" t="s">
        <v>2264</v>
      </c>
      <c r="C1054" t="str">
        <f>IFERROR(VLOOKUP(Table1[[#This Row],[Ticker]],[1]!Table2[[Symbol]:[Industry]],2,FALSE),"-")</f>
        <v>-</v>
      </c>
      <c r="D1054" t="s">
        <v>95</v>
      </c>
      <c r="E1054">
        <v>2502.4023500399999</v>
      </c>
      <c r="F1054">
        <v>29.53</v>
      </c>
      <c r="G1054">
        <v>161.89515342641599</v>
      </c>
      <c r="H1054">
        <v>1.55800124714774</v>
      </c>
      <c r="I1054">
        <v>6.0594865605081596</v>
      </c>
      <c r="J1054">
        <v>5.6519744416045503</v>
      </c>
      <c r="K1054">
        <v>27.139993834287601</v>
      </c>
      <c r="L1054">
        <v>23.451118835266001</v>
      </c>
      <c r="M1054">
        <v>57.947101578377797</v>
      </c>
      <c r="N1054">
        <v>1.19240299146815</v>
      </c>
      <c r="O1054">
        <v>13.6132746359634</v>
      </c>
      <c r="P1054">
        <v>207.62085792257099</v>
      </c>
      <c r="Q1054">
        <v>8.4299311773600005E-2</v>
      </c>
    </row>
    <row r="1055" spans="1:17" hidden="1" x14ac:dyDescent="0.3">
      <c r="A1055" t="s">
        <v>2265</v>
      </c>
      <c r="B1055" t="s">
        <v>2266</v>
      </c>
      <c r="C1055" t="str">
        <f>IFERROR(VLOOKUP(Table1[[#This Row],[Ticker]],[1]!Table2[[Symbol]:[Industry]],2,FALSE),"-")</f>
        <v>-</v>
      </c>
      <c r="D1055" t="s">
        <v>303</v>
      </c>
      <c r="E1055">
        <v>2494.7318763599901</v>
      </c>
      <c r="F1055">
        <v>402.3</v>
      </c>
      <c r="G1055">
        <v>42.656198700305502</v>
      </c>
      <c r="H1055">
        <v>-57.735637914898199</v>
      </c>
      <c r="I1055">
        <v>-3.2096194827914202</v>
      </c>
      <c r="J1055">
        <v>-4.5255010129809303</v>
      </c>
      <c r="K1055">
        <v>433.67553911671098</v>
      </c>
      <c r="L1055">
        <v>370.92199164365599</v>
      </c>
      <c r="M1055">
        <v>35.854424419730599</v>
      </c>
      <c r="N1055">
        <v>0.54400459517451405</v>
      </c>
      <c r="O1055">
        <v>35.210042257022103</v>
      </c>
      <c r="P1055">
        <v>94.441759304011597</v>
      </c>
      <c r="Q1055">
        <v>9.8546964434986006E-2</v>
      </c>
    </row>
    <row r="1056" spans="1:17" hidden="1" x14ac:dyDescent="0.3">
      <c r="A1056" t="s">
        <v>2267</v>
      </c>
      <c r="B1056" t="s">
        <v>2268</v>
      </c>
      <c r="C1056" t="str">
        <f>IFERROR(VLOOKUP(Table1[[#This Row],[Ticker]],[1]!Table2[[Symbol]:[Industry]],2,FALSE),"-")</f>
        <v>-</v>
      </c>
      <c r="D1056" t="s">
        <v>335</v>
      </c>
      <c r="E1056">
        <v>2481.2456332950001</v>
      </c>
      <c r="F1056">
        <v>269.75</v>
      </c>
      <c r="G1056">
        <v>0.173134689142425</v>
      </c>
      <c r="H1056">
        <v>-5.5788925854136702</v>
      </c>
      <c r="I1056">
        <v>32.4357002227853</v>
      </c>
      <c r="J1056">
        <v>1.82787510554887</v>
      </c>
      <c r="K1056">
        <v>243.75112072784799</v>
      </c>
      <c r="M1056">
        <v>59.807749893315503</v>
      </c>
      <c r="N1056">
        <v>0.71206044306766103</v>
      </c>
      <c r="O1056">
        <v>6.0240963855421699</v>
      </c>
      <c r="P1056">
        <v>79.116865869853896</v>
      </c>
    </row>
    <row r="1057" spans="1:17" hidden="1" x14ac:dyDescent="0.3">
      <c r="A1057" t="s">
        <v>2269</v>
      </c>
      <c r="B1057" t="s">
        <v>2270</v>
      </c>
      <c r="C1057" t="str">
        <f>IFERROR(VLOOKUP(Table1[[#This Row],[Ticker]],[1]!Table2[[Symbol]:[Industry]],2,FALSE),"-")</f>
        <v>-</v>
      </c>
      <c r="D1057" t="s">
        <v>101</v>
      </c>
      <c r="E1057">
        <v>2473.9237899209902</v>
      </c>
      <c r="F1057">
        <v>21.14</v>
      </c>
      <c r="G1057">
        <v>34.558475310190701</v>
      </c>
      <c r="H1057">
        <v>-4.48638872928385</v>
      </c>
      <c r="I1057">
        <v>-10.3056513203269</v>
      </c>
      <c r="J1057">
        <v>-1.04414864490877</v>
      </c>
      <c r="K1057">
        <v>20.459234398483702</v>
      </c>
      <c r="L1057">
        <v>18.894318083601799</v>
      </c>
      <c r="M1057">
        <v>46.310511758110202</v>
      </c>
      <c r="N1057">
        <v>1.12632743932469</v>
      </c>
      <c r="O1057">
        <v>50.826207307998402</v>
      </c>
      <c r="P1057">
        <v>89.550689688005804</v>
      </c>
      <c r="Q1057">
        <v>0.16395424449506399</v>
      </c>
    </row>
    <row r="1058" spans="1:17" x14ac:dyDescent="0.3">
      <c r="A1058" t="s">
        <v>2271</v>
      </c>
      <c r="B1058" t="s">
        <v>2272</v>
      </c>
      <c r="C1058" t="str">
        <f>IFERROR(VLOOKUP(Table1[[#This Row],[Ticker]],[1]!Table2[[Symbol]:[Industry]],2,FALSE),"-")</f>
        <v>-</v>
      </c>
      <c r="D1058" t="s">
        <v>402</v>
      </c>
      <c r="E1058">
        <v>2472.2130979599901</v>
      </c>
      <c r="F1058">
        <v>469.9</v>
      </c>
      <c r="G1058">
        <v>-36.6132883997021</v>
      </c>
      <c r="H1058">
        <v>-2.8126275438705899</v>
      </c>
      <c r="I1058">
        <v>-21.6459387044526</v>
      </c>
      <c r="J1058">
        <v>1.91402701061789</v>
      </c>
      <c r="K1058">
        <v>469.79669134931299</v>
      </c>
      <c r="L1058">
        <v>494.601046215385</v>
      </c>
      <c r="M1058">
        <v>56.558960310118302</v>
      </c>
      <c r="N1058">
        <v>1.1511728742284899</v>
      </c>
      <c r="O1058">
        <v>23.856139604171101</v>
      </c>
      <c r="P1058">
        <v>8.4968829369660401</v>
      </c>
    </row>
    <row r="1059" spans="1:17" hidden="1" x14ac:dyDescent="0.3">
      <c r="A1059" t="s">
        <v>2273</v>
      </c>
      <c r="B1059" t="s">
        <v>2274</v>
      </c>
      <c r="C1059" t="str">
        <f>IFERROR(VLOOKUP(Table1[[#This Row],[Ticker]],[1]!Table2[[Symbol]:[Industry]],2,FALSE),"-")</f>
        <v>-</v>
      </c>
      <c r="D1059" t="s">
        <v>139</v>
      </c>
      <c r="E1059">
        <v>2470.2795731249998</v>
      </c>
      <c r="F1059">
        <v>693.45</v>
      </c>
      <c r="G1059">
        <v>97.337231325850894</v>
      </c>
      <c r="H1059">
        <v>2.6247244523751498</v>
      </c>
      <c r="I1059">
        <v>-7.6698957334661602</v>
      </c>
      <c r="J1059">
        <v>-2.94455732231371</v>
      </c>
      <c r="K1059">
        <v>684.52413960374304</v>
      </c>
      <c r="L1059">
        <v>604.75489106553096</v>
      </c>
      <c r="M1059">
        <v>47.234118866439701</v>
      </c>
      <c r="N1059">
        <v>0.49144713028196901</v>
      </c>
      <c r="O1059">
        <v>18.075977900778799</v>
      </c>
      <c r="P1059">
        <v>130.302538846733</v>
      </c>
      <c r="Q1059">
        <v>7.2866957810092003E-2</v>
      </c>
    </row>
    <row r="1060" spans="1:17" hidden="1" x14ac:dyDescent="0.3">
      <c r="A1060" t="s">
        <v>2275</v>
      </c>
      <c r="B1060" t="s">
        <v>2276</v>
      </c>
      <c r="C1060" t="str">
        <f>IFERROR(VLOOKUP(Table1[[#This Row],[Ticker]],[1]!Table2[[Symbol]:[Industry]],2,FALSE),"-")</f>
        <v>-</v>
      </c>
      <c r="D1060" t="s">
        <v>248</v>
      </c>
      <c r="E1060">
        <v>2465.3832642450002</v>
      </c>
      <c r="F1060">
        <v>2389.65</v>
      </c>
      <c r="G1060">
        <v>134.40223753620501</v>
      </c>
      <c r="H1060">
        <v>16.602136639314601</v>
      </c>
      <c r="I1060">
        <v>67.105439176746302</v>
      </c>
      <c r="J1060">
        <v>10.600930159592901</v>
      </c>
      <c r="K1060">
        <v>1898.12637734386</v>
      </c>
      <c r="L1060">
        <v>1499.6174016899099</v>
      </c>
      <c r="M1060">
        <v>77.937123918762595</v>
      </c>
      <c r="N1060">
        <v>1.08640615658401</v>
      </c>
      <c r="O1060">
        <v>6.7080953277676603</v>
      </c>
      <c r="P1060">
        <v>166.67224640107099</v>
      </c>
      <c r="Q1060">
        <v>0.127849585777282</v>
      </c>
    </row>
    <row r="1061" spans="1:17" x14ac:dyDescent="0.3">
      <c r="A1061" t="s">
        <v>2277</v>
      </c>
      <c r="B1061" t="s">
        <v>2278</v>
      </c>
      <c r="C1061" t="str">
        <f>IFERROR(VLOOKUP(Table1[[#This Row],[Ticker]],[1]!Table2[[Symbol]:[Industry]],2,FALSE),"-")</f>
        <v>-</v>
      </c>
      <c r="D1061" t="s">
        <v>385</v>
      </c>
      <c r="E1061">
        <v>2464.4990711999999</v>
      </c>
      <c r="F1061">
        <v>228.28</v>
      </c>
      <c r="G1061">
        <v>-23.3648041971495</v>
      </c>
      <c r="H1061">
        <v>-2.2673622518043799</v>
      </c>
      <c r="I1061">
        <v>-52.613317027412599</v>
      </c>
      <c r="J1061">
        <v>0.92607966310045398</v>
      </c>
      <c r="K1061">
        <v>219.19750637434899</v>
      </c>
      <c r="L1061">
        <v>253.35068059864901</v>
      </c>
      <c r="M1061">
        <v>54.774566924607598</v>
      </c>
      <c r="N1061">
        <v>0.84993904997370096</v>
      </c>
      <c r="O1061">
        <v>89.131768004205298</v>
      </c>
      <c r="P1061">
        <v>19.2062663185378</v>
      </c>
      <c r="Q1061">
        <v>-4.1278438061166003E-2</v>
      </c>
    </row>
    <row r="1062" spans="1:17" hidden="1" x14ac:dyDescent="0.3">
      <c r="A1062" t="s">
        <v>2279</v>
      </c>
      <c r="B1062" t="s">
        <v>2280</v>
      </c>
      <c r="C1062" t="str">
        <f>IFERROR(VLOOKUP(Table1[[#This Row],[Ticker]],[1]!Table2[[Symbol]:[Industry]],2,FALSE),"-")</f>
        <v>-</v>
      </c>
      <c r="D1062" t="s">
        <v>514</v>
      </c>
      <c r="E1062">
        <v>2464.0659586199999</v>
      </c>
      <c r="F1062">
        <v>711.55</v>
      </c>
      <c r="G1062">
        <v>35.481923250516999</v>
      </c>
      <c r="H1062">
        <v>-20.180409913098899</v>
      </c>
      <c r="I1062">
        <v>43.818992233443304</v>
      </c>
      <c r="J1062">
        <v>0.95983708354150499</v>
      </c>
      <c r="K1062">
        <v>734.364135784165</v>
      </c>
      <c r="L1062">
        <v>609.35371630009797</v>
      </c>
      <c r="M1062">
        <v>47.713665700349402</v>
      </c>
      <c r="N1062">
        <v>0.83380603000230502</v>
      </c>
      <c r="O1062">
        <v>31.824889326118999</v>
      </c>
      <c r="P1062">
        <v>84.818181818181799</v>
      </c>
      <c r="Q1062">
        <v>0.15987928140791999</v>
      </c>
    </row>
    <row r="1063" spans="1:17" hidden="1" x14ac:dyDescent="0.3">
      <c r="A1063" t="s">
        <v>2281</v>
      </c>
      <c r="B1063" t="s">
        <v>2282</v>
      </c>
      <c r="C1063" t="str">
        <f>IFERROR(VLOOKUP(Table1[[#This Row],[Ticker]],[1]!Table2[[Symbol]:[Industry]],2,FALSE),"-")</f>
        <v>-</v>
      </c>
      <c r="D1063" t="s">
        <v>306</v>
      </c>
      <c r="E1063">
        <v>2458.2997790999998</v>
      </c>
      <c r="F1063">
        <v>482.6</v>
      </c>
      <c r="G1063">
        <v>-16.010561917018499</v>
      </c>
      <c r="H1063">
        <v>12.291717984487001</v>
      </c>
      <c r="I1063">
        <v>-14.375770005380801</v>
      </c>
      <c r="J1063">
        <v>12.1706520463831</v>
      </c>
      <c r="K1063">
        <v>445.85336952400598</v>
      </c>
      <c r="L1063">
        <v>444.03314346956603</v>
      </c>
      <c r="M1063">
        <v>82.693353438192503</v>
      </c>
      <c r="N1063">
        <v>1.4682378722859899</v>
      </c>
      <c r="O1063">
        <v>32.791131371736398</v>
      </c>
      <c r="P1063">
        <v>46.2424242424242</v>
      </c>
      <c r="Q1063">
        <v>5.8631141125730001E-2</v>
      </c>
    </row>
    <row r="1064" spans="1:17" hidden="1" x14ac:dyDescent="0.3">
      <c r="A1064" t="s">
        <v>2283</v>
      </c>
      <c r="B1064" t="s">
        <v>2284</v>
      </c>
      <c r="C1064" t="str">
        <f>IFERROR(VLOOKUP(Table1[[#This Row],[Ticker]],[1]!Table2[[Symbol]:[Industry]],2,FALSE),"-")</f>
        <v>-</v>
      </c>
      <c r="D1064" t="s">
        <v>193</v>
      </c>
      <c r="E1064">
        <v>2458.1056640500001</v>
      </c>
      <c r="F1064">
        <v>439.65</v>
      </c>
      <c r="G1064">
        <v>-8.6985695461971897</v>
      </c>
      <c r="H1064">
        <v>2.0835527881198201</v>
      </c>
      <c r="I1064">
        <v>10.2604400895137</v>
      </c>
      <c r="J1064">
        <v>-4.1251280796021197</v>
      </c>
      <c r="K1064">
        <v>434.51876881533201</v>
      </c>
      <c r="L1064">
        <v>394.226369476299</v>
      </c>
      <c r="M1064">
        <v>42.477008657423703</v>
      </c>
      <c r="N1064">
        <v>0.62609871661077998</v>
      </c>
      <c r="O1064">
        <v>11.224837939269801</v>
      </c>
      <c r="P1064">
        <v>40.440824149496798</v>
      </c>
      <c r="Q1064">
        <v>3.1173653932083E-2</v>
      </c>
    </row>
    <row r="1065" spans="1:17" hidden="1" x14ac:dyDescent="0.3">
      <c r="A1065" t="s">
        <v>2285</v>
      </c>
      <c r="B1065" t="s">
        <v>2286</v>
      </c>
      <c r="C1065" t="str">
        <f>IFERROR(VLOOKUP(Table1[[#This Row],[Ticker]],[1]!Table2[[Symbol]:[Industry]],2,FALSE),"-")</f>
        <v>-</v>
      </c>
      <c r="D1065" t="s">
        <v>300</v>
      </c>
      <c r="E1065">
        <v>2450.1729784949998</v>
      </c>
      <c r="F1065">
        <v>1604.3</v>
      </c>
      <c r="G1065">
        <v>38.896394305633301</v>
      </c>
      <c r="H1065">
        <v>-7.28374850842855</v>
      </c>
      <c r="I1065">
        <v>-18.0302164803464</v>
      </c>
      <c r="J1065">
        <v>-2.4232674070324198</v>
      </c>
      <c r="K1065">
        <v>1634.70171055316</v>
      </c>
      <c r="L1065">
        <v>1500.9912768699901</v>
      </c>
      <c r="M1065">
        <v>49.461685783468397</v>
      </c>
      <c r="N1065">
        <v>0.70213708806018704</v>
      </c>
      <c r="O1065">
        <v>21.872467742940799</v>
      </c>
      <c r="P1065">
        <v>72.616741984075702</v>
      </c>
      <c r="Q1065">
        <v>4.8178889053799998E-4</v>
      </c>
    </row>
    <row r="1066" spans="1:17" hidden="1" x14ac:dyDescent="0.3">
      <c r="A1066" t="s">
        <v>2287</v>
      </c>
      <c r="B1066" t="s">
        <v>2288</v>
      </c>
      <c r="C1066" t="str">
        <f>IFERROR(VLOOKUP(Table1[[#This Row],[Ticker]],[1]!Table2[[Symbol]:[Industry]],2,FALSE),"-")</f>
        <v>-</v>
      </c>
      <c r="D1066" t="s">
        <v>446</v>
      </c>
      <c r="E1066">
        <v>2449.3563081000002</v>
      </c>
      <c r="F1066">
        <v>601.95000000000005</v>
      </c>
      <c r="G1066">
        <v>-42.695466410072399</v>
      </c>
      <c r="H1066">
        <v>-4.5521964840362203</v>
      </c>
      <c r="I1066">
        <v>-30.3081973181413</v>
      </c>
      <c r="J1066">
        <v>3.4323582369137098</v>
      </c>
      <c r="K1066">
        <v>605.75343054167502</v>
      </c>
      <c r="L1066">
        <v>642.120408450642</v>
      </c>
      <c r="M1066">
        <v>63.1169174671966</v>
      </c>
      <c r="N1066">
        <v>1.1116117563214101</v>
      </c>
      <c r="O1066">
        <v>32.677132652213601</v>
      </c>
      <c r="P1066">
        <v>11.7412288843512</v>
      </c>
      <c r="Q1066">
        <v>-5.4056103224879998E-3</v>
      </c>
    </row>
    <row r="1067" spans="1:17" hidden="1" x14ac:dyDescent="0.3">
      <c r="A1067" t="s">
        <v>2289</v>
      </c>
      <c r="B1067" t="s">
        <v>2290</v>
      </c>
      <c r="C1067" t="str">
        <f>IFERROR(VLOOKUP(Table1[[#This Row],[Ticker]],[1]!Table2[[Symbol]:[Industry]],2,FALSE),"-")</f>
        <v>-</v>
      </c>
      <c r="D1067" t="s">
        <v>473</v>
      </c>
      <c r="E1067">
        <v>2441.614</v>
      </c>
      <c r="F1067">
        <v>368.72</v>
      </c>
      <c r="G1067">
        <v>61.579813234466798</v>
      </c>
      <c r="H1067">
        <v>56.534718312732302</v>
      </c>
      <c r="I1067">
        <v>37.173046020394999</v>
      </c>
      <c r="J1067">
        <v>3.7308276975322201</v>
      </c>
      <c r="K1067">
        <v>267.06668773371803</v>
      </c>
      <c r="L1067">
        <v>227.33400737076499</v>
      </c>
      <c r="M1067">
        <v>70.773430406075306</v>
      </c>
      <c r="N1067">
        <v>4.0484113979798497</v>
      </c>
      <c r="O1067">
        <v>6.81546973313083</v>
      </c>
      <c r="P1067">
        <v>108.31638418079</v>
      </c>
      <c r="Q1067">
        <v>7.4688982204553001E-2</v>
      </c>
    </row>
    <row r="1068" spans="1:17" x14ac:dyDescent="0.3">
      <c r="A1068" t="s">
        <v>2291</v>
      </c>
      <c r="B1068" t="s">
        <v>2292</v>
      </c>
      <c r="C1068" t="str">
        <f>IFERROR(VLOOKUP(Table1[[#This Row],[Ticker]],[1]!Table2[[Symbol]:[Industry]],2,FALSE),"-")</f>
        <v>-</v>
      </c>
      <c r="D1068" t="s">
        <v>1560</v>
      </c>
      <c r="E1068">
        <v>2434.3905989999998</v>
      </c>
      <c r="F1068">
        <v>575.54999999999995</v>
      </c>
      <c r="G1068">
        <v>-49.469881047679699</v>
      </c>
      <c r="H1068">
        <v>-11.3825088299316</v>
      </c>
      <c r="I1068">
        <v>-33.535421087329503</v>
      </c>
      <c r="J1068">
        <v>-0.94344219808549401</v>
      </c>
      <c r="K1068">
        <v>635.91773039172801</v>
      </c>
      <c r="L1068">
        <v>696.88966334435497</v>
      </c>
      <c r="M1068">
        <v>44.441778958105097</v>
      </c>
      <c r="N1068">
        <v>1.46353864380577</v>
      </c>
      <c r="O1068">
        <v>57.240900008687298</v>
      </c>
      <c r="P1068">
        <v>6.3470066518846702</v>
      </c>
    </row>
    <row r="1069" spans="1:17" hidden="1" x14ac:dyDescent="0.3">
      <c r="A1069" t="s">
        <v>2293</v>
      </c>
      <c r="B1069" t="s">
        <v>2294</v>
      </c>
      <c r="C1069" t="str">
        <f>IFERROR(VLOOKUP(Table1[[#This Row],[Ticker]],[1]!Table2[[Symbol]:[Industry]],2,FALSE),"-")</f>
        <v>-</v>
      </c>
      <c r="D1069" t="s">
        <v>632</v>
      </c>
      <c r="E1069">
        <v>2419.7087999999999</v>
      </c>
      <c r="F1069">
        <v>429</v>
      </c>
      <c r="G1069">
        <v>21.318692249854301</v>
      </c>
      <c r="H1069">
        <v>-1.3613345715554199</v>
      </c>
      <c r="I1069">
        <v>7.4536749038250196</v>
      </c>
      <c r="J1069">
        <v>-1.17390949372981</v>
      </c>
      <c r="K1069">
        <v>404.97501931885</v>
      </c>
      <c r="L1069">
        <v>355.81691804994898</v>
      </c>
      <c r="M1069">
        <v>50.172566619279202</v>
      </c>
      <c r="N1069">
        <v>0.45804412842028203</v>
      </c>
      <c r="O1069">
        <v>10.489510489510399</v>
      </c>
      <c r="P1069">
        <v>64.683301343569994</v>
      </c>
      <c r="Q1069">
        <v>6.8583660963999996E-2</v>
      </c>
    </row>
    <row r="1070" spans="1:17" hidden="1" x14ac:dyDescent="0.3">
      <c r="A1070" t="s">
        <v>2295</v>
      </c>
      <c r="B1070" t="s">
        <v>2296</v>
      </c>
      <c r="C1070" t="str">
        <f>IFERROR(VLOOKUP(Table1[[#This Row],[Ticker]],[1]!Table2[[Symbol]:[Industry]],2,FALSE),"-")</f>
        <v>-</v>
      </c>
      <c r="D1070" t="s">
        <v>54</v>
      </c>
      <c r="E1070">
        <v>2419.516441962</v>
      </c>
      <c r="F1070">
        <v>217.76</v>
      </c>
      <c r="G1070">
        <v>-24.743748142330801</v>
      </c>
      <c r="H1070">
        <v>-2.69672625803081</v>
      </c>
      <c r="I1070">
        <v>-20.022288510030901</v>
      </c>
      <c r="J1070">
        <v>5.1622730500410503</v>
      </c>
      <c r="K1070">
        <v>217.948640733334</v>
      </c>
      <c r="L1070">
        <v>224.23038773695501</v>
      </c>
      <c r="M1070">
        <v>64.283018087414902</v>
      </c>
      <c r="N1070">
        <v>1.25356730108484</v>
      </c>
      <c r="O1070">
        <v>30.212160176340898</v>
      </c>
      <c r="P1070">
        <v>18.962032231630602</v>
      </c>
      <c r="Q1070">
        <v>0.102655923188996</v>
      </c>
    </row>
    <row r="1071" spans="1:17" hidden="1" x14ac:dyDescent="0.3">
      <c r="A1071" t="s">
        <v>2297</v>
      </c>
      <c r="B1071" t="s">
        <v>2298</v>
      </c>
      <c r="C1071" t="str">
        <f>IFERROR(VLOOKUP(Table1[[#This Row],[Ticker]],[1]!Table2[[Symbol]:[Industry]],2,FALSE),"-")</f>
        <v>-</v>
      </c>
      <c r="D1071" t="s">
        <v>193</v>
      </c>
      <c r="E1071">
        <v>2417.1263111599901</v>
      </c>
      <c r="F1071">
        <v>740.55</v>
      </c>
      <c r="G1071">
        <v>-3.6595194718952402</v>
      </c>
      <c r="H1071">
        <v>40.499398655648797</v>
      </c>
      <c r="I1071">
        <v>43.151654713523698</v>
      </c>
      <c r="J1071">
        <v>8.8824196368318606</v>
      </c>
      <c r="K1071">
        <v>594.354880619553</v>
      </c>
      <c r="L1071">
        <v>530.27216577478396</v>
      </c>
      <c r="M1071">
        <v>82.142398624154396</v>
      </c>
      <c r="N1071">
        <v>1.8241477356348501</v>
      </c>
      <c r="O1071">
        <v>6.9677942070082999</v>
      </c>
      <c r="P1071">
        <v>84.216417910447703</v>
      </c>
      <c r="Q1071">
        <v>3.7637530888976999E-2</v>
      </c>
    </row>
    <row r="1072" spans="1:17" x14ac:dyDescent="0.3">
      <c r="A1072" t="s">
        <v>2299</v>
      </c>
      <c r="B1072" t="s">
        <v>2300</v>
      </c>
      <c r="C1072" t="str">
        <f>IFERROR(VLOOKUP(Table1[[#This Row],[Ticker]],[1]!Table2[[Symbol]:[Industry]],2,FALSE),"-")</f>
        <v>-</v>
      </c>
      <c r="D1072" t="s">
        <v>735</v>
      </c>
      <c r="E1072">
        <v>2411.0426235149998</v>
      </c>
      <c r="F1072">
        <v>450.95</v>
      </c>
      <c r="G1072">
        <v>-41.2559033756799</v>
      </c>
      <c r="H1072">
        <v>-14.5532785331878</v>
      </c>
      <c r="I1072">
        <v>-17.7400025163134</v>
      </c>
      <c r="J1072">
        <v>-3.8443843441766901</v>
      </c>
      <c r="K1072">
        <v>476.86832957844302</v>
      </c>
      <c r="L1072">
        <v>484.89212496737599</v>
      </c>
      <c r="M1072">
        <v>38.676282532410497</v>
      </c>
      <c r="N1072">
        <v>1.2548044592943699</v>
      </c>
      <c r="O1072">
        <v>27.375540525557099</v>
      </c>
      <c r="P1072">
        <v>15.8956566435363</v>
      </c>
      <c r="Q1072">
        <v>-0.106431690444482</v>
      </c>
    </row>
    <row r="1073" spans="1:17" hidden="1" x14ac:dyDescent="0.3">
      <c r="A1073" t="s">
        <v>2301</v>
      </c>
      <c r="B1073" t="s">
        <v>2302</v>
      </c>
      <c r="C1073" t="str">
        <f>IFERROR(VLOOKUP(Table1[[#This Row],[Ticker]],[1]!Table2[[Symbol]:[Industry]],2,FALSE),"-")</f>
        <v>-</v>
      </c>
      <c r="D1073" t="s">
        <v>1848</v>
      </c>
      <c r="E1073">
        <v>2410.56</v>
      </c>
      <c r="F1073">
        <v>387.85</v>
      </c>
      <c r="G1073">
        <v>23.354586538222001</v>
      </c>
      <c r="H1073">
        <v>20.9976978165292</v>
      </c>
      <c r="I1073">
        <v>41.198658043291999</v>
      </c>
      <c r="J1073">
        <v>7.6093055857969496</v>
      </c>
      <c r="K1073">
        <v>322.06583105990097</v>
      </c>
      <c r="L1073">
        <v>283.90176421153302</v>
      </c>
      <c r="M1073">
        <v>77.370861643283803</v>
      </c>
      <c r="N1073">
        <v>1.7987856734350001</v>
      </c>
      <c r="O1073">
        <v>2.11421941472218</v>
      </c>
      <c r="P1073">
        <v>70.821404976877304</v>
      </c>
      <c r="Q1073">
        <v>0.181067146839308</v>
      </c>
    </row>
    <row r="1074" spans="1:17" hidden="1" x14ac:dyDescent="0.3">
      <c r="A1074" t="s">
        <v>2303</v>
      </c>
      <c r="B1074" t="s">
        <v>2304</v>
      </c>
      <c r="C1074" t="str">
        <f>IFERROR(VLOOKUP(Table1[[#This Row],[Ticker]],[1]!Table2[[Symbol]:[Industry]],2,FALSE),"-")</f>
        <v>-</v>
      </c>
      <c r="D1074" t="s">
        <v>971</v>
      </c>
      <c r="E1074">
        <v>2406.5353212499999</v>
      </c>
      <c r="F1074">
        <v>131.03</v>
      </c>
      <c r="G1074">
        <v>-15.894426515539299</v>
      </c>
      <c r="H1074">
        <v>11.201960275193199</v>
      </c>
      <c r="I1074">
        <v>-0.25791525528592801</v>
      </c>
      <c r="J1074">
        <v>-3.6060176718366401</v>
      </c>
      <c r="M1074">
        <v>65.057908973949793</v>
      </c>
      <c r="O1074">
        <v>9.8984965275127799</v>
      </c>
      <c r="P1074">
        <v>22.34360410831</v>
      </c>
    </row>
    <row r="1075" spans="1:17" hidden="1" x14ac:dyDescent="0.3">
      <c r="A1075" t="s">
        <v>2305</v>
      </c>
      <c r="B1075" t="s">
        <v>2306</v>
      </c>
      <c r="C1075" t="str">
        <f>IFERROR(VLOOKUP(Table1[[#This Row],[Ticker]],[1]!Table2[[Symbol]:[Industry]],2,FALSE),"-")</f>
        <v>-</v>
      </c>
      <c r="D1075" t="s">
        <v>127</v>
      </c>
      <c r="E1075">
        <v>2404.8082663499999</v>
      </c>
      <c r="F1075">
        <v>348.75</v>
      </c>
      <c r="G1075">
        <v>-25.759115458359901</v>
      </c>
      <c r="H1075">
        <v>-11.580913643735601</v>
      </c>
      <c r="I1075">
        <v>-10.122604198106499</v>
      </c>
      <c r="J1075">
        <v>-1.1964673785670701</v>
      </c>
      <c r="M1075">
        <v>38.876525213122001</v>
      </c>
      <c r="O1075">
        <v>14.695340501792099</v>
      </c>
      <c r="P1075">
        <v>12.5</v>
      </c>
    </row>
    <row r="1076" spans="1:17" hidden="1" x14ac:dyDescent="0.3">
      <c r="A1076" t="s">
        <v>2307</v>
      </c>
      <c r="B1076" t="s">
        <v>2308</v>
      </c>
      <c r="C1076" t="str">
        <f>IFERROR(VLOOKUP(Table1[[#This Row],[Ticker]],[1]!Table2[[Symbol]:[Industry]],2,FALSE),"-")</f>
        <v>-</v>
      </c>
      <c r="D1076" t="s">
        <v>561</v>
      </c>
      <c r="E1076">
        <v>2402.2362216000001</v>
      </c>
      <c r="F1076">
        <v>459.2</v>
      </c>
      <c r="G1076">
        <v>-40.8753559980766</v>
      </c>
      <c r="H1076">
        <v>-4.34453543860743</v>
      </c>
      <c r="I1076">
        <v>-14.7230361486299</v>
      </c>
      <c r="J1076">
        <v>7.55199229743448</v>
      </c>
      <c r="K1076">
        <v>438.75143055925201</v>
      </c>
      <c r="L1076">
        <v>455.57423784553202</v>
      </c>
      <c r="M1076">
        <v>74.992719677695902</v>
      </c>
      <c r="N1076">
        <v>1.09529437420147</v>
      </c>
      <c r="O1076">
        <v>22.6807491289198</v>
      </c>
      <c r="P1076">
        <v>19.895561357702299</v>
      </c>
      <c r="Q1076">
        <v>2.4915680024418001E-2</v>
      </c>
    </row>
    <row r="1077" spans="1:17" hidden="1" x14ac:dyDescent="0.3">
      <c r="A1077" t="s">
        <v>2309</v>
      </c>
      <c r="B1077" t="s">
        <v>2310</v>
      </c>
      <c r="C1077" t="str">
        <f>IFERROR(VLOOKUP(Table1[[#This Row],[Ticker]],[1]!Table2[[Symbol]:[Industry]],2,FALSE),"-")</f>
        <v>-</v>
      </c>
      <c r="D1077" t="s">
        <v>385</v>
      </c>
      <c r="E1077">
        <v>2394.903613125</v>
      </c>
      <c r="F1077">
        <v>1213.0999999999999</v>
      </c>
      <c r="G1077">
        <v>-37.429034048177201</v>
      </c>
      <c r="H1077">
        <v>-6.7270748037541104</v>
      </c>
      <c r="I1077">
        <v>23.9284857883329</v>
      </c>
      <c r="J1077">
        <v>0.20947738332747101</v>
      </c>
      <c r="K1077">
        <v>1238.1515709129001</v>
      </c>
      <c r="L1077">
        <v>1216.7784207485799</v>
      </c>
      <c r="M1077">
        <v>50.627952038841201</v>
      </c>
      <c r="N1077">
        <v>0.47299009816019499</v>
      </c>
      <c r="O1077">
        <v>21.539856565823101</v>
      </c>
      <c r="P1077">
        <v>47.033513120416899</v>
      </c>
      <c r="Q1077">
        <v>-3.3463109692648998E-2</v>
      </c>
    </row>
    <row r="1078" spans="1:17" hidden="1" x14ac:dyDescent="0.3">
      <c r="A1078" t="s">
        <v>2311</v>
      </c>
      <c r="B1078" t="s">
        <v>2312</v>
      </c>
      <c r="C1078" t="str">
        <f>IFERROR(VLOOKUP(Table1[[#This Row],[Ticker]],[1]!Table2[[Symbol]:[Industry]],2,FALSE),"-")</f>
        <v>-</v>
      </c>
      <c r="D1078" t="s">
        <v>248</v>
      </c>
      <c r="E1078">
        <v>2384.283907045</v>
      </c>
      <c r="F1078">
        <v>4700.95</v>
      </c>
      <c r="G1078">
        <v>57.513407842950997</v>
      </c>
      <c r="H1078">
        <v>2.2063645164260102</v>
      </c>
      <c r="I1078">
        <v>28.513323524381001</v>
      </c>
      <c r="J1078">
        <v>3.6073081121659398</v>
      </c>
      <c r="K1078">
        <v>4283.4528420315601</v>
      </c>
      <c r="L1078">
        <v>3622.3759337336</v>
      </c>
      <c r="M1078">
        <v>66.2674909589078</v>
      </c>
      <c r="N1078">
        <v>1.1620474396840299</v>
      </c>
      <c r="O1078">
        <v>5.9360342058519997</v>
      </c>
      <c r="P1078">
        <v>99.997872793022694</v>
      </c>
      <c r="Q1078">
        <v>0.104784717073155</v>
      </c>
    </row>
    <row r="1079" spans="1:17" hidden="1" x14ac:dyDescent="0.3">
      <c r="A1079" t="s">
        <v>2313</v>
      </c>
      <c r="B1079" t="s">
        <v>2314</v>
      </c>
      <c r="C1079" t="str">
        <f>IFERROR(VLOOKUP(Table1[[#This Row],[Ticker]],[1]!Table2[[Symbol]:[Industry]],2,FALSE),"-")</f>
        <v>-</v>
      </c>
      <c r="D1079" t="s">
        <v>51</v>
      </c>
      <c r="E1079">
        <v>2378.63818296</v>
      </c>
      <c r="F1079">
        <v>832.25</v>
      </c>
      <c r="G1079">
        <v>6.5137967046506899</v>
      </c>
      <c r="H1079">
        <v>8.4965161223357608</v>
      </c>
      <c r="I1079">
        <v>14.137658990996201</v>
      </c>
      <c r="J1079">
        <v>4.1422595887588001</v>
      </c>
      <c r="K1079">
        <v>756.137856467917</v>
      </c>
      <c r="L1079">
        <v>699.46883947712195</v>
      </c>
      <c r="M1079">
        <v>72.6201224252803</v>
      </c>
      <c r="N1079">
        <v>3.0415264602756098</v>
      </c>
      <c r="O1079">
        <v>3.64674076299189</v>
      </c>
      <c r="P1079">
        <v>47.588224862564203</v>
      </c>
      <c r="Q1079">
        <v>-1.8499883146383001E-2</v>
      </c>
    </row>
    <row r="1080" spans="1:17" hidden="1" x14ac:dyDescent="0.3">
      <c r="A1080" t="s">
        <v>2315</v>
      </c>
      <c r="B1080" t="s">
        <v>2316</v>
      </c>
      <c r="C1080" t="str">
        <f>IFERROR(VLOOKUP(Table1[[#This Row],[Ticker]],[1]!Table2[[Symbol]:[Industry]],2,FALSE),"-")</f>
        <v>-</v>
      </c>
      <c r="D1080" t="s">
        <v>1539</v>
      </c>
      <c r="E1080">
        <v>2375.6515287749999</v>
      </c>
      <c r="F1080">
        <v>170.66</v>
      </c>
      <c r="G1080">
        <v>83.161519305174195</v>
      </c>
      <c r="H1080">
        <v>35.632768216135901</v>
      </c>
      <c r="I1080">
        <v>24.5638551583347</v>
      </c>
      <c r="J1080">
        <v>52.072659461260997</v>
      </c>
      <c r="K1080">
        <v>120.580133013915</v>
      </c>
      <c r="L1080">
        <v>111.970911772747</v>
      </c>
      <c r="M1080">
        <v>92.328128408919895</v>
      </c>
      <c r="N1080">
        <v>3.6959733782924</v>
      </c>
      <c r="O1080">
        <v>7.2307512012188102</v>
      </c>
      <c r="P1080">
        <v>117.53983428935599</v>
      </c>
      <c r="Q1080">
        <v>8.5602431293702999E-2</v>
      </c>
    </row>
    <row r="1081" spans="1:17" hidden="1" x14ac:dyDescent="0.3">
      <c r="A1081" t="s">
        <v>2317</v>
      </c>
      <c r="B1081" t="s">
        <v>2318</v>
      </c>
      <c r="C1081" t="str">
        <f>IFERROR(VLOOKUP(Table1[[#This Row],[Ticker]],[1]!Table2[[Symbol]:[Industry]],2,FALSE),"-")</f>
        <v>-</v>
      </c>
      <c r="D1081" t="s">
        <v>51</v>
      </c>
      <c r="E1081">
        <v>2369.1126887999999</v>
      </c>
      <c r="F1081">
        <v>262.55</v>
      </c>
      <c r="G1081">
        <v>35.642420519699897</v>
      </c>
      <c r="H1081">
        <v>-3.3720921168907201</v>
      </c>
      <c r="I1081">
        <v>-3.9514852003586798</v>
      </c>
      <c r="J1081">
        <v>-3.26834790105478</v>
      </c>
      <c r="K1081">
        <v>239.72691511322901</v>
      </c>
      <c r="L1081">
        <v>213.777338674183</v>
      </c>
      <c r="M1081">
        <v>53.824068705118997</v>
      </c>
      <c r="N1081">
        <v>2.2521079193284401</v>
      </c>
      <c r="O1081">
        <v>6.4940011426394904</v>
      </c>
      <c r="P1081">
        <v>84.894366197183103</v>
      </c>
      <c r="Q1081">
        <v>8.9278641565056993E-2</v>
      </c>
    </row>
    <row r="1082" spans="1:17" hidden="1" x14ac:dyDescent="0.3">
      <c r="A1082" t="s">
        <v>2319</v>
      </c>
      <c r="B1082" t="s">
        <v>2320</v>
      </c>
      <c r="C1082" t="str">
        <f>IFERROR(VLOOKUP(Table1[[#This Row],[Ticker]],[1]!Table2[[Symbol]:[Industry]],2,FALSE),"-")</f>
        <v>-</v>
      </c>
      <c r="D1082" t="s">
        <v>193</v>
      </c>
      <c r="E1082">
        <v>2366.0977200000002</v>
      </c>
      <c r="F1082">
        <v>1477.8</v>
      </c>
      <c r="G1082">
        <v>46.489556770855401</v>
      </c>
      <c r="H1082">
        <v>15.9916844409106</v>
      </c>
      <c r="I1082">
        <v>47.1513234506643</v>
      </c>
      <c r="J1082">
        <v>10.4578003511731</v>
      </c>
      <c r="K1082">
        <v>1270.7285762628501</v>
      </c>
      <c r="L1082">
        <v>1063.5586134319699</v>
      </c>
      <c r="M1082">
        <v>80.413972186177205</v>
      </c>
      <c r="N1082">
        <v>1.16160526470794</v>
      </c>
      <c r="O1082">
        <v>1.16389227229665</v>
      </c>
      <c r="P1082">
        <v>90.548642898588099</v>
      </c>
      <c r="Q1082">
        <v>5.5297039830924002E-2</v>
      </c>
    </row>
    <row r="1083" spans="1:17" hidden="1" x14ac:dyDescent="0.3">
      <c r="A1083" t="s">
        <v>2321</v>
      </c>
      <c r="B1083" t="s">
        <v>2322</v>
      </c>
      <c r="C1083" t="str">
        <f>IFERROR(VLOOKUP(Table1[[#This Row],[Ticker]],[1]!Table2[[Symbol]:[Industry]],2,FALSE),"-")</f>
        <v>-</v>
      </c>
      <c r="D1083" t="s">
        <v>528</v>
      </c>
      <c r="E1083">
        <v>2362.2729884820001</v>
      </c>
      <c r="F1083">
        <v>131.16999999999999</v>
      </c>
      <c r="G1083">
        <v>78.112141800831594</v>
      </c>
      <c r="H1083">
        <v>0.83712728810157999</v>
      </c>
      <c r="I1083">
        <v>5.1719480467759098</v>
      </c>
      <c r="J1083">
        <v>7.3154751200305901</v>
      </c>
      <c r="K1083">
        <v>123.42362372434</v>
      </c>
      <c r="L1083">
        <v>109.405011783566</v>
      </c>
      <c r="M1083">
        <v>73.526064724046407</v>
      </c>
      <c r="N1083">
        <v>0.38366637117633201</v>
      </c>
      <c r="O1083">
        <v>13.593047190668599</v>
      </c>
      <c r="P1083">
        <v>110.04003202561999</v>
      </c>
      <c r="Q1083">
        <v>6.7400083350178996E-2</v>
      </c>
    </row>
    <row r="1084" spans="1:17" hidden="1" x14ac:dyDescent="0.3">
      <c r="A1084" t="s">
        <v>2323</v>
      </c>
      <c r="B1084" t="s">
        <v>2324</v>
      </c>
      <c r="C1084" t="str">
        <f>IFERROR(VLOOKUP(Table1[[#This Row],[Ticker]],[1]!Table2[[Symbol]:[Industry]],2,FALSE),"-")</f>
        <v>-</v>
      </c>
      <c r="D1084" t="s">
        <v>577</v>
      </c>
      <c r="E1084">
        <v>2356.2477413699999</v>
      </c>
      <c r="F1084">
        <v>349.3</v>
      </c>
      <c r="G1084">
        <v>-5.7945372434290103</v>
      </c>
      <c r="H1084">
        <v>9.2462420958105707</v>
      </c>
      <c r="I1084">
        <v>-13.7397468470022</v>
      </c>
      <c r="J1084">
        <v>7.1532373577928299</v>
      </c>
      <c r="K1084">
        <v>321.45351537899501</v>
      </c>
      <c r="L1084">
        <v>312.487083950179</v>
      </c>
      <c r="M1084">
        <v>63.683784836804101</v>
      </c>
      <c r="N1084">
        <v>2.5817971642537199</v>
      </c>
      <c r="O1084">
        <v>10.1918121958201</v>
      </c>
      <c r="P1084">
        <v>48.448788780280402</v>
      </c>
    </row>
    <row r="1085" spans="1:17" x14ac:dyDescent="0.3">
      <c r="A1085" t="s">
        <v>2325</v>
      </c>
      <c r="B1085" t="s">
        <v>2326</v>
      </c>
      <c r="C1085" t="str">
        <f>IFERROR(VLOOKUP(Table1[[#This Row],[Ticker]],[1]!Table2[[Symbol]:[Industry]],2,FALSE),"-")</f>
        <v>-</v>
      </c>
      <c r="D1085" t="s">
        <v>283</v>
      </c>
      <c r="E1085">
        <v>2346.1741795799999</v>
      </c>
      <c r="F1085">
        <v>720.9</v>
      </c>
      <c r="G1085">
        <v>-8.2061975047885891</v>
      </c>
      <c r="H1085">
        <v>2.9242145613925601</v>
      </c>
      <c r="I1085">
        <v>-5.3208511272780097</v>
      </c>
      <c r="J1085">
        <v>-2.0932688077972901</v>
      </c>
      <c r="K1085">
        <v>672.47361298870601</v>
      </c>
      <c r="L1085">
        <v>639.04013182586698</v>
      </c>
      <c r="M1085">
        <v>62.8277171813588</v>
      </c>
      <c r="N1085">
        <v>0.86992063602662895</v>
      </c>
      <c r="O1085">
        <v>6.5196282424746901</v>
      </c>
      <c r="P1085">
        <v>36.5211627686772</v>
      </c>
      <c r="Q1085">
        <v>-4.3608915243084002E-2</v>
      </c>
    </row>
    <row r="1086" spans="1:17" hidden="1" x14ac:dyDescent="0.3">
      <c r="A1086" t="s">
        <v>2327</v>
      </c>
      <c r="B1086" t="s">
        <v>2328</v>
      </c>
      <c r="C1086" t="str">
        <f>IFERROR(VLOOKUP(Table1[[#This Row],[Ticker]],[1]!Table2[[Symbol]:[Industry]],2,FALSE),"-")</f>
        <v>-</v>
      </c>
      <c r="D1086" t="s">
        <v>127</v>
      </c>
      <c r="E1086">
        <v>2342.9955540450001</v>
      </c>
      <c r="F1086">
        <v>159.16999999999999</v>
      </c>
      <c r="G1086">
        <v>-34.481395440691898</v>
      </c>
      <c r="H1086">
        <v>-12.9180962604137</v>
      </c>
      <c r="I1086">
        <v>-16.686656185634501</v>
      </c>
      <c r="J1086">
        <v>-0.42478462022913399</v>
      </c>
      <c r="K1086">
        <v>164.09516001429</v>
      </c>
      <c r="L1086">
        <v>164.256523251223</v>
      </c>
      <c r="M1086">
        <v>52.616534932709499</v>
      </c>
      <c r="N1086">
        <v>1.0789825286125601</v>
      </c>
      <c r="O1086">
        <v>33.693535213922203</v>
      </c>
      <c r="P1086">
        <v>17.903703703703599</v>
      </c>
      <c r="Q1086">
        <v>4.6050798169830001E-3</v>
      </c>
    </row>
    <row r="1087" spans="1:17" hidden="1" x14ac:dyDescent="0.3">
      <c r="A1087" t="s">
        <v>2329</v>
      </c>
      <c r="B1087" t="s">
        <v>2330</v>
      </c>
      <c r="C1087" t="str">
        <f>IFERROR(VLOOKUP(Table1[[#This Row],[Ticker]],[1]!Table2[[Symbol]:[Industry]],2,FALSE),"-")</f>
        <v>-</v>
      </c>
      <c r="D1087" t="s">
        <v>163</v>
      </c>
      <c r="E1087">
        <v>2342.0817000000002</v>
      </c>
      <c r="F1087">
        <v>2095.1</v>
      </c>
      <c r="G1087">
        <v>338.41452606275499</v>
      </c>
      <c r="H1087">
        <v>6.1800398041109998</v>
      </c>
      <c r="I1087">
        <v>94.225903686201306</v>
      </c>
      <c r="J1087">
        <v>22.645729845098899</v>
      </c>
      <c r="K1087">
        <v>1887.1817118704</v>
      </c>
      <c r="L1087">
        <v>1372.8818676098199</v>
      </c>
      <c r="M1087">
        <v>71.781635107090594</v>
      </c>
      <c r="N1087">
        <v>0.66060620175362095</v>
      </c>
      <c r="O1087">
        <v>11.961242900100199</v>
      </c>
      <c r="P1087">
        <v>407.28813559321998</v>
      </c>
      <c r="Q1087">
        <v>0.18432242637841201</v>
      </c>
    </row>
    <row r="1088" spans="1:17" x14ac:dyDescent="0.3">
      <c r="A1088" t="s">
        <v>2331</v>
      </c>
      <c r="B1088" t="s">
        <v>2332</v>
      </c>
      <c r="C1088" t="str">
        <f>IFERROR(VLOOKUP(Table1[[#This Row],[Ticker]],[1]!Table2[[Symbol]:[Industry]],2,FALSE),"-")</f>
        <v>-</v>
      </c>
      <c r="D1088" t="s">
        <v>80</v>
      </c>
      <c r="E1088">
        <v>2338.1086260000002</v>
      </c>
      <c r="F1088">
        <v>90.22</v>
      </c>
      <c r="G1088">
        <v>-47.634067372172503</v>
      </c>
      <c r="H1088">
        <v>-10.6724766883582</v>
      </c>
      <c r="I1088">
        <v>-32.258405133064102</v>
      </c>
      <c r="J1088">
        <v>-1.0616709537098901</v>
      </c>
      <c r="K1088">
        <v>94.0879105879512</v>
      </c>
      <c r="L1088">
        <v>98.732117484402096</v>
      </c>
      <c r="M1088">
        <v>42.4561584567248</v>
      </c>
      <c r="N1088">
        <v>0.37921907835504098</v>
      </c>
      <c r="O1088">
        <v>72.910662824207407</v>
      </c>
      <c r="P1088">
        <v>8.8299155609167599</v>
      </c>
      <c r="Q1088">
        <v>2.1893427876653999E-2</v>
      </c>
    </row>
    <row r="1089" spans="1:17" hidden="1" x14ac:dyDescent="0.3">
      <c r="A1089" t="s">
        <v>2333</v>
      </c>
      <c r="B1089" t="s">
        <v>2334</v>
      </c>
      <c r="C1089" t="str">
        <f>IFERROR(VLOOKUP(Table1[[#This Row],[Ticker]],[1]!Table2[[Symbol]:[Industry]],2,FALSE),"-")</f>
        <v>-</v>
      </c>
      <c r="D1089" t="s">
        <v>46</v>
      </c>
      <c r="E1089">
        <v>2337.5778660000001</v>
      </c>
      <c r="F1089">
        <v>242.35</v>
      </c>
      <c r="G1089">
        <v>1418.79805543252</v>
      </c>
      <c r="H1089">
        <v>21.3640874764044</v>
      </c>
      <c r="I1089">
        <v>112.961846583183</v>
      </c>
      <c r="J1089">
        <v>21.653482856974499</v>
      </c>
      <c r="K1089">
        <v>190.18304811737599</v>
      </c>
      <c r="L1089">
        <v>128.40437570395</v>
      </c>
      <c r="M1089">
        <v>88.1677122723992</v>
      </c>
      <c r="N1089">
        <v>1.7901289276845</v>
      </c>
      <c r="O1089">
        <v>0</v>
      </c>
      <c r="P1089">
        <v>1515.6666666666599</v>
      </c>
    </row>
    <row r="1090" spans="1:17" hidden="1" x14ac:dyDescent="0.3">
      <c r="A1090" t="s">
        <v>2335</v>
      </c>
      <c r="B1090" t="s">
        <v>2336</v>
      </c>
      <c r="C1090" t="str">
        <f>IFERROR(VLOOKUP(Table1[[#This Row],[Ticker]],[1]!Table2[[Symbol]:[Industry]],2,FALSE),"-")</f>
        <v>-</v>
      </c>
      <c r="D1090" t="s">
        <v>139</v>
      </c>
      <c r="E1090">
        <v>2337.4689011999999</v>
      </c>
      <c r="F1090">
        <v>129.44</v>
      </c>
      <c r="G1090">
        <v>160.134971238454</v>
      </c>
      <c r="H1090">
        <v>-18.274958137676698</v>
      </c>
      <c r="I1090">
        <v>13.7142416819299</v>
      </c>
      <c r="J1090">
        <v>3.6150280261408798</v>
      </c>
      <c r="K1090">
        <v>124.044687055964</v>
      </c>
      <c r="L1090">
        <v>102.45204688923</v>
      </c>
      <c r="M1090">
        <v>49.216329385078403</v>
      </c>
      <c r="N1090">
        <v>0.55689148870666405</v>
      </c>
      <c r="O1090">
        <v>25.5021631644004</v>
      </c>
      <c r="P1090">
        <v>207.82401902497</v>
      </c>
      <c r="Q1090">
        <v>4.1464953101187002E-2</v>
      </c>
    </row>
    <row r="1091" spans="1:17" hidden="1" x14ac:dyDescent="0.3">
      <c r="A1091" t="s">
        <v>2337</v>
      </c>
      <c r="B1091" t="s">
        <v>2338</v>
      </c>
      <c r="C1091" t="str">
        <f>IFERROR(VLOOKUP(Table1[[#This Row],[Ticker]],[1]!Table2[[Symbol]:[Industry]],2,FALSE),"-")</f>
        <v>-</v>
      </c>
      <c r="D1091" t="s">
        <v>186</v>
      </c>
      <c r="E1091">
        <v>2334.41997102</v>
      </c>
      <c r="F1091">
        <v>86.78</v>
      </c>
      <c r="G1091">
        <v>375.94671082398997</v>
      </c>
      <c r="H1091">
        <v>-6.4548584875600001</v>
      </c>
      <c r="I1091">
        <v>-49.874809000619898</v>
      </c>
      <c r="J1091">
        <v>-4.3760002566505696</v>
      </c>
      <c r="K1091">
        <v>92.223434535659706</v>
      </c>
      <c r="L1091">
        <v>83.295475415531399</v>
      </c>
      <c r="M1091">
        <v>34.050997017279101</v>
      </c>
      <c r="N1091">
        <v>1.02631303726948</v>
      </c>
      <c r="O1091">
        <v>61.327494814473297</v>
      </c>
      <c r="P1091">
        <v>436.09266409266399</v>
      </c>
      <c r="Q1091">
        <v>0.179904776402945</v>
      </c>
    </row>
    <row r="1092" spans="1:17" hidden="1" x14ac:dyDescent="0.3">
      <c r="A1092" t="s">
        <v>2339</v>
      </c>
      <c r="B1092" t="s">
        <v>2340</v>
      </c>
      <c r="C1092" t="str">
        <f>IFERROR(VLOOKUP(Table1[[#This Row],[Ticker]],[1]!Table2[[Symbol]:[Industry]],2,FALSE),"-")</f>
        <v>-</v>
      </c>
      <c r="D1092" t="s">
        <v>561</v>
      </c>
      <c r="E1092">
        <v>2333.9422876250001</v>
      </c>
      <c r="F1092">
        <v>990.15</v>
      </c>
      <c r="G1092">
        <v>-72.227490862908297</v>
      </c>
      <c r="H1092">
        <v>-2.0886567257361501</v>
      </c>
      <c r="I1092">
        <v>-33.117302045611503</v>
      </c>
      <c r="J1092">
        <v>0.15534590913997001</v>
      </c>
      <c r="K1092">
        <v>1040.85894389996</v>
      </c>
      <c r="L1092">
        <v>1235.3627987003599</v>
      </c>
      <c r="M1092">
        <v>48.491837242387803</v>
      </c>
      <c r="N1092">
        <v>0.99648328878987602</v>
      </c>
      <c r="O1092">
        <v>79.003181336161205</v>
      </c>
      <c r="P1092">
        <v>4.6891520406005398</v>
      </c>
      <c r="Q1092">
        <v>-0.13857450936301399</v>
      </c>
    </row>
    <row r="1093" spans="1:17" hidden="1" x14ac:dyDescent="0.3">
      <c r="A1093" t="s">
        <v>2341</v>
      </c>
      <c r="B1093" t="s">
        <v>2342</v>
      </c>
      <c r="C1093" t="str">
        <f>IFERROR(VLOOKUP(Table1[[#This Row],[Ticker]],[1]!Table2[[Symbol]:[Industry]],2,FALSE),"-")</f>
        <v>-</v>
      </c>
      <c r="D1093" t="s">
        <v>300</v>
      </c>
      <c r="E1093">
        <v>2330.4133124999998</v>
      </c>
      <c r="F1093">
        <v>3540</v>
      </c>
      <c r="G1093">
        <v>1853.42903242395</v>
      </c>
      <c r="H1093">
        <v>-11.0184512369092</v>
      </c>
      <c r="I1093">
        <v>203.80302213241501</v>
      </c>
      <c r="J1093">
        <v>1.8538874119640201</v>
      </c>
      <c r="K1093">
        <v>3365.0329948021899</v>
      </c>
      <c r="L1093">
        <v>1770.067129737</v>
      </c>
      <c r="M1093">
        <v>51.731544875615597</v>
      </c>
      <c r="N1093">
        <v>0.26393289841565698</v>
      </c>
      <c r="O1093">
        <v>17.937853107344601</v>
      </c>
      <c r="P1093">
        <v>1994.67455621301</v>
      </c>
    </row>
    <row r="1094" spans="1:17" hidden="1" x14ac:dyDescent="0.3">
      <c r="A1094" t="s">
        <v>2343</v>
      </c>
      <c r="B1094" t="s">
        <v>2344</v>
      </c>
      <c r="C1094" t="str">
        <f>IFERROR(VLOOKUP(Table1[[#This Row],[Ticker]],[1]!Table2[[Symbol]:[Industry]],2,FALSE),"-")</f>
        <v>-</v>
      </c>
      <c r="D1094" t="s">
        <v>121</v>
      </c>
      <c r="E1094">
        <v>2328.3302012580002</v>
      </c>
      <c r="F1094">
        <v>194.95</v>
      </c>
      <c r="G1094">
        <v>-35.265941445375503</v>
      </c>
      <c r="H1094">
        <v>-3.6918459391298502</v>
      </c>
      <c r="I1094">
        <v>-34.9762922950027</v>
      </c>
      <c r="J1094">
        <v>-0.45350332420556699</v>
      </c>
      <c r="K1094">
        <v>192.34108009773101</v>
      </c>
      <c r="L1094">
        <v>195.28864837159401</v>
      </c>
      <c r="M1094">
        <v>53.440609811950601</v>
      </c>
      <c r="N1094">
        <v>0.51744795261620902</v>
      </c>
      <c r="O1094">
        <v>48.627853295716797</v>
      </c>
      <c r="P1094">
        <v>30.140186915887799</v>
      </c>
      <c r="Q1094">
        <v>3.3335417488999E-2</v>
      </c>
    </row>
    <row r="1095" spans="1:17" hidden="1" x14ac:dyDescent="0.3">
      <c r="A1095" t="s">
        <v>2345</v>
      </c>
      <c r="B1095" t="s">
        <v>2346</v>
      </c>
      <c r="C1095" t="str">
        <f>IFERROR(VLOOKUP(Table1[[#This Row],[Ticker]],[1]!Table2[[Symbol]:[Industry]],2,FALSE),"-")</f>
        <v>-</v>
      </c>
      <c r="D1095" t="s">
        <v>740</v>
      </c>
      <c r="E1095">
        <v>2313.2023060900001</v>
      </c>
      <c r="F1095">
        <v>903.1</v>
      </c>
      <c r="G1095">
        <v>59.346842957239303</v>
      </c>
      <c r="H1095">
        <v>14.0828233016864</v>
      </c>
      <c r="I1095">
        <v>-12.8208740159654</v>
      </c>
      <c r="J1095">
        <v>4.1012069537003999</v>
      </c>
      <c r="K1095">
        <v>829.235501103037</v>
      </c>
      <c r="L1095">
        <v>802.42055188887605</v>
      </c>
      <c r="M1095">
        <v>72.016370817120801</v>
      </c>
      <c r="N1095">
        <v>1.00065448297653</v>
      </c>
      <c r="O1095">
        <v>43.948621415125601</v>
      </c>
      <c r="P1095">
        <v>90.930232558139494</v>
      </c>
      <c r="Q1095">
        <v>0.19417077298614199</v>
      </c>
    </row>
    <row r="1096" spans="1:17" hidden="1" x14ac:dyDescent="0.3">
      <c r="A1096" t="s">
        <v>2347</v>
      </c>
      <c r="B1096" t="s">
        <v>2348</v>
      </c>
      <c r="C1096" t="str">
        <f>IFERROR(VLOOKUP(Table1[[#This Row],[Ticker]],[1]!Table2[[Symbol]:[Industry]],2,FALSE),"-")</f>
        <v>-</v>
      </c>
      <c r="D1096" t="s">
        <v>262</v>
      </c>
      <c r="E1096">
        <v>2307.2367542400002</v>
      </c>
      <c r="F1096">
        <v>645.1</v>
      </c>
      <c r="G1096">
        <v>-1.13014718008611</v>
      </c>
      <c r="H1096">
        <v>1.63822577035974</v>
      </c>
      <c r="I1096">
        <v>0.93513982374727</v>
      </c>
      <c r="J1096">
        <v>3.8031475164809798</v>
      </c>
      <c r="K1096">
        <v>624.89857666605303</v>
      </c>
      <c r="L1096">
        <v>609.66912769078294</v>
      </c>
      <c r="M1096">
        <v>68.245224466207503</v>
      </c>
      <c r="N1096">
        <v>0.87833945987659601</v>
      </c>
      <c r="O1096">
        <v>44.938769183072303</v>
      </c>
      <c r="P1096">
        <v>48.418267571609299</v>
      </c>
      <c r="Q1096">
        <v>6.1600832031084997E-2</v>
      </c>
    </row>
    <row r="1097" spans="1:17" hidden="1" x14ac:dyDescent="0.3">
      <c r="A1097" t="s">
        <v>2349</v>
      </c>
      <c r="B1097" t="s">
        <v>2350</v>
      </c>
      <c r="C1097" t="str">
        <f>IFERROR(VLOOKUP(Table1[[#This Row],[Ticker]],[1]!Table2[[Symbol]:[Industry]],2,FALSE),"-")</f>
        <v>-</v>
      </c>
      <c r="D1097" t="s">
        <v>226</v>
      </c>
      <c r="E1097">
        <v>2297.9</v>
      </c>
      <c r="F1097">
        <v>525.75</v>
      </c>
      <c r="G1097">
        <v>60.2429831578484</v>
      </c>
      <c r="H1097">
        <v>20.2116247167368</v>
      </c>
      <c r="I1097">
        <v>68.4243497066213</v>
      </c>
      <c r="J1097">
        <v>6.3529539528166197</v>
      </c>
      <c r="K1097">
        <v>436.50834446823097</v>
      </c>
      <c r="L1097">
        <v>356.03918643253297</v>
      </c>
      <c r="M1097">
        <v>80.022935448161405</v>
      </c>
      <c r="N1097">
        <v>1.68811351102263</v>
      </c>
      <c r="O1097">
        <v>2.5202092249167798</v>
      </c>
      <c r="P1097">
        <v>131.14970323147901</v>
      </c>
      <c r="Q1097">
        <v>0.18812289801784601</v>
      </c>
    </row>
    <row r="1098" spans="1:17" hidden="1" x14ac:dyDescent="0.3">
      <c r="A1098" t="s">
        <v>2351</v>
      </c>
      <c r="B1098" t="s">
        <v>2352</v>
      </c>
      <c r="C1098" t="str">
        <f>IFERROR(VLOOKUP(Table1[[#This Row],[Ticker]],[1]!Table2[[Symbol]:[Industry]],2,FALSE),"-")</f>
        <v>-</v>
      </c>
      <c r="D1098" t="s">
        <v>127</v>
      </c>
      <c r="E1098">
        <v>2294.9013964800001</v>
      </c>
      <c r="F1098">
        <v>287.14999999999998</v>
      </c>
      <c r="G1098">
        <v>3.2856015576364599</v>
      </c>
      <c r="H1098">
        <v>-6.2044120985502698</v>
      </c>
      <c r="I1098">
        <v>27.360317617436699</v>
      </c>
      <c r="J1098">
        <v>7.1894543817767502</v>
      </c>
      <c r="K1098">
        <v>281.585486794833</v>
      </c>
      <c r="L1098">
        <v>255.93261558355201</v>
      </c>
      <c r="M1098">
        <v>64.669584799566707</v>
      </c>
      <c r="N1098">
        <v>1.5377301716229701</v>
      </c>
      <c r="O1098">
        <v>18.474664809333099</v>
      </c>
      <c r="P1098">
        <v>54.8813376483279</v>
      </c>
      <c r="Q1098">
        <v>8.0931478946072999E-2</v>
      </c>
    </row>
    <row r="1099" spans="1:17" hidden="1" x14ac:dyDescent="0.3">
      <c r="A1099" t="s">
        <v>2353</v>
      </c>
      <c r="B1099" t="s">
        <v>2354</v>
      </c>
      <c r="C1099" t="str">
        <f>IFERROR(VLOOKUP(Table1[[#This Row],[Ticker]],[1]!Table2[[Symbol]:[Industry]],2,FALSE),"-")</f>
        <v>-</v>
      </c>
      <c r="D1099" t="s">
        <v>306</v>
      </c>
      <c r="E1099">
        <v>2291.4766</v>
      </c>
      <c r="F1099">
        <v>452</v>
      </c>
      <c r="G1099">
        <v>-29.896812275387902</v>
      </c>
      <c r="H1099">
        <v>3.89699373471981</v>
      </c>
      <c r="I1099">
        <v>-8.4585343280562597</v>
      </c>
      <c r="J1099">
        <v>3.2285365808627602</v>
      </c>
      <c r="K1099">
        <v>448.546310834238</v>
      </c>
      <c r="L1099">
        <v>439.52665574271902</v>
      </c>
      <c r="M1099">
        <v>68.035262305367795</v>
      </c>
      <c r="N1099">
        <v>0.32545771238555499</v>
      </c>
      <c r="O1099">
        <v>9.9336283185840593</v>
      </c>
      <c r="P1099">
        <v>18.4641593500196</v>
      </c>
      <c r="Q1099">
        <v>9.372743609485E-3</v>
      </c>
    </row>
    <row r="1100" spans="1:17" hidden="1" x14ac:dyDescent="0.3">
      <c r="A1100" t="s">
        <v>2355</v>
      </c>
      <c r="B1100" t="s">
        <v>2356</v>
      </c>
      <c r="C1100" t="str">
        <f>IFERROR(VLOOKUP(Table1[[#This Row],[Ticker]],[1]!Table2[[Symbol]:[Industry]],2,FALSE),"-")</f>
        <v>-</v>
      </c>
      <c r="D1100" t="s">
        <v>127</v>
      </c>
      <c r="E1100">
        <v>2289.0998693699999</v>
      </c>
      <c r="F1100">
        <v>170.98</v>
      </c>
      <c r="G1100">
        <v>-25.029175974254901</v>
      </c>
      <c r="H1100">
        <v>9.6587468456438401</v>
      </c>
      <c r="I1100">
        <v>2.90169826924964</v>
      </c>
      <c r="J1100">
        <v>8.4714318637636605</v>
      </c>
      <c r="K1100">
        <v>157.66108835049999</v>
      </c>
      <c r="L1100">
        <v>152.93513452318001</v>
      </c>
      <c r="M1100">
        <v>72.798295195965807</v>
      </c>
      <c r="N1100">
        <v>2.0234677069682601</v>
      </c>
      <c r="O1100">
        <v>14.8379927476898</v>
      </c>
      <c r="P1100">
        <v>48.6782608695652</v>
      </c>
    </row>
    <row r="1101" spans="1:17" hidden="1" x14ac:dyDescent="0.3">
      <c r="A1101" t="s">
        <v>2357</v>
      </c>
      <c r="B1101" t="s">
        <v>2358</v>
      </c>
      <c r="C1101" t="str">
        <f>IFERROR(VLOOKUP(Table1[[#This Row],[Ticker]],[1]!Table2[[Symbol]:[Industry]],2,FALSE),"-")</f>
        <v>-</v>
      </c>
      <c r="D1101" t="s">
        <v>51</v>
      </c>
      <c r="E1101">
        <v>2288.6900360099999</v>
      </c>
      <c r="F1101">
        <v>1598.2</v>
      </c>
      <c r="G1101">
        <v>7.2256481227186304</v>
      </c>
      <c r="H1101">
        <v>5.4509999237209303</v>
      </c>
      <c r="I1101">
        <v>-6.2578632163448402</v>
      </c>
      <c r="J1101">
        <v>-2.9887883283289001</v>
      </c>
      <c r="K1101">
        <v>1548.2218250337801</v>
      </c>
      <c r="L1101">
        <v>1453.2677720499</v>
      </c>
      <c r="M1101">
        <v>53.607986669446497</v>
      </c>
      <c r="N1101">
        <v>0.48384081176336802</v>
      </c>
      <c r="O1101">
        <v>12.9958703541484</v>
      </c>
      <c r="P1101">
        <v>45.1325826371231</v>
      </c>
      <c r="Q1101">
        <v>8.3439213550747002E-2</v>
      </c>
    </row>
    <row r="1102" spans="1:17" hidden="1" x14ac:dyDescent="0.3">
      <c r="A1102" t="s">
        <v>2359</v>
      </c>
      <c r="B1102" t="s">
        <v>2360</v>
      </c>
      <c r="C1102" t="str">
        <f>IFERROR(VLOOKUP(Table1[[#This Row],[Ticker]],[1]!Table2[[Symbol]:[Industry]],2,FALSE),"-")</f>
        <v>-</v>
      </c>
      <c r="D1102" t="s">
        <v>669</v>
      </c>
      <c r="E1102">
        <v>2286.5783923049999</v>
      </c>
      <c r="F1102">
        <v>574</v>
      </c>
      <c r="G1102">
        <v>-4.3682863943384902</v>
      </c>
      <c r="H1102">
        <v>-0.71028021212659598</v>
      </c>
      <c r="I1102">
        <v>-4.6901740461591102</v>
      </c>
      <c r="J1102">
        <v>1.53057252262801</v>
      </c>
      <c r="K1102">
        <v>557.04176463228498</v>
      </c>
      <c r="L1102">
        <v>539.07206914089204</v>
      </c>
      <c r="M1102">
        <v>68.515553041626902</v>
      </c>
      <c r="N1102">
        <v>0.79454573666743999</v>
      </c>
      <c r="O1102">
        <v>17.5783972125435</v>
      </c>
      <c r="P1102">
        <v>30.885873902633602</v>
      </c>
      <c r="Q1102">
        <v>0.106733537601727</v>
      </c>
    </row>
    <row r="1103" spans="1:17" hidden="1" x14ac:dyDescent="0.3">
      <c r="A1103" t="s">
        <v>2361</v>
      </c>
      <c r="B1103" t="s">
        <v>2362</v>
      </c>
      <c r="C1103" t="str">
        <f>IFERROR(VLOOKUP(Table1[[#This Row],[Ticker]],[1]!Table2[[Symbol]:[Industry]],2,FALSE),"-")</f>
        <v>-</v>
      </c>
      <c r="D1103" t="s">
        <v>669</v>
      </c>
      <c r="E1103">
        <v>2278.3365574999998</v>
      </c>
      <c r="F1103">
        <v>353.6</v>
      </c>
      <c r="G1103">
        <v>-16.3036320199672</v>
      </c>
      <c r="H1103">
        <v>5.0160509969780804</v>
      </c>
      <c r="I1103">
        <v>-7.1868595907222899</v>
      </c>
      <c r="J1103">
        <v>1.00994705556008</v>
      </c>
      <c r="K1103">
        <v>346.27870789279501</v>
      </c>
      <c r="L1103">
        <v>334.473108439969</v>
      </c>
      <c r="M1103">
        <v>63.1820345362434</v>
      </c>
      <c r="N1103">
        <v>0.686330390259001</v>
      </c>
      <c r="O1103">
        <v>19.301470588235301</v>
      </c>
      <c r="P1103">
        <v>26.285714285714199</v>
      </c>
      <c r="Q1103">
        <v>7.6809150789861003E-2</v>
      </c>
    </row>
    <row r="1104" spans="1:17" hidden="1" x14ac:dyDescent="0.3">
      <c r="A1104" t="s">
        <v>2363</v>
      </c>
      <c r="B1104" t="s">
        <v>2364</v>
      </c>
      <c r="C1104" t="str">
        <f>IFERROR(VLOOKUP(Table1[[#This Row],[Ticker]],[1]!Table2[[Symbol]:[Industry]],2,FALSE),"-")</f>
        <v>-</v>
      </c>
      <c r="D1104" t="s">
        <v>632</v>
      </c>
      <c r="E1104">
        <v>2278.03211848</v>
      </c>
      <c r="F1104">
        <v>490.4</v>
      </c>
      <c r="G1104">
        <v>-37.270846169500302</v>
      </c>
      <c r="H1104">
        <v>-5.2012427556805898</v>
      </c>
      <c r="I1104">
        <v>-16.370333048619699</v>
      </c>
      <c r="J1104">
        <v>1.5608683032433901</v>
      </c>
      <c r="K1104">
        <v>495.21320870629802</v>
      </c>
      <c r="L1104">
        <v>498.18320872412397</v>
      </c>
      <c r="M1104">
        <v>56.361875479590097</v>
      </c>
      <c r="N1104">
        <v>0.55998232874839105</v>
      </c>
      <c r="O1104">
        <v>29.4861337683523</v>
      </c>
      <c r="P1104">
        <v>19.726562499999901</v>
      </c>
      <c r="Q1104">
        <v>2.3696822879591999E-2</v>
      </c>
    </row>
    <row r="1105" spans="1:17" x14ac:dyDescent="0.3">
      <c r="A1105" t="s">
        <v>2365</v>
      </c>
      <c r="B1105" t="s">
        <v>2366</v>
      </c>
      <c r="C1105" t="str">
        <f>IFERROR(VLOOKUP(Table1[[#This Row],[Ticker]],[1]!Table2[[Symbol]:[Industry]],2,FALSE),"-")</f>
        <v>-</v>
      </c>
      <c r="D1105" t="s">
        <v>226</v>
      </c>
      <c r="E1105">
        <v>2275.5302409450001</v>
      </c>
      <c r="F1105">
        <v>289.64999999999998</v>
      </c>
      <c r="G1105">
        <v>-53.7705416205349</v>
      </c>
      <c r="H1105">
        <v>-3.0518651728267101</v>
      </c>
      <c r="I1105">
        <v>-12.6563726177787</v>
      </c>
      <c r="J1105">
        <v>0.150919345567707</v>
      </c>
      <c r="K1105">
        <v>298.374363260888</v>
      </c>
      <c r="L1105">
        <v>316.51066655857801</v>
      </c>
      <c r="M1105">
        <v>48.577901240045598</v>
      </c>
      <c r="N1105">
        <v>0.78826688179746796</v>
      </c>
      <c r="O1105">
        <v>36.060762989815302</v>
      </c>
      <c r="P1105">
        <v>18.007740884090399</v>
      </c>
    </row>
    <row r="1106" spans="1:17" hidden="1" x14ac:dyDescent="0.3">
      <c r="A1106" t="s">
        <v>2367</v>
      </c>
      <c r="B1106" t="s">
        <v>2368</v>
      </c>
      <c r="C1106" t="str">
        <f>IFERROR(VLOOKUP(Table1[[#This Row],[Ticker]],[1]!Table2[[Symbol]:[Industry]],2,FALSE),"-")</f>
        <v>-</v>
      </c>
      <c r="D1106" t="s">
        <v>785</v>
      </c>
      <c r="E1106">
        <v>2273.1607785629999</v>
      </c>
      <c r="F1106">
        <v>21.23</v>
      </c>
      <c r="G1106">
        <v>6.3002712420667697</v>
      </c>
      <c r="H1106">
        <v>-6.0892685846748504</v>
      </c>
      <c r="I1106">
        <v>-28.522894917034598</v>
      </c>
      <c r="J1106">
        <v>-1.37558878295383</v>
      </c>
      <c r="K1106">
        <v>21.914784185514499</v>
      </c>
      <c r="L1106">
        <v>22.155141007849299</v>
      </c>
      <c r="M1106">
        <v>42.782047965412801</v>
      </c>
      <c r="N1106">
        <v>0.51716281111545304</v>
      </c>
      <c r="O1106">
        <v>51.672162034856299</v>
      </c>
      <c r="P1106">
        <v>37.857142857142797</v>
      </c>
      <c r="Q1106">
        <v>-4.0811988836570001E-2</v>
      </c>
    </row>
    <row r="1107" spans="1:17" hidden="1" x14ac:dyDescent="0.3">
      <c r="A1107" t="s">
        <v>2369</v>
      </c>
      <c r="B1107" t="s">
        <v>2370</v>
      </c>
      <c r="C1107" t="str">
        <f>IFERROR(VLOOKUP(Table1[[#This Row],[Ticker]],[1]!Table2[[Symbol]:[Industry]],2,FALSE),"-")</f>
        <v>-</v>
      </c>
      <c r="D1107" t="s">
        <v>473</v>
      </c>
      <c r="E1107">
        <v>2272.260393</v>
      </c>
      <c r="F1107">
        <v>891.1</v>
      </c>
      <c r="G1107">
        <v>34.842756129012997</v>
      </c>
      <c r="H1107">
        <v>2.4975022326254299</v>
      </c>
      <c r="I1107">
        <v>33.5153779630485</v>
      </c>
      <c r="J1107">
        <v>1.70958853242799E-2</v>
      </c>
      <c r="K1107">
        <v>825.77499547401806</v>
      </c>
      <c r="L1107">
        <v>672.07409983971195</v>
      </c>
      <c r="M1107">
        <v>55.148680822646803</v>
      </c>
      <c r="N1107">
        <v>0.34972157377996299</v>
      </c>
      <c r="O1107">
        <v>27.157445853439501</v>
      </c>
      <c r="P1107">
        <v>83.713019276363198</v>
      </c>
      <c r="Q1107">
        <v>0.11402758073651501</v>
      </c>
    </row>
    <row r="1108" spans="1:17" hidden="1" x14ac:dyDescent="0.3">
      <c r="A1108" t="s">
        <v>2371</v>
      </c>
      <c r="B1108" t="s">
        <v>2372</v>
      </c>
      <c r="C1108" t="str">
        <f>IFERROR(VLOOKUP(Table1[[#This Row],[Ticker]],[1]!Table2[[Symbol]:[Industry]],2,FALSE),"-")</f>
        <v>-</v>
      </c>
      <c r="D1108" t="s">
        <v>306</v>
      </c>
      <c r="E1108">
        <v>2264.8271381549998</v>
      </c>
      <c r="F1108">
        <v>427.4</v>
      </c>
      <c r="G1108">
        <v>63.454561622980201</v>
      </c>
      <c r="H1108">
        <v>42.1473493815514</v>
      </c>
      <c r="I1108">
        <v>79.091072883233693</v>
      </c>
      <c r="J1108">
        <v>12.0195465699857</v>
      </c>
      <c r="K1108">
        <v>306.78020191584301</v>
      </c>
      <c r="M1108">
        <v>69.317957015306007</v>
      </c>
      <c r="N1108">
        <v>0.91235294524930599</v>
      </c>
      <c r="O1108">
        <v>2.6438933083762199</v>
      </c>
      <c r="P1108">
        <v>156.31184407795999</v>
      </c>
    </row>
    <row r="1109" spans="1:17" hidden="1" x14ac:dyDescent="0.3">
      <c r="A1109" t="s">
        <v>2373</v>
      </c>
      <c r="B1109" t="s">
        <v>2374</v>
      </c>
      <c r="C1109" t="str">
        <f>IFERROR(VLOOKUP(Table1[[#This Row],[Ticker]],[1]!Table2[[Symbol]:[Industry]],2,FALSE),"-")</f>
        <v>-</v>
      </c>
      <c r="D1109" t="s">
        <v>402</v>
      </c>
      <c r="E1109">
        <v>2255.9814848279998</v>
      </c>
      <c r="F1109">
        <v>150.21</v>
      </c>
      <c r="G1109">
        <v>127.88584087632699</v>
      </c>
      <c r="H1109">
        <v>-1.1220416782081</v>
      </c>
      <c r="I1109">
        <v>24.826937973658001</v>
      </c>
      <c r="J1109">
        <v>2.2264469068644499</v>
      </c>
      <c r="K1109">
        <v>132.52131131380401</v>
      </c>
      <c r="L1109">
        <v>107.670961272851</v>
      </c>
      <c r="M1109">
        <v>56.107847499400997</v>
      </c>
      <c r="N1109">
        <v>0.63482342682153703</v>
      </c>
      <c r="O1109">
        <v>9.4467745156780492</v>
      </c>
      <c r="P1109">
        <v>169.91913746630701</v>
      </c>
      <c r="Q1109">
        <v>0.10747095054063401</v>
      </c>
    </row>
    <row r="1110" spans="1:17" hidden="1" x14ac:dyDescent="0.3">
      <c r="A1110" t="s">
        <v>2375</v>
      </c>
      <c r="B1110" t="s">
        <v>2376</v>
      </c>
      <c r="C1110" t="str">
        <f>IFERROR(VLOOKUP(Table1[[#This Row],[Ticker]],[1]!Table2[[Symbol]:[Industry]],2,FALSE),"-")</f>
        <v>-</v>
      </c>
      <c r="D1110" t="s">
        <v>1016</v>
      </c>
      <c r="E1110">
        <v>2244.3908472500002</v>
      </c>
      <c r="F1110">
        <v>1840.85</v>
      </c>
      <c r="G1110">
        <v>288.135868620412</v>
      </c>
      <c r="H1110">
        <v>50.344814723598503</v>
      </c>
      <c r="I1110">
        <v>137.457615560113</v>
      </c>
      <c r="J1110">
        <v>6.3897647289222803</v>
      </c>
      <c r="K1110">
        <v>1294.7610568530499</v>
      </c>
      <c r="L1110">
        <v>859.50310861869696</v>
      </c>
      <c r="M1110">
        <v>76.915190808641299</v>
      </c>
      <c r="N1110">
        <v>0.77398989735002499</v>
      </c>
      <c r="O1110">
        <v>6.22538501235843</v>
      </c>
      <c r="P1110">
        <v>381.33089292718</v>
      </c>
    </row>
    <row r="1111" spans="1:17" hidden="1" x14ac:dyDescent="0.3">
      <c r="A1111" t="s">
        <v>2377</v>
      </c>
      <c r="B1111" t="s">
        <v>2378</v>
      </c>
      <c r="C1111" t="str">
        <f>IFERROR(VLOOKUP(Table1[[#This Row],[Ticker]],[1]!Table2[[Symbol]:[Industry]],2,FALSE),"-")</f>
        <v>-</v>
      </c>
      <c r="D1111" t="s">
        <v>124</v>
      </c>
      <c r="E1111">
        <v>2234.6821</v>
      </c>
      <c r="F1111">
        <v>439.5</v>
      </c>
      <c r="G1111">
        <v>-51.637856121522397</v>
      </c>
      <c r="H1111">
        <v>-1.97658939655425</v>
      </c>
      <c r="I1111">
        <v>-14.8281403144662</v>
      </c>
      <c r="J1111">
        <v>4.8664977418473399</v>
      </c>
      <c r="K1111">
        <v>399.09697303038803</v>
      </c>
      <c r="L1111">
        <v>434.434992937895</v>
      </c>
      <c r="M1111">
        <v>59.807392516561897</v>
      </c>
      <c r="N1111">
        <v>0.72305485971943795</v>
      </c>
      <c r="O1111">
        <v>36.518771331057998</v>
      </c>
      <c r="P1111">
        <v>35.230769230769198</v>
      </c>
      <c r="Q1111">
        <v>0.26823618398174798</v>
      </c>
    </row>
    <row r="1112" spans="1:17" hidden="1" x14ac:dyDescent="0.3">
      <c r="A1112" t="s">
        <v>2379</v>
      </c>
      <c r="B1112" t="s">
        <v>2380</v>
      </c>
      <c r="C1112" t="str">
        <f>IFERROR(VLOOKUP(Table1[[#This Row],[Ticker]],[1]!Table2[[Symbol]:[Industry]],2,FALSE),"-")</f>
        <v>-</v>
      </c>
      <c r="D1112" t="s">
        <v>300</v>
      </c>
      <c r="E1112">
        <v>2224.7650885119901</v>
      </c>
      <c r="F1112">
        <v>211.6</v>
      </c>
      <c r="G1112">
        <v>-26.3798199060058</v>
      </c>
      <c r="H1112">
        <v>-8.4545088428627597</v>
      </c>
      <c r="I1112">
        <v>-13.404199734861299</v>
      </c>
      <c r="J1112">
        <v>-11.097198106995201</v>
      </c>
      <c r="O1112">
        <v>24.758979206049101</v>
      </c>
      <c r="P1112">
        <v>13.09460181721</v>
      </c>
    </row>
    <row r="1113" spans="1:17" hidden="1" x14ac:dyDescent="0.3">
      <c r="A1113" t="s">
        <v>2381</v>
      </c>
      <c r="B1113" t="s">
        <v>2382</v>
      </c>
      <c r="C1113" t="str">
        <f>IFERROR(VLOOKUP(Table1[[#This Row],[Ticker]],[1]!Table2[[Symbol]:[Industry]],2,FALSE),"-")</f>
        <v>-</v>
      </c>
      <c r="D1113" t="s">
        <v>528</v>
      </c>
      <c r="E1113">
        <v>2219.5773181999998</v>
      </c>
      <c r="F1113">
        <v>237.9</v>
      </c>
      <c r="G1113">
        <v>-50.054099959429202</v>
      </c>
      <c r="H1113">
        <v>-10.205122268880899</v>
      </c>
      <c r="I1113">
        <v>-21.989856012459501</v>
      </c>
      <c r="J1113">
        <v>-3.1435246774992498</v>
      </c>
      <c r="K1113">
        <v>255.79111005214301</v>
      </c>
      <c r="L1113">
        <v>259.38118998156301</v>
      </c>
      <c r="M1113">
        <v>41.1856483436164</v>
      </c>
      <c r="N1113">
        <v>0.55963569681178904</v>
      </c>
      <c r="O1113">
        <v>33.543505674653197</v>
      </c>
      <c r="P1113">
        <v>11.690140845070401</v>
      </c>
      <c r="Q1113">
        <v>6.7200722747318004E-2</v>
      </c>
    </row>
    <row r="1114" spans="1:17" hidden="1" x14ac:dyDescent="0.3">
      <c r="A1114" t="s">
        <v>2383</v>
      </c>
      <c r="B1114" t="s">
        <v>2384</v>
      </c>
      <c r="C1114" t="str">
        <f>IFERROR(VLOOKUP(Table1[[#This Row],[Ticker]],[1]!Table2[[Symbol]:[Industry]],2,FALSE),"-")</f>
        <v>-</v>
      </c>
      <c r="D1114" t="s">
        <v>139</v>
      </c>
      <c r="E1114">
        <v>2212.2028503020001</v>
      </c>
      <c r="F1114">
        <v>136.97</v>
      </c>
      <c r="G1114">
        <v>31.852274287075801</v>
      </c>
      <c r="H1114">
        <v>19.387226230220101</v>
      </c>
      <c r="I1114">
        <v>-3.04095341584422</v>
      </c>
      <c r="J1114">
        <v>17.47620186132</v>
      </c>
      <c r="K1114">
        <v>112.56652897458601</v>
      </c>
      <c r="L1114">
        <v>110.085576631867</v>
      </c>
      <c r="M1114">
        <v>72.896096671636599</v>
      </c>
      <c r="N1114">
        <v>3.32981757702784</v>
      </c>
      <c r="O1114">
        <v>3.5920274512666901</v>
      </c>
      <c r="P1114">
        <v>70.149068322981293</v>
      </c>
      <c r="Q1114">
        <v>3.7936502971095999E-2</v>
      </c>
    </row>
    <row r="1115" spans="1:17" hidden="1" x14ac:dyDescent="0.3">
      <c r="A1115" t="s">
        <v>2385</v>
      </c>
      <c r="B1115" t="s">
        <v>2386</v>
      </c>
      <c r="C1115" t="str">
        <f>IFERROR(VLOOKUP(Table1[[#This Row],[Ticker]],[1]!Table2[[Symbol]:[Industry]],2,FALSE),"-")</f>
        <v>-</v>
      </c>
      <c r="D1115" t="s">
        <v>21</v>
      </c>
      <c r="E1115">
        <v>2212.0828402950001</v>
      </c>
      <c r="F1115">
        <v>246.96</v>
      </c>
      <c r="G1115">
        <v>-62.288835050899898</v>
      </c>
      <c r="H1115">
        <v>4.2948409112845596</v>
      </c>
      <c r="I1115">
        <v>-47.758478050253999</v>
      </c>
      <c r="J1115">
        <v>-0.95390038965435098</v>
      </c>
      <c r="K1115">
        <v>239.050884617165</v>
      </c>
      <c r="M1115">
        <v>67.270107840753397</v>
      </c>
      <c r="N1115">
        <v>2.3449144579693799</v>
      </c>
      <c r="O1115">
        <v>71.566245545837305</v>
      </c>
      <c r="P1115">
        <v>20.468292682926801</v>
      </c>
    </row>
    <row r="1116" spans="1:17" x14ac:dyDescent="0.3">
      <c r="A1116" t="s">
        <v>2387</v>
      </c>
      <c r="B1116" t="s">
        <v>2388</v>
      </c>
      <c r="C1116" t="str">
        <f>IFERROR(VLOOKUP(Table1[[#This Row],[Ticker]],[1]!Table2[[Symbol]:[Industry]],2,FALSE),"-")</f>
        <v>-</v>
      </c>
      <c r="D1116" t="s">
        <v>262</v>
      </c>
      <c r="E1116">
        <v>2211.6139333199999</v>
      </c>
      <c r="F1116">
        <v>492.55</v>
      </c>
      <c r="G1116">
        <v>-47.966380471767998</v>
      </c>
      <c r="H1116">
        <v>-1.7981836740195001</v>
      </c>
      <c r="I1116">
        <v>-29.801419639380999</v>
      </c>
      <c r="J1116">
        <v>-1.5221348506438701</v>
      </c>
      <c r="K1116">
        <v>502.66905980403499</v>
      </c>
      <c r="L1116">
        <v>531.95488235319795</v>
      </c>
      <c r="M1116">
        <v>51.779955048748199</v>
      </c>
      <c r="N1116">
        <v>1.2022020414495</v>
      </c>
      <c r="O1116">
        <v>30.961323723479801</v>
      </c>
      <c r="P1116">
        <v>8.4911894273127704</v>
      </c>
    </row>
    <row r="1117" spans="1:17" hidden="1" x14ac:dyDescent="0.3">
      <c r="A1117" t="s">
        <v>2389</v>
      </c>
      <c r="B1117" t="s">
        <v>2390</v>
      </c>
      <c r="C1117" t="str">
        <f>IFERROR(VLOOKUP(Table1[[#This Row],[Ticker]],[1]!Table2[[Symbol]:[Industry]],2,FALSE),"-")</f>
        <v>-</v>
      </c>
      <c r="D1117" t="s">
        <v>80</v>
      </c>
      <c r="E1117">
        <v>2210.2752013949998</v>
      </c>
      <c r="F1117">
        <v>2971.8</v>
      </c>
      <c r="G1117">
        <v>-29.590648406086299</v>
      </c>
      <c r="H1117">
        <v>-5.7118243996463898</v>
      </c>
      <c r="I1117">
        <v>-8.0412737687889102</v>
      </c>
      <c r="J1117">
        <v>4.4539118688139103</v>
      </c>
      <c r="K1117">
        <v>2859.8620514751401</v>
      </c>
      <c r="L1117">
        <v>2814.3121476107699</v>
      </c>
      <c r="M1117">
        <v>64.549388534132902</v>
      </c>
      <c r="N1117">
        <v>1.43117884087572</v>
      </c>
      <c r="O1117">
        <v>8.2172420755097697</v>
      </c>
      <c r="P1117">
        <v>26.694093321680501</v>
      </c>
      <c r="Q1117">
        <v>-0.14647681630009399</v>
      </c>
    </row>
    <row r="1118" spans="1:17" hidden="1" x14ac:dyDescent="0.3">
      <c r="A1118" t="s">
        <v>2391</v>
      </c>
      <c r="B1118" t="s">
        <v>2392</v>
      </c>
      <c r="C1118" t="str">
        <f>IFERROR(VLOOKUP(Table1[[#This Row],[Ticker]],[1]!Table2[[Symbol]:[Industry]],2,FALSE),"-")</f>
        <v>-</v>
      </c>
      <c r="D1118" t="s">
        <v>223</v>
      </c>
      <c r="E1118">
        <v>2207.6940583750002</v>
      </c>
      <c r="F1118">
        <v>590.6</v>
      </c>
      <c r="G1118">
        <v>10.1717816501746</v>
      </c>
      <c r="H1118">
        <v>-5.2204159000202601</v>
      </c>
      <c r="I1118">
        <v>21.0055463183743</v>
      </c>
      <c r="J1118">
        <v>-1.02795922340374</v>
      </c>
      <c r="K1118">
        <v>562.803196337288</v>
      </c>
      <c r="L1118">
        <v>486.07672854206101</v>
      </c>
      <c r="M1118">
        <v>52.823938843671399</v>
      </c>
      <c r="N1118">
        <v>0.18256279488032301</v>
      </c>
      <c r="O1118">
        <v>12.4957670165932</v>
      </c>
      <c r="P1118">
        <v>72.892271662763406</v>
      </c>
      <c r="Q1118">
        <v>0.13194380311109899</v>
      </c>
    </row>
    <row r="1119" spans="1:17" hidden="1" x14ac:dyDescent="0.3">
      <c r="A1119" t="s">
        <v>2393</v>
      </c>
      <c r="B1119" t="s">
        <v>2394</v>
      </c>
      <c r="C1119" t="str">
        <f>IFERROR(VLOOKUP(Table1[[#This Row],[Ticker]],[1]!Table2[[Symbol]:[Industry]],2,FALSE),"-")</f>
        <v>-</v>
      </c>
      <c r="D1119" t="s">
        <v>248</v>
      </c>
      <c r="E1119">
        <v>2198.8477845000002</v>
      </c>
      <c r="F1119">
        <v>590.15</v>
      </c>
      <c r="G1119">
        <v>-4.4537023665280602</v>
      </c>
      <c r="H1119">
        <v>-13.3242293831143</v>
      </c>
      <c r="I1119">
        <v>-11.062766808688901</v>
      </c>
      <c r="J1119">
        <v>-5.6819252263769597E-2</v>
      </c>
      <c r="K1119">
        <v>608.26593472099603</v>
      </c>
      <c r="L1119">
        <v>564.93049810020295</v>
      </c>
      <c r="M1119">
        <v>41.440002857127098</v>
      </c>
      <c r="N1119">
        <v>0.79311772768364797</v>
      </c>
      <c r="O1119">
        <v>23.358468186054399</v>
      </c>
      <c r="P1119">
        <v>32.0246085011185</v>
      </c>
      <c r="Q1119">
        <v>4.1160703947329E-2</v>
      </c>
    </row>
    <row r="1120" spans="1:17" hidden="1" x14ac:dyDescent="0.3">
      <c r="A1120" t="s">
        <v>2395</v>
      </c>
      <c r="B1120" t="s">
        <v>2396</v>
      </c>
      <c r="C1120" t="str">
        <f>IFERROR(VLOOKUP(Table1[[#This Row],[Ticker]],[1]!Table2[[Symbol]:[Industry]],2,FALSE),"-")</f>
        <v>-</v>
      </c>
      <c r="D1120" t="s">
        <v>561</v>
      </c>
      <c r="E1120">
        <v>2197.309792</v>
      </c>
      <c r="F1120">
        <v>2066.25</v>
      </c>
      <c r="G1120">
        <v>-17.5734787189764</v>
      </c>
      <c r="H1120">
        <v>-1.5471177351341401</v>
      </c>
      <c r="I1120">
        <v>-16.997568628827299</v>
      </c>
      <c r="J1120">
        <v>1.7526706170478099</v>
      </c>
      <c r="K1120">
        <v>1871.9665942422901</v>
      </c>
      <c r="L1120">
        <v>1804.6839729672099</v>
      </c>
      <c r="M1120">
        <v>76.021676286950097</v>
      </c>
      <c r="N1120">
        <v>1.2785554608057801</v>
      </c>
      <c r="O1120">
        <v>17.442226255293399</v>
      </c>
      <c r="P1120">
        <v>36.386138613861398</v>
      </c>
    </row>
    <row r="1121" spans="1:17" hidden="1" x14ac:dyDescent="0.3">
      <c r="A1121" t="s">
        <v>2397</v>
      </c>
      <c r="B1121" t="s">
        <v>2398</v>
      </c>
      <c r="C1121" t="str">
        <f>IFERROR(VLOOKUP(Table1[[#This Row],[Ticker]],[1]!Table2[[Symbol]:[Industry]],2,FALSE),"-")</f>
        <v>-</v>
      </c>
      <c r="D1121" t="s">
        <v>139</v>
      </c>
      <c r="E1121">
        <v>2196.8394619199998</v>
      </c>
      <c r="F1121">
        <v>124.14</v>
      </c>
      <c r="G1121">
        <v>289.69850219868999</v>
      </c>
      <c r="H1121">
        <v>2.1160844800917502</v>
      </c>
      <c r="I1121">
        <v>45.312286922992499</v>
      </c>
      <c r="J1121">
        <v>-2.12390697669086</v>
      </c>
      <c r="K1121">
        <v>121.25049923555299</v>
      </c>
      <c r="L1121">
        <v>95.433369829152696</v>
      </c>
      <c r="M1121">
        <v>60.211150798972803</v>
      </c>
      <c r="N1121">
        <v>1.2447998155892099</v>
      </c>
      <c r="O1121">
        <v>10.907040438214899</v>
      </c>
      <c r="P1121">
        <v>327.111646309994</v>
      </c>
    </row>
    <row r="1122" spans="1:17" hidden="1" x14ac:dyDescent="0.3">
      <c r="A1122" t="s">
        <v>2399</v>
      </c>
      <c r="B1122" t="s">
        <v>2400</v>
      </c>
      <c r="C1122" t="str">
        <f>IFERROR(VLOOKUP(Table1[[#This Row],[Ticker]],[1]!Table2[[Symbol]:[Industry]],2,FALSE),"-")</f>
        <v>-</v>
      </c>
      <c r="D1122" t="s">
        <v>21</v>
      </c>
      <c r="E1122">
        <v>2193.9353053200002</v>
      </c>
      <c r="F1122">
        <v>335.9</v>
      </c>
      <c r="G1122">
        <v>-32.795422716064699</v>
      </c>
      <c r="H1122">
        <v>-8.0718152152823599</v>
      </c>
      <c r="I1122">
        <v>-44.141276704115903</v>
      </c>
      <c r="J1122">
        <v>-0.90083328865421697</v>
      </c>
      <c r="K1122">
        <v>354.92003645442099</v>
      </c>
      <c r="L1122">
        <v>368.743023275886</v>
      </c>
      <c r="M1122">
        <v>42.642823744080097</v>
      </c>
      <c r="N1122">
        <v>0.72049792410771296</v>
      </c>
      <c r="O1122">
        <v>105.641559988091</v>
      </c>
      <c r="P1122">
        <v>40.514536707801597</v>
      </c>
      <c r="Q1122">
        <v>0.110890958120863</v>
      </c>
    </row>
    <row r="1123" spans="1:17" hidden="1" x14ac:dyDescent="0.3">
      <c r="A1123" t="s">
        <v>2401</v>
      </c>
      <c r="B1123" t="s">
        <v>2402</v>
      </c>
      <c r="C1123" t="str">
        <f>IFERROR(VLOOKUP(Table1[[#This Row],[Ticker]],[1]!Table2[[Symbol]:[Industry]],2,FALSE),"-")</f>
        <v>-</v>
      </c>
      <c r="D1123" t="s">
        <v>130</v>
      </c>
      <c r="E1123">
        <v>2183.9957286599902</v>
      </c>
      <c r="F1123">
        <v>145.44999999999999</v>
      </c>
      <c r="G1123">
        <v>35.783216984193103</v>
      </c>
      <c r="H1123">
        <v>19.465955814443799</v>
      </c>
      <c r="I1123">
        <v>12.8473864082072</v>
      </c>
      <c r="J1123">
        <v>-6.6342780022464698</v>
      </c>
      <c r="K1123">
        <v>135.51998741902401</v>
      </c>
      <c r="L1123">
        <v>117.858118853223</v>
      </c>
      <c r="M1123">
        <v>48.173186452204298</v>
      </c>
      <c r="N1123">
        <v>0.98596325533602003</v>
      </c>
      <c r="O1123">
        <v>22.860089377792999</v>
      </c>
      <c r="P1123">
        <v>80.571073867163193</v>
      </c>
      <c r="Q1123">
        <v>0.16577897945268</v>
      </c>
    </row>
    <row r="1124" spans="1:17" hidden="1" x14ac:dyDescent="0.3">
      <c r="A1124" t="s">
        <v>2403</v>
      </c>
      <c r="B1124" t="s">
        <v>2404</v>
      </c>
      <c r="C1124" t="str">
        <f>IFERROR(VLOOKUP(Table1[[#This Row],[Ticker]],[1]!Table2[[Symbol]:[Industry]],2,FALSE),"-")</f>
        <v>-</v>
      </c>
      <c r="D1124" t="s">
        <v>743</v>
      </c>
      <c r="E1124">
        <v>2180.653534008</v>
      </c>
      <c r="F1124">
        <v>277.45</v>
      </c>
      <c r="G1124">
        <v>1.2690978919142699</v>
      </c>
      <c r="H1124">
        <v>-4.84995169819065E-2</v>
      </c>
      <c r="I1124">
        <v>0.60636611689892295</v>
      </c>
      <c r="J1124">
        <v>0.43639481151724302</v>
      </c>
      <c r="K1124">
        <v>268.86317833037498</v>
      </c>
      <c r="L1124">
        <v>249.17027175163301</v>
      </c>
      <c r="M1124">
        <v>58.290846172297002</v>
      </c>
      <c r="N1124">
        <v>0.37599830839241499</v>
      </c>
      <c r="O1124">
        <v>2.8834024148495199</v>
      </c>
      <c r="P1124">
        <v>33.904440154440103</v>
      </c>
      <c r="Q1124">
        <v>3.2968413234804997E-2</v>
      </c>
    </row>
    <row r="1125" spans="1:17" hidden="1" x14ac:dyDescent="0.3">
      <c r="A1125" t="s">
        <v>2405</v>
      </c>
      <c r="B1125" t="s">
        <v>2406</v>
      </c>
      <c r="C1125" t="str">
        <f>IFERROR(VLOOKUP(Table1[[#This Row],[Ticker]],[1]!Table2[[Symbol]:[Industry]],2,FALSE),"-")</f>
        <v>-</v>
      </c>
      <c r="D1125" t="s">
        <v>938</v>
      </c>
      <c r="E1125">
        <v>2179.8202657500001</v>
      </c>
      <c r="F1125">
        <v>601.79999999999995</v>
      </c>
      <c r="G1125">
        <v>48.679046439943299</v>
      </c>
      <c r="H1125">
        <v>-3.5624235746036201</v>
      </c>
      <c r="I1125">
        <v>80.755686062407094</v>
      </c>
      <c r="J1125">
        <v>1.94185646199287</v>
      </c>
      <c r="K1125">
        <v>548.14575414220099</v>
      </c>
      <c r="L1125">
        <v>420.31777510326401</v>
      </c>
      <c r="M1125">
        <v>66.6016233844406</v>
      </c>
      <c r="N1125">
        <v>0.27492670720265699</v>
      </c>
      <c r="O1125">
        <v>13.650714523097299</v>
      </c>
      <c r="P1125">
        <v>135.90748725989801</v>
      </c>
      <c r="Q1125">
        <v>0.15758382838299501</v>
      </c>
    </row>
    <row r="1126" spans="1:17" hidden="1" x14ac:dyDescent="0.3">
      <c r="A1126" t="s">
        <v>2407</v>
      </c>
      <c r="B1126" t="s">
        <v>2408</v>
      </c>
      <c r="C1126" t="str">
        <f>IFERROR(VLOOKUP(Table1[[#This Row],[Ticker]],[1]!Table2[[Symbol]:[Industry]],2,FALSE),"-")</f>
        <v>-</v>
      </c>
      <c r="D1126" t="s">
        <v>139</v>
      </c>
      <c r="E1126">
        <v>2174.0158835869902</v>
      </c>
      <c r="F1126">
        <v>285.54000000000002</v>
      </c>
      <c r="G1126">
        <v>531.20797733525603</v>
      </c>
      <c r="H1126">
        <v>16.585560333181402</v>
      </c>
      <c r="I1126">
        <v>77.252963424226294</v>
      </c>
      <c r="J1126">
        <v>-0.84775091567864602</v>
      </c>
      <c r="K1126">
        <v>225.781800874873</v>
      </c>
      <c r="L1126">
        <v>153.728255230576</v>
      </c>
      <c r="M1126">
        <v>58.475840218563498</v>
      </c>
      <c r="N1126">
        <v>1.03486226301572</v>
      </c>
      <c r="O1126">
        <v>4.3636618337185604</v>
      </c>
      <c r="P1126">
        <v>576.63507109004695</v>
      </c>
      <c r="Q1126">
        <v>0.16214137442440599</v>
      </c>
    </row>
    <row r="1127" spans="1:17" hidden="1" x14ac:dyDescent="0.3">
      <c r="A1127" t="s">
        <v>2409</v>
      </c>
      <c r="B1127" t="s">
        <v>2410</v>
      </c>
      <c r="C1127" t="str">
        <f>IFERROR(VLOOKUP(Table1[[#This Row],[Ticker]],[1]!Table2[[Symbol]:[Industry]],2,FALSE),"-")</f>
        <v>-</v>
      </c>
      <c r="D1127" t="s">
        <v>193</v>
      </c>
      <c r="E1127">
        <v>2172.52223925</v>
      </c>
      <c r="F1127">
        <v>351.95</v>
      </c>
      <c r="G1127">
        <v>39.158241314138401</v>
      </c>
      <c r="H1127">
        <v>-4.7145832528150899</v>
      </c>
      <c r="I1127">
        <v>11.1213766935726</v>
      </c>
      <c r="J1127">
        <v>-3.3887578779115999</v>
      </c>
      <c r="K1127">
        <v>344.60916164306002</v>
      </c>
      <c r="L1127">
        <v>294.323679645727</v>
      </c>
      <c r="M1127">
        <v>46.618480608076297</v>
      </c>
      <c r="N1127">
        <v>0.385913955364179</v>
      </c>
      <c r="O1127">
        <v>12.459156130132101</v>
      </c>
      <c r="P1127">
        <v>92.522290903123405</v>
      </c>
      <c r="Q1127">
        <v>0.157205349205182</v>
      </c>
    </row>
    <row r="1128" spans="1:17" hidden="1" x14ac:dyDescent="0.3">
      <c r="A1128" t="s">
        <v>2411</v>
      </c>
      <c r="B1128" t="s">
        <v>2412</v>
      </c>
      <c r="C1128" t="str">
        <f>IFERROR(VLOOKUP(Table1[[#This Row],[Ticker]],[1]!Table2[[Symbol]:[Industry]],2,FALSE),"-")</f>
        <v>-</v>
      </c>
      <c r="D1128" t="s">
        <v>133</v>
      </c>
      <c r="E1128">
        <v>2159.7944804519998</v>
      </c>
      <c r="F1128">
        <v>136.22</v>
      </c>
      <c r="G1128">
        <v>-29.5287776316306</v>
      </c>
      <c r="H1128">
        <v>1.1931800786339299</v>
      </c>
      <c r="I1128">
        <v>-32.826629478696503</v>
      </c>
      <c r="J1128">
        <v>5.64137962669537</v>
      </c>
      <c r="K1128">
        <v>132.41052533102101</v>
      </c>
      <c r="L1128">
        <v>142.302319719336</v>
      </c>
      <c r="M1128">
        <v>62.178575124756897</v>
      </c>
      <c r="N1128">
        <v>0.90910446670947498</v>
      </c>
      <c r="O1128">
        <v>42.4166789017765</v>
      </c>
      <c r="P1128">
        <v>13.5166666666666</v>
      </c>
    </row>
    <row r="1129" spans="1:17" hidden="1" x14ac:dyDescent="0.3">
      <c r="A1129" t="s">
        <v>2413</v>
      </c>
      <c r="B1129" t="s">
        <v>2414</v>
      </c>
      <c r="C1129" t="str">
        <f>IFERROR(VLOOKUP(Table1[[#This Row],[Ticker]],[1]!Table2[[Symbol]:[Industry]],2,FALSE),"-")</f>
        <v>-</v>
      </c>
      <c r="D1129" t="s">
        <v>172</v>
      </c>
      <c r="E1129">
        <v>2158.9391249999999</v>
      </c>
      <c r="F1129">
        <v>2162.9499999999998</v>
      </c>
      <c r="G1129">
        <v>-13.1613537305028</v>
      </c>
      <c r="H1129">
        <v>3.4176731808359899</v>
      </c>
      <c r="I1129">
        <v>0.36858737270568298</v>
      </c>
      <c r="J1129">
        <v>-2.7595248799693999</v>
      </c>
      <c r="K1129">
        <v>2178.2476165815501</v>
      </c>
      <c r="L1129">
        <v>2086.42306145767</v>
      </c>
      <c r="M1129">
        <v>44.187271244950999</v>
      </c>
      <c r="N1129">
        <v>0.55663145428081795</v>
      </c>
      <c r="O1129">
        <v>28.4680644490163</v>
      </c>
      <c r="P1129">
        <v>27.985207100591701</v>
      </c>
      <c r="Q1129">
        <v>0.12772426421586699</v>
      </c>
    </row>
    <row r="1130" spans="1:17" hidden="1" x14ac:dyDescent="0.3">
      <c r="A1130" t="s">
        <v>2415</v>
      </c>
      <c r="B1130" t="s">
        <v>2416</v>
      </c>
      <c r="C1130" t="str">
        <f>IFERROR(VLOOKUP(Table1[[#This Row],[Ticker]],[1]!Table2[[Symbol]:[Industry]],2,FALSE),"-")</f>
        <v>-</v>
      </c>
      <c r="D1130" t="s">
        <v>412</v>
      </c>
      <c r="E1130">
        <v>2151.4656239999999</v>
      </c>
      <c r="F1130">
        <v>959.45</v>
      </c>
      <c r="G1130">
        <v>189.945851747489</v>
      </c>
      <c r="H1130">
        <v>17.457033332618199</v>
      </c>
      <c r="I1130">
        <v>14.778621337683999</v>
      </c>
      <c r="J1130">
        <v>-1.3161721159504101</v>
      </c>
      <c r="K1130">
        <v>833.05939268247005</v>
      </c>
      <c r="L1130">
        <v>668.29513318110003</v>
      </c>
      <c r="M1130">
        <v>68.517818604241995</v>
      </c>
      <c r="N1130">
        <v>2.3482786158720099</v>
      </c>
      <c r="O1130">
        <v>4.7475115951847302</v>
      </c>
      <c r="P1130">
        <v>238.848666784389</v>
      </c>
      <c r="Q1130">
        <v>0.17298137660385299</v>
      </c>
    </row>
    <row r="1131" spans="1:17" hidden="1" x14ac:dyDescent="0.3">
      <c r="A1131" t="s">
        <v>2417</v>
      </c>
      <c r="B1131" t="s">
        <v>2418</v>
      </c>
      <c r="C1131" t="str">
        <f>IFERROR(VLOOKUP(Table1[[#This Row],[Ticker]],[1]!Table2[[Symbol]:[Industry]],2,FALSE),"-")</f>
        <v>-</v>
      </c>
      <c r="D1131" t="s">
        <v>80</v>
      </c>
      <c r="E1131">
        <v>2151.3889339799998</v>
      </c>
      <c r="F1131">
        <v>247.91</v>
      </c>
      <c r="G1131">
        <v>8.7329618169451297</v>
      </c>
      <c r="H1131">
        <v>-1.2856709117840399</v>
      </c>
      <c r="I1131">
        <v>-2.10333236146124</v>
      </c>
      <c r="J1131">
        <v>7.8450985309204997</v>
      </c>
      <c r="K1131">
        <v>240.15617193361501</v>
      </c>
      <c r="L1131">
        <v>226.60950332642699</v>
      </c>
      <c r="M1131">
        <v>71.156594724176202</v>
      </c>
      <c r="N1131">
        <v>0.77279505263571802</v>
      </c>
      <c r="O1131">
        <v>10.725666572546499</v>
      </c>
      <c r="P1131">
        <v>42.805299539170498</v>
      </c>
      <c r="Q1131">
        <v>-5.9477016579738001E-2</v>
      </c>
    </row>
    <row r="1132" spans="1:17" hidden="1" x14ac:dyDescent="0.3">
      <c r="A1132" t="s">
        <v>2419</v>
      </c>
      <c r="B1132" t="s">
        <v>2420</v>
      </c>
      <c r="C1132" t="str">
        <f>IFERROR(VLOOKUP(Table1[[#This Row],[Ticker]],[1]!Table2[[Symbol]:[Industry]],2,FALSE),"-")</f>
        <v>-</v>
      </c>
      <c r="D1132" t="s">
        <v>113</v>
      </c>
      <c r="E1132">
        <v>2140.9265950499998</v>
      </c>
      <c r="F1132">
        <v>98.3</v>
      </c>
      <c r="G1132">
        <v>93.315296699327405</v>
      </c>
      <c r="H1132">
        <v>-0.45410809985999201</v>
      </c>
      <c r="I1132">
        <v>39.226400538654502</v>
      </c>
      <c r="J1132">
        <v>5.9086544157626202</v>
      </c>
      <c r="K1132">
        <v>92.099782268623898</v>
      </c>
      <c r="L1132">
        <v>74.375802831415797</v>
      </c>
      <c r="M1132">
        <v>64.276025186441103</v>
      </c>
      <c r="N1132">
        <v>1.1084737128828399</v>
      </c>
      <c r="O1132">
        <v>9.76602238046795</v>
      </c>
      <c r="P1132">
        <v>154.59725459725399</v>
      </c>
      <c r="Q1132">
        <v>7.0534967989013E-2</v>
      </c>
    </row>
    <row r="1133" spans="1:17" hidden="1" x14ac:dyDescent="0.3">
      <c r="A1133" t="s">
        <v>2421</v>
      </c>
      <c r="B1133" t="s">
        <v>2422</v>
      </c>
      <c r="C1133" t="str">
        <f>IFERROR(VLOOKUP(Table1[[#This Row],[Ticker]],[1]!Table2[[Symbol]:[Industry]],2,FALSE),"-")</f>
        <v>-</v>
      </c>
      <c r="D1133" t="s">
        <v>473</v>
      </c>
      <c r="E1133">
        <v>2138.2064925999998</v>
      </c>
      <c r="F1133">
        <v>255.65</v>
      </c>
      <c r="G1133">
        <v>-6.4405594069847698</v>
      </c>
      <c r="H1133">
        <v>-10.473013063346601</v>
      </c>
      <c r="I1133">
        <v>-5.9618779042664896</v>
      </c>
      <c r="J1133">
        <v>-4.4850060623031203</v>
      </c>
      <c r="K1133">
        <v>260.695294942293</v>
      </c>
      <c r="L1133">
        <v>238.492675403151</v>
      </c>
      <c r="M1133">
        <v>29.159165758404502</v>
      </c>
      <c r="N1133">
        <v>0.933755823253408</v>
      </c>
      <c r="O1133">
        <v>21.0639546254645</v>
      </c>
      <c r="P1133">
        <v>41.595126003876999</v>
      </c>
      <c r="Q1133">
        <v>0.122005129696463</v>
      </c>
    </row>
    <row r="1134" spans="1:17" hidden="1" x14ac:dyDescent="0.3">
      <c r="A1134" t="s">
        <v>2423</v>
      </c>
      <c r="B1134" t="s">
        <v>2424</v>
      </c>
      <c r="C1134" t="str">
        <f>IFERROR(VLOOKUP(Table1[[#This Row],[Ticker]],[1]!Table2[[Symbol]:[Industry]],2,FALSE),"-")</f>
        <v>-</v>
      </c>
      <c r="D1134" t="s">
        <v>300</v>
      </c>
      <c r="E1134">
        <v>2130.8601647</v>
      </c>
      <c r="F1134">
        <v>1376</v>
      </c>
      <c r="G1134">
        <v>-31.866624738269199</v>
      </c>
      <c r="H1134">
        <v>5.3113762009903898</v>
      </c>
      <c r="I1134">
        <v>-11.2722993316006</v>
      </c>
      <c r="J1134">
        <v>3.5901440056834701</v>
      </c>
      <c r="K1134">
        <v>1296.3902776130501</v>
      </c>
      <c r="L1134">
        <v>1313.2507551024501</v>
      </c>
      <c r="M1134">
        <v>71.752916980736799</v>
      </c>
      <c r="N1134">
        <v>0.914871904360678</v>
      </c>
      <c r="O1134">
        <v>10.730377906976701</v>
      </c>
      <c r="P1134">
        <v>20.080286237891599</v>
      </c>
      <c r="Q1134">
        <v>1.5067424109020001E-2</v>
      </c>
    </row>
    <row r="1135" spans="1:17" hidden="1" x14ac:dyDescent="0.3">
      <c r="A1135" t="s">
        <v>2425</v>
      </c>
      <c r="B1135" t="s">
        <v>2426</v>
      </c>
      <c r="C1135" t="str">
        <f>IFERROR(VLOOKUP(Table1[[#This Row],[Ticker]],[1]!Table2[[Symbol]:[Industry]],2,FALSE),"-")</f>
        <v>-</v>
      </c>
      <c r="D1135" t="s">
        <v>46</v>
      </c>
      <c r="E1135">
        <v>2128.5134800000001</v>
      </c>
      <c r="F1135">
        <v>185.41</v>
      </c>
      <c r="G1135">
        <v>319.71454299182199</v>
      </c>
      <c r="H1135">
        <v>3.10261751677761</v>
      </c>
      <c r="I1135">
        <v>91.768990415486698</v>
      </c>
      <c r="J1135">
        <v>-2.8422725696319802</v>
      </c>
      <c r="K1135">
        <v>164.79727949087601</v>
      </c>
      <c r="L1135">
        <v>116.93690686150801</v>
      </c>
      <c r="M1135">
        <v>52.703513846843499</v>
      </c>
      <c r="N1135">
        <v>1.0922463074092099</v>
      </c>
      <c r="O1135">
        <v>10.0264279165093</v>
      </c>
      <c r="P1135">
        <v>361.21890547263598</v>
      </c>
      <c r="Q1135">
        <v>0.20147989252634901</v>
      </c>
    </row>
    <row r="1136" spans="1:17" hidden="1" x14ac:dyDescent="0.3">
      <c r="A1136" t="s">
        <v>2427</v>
      </c>
      <c r="B1136" t="s">
        <v>2428</v>
      </c>
      <c r="C1136" t="str">
        <f>IFERROR(VLOOKUP(Table1[[#This Row],[Ticker]],[1]!Table2[[Symbol]:[Industry]],2,FALSE),"-")</f>
        <v>-</v>
      </c>
      <c r="D1136" t="s">
        <v>1318</v>
      </c>
      <c r="E1136">
        <v>2127.78708362</v>
      </c>
      <c r="F1136">
        <v>718</v>
      </c>
      <c r="G1136">
        <v>83.039548829691299</v>
      </c>
      <c r="H1136">
        <v>-16.112212759097801</v>
      </c>
      <c r="I1136">
        <v>29.472266373287901</v>
      </c>
      <c r="J1136">
        <v>-0.96548240555236398</v>
      </c>
      <c r="K1136">
        <v>679.32939969099903</v>
      </c>
      <c r="L1136">
        <v>538.35528621943695</v>
      </c>
      <c r="M1136">
        <v>50.416416750087201</v>
      </c>
      <c r="N1136">
        <v>0.26808856251853502</v>
      </c>
      <c r="O1136">
        <v>25.626740947075199</v>
      </c>
      <c r="P1136">
        <v>129.87033776212499</v>
      </c>
      <c r="Q1136">
        <v>6.4168313203561006E-2</v>
      </c>
    </row>
    <row r="1137" spans="1:17" hidden="1" x14ac:dyDescent="0.3">
      <c r="A1137" t="s">
        <v>2429</v>
      </c>
      <c r="B1137" t="s">
        <v>2430</v>
      </c>
      <c r="C1137" t="str">
        <f>IFERROR(VLOOKUP(Table1[[#This Row],[Ticker]],[1]!Table2[[Symbol]:[Industry]],2,FALSE),"-")</f>
        <v>-</v>
      </c>
      <c r="D1137" t="s">
        <v>577</v>
      </c>
      <c r="E1137">
        <v>2126.7913012499998</v>
      </c>
      <c r="F1137">
        <v>1157.25</v>
      </c>
      <c r="G1137">
        <v>528.51220562497895</v>
      </c>
      <c r="H1137">
        <v>37.5244154780749</v>
      </c>
      <c r="I1137">
        <v>124.33301230364</v>
      </c>
      <c r="J1137">
        <v>16.977958922799399</v>
      </c>
      <c r="K1137">
        <v>799.777839544107</v>
      </c>
      <c r="L1137">
        <v>567.22928220191602</v>
      </c>
      <c r="M1137">
        <v>83.902838271174602</v>
      </c>
      <c r="N1137">
        <v>1.8884190745215299</v>
      </c>
      <c r="O1137">
        <v>0</v>
      </c>
      <c r="P1137">
        <v>592.75665968272904</v>
      </c>
      <c r="Q1137">
        <v>0.22426556200176401</v>
      </c>
    </row>
    <row r="1138" spans="1:17" hidden="1" x14ac:dyDescent="0.3">
      <c r="A1138" t="s">
        <v>2431</v>
      </c>
      <c r="B1138" t="s">
        <v>2432</v>
      </c>
      <c r="C1138" t="str">
        <f>IFERROR(VLOOKUP(Table1[[#This Row],[Ticker]],[1]!Table2[[Symbol]:[Industry]],2,FALSE),"-")</f>
        <v>-</v>
      </c>
      <c r="D1138" t="s">
        <v>124</v>
      </c>
      <c r="E1138">
        <v>2125.618614772</v>
      </c>
      <c r="F1138">
        <v>131.66</v>
      </c>
      <c r="G1138">
        <v>162.68355609037701</v>
      </c>
      <c r="H1138">
        <v>11.642535106267101</v>
      </c>
      <c r="I1138">
        <v>-57.982744287692803</v>
      </c>
      <c r="J1138">
        <v>1.63280146641435</v>
      </c>
      <c r="K1138">
        <v>123.15224382753399</v>
      </c>
      <c r="L1138">
        <v>126.198418318059</v>
      </c>
      <c r="M1138">
        <v>60.0023451605676</v>
      </c>
      <c r="N1138">
        <v>1.1281840239087899</v>
      </c>
      <c r="O1138">
        <v>108.415615980555</v>
      </c>
      <c r="P1138">
        <v>205.475638051044</v>
      </c>
    </row>
    <row r="1139" spans="1:17" hidden="1" x14ac:dyDescent="0.3">
      <c r="A1139" t="s">
        <v>2433</v>
      </c>
      <c r="B1139" t="s">
        <v>2434</v>
      </c>
      <c r="C1139" t="str">
        <f>IFERROR(VLOOKUP(Table1[[#This Row],[Ticker]],[1]!Table2[[Symbol]:[Industry]],2,FALSE),"-")</f>
        <v>-</v>
      </c>
      <c r="D1139" t="s">
        <v>561</v>
      </c>
      <c r="E1139">
        <v>2118.83965425</v>
      </c>
      <c r="F1139">
        <v>689.25</v>
      </c>
      <c r="G1139">
        <v>6.8561713667510702</v>
      </c>
      <c r="H1139">
        <v>6.6572301119121997</v>
      </c>
      <c r="I1139">
        <v>33.684833390229798</v>
      </c>
      <c r="J1139">
        <v>-2.7055939396650701</v>
      </c>
      <c r="K1139">
        <v>617.89801686398096</v>
      </c>
      <c r="L1139">
        <v>542.66611913720601</v>
      </c>
      <c r="M1139">
        <v>64.924131113573793</v>
      </c>
      <c r="N1139">
        <v>1.62417785379645</v>
      </c>
      <c r="O1139">
        <v>5.4769677185346302</v>
      </c>
      <c r="P1139">
        <v>71.242236024844701</v>
      </c>
      <c r="Q1139">
        <v>-1.4289428217070001E-2</v>
      </c>
    </row>
    <row r="1140" spans="1:17" hidden="1" x14ac:dyDescent="0.3">
      <c r="A1140" t="s">
        <v>2435</v>
      </c>
      <c r="B1140" t="s">
        <v>2436</v>
      </c>
      <c r="C1140" t="str">
        <f>IFERROR(VLOOKUP(Table1[[#This Row],[Ticker]],[1]!Table2[[Symbol]:[Industry]],2,FALSE),"-")</f>
        <v>-</v>
      </c>
      <c r="D1140" t="s">
        <v>265</v>
      </c>
      <c r="E1140">
        <v>2116.0144640640001</v>
      </c>
      <c r="F1140">
        <v>107.5</v>
      </c>
      <c r="G1140">
        <v>-43.529686889211497</v>
      </c>
      <c r="H1140">
        <v>-4.0779975517106397</v>
      </c>
      <c r="I1140">
        <v>-16.418226264414201</v>
      </c>
      <c r="J1140">
        <v>-2.06119212763089</v>
      </c>
      <c r="K1140">
        <v>112.587270506499</v>
      </c>
      <c r="L1140">
        <v>113.22583434928499</v>
      </c>
      <c r="M1140">
        <v>38.795186276697201</v>
      </c>
      <c r="N1140">
        <v>0.42291475749396801</v>
      </c>
      <c r="O1140">
        <v>45.116279069767401</v>
      </c>
      <c r="P1140">
        <v>24.334952579227298</v>
      </c>
      <c r="Q1140">
        <v>0.17926304964994</v>
      </c>
    </row>
    <row r="1141" spans="1:17" hidden="1" x14ac:dyDescent="0.3">
      <c r="A1141" t="s">
        <v>2437</v>
      </c>
      <c r="B1141" t="s">
        <v>2438</v>
      </c>
      <c r="C1141" t="str">
        <f>IFERROR(VLOOKUP(Table1[[#This Row],[Ticker]],[1]!Table2[[Symbol]:[Industry]],2,FALSE),"-")</f>
        <v>-</v>
      </c>
      <c r="D1141" t="s">
        <v>178</v>
      </c>
      <c r="E1141">
        <v>2113.768313516</v>
      </c>
      <c r="F1141">
        <v>189.58</v>
      </c>
      <c r="G1141">
        <v>40.951648854592399</v>
      </c>
      <c r="H1141">
        <v>13.432466988577</v>
      </c>
      <c r="I1141">
        <v>8.4983983267161793</v>
      </c>
      <c r="J1141">
        <v>-4.0609976728297204</v>
      </c>
      <c r="K1141">
        <v>161.39087865156301</v>
      </c>
      <c r="L1141">
        <v>143.427221274434</v>
      </c>
      <c r="M1141">
        <v>65.498004593920996</v>
      </c>
      <c r="N1141">
        <v>1.92487949746096</v>
      </c>
      <c r="O1141">
        <v>5.80229982065618</v>
      </c>
      <c r="P1141">
        <v>74.970004614674593</v>
      </c>
      <c r="Q1141">
        <v>4.9989801061081002E-2</v>
      </c>
    </row>
    <row r="1142" spans="1:17" hidden="1" x14ac:dyDescent="0.3">
      <c r="A1142" t="s">
        <v>2439</v>
      </c>
      <c r="B1142" t="s">
        <v>2440</v>
      </c>
      <c r="C1142" t="str">
        <f>IFERROR(VLOOKUP(Table1[[#This Row],[Ticker]],[1]!Table2[[Symbol]:[Industry]],2,FALSE),"-")</f>
        <v>-</v>
      </c>
      <c r="D1142" t="s">
        <v>1374</v>
      </c>
      <c r="E1142">
        <v>2109.021902125</v>
      </c>
      <c r="F1142">
        <v>784.85</v>
      </c>
      <c r="G1142">
        <v>-7.0739212977830501</v>
      </c>
      <c r="H1142">
        <v>-8.0255659278029494</v>
      </c>
      <c r="I1142">
        <v>38.092980104862797</v>
      </c>
      <c r="J1142">
        <v>-14.792304692945301</v>
      </c>
      <c r="K1142">
        <v>834.81697372445103</v>
      </c>
      <c r="L1142">
        <v>704.89890050481404</v>
      </c>
      <c r="M1142">
        <v>34.346213360301697</v>
      </c>
      <c r="N1142">
        <v>1.8275841977143099</v>
      </c>
      <c r="O1142">
        <v>27.221762120150299</v>
      </c>
      <c r="P1142">
        <v>73.831672203765194</v>
      </c>
      <c r="Q1142">
        <v>-1.5924572542242998E-2</v>
      </c>
    </row>
    <row r="1143" spans="1:17" hidden="1" x14ac:dyDescent="0.3">
      <c r="A1143" t="s">
        <v>2441</v>
      </c>
      <c r="B1143" t="s">
        <v>2442</v>
      </c>
      <c r="C1143" t="str">
        <f>IFERROR(VLOOKUP(Table1[[#This Row],[Ticker]],[1]!Table2[[Symbol]:[Industry]],2,FALSE),"-")</f>
        <v>-</v>
      </c>
      <c r="D1143" t="s">
        <v>359</v>
      </c>
      <c r="E1143">
        <v>2104.44241375</v>
      </c>
      <c r="F1143">
        <v>876.75</v>
      </c>
      <c r="G1143">
        <v>-32.746429240179999</v>
      </c>
      <c r="H1143">
        <v>-3.25133225736817</v>
      </c>
      <c r="I1143">
        <v>-35.254937656938701</v>
      </c>
      <c r="J1143">
        <v>-1.8319109811661101</v>
      </c>
      <c r="K1143">
        <v>884.38492679986496</v>
      </c>
      <c r="L1143">
        <v>924.98918920334404</v>
      </c>
      <c r="M1143">
        <v>51.8020264668341</v>
      </c>
      <c r="N1143">
        <v>4.20289473416556</v>
      </c>
      <c r="O1143">
        <v>65.3835186769318</v>
      </c>
      <c r="P1143">
        <v>17.416633186018402</v>
      </c>
      <c r="Q1143">
        <v>9.9524578670189996E-3</v>
      </c>
    </row>
    <row r="1144" spans="1:17" hidden="1" x14ac:dyDescent="0.3">
      <c r="A1144" t="s">
        <v>2443</v>
      </c>
      <c r="B1144" t="s">
        <v>2444</v>
      </c>
      <c r="C1144" t="str">
        <f>IFERROR(VLOOKUP(Table1[[#This Row],[Ticker]],[1]!Table2[[Symbol]:[Industry]],2,FALSE),"-")</f>
        <v>-</v>
      </c>
      <c r="D1144" t="s">
        <v>402</v>
      </c>
      <c r="E1144">
        <v>2103.4299099999998</v>
      </c>
      <c r="F1144">
        <v>3460.3</v>
      </c>
      <c r="G1144">
        <v>174.65204789037199</v>
      </c>
      <c r="H1144">
        <v>1.9355298136526899</v>
      </c>
      <c r="I1144">
        <v>98.741756699638998</v>
      </c>
      <c r="J1144">
        <v>-7.6234132128786998</v>
      </c>
      <c r="K1144">
        <v>3291.2428622842499</v>
      </c>
      <c r="L1144">
        <v>2353.3830154390398</v>
      </c>
      <c r="M1144">
        <v>39.506015747365097</v>
      </c>
      <c r="N1144">
        <v>1.2056170992695601</v>
      </c>
      <c r="O1144">
        <v>18.0605727827066</v>
      </c>
      <c r="P1144">
        <v>297.73563218390802</v>
      </c>
      <c r="Q1144">
        <v>0.127180834154624</v>
      </c>
    </row>
    <row r="1145" spans="1:17" hidden="1" x14ac:dyDescent="0.3">
      <c r="A1145" t="s">
        <v>2445</v>
      </c>
      <c r="B1145" t="s">
        <v>2446</v>
      </c>
      <c r="C1145" t="str">
        <f>IFERROR(VLOOKUP(Table1[[#This Row],[Ticker]],[1]!Table2[[Symbol]:[Industry]],2,FALSE),"-")</f>
        <v>-</v>
      </c>
      <c r="D1145" t="s">
        <v>18</v>
      </c>
      <c r="E1145">
        <v>2099.0140724339999</v>
      </c>
      <c r="F1145">
        <v>224.22</v>
      </c>
      <c r="G1145">
        <v>-55.371411443037097</v>
      </c>
      <c r="H1145">
        <v>-1.1222970665144101</v>
      </c>
      <c r="I1145">
        <v>-19.300074502161301</v>
      </c>
      <c r="J1145">
        <v>1.79829467628428</v>
      </c>
      <c r="K1145">
        <v>212.17530611484301</v>
      </c>
      <c r="M1145">
        <v>55.640862827888697</v>
      </c>
      <c r="N1145">
        <v>1.9720892212018699</v>
      </c>
      <c r="O1145">
        <v>53.443047007403401</v>
      </c>
      <c r="P1145">
        <v>22.893943546176999</v>
      </c>
    </row>
    <row r="1146" spans="1:17" hidden="1" x14ac:dyDescent="0.3">
      <c r="A1146" t="s">
        <v>2447</v>
      </c>
      <c r="B1146" t="s">
        <v>2448</v>
      </c>
      <c r="C1146" t="str">
        <f>IFERROR(VLOOKUP(Table1[[#This Row],[Ticker]],[1]!Table2[[Symbol]:[Industry]],2,FALSE),"-")</f>
        <v>-</v>
      </c>
      <c r="D1146" t="s">
        <v>632</v>
      </c>
      <c r="E1146">
        <v>2094.7076575199999</v>
      </c>
      <c r="F1146">
        <v>414.75</v>
      </c>
      <c r="G1146">
        <v>-0.215595816217383</v>
      </c>
      <c r="H1146">
        <v>-2.8804474432694498</v>
      </c>
      <c r="I1146">
        <v>-29.502147011735399</v>
      </c>
      <c r="J1146">
        <v>-0.75702639946232897</v>
      </c>
      <c r="K1146">
        <v>410.33687623593602</v>
      </c>
      <c r="L1146">
        <v>400.97544056412102</v>
      </c>
      <c r="M1146">
        <v>53.907271756521702</v>
      </c>
      <c r="N1146">
        <v>1.72768768342513</v>
      </c>
      <c r="O1146">
        <v>51.886678722121701</v>
      </c>
      <c r="P1146">
        <v>51.5068493150685</v>
      </c>
      <c r="Q1146">
        <v>0.104414753373932</v>
      </c>
    </row>
    <row r="1147" spans="1:17" hidden="1" x14ac:dyDescent="0.3">
      <c r="A1147" t="s">
        <v>1709</v>
      </c>
      <c r="B1147" t="s">
        <v>2449</v>
      </c>
      <c r="C1147" t="str">
        <f>IFERROR(VLOOKUP(Table1[[#This Row],[Ticker]],[1]!Table2[[Symbol]:[Industry]],2,FALSE),"-")</f>
        <v>-</v>
      </c>
      <c r="D1147" t="s">
        <v>1711</v>
      </c>
      <c r="E1147">
        <v>2091.9342556299998</v>
      </c>
      <c r="F1147">
        <v>39.82</v>
      </c>
      <c r="G1147">
        <v>-21.410503390366799</v>
      </c>
      <c r="H1147">
        <v>-3.4646298725919098</v>
      </c>
      <c r="I1147">
        <v>9.7291870575803596</v>
      </c>
      <c r="J1147">
        <v>13.578224565706799</v>
      </c>
      <c r="K1147">
        <v>38.545743926295103</v>
      </c>
      <c r="L1147">
        <v>35.180926630669703</v>
      </c>
      <c r="M1147">
        <v>49.333103027404697</v>
      </c>
      <c r="N1147">
        <v>1.0640036491737801</v>
      </c>
      <c r="O1147">
        <v>15.394274234053199</v>
      </c>
      <c r="P1147">
        <v>46.6666666666666</v>
      </c>
      <c r="Q1147">
        <v>7.0291434656782004E-2</v>
      </c>
    </row>
    <row r="1148" spans="1:17" hidden="1" x14ac:dyDescent="0.3">
      <c r="A1148" t="s">
        <v>2450</v>
      </c>
      <c r="B1148" t="s">
        <v>2451</v>
      </c>
      <c r="C1148" t="str">
        <f>IFERROR(VLOOKUP(Table1[[#This Row],[Ticker]],[1]!Table2[[Symbol]:[Industry]],2,FALSE),"-")</f>
        <v>-</v>
      </c>
      <c r="D1148" t="s">
        <v>1647</v>
      </c>
      <c r="E1148">
        <v>2090.7703667199999</v>
      </c>
      <c r="F1148">
        <v>197.18</v>
      </c>
      <c r="G1148">
        <v>-46.089303236212203</v>
      </c>
      <c r="H1148">
        <v>-3.6855415361684098</v>
      </c>
      <c r="I1148">
        <v>-27.340761795726099</v>
      </c>
      <c r="J1148">
        <v>4.5417231731497099</v>
      </c>
      <c r="K1148">
        <v>198.43053317234001</v>
      </c>
      <c r="L1148">
        <v>219.31755985382</v>
      </c>
      <c r="M1148">
        <v>57.376951194110902</v>
      </c>
      <c r="N1148">
        <v>1.0741968077191799</v>
      </c>
      <c r="O1148">
        <v>53.134192108733103</v>
      </c>
      <c r="P1148">
        <v>7.7486338797814103</v>
      </c>
      <c r="Q1148">
        <v>0.15130776029111601</v>
      </c>
    </row>
    <row r="1149" spans="1:17" hidden="1" x14ac:dyDescent="0.3">
      <c r="A1149" t="s">
        <v>2452</v>
      </c>
      <c r="B1149" t="s">
        <v>2453</v>
      </c>
      <c r="C1149" t="str">
        <f>IFERROR(VLOOKUP(Table1[[#This Row],[Ticker]],[1]!Table2[[Symbol]:[Industry]],2,FALSE),"-")</f>
        <v>-</v>
      </c>
      <c r="D1149" t="s">
        <v>193</v>
      </c>
      <c r="E1149">
        <v>2086.589777095</v>
      </c>
      <c r="F1149">
        <v>1261</v>
      </c>
      <c r="G1149">
        <v>61.571769072521597</v>
      </c>
      <c r="H1149">
        <v>40.096742033920002</v>
      </c>
      <c r="I1149">
        <v>55.236311769836199</v>
      </c>
      <c r="J1149">
        <v>16.542793714654898</v>
      </c>
      <c r="K1149">
        <v>985.99684433679295</v>
      </c>
      <c r="L1149">
        <v>840.61978610979895</v>
      </c>
      <c r="M1149">
        <v>68.527504373454704</v>
      </c>
      <c r="N1149">
        <v>4.0172688165217298</v>
      </c>
      <c r="O1149">
        <v>21.252973830293399</v>
      </c>
      <c r="P1149">
        <v>99.841521394611703</v>
      </c>
      <c r="Q1149">
        <v>0.117771970960605</v>
      </c>
    </row>
    <row r="1150" spans="1:17" hidden="1" x14ac:dyDescent="0.3">
      <c r="A1150" t="s">
        <v>2454</v>
      </c>
      <c r="B1150" t="s">
        <v>2455</v>
      </c>
      <c r="C1150" t="str">
        <f>IFERROR(VLOOKUP(Table1[[#This Row],[Ticker]],[1]!Table2[[Symbol]:[Industry]],2,FALSE),"-")</f>
        <v>-</v>
      </c>
      <c r="D1150" t="s">
        <v>24</v>
      </c>
      <c r="E1150">
        <v>2079.5808495249998</v>
      </c>
      <c r="F1150">
        <v>193.81</v>
      </c>
      <c r="G1150">
        <v>-22.5387953710595</v>
      </c>
      <c r="H1150">
        <v>5.02725535784315</v>
      </c>
      <c r="I1150">
        <v>-12.709627922892</v>
      </c>
      <c r="J1150">
        <v>-3.2740703345148501</v>
      </c>
      <c r="K1150">
        <v>192.07815957807699</v>
      </c>
      <c r="L1150">
        <v>181.64037518643499</v>
      </c>
      <c r="M1150">
        <v>51.558541406194301</v>
      </c>
      <c r="N1150">
        <v>1.09314556761325</v>
      </c>
      <c r="O1150">
        <v>12.326505340281701</v>
      </c>
      <c r="P1150">
        <v>36.198172874209398</v>
      </c>
      <c r="Q1150">
        <v>2.4559215860439E-2</v>
      </c>
    </row>
    <row r="1151" spans="1:17" hidden="1" x14ac:dyDescent="0.3">
      <c r="A1151" t="s">
        <v>2456</v>
      </c>
      <c r="B1151" t="s">
        <v>2457</v>
      </c>
      <c r="C1151" t="str">
        <f>IFERROR(VLOOKUP(Table1[[#This Row],[Ticker]],[1]!Table2[[Symbol]:[Industry]],2,FALSE),"-")</f>
        <v>-</v>
      </c>
      <c r="D1151" t="s">
        <v>502</v>
      </c>
      <c r="E1151">
        <v>2077.929379225</v>
      </c>
      <c r="F1151">
        <v>2404.9499999999998</v>
      </c>
      <c r="G1151">
        <v>11.5828414217711</v>
      </c>
      <c r="H1151">
        <v>-24.303685125127799</v>
      </c>
      <c r="I1151">
        <v>57.274874883016402</v>
      </c>
      <c r="J1151">
        <v>-1.03046377713779</v>
      </c>
      <c r="K1151">
        <v>2498.9792556607399</v>
      </c>
      <c r="L1151">
        <v>2020.6456295845101</v>
      </c>
      <c r="M1151">
        <v>35.615460183675701</v>
      </c>
      <c r="N1151">
        <v>0.34972251723672598</v>
      </c>
      <c r="O1151">
        <v>40.501881535998599</v>
      </c>
      <c r="P1151">
        <v>86.019259774915895</v>
      </c>
      <c r="Q1151">
        <v>-1.8978508846394002E-2</v>
      </c>
    </row>
    <row r="1152" spans="1:17" hidden="1" x14ac:dyDescent="0.3">
      <c r="A1152" t="s">
        <v>2458</v>
      </c>
      <c r="B1152" t="s">
        <v>2459</v>
      </c>
      <c r="C1152" t="str">
        <f>IFERROR(VLOOKUP(Table1[[#This Row],[Ticker]],[1]!Table2[[Symbol]:[Industry]],2,FALSE),"-")</f>
        <v>-</v>
      </c>
      <c r="D1152" t="s">
        <v>303</v>
      </c>
      <c r="E1152">
        <v>2068.8358275249998</v>
      </c>
      <c r="F1152">
        <v>326.89999999999998</v>
      </c>
      <c r="G1152">
        <v>10.7170615161286</v>
      </c>
      <c r="H1152">
        <v>-3.2429995235312399</v>
      </c>
      <c r="I1152">
        <v>-22.392080476718998</v>
      </c>
      <c r="J1152">
        <v>2.63510799541123</v>
      </c>
      <c r="K1152">
        <v>325.24051886951401</v>
      </c>
      <c r="L1152">
        <v>313.14135056376398</v>
      </c>
      <c r="M1152">
        <v>65.680850985124493</v>
      </c>
      <c r="N1152">
        <v>0.56593367096263902</v>
      </c>
      <c r="O1152">
        <v>29.290302844906702</v>
      </c>
      <c r="P1152">
        <v>53.690644099670898</v>
      </c>
      <c r="Q1152">
        <v>0.110876342457238</v>
      </c>
    </row>
    <row r="1153" spans="1:17" hidden="1" x14ac:dyDescent="0.3">
      <c r="A1153" t="s">
        <v>2460</v>
      </c>
      <c r="B1153" t="s">
        <v>2461</v>
      </c>
      <c r="C1153" t="str">
        <f>IFERROR(VLOOKUP(Table1[[#This Row],[Ticker]],[1]!Table2[[Symbol]:[Industry]],2,FALSE),"-")</f>
        <v>-</v>
      </c>
      <c r="D1153" t="s">
        <v>193</v>
      </c>
      <c r="E1153">
        <v>2064.0907000000002</v>
      </c>
      <c r="F1153">
        <v>820.35</v>
      </c>
      <c r="G1153">
        <v>-16.791718549431899</v>
      </c>
      <c r="H1153">
        <v>-4.1056560147155601</v>
      </c>
      <c r="I1153">
        <v>17.317547578223</v>
      </c>
      <c r="J1153">
        <v>2.40259633215181</v>
      </c>
      <c r="K1153">
        <v>806.20376248373896</v>
      </c>
      <c r="L1153">
        <v>720.93673587285105</v>
      </c>
      <c r="M1153">
        <v>58.086667138943497</v>
      </c>
      <c r="N1153">
        <v>0.58257939726364105</v>
      </c>
      <c r="O1153">
        <v>11.5316633144389</v>
      </c>
      <c r="P1153">
        <v>49.698905109488997</v>
      </c>
      <c r="Q1153">
        <v>-1.787889147367E-2</v>
      </c>
    </row>
    <row r="1154" spans="1:17" hidden="1" x14ac:dyDescent="0.3">
      <c r="A1154" t="s">
        <v>2462</v>
      </c>
      <c r="B1154" t="s">
        <v>2463</v>
      </c>
      <c r="C1154" t="str">
        <f>IFERROR(VLOOKUP(Table1[[#This Row],[Ticker]],[1]!Table2[[Symbol]:[Industry]],2,FALSE),"-")</f>
        <v>-</v>
      </c>
      <c r="D1154" t="s">
        <v>1603</v>
      </c>
      <c r="E1154">
        <v>2053.7857105919902</v>
      </c>
      <c r="F1154">
        <v>95.81</v>
      </c>
      <c r="G1154">
        <v>-40.472539388363401</v>
      </c>
      <c r="H1154">
        <v>-9.4505359472790698</v>
      </c>
      <c r="I1154">
        <v>-32.794966224335099</v>
      </c>
      <c r="J1154">
        <v>-0.72404426236416397</v>
      </c>
      <c r="K1154">
        <v>94.670104774756595</v>
      </c>
      <c r="L1154">
        <v>96.318585425861301</v>
      </c>
      <c r="M1154">
        <v>54.218899298697899</v>
      </c>
      <c r="N1154">
        <v>0.523465963127694</v>
      </c>
      <c r="O1154">
        <v>35.163344118567899</v>
      </c>
      <c r="P1154">
        <v>15.433734939759001</v>
      </c>
      <c r="Q1154">
        <v>4.1047680199812003E-2</v>
      </c>
    </row>
    <row r="1155" spans="1:17" hidden="1" x14ac:dyDescent="0.3">
      <c r="A1155" t="s">
        <v>2464</v>
      </c>
      <c r="B1155" t="s">
        <v>2465</v>
      </c>
      <c r="C1155" t="str">
        <f>IFERROR(VLOOKUP(Table1[[#This Row],[Ticker]],[1]!Table2[[Symbol]:[Industry]],2,FALSE),"-")</f>
        <v>-</v>
      </c>
      <c r="D1155" t="s">
        <v>262</v>
      </c>
      <c r="E1155">
        <v>2051.4542924699999</v>
      </c>
      <c r="F1155">
        <v>471.75</v>
      </c>
      <c r="G1155">
        <v>176.56692394420301</v>
      </c>
      <c r="H1155">
        <v>12.731203551339799</v>
      </c>
      <c r="I1155">
        <v>45.408958967133003</v>
      </c>
      <c r="J1155">
        <v>6.7359296654851404</v>
      </c>
      <c r="K1155">
        <v>429.98668109014301</v>
      </c>
      <c r="L1155">
        <v>351.27668036975598</v>
      </c>
      <c r="M1155">
        <v>71.001080172585105</v>
      </c>
      <c r="N1155">
        <v>1.9884635950841301</v>
      </c>
      <c r="O1155">
        <v>5.9989401165871703</v>
      </c>
      <c r="P1155">
        <v>216.610738255033</v>
      </c>
      <c r="Q1155">
        <v>0.252943185637728</v>
      </c>
    </row>
    <row r="1156" spans="1:17" hidden="1" x14ac:dyDescent="0.3">
      <c r="A1156" t="s">
        <v>2466</v>
      </c>
      <c r="B1156" t="s">
        <v>2467</v>
      </c>
      <c r="C1156" t="str">
        <f>IFERROR(VLOOKUP(Table1[[#This Row],[Ticker]],[1]!Table2[[Symbol]:[Industry]],2,FALSE),"-")</f>
        <v>-</v>
      </c>
      <c r="D1156" t="s">
        <v>525</v>
      </c>
      <c r="E1156">
        <v>2044.69308530999</v>
      </c>
      <c r="F1156">
        <v>198.49</v>
      </c>
      <c r="G1156">
        <v>7.0310686898780901</v>
      </c>
      <c r="H1156">
        <v>29.513110557298901</v>
      </c>
      <c r="I1156">
        <v>42.040637734420898</v>
      </c>
      <c r="J1156">
        <v>10.2848159732195</v>
      </c>
      <c r="K1156">
        <v>168.33890839195399</v>
      </c>
      <c r="L1156">
        <v>147.62318843131001</v>
      </c>
      <c r="M1156">
        <v>87.978959275308895</v>
      </c>
      <c r="N1156">
        <v>1.5793548515584701</v>
      </c>
      <c r="O1156">
        <v>4.9171242883772504</v>
      </c>
      <c r="P1156">
        <v>81.104014598540104</v>
      </c>
      <c r="Q1156">
        <v>0.11594800388059399</v>
      </c>
    </row>
    <row r="1157" spans="1:17" hidden="1" x14ac:dyDescent="0.3">
      <c r="A1157" t="s">
        <v>2468</v>
      </c>
      <c r="B1157" t="s">
        <v>2469</v>
      </c>
      <c r="C1157" t="str">
        <f>IFERROR(VLOOKUP(Table1[[#This Row],[Ticker]],[1]!Table2[[Symbol]:[Industry]],2,FALSE),"-")</f>
        <v>-</v>
      </c>
      <c r="D1157" t="s">
        <v>561</v>
      </c>
      <c r="E1157">
        <v>2038.8986896849999</v>
      </c>
      <c r="F1157">
        <v>406.4</v>
      </c>
      <c r="G1157">
        <v>20.8100418859133</v>
      </c>
      <c r="H1157">
        <v>9.3062873905242096</v>
      </c>
      <c r="I1157">
        <v>-9.1148137300711998</v>
      </c>
      <c r="J1157">
        <v>5.47429190969169</v>
      </c>
      <c r="K1157">
        <v>348.37403582685999</v>
      </c>
      <c r="L1157">
        <v>342.68518255241901</v>
      </c>
      <c r="M1157">
        <v>78.612838917085199</v>
      </c>
      <c r="N1157">
        <v>2.5096221923206401</v>
      </c>
      <c r="O1157">
        <v>11.343503937007799</v>
      </c>
      <c r="P1157">
        <v>55.708812260536298</v>
      </c>
      <c r="Q1157">
        <v>-3.6999810162398998E-2</v>
      </c>
    </row>
    <row r="1158" spans="1:17" x14ac:dyDescent="0.3">
      <c r="A1158" t="s">
        <v>2470</v>
      </c>
      <c r="B1158" t="s">
        <v>2471</v>
      </c>
      <c r="C1158" t="str">
        <f>IFERROR(VLOOKUP(Table1[[#This Row],[Ticker]],[1]!Table2[[Symbol]:[Industry]],2,FALSE),"-")</f>
        <v>-</v>
      </c>
      <c r="D1158" t="s">
        <v>113</v>
      </c>
      <c r="E1158">
        <v>2037.3143812000001</v>
      </c>
      <c r="F1158">
        <v>8.3000000000000007</v>
      </c>
      <c r="G1158">
        <v>-52.912393035113602</v>
      </c>
      <c r="H1158">
        <v>-6.2349644579916896</v>
      </c>
      <c r="I1158">
        <v>-74.509595201891003</v>
      </c>
      <c r="J1158">
        <v>-1.1390703345148501</v>
      </c>
      <c r="K1158">
        <v>10.1581668891176</v>
      </c>
      <c r="L1158">
        <v>14.1113453743082</v>
      </c>
      <c r="M1158">
        <v>26.5395755173186</v>
      </c>
      <c r="N1158">
        <v>4.8764950296837598E-2</v>
      </c>
      <c r="O1158">
        <v>227.10843373493901</v>
      </c>
      <c r="P1158">
        <v>23.695976154992501</v>
      </c>
      <c r="Q1158">
        <v>2.7962469156782001E-2</v>
      </c>
    </row>
    <row r="1159" spans="1:17" hidden="1" x14ac:dyDescent="0.3">
      <c r="A1159" t="s">
        <v>2472</v>
      </c>
      <c r="B1159" t="s">
        <v>2473</v>
      </c>
      <c r="C1159" t="str">
        <f>IFERROR(VLOOKUP(Table1[[#This Row],[Ticker]],[1]!Table2[[Symbol]:[Industry]],2,FALSE),"-")</f>
        <v>-</v>
      </c>
      <c r="D1159" t="s">
        <v>2474</v>
      </c>
      <c r="E1159">
        <v>2036.3978071849999</v>
      </c>
      <c r="F1159">
        <v>1979.7</v>
      </c>
      <c r="G1159">
        <v>323.20452298856299</v>
      </c>
      <c r="H1159">
        <v>-7.50200804601117</v>
      </c>
      <c r="I1159">
        <v>22.7100061348224</v>
      </c>
      <c r="J1159">
        <v>-4.0260134197582103</v>
      </c>
      <c r="K1159">
        <v>1884.4196191794899</v>
      </c>
      <c r="L1159">
        <v>1407.8992258800899</v>
      </c>
      <c r="M1159">
        <v>40.1157597511042</v>
      </c>
      <c r="N1159">
        <v>0.547593507573086</v>
      </c>
      <c r="O1159">
        <v>14.1587109157953</v>
      </c>
      <c r="P1159">
        <v>462.01561391057402</v>
      </c>
      <c r="Q1159">
        <v>0.25068510046089398</v>
      </c>
    </row>
    <row r="1160" spans="1:17" hidden="1" x14ac:dyDescent="0.3">
      <c r="A1160" t="s">
        <v>2475</v>
      </c>
      <c r="B1160" t="s">
        <v>2476</v>
      </c>
      <c r="C1160" t="str">
        <f>IFERROR(VLOOKUP(Table1[[#This Row],[Ticker]],[1]!Table2[[Symbol]:[Industry]],2,FALSE),"-")</f>
        <v>-</v>
      </c>
      <c r="D1160" t="s">
        <v>412</v>
      </c>
      <c r="E1160">
        <v>2031.3454757099901</v>
      </c>
      <c r="F1160">
        <v>1550.75</v>
      </c>
      <c r="G1160">
        <v>340.08880768082702</v>
      </c>
      <c r="H1160">
        <v>14.2279215340315</v>
      </c>
      <c r="I1160">
        <v>58.1778219288435</v>
      </c>
      <c r="J1160">
        <v>19.334370774030099</v>
      </c>
      <c r="K1160">
        <v>1265.33482297409</v>
      </c>
      <c r="L1160">
        <v>924.76967546819299</v>
      </c>
      <c r="M1160">
        <v>80.679378962644194</v>
      </c>
      <c r="N1160">
        <v>0.57219067846712901</v>
      </c>
      <c r="O1160">
        <v>6.8192809930678697</v>
      </c>
      <c r="P1160">
        <v>385.823934837092</v>
      </c>
      <c r="Q1160">
        <v>0.128294657504615</v>
      </c>
    </row>
    <row r="1161" spans="1:17" hidden="1" x14ac:dyDescent="0.3">
      <c r="A1161" t="s">
        <v>2477</v>
      </c>
      <c r="B1161" t="s">
        <v>2478</v>
      </c>
      <c r="C1161" t="str">
        <f>IFERROR(VLOOKUP(Table1[[#This Row],[Ticker]],[1]!Table2[[Symbol]:[Industry]],2,FALSE),"-")</f>
        <v>-</v>
      </c>
      <c r="D1161" t="s">
        <v>1539</v>
      </c>
      <c r="E1161">
        <v>2029.493956325</v>
      </c>
      <c r="F1161">
        <v>285.05</v>
      </c>
      <c r="G1161">
        <v>15.5211781507511</v>
      </c>
      <c r="H1161">
        <v>1.4047080688203599</v>
      </c>
      <c r="I1161">
        <v>15.0880415319461</v>
      </c>
      <c r="J1161">
        <v>-3.1211454810160499</v>
      </c>
      <c r="K1161">
        <v>264.54078733925002</v>
      </c>
      <c r="L1161">
        <v>233.13548527667501</v>
      </c>
      <c r="M1161">
        <v>49.080775608114301</v>
      </c>
      <c r="N1161">
        <v>0.33577923107635699</v>
      </c>
      <c r="O1161">
        <v>18.189791264690399</v>
      </c>
      <c r="P1161">
        <v>111.148148148148</v>
      </c>
      <c r="Q1161">
        <v>7.1991506732931004E-2</v>
      </c>
    </row>
    <row r="1162" spans="1:17" hidden="1" x14ac:dyDescent="0.3">
      <c r="A1162" t="s">
        <v>2479</v>
      </c>
      <c r="B1162" t="s">
        <v>2480</v>
      </c>
      <c r="C1162" t="str">
        <f>IFERROR(VLOOKUP(Table1[[#This Row],[Ticker]],[1]!Table2[[Symbol]:[Industry]],2,FALSE),"-")</f>
        <v>-</v>
      </c>
      <c r="D1162" t="s">
        <v>359</v>
      </c>
      <c r="E1162">
        <v>2025.93876264</v>
      </c>
      <c r="F1162">
        <v>873.25</v>
      </c>
      <c r="G1162">
        <v>-24.3438308107899</v>
      </c>
      <c r="H1162">
        <v>-13.3652591228179</v>
      </c>
      <c r="I1162">
        <v>-23.560423939924998</v>
      </c>
      <c r="J1162">
        <v>-3.5054825482553</v>
      </c>
      <c r="K1162">
        <v>833.790316542548</v>
      </c>
      <c r="L1162">
        <v>803.12546640247695</v>
      </c>
      <c r="M1162">
        <v>39.247445097734598</v>
      </c>
      <c r="N1162">
        <v>0.442207142266829</v>
      </c>
      <c r="O1162">
        <v>24.821070712854201</v>
      </c>
      <c r="P1162">
        <v>35.503142214291202</v>
      </c>
      <c r="Q1162">
        <v>-6.8664110133711001E-2</v>
      </c>
    </row>
    <row r="1163" spans="1:17" hidden="1" x14ac:dyDescent="0.3">
      <c r="A1163" t="s">
        <v>2481</v>
      </c>
      <c r="B1163" t="s">
        <v>2482</v>
      </c>
      <c r="C1163" t="str">
        <f>IFERROR(VLOOKUP(Table1[[#This Row],[Ticker]],[1]!Table2[[Symbol]:[Industry]],2,FALSE),"-")</f>
        <v>-</v>
      </c>
      <c r="D1163" t="s">
        <v>21</v>
      </c>
      <c r="E1163">
        <v>2025.9008311499999</v>
      </c>
      <c r="F1163">
        <v>1568.6</v>
      </c>
      <c r="G1163">
        <v>89.666404899702997</v>
      </c>
      <c r="H1163">
        <v>15.54795885363</v>
      </c>
      <c r="I1163">
        <v>65.829818142920203</v>
      </c>
      <c r="J1163">
        <v>1.7037821985603301</v>
      </c>
      <c r="K1163">
        <v>1345.0831482516601</v>
      </c>
      <c r="L1163">
        <v>1054.4550583640801</v>
      </c>
      <c r="M1163">
        <v>74.155667636290502</v>
      </c>
      <c r="N1163">
        <v>2.0606162572244502</v>
      </c>
      <c r="O1163">
        <v>10.729312762973301</v>
      </c>
      <c r="P1163">
        <v>164.54169828821901</v>
      </c>
      <c r="Q1163">
        <v>0.190761794955114</v>
      </c>
    </row>
    <row r="1164" spans="1:17" hidden="1" x14ac:dyDescent="0.3">
      <c r="A1164" t="s">
        <v>2483</v>
      </c>
      <c r="B1164" t="s">
        <v>2484</v>
      </c>
      <c r="C1164" t="str">
        <f>IFERROR(VLOOKUP(Table1[[#This Row],[Ticker]],[1]!Table2[[Symbol]:[Industry]],2,FALSE),"-")</f>
        <v>-</v>
      </c>
      <c r="D1164" t="s">
        <v>259</v>
      </c>
      <c r="E1164">
        <v>2003.2701569999999</v>
      </c>
      <c r="F1164">
        <v>859.45</v>
      </c>
      <c r="G1164">
        <v>119.02718657923801</v>
      </c>
      <c r="H1164">
        <v>-2.16233514620978</v>
      </c>
      <c r="I1164">
        <v>96.006740700916296</v>
      </c>
      <c r="J1164">
        <v>3.2905262999815501</v>
      </c>
      <c r="K1164">
        <v>794.713925397769</v>
      </c>
      <c r="M1164">
        <v>57.554481260593398</v>
      </c>
      <c r="N1164">
        <v>0.545829428303655</v>
      </c>
      <c r="O1164">
        <v>31.677235441270501</v>
      </c>
      <c r="P1164">
        <v>265.723404255319</v>
      </c>
    </row>
    <row r="1165" spans="1:17" hidden="1" x14ac:dyDescent="0.3">
      <c r="A1165" t="s">
        <v>2485</v>
      </c>
      <c r="B1165" t="s">
        <v>2486</v>
      </c>
      <c r="C1165" t="str">
        <f>IFERROR(VLOOKUP(Table1[[#This Row],[Ticker]],[1]!Table2[[Symbol]:[Industry]],2,FALSE),"-")</f>
        <v>-</v>
      </c>
      <c r="D1165" t="s">
        <v>2487</v>
      </c>
      <c r="E1165">
        <v>1990.9443669950001</v>
      </c>
      <c r="F1165">
        <v>1134.7</v>
      </c>
      <c r="G1165">
        <v>-34.865859004218898</v>
      </c>
      <c r="H1165">
        <v>-1.17161877194077</v>
      </c>
      <c r="I1165">
        <v>-19.229347743965501</v>
      </c>
      <c r="J1165">
        <v>-1.4349036678481799</v>
      </c>
      <c r="M1165">
        <v>100</v>
      </c>
      <c r="O1165">
        <v>15.872036661672601</v>
      </c>
      <c r="P1165">
        <v>0.50487156775909003</v>
      </c>
    </row>
    <row r="1166" spans="1:17" hidden="1" x14ac:dyDescent="0.3">
      <c r="A1166" t="s">
        <v>2488</v>
      </c>
      <c r="B1166" t="s">
        <v>2489</v>
      </c>
      <c r="C1166" t="str">
        <f>IFERROR(VLOOKUP(Table1[[#This Row],[Ticker]],[1]!Table2[[Symbol]:[Industry]],2,FALSE),"-")</f>
        <v>-</v>
      </c>
      <c r="D1166" t="s">
        <v>306</v>
      </c>
      <c r="E1166">
        <v>1990.8307486799999</v>
      </c>
      <c r="F1166">
        <v>60.72</v>
      </c>
      <c r="G1166">
        <v>31.126057179807098</v>
      </c>
      <c r="H1166">
        <v>-11.009118771940701</v>
      </c>
      <c r="I1166">
        <v>-41.970870881613898</v>
      </c>
      <c r="J1166">
        <v>-4.0830703345148498</v>
      </c>
      <c r="K1166">
        <v>62.3176560206132</v>
      </c>
      <c r="L1166">
        <v>60.050903014171702</v>
      </c>
      <c r="M1166">
        <v>43.804581468991799</v>
      </c>
      <c r="N1166">
        <v>0.70620412472457295</v>
      </c>
      <c r="O1166">
        <v>57.938076416337303</v>
      </c>
      <c r="P1166">
        <v>73.238231098430703</v>
      </c>
      <c r="Q1166">
        <v>6.8078904313119996E-3</v>
      </c>
    </row>
    <row r="1167" spans="1:17" hidden="1" x14ac:dyDescent="0.3">
      <c r="A1167" t="s">
        <v>2490</v>
      </c>
      <c r="B1167" t="s">
        <v>2491</v>
      </c>
      <c r="C1167" t="str">
        <f>IFERROR(VLOOKUP(Table1[[#This Row],[Ticker]],[1]!Table2[[Symbol]:[Industry]],2,FALSE),"-")</f>
        <v>-</v>
      </c>
      <c r="D1167" t="s">
        <v>262</v>
      </c>
      <c r="E1167">
        <v>1990.69789985999</v>
      </c>
      <c r="F1167">
        <v>530.4</v>
      </c>
      <c r="G1167">
        <v>15.4911296166631</v>
      </c>
      <c r="H1167">
        <v>44.487886796036697</v>
      </c>
      <c r="I1167">
        <v>31.827137039220801</v>
      </c>
      <c r="J1167">
        <v>6.2975000941815598</v>
      </c>
      <c r="K1167">
        <v>423.44518631128</v>
      </c>
      <c r="L1167">
        <v>378.18969818524101</v>
      </c>
      <c r="M1167">
        <v>87.276293207417496</v>
      </c>
      <c r="N1167">
        <v>3.61718267182026</v>
      </c>
      <c r="O1167">
        <v>10.294117647058799</v>
      </c>
      <c r="P1167">
        <v>74.273040906850596</v>
      </c>
      <c r="Q1167">
        <v>9.4891813512075998E-2</v>
      </c>
    </row>
    <row r="1168" spans="1:17" hidden="1" x14ac:dyDescent="0.3">
      <c r="A1168" t="s">
        <v>2492</v>
      </c>
      <c r="B1168" t="s">
        <v>2493</v>
      </c>
      <c r="C1168" t="str">
        <f>IFERROR(VLOOKUP(Table1[[#This Row],[Ticker]],[1]!Table2[[Symbol]:[Industry]],2,FALSE),"-")</f>
        <v>-</v>
      </c>
      <c r="D1168" t="s">
        <v>262</v>
      </c>
      <c r="E1168">
        <v>1987.0310420000001</v>
      </c>
      <c r="F1168">
        <v>1451.8</v>
      </c>
      <c r="G1168">
        <v>-6.0488635490873399</v>
      </c>
      <c r="H1168">
        <v>-11.9520049508025</v>
      </c>
      <c r="I1168">
        <v>-9.2326792572889502</v>
      </c>
      <c r="J1168">
        <v>-5.0685828509838897</v>
      </c>
      <c r="K1168">
        <v>1471.7420935754801</v>
      </c>
      <c r="L1168">
        <v>1349.68978566942</v>
      </c>
      <c r="M1168">
        <v>34.0226279457179</v>
      </c>
      <c r="N1168">
        <v>0.52917744716293103</v>
      </c>
      <c r="O1168">
        <v>19.224411075905699</v>
      </c>
      <c r="P1168">
        <v>41.205077080192503</v>
      </c>
      <c r="Q1168">
        <v>2.1429417882088998E-2</v>
      </c>
    </row>
    <row r="1169" spans="1:17" hidden="1" x14ac:dyDescent="0.3">
      <c r="A1169" t="s">
        <v>2494</v>
      </c>
      <c r="B1169" t="s">
        <v>2495</v>
      </c>
      <c r="C1169" t="str">
        <f>IFERROR(VLOOKUP(Table1[[#This Row],[Ticker]],[1]!Table2[[Symbol]:[Industry]],2,FALSE),"-")</f>
        <v>-</v>
      </c>
      <c r="D1169" t="s">
        <v>262</v>
      </c>
      <c r="E1169">
        <v>1985.94428630999</v>
      </c>
      <c r="F1169">
        <v>344.7</v>
      </c>
      <c r="G1169">
        <v>218.77661114416199</v>
      </c>
      <c r="H1169">
        <v>-5.1862223577400002</v>
      </c>
      <c r="I1169">
        <v>24.278208955098801</v>
      </c>
      <c r="J1169">
        <v>-4.2750530325413303</v>
      </c>
      <c r="K1169">
        <v>333.09451911970399</v>
      </c>
      <c r="L1169">
        <v>243.84050405659499</v>
      </c>
      <c r="M1169">
        <v>43.197044234718298</v>
      </c>
      <c r="N1169">
        <v>0.77377068241143898</v>
      </c>
      <c r="O1169">
        <v>27.270089933275301</v>
      </c>
      <c r="P1169">
        <v>270.44599677592601</v>
      </c>
      <c r="Q1169">
        <v>0.13839260336293899</v>
      </c>
    </row>
    <row r="1170" spans="1:17" hidden="1" x14ac:dyDescent="0.3">
      <c r="A1170" t="s">
        <v>2496</v>
      </c>
      <c r="B1170" t="s">
        <v>2497</v>
      </c>
      <c r="C1170" t="str">
        <f>IFERROR(VLOOKUP(Table1[[#This Row],[Ticker]],[1]!Table2[[Symbol]:[Industry]],2,FALSE),"-")</f>
        <v>-</v>
      </c>
      <c r="D1170" t="s">
        <v>1684</v>
      </c>
      <c r="E1170">
        <v>1984.1380216</v>
      </c>
      <c r="F1170">
        <v>60.9</v>
      </c>
      <c r="G1170">
        <v>-8.0129454067575701</v>
      </c>
      <c r="H1170">
        <v>2.1326179227370901</v>
      </c>
      <c r="I1170">
        <v>1.1695022687821</v>
      </c>
      <c r="J1170">
        <v>-0.79525893962290495</v>
      </c>
      <c r="K1170">
        <v>60.453188249479098</v>
      </c>
      <c r="L1170">
        <v>57.771340365146202</v>
      </c>
      <c r="M1170">
        <v>58.880462682991599</v>
      </c>
      <c r="N1170">
        <v>0.92452324714399403</v>
      </c>
      <c r="O1170">
        <v>5.0082101806239798</v>
      </c>
      <c r="P1170">
        <v>26.479750778816101</v>
      </c>
      <c r="Q1170">
        <v>-2.8254867209200001E-2</v>
      </c>
    </row>
    <row r="1171" spans="1:17" hidden="1" x14ac:dyDescent="0.3">
      <c r="A1171" t="s">
        <v>2498</v>
      </c>
      <c r="B1171" t="s">
        <v>2499</v>
      </c>
      <c r="C1171" t="str">
        <f>IFERROR(VLOOKUP(Table1[[#This Row],[Ticker]],[1]!Table2[[Symbol]:[Industry]],2,FALSE),"-")</f>
        <v>-</v>
      </c>
      <c r="D1171" t="s">
        <v>46</v>
      </c>
      <c r="E1171">
        <v>1978.8506673320001</v>
      </c>
      <c r="F1171">
        <v>196.32</v>
      </c>
      <c r="G1171">
        <v>194.73162288162899</v>
      </c>
      <c r="H1171">
        <v>-5.5254374107652096</v>
      </c>
      <c r="I1171">
        <v>43.876290518157099</v>
      </c>
      <c r="J1171">
        <v>7.0880443815917404</v>
      </c>
      <c r="K1171">
        <v>185.78710953216699</v>
      </c>
      <c r="L1171">
        <v>144.77179846572</v>
      </c>
      <c r="M1171">
        <v>56.136225900454001</v>
      </c>
      <c r="N1171">
        <v>0.298489722131901</v>
      </c>
      <c r="O1171">
        <v>16.085982070089599</v>
      </c>
      <c r="P1171">
        <v>224.49586776859499</v>
      </c>
      <c r="Q1171">
        <v>0.174203074842182</v>
      </c>
    </row>
    <row r="1172" spans="1:17" hidden="1" x14ac:dyDescent="0.3">
      <c r="A1172" t="s">
        <v>2500</v>
      </c>
      <c r="B1172" t="s">
        <v>2501</v>
      </c>
      <c r="C1172" t="str">
        <f>IFERROR(VLOOKUP(Table1[[#This Row],[Ticker]],[1]!Table2[[Symbol]:[Industry]],2,FALSE),"-")</f>
        <v>-</v>
      </c>
      <c r="D1172" t="s">
        <v>728</v>
      </c>
      <c r="E1172">
        <v>1976.8287350000001</v>
      </c>
      <c r="F1172">
        <v>323.2</v>
      </c>
      <c r="G1172">
        <v>362.56214927805502</v>
      </c>
      <c r="H1172">
        <v>-19.2697978704227</v>
      </c>
      <c r="I1172">
        <v>-3.72636727316804</v>
      </c>
      <c r="J1172">
        <v>1.4769768819471001</v>
      </c>
      <c r="K1172">
        <v>331.33612089941403</v>
      </c>
      <c r="L1172">
        <v>262.126827364755</v>
      </c>
      <c r="M1172">
        <v>38.572291485366001</v>
      </c>
      <c r="N1172">
        <v>0.648537034669732</v>
      </c>
      <c r="O1172">
        <v>37.685643564356397</v>
      </c>
      <c r="P1172">
        <v>408.976377952755</v>
      </c>
      <c r="Q1172">
        <v>0.12241566231239701</v>
      </c>
    </row>
    <row r="1173" spans="1:17" hidden="1" x14ac:dyDescent="0.3">
      <c r="A1173" t="s">
        <v>2502</v>
      </c>
      <c r="B1173" t="s">
        <v>2503</v>
      </c>
      <c r="C1173" t="str">
        <f>IFERROR(VLOOKUP(Table1[[#This Row],[Ticker]],[1]!Table2[[Symbol]:[Industry]],2,FALSE),"-")</f>
        <v>-</v>
      </c>
      <c r="D1173" t="s">
        <v>1539</v>
      </c>
      <c r="E1173">
        <v>1973.0550000000001</v>
      </c>
      <c r="F1173">
        <v>127.95</v>
      </c>
      <c r="G1173">
        <v>57.351870936374702</v>
      </c>
      <c r="H1173">
        <v>34.928735837988299</v>
      </c>
      <c r="I1173">
        <v>97.990966638539902</v>
      </c>
      <c r="J1173">
        <v>9.316089647459</v>
      </c>
      <c r="K1173">
        <v>107.92419532533999</v>
      </c>
      <c r="L1173">
        <v>84.736502967214804</v>
      </c>
      <c r="M1173">
        <v>55.041893414796803</v>
      </c>
      <c r="N1173">
        <v>2.23031843372662</v>
      </c>
      <c r="O1173">
        <v>22.4697147323172</v>
      </c>
      <c r="P1173">
        <v>146.01038261872699</v>
      </c>
      <c r="Q1173">
        <v>0.16253020244576999</v>
      </c>
    </row>
    <row r="1174" spans="1:17" hidden="1" x14ac:dyDescent="0.3">
      <c r="A1174" t="s">
        <v>2504</v>
      </c>
      <c r="B1174" t="s">
        <v>2505</v>
      </c>
      <c r="C1174" t="str">
        <f>IFERROR(VLOOKUP(Table1[[#This Row],[Ticker]],[1]!Table2[[Symbol]:[Industry]],2,FALSE),"-")</f>
        <v>-</v>
      </c>
      <c r="D1174" t="s">
        <v>80</v>
      </c>
      <c r="E1174">
        <v>1968.60829704</v>
      </c>
      <c r="F1174">
        <v>34.950000000000003</v>
      </c>
      <c r="G1174">
        <v>-14.805161417243699</v>
      </c>
      <c r="H1174">
        <v>-19.898151129176899</v>
      </c>
      <c r="I1174">
        <v>-23.324927703095401</v>
      </c>
      <c r="J1174">
        <v>1.3711456608149699</v>
      </c>
      <c r="K1174">
        <v>38.302818962332701</v>
      </c>
      <c r="L1174">
        <v>37.120776523662997</v>
      </c>
      <c r="M1174">
        <v>43.962903443635298</v>
      </c>
      <c r="N1174">
        <v>0.68495872414323</v>
      </c>
      <c r="O1174">
        <v>39.055793991416301</v>
      </c>
      <c r="P1174">
        <v>21.3541666666666</v>
      </c>
    </row>
    <row r="1175" spans="1:17" hidden="1" x14ac:dyDescent="0.3">
      <c r="A1175" t="s">
        <v>2506</v>
      </c>
      <c r="B1175" t="s">
        <v>2507</v>
      </c>
      <c r="C1175" t="str">
        <f>IFERROR(VLOOKUP(Table1[[#This Row],[Ticker]],[1]!Table2[[Symbol]:[Industry]],2,FALSE),"-")</f>
        <v>-</v>
      </c>
      <c r="D1175" t="s">
        <v>407</v>
      </c>
      <c r="E1175">
        <v>1965.1461753799999</v>
      </c>
      <c r="F1175">
        <v>3668.4</v>
      </c>
      <c r="G1175">
        <v>237.121615845626</v>
      </c>
      <c r="H1175">
        <v>-76.7660018910899</v>
      </c>
      <c r="I1175">
        <v>122.661628796435</v>
      </c>
      <c r="J1175">
        <v>-23.239493167495802</v>
      </c>
      <c r="K1175">
        <v>3571.5491091768199</v>
      </c>
      <c r="L1175">
        <v>2351.0361653391801</v>
      </c>
      <c r="M1175">
        <v>34.308058320840203</v>
      </c>
      <c r="N1175">
        <v>0.59555495395123803</v>
      </c>
      <c r="O1175">
        <v>31.2602224403009</v>
      </c>
      <c r="P1175">
        <v>309.23694779116403</v>
      </c>
      <c r="Q1175">
        <v>0.23678677869772899</v>
      </c>
    </row>
    <row r="1176" spans="1:17" hidden="1" x14ac:dyDescent="0.3">
      <c r="A1176" t="s">
        <v>2508</v>
      </c>
      <c r="B1176" t="s">
        <v>2509</v>
      </c>
      <c r="C1176" t="str">
        <f>IFERROR(VLOOKUP(Table1[[#This Row],[Ticker]],[1]!Table2[[Symbol]:[Industry]],2,FALSE),"-")</f>
        <v>-</v>
      </c>
      <c r="D1176" t="s">
        <v>136</v>
      </c>
      <c r="E1176">
        <v>1961.281924525</v>
      </c>
      <c r="F1176">
        <v>1565.6</v>
      </c>
      <c r="G1176">
        <v>-35.703143622283399</v>
      </c>
      <c r="H1176">
        <v>-8.4907541525373293</v>
      </c>
      <c r="I1176">
        <v>-33.058968092329202</v>
      </c>
      <c r="J1176">
        <v>-1.87664417348877</v>
      </c>
      <c r="K1176">
        <v>1615.5988149800501</v>
      </c>
      <c r="L1176">
        <v>1590.46041973352</v>
      </c>
      <c r="M1176">
        <v>38.8941819296411</v>
      </c>
      <c r="N1176">
        <v>0.44228020452143402</v>
      </c>
      <c r="O1176">
        <v>34.070005109862002</v>
      </c>
      <c r="P1176">
        <v>22.9850746268656</v>
      </c>
      <c r="Q1176">
        <v>0.11116869569887</v>
      </c>
    </row>
    <row r="1177" spans="1:17" hidden="1" x14ac:dyDescent="0.3">
      <c r="A1177" t="s">
        <v>2510</v>
      </c>
      <c r="B1177" t="s">
        <v>2511</v>
      </c>
      <c r="C1177" t="str">
        <f>IFERROR(VLOOKUP(Table1[[#This Row],[Ticker]],[1]!Table2[[Symbol]:[Industry]],2,FALSE),"-")</f>
        <v>-</v>
      </c>
      <c r="D1177" t="s">
        <v>139</v>
      </c>
      <c r="E1177">
        <v>1943.07822545</v>
      </c>
      <c r="F1177">
        <v>112.8</v>
      </c>
      <c r="G1177">
        <v>17.225590922260398</v>
      </c>
      <c r="H1177">
        <v>13.7169182095684</v>
      </c>
      <c r="I1177">
        <v>9.5836065794735195</v>
      </c>
      <c r="J1177">
        <v>5.6113952148333697</v>
      </c>
      <c r="K1177">
        <v>103.81380944886899</v>
      </c>
      <c r="L1177">
        <v>92.526840074499304</v>
      </c>
      <c r="M1177">
        <v>63.822700644558402</v>
      </c>
      <c r="N1177">
        <v>1.12758970894836</v>
      </c>
      <c r="O1177">
        <v>10.150709219858101</v>
      </c>
      <c r="P1177">
        <v>61.142857142857103</v>
      </c>
      <c r="Q1177">
        <v>7.5186074371206002E-2</v>
      </c>
    </row>
    <row r="1178" spans="1:17" hidden="1" x14ac:dyDescent="0.3">
      <c r="A1178" t="s">
        <v>2512</v>
      </c>
      <c r="B1178" t="s">
        <v>2513</v>
      </c>
      <c r="C1178" t="str">
        <f>IFERROR(VLOOKUP(Table1[[#This Row],[Ticker]],[1]!Table2[[Symbol]:[Industry]],2,FALSE),"-")</f>
        <v>-</v>
      </c>
      <c r="D1178" t="s">
        <v>163</v>
      </c>
      <c r="E1178">
        <v>1938.0181</v>
      </c>
      <c r="F1178">
        <v>118.24</v>
      </c>
      <c r="G1178">
        <v>1857.4626458693299</v>
      </c>
      <c r="H1178">
        <v>133.72838122805899</v>
      </c>
      <c r="I1178">
        <v>342.04510587945998</v>
      </c>
      <c r="J1178">
        <v>20.391255588213401</v>
      </c>
      <c r="K1178">
        <v>69.9904839011174</v>
      </c>
      <c r="L1178">
        <v>45.506040571790898</v>
      </c>
      <c r="M1178">
        <v>98.1538455999181</v>
      </c>
      <c r="N1178">
        <v>3.0702328381506399</v>
      </c>
      <c r="O1178">
        <v>0</v>
      </c>
      <c r="P1178">
        <v>2122.5563909774401</v>
      </c>
      <c r="Q1178">
        <v>0.22648389315046299</v>
      </c>
    </row>
    <row r="1179" spans="1:17" hidden="1" x14ac:dyDescent="0.3">
      <c r="A1179" t="s">
        <v>2514</v>
      </c>
      <c r="B1179" t="s">
        <v>2515</v>
      </c>
      <c r="C1179" t="str">
        <f>IFERROR(VLOOKUP(Table1[[#This Row],[Ticker]],[1]!Table2[[Symbol]:[Industry]],2,FALSE),"-")</f>
        <v>-</v>
      </c>
      <c r="D1179" t="s">
        <v>127</v>
      </c>
      <c r="E1179">
        <v>1937.7462587749999</v>
      </c>
      <c r="F1179">
        <v>286.2</v>
      </c>
      <c r="G1179">
        <v>-3.7404668156312599</v>
      </c>
      <c r="H1179">
        <v>8.1434453306233205</v>
      </c>
      <c r="I1179">
        <v>-21.220738009117401</v>
      </c>
      <c r="J1179">
        <v>3.0704884890145498</v>
      </c>
      <c r="K1179">
        <v>260.76623406704499</v>
      </c>
      <c r="L1179">
        <v>268.87623350673601</v>
      </c>
      <c r="M1179">
        <v>71.976290429142395</v>
      </c>
      <c r="N1179">
        <v>2.0041963777572902</v>
      </c>
      <c r="O1179">
        <v>39.972047519217298</v>
      </c>
      <c r="P1179">
        <v>41.648106904231597</v>
      </c>
      <c r="Q1179">
        <v>0.13156066389402599</v>
      </c>
    </row>
    <row r="1180" spans="1:17" hidden="1" x14ac:dyDescent="0.3">
      <c r="A1180" t="s">
        <v>2516</v>
      </c>
      <c r="B1180" t="s">
        <v>2517</v>
      </c>
      <c r="C1180" t="str">
        <f>IFERROR(VLOOKUP(Table1[[#This Row],[Ticker]],[1]!Table2[[Symbol]:[Industry]],2,FALSE),"-")</f>
        <v>-</v>
      </c>
      <c r="D1180" t="s">
        <v>306</v>
      </c>
      <c r="E1180">
        <v>1937.63198705999</v>
      </c>
      <c r="F1180">
        <v>1268.25</v>
      </c>
      <c r="G1180">
        <v>3.0368022334533702</v>
      </c>
      <c r="H1180">
        <v>7.7076177466398397</v>
      </c>
      <c r="I1180">
        <v>19.400377554589301</v>
      </c>
      <c r="J1180">
        <v>2.4929296654851498</v>
      </c>
      <c r="K1180">
        <v>1183.88617779434</v>
      </c>
      <c r="L1180">
        <v>1015.64882368674</v>
      </c>
      <c r="M1180">
        <v>64.870189504219397</v>
      </c>
      <c r="N1180">
        <v>0.53524730740573501</v>
      </c>
      <c r="O1180">
        <v>5.7441356199487297</v>
      </c>
      <c r="P1180">
        <v>63.371119412598198</v>
      </c>
      <c r="Q1180">
        <v>0.138196413130489</v>
      </c>
    </row>
    <row r="1181" spans="1:17" hidden="1" x14ac:dyDescent="0.3">
      <c r="A1181" t="s">
        <v>2518</v>
      </c>
      <c r="B1181" t="s">
        <v>2519</v>
      </c>
      <c r="C1181" t="str">
        <f>IFERROR(VLOOKUP(Table1[[#This Row],[Ticker]],[1]!Table2[[Symbol]:[Industry]],2,FALSE),"-")</f>
        <v>-</v>
      </c>
      <c r="D1181" t="s">
        <v>193</v>
      </c>
      <c r="E1181">
        <v>1931.2272</v>
      </c>
      <c r="F1181">
        <v>1043</v>
      </c>
      <c r="G1181">
        <v>141.744280428666</v>
      </c>
      <c r="H1181">
        <v>6.3172975344640596</v>
      </c>
      <c r="I1181">
        <v>104.920885505914</v>
      </c>
      <c r="J1181">
        <v>3.1056870355591002</v>
      </c>
      <c r="K1181">
        <v>968.56395489522799</v>
      </c>
      <c r="L1181">
        <v>789.882385873815</v>
      </c>
      <c r="M1181">
        <v>73.524608511154497</v>
      </c>
      <c r="N1181">
        <v>1.08306876513499</v>
      </c>
      <c r="O1181">
        <v>22.766059443911701</v>
      </c>
      <c r="P1181">
        <v>198.12776904387499</v>
      </c>
      <c r="Q1181">
        <v>0.13234248447242999</v>
      </c>
    </row>
    <row r="1182" spans="1:17" hidden="1" x14ac:dyDescent="0.3">
      <c r="A1182" t="s">
        <v>2520</v>
      </c>
      <c r="B1182" t="s">
        <v>2521</v>
      </c>
      <c r="C1182" t="str">
        <f>IFERROR(VLOOKUP(Table1[[#This Row],[Ticker]],[1]!Table2[[Symbol]:[Industry]],2,FALSE),"-")</f>
        <v>-</v>
      </c>
      <c r="D1182" t="s">
        <v>1848</v>
      </c>
      <c r="E1182">
        <v>1928.8373767200001</v>
      </c>
      <c r="F1182">
        <v>664.05</v>
      </c>
      <c r="G1182">
        <v>5.8807351967848902</v>
      </c>
      <c r="H1182">
        <v>7.3613262868763698</v>
      </c>
      <c r="I1182">
        <v>-14.6967236693862</v>
      </c>
      <c r="J1182">
        <v>1.3636248757115399</v>
      </c>
      <c r="K1182">
        <v>648.95186292966196</v>
      </c>
      <c r="L1182">
        <v>644.75283474239302</v>
      </c>
      <c r="M1182">
        <v>60.515237493386401</v>
      </c>
      <c r="N1182">
        <v>0.42539074785060199</v>
      </c>
      <c r="O1182">
        <v>37.790829003840003</v>
      </c>
      <c r="P1182">
        <v>44.625939235543903</v>
      </c>
      <c r="Q1182">
        <v>0.15562631841123201</v>
      </c>
    </row>
    <row r="1183" spans="1:17" hidden="1" x14ac:dyDescent="0.3">
      <c r="A1183" t="s">
        <v>2522</v>
      </c>
      <c r="B1183" t="s">
        <v>2523</v>
      </c>
      <c r="C1183" t="str">
        <f>IFERROR(VLOOKUP(Table1[[#This Row],[Ticker]],[1]!Table2[[Symbol]:[Industry]],2,FALSE),"-")</f>
        <v>-</v>
      </c>
      <c r="D1183" t="s">
        <v>193</v>
      </c>
      <c r="E1183">
        <v>1928.63137484</v>
      </c>
      <c r="F1183">
        <v>1647.95</v>
      </c>
      <c r="G1183">
        <v>185.27112119982399</v>
      </c>
      <c r="H1183">
        <v>61.659919898400801</v>
      </c>
      <c r="I1183">
        <v>84.540138585463893</v>
      </c>
      <c r="J1183">
        <v>40.928384768419797</v>
      </c>
      <c r="K1183">
        <v>1098.21314120429</v>
      </c>
      <c r="L1183">
        <v>862.10576533890298</v>
      </c>
      <c r="M1183">
        <v>88.497752759554302</v>
      </c>
      <c r="N1183">
        <v>1.82523052373968</v>
      </c>
      <c r="O1183">
        <v>9.3479777905883097</v>
      </c>
      <c r="P1183">
        <v>229.59</v>
      </c>
      <c r="Q1183">
        <v>0.20009233715056499</v>
      </c>
    </row>
    <row r="1184" spans="1:17" hidden="1" x14ac:dyDescent="0.3">
      <c r="A1184" t="s">
        <v>2524</v>
      </c>
      <c r="B1184" t="s">
        <v>2525</v>
      </c>
      <c r="C1184" t="str">
        <f>IFERROR(VLOOKUP(Table1[[#This Row],[Ticker]],[1]!Table2[[Symbol]:[Industry]],2,FALSE),"-")</f>
        <v>-</v>
      </c>
      <c r="D1184" t="s">
        <v>226</v>
      </c>
      <c r="E1184">
        <v>1926.62260983499</v>
      </c>
      <c r="F1184">
        <v>1089.8</v>
      </c>
      <c r="G1184">
        <v>136.04063316181501</v>
      </c>
      <c r="H1184">
        <v>18.330997931195601</v>
      </c>
      <c r="I1184">
        <v>35.303227568955002</v>
      </c>
      <c r="J1184">
        <v>8.8998126630107706</v>
      </c>
      <c r="K1184">
        <v>930.64100755111303</v>
      </c>
      <c r="L1184">
        <v>727.48058117227401</v>
      </c>
      <c r="M1184">
        <v>71.824238634152294</v>
      </c>
      <c r="N1184">
        <v>1.2850107339441099</v>
      </c>
      <c r="O1184">
        <v>3.5969902734446602</v>
      </c>
      <c r="P1184">
        <v>201.88365650969499</v>
      </c>
      <c r="Q1184">
        <v>0.178925420565862</v>
      </c>
    </row>
    <row r="1185" spans="1:17" hidden="1" x14ac:dyDescent="0.3">
      <c r="A1185" t="s">
        <v>2526</v>
      </c>
      <c r="B1185" t="s">
        <v>2527</v>
      </c>
      <c r="C1185" t="str">
        <f>IFERROR(VLOOKUP(Table1[[#This Row],[Ticker]],[1]!Table2[[Symbol]:[Industry]],2,FALSE),"-")</f>
        <v>-</v>
      </c>
      <c r="D1185" t="s">
        <v>385</v>
      </c>
      <c r="E1185">
        <v>1924.98861792</v>
      </c>
      <c r="F1185">
        <v>218.82</v>
      </c>
      <c r="G1185">
        <v>-60.855411632359903</v>
      </c>
      <c r="H1185">
        <v>-4.4826305461107303</v>
      </c>
      <c r="I1185">
        <v>-32.902789305999299</v>
      </c>
      <c r="J1185">
        <v>-0.82398745401802598</v>
      </c>
      <c r="K1185">
        <v>225.96622049461999</v>
      </c>
      <c r="L1185">
        <v>245.95444907478799</v>
      </c>
      <c r="M1185">
        <v>45.582921181512198</v>
      </c>
      <c r="N1185">
        <v>0.80660951178713203</v>
      </c>
      <c r="O1185">
        <v>59.194771958687497</v>
      </c>
      <c r="P1185">
        <v>5.3741693152268004</v>
      </c>
      <c r="Q1185">
        <v>0.132955662942148</v>
      </c>
    </row>
    <row r="1186" spans="1:17" hidden="1" x14ac:dyDescent="0.3">
      <c r="A1186" t="s">
        <v>2528</v>
      </c>
      <c r="B1186" t="s">
        <v>2529</v>
      </c>
      <c r="C1186" t="str">
        <f>IFERROR(VLOOKUP(Table1[[#This Row],[Ticker]],[1]!Table2[[Symbol]:[Industry]],2,FALSE),"-")</f>
        <v>-</v>
      </c>
      <c r="D1186" t="s">
        <v>265</v>
      </c>
      <c r="E1186">
        <v>1924.9674973650001</v>
      </c>
      <c r="F1186">
        <v>833.9</v>
      </c>
      <c r="G1186">
        <v>45.586920055418197</v>
      </c>
      <c r="H1186">
        <v>1.63044973384829</v>
      </c>
      <c r="I1186">
        <v>53.241405743872399</v>
      </c>
      <c r="J1186">
        <v>-0.72193190414717401</v>
      </c>
      <c r="K1186">
        <v>777.18796314267695</v>
      </c>
      <c r="L1186">
        <v>649.05015483607895</v>
      </c>
      <c r="M1186">
        <v>65.152599529887297</v>
      </c>
      <c r="N1186">
        <v>0.38254655059232601</v>
      </c>
      <c r="O1186">
        <v>13.682695766878499</v>
      </c>
      <c r="P1186">
        <v>79.704335833117796</v>
      </c>
      <c r="Q1186">
        <v>5.3202030491427001E-2</v>
      </c>
    </row>
    <row r="1187" spans="1:17" hidden="1" x14ac:dyDescent="0.3">
      <c r="A1187" t="s">
        <v>2530</v>
      </c>
      <c r="B1187" t="s">
        <v>2531</v>
      </c>
      <c r="C1187" t="str">
        <f>IFERROR(VLOOKUP(Table1[[#This Row],[Ticker]],[1]!Table2[[Symbol]:[Industry]],2,FALSE),"-")</f>
        <v>-</v>
      </c>
      <c r="D1187" t="s">
        <v>60</v>
      </c>
      <c r="E1187">
        <v>1919.33938044</v>
      </c>
      <c r="F1187">
        <v>19.809999999999999</v>
      </c>
      <c r="G1187">
        <v>12.753740724545301</v>
      </c>
      <c r="H1187">
        <v>-12.490135214392099</v>
      </c>
      <c r="I1187">
        <v>-13.3134842628443</v>
      </c>
      <c r="J1187">
        <v>0.98528199709136599</v>
      </c>
      <c r="K1187">
        <v>19.743125606244199</v>
      </c>
      <c r="L1187">
        <v>18.512385775656799</v>
      </c>
      <c r="M1187">
        <v>42.616978744722701</v>
      </c>
      <c r="N1187">
        <v>0.79858254045752997</v>
      </c>
      <c r="O1187">
        <v>41.595153962645099</v>
      </c>
      <c r="P1187">
        <v>43.5507246376811</v>
      </c>
      <c r="Q1187">
        <v>2.9892023165027998E-2</v>
      </c>
    </row>
    <row r="1188" spans="1:17" hidden="1" x14ac:dyDescent="0.3">
      <c r="A1188" t="s">
        <v>2532</v>
      </c>
      <c r="B1188" t="s">
        <v>2533</v>
      </c>
      <c r="C1188" t="str">
        <f>IFERROR(VLOOKUP(Table1[[#This Row],[Ticker]],[1]!Table2[[Symbol]:[Industry]],2,FALSE),"-")</f>
        <v>-</v>
      </c>
      <c r="D1188" t="s">
        <v>1906</v>
      </c>
      <c r="E1188">
        <v>1916.482630558</v>
      </c>
      <c r="F1188">
        <v>168.93</v>
      </c>
      <c r="G1188">
        <v>-18.296082564299599</v>
      </c>
      <c r="H1188">
        <v>2.2717237920686602</v>
      </c>
      <c r="I1188">
        <v>-25.427287315344199</v>
      </c>
      <c r="J1188">
        <v>1.92110505103096</v>
      </c>
      <c r="K1188">
        <v>166.832443551398</v>
      </c>
      <c r="L1188">
        <v>170.05413358820701</v>
      </c>
      <c r="M1188">
        <v>69.149172190181901</v>
      </c>
      <c r="N1188">
        <v>0.72994851650427905</v>
      </c>
      <c r="O1188">
        <v>28.929142248268501</v>
      </c>
      <c r="P1188">
        <v>13.9878542510121</v>
      </c>
      <c r="Q1188">
        <v>-4.3438145215316998E-2</v>
      </c>
    </row>
    <row r="1189" spans="1:17" hidden="1" x14ac:dyDescent="0.3">
      <c r="A1189" t="s">
        <v>2534</v>
      </c>
      <c r="B1189" t="s">
        <v>2535</v>
      </c>
      <c r="C1189" t="str">
        <f>IFERROR(VLOOKUP(Table1[[#This Row],[Ticker]],[1]!Table2[[Symbol]:[Industry]],2,FALSE),"-")</f>
        <v>-</v>
      </c>
      <c r="D1189" t="s">
        <v>262</v>
      </c>
      <c r="E1189">
        <v>1915.36</v>
      </c>
      <c r="F1189">
        <v>590.1</v>
      </c>
      <c r="G1189">
        <v>57.837090353854698</v>
      </c>
      <c r="H1189">
        <v>-6.1909796172042899</v>
      </c>
      <c r="I1189">
        <v>24.523582162761599</v>
      </c>
      <c r="J1189">
        <v>0.68978301696524302</v>
      </c>
      <c r="K1189">
        <v>586.94683271758799</v>
      </c>
      <c r="L1189">
        <v>489.92380558134198</v>
      </c>
      <c r="M1189">
        <v>46.773658683074999</v>
      </c>
      <c r="N1189">
        <v>0.37313629936451298</v>
      </c>
      <c r="O1189">
        <v>11.167598712082601</v>
      </c>
      <c r="P1189">
        <v>106.400839454354</v>
      </c>
      <c r="Q1189">
        <v>0.152667489474969</v>
      </c>
    </row>
    <row r="1190" spans="1:17" hidden="1" x14ac:dyDescent="0.3">
      <c r="A1190" t="s">
        <v>2536</v>
      </c>
      <c r="B1190" t="s">
        <v>2537</v>
      </c>
      <c r="C1190" t="str">
        <f>IFERROR(VLOOKUP(Table1[[#This Row],[Ticker]],[1]!Table2[[Symbol]:[Industry]],2,FALSE),"-")</f>
        <v>-</v>
      </c>
      <c r="D1190" t="s">
        <v>262</v>
      </c>
      <c r="E1190">
        <v>1911.2800228650001</v>
      </c>
      <c r="F1190">
        <v>626.45000000000005</v>
      </c>
      <c r="G1190">
        <v>-58.962933856223998</v>
      </c>
      <c r="H1190">
        <v>-8.4275605865364192</v>
      </c>
      <c r="I1190">
        <v>-39.416940543825902</v>
      </c>
      <c r="J1190">
        <v>-4.5172397841128502</v>
      </c>
      <c r="K1190">
        <v>676.33119913199403</v>
      </c>
      <c r="L1190">
        <v>772.60339162049297</v>
      </c>
      <c r="M1190">
        <v>27.056567169742198</v>
      </c>
      <c r="N1190">
        <v>0.80169088227024798</v>
      </c>
      <c r="O1190">
        <v>83.574108069279205</v>
      </c>
      <c r="P1190">
        <v>0.869495209725479</v>
      </c>
    </row>
    <row r="1191" spans="1:17" hidden="1" x14ac:dyDescent="0.3">
      <c r="A1191" t="s">
        <v>2538</v>
      </c>
      <c r="B1191" t="s">
        <v>2539</v>
      </c>
      <c r="C1191" t="str">
        <f>IFERROR(VLOOKUP(Table1[[#This Row],[Ticker]],[1]!Table2[[Symbol]:[Industry]],2,FALSE),"-")</f>
        <v>-</v>
      </c>
      <c r="D1191" t="s">
        <v>561</v>
      </c>
      <c r="E1191">
        <v>1909.97063523</v>
      </c>
      <c r="F1191">
        <v>6196.35</v>
      </c>
      <c r="G1191">
        <v>-34.814123064687998</v>
      </c>
      <c r="H1191">
        <v>3.50972141716858</v>
      </c>
      <c r="I1191">
        <v>-3.4435032543406401E-2</v>
      </c>
      <c r="J1191">
        <v>4.4127947651274502</v>
      </c>
      <c r="K1191">
        <v>5780.7491204206399</v>
      </c>
      <c r="L1191">
        <v>5771.4515710457199</v>
      </c>
      <c r="M1191">
        <v>67.258627589756998</v>
      </c>
      <c r="N1191">
        <v>1.1279319255900999</v>
      </c>
      <c r="O1191">
        <v>11.129939399807901</v>
      </c>
      <c r="P1191">
        <v>38.807123655913898</v>
      </c>
      <c r="Q1191">
        <v>-7.4913919989146996E-2</v>
      </c>
    </row>
    <row r="1192" spans="1:17" hidden="1" x14ac:dyDescent="0.3">
      <c r="A1192" t="s">
        <v>2540</v>
      </c>
      <c r="B1192" t="s">
        <v>2541</v>
      </c>
      <c r="C1192" t="str">
        <f>IFERROR(VLOOKUP(Table1[[#This Row],[Ticker]],[1]!Table2[[Symbol]:[Industry]],2,FALSE),"-")</f>
        <v>-</v>
      </c>
      <c r="D1192" t="s">
        <v>1684</v>
      </c>
      <c r="E1192">
        <v>1906.0882018</v>
      </c>
      <c r="F1192">
        <v>62.41</v>
      </c>
      <c r="G1192">
        <v>-8.3203842136827397</v>
      </c>
      <c r="H1192">
        <v>-0.26327737929086598</v>
      </c>
      <c r="I1192">
        <v>1.4035510826548601</v>
      </c>
      <c r="J1192">
        <v>-1.20311132074603</v>
      </c>
      <c r="K1192">
        <v>62.036662200214998</v>
      </c>
      <c r="L1192">
        <v>59.254640405306297</v>
      </c>
      <c r="M1192">
        <v>59.453032016997597</v>
      </c>
      <c r="N1192">
        <v>0.82501980380301598</v>
      </c>
      <c r="O1192">
        <v>5.6080756289056097</v>
      </c>
      <c r="P1192">
        <v>26.080808080808001</v>
      </c>
      <c r="Q1192">
        <v>-2.8326200589973E-2</v>
      </c>
    </row>
    <row r="1193" spans="1:17" hidden="1" x14ac:dyDescent="0.3">
      <c r="A1193" t="s">
        <v>2542</v>
      </c>
      <c r="B1193" t="s">
        <v>2543</v>
      </c>
      <c r="C1193" t="str">
        <f>IFERROR(VLOOKUP(Table1[[#This Row],[Ticker]],[1]!Table2[[Symbol]:[Industry]],2,FALSE),"-")</f>
        <v>-</v>
      </c>
      <c r="D1193" t="s">
        <v>1684</v>
      </c>
      <c r="E1193">
        <v>1905.052968</v>
      </c>
      <c r="F1193">
        <v>62.44</v>
      </c>
      <c r="G1193">
        <v>-8.0488452768290202</v>
      </c>
      <c r="H1193">
        <v>0.71848819080528703</v>
      </c>
      <c r="I1193">
        <v>1.0327237690828801</v>
      </c>
      <c r="J1193">
        <v>-1.3786869479333701</v>
      </c>
      <c r="K1193">
        <v>61.989125848137903</v>
      </c>
      <c r="L1193">
        <v>59.222623945348197</v>
      </c>
      <c r="M1193">
        <v>55.931821315525497</v>
      </c>
      <c r="N1193">
        <v>1.23974153302573</v>
      </c>
      <c r="O1193">
        <v>6.7424727738629198</v>
      </c>
      <c r="P1193">
        <v>26.8847795163584</v>
      </c>
      <c r="Q1193">
        <v>-2.9924776916618E-2</v>
      </c>
    </row>
    <row r="1194" spans="1:17" hidden="1" x14ac:dyDescent="0.3">
      <c r="A1194" t="s">
        <v>2544</v>
      </c>
      <c r="B1194" t="s">
        <v>2545</v>
      </c>
      <c r="C1194" t="str">
        <f>IFERROR(VLOOKUP(Table1[[#This Row],[Ticker]],[1]!Table2[[Symbol]:[Industry]],2,FALSE),"-")</f>
        <v>-</v>
      </c>
      <c r="D1194" t="s">
        <v>335</v>
      </c>
      <c r="E1194">
        <v>1903.1816160000001</v>
      </c>
      <c r="F1194">
        <v>1415.6</v>
      </c>
      <c r="G1194">
        <v>390.96409794915701</v>
      </c>
      <c r="H1194">
        <v>13.2056668868805</v>
      </c>
      <c r="I1194">
        <v>198.022211246496</v>
      </c>
      <c r="J1194">
        <v>-7.07674626258716</v>
      </c>
      <c r="K1194">
        <v>1279.36398226386</v>
      </c>
      <c r="L1194">
        <v>856.53764809425695</v>
      </c>
      <c r="M1194">
        <v>46.5005225170557</v>
      </c>
      <c r="N1194">
        <v>3.07018152188909</v>
      </c>
      <c r="O1194">
        <v>14.432042949985799</v>
      </c>
      <c r="P1194">
        <v>512.81385281385201</v>
      </c>
      <c r="Q1194">
        <v>0.226202959020185</v>
      </c>
    </row>
    <row r="1195" spans="1:17" hidden="1" x14ac:dyDescent="0.3">
      <c r="A1195" t="s">
        <v>2546</v>
      </c>
      <c r="B1195" t="s">
        <v>2547</v>
      </c>
      <c r="C1195" t="str">
        <f>IFERROR(VLOOKUP(Table1[[#This Row],[Ticker]],[1]!Table2[[Symbol]:[Industry]],2,FALSE),"-")</f>
        <v>-</v>
      </c>
      <c r="D1195" t="s">
        <v>743</v>
      </c>
      <c r="E1195">
        <v>1901.11000107</v>
      </c>
      <c r="F1195">
        <v>800.61</v>
      </c>
      <c r="G1195">
        <v>40.447933019319002</v>
      </c>
      <c r="H1195">
        <v>1.2024603896383901</v>
      </c>
      <c r="I1195">
        <v>14.7306462480686</v>
      </c>
      <c r="J1195">
        <v>0.60143800040306805</v>
      </c>
      <c r="K1195">
        <v>770.03955872240397</v>
      </c>
      <c r="L1195">
        <v>673.421177704608</v>
      </c>
      <c r="M1195">
        <v>43.078312623575101</v>
      </c>
      <c r="N1195">
        <v>0.72401960656981101</v>
      </c>
      <c r="O1195">
        <v>1.53507950187981</v>
      </c>
      <c r="P1195">
        <v>80.500507270882594</v>
      </c>
      <c r="Q1195">
        <v>-3.6227040049000002E-5</v>
      </c>
    </row>
    <row r="1196" spans="1:17" hidden="1" x14ac:dyDescent="0.3">
      <c r="A1196" t="s">
        <v>2548</v>
      </c>
      <c r="B1196" t="s">
        <v>2549</v>
      </c>
      <c r="C1196" t="str">
        <f>IFERROR(VLOOKUP(Table1[[#This Row],[Ticker]],[1]!Table2[[Symbol]:[Industry]],2,FALSE),"-")</f>
        <v>-</v>
      </c>
      <c r="D1196" t="s">
        <v>139</v>
      </c>
      <c r="E1196">
        <v>1899.7473078799901</v>
      </c>
      <c r="F1196">
        <v>60.18</v>
      </c>
      <c r="G1196">
        <v>48.020097801365303</v>
      </c>
      <c r="H1196">
        <v>-10.3757854386074</v>
      </c>
      <c r="I1196">
        <v>-7.2360817617031401</v>
      </c>
      <c r="J1196">
        <v>3.1483385792285801</v>
      </c>
      <c r="K1196">
        <v>62.3704331400656</v>
      </c>
      <c r="L1196">
        <v>55.606008939214298</v>
      </c>
      <c r="M1196">
        <v>56.227735224619799</v>
      </c>
      <c r="N1196">
        <v>0.63553583784295997</v>
      </c>
      <c r="O1196">
        <v>29.993353273512799</v>
      </c>
      <c r="P1196">
        <v>113.783303730017</v>
      </c>
      <c r="Q1196">
        <v>0.141141025149505</v>
      </c>
    </row>
    <row r="1197" spans="1:17" hidden="1" x14ac:dyDescent="0.3">
      <c r="A1197" t="s">
        <v>2550</v>
      </c>
      <c r="B1197" t="s">
        <v>2551</v>
      </c>
      <c r="C1197" t="str">
        <f>IFERROR(VLOOKUP(Table1[[#This Row],[Ticker]],[1]!Table2[[Symbol]:[Industry]],2,FALSE),"-")</f>
        <v>-</v>
      </c>
      <c r="D1197" t="s">
        <v>385</v>
      </c>
      <c r="E1197">
        <v>1895.6379991250001</v>
      </c>
      <c r="F1197">
        <v>503.5</v>
      </c>
      <c r="G1197">
        <v>13.3161756870612</v>
      </c>
      <c r="H1197">
        <v>18.3365950344675</v>
      </c>
      <c r="I1197">
        <v>26.122962752117999</v>
      </c>
      <c r="J1197">
        <v>-1.4022282292516901</v>
      </c>
      <c r="K1197">
        <v>406.48225728541502</v>
      </c>
      <c r="L1197">
        <v>369.87486311751002</v>
      </c>
      <c r="M1197">
        <v>64.881594152631493</v>
      </c>
      <c r="N1197">
        <v>1.73764150990641</v>
      </c>
      <c r="O1197">
        <v>4.8460774577954098</v>
      </c>
      <c r="P1197">
        <v>79.564907275320905</v>
      </c>
      <c r="Q1197">
        <v>-7.9137349066031995E-2</v>
      </c>
    </row>
    <row r="1198" spans="1:17" hidden="1" x14ac:dyDescent="0.3">
      <c r="A1198" t="s">
        <v>2552</v>
      </c>
      <c r="B1198" t="s">
        <v>2553</v>
      </c>
      <c r="C1198" t="str">
        <f>IFERROR(VLOOKUP(Table1[[#This Row],[Ticker]],[1]!Table2[[Symbol]:[Industry]],2,FALSE),"-")</f>
        <v>-</v>
      </c>
      <c r="D1198" t="s">
        <v>385</v>
      </c>
      <c r="E1198">
        <v>1893.5233359599999</v>
      </c>
      <c r="F1198">
        <v>1477.2</v>
      </c>
      <c r="G1198">
        <v>33.453256908515399</v>
      </c>
      <c r="H1198">
        <v>15.724439045659301</v>
      </c>
      <c r="I1198">
        <v>62.001990947033001</v>
      </c>
      <c r="J1198">
        <v>1.53986627080211</v>
      </c>
      <c r="K1198">
        <v>1307.77820691795</v>
      </c>
      <c r="L1198">
        <v>1076.58802484596</v>
      </c>
      <c r="M1198">
        <v>69.194151327594895</v>
      </c>
      <c r="N1198">
        <v>0.69244174656298396</v>
      </c>
      <c r="O1198">
        <v>8.2453290008123403</v>
      </c>
      <c r="P1198">
        <v>111.08888253786699</v>
      </c>
      <c r="Q1198">
        <v>2.3586530317192E-2</v>
      </c>
    </row>
    <row r="1199" spans="1:17" hidden="1" x14ac:dyDescent="0.3">
      <c r="A1199" t="s">
        <v>2554</v>
      </c>
      <c r="B1199" t="s">
        <v>2555</v>
      </c>
      <c r="C1199" t="str">
        <f>IFERROR(VLOOKUP(Table1[[#This Row],[Ticker]],[1]!Table2[[Symbol]:[Industry]],2,FALSE),"-")</f>
        <v>-</v>
      </c>
      <c r="D1199" t="s">
        <v>193</v>
      </c>
      <c r="E1199">
        <v>1881.19761984</v>
      </c>
      <c r="F1199">
        <v>807.85</v>
      </c>
      <c r="G1199">
        <v>43.780330838061303</v>
      </c>
      <c r="H1199">
        <v>1.7908812280592199</v>
      </c>
      <c r="I1199">
        <v>-3.77324964337754</v>
      </c>
      <c r="J1199">
        <v>6.2958498902768296</v>
      </c>
      <c r="K1199">
        <v>776.42399707350796</v>
      </c>
      <c r="L1199">
        <v>683.70828126767503</v>
      </c>
      <c r="M1199">
        <v>73.394268447154602</v>
      </c>
      <c r="N1199">
        <v>0.60695885210731904</v>
      </c>
      <c r="O1199">
        <v>7.3219038187782397</v>
      </c>
      <c r="P1199">
        <v>76.0980926430517</v>
      </c>
      <c r="Q1199">
        <v>8.5779482940536E-2</v>
      </c>
    </row>
    <row r="1200" spans="1:17" hidden="1" x14ac:dyDescent="0.3">
      <c r="A1200" t="s">
        <v>2556</v>
      </c>
      <c r="B1200" t="s">
        <v>2557</v>
      </c>
      <c r="C1200" t="str">
        <f>IFERROR(VLOOKUP(Table1[[#This Row],[Ticker]],[1]!Table2[[Symbol]:[Industry]],2,FALSE),"-")</f>
        <v>-</v>
      </c>
      <c r="D1200" t="s">
        <v>193</v>
      </c>
      <c r="E1200">
        <v>1876.9345760000001</v>
      </c>
      <c r="F1200">
        <v>435.25</v>
      </c>
      <c r="G1200">
        <v>-44.492167696388996</v>
      </c>
      <c r="H1200">
        <v>2.2336967084722499</v>
      </c>
      <c r="I1200">
        <v>-12.004317390203299</v>
      </c>
      <c r="J1200">
        <v>5.8276903670673903</v>
      </c>
      <c r="K1200">
        <v>416.69636588003499</v>
      </c>
      <c r="L1200">
        <v>419.76570093669602</v>
      </c>
      <c r="M1200">
        <v>69.929989136977298</v>
      </c>
      <c r="N1200">
        <v>0.685651402514458</v>
      </c>
      <c r="O1200">
        <v>34.0034462952326</v>
      </c>
      <c r="P1200">
        <v>21.850503919372901</v>
      </c>
      <c r="Q1200">
        <v>5.1188297552970004E-3</v>
      </c>
    </row>
    <row r="1201" spans="1:17" hidden="1" x14ac:dyDescent="0.3">
      <c r="A1201" t="s">
        <v>2558</v>
      </c>
      <c r="B1201" t="s">
        <v>2559</v>
      </c>
      <c r="C1201" t="str">
        <f>IFERROR(VLOOKUP(Table1[[#This Row],[Ticker]],[1]!Table2[[Symbol]:[Industry]],2,FALSE),"-")</f>
        <v>-</v>
      </c>
      <c r="D1201" t="s">
        <v>98</v>
      </c>
      <c r="E1201">
        <v>1864.86942</v>
      </c>
      <c r="F1201">
        <v>337.3</v>
      </c>
      <c r="G1201">
        <v>-47.4156120744654</v>
      </c>
      <c r="H1201">
        <v>-5.0711958285834999</v>
      </c>
      <c r="I1201">
        <v>-16.288719848611901</v>
      </c>
      <c r="J1201">
        <v>0.97677600402056597</v>
      </c>
      <c r="K1201">
        <v>339.17100567739402</v>
      </c>
      <c r="L1201">
        <v>343.80378695152098</v>
      </c>
      <c r="M1201">
        <v>54.930978235578202</v>
      </c>
      <c r="N1201">
        <v>0.62411766377063405</v>
      </c>
      <c r="O1201">
        <v>31.633560628520598</v>
      </c>
      <c r="P1201">
        <v>19.5887254032972</v>
      </c>
      <c r="Q1201">
        <v>7.2674063195262997E-2</v>
      </c>
    </row>
    <row r="1202" spans="1:17" hidden="1" x14ac:dyDescent="0.3">
      <c r="A1202" t="s">
        <v>2560</v>
      </c>
      <c r="B1202" t="s">
        <v>2561</v>
      </c>
      <c r="C1202" t="str">
        <f>IFERROR(VLOOKUP(Table1[[#This Row],[Ticker]],[1]!Table2[[Symbol]:[Industry]],2,FALSE),"-")</f>
        <v>-</v>
      </c>
      <c r="D1202" t="s">
        <v>283</v>
      </c>
      <c r="E1202">
        <v>1857.5574999999999</v>
      </c>
      <c r="F1202">
        <v>3943.2</v>
      </c>
      <c r="G1202">
        <v>54.954919398414198</v>
      </c>
      <c r="H1202">
        <v>-0.169972033248869</v>
      </c>
      <c r="I1202">
        <v>7.6737119777854002</v>
      </c>
      <c r="J1202">
        <v>-4.5755090454533001</v>
      </c>
      <c r="K1202">
        <v>3713.9433761466698</v>
      </c>
      <c r="L1202">
        <v>3182.3451584757599</v>
      </c>
      <c r="M1202">
        <v>45.950175226092099</v>
      </c>
      <c r="N1202">
        <v>0.97858021555654795</v>
      </c>
      <c r="O1202">
        <v>6.4858490566037599</v>
      </c>
      <c r="P1202">
        <v>93.769041769041706</v>
      </c>
      <c r="Q1202">
        <v>0.20184801741636099</v>
      </c>
    </row>
    <row r="1203" spans="1:17" hidden="1" x14ac:dyDescent="0.3">
      <c r="A1203" t="s">
        <v>2562</v>
      </c>
      <c r="B1203" t="s">
        <v>2563</v>
      </c>
      <c r="C1203" t="str">
        <f>IFERROR(VLOOKUP(Table1[[#This Row],[Ticker]],[1]!Table2[[Symbol]:[Industry]],2,FALSE),"-")</f>
        <v>-</v>
      </c>
      <c r="D1203" t="s">
        <v>735</v>
      </c>
      <c r="E1203">
        <v>1847.63062287599</v>
      </c>
      <c r="F1203">
        <v>203.06</v>
      </c>
      <c r="G1203">
        <v>-0.17905024752704701</v>
      </c>
      <c r="H1203">
        <v>4.7734728422297898</v>
      </c>
      <c r="I1203">
        <v>15.4574610127264</v>
      </c>
      <c r="J1203">
        <v>6.6178082602309898</v>
      </c>
      <c r="K1203">
        <v>190.31721982978999</v>
      </c>
      <c r="M1203">
        <v>69.079218852315904</v>
      </c>
      <c r="O1203">
        <v>13.267014675465299</v>
      </c>
      <c r="P1203">
        <v>47.144927536231897</v>
      </c>
    </row>
    <row r="1204" spans="1:17" hidden="1" x14ac:dyDescent="0.3">
      <c r="A1204" t="s">
        <v>2564</v>
      </c>
      <c r="B1204" t="s">
        <v>2565</v>
      </c>
      <c r="C1204" t="str">
        <f>IFERROR(VLOOKUP(Table1[[#This Row],[Ticker]],[1]!Table2[[Symbol]:[Industry]],2,FALSE),"-")</f>
        <v>-</v>
      </c>
      <c r="D1204" t="s">
        <v>385</v>
      </c>
      <c r="E1204">
        <v>1839.4831550880001</v>
      </c>
      <c r="F1204">
        <v>89.49</v>
      </c>
      <c r="G1204">
        <v>-2.8280746741995202</v>
      </c>
      <c r="H1204">
        <v>5.0955895027346498</v>
      </c>
      <c r="I1204">
        <v>-12.8374110460668</v>
      </c>
      <c r="J1204">
        <v>-2.0278129283265698</v>
      </c>
      <c r="K1204">
        <v>85.011554670004401</v>
      </c>
      <c r="L1204">
        <v>80.151788894885897</v>
      </c>
      <c r="M1204">
        <v>61.435782547321402</v>
      </c>
      <c r="N1204">
        <v>0.96073529465992602</v>
      </c>
      <c r="O1204">
        <v>20.125153648452301</v>
      </c>
      <c r="P1204">
        <v>40.707547169811299</v>
      </c>
      <c r="Q1204">
        <v>5.3105260291496002E-2</v>
      </c>
    </row>
    <row r="1205" spans="1:17" hidden="1" x14ac:dyDescent="0.3">
      <c r="A1205" t="s">
        <v>2566</v>
      </c>
      <c r="B1205" t="s">
        <v>2567</v>
      </c>
      <c r="C1205" t="str">
        <f>IFERROR(VLOOKUP(Table1[[#This Row],[Ticker]],[1]!Table2[[Symbol]:[Industry]],2,FALSE),"-")</f>
        <v>-</v>
      </c>
      <c r="D1205" t="s">
        <v>431</v>
      </c>
      <c r="E1205">
        <v>1831.0260000000001</v>
      </c>
      <c r="F1205">
        <v>1215.6500000000001</v>
      </c>
      <c r="G1205">
        <v>-9.8007574443247201</v>
      </c>
      <c r="H1205">
        <v>-6.5100266837436296</v>
      </c>
      <c r="I1205">
        <v>-28.140112052883499</v>
      </c>
      <c r="J1205">
        <v>-0.92419430145700798</v>
      </c>
      <c r="K1205">
        <v>1250.55567756035</v>
      </c>
      <c r="L1205">
        <v>1238.02003087707</v>
      </c>
      <c r="M1205">
        <v>50.236675504348398</v>
      </c>
      <c r="N1205">
        <v>0.57803921366274602</v>
      </c>
      <c r="O1205">
        <v>32.028133097519799</v>
      </c>
      <c r="P1205">
        <v>30.022995882132701</v>
      </c>
      <c r="Q1205">
        <v>6.0724233703285002E-2</v>
      </c>
    </row>
    <row r="1206" spans="1:17" hidden="1" x14ac:dyDescent="0.3">
      <c r="A1206" t="s">
        <v>2568</v>
      </c>
      <c r="B1206" t="s">
        <v>2569</v>
      </c>
      <c r="C1206" t="str">
        <f>IFERROR(VLOOKUP(Table1[[#This Row],[Ticker]],[1]!Table2[[Symbol]:[Industry]],2,FALSE),"-")</f>
        <v>-</v>
      </c>
      <c r="D1206" t="s">
        <v>2570</v>
      </c>
      <c r="E1206">
        <v>1830.2095859999999</v>
      </c>
      <c r="F1206">
        <v>182.87</v>
      </c>
      <c r="G1206">
        <v>46.836431114965897</v>
      </c>
      <c r="H1206">
        <v>17.0200862082947</v>
      </c>
      <c r="I1206">
        <v>-12.079742555283399</v>
      </c>
      <c r="J1206">
        <v>-2.5130756395546401</v>
      </c>
      <c r="K1206">
        <v>168.95300656529901</v>
      </c>
      <c r="M1206">
        <v>68.055845934306305</v>
      </c>
      <c r="N1206">
        <v>1.66462501421536</v>
      </c>
      <c r="O1206">
        <v>35.697490020232898</v>
      </c>
      <c r="P1206">
        <v>105.81879572312801</v>
      </c>
    </row>
    <row r="1207" spans="1:17" hidden="1" x14ac:dyDescent="0.3">
      <c r="A1207" t="s">
        <v>2571</v>
      </c>
      <c r="B1207" t="s">
        <v>2572</v>
      </c>
      <c r="C1207" t="str">
        <f>IFERROR(VLOOKUP(Table1[[#This Row],[Ticker]],[1]!Table2[[Symbol]:[Industry]],2,FALSE),"-")</f>
        <v>-</v>
      </c>
      <c r="D1207" t="s">
        <v>2487</v>
      </c>
      <c r="E1207">
        <v>1827.2752393999999</v>
      </c>
      <c r="F1207">
        <v>1140.55</v>
      </c>
      <c r="G1207">
        <v>-31.551035552598801</v>
      </c>
      <c r="H1207">
        <v>-3.6575378163534098</v>
      </c>
      <c r="I1207">
        <v>-19.4251969886915</v>
      </c>
      <c r="J1207">
        <v>0.73965072391954301</v>
      </c>
      <c r="K1207">
        <v>1137.00255226576</v>
      </c>
      <c r="L1207">
        <v>1139.8385886998001</v>
      </c>
      <c r="M1207">
        <v>65.768547333304895</v>
      </c>
      <c r="N1207">
        <v>0.97789215021082398</v>
      </c>
      <c r="O1207">
        <v>27.214940160448901</v>
      </c>
      <c r="P1207">
        <v>21.879675144261501</v>
      </c>
      <c r="Q1207">
        <v>9.8320440999992001E-2</v>
      </c>
    </row>
    <row r="1208" spans="1:17" hidden="1" x14ac:dyDescent="0.3">
      <c r="A1208" t="s">
        <v>2573</v>
      </c>
      <c r="B1208" t="s">
        <v>2574</v>
      </c>
      <c r="C1208" t="str">
        <f>IFERROR(VLOOKUP(Table1[[#This Row],[Ticker]],[1]!Table2[[Symbol]:[Industry]],2,FALSE),"-")</f>
        <v>-</v>
      </c>
      <c r="D1208" t="s">
        <v>561</v>
      </c>
      <c r="E1208">
        <v>1818.1344434</v>
      </c>
      <c r="F1208">
        <v>529</v>
      </c>
      <c r="G1208">
        <v>2.9003319155423499</v>
      </c>
      <c r="H1208">
        <v>15.972922250372701</v>
      </c>
      <c r="I1208">
        <v>34.030787588804003</v>
      </c>
      <c r="J1208">
        <v>-1.18532380352502</v>
      </c>
      <c r="K1208">
        <v>462.952240895035</v>
      </c>
      <c r="L1208">
        <v>401.26857340829901</v>
      </c>
      <c r="M1208">
        <v>64.374069010426197</v>
      </c>
      <c r="N1208">
        <v>1.19840223741178</v>
      </c>
      <c r="O1208">
        <v>6.7674858223062397</v>
      </c>
      <c r="P1208">
        <v>80.546075085324205</v>
      </c>
      <c r="Q1208">
        <v>-8.2817944833215001E-2</v>
      </c>
    </row>
    <row r="1209" spans="1:17" hidden="1" x14ac:dyDescent="0.3">
      <c r="A1209" t="s">
        <v>2575</v>
      </c>
      <c r="B1209" t="s">
        <v>2576</v>
      </c>
      <c r="C1209" t="str">
        <f>IFERROR(VLOOKUP(Table1[[#This Row],[Ticker]],[1]!Table2[[Symbol]:[Industry]],2,FALSE),"-")</f>
        <v>-</v>
      </c>
      <c r="D1209" t="s">
        <v>54</v>
      </c>
      <c r="E1209">
        <v>1813.70302014</v>
      </c>
      <c r="F1209">
        <v>1726.55</v>
      </c>
      <c r="G1209">
        <v>-55.101008925106797</v>
      </c>
      <c r="H1209">
        <v>-10.5462183379107</v>
      </c>
      <c r="I1209">
        <v>-35.6624545865375</v>
      </c>
      <c r="J1209">
        <v>5.7035222580777303</v>
      </c>
      <c r="K1209">
        <v>1880.4137015348399</v>
      </c>
      <c r="L1209">
        <v>2033.48011009028</v>
      </c>
      <c r="M1209">
        <v>52.490346771014103</v>
      </c>
      <c r="N1209">
        <v>1.94972021900949</v>
      </c>
      <c r="O1209">
        <v>55.222843242304002</v>
      </c>
      <c r="P1209">
        <v>7.6302091450300704</v>
      </c>
      <c r="Q1209">
        <v>8.5353109116893006E-2</v>
      </c>
    </row>
    <row r="1210" spans="1:17" hidden="1" x14ac:dyDescent="0.3">
      <c r="A1210" t="s">
        <v>2577</v>
      </c>
      <c r="B1210" t="s">
        <v>2578</v>
      </c>
      <c r="C1210" t="str">
        <f>IFERROR(VLOOKUP(Table1[[#This Row],[Ticker]],[1]!Table2[[Symbol]:[Industry]],2,FALSE),"-")</f>
        <v>-</v>
      </c>
      <c r="D1210" t="s">
        <v>51</v>
      </c>
      <c r="E1210">
        <v>1813.2232355450001</v>
      </c>
      <c r="F1210">
        <v>672.75</v>
      </c>
      <c r="G1210">
        <v>28.1027033706902</v>
      </c>
      <c r="H1210">
        <v>16.3871918243698</v>
      </c>
      <c r="I1210">
        <v>15.7969477174363</v>
      </c>
      <c r="J1210">
        <v>0.76221209912666299</v>
      </c>
      <c r="K1210">
        <v>612.963709101674</v>
      </c>
      <c r="L1210">
        <v>519.75518646171895</v>
      </c>
      <c r="M1210">
        <v>63.738663298612202</v>
      </c>
      <c r="N1210">
        <v>0.67252664560583297</v>
      </c>
      <c r="O1210">
        <v>7.7740616871051396</v>
      </c>
      <c r="P1210">
        <v>80.846774193548299</v>
      </c>
      <c r="Q1210">
        <v>5.3022139704866002E-2</v>
      </c>
    </row>
    <row r="1211" spans="1:17" hidden="1" x14ac:dyDescent="0.3">
      <c r="A1211" t="s">
        <v>2579</v>
      </c>
      <c r="B1211" t="s">
        <v>2580</v>
      </c>
      <c r="C1211" t="str">
        <f>IFERROR(VLOOKUP(Table1[[#This Row],[Ticker]],[1]!Table2[[Symbol]:[Industry]],2,FALSE),"-")</f>
        <v>-</v>
      </c>
      <c r="D1211" t="s">
        <v>561</v>
      </c>
      <c r="E1211">
        <v>1811.59809525999</v>
      </c>
      <c r="F1211">
        <v>1371.1</v>
      </c>
      <c r="G1211">
        <v>-1.91679279129669</v>
      </c>
      <c r="H1211">
        <v>0.162704031254574</v>
      </c>
      <c r="I1211">
        <v>-16.779584952637698</v>
      </c>
      <c r="J1211">
        <v>-0.63339959840273696</v>
      </c>
      <c r="K1211">
        <v>1374.46832635992</v>
      </c>
      <c r="L1211">
        <v>1320.7454236471699</v>
      </c>
      <c r="M1211">
        <v>52.184377505396</v>
      </c>
      <c r="N1211">
        <v>0.64667247698864805</v>
      </c>
      <c r="O1211">
        <v>13.266720151703</v>
      </c>
      <c r="P1211">
        <v>34.441339412658699</v>
      </c>
      <c r="Q1211">
        <v>-3.8055380821569999E-2</v>
      </c>
    </row>
    <row r="1212" spans="1:17" hidden="1" x14ac:dyDescent="0.3">
      <c r="A1212" t="s">
        <v>2581</v>
      </c>
      <c r="B1212" t="s">
        <v>2582</v>
      </c>
      <c r="C1212" t="str">
        <f>IFERROR(VLOOKUP(Table1[[#This Row],[Ticker]],[1]!Table2[[Symbol]:[Industry]],2,FALSE),"-")</f>
        <v>-</v>
      </c>
      <c r="D1212" t="s">
        <v>2583</v>
      </c>
      <c r="E1212">
        <v>1807.4676953000001</v>
      </c>
      <c r="F1212">
        <v>1725.15</v>
      </c>
      <c r="G1212">
        <v>556.58944518663702</v>
      </c>
      <c r="H1212">
        <v>23.2455052557169</v>
      </c>
      <c r="I1212">
        <v>101.921107951246</v>
      </c>
      <c r="J1212">
        <v>10.0451614148964</v>
      </c>
      <c r="K1212">
        <v>1396.3489659981501</v>
      </c>
      <c r="M1212">
        <v>78.652198745857902</v>
      </c>
      <c r="N1212">
        <v>0.59010799528087798</v>
      </c>
      <c r="O1212">
        <v>4.8865316059472903</v>
      </c>
      <c r="P1212">
        <v>620.614035087719</v>
      </c>
    </row>
    <row r="1213" spans="1:17" hidden="1" x14ac:dyDescent="0.3">
      <c r="A1213" t="s">
        <v>2584</v>
      </c>
      <c r="B1213" t="s">
        <v>2585</v>
      </c>
      <c r="C1213" t="str">
        <f>IFERROR(VLOOKUP(Table1[[#This Row],[Ticker]],[1]!Table2[[Symbol]:[Industry]],2,FALSE),"-")</f>
        <v>-</v>
      </c>
      <c r="D1213" t="s">
        <v>226</v>
      </c>
      <c r="E1213">
        <v>1807.4450515660001</v>
      </c>
      <c r="F1213">
        <v>85.7</v>
      </c>
      <c r="G1213">
        <v>166.26338896450201</v>
      </c>
      <c r="H1213">
        <v>-6.4081928460148401</v>
      </c>
      <c r="I1213">
        <v>74.223914724936293</v>
      </c>
      <c r="J1213">
        <v>3.6362826821732002</v>
      </c>
      <c r="K1213">
        <v>76.372018418939902</v>
      </c>
      <c r="L1213">
        <v>55.920249284203003</v>
      </c>
      <c r="M1213">
        <v>62.8822504989609</v>
      </c>
      <c r="N1213">
        <v>0.46975693451573503</v>
      </c>
      <c r="O1213">
        <v>16.6161026837806</v>
      </c>
      <c r="P1213">
        <v>275.054704595185</v>
      </c>
      <c r="Q1213">
        <v>0.13463626786117899</v>
      </c>
    </row>
    <row r="1214" spans="1:17" hidden="1" x14ac:dyDescent="0.3">
      <c r="A1214" t="s">
        <v>2586</v>
      </c>
      <c r="B1214" t="s">
        <v>2587</v>
      </c>
      <c r="C1214" t="str">
        <f>IFERROR(VLOOKUP(Table1[[#This Row],[Ticker]],[1]!Table2[[Symbol]:[Industry]],2,FALSE),"-")</f>
        <v>-</v>
      </c>
      <c r="D1214" t="s">
        <v>528</v>
      </c>
      <c r="E1214">
        <v>1806.8188026150001</v>
      </c>
      <c r="F1214">
        <v>887.9</v>
      </c>
      <c r="G1214">
        <v>29.0587584222197</v>
      </c>
      <c r="H1214">
        <v>4.0150726823003198E-2</v>
      </c>
      <c r="I1214">
        <v>5.8425406605464403</v>
      </c>
      <c r="J1214">
        <v>-0.66351925473416395</v>
      </c>
      <c r="K1214">
        <v>880.66081417435498</v>
      </c>
      <c r="L1214">
        <v>744.863115218281</v>
      </c>
      <c r="M1214">
        <v>46.0728200021615</v>
      </c>
      <c r="N1214">
        <v>1.8772039757994801</v>
      </c>
      <c r="O1214">
        <v>12.5126703457596</v>
      </c>
      <c r="P1214">
        <v>121.97499999999999</v>
      </c>
      <c r="Q1214">
        <v>0.18599776768712201</v>
      </c>
    </row>
    <row r="1215" spans="1:17" hidden="1" x14ac:dyDescent="0.3">
      <c r="A1215" t="s">
        <v>2588</v>
      </c>
      <c r="B1215" t="s">
        <v>2589</v>
      </c>
      <c r="C1215" t="str">
        <f>IFERROR(VLOOKUP(Table1[[#This Row],[Ticker]],[1]!Table2[[Symbol]:[Industry]],2,FALSE),"-")</f>
        <v>-</v>
      </c>
      <c r="D1215" t="s">
        <v>561</v>
      </c>
      <c r="E1215">
        <v>1804.5149334079999</v>
      </c>
      <c r="F1215">
        <v>78.31</v>
      </c>
      <c r="G1215">
        <v>-24.791054538439901</v>
      </c>
      <c r="H1215">
        <v>-10.2329460243607</v>
      </c>
      <c r="I1215">
        <v>-10.816387980274</v>
      </c>
      <c r="J1215">
        <v>-4.8945058332630298</v>
      </c>
      <c r="K1215">
        <v>74.221894604099802</v>
      </c>
      <c r="L1215">
        <v>77.112136835360005</v>
      </c>
      <c r="M1215">
        <v>44.997099028838399</v>
      </c>
      <c r="N1215">
        <v>0.58132021672804002</v>
      </c>
      <c r="O1215">
        <v>40.467373260119999</v>
      </c>
      <c r="P1215">
        <v>59.490835030549903</v>
      </c>
    </row>
    <row r="1216" spans="1:17" hidden="1" x14ac:dyDescent="0.3">
      <c r="A1216" t="s">
        <v>2590</v>
      </c>
      <c r="B1216" t="s">
        <v>2591</v>
      </c>
      <c r="C1216" t="str">
        <f>IFERROR(VLOOKUP(Table1[[#This Row],[Ticker]],[1]!Table2[[Symbol]:[Industry]],2,FALSE),"-")</f>
        <v>-</v>
      </c>
      <c r="D1216" t="s">
        <v>262</v>
      </c>
      <c r="E1216">
        <v>1803.58200425</v>
      </c>
      <c r="F1216">
        <v>595.65</v>
      </c>
      <c r="G1216">
        <v>38.498466977441197</v>
      </c>
      <c r="H1216">
        <v>-16.804341181232399</v>
      </c>
      <c r="I1216">
        <v>45.9717153720784</v>
      </c>
      <c r="J1216">
        <v>-0.38461818958986599</v>
      </c>
      <c r="K1216">
        <v>589.703065292725</v>
      </c>
      <c r="L1216">
        <v>480.496930434798</v>
      </c>
      <c r="M1216">
        <v>37.197981634081899</v>
      </c>
      <c r="N1216">
        <v>0.493201313905959</v>
      </c>
      <c r="O1216">
        <v>25.3420632922018</v>
      </c>
      <c r="P1216">
        <v>99.748490945674007</v>
      </c>
      <c r="Q1216">
        <v>0.115472882206146</v>
      </c>
    </row>
    <row r="1217" spans="1:17" hidden="1" x14ac:dyDescent="0.3">
      <c r="A1217" t="s">
        <v>2592</v>
      </c>
      <c r="B1217" t="s">
        <v>2593</v>
      </c>
      <c r="C1217" t="str">
        <f>IFERROR(VLOOKUP(Table1[[#This Row],[Ticker]],[1]!Table2[[Symbol]:[Industry]],2,FALSE),"-")</f>
        <v>-</v>
      </c>
      <c r="D1217" t="s">
        <v>262</v>
      </c>
      <c r="E1217">
        <v>1803.1567242000001</v>
      </c>
      <c r="F1217">
        <v>1315.1</v>
      </c>
      <c r="G1217">
        <v>-18.771292192531501</v>
      </c>
      <c r="H1217">
        <v>-9.5503265729440194</v>
      </c>
      <c r="I1217">
        <v>-23.066938722959001</v>
      </c>
      <c r="J1217">
        <v>-0.59311947009264598</v>
      </c>
      <c r="K1217">
        <v>1358.6785691646301</v>
      </c>
      <c r="L1217">
        <v>1354.1551638267099</v>
      </c>
      <c r="M1217">
        <v>48.360189055878401</v>
      </c>
      <c r="N1217">
        <v>0.58356886155360699</v>
      </c>
      <c r="O1217">
        <v>34.590525435328097</v>
      </c>
      <c r="P1217">
        <v>28.679060665362002</v>
      </c>
      <c r="Q1217">
        <v>6.7221195471448003E-2</v>
      </c>
    </row>
    <row r="1218" spans="1:17" hidden="1" x14ac:dyDescent="0.3">
      <c r="A1218" t="s">
        <v>2594</v>
      </c>
      <c r="B1218" t="s">
        <v>2595</v>
      </c>
      <c r="C1218" t="str">
        <f>IFERROR(VLOOKUP(Table1[[#This Row],[Ticker]],[1]!Table2[[Symbol]:[Industry]],2,FALSE),"-")</f>
        <v>-</v>
      </c>
      <c r="D1218" t="s">
        <v>385</v>
      </c>
      <c r="E1218">
        <v>1802.0791417999999</v>
      </c>
      <c r="F1218">
        <v>110.49</v>
      </c>
      <c r="G1218">
        <v>16.5801259739616</v>
      </c>
      <c r="H1218">
        <v>-5.22807274087336</v>
      </c>
      <c r="I1218">
        <v>0.54792802352149805</v>
      </c>
      <c r="J1218">
        <v>-0.86116804854443296</v>
      </c>
      <c r="K1218">
        <v>110.149860814223</v>
      </c>
      <c r="L1218">
        <v>98.834962008485704</v>
      </c>
      <c r="M1218">
        <v>51.524697783647497</v>
      </c>
      <c r="N1218">
        <v>0.36042955565014201</v>
      </c>
      <c r="O1218">
        <v>21.277943705312701</v>
      </c>
      <c r="P1218">
        <v>52.927335640138402</v>
      </c>
      <c r="Q1218">
        <v>0.11825936185257301</v>
      </c>
    </row>
    <row r="1219" spans="1:17" hidden="1" x14ac:dyDescent="0.3">
      <c r="A1219" t="s">
        <v>2596</v>
      </c>
      <c r="B1219" t="s">
        <v>2597</v>
      </c>
      <c r="C1219" t="str">
        <f>IFERROR(VLOOKUP(Table1[[#This Row],[Ticker]],[1]!Table2[[Symbol]:[Industry]],2,FALSE),"-")</f>
        <v>-</v>
      </c>
      <c r="D1219" t="s">
        <v>2598</v>
      </c>
      <c r="E1219">
        <v>1801.854085725</v>
      </c>
      <c r="F1219">
        <v>749.1</v>
      </c>
      <c r="G1219">
        <v>181.065630631706</v>
      </c>
      <c r="H1219">
        <v>3.90832159565162</v>
      </c>
      <c r="I1219">
        <v>6.9487169955604697</v>
      </c>
      <c r="J1219">
        <v>17.036512655882898</v>
      </c>
      <c r="K1219">
        <v>773.46415890359594</v>
      </c>
      <c r="L1219">
        <v>655.279387616892</v>
      </c>
      <c r="M1219">
        <v>60.730935674829702</v>
      </c>
      <c r="N1219">
        <v>1.1517129379011599</v>
      </c>
      <c r="O1219">
        <v>30.823655052729901</v>
      </c>
      <c r="P1219">
        <v>309.456135556162</v>
      </c>
      <c r="Q1219">
        <v>0.267565269751599</v>
      </c>
    </row>
    <row r="1220" spans="1:17" hidden="1" x14ac:dyDescent="0.3">
      <c r="A1220" t="s">
        <v>2599</v>
      </c>
      <c r="B1220" t="s">
        <v>2600</v>
      </c>
      <c r="C1220" t="str">
        <f>IFERROR(VLOOKUP(Table1[[#This Row],[Ticker]],[1]!Table2[[Symbol]:[Industry]],2,FALSE),"-")</f>
        <v>-</v>
      </c>
      <c r="D1220" t="s">
        <v>306</v>
      </c>
      <c r="E1220">
        <v>1801.68</v>
      </c>
      <c r="F1220">
        <v>1520.5</v>
      </c>
      <c r="G1220">
        <v>-28.764543800911401</v>
      </c>
      <c r="H1220">
        <v>3.4859425702897799</v>
      </c>
      <c r="I1220">
        <v>-3.1706788596816899</v>
      </c>
      <c r="J1220">
        <v>2.7101428766212399</v>
      </c>
      <c r="K1220">
        <v>1429.2939002124999</v>
      </c>
      <c r="L1220">
        <v>1421.50752042318</v>
      </c>
      <c r="M1220">
        <v>69.075173014168001</v>
      </c>
      <c r="N1220">
        <v>1.64424853545307</v>
      </c>
      <c r="O1220">
        <v>17.070042749095599</v>
      </c>
      <c r="P1220">
        <v>28.741374200922898</v>
      </c>
      <c r="Q1220">
        <v>0.160207244469425</v>
      </c>
    </row>
    <row r="1221" spans="1:17" hidden="1" x14ac:dyDescent="0.3">
      <c r="A1221" t="s">
        <v>2601</v>
      </c>
      <c r="B1221" t="s">
        <v>2602</v>
      </c>
      <c r="C1221" t="str">
        <f>IFERROR(VLOOKUP(Table1[[#This Row],[Ticker]],[1]!Table2[[Symbol]:[Industry]],2,FALSE),"-")</f>
        <v>-</v>
      </c>
      <c r="D1221" t="s">
        <v>306</v>
      </c>
      <c r="E1221">
        <v>1795.8527999999999</v>
      </c>
      <c r="F1221">
        <v>324.95</v>
      </c>
      <c r="G1221">
        <v>151.31005664404299</v>
      </c>
      <c r="H1221">
        <v>0.443475775112875</v>
      </c>
      <c r="I1221">
        <v>74.9065886536835</v>
      </c>
      <c r="J1221">
        <v>-2.0648557344237899</v>
      </c>
      <c r="K1221">
        <v>297.24189863734</v>
      </c>
      <c r="L1221">
        <v>223.64121817009499</v>
      </c>
      <c r="M1221">
        <v>51.028962941940698</v>
      </c>
      <c r="N1221">
        <v>0.68264362470491102</v>
      </c>
      <c r="O1221">
        <v>10.770887828896701</v>
      </c>
      <c r="P1221">
        <v>201.15848007414201</v>
      </c>
    </row>
    <row r="1222" spans="1:17" hidden="1" x14ac:dyDescent="0.3">
      <c r="A1222" t="s">
        <v>2603</v>
      </c>
      <c r="B1222" t="s">
        <v>2604</v>
      </c>
      <c r="C1222" t="str">
        <f>IFERROR(VLOOKUP(Table1[[#This Row],[Ticker]],[1]!Table2[[Symbol]:[Industry]],2,FALSE),"-")</f>
        <v>-</v>
      </c>
      <c r="D1222" t="s">
        <v>196</v>
      </c>
      <c r="E1222">
        <v>1795.7781726799999</v>
      </c>
      <c r="F1222">
        <v>2914.4</v>
      </c>
      <c r="G1222">
        <v>56.679794392694099</v>
      </c>
      <c r="H1222">
        <v>21.704323451297299</v>
      </c>
      <c r="I1222">
        <v>60.188912105688203</v>
      </c>
      <c r="J1222">
        <v>-1.7657549706334399</v>
      </c>
      <c r="K1222">
        <v>2651.48786146156</v>
      </c>
      <c r="L1222">
        <v>2082.91226646427</v>
      </c>
      <c r="M1222">
        <v>52.495275600711103</v>
      </c>
      <c r="N1222">
        <v>0.55845164294653504</v>
      </c>
      <c r="O1222">
        <v>18.3433982981059</v>
      </c>
      <c r="P1222">
        <v>115.689757252812</v>
      </c>
      <c r="Q1222">
        <v>0.14823311399893699</v>
      </c>
    </row>
    <row r="1223" spans="1:17" x14ac:dyDescent="0.3">
      <c r="A1223" t="s">
        <v>2605</v>
      </c>
      <c r="B1223" t="s">
        <v>2606</v>
      </c>
      <c r="C1223" t="str">
        <f>IFERROR(VLOOKUP(Table1[[#This Row],[Ticker]],[1]!Table2[[Symbol]:[Industry]],2,FALSE),"-")</f>
        <v>-</v>
      </c>
      <c r="D1223" t="s">
        <v>561</v>
      </c>
      <c r="E1223">
        <v>1794.7111430049999</v>
      </c>
      <c r="F1223">
        <v>103.66</v>
      </c>
      <c r="G1223">
        <v>-62.951483043588098</v>
      </c>
      <c r="H1223">
        <v>-13.011906799821</v>
      </c>
      <c r="I1223">
        <v>-25.906457030967299</v>
      </c>
      <c r="J1223">
        <v>1.436078047641</v>
      </c>
      <c r="K1223">
        <v>107.658502147535</v>
      </c>
      <c r="L1223">
        <v>116.319166246386</v>
      </c>
      <c r="M1223">
        <v>51.1632339872342</v>
      </c>
      <c r="N1223">
        <v>0.56663265768914595</v>
      </c>
      <c r="O1223">
        <v>79.770403241365997</v>
      </c>
      <c r="P1223">
        <v>29.656035021888599</v>
      </c>
      <c r="Q1223">
        <v>-6.5787513132072997E-2</v>
      </c>
    </row>
    <row r="1224" spans="1:17" hidden="1" x14ac:dyDescent="0.3">
      <c r="A1224" t="s">
        <v>2607</v>
      </c>
      <c r="B1224" t="s">
        <v>2608</v>
      </c>
      <c r="C1224" t="str">
        <f>IFERROR(VLOOKUP(Table1[[#This Row],[Ticker]],[1]!Table2[[Symbol]:[Industry]],2,FALSE),"-")</f>
        <v>-</v>
      </c>
      <c r="D1224" t="s">
        <v>2609</v>
      </c>
      <c r="E1224">
        <v>1792.4551752</v>
      </c>
      <c r="F1224">
        <v>645.25</v>
      </c>
      <c r="G1224">
        <v>-8.5905359667776793</v>
      </c>
      <c r="H1224">
        <v>-12.2749623933399</v>
      </c>
      <c r="I1224">
        <v>4.0823973616547304</v>
      </c>
      <c r="J1224">
        <v>-2.0822495385636102</v>
      </c>
      <c r="K1224">
        <v>656.63235941785194</v>
      </c>
      <c r="L1224">
        <v>584.20675507892804</v>
      </c>
      <c r="M1224">
        <v>42.880895249312402</v>
      </c>
      <c r="N1224">
        <v>6.6689434643545903E-2</v>
      </c>
      <c r="O1224">
        <v>30.8640061991476</v>
      </c>
      <c r="P1224">
        <v>37.287234042553102</v>
      </c>
      <c r="Q1224">
        <v>0.107968569046251</v>
      </c>
    </row>
    <row r="1225" spans="1:17" hidden="1" x14ac:dyDescent="0.3">
      <c r="A1225" t="s">
        <v>2610</v>
      </c>
      <c r="B1225" t="s">
        <v>2611</v>
      </c>
      <c r="C1225" t="str">
        <f>IFERROR(VLOOKUP(Table1[[#This Row],[Ticker]],[1]!Table2[[Symbol]:[Industry]],2,FALSE),"-")</f>
        <v>-</v>
      </c>
      <c r="D1225" t="s">
        <v>21</v>
      </c>
      <c r="E1225">
        <v>1789.0320345599901</v>
      </c>
      <c r="F1225">
        <v>1498.5</v>
      </c>
      <c r="G1225">
        <v>183.82533713361801</v>
      </c>
      <c r="H1225">
        <v>-3.8297357483730399</v>
      </c>
      <c r="I1225">
        <v>33.268125321795303</v>
      </c>
      <c r="J1225">
        <v>-7.6344549498994603</v>
      </c>
      <c r="K1225">
        <v>1400.17815667738</v>
      </c>
      <c r="L1225">
        <v>1041.0911334257601</v>
      </c>
      <c r="M1225">
        <v>52.867250747480298</v>
      </c>
      <c r="N1225">
        <v>0.82737338319179499</v>
      </c>
      <c r="O1225">
        <v>11.9753086419753</v>
      </c>
      <c r="P1225">
        <v>259.65438617544697</v>
      </c>
      <c r="Q1225">
        <v>0.14104220038019599</v>
      </c>
    </row>
    <row r="1226" spans="1:17" hidden="1" x14ac:dyDescent="0.3">
      <c r="A1226" t="s">
        <v>2612</v>
      </c>
      <c r="B1226" t="s">
        <v>2613</v>
      </c>
      <c r="C1226" t="str">
        <f>IFERROR(VLOOKUP(Table1[[#This Row],[Ticker]],[1]!Table2[[Symbol]:[Industry]],2,FALSE),"-")</f>
        <v>-</v>
      </c>
      <c r="D1226" t="s">
        <v>740</v>
      </c>
      <c r="E1226">
        <v>1772.7415727349901</v>
      </c>
      <c r="F1226">
        <v>15.85</v>
      </c>
      <c r="G1226">
        <v>-47.682421997271</v>
      </c>
      <c r="H1226">
        <v>-7.2192923207139597</v>
      </c>
      <c r="I1226">
        <v>-34.838088804300803</v>
      </c>
      <c r="J1226">
        <v>-3.9341013904154698</v>
      </c>
      <c r="K1226">
        <v>16.726754594894899</v>
      </c>
      <c r="L1226">
        <v>17.794965974639702</v>
      </c>
      <c r="M1226">
        <v>41.664930948702199</v>
      </c>
      <c r="N1226">
        <v>0.483847820312518</v>
      </c>
      <c r="O1226">
        <v>84.858044164037807</v>
      </c>
      <c r="P1226">
        <v>12.3316796598157</v>
      </c>
      <c r="Q1226">
        <v>8.4267654057236005E-2</v>
      </c>
    </row>
    <row r="1227" spans="1:17" hidden="1" x14ac:dyDescent="0.3">
      <c r="A1227" t="s">
        <v>2614</v>
      </c>
      <c r="B1227" t="s">
        <v>2615</v>
      </c>
      <c r="C1227" t="str">
        <f>IFERROR(VLOOKUP(Table1[[#This Row],[Ticker]],[1]!Table2[[Symbol]:[Industry]],2,FALSE),"-")</f>
        <v>-</v>
      </c>
      <c r="D1227" t="s">
        <v>262</v>
      </c>
      <c r="E1227">
        <v>1770.1443049500001</v>
      </c>
      <c r="F1227">
        <v>2944.3</v>
      </c>
      <c r="G1227">
        <v>260.23509281751802</v>
      </c>
      <c r="H1227">
        <v>-9.9513409941630009</v>
      </c>
      <c r="I1227">
        <v>105.56335725524499</v>
      </c>
      <c r="J1227">
        <v>11.765876408434799</v>
      </c>
      <c r="K1227">
        <v>2745.6548927755598</v>
      </c>
      <c r="L1227">
        <v>2044.2287619613201</v>
      </c>
      <c r="M1227">
        <v>64.307326879311603</v>
      </c>
      <c r="N1227">
        <v>0.95080658952288599</v>
      </c>
      <c r="O1227">
        <v>18.8397921407465</v>
      </c>
      <c r="P1227">
        <v>315.86158192090397</v>
      </c>
      <c r="Q1227">
        <v>0.17329020385486801</v>
      </c>
    </row>
    <row r="1228" spans="1:17" hidden="1" x14ac:dyDescent="0.3">
      <c r="A1228" t="s">
        <v>2616</v>
      </c>
      <c r="B1228" t="s">
        <v>2617</v>
      </c>
      <c r="C1228" t="str">
        <f>IFERROR(VLOOKUP(Table1[[#This Row],[Ticker]],[1]!Table2[[Symbol]:[Industry]],2,FALSE),"-")</f>
        <v>-</v>
      </c>
      <c r="D1228" t="s">
        <v>51</v>
      </c>
      <c r="E1228">
        <v>1764.7177592849901</v>
      </c>
      <c r="F1228">
        <v>839.35</v>
      </c>
      <c r="G1228">
        <v>104.07055104561501</v>
      </c>
      <c r="H1228">
        <v>12.027871711890599</v>
      </c>
      <c r="I1228">
        <v>54.772558153145098</v>
      </c>
      <c r="J1228">
        <v>4.1677393437091501</v>
      </c>
      <c r="K1228">
        <v>760.92191098115904</v>
      </c>
      <c r="L1228">
        <v>595.12070513260301</v>
      </c>
      <c r="M1228">
        <v>58.132312855576203</v>
      </c>
      <c r="N1228">
        <v>0.85939510274763697</v>
      </c>
      <c r="O1228">
        <v>7.2079585393459196</v>
      </c>
      <c r="P1228">
        <v>169.36777920410699</v>
      </c>
      <c r="Q1228">
        <v>7.6954453917494003E-2</v>
      </c>
    </row>
    <row r="1229" spans="1:17" hidden="1" x14ac:dyDescent="0.3">
      <c r="A1229" t="s">
        <v>2618</v>
      </c>
      <c r="B1229" t="s">
        <v>2619</v>
      </c>
      <c r="C1229" t="str">
        <f>IFERROR(VLOOKUP(Table1[[#This Row],[Ticker]],[1]!Table2[[Symbol]:[Industry]],2,FALSE),"-")</f>
        <v>-</v>
      </c>
      <c r="D1229" t="s">
        <v>57</v>
      </c>
      <c r="E1229">
        <v>1764.25545400499</v>
      </c>
      <c r="F1229">
        <v>420.15</v>
      </c>
      <c r="G1229">
        <v>163.023211559027</v>
      </c>
      <c r="H1229">
        <v>31.677731380964399</v>
      </c>
      <c r="I1229">
        <v>24.489884321159899</v>
      </c>
      <c r="J1229">
        <v>36.464104268659703</v>
      </c>
      <c r="K1229">
        <v>334.78488640910501</v>
      </c>
      <c r="L1229">
        <v>280.488274015336</v>
      </c>
      <c r="M1229">
        <v>80.689545964936798</v>
      </c>
      <c r="N1229">
        <v>2.54457429538432</v>
      </c>
      <c r="O1229">
        <v>5.7122456265619403</v>
      </c>
      <c r="P1229">
        <v>202.26618705035901</v>
      </c>
      <c r="Q1229">
        <v>0.108508510809967</v>
      </c>
    </row>
    <row r="1230" spans="1:17" hidden="1" x14ac:dyDescent="0.3">
      <c r="A1230" t="s">
        <v>2620</v>
      </c>
      <c r="B1230" t="s">
        <v>2621</v>
      </c>
      <c r="C1230" t="str">
        <f>IFERROR(VLOOKUP(Table1[[#This Row],[Ticker]],[1]!Table2[[Symbol]:[Industry]],2,FALSE),"-")</f>
        <v>-</v>
      </c>
      <c r="D1230" t="s">
        <v>1479</v>
      </c>
      <c r="E1230">
        <v>1743.5053612500001</v>
      </c>
      <c r="F1230">
        <v>242.05</v>
      </c>
      <c r="G1230">
        <v>39.442326242010402</v>
      </c>
      <c r="H1230">
        <v>-12.099833881514</v>
      </c>
      <c r="I1230">
        <v>-5.9247832467388299</v>
      </c>
      <c r="J1230">
        <v>-5.4142355113512197</v>
      </c>
      <c r="K1230">
        <v>250.36748976714799</v>
      </c>
      <c r="L1230">
        <v>220.558852593485</v>
      </c>
      <c r="M1230">
        <v>43.058133122710203</v>
      </c>
      <c r="N1230">
        <v>0.44159579980595598</v>
      </c>
      <c r="O1230">
        <v>21.726915926461398</v>
      </c>
      <c r="P1230">
        <v>70.457746478873204</v>
      </c>
      <c r="Q1230">
        <v>0.21202019635601099</v>
      </c>
    </row>
    <row r="1231" spans="1:17" hidden="1" x14ac:dyDescent="0.3">
      <c r="A1231" t="s">
        <v>2622</v>
      </c>
      <c r="B1231" t="s">
        <v>2623</v>
      </c>
      <c r="C1231" t="str">
        <f>IFERROR(VLOOKUP(Table1[[#This Row],[Ticker]],[1]!Table2[[Symbol]:[Industry]],2,FALSE),"-")</f>
        <v>-</v>
      </c>
      <c r="D1231" t="s">
        <v>51</v>
      </c>
      <c r="E1231">
        <v>1739</v>
      </c>
      <c r="F1231">
        <v>20.5</v>
      </c>
      <c r="G1231">
        <v>104.521469398748</v>
      </c>
      <c r="H1231">
        <v>40.948318795920201</v>
      </c>
      <c r="I1231">
        <v>30.7485914616271</v>
      </c>
      <c r="J1231">
        <v>31.604832104509502</v>
      </c>
      <c r="K1231">
        <v>15.764640575162399</v>
      </c>
      <c r="L1231">
        <v>13.396664613485701</v>
      </c>
      <c r="M1231">
        <v>75.640695318605495</v>
      </c>
      <c r="N1231">
        <v>2.8771466526437299</v>
      </c>
      <c r="O1231">
        <v>12.439024390243899</v>
      </c>
      <c r="P1231">
        <v>182.758620689655</v>
      </c>
    </row>
    <row r="1232" spans="1:17" hidden="1" x14ac:dyDescent="0.3">
      <c r="A1232" t="s">
        <v>2624</v>
      </c>
      <c r="B1232" t="s">
        <v>2625</v>
      </c>
      <c r="C1232" t="str">
        <f>IFERROR(VLOOKUP(Table1[[#This Row],[Ticker]],[1]!Table2[[Symbol]:[Industry]],2,FALSE),"-")</f>
        <v>-</v>
      </c>
      <c r="D1232" t="s">
        <v>971</v>
      </c>
      <c r="E1232">
        <v>1738.9057809200001</v>
      </c>
      <c r="F1232">
        <v>393.8</v>
      </c>
      <c r="G1232">
        <v>1414.54948060323</v>
      </c>
      <c r="H1232">
        <v>15.3857886354666</v>
      </c>
      <c r="I1232">
        <v>402.53455973461001</v>
      </c>
      <c r="J1232">
        <v>-7.2386263055361102</v>
      </c>
      <c r="K1232">
        <v>379.77849556302198</v>
      </c>
      <c r="L1232">
        <v>223.34741763269801</v>
      </c>
      <c r="M1232">
        <v>32.8657602525914</v>
      </c>
      <c r="N1232">
        <v>0.36446657627929302</v>
      </c>
      <c r="O1232">
        <v>25.647536820721101</v>
      </c>
      <c r="P1232">
        <v>1551.15303983228</v>
      </c>
      <c r="Q1232">
        <v>0.209682582653864</v>
      </c>
    </row>
    <row r="1233" spans="1:17" hidden="1" x14ac:dyDescent="0.3">
      <c r="A1233" t="s">
        <v>2626</v>
      </c>
      <c r="B1233" t="s">
        <v>2627</v>
      </c>
      <c r="C1233" t="str">
        <f>IFERROR(VLOOKUP(Table1[[#This Row],[Ticker]],[1]!Table2[[Symbol]:[Industry]],2,FALSE),"-")</f>
        <v>-</v>
      </c>
      <c r="D1233" t="s">
        <v>2583</v>
      </c>
      <c r="E1233">
        <v>1735.5985800000001</v>
      </c>
      <c r="F1233">
        <v>2067.1999999999998</v>
      </c>
      <c r="G1233">
        <v>573.00645033655906</v>
      </c>
      <c r="H1233">
        <v>4.3478726130824104</v>
      </c>
      <c r="I1233">
        <v>113.337055105682</v>
      </c>
      <c r="J1233">
        <v>14.6127065927678</v>
      </c>
      <c r="K1233">
        <v>1721.1025670561601</v>
      </c>
      <c r="L1233">
        <v>1126.91874491624</v>
      </c>
      <c r="M1233">
        <v>79.743146407334606</v>
      </c>
      <c r="N1233">
        <v>0.77493106041614401</v>
      </c>
      <c r="O1233">
        <v>6.9078947368421204</v>
      </c>
      <c r="P1233">
        <v>801.72300981461206</v>
      </c>
    </row>
    <row r="1234" spans="1:17" hidden="1" x14ac:dyDescent="0.3">
      <c r="A1234" t="s">
        <v>2628</v>
      </c>
      <c r="B1234" t="s">
        <v>2629</v>
      </c>
      <c r="C1234" t="str">
        <f>IFERROR(VLOOKUP(Table1[[#This Row],[Ticker]],[1]!Table2[[Symbol]:[Industry]],2,FALSE),"-")</f>
        <v>-</v>
      </c>
      <c r="D1234" t="s">
        <v>72</v>
      </c>
      <c r="E1234">
        <v>1733.5386000000001</v>
      </c>
      <c r="F1234">
        <v>57700</v>
      </c>
      <c r="G1234">
        <v>198.113923086667</v>
      </c>
      <c r="H1234">
        <v>5.5404132200578902</v>
      </c>
      <c r="I1234">
        <v>112.14677617720901</v>
      </c>
      <c r="J1234">
        <v>4.5778931144073596</v>
      </c>
      <c r="K1234">
        <v>51133.240869888301</v>
      </c>
      <c r="L1234">
        <v>36044.667832785599</v>
      </c>
      <c r="M1234">
        <v>58.569315222226102</v>
      </c>
      <c r="N1234">
        <v>0.58545454545454501</v>
      </c>
      <c r="O1234">
        <v>16.116117850953199</v>
      </c>
      <c r="P1234">
        <v>258.38509316770097</v>
      </c>
      <c r="Q1234">
        <v>9.7547405158063996E-2</v>
      </c>
    </row>
    <row r="1235" spans="1:17" hidden="1" x14ac:dyDescent="0.3">
      <c r="A1235" t="s">
        <v>2630</v>
      </c>
      <c r="B1235" t="s">
        <v>2631</v>
      </c>
      <c r="C1235" t="str">
        <f>IFERROR(VLOOKUP(Table1[[#This Row],[Ticker]],[1]!Table2[[Symbol]:[Industry]],2,FALSE),"-")</f>
        <v>-</v>
      </c>
      <c r="D1235" t="s">
        <v>124</v>
      </c>
      <c r="E1235">
        <v>1729.3125868479999</v>
      </c>
      <c r="F1235">
        <v>181.31</v>
      </c>
      <c r="G1235">
        <v>54.493885194335299</v>
      </c>
      <c r="H1235">
        <v>-1.5353599066925501</v>
      </c>
      <c r="I1235">
        <v>-40.334489833468197</v>
      </c>
      <c r="J1235">
        <v>0.95462670806973404</v>
      </c>
      <c r="K1235">
        <v>183.27019436575301</v>
      </c>
      <c r="L1235">
        <v>166.61243045067999</v>
      </c>
      <c r="M1235">
        <v>57.120140947153303</v>
      </c>
      <c r="N1235">
        <v>0.55259973656093297</v>
      </c>
      <c r="O1235">
        <v>47.564944018531797</v>
      </c>
      <c r="P1235">
        <v>99.570720968629601</v>
      </c>
      <c r="Q1235">
        <v>8.9901015082155006E-2</v>
      </c>
    </row>
    <row r="1236" spans="1:17" hidden="1" x14ac:dyDescent="0.3">
      <c r="A1236" t="s">
        <v>2632</v>
      </c>
      <c r="B1236" t="s">
        <v>2633</v>
      </c>
      <c r="C1236" t="str">
        <f>IFERROR(VLOOKUP(Table1[[#This Row],[Ticker]],[1]!Table2[[Symbol]:[Industry]],2,FALSE),"-")</f>
        <v>-</v>
      </c>
      <c r="D1236" t="s">
        <v>262</v>
      </c>
      <c r="E1236">
        <v>1728.09</v>
      </c>
      <c r="F1236">
        <v>1277.7</v>
      </c>
      <c r="G1236">
        <v>42.046534484883999</v>
      </c>
      <c r="H1236">
        <v>-1.6668892523248899</v>
      </c>
      <c r="I1236">
        <v>59.614447499205802</v>
      </c>
      <c r="J1236">
        <v>2.8099443667676001</v>
      </c>
      <c r="K1236">
        <v>1273.83994307527</v>
      </c>
      <c r="L1236">
        <v>1042.25043576543</v>
      </c>
      <c r="M1236">
        <v>64.377152545001394</v>
      </c>
      <c r="N1236">
        <v>0.38850376448883001</v>
      </c>
      <c r="O1236">
        <v>22.8692181263207</v>
      </c>
      <c r="P1236">
        <v>102.954491303311</v>
      </c>
      <c r="Q1236">
        <v>7.7221943715198998E-2</v>
      </c>
    </row>
    <row r="1237" spans="1:17" hidden="1" x14ac:dyDescent="0.3">
      <c r="A1237" t="s">
        <v>2634</v>
      </c>
      <c r="B1237" t="s">
        <v>2635</v>
      </c>
      <c r="C1237" t="str">
        <f>IFERROR(VLOOKUP(Table1[[#This Row],[Ticker]],[1]!Table2[[Symbol]:[Industry]],2,FALSE),"-")</f>
        <v>-</v>
      </c>
      <c r="D1237" t="s">
        <v>335</v>
      </c>
      <c r="E1237">
        <v>1723.678114155</v>
      </c>
      <c r="F1237">
        <v>922.85</v>
      </c>
      <c r="G1237">
        <v>-53.793880614481402</v>
      </c>
      <c r="H1237">
        <v>11.6089004023586</v>
      </c>
      <c r="I1237">
        <v>-10.2499758599402</v>
      </c>
      <c r="J1237">
        <v>10.8295707804677</v>
      </c>
      <c r="K1237">
        <v>859.529112814418</v>
      </c>
      <c r="L1237">
        <v>913.461526374713</v>
      </c>
      <c r="M1237">
        <v>85.786301303672502</v>
      </c>
      <c r="N1237">
        <v>1.3744847673003799</v>
      </c>
      <c r="O1237">
        <v>41.778187137671303</v>
      </c>
      <c r="P1237">
        <v>36.738776114979999</v>
      </c>
      <c r="Q1237">
        <v>1.2815159250797001E-2</v>
      </c>
    </row>
    <row r="1238" spans="1:17" hidden="1" x14ac:dyDescent="0.3">
      <c r="A1238" t="s">
        <v>2636</v>
      </c>
      <c r="B1238" t="s">
        <v>2637</v>
      </c>
      <c r="C1238" t="str">
        <f>IFERROR(VLOOKUP(Table1[[#This Row],[Ticker]],[1]!Table2[[Symbol]:[Industry]],2,FALSE),"-")</f>
        <v>-</v>
      </c>
      <c r="D1238" t="s">
        <v>359</v>
      </c>
      <c r="E1238">
        <v>1720.5314349299999</v>
      </c>
      <c r="F1238">
        <v>197.87</v>
      </c>
      <c r="G1238">
        <v>20.023794477152599</v>
      </c>
      <c r="H1238">
        <v>-10.9594370116207</v>
      </c>
      <c r="I1238">
        <v>-11.043597132833399</v>
      </c>
      <c r="J1238">
        <v>-6.4213843999331699</v>
      </c>
      <c r="K1238">
        <v>208.917752517064</v>
      </c>
      <c r="L1238">
        <v>188.813922475049</v>
      </c>
      <c r="M1238">
        <v>36.382445248747501</v>
      </c>
      <c r="N1238">
        <v>0.50023569704909099</v>
      </c>
      <c r="O1238">
        <v>22.555213018648601</v>
      </c>
      <c r="P1238">
        <v>70.210752688171993</v>
      </c>
      <c r="Q1238">
        <v>7.7964746626361006E-2</v>
      </c>
    </row>
    <row r="1239" spans="1:17" hidden="1" x14ac:dyDescent="0.3">
      <c r="A1239" t="s">
        <v>2638</v>
      </c>
      <c r="B1239" t="s">
        <v>2639</v>
      </c>
      <c r="C1239" t="str">
        <f>IFERROR(VLOOKUP(Table1[[#This Row],[Ticker]],[1]!Table2[[Symbol]:[Industry]],2,FALSE),"-")</f>
        <v>-</v>
      </c>
      <c r="D1239" t="s">
        <v>139</v>
      </c>
      <c r="E1239">
        <v>1711.84881006</v>
      </c>
      <c r="F1239">
        <v>134</v>
      </c>
      <c r="G1239">
        <v>26.960901311864902</v>
      </c>
      <c r="H1239">
        <v>-3.87939554691068</v>
      </c>
      <c r="I1239">
        <v>4.82477414070918</v>
      </c>
      <c r="J1239">
        <v>-9.3564505255720506E-2</v>
      </c>
      <c r="K1239">
        <v>130.10688016153</v>
      </c>
      <c r="L1239">
        <v>112.682250582363</v>
      </c>
      <c r="M1239">
        <v>55.569911974574502</v>
      </c>
      <c r="N1239">
        <v>0.60150187082841899</v>
      </c>
      <c r="O1239">
        <v>12.649253731343199</v>
      </c>
      <c r="P1239">
        <v>102.56991685563101</v>
      </c>
      <c r="Q1239">
        <v>7.5452006086189002E-2</v>
      </c>
    </row>
    <row r="1240" spans="1:17" hidden="1" x14ac:dyDescent="0.3">
      <c r="A1240" t="s">
        <v>2640</v>
      </c>
      <c r="B1240" t="s">
        <v>2641</v>
      </c>
      <c r="C1240" t="str">
        <f>IFERROR(VLOOKUP(Table1[[#This Row],[Ticker]],[1]!Table2[[Symbol]:[Industry]],2,FALSE),"-")</f>
        <v>-</v>
      </c>
      <c r="D1240" t="s">
        <v>127</v>
      </c>
      <c r="E1240">
        <v>1709.30657724</v>
      </c>
      <c r="F1240">
        <v>75.38</v>
      </c>
      <c r="G1240">
        <v>45.578858160254697</v>
      </c>
      <c r="H1240">
        <v>18.077848646605499</v>
      </c>
      <c r="I1240">
        <v>6.6735484245700203</v>
      </c>
      <c r="J1240">
        <v>4.5533444184427001</v>
      </c>
      <c r="K1240">
        <v>67.756610668550707</v>
      </c>
      <c r="L1240">
        <v>60.138893119066601</v>
      </c>
      <c r="M1240">
        <v>70.417729343479294</v>
      </c>
      <c r="N1240">
        <v>1.09020988529859</v>
      </c>
      <c r="O1240">
        <v>14.088617670469599</v>
      </c>
      <c r="P1240">
        <v>109.330741460705</v>
      </c>
      <c r="Q1240">
        <v>5.8202279109129999E-2</v>
      </c>
    </row>
    <row r="1241" spans="1:17" hidden="1" x14ac:dyDescent="0.3">
      <c r="A1241" t="s">
        <v>2642</v>
      </c>
      <c r="B1241" t="s">
        <v>2643</v>
      </c>
      <c r="C1241" t="str">
        <f>IFERROR(VLOOKUP(Table1[[#This Row],[Ticker]],[1]!Table2[[Symbol]:[Industry]],2,FALSE),"-")</f>
        <v>-</v>
      </c>
      <c r="D1241" t="s">
        <v>632</v>
      </c>
      <c r="E1241">
        <v>1701.0937799999999</v>
      </c>
      <c r="F1241">
        <v>1485.8</v>
      </c>
      <c r="G1241">
        <v>48.742392945676997</v>
      </c>
      <c r="H1241">
        <v>12.5460775329091</v>
      </c>
      <c r="I1241">
        <v>66.472728267052304</v>
      </c>
      <c r="J1241">
        <v>13.074107960058701</v>
      </c>
      <c r="K1241">
        <v>1174.46279654247</v>
      </c>
      <c r="L1241">
        <v>938.30934606078699</v>
      </c>
      <c r="M1241">
        <v>54.219977380712301</v>
      </c>
      <c r="N1241">
        <v>0.70799089278777605</v>
      </c>
      <c r="O1241">
        <v>4.3074438013191498</v>
      </c>
      <c r="P1241">
        <v>110.886381378184</v>
      </c>
    </row>
    <row r="1242" spans="1:17" hidden="1" x14ac:dyDescent="0.3">
      <c r="A1242" t="s">
        <v>2644</v>
      </c>
      <c r="B1242" t="s">
        <v>2645</v>
      </c>
      <c r="C1242" t="str">
        <f>IFERROR(VLOOKUP(Table1[[#This Row],[Ticker]],[1]!Table2[[Symbol]:[Industry]],2,FALSE),"-")</f>
        <v>-</v>
      </c>
      <c r="D1242" t="s">
        <v>127</v>
      </c>
      <c r="E1242">
        <v>1700.6392433999999</v>
      </c>
      <c r="F1242">
        <v>13.92</v>
      </c>
      <c r="G1242">
        <v>-3.21879034151093</v>
      </c>
      <c r="H1242">
        <v>-1.9899915667411401</v>
      </c>
      <c r="I1242">
        <v>-18.127733626712001</v>
      </c>
      <c r="J1242">
        <v>5.7081832396010199</v>
      </c>
      <c r="K1242">
        <v>13.592804937338901</v>
      </c>
      <c r="L1242">
        <v>13.398483280905699</v>
      </c>
      <c r="M1242">
        <v>72.169201863372294</v>
      </c>
      <c r="N1242">
        <v>0.86626471547140704</v>
      </c>
      <c r="O1242">
        <v>32.183908045976899</v>
      </c>
      <c r="P1242">
        <v>78.461538461538396</v>
      </c>
      <c r="Q1242">
        <v>5.6708380417104E-2</v>
      </c>
    </row>
    <row r="1243" spans="1:17" hidden="1" x14ac:dyDescent="0.3">
      <c r="A1243" t="s">
        <v>2646</v>
      </c>
      <c r="B1243" t="s">
        <v>2647</v>
      </c>
      <c r="C1243" t="str">
        <f>IFERROR(VLOOKUP(Table1[[#This Row],[Ticker]],[1]!Table2[[Symbol]:[Industry]],2,FALSE),"-")</f>
        <v>-</v>
      </c>
      <c r="D1243" t="s">
        <v>2205</v>
      </c>
      <c r="E1243">
        <v>1698.48975488</v>
      </c>
      <c r="F1243">
        <v>332.6</v>
      </c>
      <c r="G1243">
        <v>21.7964750948071</v>
      </c>
      <c r="H1243">
        <v>-15.712158482198101</v>
      </c>
      <c r="I1243">
        <v>37.432986355060599</v>
      </c>
      <c r="J1243">
        <v>-7.61634306178758</v>
      </c>
      <c r="K1243">
        <v>337.256380534887</v>
      </c>
      <c r="M1243">
        <v>46.461068768445202</v>
      </c>
      <c r="O1243">
        <v>25.3006614552014</v>
      </c>
      <c r="P1243">
        <v>59.138755980861198</v>
      </c>
    </row>
    <row r="1244" spans="1:17" hidden="1" x14ac:dyDescent="0.3">
      <c r="A1244" t="s">
        <v>2648</v>
      </c>
      <c r="B1244" t="s">
        <v>2649</v>
      </c>
      <c r="C1244" t="str">
        <f>IFERROR(VLOOKUP(Table1[[#This Row],[Ticker]],[1]!Table2[[Symbol]:[Industry]],2,FALSE),"-")</f>
        <v>-</v>
      </c>
      <c r="D1244" t="s">
        <v>46</v>
      </c>
      <c r="E1244">
        <v>1696.94175</v>
      </c>
      <c r="F1244">
        <v>444.5</v>
      </c>
      <c r="G1244">
        <v>17.032320502730599</v>
      </c>
      <c r="H1244">
        <v>-3.3803185301758898</v>
      </c>
      <c r="I1244">
        <v>55.690795504138002</v>
      </c>
      <c r="J1244">
        <v>1.5220275175137801</v>
      </c>
      <c r="K1244">
        <v>416.62706436535001</v>
      </c>
      <c r="L1244">
        <v>352.48870703671003</v>
      </c>
      <c r="M1244">
        <v>60.050550055775403</v>
      </c>
      <c r="N1244">
        <v>0.61823533410780696</v>
      </c>
      <c r="O1244">
        <v>11.912260967379</v>
      </c>
      <c r="P1244">
        <v>93.1349120139039</v>
      </c>
      <c r="Q1244">
        <v>7.4881021489885E-2</v>
      </c>
    </row>
    <row r="1245" spans="1:17" hidden="1" x14ac:dyDescent="0.3">
      <c r="A1245" t="s">
        <v>2650</v>
      </c>
      <c r="B1245" t="s">
        <v>2651</v>
      </c>
      <c r="C1245" t="str">
        <f>IFERROR(VLOOKUP(Table1[[#This Row],[Ticker]],[1]!Table2[[Symbol]:[Industry]],2,FALSE),"-")</f>
        <v>-</v>
      </c>
      <c r="D1245" t="s">
        <v>178</v>
      </c>
      <c r="E1245">
        <v>1695.969958485</v>
      </c>
      <c r="F1245">
        <v>412.5</v>
      </c>
      <c r="G1245">
        <v>-42.582590020643998</v>
      </c>
      <c r="H1245">
        <v>-11.1603206254015</v>
      </c>
      <c r="I1245">
        <v>-39.554832966854804</v>
      </c>
      <c r="J1245">
        <v>-1.8004459958905099</v>
      </c>
      <c r="K1245">
        <v>448.58772095471699</v>
      </c>
      <c r="L1245">
        <v>490.76102296433902</v>
      </c>
      <c r="M1245">
        <v>31.2747532936562</v>
      </c>
      <c r="N1245">
        <v>1.7632375253096</v>
      </c>
      <c r="O1245">
        <v>55.393939393939398</v>
      </c>
      <c r="P1245">
        <v>2.1039603960395898</v>
      </c>
    </row>
    <row r="1246" spans="1:17" hidden="1" x14ac:dyDescent="0.3">
      <c r="A1246" t="s">
        <v>2652</v>
      </c>
      <c r="B1246" t="s">
        <v>2653</v>
      </c>
      <c r="C1246" t="str">
        <f>IFERROR(VLOOKUP(Table1[[#This Row],[Ticker]],[1]!Table2[[Symbol]:[Industry]],2,FALSE),"-")</f>
        <v>-</v>
      </c>
      <c r="D1246" t="s">
        <v>63</v>
      </c>
      <c r="E1246">
        <v>1692.5947610539999</v>
      </c>
      <c r="F1246">
        <v>232.96</v>
      </c>
      <c r="G1246">
        <v>-45.404295584050303</v>
      </c>
      <c r="H1246">
        <v>-3.7638573340322798</v>
      </c>
      <c r="I1246">
        <v>-29.767784323796899</v>
      </c>
      <c r="J1246">
        <v>5.5572179828856099</v>
      </c>
      <c r="K1246">
        <v>236.874925001874</v>
      </c>
      <c r="M1246">
        <v>61.6525495645974</v>
      </c>
      <c r="N1246">
        <v>1.1517629575475901</v>
      </c>
      <c r="O1246">
        <v>27.296531593406499</v>
      </c>
      <c r="P1246">
        <v>17.0653266331658</v>
      </c>
    </row>
    <row r="1247" spans="1:17" hidden="1" x14ac:dyDescent="0.3">
      <c r="A1247" t="s">
        <v>2654</v>
      </c>
      <c r="B1247" t="s">
        <v>2655</v>
      </c>
      <c r="C1247" t="str">
        <f>IFERROR(VLOOKUP(Table1[[#This Row],[Ticker]],[1]!Table2[[Symbol]:[Industry]],2,FALSE),"-")</f>
        <v>-</v>
      </c>
      <c r="D1247" t="s">
        <v>632</v>
      </c>
      <c r="E1247">
        <v>1692.3029750000001</v>
      </c>
      <c r="F1247">
        <v>65.739999999999995</v>
      </c>
      <c r="G1247">
        <v>9.8111266629283502</v>
      </c>
      <c r="H1247">
        <v>6.8344172865503996</v>
      </c>
      <c r="I1247">
        <v>-22.504040246921001</v>
      </c>
      <c r="J1247">
        <v>10.6195503551403</v>
      </c>
      <c r="K1247">
        <v>59.713862099703398</v>
      </c>
      <c r="L1247">
        <v>56.520336232283697</v>
      </c>
      <c r="M1247">
        <v>29.188193916460101</v>
      </c>
      <c r="N1247">
        <v>1.64028553901217</v>
      </c>
      <c r="O1247">
        <v>18.6492242166109</v>
      </c>
      <c r="P1247">
        <v>50.952927669345499</v>
      </c>
      <c r="Q1247">
        <v>7.1071011628524999E-2</v>
      </c>
    </row>
    <row r="1248" spans="1:17" hidden="1" x14ac:dyDescent="0.3">
      <c r="A1248" t="s">
        <v>2656</v>
      </c>
      <c r="B1248" t="s">
        <v>2657</v>
      </c>
      <c r="C1248" t="str">
        <f>IFERROR(VLOOKUP(Table1[[#This Row],[Ticker]],[1]!Table2[[Symbol]:[Industry]],2,FALSE),"-")</f>
        <v>-</v>
      </c>
      <c r="D1248" t="s">
        <v>300</v>
      </c>
      <c r="E1248">
        <v>1687.6178228700001</v>
      </c>
      <c r="F1248">
        <v>30.75</v>
      </c>
      <c r="G1248">
        <v>-39.720321021665299</v>
      </c>
      <c r="H1248">
        <v>-16.1276640915437</v>
      </c>
      <c r="I1248">
        <v>-27.140463471124999</v>
      </c>
      <c r="J1248">
        <v>-0.84262764676781599</v>
      </c>
      <c r="K1248">
        <v>31.059155679441101</v>
      </c>
      <c r="L1248">
        <v>31.940266637315901</v>
      </c>
      <c r="M1248">
        <v>43.414807187998697</v>
      </c>
      <c r="N1248">
        <v>0.54879648766399802</v>
      </c>
      <c r="O1248">
        <v>48.943089430894197</v>
      </c>
      <c r="P1248">
        <v>36.6666666666666</v>
      </c>
      <c r="Q1248">
        <v>-3.4579755638882999E-2</v>
      </c>
    </row>
    <row r="1249" spans="1:17" hidden="1" x14ac:dyDescent="0.3">
      <c r="A1249" t="s">
        <v>2658</v>
      </c>
      <c r="B1249" t="s">
        <v>2659</v>
      </c>
      <c r="C1249" t="str">
        <f>IFERROR(VLOOKUP(Table1[[#This Row],[Ticker]],[1]!Table2[[Symbol]:[Industry]],2,FALSE),"-")</f>
        <v>-</v>
      </c>
      <c r="D1249" t="s">
        <v>193</v>
      </c>
      <c r="E1249">
        <v>1683.351255</v>
      </c>
      <c r="F1249">
        <v>122.58</v>
      </c>
      <c r="G1249">
        <v>9.6896800277102706</v>
      </c>
      <c r="H1249">
        <v>-9.1470718374279301</v>
      </c>
      <c r="I1249">
        <v>14.768165426915701</v>
      </c>
      <c r="J1249">
        <v>1.3568110493401699</v>
      </c>
      <c r="K1249">
        <v>126.66736466306</v>
      </c>
      <c r="L1249">
        <v>117.962917370333</v>
      </c>
      <c r="M1249">
        <v>54.936960378680197</v>
      </c>
      <c r="N1249">
        <v>0.47863589198508399</v>
      </c>
      <c r="O1249">
        <v>28.079621471691901</v>
      </c>
      <c r="P1249">
        <v>55.756035578144797</v>
      </c>
      <c r="Q1249">
        <v>8.9042870288310996E-2</v>
      </c>
    </row>
    <row r="1250" spans="1:17" hidden="1" x14ac:dyDescent="0.3">
      <c r="A1250" t="s">
        <v>2660</v>
      </c>
      <c r="B1250" t="s">
        <v>2661</v>
      </c>
      <c r="C1250" t="str">
        <f>IFERROR(VLOOKUP(Table1[[#This Row],[Ticker]],[1]!Table2[[Symbol]:[Industry]],2,FALSE),"-")</f>
        <v>-</v>
      </c>
      <c r="D1250" t="s">
        <v>121</v>
      </c>
      <c r="E1250">
        <v>1681.25038464</v>
      </c>
      <c r="F1250">
        <v>57.96</v>
      </c>
      <c r="G1250">
        <v>-2.96485744439275</v>
      </c>
      <c r="H1250">
        <v>-10.6206753134291</v>
      </c>
      <c r="I1250">
        <v>-37.814369571412399</v>
      </c>
      <c r="J1250">
        <v>-6.7875712455633801</v>
      </c>
      <c r="K1250">
        <v>57.821398311825398</v>
      </c>
      <c r="L1250">
        <v>57.931002354610499</v>
      </c>
      <c r="M1250">
        <v>37.096472397375699</v>
      </c>
      <c r="N1250">
        <v>1.7170214836451001</v>
      </c>
      <c r="O1250">
        <v>48.895790200138002</v>
      </c>
      <c r="P1250">
        <v>28.414755732801499</v>
      </c>
      <c r="Q1250">
        <v>8.6737868115192004E-2</v>
      </c>
    </row>
    <row r="1251" spans="1:17" hidden="1" x14ac:dyDescent="0.3">
      <c r="A1251" t="s">
        <v>2662</v>
      </c>
      <c r="B1251" t="s">
        <v>2663</v>
      </c>
      <c r="C1251" t="str">
        <f>IFERROR(VLOOKUP(Table1[[#This Row],[Ticker]],[1]!Table2[[Symbol]:[Industry]],2,FALSE),"-")</f>
        <v>-</v>
      </c>
      <c r="D1251" t="s">
        <v>226</v>
      </c>
      <c r="E1251">
        <v>1674.9687471</v>
      </c>
      <c r="F1251">
        <v>978.15</v>
      </c>
      <c r="G1251">
        <v>145.49957951151401</v>
      </c>
      <c r="H1251">
        <v>33.9311111131167</v>
      </c>
      <c r="I1251">
        <v>29.707278504748899</v>
      </c>
      <c r="J1251">
        <v>3.9523275149475099</v>
      </c>
      <c r="K1251">
        <v>800.82910614970001</v>
      </c>
      <c r="L1251">
        <v>655.18146269376496</v>
      </c>
      <c r="M1251">
        <v>79.6403660481147</v>
      </c>
      <c r="N1251">
        <v>1.2213147872255199</v>
      </c>
      <c r="O1251">
        <v>3.52195471042273</v>
      </c>
      <c r="P1251">
        <v>193.73873873873799</v>
      </c>
      <c r="Q1251">
        <v>0.13773436064189401</v>
      </c>
    </row>
    <row r="1252" spans="1:17" hidden="1" x14ac:dyDescent="0.3">
      <c r="A1252" t="s">
        <v>2664</v>
      </c>
      <c r="B1252" t="s">
        <v>2665</v>
      </c>
      <c r="C1252" t="str">
        <f>IFERROR(VLOOKUP(Table1[[#This Row],[Ticker]],[1]!Table2[[Symbol]:[Industry]],2,FALSE),"-")</f>
        <v>-</v>
      </c>
      <c r="D1252" t="s">
        <v>127</v>
      </c>
      <c r="E1252">
        <v>1669.61778</v>
      </c>
      <c r="F1252">
        <v>42.24</v>
      </c>
      <c r="G1252">
        <v>226.69145131556601</v>
      </c>
      <c r="H1252">
        <v>51.070899934945601</v>
      </c>
      <c r="I1252">
        <v>19.754992205300599</v>
      </c>
      <c r="J1252">
        <v>9.7388411064884703</v>
      </c>
      <c r="K1252">
        <v>32.764116268005402</v>
      </c>
      <c r="L1252">
        <v>26.719669775042799</v>
      </c>
      <c r="M1252">
        <v>88.261093663550895</v>
      </c>
      <c r="N1252">
        <v>2.03632679086506</v>
      </c>
      <c r="O1252">
        <v>6.9365530303030196</v>
      </c>
      <c r="P1252">
        <v>268.90829694323099</v>
      </c>
      <c r="Q1252">
        <v>0.117567806396761</v>
      </c>
    </row>
    <row r="1253" spans="1:17" hidden="1" x14ac:dyDescent="0.3">
      <c r="A1253" t="s">
        <v>2666</v>
      </c>
      <c r="B1253" t="s">
        <v>2667</v>
      </c>
      <c r="C1253" t="str">
        <f>IFERROR(VLOOKUP(Table1[[#This Row],[Ticker]],[1]!Table2[[Symbol]:[Industry]],2,FALSE),"-")</f>
        <v>-</v>
      </c>
      <c r="D1253" t="s">
        <v>265</v>
      </c>
      <c r="E1253">
        <v>1668.167784</v>
      </c>
      <c r="F1253">
        <v>876.1</v>
      </c>
      <c r="G1253">
        <v>75.147461346223594</v>
      </c>
      <c r="H1253">
        <v>7.8818760418263203</v>
      </c>
      <c r="I1253">
        <v>48.082968095191298</v>
      </c>
      <c r="J1253">
        <v>12.2077756823145</v>
      </c>
      <c r="K1253">
        <v>757.15024825783598</v>
      </c>
      <c r="L1253">
        <v>606.61716574837806</v>
      </c>
      <c r="M1253">
        <v>78.995882702656701</v>
      </c>
      <c r="N1253">
        <v>0.93726153454372896</v>
      </c>
      <c r="O1253">
        <v>7.5162652665220904</v>
      </c>
      <c r="P1253">
        <v>120.125628140703</v>
      </c>
      <c r="Q1253">
        <v>7.0249754256869995E-2</v>
      </c>
    </row>
    <row r="1254" spans="1:17" hidden="1" x14ac:dyDescent="0.3">
      <c r="A1254" t="s">
        <v>2668</v>
      </c>
      <c r="B1254" t="s">
        <v>2669</v>
      </c>
      <c r="C1254" t="str">
        <f>IFERROR(VLOOKUP(Table1[[#This Row],[Ticker]],[1]!Table2[[Symbol]:[Industry]],2,FALSE),"-")</f>
        <v>-</v>
      </c>
      <c r="D1254" t="s">
        <v>21</v>
      </c>
      <c r="E1254">
        <v>1658.4632102099999</v>
      </c>
      <c r="F1254">
        <v>1134.05</v>
      </c>
      <c r="G1254">
        <v>56.6651485044532</v>
      </c>
      <c r="H1254">
        <v>-4.3823019737612796</v>
      </c>
      <c r="I1254">
        <v>25.5766088432602</v>
      </c>
      <c r="J1254">
        <v>-1.19875812147537</v>
      </c>
      <c r="K1254">
        <v>1065.3017524603299</v>
      </c>
      <c r="L1254">
        <v>898.51463670881105</v>
      </c>
      <c r="M1254">
        <v>59.124990616714001</v>
      </c>
      <c r="N1254">
        <v>1.1789071043566799</v>
      </c>
      <c r="O1254">
        <v>10.391958026542</v>
      </c>
      <c r="P1254">
        <v>98.903797246338598</v>
      </c>
      <c r="Q1254">
        <v>8.4520795068887003E-2</v>
      </c>
    </row>
    <row r="1255" spans="1:17" hidden="1" x14ac:dyDescent="0.3">
      <c r="A1255" t="s">
        <v>2670</v>
      </c>
      <c r="B1255" t="s">
        <v>2671</v>
      </c>
      <c r="C1255" t="str">
        <f>IFERROR(VLOOKUP(Table1[[#This Row],[Ticker]],[1]!Table2[[Symbol]:[Industry]],2,FALSE),"-")</f>
        <v>-</v>
      </c>
      <c r="D1255" t="s">
        <v>632</v>
      </c>
      <c r="E1255">
        <v>1656.49315209</v>
      </c>
      <c r="F1255">
        <v>763.9</v>
      </c>
      <c r="G1255">
        <v>50.209839221881197</v>
      </c>
      <c r="H1255">
        <v>29.8987531158172</v>
      </c>
      <c r="I1255">
        <v>55.326569833802601</v>
      </c>
      <c r="J1255">
        <v>-3.95299251899019</v>
      </c>
      <c r="K1255">
        <v>660.33095792952304</v>
      </c>
      <c r="L1255">
        <v>543.35472347996404</v>
      </c>
      <c r="M1255">
        <v>55.645188158340602</v>
      </c>
      <c r="N1255">
        <v>1.10284782987858</v>
      </c>
      <c r="O1255">
        <v>13.2216258672601</v>
      </c>
      <c r="P1255">
        <v>102.223692918596</v>
      </c>
      <c r="Q1255">
        <v>4.4620458072338998E-2</v>
      </c>
    </row>
    <row r="1256" spans="1:17" hidden="1" x14ac:dyDescent="0.3">
      <c r="A1256" t="s">
        <v>2672</v>
      </c>
      <c r="B1256" t="s">
        <v>2673</v>
      </c>
      <c r="C1256" t="str">
        <f>IFERROR(VLOOKUP(Table1[[#This Row],[Ticker]],[1]!Table2[[Symbol]:[Industry]],2,FALSE),"-")</f>
        <v>-</v>
      </c>
      <c r="D1256" t="s">
        <v>412</v>
      </c>
      <c r="E1256">
        <v>1650.4487643099999</v>
      </c>
      <c r="F1256">
        <v>520.04999999999995</v>
      </c>
      <c r="G1256">
        <v>-12.225539948554299</v>
      </c>
      <c r="H1256">
        <v>8.2582841248150007</v>
      </c>
      <c r="I1256">
        <v>-21.070562650600301</v>
      </c>
      <c r="J1256">
        <v>-1.0064945769390801</v>
      </c>
      <c r="K1256">
        <v>501.82786012422599</v>
      </c>
      <c r="L1256">
        <v>504.10451757072599</v>
      </c>
      <c r="M1256">
        <v>73.855893448322504</v>
      </c>
      <c r="N1256">
        <v>1.44023025478015</v>
      </c>
      <c r="O1256">
        <v>45.841745985962902</v>
      </c>
      <c r="P1256">
        <v>28.725247524752401</v>
      </c>
      <c r="Q1256">
        <v>-2.1588326597019999E-3</v>
      </c>
    </row>
    <row r="1257" spans="1:17" hidden="1" x14ac:dyDescent="0.3">
      <c r="A1257" t="s">
        <v>2674</v>
      </c>
      <c r="B1257" t="s">
        <v>2675</v>
      </c>
      <c r="C1257" t="str">
        <f>IFERROR(VLOOKUP(Table1[[#This Row],[Ticker]],[1]!Table2[[Symbol]:[Industry]],2,FALSE),"-")</f>
        <v>-</v>
      </c>
      <c r="D1257" t="s">
        <v>121</v>
      </c>
      <c r="E1257">
        <v>1645.2343738439999</v>
      </c>
      <c r="F1257">
        <v>15.16</v>
      </c>
      <c r="G1257">
        <v>-5.0234706034736298</v>
      </c>
      <c r="H1257">
        <v>-7.8469392847612802</v>
      </c>
      <c r="I1257">
        <v>-39.814008136515902</v>
      </c>
      <c r="J1257">
        <v>-7.0928977950251797</v>
      </c>
      <c r="K1257">
        <v>16.553740343453001</v>
      </c>
      <c r="L1257">
        <v>16.698097085385399</v>
      </c>
      <c r="M1257">
        <v>37.114621300184197</v>
      </c>
      <c r="N1257">
        <v>0.732522321757612</v>
      </c>
      <c r="O1257">
        <v>73.846612481168904</v>
      </c>
      <c r="P1257">
        <v>28.635633902470001</v>
      </c>
      <c r="Q1257">
        <v>3.8366072357719001E-2</v>
      </c>
    </row>
    <row r="1258" spans="1:17" hidden="1" x14ac:dyDescent="0.3">
      <c r="A1258" t="s">
        <v>2676</v>
      </c>
      <c r="B1258" t="s">
        <v>2677</v>
      </c>
      <c r="C1258" t="str">
        <f>IFERROR(VLOOKUP(Table1[[#This Row],[Ticker]],[1]!Table2[[Symbol]:[Industry]],2,FALSE),"-")</f>
        <v>-</v>
      </c>
      <c r="D1258" t="s">
        <v>133</v>
      </c>
      <c r="E1258">
        <v>1640.0394641749999</v>
      </c>
      <c r="F1258">
        <v>739.55</v>
      </c>
      <c r="G1258">
        <v>-13.601518114013301</v>
      </c>
      <c r="H1258">
        <v>22.739986373472998</v>
      </c>
      <c r="I1258">
        <v>23.3223174837795</v>
      </c>
      <c r="J1258">
        <v>-0.214412800268276</v>
      </c>
      <c r="K1258">
        <v>647.66794827256194</v>
      </c>
      <c r="L1258">
        <v>596.84225047195105</v>
      </c>
      <c r="M1258">
        <v>64.047420418599202</v>
      </c>
      <c r="N1258">
        <v>2.2630722050932102</v>
      </c>
      <c r="O1258">
        <v>6.2808464606855603</v>
      </c>
      <c r="P1258">
        <v>48.132198297446102</v>
      </c>
      <c r="Q1258">
        <v>-8.3246429381023002E-2</v>
      </c>
    </row>
    <row r="1259" spans="1:17" hidden="1" x14ac:dyDescent="0.3">
      <c r="A1259" t="s">
        <v>2678</v>
      </c>
      <c r="B1259" t="s">
        <v>2679</v>
      </c>
      <c r="C1259" t="str">
        <f>IFERROR(VLOOKUP(Table1[[#This Row],[Ticker]],[1]!Table2[[Symbol]:[Industry]],2,FALSE),"-")</f>
        <v>-</v>
      </c>
      <c r="D1259" t="s">
        <v>193</v>
      </c>
      <c r="E1259">
        <v>1630.0752</v>
      </c>
      <c r="F1259">
        <v>1351.45</v>
      </c>
      <c r="G1259">
        <v>42.241609764937202</v>
      </c>
      <c r="H1259">
        <v>0.92857933146271399</v>
      </c>
      <c r="I1259">
        <v>17.068266761599801</v>
      </c>
      <c r="J1259">
        <v>-1.0471127882486999</v>
      </c>
      <c r="K1259">
        <v>1212.66759537024</v>
      </c>
      <c r="L1259">
        <v>1061.5003603591999</v>
      </c>
      <c r="M1259">
        <v>59.3596491959578</v>
      </c>
      <c r="N1259">
        <v>0.55179132202276404</v>
      </c>
      <c r="O1259">
        <v>10.9918975914758</v>
      </c>
      <c r="P1259">
        <v>80.445957674076993</v>
      </c>
      <c r="Q1259">
        <v>4.3215993160196003E-2</v>
      </c>
    </row>
    <row r="1260" spans="1:17" hidden="1" x14ac:dyDescent="0.3">
      <c r="A1260" t="s">
        <v>2680</v>
      </c>
      <c r="B1260" t="s">
        <v>2681</v>
      </c>
      <c r="C1260" t="str">
        <f>IFERROR(VLOOKUP(Table1[[#This Row],[Ticker]],[1]!Table2[[Symbol]:[Industry]],2,FALSE),"-")</f>
        <v>-</v>
      </c>
      <c r="D1260" t="s">
        <v>561</v>
      </c>
      <c r="E1260">
        <v>1629.6926947750001</v>
      </c>
      <c r="F1260">
        <v>93.29</v>
      </c>
      <c r="G1260">
        <v>17.963387733778699</v>
      </c>
      <c r="H1260">
        <v>-5.1493760629759997</v>
      </c>
      <c r="I1260">
        <v>22.460846168309899</v>
      </c>
      <c r="J1260">
        <v>0.74265009559267503</v>
      </c>
      <c r="K1260">
        <v>91.976376335501001</v>
      </c>
      <c r="L1260">
        <v>81.946476929329904</v>
      </c>
      <c r="M1260">
        <v>60.637247888984703</v>
      </c>
      <c r="N1260">
        <v>0.33028690720618997</v>
      </c>
      <c r="O1260">
        <v>12.498660092185601</v>
      </c>
      <c r="P1260">
        <v>66.738159070598698</v>
      </c>
      <c r="Q1260">
        <v>-4.6709177695039997E-3</v>
      </c>
    </row>
    <row r="1261" spans="1:17" hidden="1" x14ac:dyDescent="0.3">
      <c r="A1261" t="s">
        <v>2682</v>
      </c>
      <c r="B1261" t="s">
        <v>2683</v>
      </c>
      <c r="C1261" t="str">
        <f>IFERROR(VLOOKUP(Table1[[#This Row],[Ticker]],[1]!Table2[[Symbol]:[Industry]],2,FALSE),"-")</f>
        <v>-</v>
      </c>
      <c r="D1261" t="s">
        <v>669</v>
      </c>
      <c r="E1261">
        <v>1625.0648880000001</v>
      </c>
      <c r="F1261">
        <v>232.95</v>
      </c>
      <c r="G1261">
        <v>-41.991072317259302</v>
      </c>
      <c r="H1261">
        <v>-11.377024241733</v>
      </c>
      <c r="I1261">
        <v>-27.9297687793484</v>
      </c>
      <c r="J1261">
        <v>0.99229112699015198</v>
      </c>
      <c r="K1261">
        <v>250.025579277471</v>
      </c>
      <c r="L1261">
        <v>261.04629460792898</v>
      </c>
      <c r="M1261">
        <v>50.323677605611898</v>
      </c>
      <c r="N1261">
        <v>1.4456786345952899</v>
      </c>
      <c r="O1261">
        <v>42.090577377119502</v>
      </c>
      <c r="P1261">
        <v>5.3595658073269901</v>
      </c>
      <c r="Q1261">
        <v>5.0861531441809001E-2</v>
      </c>
    </row>
    <row r="1262" spans="1:17" hidden="1" x14ac:dyDescent="0.3">
      <c r="A1262" t="s">
        <v>2684</v>
      </c>
      <c r="B1262" t="s">
        <v>2685</v>
      </c>
      <c r="C1262" t="str">
        <f>IFERROR(VLOOKUP(Table1[[#This Row],[Ticker]],[1]!Table2[[Symbol]:[Industry]],2,FALSE),"-")</f>
        <v>-</v>
      </c>
      <c r="D1262" t="s">
        <v>785</v>
      </c>
      <c r="E1262">
        <v>1620.7805284440001</v>
      </c>
      <c r="F1262">
        <v>73.599999999999994</v>
      </c>
      <c r="G1262">
        <v>124.02885856131</v>
      </c>
      <c r="H1262">
        <v>8.0669458389255997</v>
      </c>
      <c r="I1262">
        <v>5.2558835671241404</v>
      </c>
      <c r="J1262">
        <v>6.38266879591992</v>
      </c>
      <c r="K1262">
        <v>66.558959281843002</v>
      </c>
      <c r="L1262">
        <v>56.1585756858587</v>
      </c>
      <c r="M1262">
        <v>74.836002143824103</v>
      </c>
      <c r="N1262">
        <v>0.996288911613188</v>
      </c>
      <c r="O1262">
        <v>5.2989130434782696</v>
      </c>
      <c r="P1262">
        <v>164.27289048473901</v>
      </c>
      <c r="Q1262">
        <v>0.22212834943680199</v>
      </c>
    </row>
    <row r="1263" spans="1:17" hidden="1" x14ac:dyDescent="0.3">
      <c r="A1263" t="s">
        <v>2686</v>
      </c>
      <c r="B1263" t="s">
        <v>2687</v>
      </c>
      <c r="C1263" t="str">
        <f>IFERROR(VLOOKUP(Table1[[#This Row],[Ticker]],[1]!Table2[[Symbol]:[Industry]],2,FALSE),"-")</f>
        <v>-</v>
      </c>
      <c r="D1263" t="s">
        <v>2598</v>
      </c>
      <c r="E1263">
        <v>1620.665424</v>
      </c>
      <c r="F1263">
        <v>628.04999999999995</v>
      </c>
      <c r="G1263">
        <v>2382.4357551130302</v>
      </c>
      <c r="H1263">
        <v>-16.081371163975898</v>
      </c>
      <c r="I1263">
        <v>9.5723372785113092</v>
      </c>
      <c r="J1263">
        <v>-13.675746781567399</v>
      </c>
      <c r="K1263">
        <v>718.22310437233102</v>
      </c>
      <c r="L1263">
        <v>511.86222995876199</v>
      </c>
      <c r="M1263">
        <v>29.2373589189475</v>
      </c>
      <c r="N1263">
        <v>0.401802962009014</v>
      </c>
      <c r="O1263">
        <v>51.580288193615097</v>
      </c>
      <c r="P1263">
        <v>2412.1999999999998</v>
      </c>
    </row>
    <row r="1264" spans="1:17" hidden="1" x14ac:dyDescent="0.3">
      <c r="A1264" t="s">
        <v>2688</v>
      </c>
      <c r="B1264" t="s">
        <v>2689</v>
      </c>
      <c r="C1264" t="str">
        <f>IFERROR(VLOOKUP(Table1[[#This Row],[Ticker]],[1]!Table2[[Symbol]:[Industry]],2,FALSE),"-")</f>
        <v>-</v>
      </c>
      <c r="D1264" t="s">
        <v>602</v>
      </c>
      <c r="E1264">
        <v>1619.7045541750001</v>
      </c>
      <c r="F1264">
        <v>274.3</v>
      </c>
      <c r="G1264">
        <v>0.51359885561347995</v>
      </c>
      <c r="H1264">
        <v>7.1339232992566304</v>
      </c>
      <c r="I1264">
        <v>-7.3679572657967499E-2</v>
      </c>
      <c r="J1264">
        <v>-1.70683590228042</v>
      </c>
      <c r="K1264">
        <v>254.20813628546301</v>
      </c>
      <c r="L1264">
        <v>236.32840225135899</v>
      </c>
      <c r="M1264">
        <v>56.305653938782697</v>
      </c>
      <c r="N1264">
        <v>0.81260792279875504</v>
      </c>
      <c r="O1264">
        <v>12.285818446955799</v>
      </c>
      <c r="P1264">
        <v>42.8645833333333</v>
      </c>
      <c r="Q1264">
        <v>-2.244989328118E-3</v>
      </c>
    </row>
    <row r="1265" spans="1:17" hidden="1" x14ac:dyDescent="0.3">
      <c r="A1265" t="s">
        <v>2690</v>
      </c>
      <c r="B1265" t="s">
        <v>2691</v>
      </c>
      <c r="C1265" t="str">
        <f>IFERROR(VLOOKUP(Table1[[#This Row],[Ticker]],[1]!Table2[[Symbol]:[Industry]],2,FALSE),"-")</f>
        <v>-</v>
      </c>
      <c r="D1265" t="s">
        <v>446</v>
      </c>
      <c r="E1265">
        <v>1616.400318</v>
      </c>
      <c r="F1265">
        <v>10.5</v>
      </c>
      <c r="G1265">
        <v>-46.209868229140497</v>
      </c>
      <c r="H1265">
        <v>0.48873697854656001</v>
      </c>
      <c r="I1265">
        <v>-36.636958718962902</v>
      </c>
      <c r="J1265">
        <v>-8.5299875206234894</v>
      </c>
      <c r="K1265">
        <v>11.074545272992401</v>
      </c>
      <c r="L1265">
        <v>11.9689438168406</v>
      </c>
      <c r="M1265">
        <v>39.957827155055</v>
      </c>
      <c r="N1265">
        <v>2.28079988783169</v>
      </c>
      <c r="O1265">
        <v>60.317460317460302</v>
      </c>
      <c r="P1265">
        <v>6.0606060606060499</v>
      </c>
      <c r="Q1265">
        <v>0.1069913454296</v>
      </c>
    </row>
    <row r="1266" spans="1:17" hidden="1" x14ac:dyDescent="0.3">
      <c r="A1266" t="s">
        <v>2692</v>
      </c>
      <c r="B1266" t="s">
        <v>2693</v>
      </c>
      <c r="C1266" t="str">
        <f>IFERROR(VLOOKUP(Table1[[#This Row],[Ticker]],[1]!Table2[[Symbol]:[Industry]],2,FALSE),"-")</f>
        <v>-</v>
      </c>
      <c r="D1266" t="s">
        <v>72</v>
      </c>
      <c r="E1266">
        <v>1608.670535776</v>
      </c>
      <c r="F1266">
        <v>305.74</v>
      </c>
      <c r="G1266">
        <v>81.236445244159398</v>
      </c>
      <c r="H1266">
        <v>42.8365825408615</v>
      </c>
      <c r="I1266">
        <v>83.570294178008297</v>
      </c>
      <c r="J1266">
        <v>13.6382256844051</v>
      </c>
      <c r="K1266">
        <v>218.36138836313501</v>
      </c>
      <c r="L1266">
        <v>175.86119003396701</v>
      </c>
      <c r="M1266">
        <v>81.1203343426468</v>
      </c>
      <c r="N1266">
        <v>0.66457061665245798</v>
      </c>
      <c r="O1266">
        <v>0</v>
      </c>
      <c r="P1266">
        <v>116.07067137809101</v>
      </c>
      <c r="Q1266">
        <v>2.5294148201216001E-2</v>
      </c>
    </row>
    <row r="1267" spans="1:17" hidden="1" x14ac:dyDescent="0.3">
      <c r="A1267" t="s">
        <v>2694</v>
      </c>
      <c r="B1267" t="s">
        <v>2695</v>
      </c>
      <c r="C1267" t="str">
        <f>IFERROR(VLOOKUP(Table1[[#This Row],[Ticker]],[1]!Table2[[Symbol]:[Industry]],2,FALSE),"-")</f>
        <v>-</v>
      </c>
      <c r="D1267" t="s">
        <v>300</v>
      </c>
      <c r="E1267">
        <v>1602.8711200799901</v>
      </c>
      <c r="F1267">
        <v>908.6</v>
      </c>
      <c r="G1267">
        <v>92.224516412814594</v>
      </c>
      <c r="H1267">
        <v>70.829780091015493</v>
      </c>
      <c r="I1267">
        <v>24.473440959513201</v>
      </c>
      <c r="J1267">
        <v>-1.73152434137485</v>
      </c>
      <c r="K1267">
        <v>673.86142462993803</v>
      </c>
      <c r="L1267">
        <v>555.32210185592703</v>
      </c>
      <c r="M1267">
        <v>68.544160694365601</v>
      </c>
      <c r="N1267">
        <v>1.3973906169781001</v>
      </c>
      <c r="O1267">
        <v>11.182038300682301</v>
      </c>
      <c r="P1267">
        <v>171.22388059701399</v>
      </c>
      <c r="Q1267">
        <v>0.21131531837546899</v>
      </c>
    </row>
    <row r="1268" spans="1:17" hidden="1" x14ac:dyDescent="0.3">
      <c r="A1268" t="s">
        <v>2696</v>
      </c>
      <c r="B1268" t="s">
        <v>2697</v>
      </c>
      <c r="C1268" t="str">
        <f>IFERROR(VLOOKUP(Table1[[#This Row],[Ticker]],[1]!Table2[[Symbol]:[Industry]],2,FALSE),"-")</f>
        <v>-</v>
      </c>
      <c r="D1268" t="s">
        <v>136</v>
      </c>
      <c r="E1268">
        <v>1602.2523719999999</v>
      </c>
      <c r="F1268">
        <v>2301.5500000000002</v>
      </c>
      <c r="G1268">
        <v>204.53387378163001</v>
      </c>
      <c r="H1268">
        <v>19.2943207473092</v>
      </c>
      <c r="I1268">
        <v>138.12456799538299</v>
      </c>
      <c r="J1268">
        <v>2.2271774213199702</v>
      </c>
      <c r="K1268">
        <v>1988.3731291081599</v>
      </c>
      <c r="L1268">
        <v>1464.1049810756799</v>
      </c>
      <c r="M1268">
        <v>60.323565108975899</v>
      </c>
      <c r="N1268">
        <v>1.9708246162488801</v>
      </c>
      <c r="O1268">
        <v>13.5756338119962</v>
      </c>
      <c r="P1268">
        <v>306.09616232906899</v>
      </c>
      <c r="Q1268">
        <v>0.242708614681034</v>
      </c>
    </row>
    <row r="1269" spans="1:17" hidden="1" x14ac:dyDescent="0.3">
      <c r="A1269" t="s">
        <v>2698</v>
      </c>
      <c r="B1269" t="s">
        <v>2699</v>
      </c>
      <c r="C1269" t="str">
        <f>IFERROR(VLOOKUP(Table1[[#This Row],[Ticker]],[1]!Table2[[Symbol]:[Industry]],2,FALSE),"-")</f>
        <v>-</v>
      </c>
      <c r="D1269" t="s">
        <v>740</v>
      </c>
      <c r="E1269">
        <v>1600.688876189</v>
      </c>
      <c r="F1269">
        <v>7.93</v>
      </c>
      <c r="G1269">
        <v>-89.713739836460405</v>
      </c>
      <c r="H1269">
        <v>8.8060956125681997</v>
      </c>
      <c r="I1269">
        <v>-68.942548441526796</v>
      </c>
      <c r="J1269">
        <v>-1.1390703345148501</v>
      </c>
      <c r="K1269">
        <v>10.907096275141299</v>
      </c>
      <c r="L1269">
        <v>16.164675178934701</v>
      </c>
      <c r="M1269">
        <v>85.962502875763406</v>
      </c>
      <c r="N1269">
        <v>0.84306566052128395</v>
      </c>
      <c r="O1269">
        <v>189.40731399747699</v>
      </c>
      <c r="P1269">
        <v>16.617647058823501</v>
      </c>
      <c r="Q1269">
        <v>-6.3778351207860002E-3</v>
      </c>
    </row>
    <row r="1270" spans="1:17" hidden="1" x14ac:dyDescent="0.3">
      <c r="A1270" t="s">
        <v>2700</v>
      </c>
      <c r="B1270" t="s">
        <v>2701</v>
      </c>
      <c r="C1270" t="str">
        <f>IFERROR(VLOOKUP(Table1[[#This Row],[Ticker]],[1]!Table2[[Symbol]:[Industry]],2,FALSE),"-")</f>
        <v>-</v>
      </c>
      <c r="D1270" t="s">
        <v>172</v>
      </c>
      <c r="E1270">
        <v>1599.9698988</v>
      </c>
      <c r="F1270">
        <v>1287.3</v>
      </c>
      <c r="G1270">
        <v>-20.6016415373788</v>
      </c>
      <c r="H1270">
        <v>-6.9748822685164003</v>
      </c>
      <c r="I1270">
        <v>11.315649729358899</v>
      </c>
      <c r="J1270">
        <v>4.2567293423833599</v>
      </c>
      <c r="K1270">
        <v>1266.5919196953</v>
      </c>
      <c r="L1270">
        <v>1173.49095139919</v>
      </c>
      <c r="M1270">
        <v>64.820701523778496</v>
      </c>
      <c r="N1270">
        <v>0.569284920920482</v>
      </c>
      <c r="O1270">
        <v>22.349102773246301</v>
      </c>
      <c r="P1270">
        <v>43.0571761960326</v>
      </c>
      <c r="Q1270">
        <v>-5.2689860361201997E-2</v>
      </c>
    </row>
    <row r="1271" spans="1:17" hidden="1" x14ac:dyDescent="0.3">
      <c r="A1271" t="s">
        <v>2702</v>
      </c>
      <c r="B1271" t="s">
        <v>2703</v>
      </c>
      <c r="C1271" t="str">
        <f>IFERROR(VLOOKUP(Table1[[#This Row],[Ticker]],[1]!Table2[[Symbol]:[Industry]],2,FALSE),"-")</f>
        <v>-</v>
      </c>
      <c r="D1271" t="s">
        <v>561</v>
      </c>
      <c r="E1271">
        <v>1594.85217339</v>
      </c>
      <c r="F1271">
        <v>445.45</v>
      </c>
      <c r="G1271">
        <v>40.873563961914002</v>
      </c>
      <c r="H1271">
        <v>15.880624817802801</v>
      </c>
      <c r="I1271">
        <v>5.0402706536517901</v>
      </c>
      <c r="J1271">
        <v>-1.3472666965573601</v>
      </c>
      <c r="K1271">
        <v>408.069793132445</v>
      </c>
      <c r="L1271">
        <v>359.391975348551</v>
      </c>
      <c r="M1271">
        <v>57.1174367204246</v>
      </c>
      <c r="N1271">
        <v>0.70869262312520198</v>
      </c>
      <c r="O1271">
        <v>25.4237288135593</v>
      </c>
      <c r="P1271">
        <v>76.346001583531205</v>
      </c>
      <c r="Q1271">
        <v>3.8969211553556003E-2</v>
      </c>
    </row>
    <row r="1272" spans="1:17" hidden="1" x14ac:dyDescent="0.3">
      <c r="A1272" t="s">
        <v>2704</v>
      </c>
      <c r="B1272" t="s">
        <v>2705</v>
      </c>
      <c r="C1272" t="str">
        <f>IFERROR(VLOOKUP(Table1[[#This Row],[Ticker]],[1]!Table2[[Symbol]:[Industry]],2,FALSE),"-")</f>
        <v>-</v>
      </c>
      <c r="D1272" t="s">
        <v>21</v>
      </c>
      <c r="E1272">
        <v>1590.9099681959999</v>
      </c>
      <c r="F1272">
        <v>161.97</v>
      </c>
      <c r="G1272">
        <v>73.205679925064601</v>
      </c>
      <c r="H1272">
        <v>-0.83290641869932802</v>
      </c>
      <c r="I1272">
        <v>27.702388965231901</v>
      </c>
      <c r="J1272">
        <v>-1.7960046410842001</v>
      </c>
      <c r="K1272">
        <v>144.05839936268501</v>
      </c>
      <c r="L1272">
        <v>113.825087869722</v>
      </c>
      <c r="M1272">
        <v>60.736111094321501</v>
      </c>
      <c r="N1272">
        <v>0.72055210069608899</v>
      </c>
      <c r="O1272">
        <v>13.7865036735197</v>
      </c>
      <c r="P1272">
        <v>123.406896551724</v>
      </c>
      <c r="Q1272">
        <v>0.114595649390796</v>
      </c>
    </row>
    <row r="1273" spans="1:17" hidden="1" x14ac:dyDescent="0.3">
      <c r="A1273" t="s">
        <v>2706</v>
      </c>
      <c r="B1273" t="s">
        <v>2707</v>
      </c>
      <c r="C1273" t="str">
        <f>IFERROR(VLOOKUP(Table1[[#This Row],[Ticker]],[1]!Table2[[Symbol]:[Industry]],2,FALSE),"-")</f>
        <v>-</v>
      </c>
      <c r="D1273" t="s">
        <v>46</v>
      </c>
      <c r="E1273">
        <v>1588.571976767</v>
      </c>
      <c r="F1273">
        <v>70.45</v>
      </c>
      <c r="G1273">
        <v>-15.572772642395799</v>
      </c>
      <c r="H1273">
        <v>-11.7062917836256</v>
      </c>
      <c r="I1273">
        <v>-18.989313640216398</v>
      </c>
      <c r="J1273">
        <v>-2.9786277342382199</v>
      </c>
      <c r="K1273">
        <v>72.856465206998806</v>
      </c>
      <c r="L1273">
        <v>69.278827466546701</v>
      </c>
      <c r="M1273">
        <v>42.680856209468502</v>
      </c>
      <c r="N1273">
        <v>0.70754790053661498</v>
      </c>
      <c r="O1273">
        <v>32.221433640880001</v>
      </c>
      <c r="P1273">
        <v>39.504950495049499</v>
      </c>
      <c r="Q1273">
        <v>9.5197909858980995E-2</v>
      </c>
    </row>
    <row r="1274" spans="1:17" hidden="1" x14ac:dyDescent="0.3">
      <c r="A1274" t="s">
        <v>2708</v>
      </c>
      <c r="B1274" t="s">
        <v>2709</v>
      </c>
      <c r="C1274" t="str">
        <f>IFERROR(VLOOKUP(Table1[[#This Row],[Ticker]],[1]!Table2[[Symbol]:[Industry]],2,FALSE),"-")</f>
        <v>-</v>
      </c>
      <c r="D1274" t="s">
        <v>127</v>
      </c>
      <c r="E1274">
        <v>1588.4337495</v>
      </c>
      <c r="F1274">
        <v>556.35</v>
      </c>
      <c r="G1274">
        <v>48.9253327587708</v>
      </c>
      <c r="H1274">
        <v>10.0813934027023</v>
      </c>
      <c r="I1274">
        <v>-25.154440807265299</v>
      </c>
      <c r="J1274">
        <v>14.3960855214318</v>
      </c>
      <c r="K1274">
        <v>516.18524889748198</v>
      </c>
      <c r="L1274">
        <v>483.24600531540699</v>
      </c>
      <c r="M1274">
        <v>82.903343683124604</v>
      </c>
      <c r="N1274">
        <v>1.49858089502993</v>
      </c>
      <c r="O1274">
        <v>20.1941224049609</v>
      </c>
      <c r="P1274">
        <v>114.02192729370999</v>
      </c>
      <c r="Q1274">
        <v>0.16172366011970901</v>
      </c>
    </row>
    <row r="1275" spans="1:17" hidden="1" x14ac:dyDescent="0.3">
      <c r="A1275" t="s">
        <v>2710</v>
      </c>
      <c r="B1275" t="s">
        <v>2711</v>
      </c>
      <c r="C1275" t="str">
        <f>IFERROR(VLOOKUP(Table1[[#This Row],[Ticker]],[1]!Table2[[Symbol]:[Industry]],2,FALSE),"-")</f>
        <v>-</v>
      </c>
      <c r="D1275" t="s">
        <v>2712</v>
      </c>
      <c r="E1275">
        <v>1586.3968749999999</v>
      </c>
      <c r="F1275">
        <v>1454.45</v>
      </c>
      <c r="G1275">
        <v>-47.028672202873203</v>
      </c>
      <c r="H1275">
        <v>15.844522901679399</v>
      </c>
      <c r="I1275">
        <v>-18.462261860342402</v>
      </c>
      <c r="J1275">
        <v>6.3907634746951798</v>
      </c>
      <c r="K1275">
        <v>1285.0528339018899</v>
      </c>
      <c r="L1275">
        <v>1333.6513364493201</v>
      </c>
      <c r="M1275">
        <v>81.863423379815401</v>
      </c>
      <c r="N1275">
        <v>0.89213226909920096</v>
      </c>
      <c r="O1275">
        <v>24.789439306954499</v>
      </c>
      <c r="P1275">
        <v>44.721393034825802</v>
      </c>
      <c r="Q1275">
        <v>0.24060711880083799</v>
      </c>
    </row>
    <row r="1276" spans="1:17" hidden="1" x14ac:dyDescent="0.3">
      <c r="A1276" t="s">
        <v>2713</v>
      </c>
      <c r="B1276" t="s">
        <v>2714</v>
      </c>
      <c r="C1276" t="str">
        <f>IFERROR(VLOOKUP(Table1[[#This Row],[Ticker]],[1]!Table2[[Symbol]:[Industry]],2,FALSE),"-")</f>
        <v>-</v>
      </c>
      <c r="D1276" t="s">
        <v>385</v>
      </c>
      <c r="E1276">
        <v>1582.29576765</v>
      </c>
      <c r="F1276">
        <v>133.13999999999999</v>
      </c>
      <c r="G1276">
        <v>-15.2844512498201</v>
      </c>
      <c r="H1276">
        <v>6.0691040198994299</v>
      </c>
      <c r="I1276">
        <v>-9.3343451969599691</v>
      </c>
      <c r="J1276">
        <v>-1.13157969781073</v>
      </c>
      <c r="K1276">
        <v>129.13256356215899</v>
      </c>
      <c r="L1276">
        <v>119.99588302337401</v>
      </c>
      <c r="M1276">
        <v>50.372998995931198</v>
      </c>
      <c r="N1276">
        <v>0.45855594951772199</v>
      </c>
      <c r="O1276">
        <v>17.2450052576235</v>
      </c>
      <c r="P1276">
        <v>41.038135593220296</v>
      </c>
      <c r="Q1276">
        <v>5.0486062842652002E-2</v>
      </c>
    </row>
    <row r="1277" spans="1:17" hidden="1" x14ac:dyDescent="0.3">
      <c r="A1277" t="s">
        <v>2715</v>
      </c>
      <c r="B1277" t="s">
        <v>2716</v>
      </c>
      <c r="C1277" t="str">
        <f>IFERROR(VLOOKUP(Table1[[#This Row],[Ticker]],[1]!Table2[[Symbol]:[Industry]],2,FALSE),"-")</f>
        <v>-</v>
      </c>
      <c r="D1277" t="s">
        <v>402</v>
      </c>
      <c r="E1277">
        <v>1578.5360991089999</v>
      </c>
      <c r="F1277">
        <v>104.64</v>
      </c>
      <c r="G1277">
        <v>-58.483590936011801</v>
      </c>
      <c r="H1277">
        <v>10.100958747439</v>
      </c>
      <c r="I1277">
        <v>-22.898439816772999</v>
      </c>
      <c r="J1277">
        <v>5.2205136179368496</v>
      </c>
      <c r="K1277">
        <v>100.24911594685599</v>
      </c>
      <c r="L1277">
        <v>111.502626719139</v>
      </c>
      <c r="M1277">
        <v>77.553026167296593</v>
      </c>
      <c r="N1277">
        <v>1.72777428157182</v>
      </c>
      <c r="O1277">
        <v>69.772553516819499</v>
      </c>
      <c r="P1277">
        <v>16.266666666666602</v>
      </c>
      <c r="Q1277">
        <v>-4.3293923311199002E-2</v>
      </c>
    </row>
    <row r="1278" spans="1:17" hidden="1" x14ac:dyDescent="0.3">
      <c r="A1278" t="s">
        <v>2717</v>
      </c>
      <c r="B1278" t="s">
        <v>2718</v>
      </c>
      <c r="C1278" t="str">
        <f>IFERROR(VLOOKUP(Table1[[#This Row],[Ticker]],[1]!Table2[[Symbol]:[Industry]],2,FALSE),"-")</f>
        <v>-</v>
      </c>
      <c r="D1278" t="s">
        <v>971</v>
      </c>
      <c r="E1278">
        <v>1576.26</v>
      </c>
      <c r="F1278">
        <v>273.95</v>
      </c>
      <c r="G1278">
        <v>21.213986030642602</v>
      </c>
      <c r="H1278">
        <v>29.271521975060701</v>
      </c>
      <c r="I1278">
        <v>43.586716574784802</v>
      </c>
      <c r="J1278">
        <v>3.7130697433061699</v>
      </c>
      <c r="K1278">
        <v>215.88266854868701</v>
      </c>
      <c r="L1278">
        <v>191.024860087121</v>
      </c>
      <c r="M1278">
        <v>69.428764536193896</v>
      </c>
      <c r="N1278">
        <v>2.0187609474439601</v>
      </c>
      <c r="O1278">
        <v>4.3986128855630602</v>
      </c>
      <c r="P1278">
        <v>142.433628318584</v>
      </c>
    </row>
    <row r="1279" spans="1:17" hidden="1" x14ac:dyDescent="0.3">
      <c r="A1279" t="s">
        <v>2719</v>
      </c>
      <c r="B1279" t="s">
        <v>2720</v>
      </c>
      <c r="C1279" t="str">
        <f>IFERROR(VLOOKUP(Table1[[#This Row],[Ticker]],[1]!Table2[[Symbol]:[Industry]],2,FALSE),"-")</f>
        <v>-</v>
      </c>
      <c r="D1279" t="s">
        <v>40</v>
      </c>
      <c r="E1279">
        <v>1573.9960000000001</v>
      </c>
      <c r="F1279">
        <v>46.8</v>
      </c>
      <c r="G1279">
        <v>-10.040530381977</v>
      </c>
      <c r="H1279">
        <v>5.0916648326402996</v>
      </c>
      <c r="I1279">
        <v>-2.9638381397761702</v>
      </c>
      <c r="J1279">
        <v>5.0443951241488003</v>
      </c>
      <c r="K1279">
        <v>45.995609074792597</v>
      </c>
      <c r="L1279">
        <v>45.764129994273297</v>
      </c>
      <c r="M1279">
        <v>59.5833792366792</v>
      </c>
      <c r="N1279">
        <v>1.18813184290569</v>
      </c>
      <c r="O1279">
        <v>69.636752136752094</v>
      </c>
      <c r="P1279">
        <v>37.647058823529399</v>
      </c>
      <c r="Q1279">
        <v>0.22661879153814199</v>
      </c>
    </row>
    <row r="1280" spans="1:17" hidden="1" x14ac:dyDescent="0.3">
      <c r="A1280" t="s">
        <v>2721</v>
      </c>
      <c r="B1280" t="s">
        <v>2722</v>
      </c>
      <c r="C1280" t="str">
        <f>IFERROR(VLOOKUP(Table1[[#This Row],[Ticker]],[1]!Table2[[Symbol]:[Industry]],2,FALSE),"-")</f>
        <v>-</v>
      </c>
      <c r="D1280" t="s">
        <v>933</v>
      </c>
      <c r="E1280">
        <v>1565.199216</v>
      </c>
      <c r="F1280">
        <v>1673.25</v>
      </c>
      <c r="G1280">
        <v>146.32683670696201</v>
      </c>
      <c r="H1280">
        <v>22.833465981487301</v>
      </c>
      <c r="I1280">
        <v>25.525064436969402</v>
      </c>
      <c r="J1280">
        <v>14.6678729339017</v>
      </c>
      <c r="K1280">
        <v>1371.37219429726</v>
      </c>
      <c r="L1280">
        <v>1123.8844144442901</v>
      </c>
      <c r="N1280">
        <v>1.30654592956579</v>
      </c>
      <c r="O1280">
        <v>3.70536381293888</v>
      </c>
      <c r="P1280">
        <v>201.296479697488</v>
      </c>
    </row>
    <row r="1281" spans="1:17" hidden="1" x14ac:dyDescent="0.3">
      <c r="A1281" t="s">
        <v>2723</v>
      </c>
      <c r="B1281" t="s">
        <v>2724</v>
      </c>
      <c r="C1281" t="str">
        <f>IFERROR(VLOOKUP(Table1[[#This Row],[Ticker]],[1]!Table2[[Symbol]:[Industry]],2,FALSE),"-")</f>
        <v>-</v>
      </c>
      <c r="D1281" t="s">
        <v>528</v>
      </c>
      <c r="E1281">
        <v>1565.1603</v>
      </c>
      <c r="F1281">
        <v>149.34</v>
      </c>
      <c r="G1281">
        <v>63.431097933215597</v>
      </c>
      <c r="H1281">
        <v>-7.4445354386074296</v>
      </c>
      <c r="I1281">
        <v>1.1927296937512899</v>
      </c>
      <c r="J1281">
        <v>-0.13913789751733899</v>
      </c>
      <c r="K1281">
        <v>151.773364803709</v>
      </c>
      <c r="L1281">
        <v>135.71700028740901</v>
      </c>
      <c r="M1281">
        <v>55.890767641583103</v>
      </c>
      <c r="N1281">
        <v>0.74149408590792798</v>
      </c>
      <c r="O1281">
        <v>22.539172358376799</v>
      </c>
      <c r="P1281">
        <v>95.984251968503898</v>
      </c>
      <c r="Q1281">
        <v>6.7846501698879E-2</v>
      </c>
    </row>
    <row r="1282" spans="1:17" hidden="1" x14ac:dyDescent="0.3">
      <c r="A1282" t="s">
        <v>2725</v>
      </c>
      <c r="B1282" t="s">
        <v>2726</v>
      </c>
      <c r="C1282" t="str">
        <f>IFERROR(VLOOKUP(Table1[[#This Row],[Ticker]],[1]!Table2[[Symbol]:[Industry]],2,FALSE),"-")</f>
        <v>-</v>
      </c>
      <c r="D1282" t="s">
        <v>124</v>
      </c>
      <c r="E1282">
        <v>1560.7786394</v>
      </c>
      <c r="F1282">
        <v>15911.95</v>
      </c>
      <c r="G1282">
        <v>486.36903423638103</v>
      </c>
      <c r="H1282">
        <v>60.346500616118199</v>
      </c>
      <c r="I1282">
        <v>247.088810833118</v>
      </c>
      <c r="J1282">
        <v>20.410472278107498</v>
      </c>
      <c r="K1282">
        <v>9984.3137510882298</v>
      </c>
      <c r="L1282">
        <v>6631.6935088556902</v>
      </c>
      <c r="M1282">
        <v>96.100493654835404</v>
      </c>
      <c r="N1282">
        <v>1.4503146413089001</v>
      </c>
      <c r="O1282">
        <v>0</v>
      </c>
      <c r="P1282">
        <v>546.40680857978498</v>
      </c>
      <c r="Q1282">
        <v>0.159892775803431</v>
      </c>
    </row>
    <row r="1283" spans="1:17" hidden="1" x14ac:dyDescent="0.3">
      <c r="A1283" t="s">
        <v>2727</v>
      </c>
      <c r="B1283" t="s">
        <v>2728</v>
      </c>
      <c r="C1283" t="str">
        <f>IFERROR(VLOOKUP(Table1[[#This Row],[Ticker]],[1]!Table2[[Symbol]:[Industry]],2,FALSE),"-")</f>
        <v>-</v>
      </c>
      <c r="D1283" t="s">
        <v>172</v>
      </c>
      <c r="E1283">
        <v>1555.8238919999999</v>
      </c>
      <c r="F1283">
        <v>661.45</v>
      </c>
      <c r="G1283">
        <v>-73.630668275602105</v>
      </c>
      <c r="H1283">
        <v>6.73326141115023</v>
      </c>
      <c r="I1283">
        <v>-0.67147290630035295</v>
      </c>
      <c r="J1283">
        <v>10.2582036850519</v>
      </c>
      <c r="K1283">
        <v>610.38182834658505</v>
      </c>
      <c r="L1283">
        <v>700.88264935812504</v>
      </c>
      <c r="M1283">
        <v>73.200757381725197</v>
      </c>
      <c r="N1283">
        <v>1.4595425887166</v>
      </c>
      <c r="O1283">
        <v>94.270164033562594</v>
      </c>
      <c r="P1283">
        <v>45.774104683195603</v>
      </c>
      <c r="Q1283">
        <v>4.3233796159698003E-2</v>
      </c>
    </row>
    <row r="1284" spans="1:17" hidden="1" x14ac:dyDescent="0.3">
      <c r="A1284" t="s">
        <v>2729</v>
      </c>
      <c r="B1284" t="s">
        <v>2730</v>
      </c>
      <c r="C1284" t="str">
        <f>IFERROR(VLOOKUP(Table1[[#This Row],[Ticker]],[1]!Table2[[Symbol]:[Industry]],2,FALSE),"-")</f>
        <v>-</v>
      </c>
      <c r="D1284" t="s">
        <v>92</v>
      </c>
      <c r="E1284">
        <v>1549.5825</v>
      </c>
      <c r="F1284">
        <v>154.30000000000001</v>
      </c>
      <c r="G1284">
        <v>-38.543434954952403</v>
      </c>
      <c r="H1284">
        <v>-10.2885915761111</v>
      </c>
      <c r="I1284">
        <v>-3.2402021858208898</v>
      </c>
      <c r="J1284">
        <v>2.5771458817013602</v>
      </c>
      <c r="K1284">
        <v>151.027109153157</v>
      </c>
      <c r="L1284">
        <v>149.773244015752</v>
      </c>
      <c r="M1284">
        <v>57.557721566459797</v>
      </c>
      <c r="N1284">
        <v>0.66367673841451202</v>
      </c>
      <c r="O1284">
        <v>31.5618924173687</v>
      </c>
      <c r="P1284">
        <v>36.007051564565899</v>
      </c>
      <c r="Q1284">
        <v>0.122425572722634</v>
      </c>
    </row>
    <row r="1285" spans="1:17" hidden="1" x14ac:dyDescent="0.3">
      <c r="A1285" t="s">
        <v>2731</v>
      </c>
      <c r="B1285" t="s">
        <v>2732</v>
      </c>
      <c r="C1285" t="str">
        <f>IFERROR(VLOOKUP(Table1[[#This Row],[Ticker]],[1]!Table2[[Symbol]:[Industry]],2,FALSE),"-")</f>
        <v>-</v>
      </c>
      <c r="D1285" t="s">
        <v>385</v>
      </c>
      <c r="E1285">
        <v>1541.9803440000001</v>
      </c>
      <c r="F1285">
        <v>247.45</v>
      </c>
      <c r="G1285">
        <v>-14.011701324809</v>
      </c>
      <c r="H1285">
        <v>-11.485104435023199</v>
      </c>
      <c r="I1285">
        <v>-13.3949837793682</v>
      </c>
      <c r="J1285">
        <v>-2.9307616123254299</v>
      </c>
      <c r="K1285">
        <v>265.30160831177199</v>
      </c>
      <c r="L1285">
        <v>251.888245799591</v>
      </c>
      <c r="M1285">
        <v>24.4591726177491</v>
      </c>
      <c r="N1285">
        <v>0.47594987146836998</v>
      </c>
      <c r="O1285">
        <v>26.065871893311702</v>
      </c>
      <c r="P1285">
        <v>22.636600173460501</v>
      </c>
      <c r="Q1285">
        <v>0.104692238514056</v>
      </c>
    </row>
    <row r="1286" spans="1:17" hidden="1" x14ac:dyDescent="0.3">
      <c r="A1286" t="s">
        <v>2733</v>
      </c>
      <c r="B1286" t="s">
        <v>2734</v>
      </c>
      <c r="C1286" t="str">
        <f>IFERROR(VLOOKUP(Table1[[#This Row],[Ticker]],[1]!Table2[[Symbol]:[Industry]],2,FALSE),"-")</f>
        <v>-</v>
      </c>
      <c r="D1286" t="s">
        <v>306</v>
      </c>
      <c r="E1286">
        <v>1540.6000668449999</v>
      </c>
      <c r="F1286">
        <v>400.1</v>
      </c>
      <c r="G1286">
        <v>86.740084117363494</v>
      </c>
      <c r="H1286">
        <v>46.9416375790261</v>
      </c>
      <c r="I1286">
        <v>102.376595377616</v>
      </c>
      <c r="J1286">
        <v>-4.5420187374632599</v>
      </c>
      <c r="K1286">
        <v>300.49660024397599</v>
      </c>
      <c r="M1286">
        <v>72.730078636451296</v>
      </c>
      <c r="N1286">
        <v>2.1508620987975</v>
      </c>
      <c r="O1286">
        <v>7.2231942014496298</v>
      </c>
      <c r="P1286">
        <v>133.498686898161</v>
      </c>
    </row>
    <row r="1287" spans="1:17" hidden="1" x14ac:dyDescent="0.3">
      <c r="A1287" t="s">
        <v>2735</v>
      </c>
      <c r="B1287" t="s">
        <v>2736</v>
      </c>
      <c r="C1287" t="str">
        <f>IFERROR(VLOOKUP(Table1[[#This Row],[Ticker]],[1]!Table2[[Symbol]:[Industry]],2,FALSE),"-")</f>
        <v>-</v>
      </c>
      <c r="D1287" t="s">
        <v>306</v>
      </c>
      <c r="E1287">
        <v>1536.066</v>
      </c>
      <c r="F1287">
        <v>528.04999999999995</v>
      </c>
      <c r="G1287">
        <v>-6.7043520880841099</v>
      </c>
      <c r="H1287">
        <v>8.5242353578987302</v>
      </c>
      <c r="I1287">
        <v>24.032915248222501</v>
      </c>
      <c r="J1287">
        <v>-0.70951706991004004</v>
      </c>
      <c r="K1287">
        <v>482.97321474726101</v>
      </c>
      <c r="L1287">
        <v>426.88810317172897</v>
      </c>
      <c r="M1287">
        <v>63.991206401788197</v>
      </c>
      <c r="N1287">
        <v>0.63711367724252399</v>
      </c>
      <c r="O1287">
        <v>3.02054729665752</v>
      </c>
      <c r="P1287">
        <v>60.892748324192503</v>
      </c>
      <c r="Q1287">
        <v>1.4102747839816999E-2</v>
      </c>
    </row>
    <row r="1288" spans="1:17" hidden="1" x14ac:dyDescent="0.3">
      <c r="A1288" t="s">
        <v>2737</v>
      </c>
      <c r="B1288" t="s">
        <v>2738</v>
      </c>
      <c r="C1288" t="str">
        <f>IFERROR(VLOOKUP(Table1[[#This Row],[Ticker]],[1]!Table2[[Symbol]:[Industry]],2,FALSE),"-")</f>
        <v>-</v>
      </c>
      <c r="D1288" t="s">
        <v>51</v>
      </c>
      <c r="E1288">
        <v>1527.00018</v>
      </c>
      <c r="F1288">
        <v>2621.65</v>
      </c>
      <c r="G1288">
        <v>102.90937392821</v>
      </c>
      <c r="H1288">
        <v>32.896941834119801</v>
      </c>
      <c r="I1288">
        <v>61.204150673572201</v>
      </c>
      <c r="J1288">
        <v>-0.99729071675270098</v>
      </c>
      <c r="K1288">
        <v>2179.6592188328</v>
      </c>
      <c r="L1288">
        <v>1759.42976758493</v>
      </c>
      <c r="M1288">
        <v>66.625938373081894</v>
      </c>
      <c r="N1288">
        <v>1.25661986154026</v>
      </c>
      <c r="O1288">
        <v>5.4297865847843898</v>
      </c>
      <c r="P1288">
        <v>158.928395061728</v>
      </c>
    </row>
    <row r="1289" spans="1:17" hidden="1" x14ac:dyDescent="0.3">
      <c r="A1289" t="s">
        <v>2739</v>
      </c>
      <c r="B1289" t="s">
        <v>2740</v>
      </c>
      <c r="C1289" t="str">
        <f>IFERROR(VLOOKUP(Table1[[#This Row],[Ticker]],[1]!Table2[[Symbol]:[Industry]],2,FALSE),"-")</f>
        <v>-</v>
      </c>
      <c r="D1289" t="s">
        <v>632</v>
      </c>
      <c r="E1289">
        <v>1524.2152939600001</v>
      </c>
      <c r="F1289">
        <v>152.24</v>
      </c>
      <c r="G1289">
        <v>-25.454549785903399</v>
      </c>
      <c r="H1289">
        <v>5.9044601125030596</v>
      </c>
      <c r="I1289">
        <v>-9.49543122121373</v>
      </c>
      <c r="J1289">
        <v>3.1733075375961901</v>
      </c>
      <c r="K1289">
        <v>142.79606187177799</v>
      </c>
      <c r="L1289">
        <v>140.18188019231101</v>
      </c>
      <c r="M1289">
        <v>65.999656942826206</v>
      </c>
      <c r="N1289">
        <v>1.29240496522647</v>
      </c>
      <c r="O1289">
        <v>23.456384655806598</v>
      </c>
      <c r="P1289">
        <v>32.960698689956303</v>
      </c>
      <c r="Q1289">
        <v>-5.7669364144237997E-2</v>
      </c>
    </row>
    <row r="1290" spans="1:17" hidden="1" x14ac:dyDescent="0.3">
      <c r="A1290" t="s">
        <v>2741</v>
      </c>
      <c r="B1290" t="s">
        <v>2742</v>
      </c>
      <c r="C1290" t="str">
        <f>IFERROR(VLOOKUP(Table1[[#This Row],[Ticker]],[1]!Table2[[Symbol]:[Industry]],2,FALSE),"-")</f>
        <v>-</v>
      </c>
      <c r="D1290" t="s">
        <v>306</v>
      </c>
      <c r="E1290">
        <v>1520.5715404099999</v>
      </c>
      <c r="F1290">
        <v>112.81</v>
      </c>
      <c r="G1290">
        <v>-27.534974384020298</v>
      </c>
      <c r="H1290">
        <v>-7.3841187719407699</v>
      </c>
      <c r="I1290">
        <v>-10.9163887044796</v>
      </c>
      <c r="J1290">
        <v>-1.5739301144225599</v>
      </c>
      <c r="K1290">
        <v>113.09543132176201</v>
      </c>
      <c r="L1290">
        <v>111.633127033561</v>
      </c>
      <c r="M1290">
        <v>50.827614413025302</v>
      </c>
      <c r="N1290">
        <v>0.281933390036539</v>
      </c>
      <c r="O1290">
        <v>14.342700115237999</v>
      </c>
      <c r="P1290">
        <v>22.619565217391301</v>
      </c>
      <c r="Q1290">
        <v>-1.7055474073499E-2</v>
      </c>
    </row>
    <row r="1291" spans="1:17" hidden="1" x14ac:dyDescent="0.3">
      <c r="A1291" t="s">
        <v>2743</v>
      </c>
      <c r="B1291" t="s">
        <v>2744</v>
      </c>
      <c r="C1291" t="str">
        <f>IFERROR(VLOOKUP(Table1[[#This Row],[Ticker]],[1]!Table2[[Symbol]:[Industry]],2,FALSE),"-")</f>
        <v>-</v>
      </c>
      <c r="D1291" t="s">
        <v>473</v>
      </c>
      <c r="E1291">
        <v>1520.28225312</v>
      </c>
      <c r="F1291">
        <v>731.15</v>
      </c>
      <c r="G1291">
        <v>-33.312823476768202</v>
      </c>
      <c r="H1291">
        <v>4.2417604329521801</v>
      </c>
      <c r="I1291">
        <v>2.1862975536888598</v>
      </c>
      <c r="J1291">
        <v>9.2062761405434497</v>
      </c>
      <c r="K1291">
        <v>673.58452530786803</v>
      </c>
      <c r="L1291">
        <v>674.60871616665895</v>
      </c>
      <c r="M1291">
        <v>76.058520362859696</v>
      </c>
      <c r="N1291">
        <v>1.3447980391074501</v>
      </c>
      <c r="O1291">
        <v>12.7538808725979</v>
      </c>
      <c r="P1291">
        <v>29.407079646017699</v>
      </c>
      <c r="Q1291">
        <v>7.4191813195454995E-2</v>
      </c>
    </row>
    <row r="1292" spans="1:17" hidden="1" x14ac:dyDescent="0.3">
      <c r="A1292" t="s">
        <v>2745</v>
      </c>
      <c r="B1292" t="s">
        <v>2746</v>
      </c>
      <c r="C1292" t="str">
        <f>IFERROR(VLOOKUP(Table1[[#This Row],[Ticker]],[1]!Table2[[Symbol]:[Industry]],2,FALSE),"-")</f>
        <v>-</v>
      </c>
      <c r="D1292" t="s">
        <v>80</v>
      </c>
      <c r="E1292">
        <v>1516.6683388419999</v>
      </c>
      <c r="F1292">
        <v>101.41</v>
      </c>
      <c r="G1292">
        <v>-23.5201380247339</v>
      </c>
      <c r="H1292">
        <v>-4.7169069339345402</v>
      </c>
      <c r="I1292">
        <v>-16.571216070194399</v>
      </c>
      <c r="J1292">
        <v>2.73775954938217</v>
      </c>
      <c r="K1292">
        <v>104.36652347764699</v>
      </c>
      <c r="L1292">
        <v>102.524299453312</v>
      </c>
      <c r="M1292">
        <v>61.270955943840498</v>
      </c>
      <c r="N1292">
        <v>0.40601417281172397</v>
      </c>
      <c r="O1292">
        <v>22.1773000690267</v>
      </c>
      <c r="P1292">
        <v>21.887019230769202</v>
      </c>
      <c r="Q1292">
        <v>9.0010991691500005E-4</v>
      </c>
    </row>
    <row r="1293" spans="1:17" hidden="1" x14ac:dyDescent="0.3">
      <c r="A1293" t="s">
        <v>2747</v>
      </c>
      <c r="B1293" t="s">
        <v>2748</v>
      </c>
      <c r="C1293" t="str">
        <f>IFERROR(VLOOKUP(Table1[[#This Row],[Ticker]],[1]!Table2[[Symbol]:[Industry]],2,FALSE),"-")</f>
        <v>-</v>
      </c>
      <c r="D1293" t="s">
        <v>283</v>
      </c>
      <c r="E1293">
        <v>1510.62929143</v>
      </c>
      <c r="F1293">
        <v>185.46</v>
      </c>
      <c r="G1293">
        <v>-37.357667906397403</v>
      </c>
      <c r="H1293">
        <v>4.9288122625419799</v>
      </c>
      <c r="I1293">
        <v>-21.721156646143999</v>
      </c>
      <c r="J1293">
        <v>-6.8255457443509098</v>
      </c>
      <c r="K1293">
        <v>176.02611355963401</v>
      </c>
      <c r="M1293">
        <v>46.906433758345102</v>
      </c>
      <c r="N1293">
        <v>2.5255924738761601</v>
      </c>
      <c r="O1293">
        <v>18.570042057586502</v>
      </c>
      <c r="P1293">
        <v>44.102564102564102</v>
      </c>
    </row>
    <row r="1294" spans="1:17" hidden="1" x14ac:dyDescent="0.3">
      <c r="A1294" t="s">
        <v>2749</v>
      </c>
      <c r="B1294" t="s">
        <v>2750</v>
      </c>
      <c r="C1294" t="str">
        <f>IFERROR(VLOOKUP(Table1[[#This Row],[Ticker]],[1]!Table2[[Symbol]:[Industry]],2,FALSE),"-")</f>
        <v>-</v>
      </c>
      <c r="D1294" t="s">
        <v>262</v>
      </c>
      <c r="E1294">
        <v>1506.62977488</v>
      </c>
      <c r="F1294">
        <v>416.1</v>
      </c>
      <c r="G1294">
        <v>-34.525059718734703</v>
      </c>
      <c r="H1294">
        <v>5.4945849317629296</v>
      </c>
      <c r="I1294">
        <v>1.90684529130247</v>
      </c>
      <c r="J1294">
        <v>4.2167623874220599</v>
      </c>
      <c r="K1294">
        <v>401.92731913993998</v>
      </c>
      <c r="L1294">
        <v>401.055141663889</v>
      </c>
      <c r="M1294">
        <v>71.912943220602003</v>
      </c>
      <c r="N1294">
        <v>0.74160579628379597</v>
      </c>
      <c r="O1294">
        <v>23.479932708483499</v>
      </c>
      <c r="P1294">
        <v>43.161878548081901</v>
      </c>
      <c r="Q1294">
        <v>5.5868576529642999E-2</v>
      </c>
    </row>
    <row r="1295" spans="1:17" hidden="1" x14ac:dyDescent="0.3">
      <c r="A1295" t="s">
        <v>2751</v>
      </c>
      <c r="B1295" t="s">
        <v>2752</v>
      </c>
      <c r="C1295" t="str">
        <f>IFERROR(VLOOKUP(Table1[[#This Row],[Ticker]],[1]!Table2[[Symbol]:[Industry]],2,FALSE),"-")</f>
        <v>-</v>
      </c>
      <c r="E1295">
        <v>1504.8517878</v>
      </c>
      <c r="F1295">
        <v>859.45</v>
      </c>
      <c r="G1295">
        <v>5728.7906290053297</v>
      </c>
      <c r="H1295">
        <v>1.46855064541356</v>
      </c>
      <c r="I1295">
        <v>215.85882809338699</v>
      </c>
      <c r="J1295">
        <v>-8.3514778959301803E-2</v>
      </c>
      <c r="K1295">
        <v>776.97742187106201</v>
      </c>
      <c r="L1295">
        <v>515.632979712203</v>
      </c>
      <c r="M1295">
        <v>86.697563023604403</v>
      </c>
      <c r="N1295">
        <v>2.85566753177695</v>
      </c>
      <c r="O1295">
        <v>0</v>
      </c>
      <c r="P1295">
        <v>5758.5548738922898</v>
      </c>
    </row>
    <row r="1296" spans="1:17" hidden="1" x14ac:dyDescent="0.3">
      <c r="A1296" t="s">
        <v>2753</v>
      </c>
      <c r="B1296" t="s">
        <v>2754</v>
      </c>
      <c r="C1296" t="str">
        <f>IFERROR(VLOOKUP(Table1[[#This Row],[Ticker]],[1]!Table2[[Symbol]:[Industry]],2,FALSE),"-")</f>
        <v>-</v>
      </c>
      <c r="D1296" t="s">
        <v>51</v>
      </c>
      <c r="E1296">
        <v>1503.929822975</v>
      </c>
      <c r="F1296">
        <v>305</v>
      </c>
      <c r="G1296">
        <v>7.3144067984277799</v>
      </c>
      <c r="H1296">
        <v>19.058855084268298</v>
      </c>
      <c r="I1296">
        <v>9.1045896056111992</v>
      </c>
      <c r="J1296">
        <v>7.7672040566264297E-2</v>
      </c>
      <c r="K1296">
        <v>270.12034239252</v>
      </c>
      <c r="L1296">
        <v>249.56333538262999</v>
      </c>
      <c r="M1296">
        <v>72.845823324311695</v>
      </c>
      <c r="N1296">
        <v>2.42604936168454</v>
      </c>
      <c r="O1296">
        <v>7.1147540983606401</v>
      </c>
      <c r="P1296">
        <v>64.464815314100804</v>
      </c>
      <c r="Q1296">
        <v>2.9317015604496999E-2</v>
      </c>
    </row>
    <row r="1297" spans="1:17" hidden="1" x14ac:dyDescent="0.3">
      <c r="A1297" t="s">
        <v>2755</v>
      </c>
      <c r="B1297" t="s">
        <v>2756</v>
      </c>
      <c r="C1297" t="str">
        <f>IFERROR(VLOOKUP(Table1[[#This Row],[Ticker]],[1]!Table2[[Symbol]:[Industry]],2,FALSE),"-")</f>
        <v>-</v>
      </c>
      <c r="D1297" t="s">
        <v>446</v>
      </c>
      <c r="E1297">
        <v>1502.0726311999999</v>
      </c>
      <c r="F1297">
        <v>636.4</v>
      </c>
      <c r="G1297">
        <v>103.306621254766</v>
      </c>
      <c r="H1297">
        <v>23.234886498151401</v>
      </c>
      <c r="I1297">
        <v>38.504476470421899</v>
      </c>
      <c r="J1297">
        <v>7.19282547366178</v>
      </c>
      <c r="K1297">
        <v>509.63833049238201</v>
      </c>
      <c r="L1297">
        <v>421.624576433774</v>
      </c>
      <c r="M1297">
        <v>84.786832956663204</v>
      </c>
      <c r="N1297">
        <v>2.46663707783719</v>
      </c>
      <c r="O1297">
        <v>1.50848522941546</v>
      </c>
      <c r="P1297">
        <v>156.50947198710199</v>
      </c>
      <c r="Q1297">
        <v>0.131881954148864</v>
      </c>
    </row>
    <row r="1298" spans="1:17" hidden="1" x14ac:dyDescent="0.3">
      <c r="A1298" t="s">
        <v>2757</v>
      </c>
      <c r="B1298" t="s">
        <v>2758</v>
      </c>
      <c r="C1298" t="str">
        <f>IFERROR(VLOOKUP(Table1[[#This Row],[Ticker]],[1]!Table2[[Symbol]:[Industry]],2,FALSE),"-")</f>
        <v>-</v>
      </c>
      <c r="D1298" t="s">
        <v>743</v>
      </c>
      <c r="E1298">
        <v>1502.0466694199999</v>
      </c>
      <c r="F1298">
        <v>271.74</v>
      </c>
      <c r="G1298">
        <v>1.37807449916453</v>
      </c>
      <c r="H1298">
        <v>-0.33470401697158197</v>
      </c>
      <c r="I1298">
        <v>0.78261820008094596</v>
      </c>
      <c r="J1298">
        <v>7.7211424989699101E-2</v>
      </c>
      <c r="K1298">
        <v>263.31263213776401</v>
      </c>
      <c r="L1298">
        <v>244.093148364054</v>
      </c>
      <c r="M1298">
        <v>57.335343564974302</v>
      </c>
      <c r="N1298">
        <v>0.34318302397029399</v>
      </c>
      <c r="O1298">
        <v>4.8796643850739603</v>
      </c>
      <c r="P1298">
        <v>33.9346443885849</v>
      </c>
      <c r="Q1298">
        <v>2.5420345253382999E-2</v>
      </c>
    </row>
    <row r="1299" spans="1:17" hidden="1" x14ac:dyDescent="0.3">
      <c r="A1299" t="s">
        <v>2759</v>
      </c>
      <c r="B1299" t="s">
        <v>2760</v>
      </c>
      <c r="C1299" t="str">
        <f>IFERROR(VLOOKUP(Table1[[#This Row],[Ticker]],[1]!Table2[[Symbol]:[Industry]],2,FALSE),"-")</f>
        <v>-</v>
      </c>
      <c r="D1299" t="s">
        <v>502</v>
      </c>
      <c r="E1299">
        <v>1500.2145217780001</v>
      </c>
      <c r="F1299">
        <v>247.52</v>
      </c>
      <c r="G1299">
        <v>49.144320346138898</v>
      </c>
      <c r="H1299">
        <v>75.764918441386797</v>
      </c>
      <c r="I1299">
        <v>48.821575129048298</v>
      </c>
      <c r="J1299">
        <v>24.132001678578401</v>
      </c>
      <c r="K1299">
        <v>161.36386251417301</v>
      </c>
      <c r="L1299">
        <v>148.70230464379901</v>
      </c>
      <c r="M1299">
        <v>89.268116632165402</v>
      </c>
      <c r="N1299">
        <v>3.7022202655316598</v>
      </c>
      <c r="O1299">
        <v>6.0924369747899103</v>
      </c>
      <c r="P1299">
        <v>120.31152647975</v>
      </c>
      <c r="Q1299">
        <v>-2.3934036168979E-2</v>
      </c>
    </row>
    <row r="1300" spans="1:17" hidden="1" x14ac:dyDescent="0.3">
      <c r="A1300" t="s">
        <v>2761</v>
      </c>
      <c r="B1300" t="s">
        <v>2762</v>
      </c>
      <c r="C1300" t="str">
        <f>IFERROR(VLOOKUP(Table1[[#This Row],[Ticker]],[1]!Table2[[Symbol]:[Industry]],2,FALSE),"-")</f>
        <v>-</v>
      </c>
      <c r="D1300" t="s">
        <v>80</v>
      </c>
      <c r="E1300">
        <v>1499.78</v>
      </c>
      <c r="F1300">
        <v>50.66</v>
      </c>
      <c r="G1300">
        <v>-13.693703522537101</v>
      </c>
      <c r="H1300">
        <v>-2.78587611968016</v>
      </c>
      <c r="I1300">
        <v>-5.69451444862983</v>
      </c>
      <c r="J1300">
        <v>-7.7518550516345996</v>
      </c>
      <c r="K1300">
        <v>49.988271895541303</v>
      </c>
      <c r="L1300">
        <v>48.293069234113098</v>
      </c>
      <c r="M1300">
        <v>46.361090338279901</v>
      </c>
      <c r="N1300">
        <v>1.9458797544167601</v>
      </c>
      <c r="O1300">
        <v>19.392897855329601</v>
      </c>
      <c r="P1300">
        <v>31.073738680465699</v>
      </c>
      <c r="Q1300">
        <v>3.6084567296624001E-2</v>
      </c>
    </row>
    <row r="1301" spans="1:17" hidden="1" x14ac:dyDescent="0.3">
      <c r="A1301" t="s">
        <v>2763</v>
      </c>
      <c r="B1301" t="s">
        <v>2764</v>
      </c>
      <c r="C1301" t="str">
        <f>IFERROR(VLOOKUP(Table1[[#This Row],[Ticker]],[1]!Table2[[Symbol]:[Industry]],2,FALSE),"-")</f>
        <v>-</v>
      </c>
      <c r="D1301" t="s">
        <v>21</v>
      </c>
      <c r="E1301">
        <v>1495.6056469799901</v>
      </c>
      <c r="F1301">
        <v>404.5</v>
      </c>
      <c r="G1301">
        <v>15.165887682006201</v>
      </c>
      <c r="H1301">
        <v>4.0462924834704701</v>
      </c>
      <c r="I1301">
        <v>17.459774506014</v>
      </c>
      <c r="J1301">
        <v>-2.3737891609207198</v>
      </c>
      <c r="K1301">
        <v>372.30677092709902</v>
      </c>
      <c r="L1301">
        <v>334.20620444853103</v>
      </c>
      <c r="M1301">
        <v>59.157977612643201</v>
      </c>
      <c r="N1301">
        <v>1.18721293324734</v>
      </c>
      <c r="O1301">
        <v>11.1990111248454</v>
      </c>
      <c r="P1301">
        <v>62.842190016102997</v>
      </c>
      <c r="Q1301">
        <v>-1.3627139626614E-2</v>
      </c>
    </row>
    <row r="1302" spans="1:17" hidden="1" x14ac:dyDescent="0.3">
      <c r="A1302" t="s">
        <v>2765</v>
      </c>
      <c r="B1302" t="s">
        <v>2766</v>
      </c>
      <c r="C1302" t="str">
        <f>IFERROR(VLOOKUP(Table1[[#This Row],[Ticker]],[1]!Table2[[Symbol]:[Industry]],2,FALSE),"-")</f>
        <v>-</v>
      </c>
      <c r="D1302" t="s">
        <v>57</v>
      </c>
      <c r="E1302">
        <v>1489.98</v>
      </c>
      <c r="F1302">
        <v>987.85</v>
      </c>
      <c r="G1302">
        <v>148.34667853645701</v>
      </c>
      <c r="H1302">
        <v>25.282515719693698</v>
      </c>
      <c r="I1302">
        <v>86.879489895518105</v>
      </c>
      <c r="J1302">
        <v>-3.9643491449237702</v>
      </c>
      <c r="K1302">
        <v>834.43230613214598</v>
      </c>
      <c r="L1302">
        <v>633.087999221014</v>
      </c>
      <c r="M1302">
        <v>62.668672881417599</v>
      </c>
      <c r="N1302">
        <v>0.92254003790906602</v>
      </c>
      <c r="O1302">
        <v>9.1511869210912398</v>
      </c>
      <c r="P1302">
        <v>194.39725823275199</v>
      </c>
      <c r="Q1302">
        <v>0.17717478445455601</v>
      </c>
    </row>
    <row r="1303" spans="1:17" hidden="1" x14ac:dyDescent="0.3">
      <c r="A1303" t="s">
        <v>2767</v>
      </c>
      <c r="B1303" t="s">
        <v>2768</v>
      </c>
      <c r="C1303" t="str">
        <f>IFERROR(VLOOKUP(Table1[[#This Row],[Ticker]],[1]!Table2[[Symbol]:[Industry]],2,FALSE),"-")</f>
        <v>-</v>
      </c>
      <c r="D1303" t="s">
        <v>412</v>
      </c>
      <c r="E1303">
        <v>1487.5148717540001</v>
      </c>
      <c r="F1303">
        <v>36.520000000000003</v>
      </c>
      <c r="G1303">
        <v>24.328582117253902</v>
      </c>
      <c r="H1303">
        <v>-14.820100983851001</v>
      </c>
      <c r="I1303">
        <v>-6.5577778093335199</v>
      </c>
      <c r="J1303">
        <v>-3.09518981640751</v>
      </c>
      <c r="K1303">
        <v>38.885945376329197</v>
      </c>
      <c r="L1303">
        <v>35.3574754526798</v>
      </c>
      <c r="M1303">
        <v>34.859047691708398</v>
      </c>
      <c r="N1303">
        <v>0.70002838857948801</v>
      </c>
      <c r="O1303">
        <v>27.327491785323001</v>
      </c>
      <c r="P1303">
        <v>79.019607843137194</v>
      </c>
      <c r="Q1303">
        <v>2.0238317998379999E-3</v>
      </c>
    </row>
    <row r="1304" spans="1:17" hidden="1" x14ac:dyDescent="0.3">
      <c r="A1304" t="s">
        <v>2769</v>
      </c>
      <c r="B1304" t="s">
        <v>2770</v>
      </c>
      <c r="C1304" t="str">
        <f>IFERROR(VLOOKUP(Table1[[#This Row],[Ticker]],[1]!Table2[[Symbol]:[Industry]],2,FALSE),"-")</f>
        <v>-</v>
      </c>
      <c r="D1304" t="s">
        <v>226</v>
      </c>
      <c r="E1304">
        <v>1487.4533249999999</v>
      </c>
      <c r="F1304">
        <v>982.4</v>
      </c>
      <c r="G1304">
        <v>55.210336171215602</v>
      </c>
      <c r="H1304">
        <v>-22.933849698506499</v>
      </c>
      <c r="I1304">
        <v>-21.238172355910201</v>
      </c>
      <c r="J1304">
        <v>-4.5783539401043001</v>
      </c>
      <c r="K1304">
        <v>1127.79465428856</v>
      </c>
      <c r="L1304">
        <v>1003.83611582399</v>
      </c>
      <c r="M1304">
        <v>35.623176124696698</v>
      </c>
      <c r="N1304">
        <v>0.696885976748296</v>
      </c>
      <c r="O1304">
        <v>51.949307817589499</v>
      </c>
      <c r="P1304">
        <v>103.101095720487</v>
      </c>
      <c r="Q1304">
        <v>0.130595856074604</v>
      </c>
    </row>
    <row r="1305" spans="1:17" hidden="1" x14ac:dyDescent="0.3">
      <c r="A1305" t="s">
        <v>2771</v>
      </c>
      <c r="B1305" t="s">
        <v>2772</v>
      </c>
      <c r="C1305" t="str">
        <f>IFERROR(VLOOKUP(Table1[[#This Row],[Ticker]],[1]!Table2[[Symbol]:[Industry]],2,FALSE),"-")</f>
        <v>-</v>
      </c>
      <c r="D1305" t="s">
        <v>2773</v>
      </c>
      <c r="E1305">
        <v>1487.21155802</v>
      </c>
      <c r="F1305">
        <v>668.9</v>
      </c>
      <c r="G1305">
        <v>1294.9428903633</v>
      </c>
      <c r="H1305">
        <v>-2.9576075770086998</v>
      </c>
      <c r="I1305">
        <v>22.6756204994767</v>
      </c>
      <c r="J1305">
        <v>0.81712301895947503</v>
      </c>
      <c r="K1305">
        <v>655.60972895401403</v>
      </c>
      <c r="L1305">
        <v>448.37841906659202</v>
      </c>
      <c r="M1305">
        <v>46.281730813748602</v>
      </c>
      <c r="N1305">
        <v>0.78960683841273804</v>
      </c>
      <c r="O1305">
        <v>19.300343848108799</v>
      </c>
      <c r="P1305">
        <v>1324.7071352502601</v>
      </c>
    </row>
    <row r="1306" spans="1:17" hidden="1" x14ac:dyDescent="0.3">
      <c r="A1306" t="s">
        <v>2774</v>
      </c>
      <c r="B1306" t="s">
        <v>2775</v>
      </c>
      <c r="C1306" t="str">
        <f>IFERROR(VLOOKUP(Table1[[#This Row],[Ticker]],[1]!Table2[[Symbol]:[Industry]],2,FALSE),"-")</f>
        <v>-</v>
      </c>
      <c r="D1306" t="s">
        <v>262</v>
      </c>
      <c r="E1306">
        <v>1484.2635</v>
      </c>
      <c r="F1306">
        <v>1667.75</v>
      </c>
      <c r="G1306">
        <v>109.40827770015601</v>
      </c>
      <c r="H1306">
        <v>4.3745198116978097</v>
      </c>
      <c r="I1306">
        <v>88.391999220889602</v>
      </c>
      <c r="J1306">
        <v>-3.9027477174815699</v>
      </c>
      <c r="K1306">
        <v>1580.6934835893701</v>
      </c>
      <c r="L1306">
        <v>1139.6401439502299</v>
      </c>
      <c r="M1306">
        <v>47.736676724363399</v>
      </c>
      <c r="N1306">
        <v>0.55810223855663199</v>
      </c>
      <c r="O1306">
        <v>15.071203717583501</v>
      </c>
      <c r="P1306">
        <v>301.86746987951801</v>
      </c>
      <c r="Q1306">
        <v>0.26771488230233997</v>
      </c>
    </row>
    <row r="1307" spans="1:17" hidden="1" x14ac:dyDescent="0.3">
      <c r="A1307" t="s">
        <v>2776</v>
      </c>
      <c r="B1307" t="s">
        <v>2777</v>
      </c>
      <c r="C1307" t="str">
        <f>IFERROR(VLOOKUP(Table1[[#This Row],[Ticker]],[1]!Table2[[Symbol]:[Industry]],2,FALSE),"-")</f>
        <v>-</v>
      </c>
      <c r="D1307" t="s">
        <v>283</v>
      </c>
      <c r="E1307">
        <v>1482.44265</v>
      </c>
      <c r="F1307">
        <v>88.54</v>
      </c>
      <c r="G1307">
        <v>-28.541387744108299</v>
      </c>
      <c r="H1307">
        <v>7.2741253287929197</v>
      </c>
      <c r="I1307">
        <v>-17.4472357014008</v>
      </c>
      <c r="J1307">
        <v>1.65409940426158</v>
      </c>
      <c r="K1307">
        <v>85.266163820560806</v>
      </c>
      <c r="L1307">
        <v>84.896910146921201</v>
      </c>
      <c r="M1307">
        <v>66.482296430671596</v>
      </c>
      <c r="N1307">
        <v>2.4818308327415699</v>
      </c>
      <c r="O1307">
        <v>18.533995934041101</v>
      </c>
      <c r="P1307">
        <v>28.318840579710098</v>
      </c>
      <c r="Q1307">
        <v>3.4155339106205003E-2</v>
      </c>
    </row>
    <row r="1308" spans="1:17" hidden="1" x14ac:dyDescent="0.3">
      <c r="A1308" t="s">
        <v>2778</v>
      </c>
      <c r="B1308" t="s">
        <v>2779</v>
      </c>
      <c r="C1308" t="str">
        <f>IFERROR(VLOOKUP(Table1[[#This Row],[Ticker]],[1]!Table2[[Symbol]:[Industry]],2,FALSE),"-")</f>
        <v>-</v>
      </c>
      <c r="D1308" t="s">
        <v>133</v>
      </c>
      <c r="E1308">
        <v>1477.4310510600001</v>
      </c>
      <c r="F1308">
        <v>26.73</v>
      </c>
      <c r="G1308">
        <v>-19.30969943242</v>
      </c>
      <c r="H1308">
        <v>-5.65454650055434</v>
      </c>
      <c r="I1308">
        <v>-42.942647075446999</v>
      </c>
      <c r="J1308">
        <v>-3.1070003636693801</v>
      </c>
      <c r="K1308">
        <v>28.506435641060399</v>
      </c>
      <c r="L1308">
        <v>28.570026782009599</v>
      </c>
      <c r="M1308">
        <v>48.382944978971899</v>
      </c>
      <c r="N1308">
        <v>0.67226722834114505</v>
      </c>
      <c r="O1308">
        <v>47.399925177702897</v>
      </c>
      <c r="P1308">
        <v>25.492957746478801</v>
      </c>
      <c r="Q1308">
        <v>0.206354198336896</v>
      </c>
    </row>
    <row r="1309" spans="1:17" hidden="1" x14ac:dyDescent="0.3">
      <c r="A1309" t="s">
        <v>2780</v>
      </c>
      <c r="B1309" t="s">
        <v>2781</v>
      </c>
      <c r="C1309" t="str">
        <f>IFERROR(VLOOKUP(Table1[[#This Row],[Ticker]],[1]!Table2[[Symbol]:[Industry]],2,FALSE),"-")</f>
        <v>-</v>
      </c>
      <c r="D1309" t="s">
        <v>89</v>
      </c>
      <c r="E1309">
        <v>1476.8635424399999</v>
      </c>
      <c r="F1309">
        <v>570.6</v>
      </c>
      <c r="G1309">
        <v>72.468609977468304</v>
      </c>
      <c r="H1309">
        <v>-4.9185325183854101</v>
      </c>
      <c r="I1309">
        <v>12.447244190501801</v>
      </c>
      <c r="J1309">
        <v>0.27936938179720799</v>
      </c>
      <c r="K1309">
        <v>576.52725416740805</v>
      </c>
      <c r="L1309">
        <v>459.41663987799399</v>
      </c>
      <c r="M1309">
        <v>43.963948102888203</v>
      </c>
      <c r="N1309">
        <v>0.26636279904896998</v>
      </c>
      <c r="O1309">
        <v>24.430424114966598</v>
      </c>
      <c r="P1309">
        <v>186.30205720020001</v>
      </c>
      <c r="Q1309">
        <v>0.20580013224121199</v>
      </c>
    </row>
    <row r="1310" spans="1:17" hidden="1" x14ac:dyDescent="0.3">
      <c r="A1310" t="s">
        <v>2782</v>
      </c>
      <c r="B1310" t="s">
        <v>2783</v>
      </c>
      <c r="C1310" t="str">
        <f>IFERROR(VLOOKUP(Table1[[#This Row],[Ticker]],[1]!Table2[[Symbol]:[Industry]],2,FALSE),"-")</f>
        <v>-</v>
      </c>
      <c r="D1310" t="s">
        <v>92</v>
      </c>
      <c r="E1310">
        <v>1465.0223699999999</v>
      </c>
      <c r="F1310">
        <v>907.65</v>
      </c>
      <c r="G1310">
        <v>-8.5826694530535903</v>
      </c>
      <c r="H1310">
        <v>8.8072393082317895</v>
      </c>
      <c r="I1310">
        <v>-1.6765163808469401</v>
      </c>
      <c r="J1310">
        <v>13.553912121625499</v>
      </c>
      <c r="K1310">
        <v>821.25588915276603</v>
      </c>
      <c r="L1310">
        <v>809.22885776948203</v>
      </c>
      <c r="M1310">
        <v>82.724516398239999</v>
      </c>
      <c r="N1310">
        <v>3.1721561427316902</v>
      </c>
      <c r="O1310">
        <v>15.2867294662039</v>
      </c>
      <c r="P1310">
        <v>30.063767285233201</v>
      </c>
      <c r="Q1310">
        <v>-5.1057089552592E-2</v>
      </c>
    </row>
    <row r="1311" spans="1:17" hidden="1" x14ac:dyDescent="0.3">
      <c r="A1311" t="s">
        <v>2784</v>
      </c>
      <c r="B1311" t="s">
        <v>2785</v>
      </c>
      <c r="C1311" t="str">
        <f>IFERROR(VLOOKUP(Table1[[#This Row],[Ticker]],[1]!Table2[[Symbol]:[Industry]],2,FALSE),"-")</f>
        <v>-</v>
      </c>
      <c r="D1311" t="s">
        <v>46</v>
      </c>
      <c r="E1311">
        <v>1464.508559439</v>
      </c>
      <c r="F1311">
        <v>243.36</v>
      </c>
      <c r="G1311">
        <v>567.54234537091395</v>
      </c>
      <c r="H1311">
        <v>25.614552354206101</v>
      </c>
      <c r="I1311">
        <v>109.54873696152301</v>
      </c>
      <c r="J1311">
        <v>8.5852515863388597</v>
      </c>
      <c r="K1311">
        <v>195.14605997517401</v>
      </c>
      <c r="L1311">
        <v>138.35616628433101</v>
      </c>
      <c r="M1311">
        <v>74.331189116503097</v>
      </c>
      <c r="N1311">
        <v>1.31185194139842</v>
      </c>
      <c r="O1311">
        <v>6.8376068376068302</v>
      </c>
      <c r="P1311">
        <v>624.28571428571399</v>
      </c>
      <c r="Q1311">
        <v>0.217534149100056</v>
      </c>
    </row>
    <row r="1312" spans="1:17" hidden="1" x14ac:dyDescent="0.3">
      <c r="A1312" t="s">
        <v>2786</v>
      </c>
      <c r="B1312" t="s">
        <v>2787</v>
      </c>
      <c r="C1312" t="str">
        <f>IFERROR(VLOOKUP(Table1[[#This Row],[Ticker]],[1]!Table2[[Symbol]:[Industry]],2,FALSE),"-")</f>
        <v>-</v>
      </c>
      <c r="D1312" t="s">
        <v>446</v>
      </c>
      <c r="E1312">
        <v>1457.2632459700001</v>
      </c>
      <c r="F1312">
        <v>601.04999999999995</v>
      </c>
      <c r="G1312">
        <v>-61.009955250726598</v>
      </c>
      <c r="H1312">
        <v>-12.6305578321463</v>
      </c>
      <c r="I1312">
        <v>-33.216378709837798</v>
      </c>
      <c r="J1312">
        <v>-0.308533421763166</v>
      </c>
      <c r="K1312">
        <v>647.349576531764</v>
      </c>
      <c r="L1312">
        <v>687.97994066973297</v>
      </c>
      <c r="M1312">
        <v>42.005289483129701</v>
      </c>
      <c r="N1312">
        <v>0.767179859069268</v>
      </c>
      <c r="O1312">
        <v>53.065468762998002</v>
      </c>
      <c r="P1312">
        <v>4.66695690030474</v>
      </c>
      <c r="Q1312">
        <v>-1.3435007070072001E-2</v>
      </c>
    </row>
    <row r="1313" spans="1:17" hidden="1" x14ac:dyDescent="0.3">
      <c r="A1313" t="s">
        <v>2788</v>
      </c>
      <c r="B1313" t="s">
        <v>2789</v>
      </c>
      <c r="C1313" t="str">
        <f>IFERROR(VLOOKUP(Table1[[#This Row],[Ticker]],[1]!Table2[[Symbol]:[Industry]],2,FALSE),"-")</f>
        <v>-</v>
      </c>
      <c r="D1313" t="s">
        <v>412</v>
      </c>
      <c r="E1313">
        <v>1453.9812999999999</v>
      </c>
      <c r="F1313">
        <v>1333.7</v>
      </c>
      <c r="G1313">
        <v>316.694122526743</v>
      </c>
      <c r="H1313">
        <v>44.248111190128</v>
      </c>
      <c r="I1313">
        <v>180.254784859106</v>
      </c>
      <c r="J1313">
        <v>3.5884814690154498</v>
      </c>
      <c r="K1313">
        <v>1093.15718143346</v>
      </c>
      <c r="L1313">
        <v>756.92094765279899</v>
      </c>
      <c r="M1313">
        <v>66.136835775317806</v>
      </c>
      <c r="N1313">
        <v>0.39913901836692101</v>
      </c>
      <c r="O1313">
        <v>18.332458573892101</v>
      </c>
      <c r="P1313">
        <v>346.72584156757603</v>
      </c>
      <c r="Q1313">
        <v>0.15800469845235099</v>
      </c>
    </row>
    <row r="1314" spans="1:17" hidden="1" x14ac:dyDescent="0.3">
      <c r="A1314" t="s">
        <v>2790</v>
      </c>
      <c r="B1314" t="s">
        <v>2791</v>
      </c>
      <c r="C1314" t="str">
        <f>IFERROR(VLOOKUP(Table1[[#This Row],[Ticker]],[1]!Table2[[Symbol]:[Industry]],2,FALSE),"-")</f>
        <v>-</v>
      </c>
      <c r="D1314" t="s">
        <v>359</v>
      </c>
      <c r="E1314">
        <v>1449.6</v>
      </c>
      <c r="F1314">
        <v>47.65</v>
      </c>
      <c r="G1314">
        <v>-16.983179798207999</v>
      </c>
      <c r="H1314">
        <v>-9.9632736794352805</v>
      </c>
      <c r="I1314">
        <v>-1.3466685379546299</v>
      </c>
      <c r="J1314">
        <v>-3.5229087183532299</v>
      </c>
      <c r="K1314">
        <v>45.110040064290402</v>
      </c>
      <c r="M1314">
        <v>49.163408704948203</v>
      </c>
      <c r="N1314">
        <v>0.41769644762215902</v>
      </c>
      <c r="O1314">
        <v>18.698845750262301</v>
      </c>
      <c r="P1314">
        <v>58.8333333333333</v>
      </c>
    </row>
    <row r="1315" spans="1:17" hidden="1" x14ac:dyDescent="0.3">
      <c r="A1315" t="s">
        <v>2792</v>
      </c>
      <c r="B1315" t="s">
        <v>2793</v>
      </c>
      <c r="C1315" t="str">
        <f>IFERROR(VLOOKUP(Table1[[#This Row],[Ticker]],[1]!Table2[[Symbol]:[Industry]],2,FALSE),"-")</f>
        <v>-</v>
      </c>
      <c r="D1315" t="s">
        <v>21</v>
      </c>
      <c r="E1315">
        <v>1447.69128942</v>
      </c>
      <c r="F1315">
        <v>128.66999999999999</v>
      </c>
      <c r="G1315">
        <v>10.950427554832</v>
      </c>
      <c r="H1315">
        <v>-8.2858317513969002</v>
      </c>
      <c r="I1315">
        <v>-21.426004520083801</v>
      </c>
      <c r="J1315">
        <v>5.3773231081080901</v>
      </c>
      <c r="K1315">
        <v>125.466518857669</v>
      </c>
      <c r="L1315">
        <v>117.315999575554</v>
      </c>
      <c r="M1315">
        <v>66.508497476866495</v>
      </c>
      <c r="N1315">
        <v>0.56828319922311699</v>
      </c>
      <c r="O1315">
        <v>37.172612108494597</v>
      </c>
      <c r="P1315">
        <v>58.851851851851798</v>
      </c>
      <c r="Q1315">
        <v>1.1314624492592001E-2</v>
      </c>
    </row>
    <row r="1316" spans="1:17" hidden="1" x14ac:dyDescent="0.3">
      <c r="A1316" t="s">
        <v>2794</v>
      </c>
      <c r="B1316" t="s">
        <v>2795</v>
      </c>
      <c r="C1316" t="str">
        <f>IFERROR(VLOOKUP(Table1[[#This Row],[Ticker]],[1]!Table2[[Symbol]:[Industry]],2,FALSE),"-")</f>
        <v>-</v>
      </c>
      <c r="D1316" t="s">
        <v>21</v>
      </c>
      <c r="E1316">
        <v>1444.1280784620001</v>
      </c>
      <c r="F1316">
        <v>216.69</v>
      </c>
      <c r="G1316">
        <v>28.3459338799079</v>
      </c>
      <c r="H1316">
        <v>31.0005346740421</v>
      </c>
      <c r="I1316">
        <v>38.632224075085603</v>
      </c>
      <c r="J1316">
        <v>-8.2895990853410204</v>
      </c>
      <c r="K1316">
        <v>185.870488732496</v>
      </c>
      <c r="L1316">
        <v>156.18252608093701</v>
      </c>
      <c r="M1316">
        <v>60.605942120564301</v>
      </c>
      <c r="N1316">
        <v>1.8511837391672299</v>
      </c>
      <c r="O1316">
        <v>15.3260418108819</v>
      </c>
      <c r="P1316">
        <v>84.181895452613603</v>
      </c>
      <c r="Q1316">
        <v>0.114610235447658</v>
      </c>
    </row>
    <row r="1317" spans="1:17" hidden="1" x14ac:dyDescent="0.3">
      <c r="A1317" t="s">
        <v>2796</v>
      </c>
      <c r="B1317" t="s">
        <v>2797</v>
      </c>
      <c r="C1317" t="str">
        <f>IFERROR(VLOOKUP(Table1[[#This Row],[Ticker]],[1]!Table2[[Symbol]:[Industry]],2,FALSE),"-")</f>
        <v>-</v>
      </c>
      <c r="D1317" t="s">
        <v>514</v>
      </c>
      <c r="E1317">
        <v>1440.9176009299999</v>
      </c>
      <c r="F1317">
        <v>592.95000000000005</v>
      </c>
      <c r="G1317">
        <v>1.0143170892145099</v>
      </c>
      <c r="H1317">
        <v>-0.79163868667206505</v>
      </c>
      <c r="I1317">
        <v>25.472030940680501</v>
      </c>
      <c r="J1317">
        <v>6.5964369118619599</v>
      </c>
      <c r="K1317">
        <v>560.85061808665705</v>
      </c>
      <c r="L1317">
        <v>492.251155318717</v>
      </c>
      <c r="M1317">
        <v>74.923430547353107</v>
      </c>
      <c r="N1317">
        <v>0.41970376056512299</v>
      </c>
      <c r="O1317">
        <v>14.6808331225229</v>
      </c>
      <c r="P1317">
        <v>75.662864760776102</v>
      </c>
      <c r="Q1317">
        <v>0.16291544621322701</v>
      </c>
    </row>
    <row r="1318" spans="1:17" hidden="1" x14ac:dyDescent="0.3">
      <c r="A1318" t="s">
        <v>2798</v>
      </c>
      <c r="B1318" t="s">
        <v>2799</v>
      </c>
      <c r="C1318" t="str">
        <f>IFERROR(VLOOKUP(Table1[[#This Row],[Ticker]],[1]!Table2[[Symbol]:[Industry]],2,FALSE),"-")</f>
        <v>-</v>
      </c>
      <c r="D1318" t="s">
        <v>2800</v>
      </c>
      <c r="E1318">
        <v>1432.413351147</v>
      </c>
      <c r="F1318">
        <v>213.4</v>
      </c>
      <c r="G1318">
        <v>-61.410625412269702</v>
      </c>
      <c r="H1318">
        <v>35.120020396216397</v>
      </c>
      <c r="I1318">
        <v>-20.715608435204</v>
      </c>
      <c r="J1318">
        <v>11.098140151613901</v>
      </c>
      <c r="K1318">
        <v>180.15147139757201</v>
      </c>
      <c r="M1318">
        <v>78.499942742930898</v>
      </c>
      <c r="N1318">
        <v>2.1863247765960501</v>
      </c>
      <c r="O1318">
        <v>52.202436738519197</v>
      </c>
      <c r="P1318">
        <v>46.969696969696997</v>
      </c>
    </row>
    <row r="1319" spans="1:17" hidden="1" x14ac:dyDescent="0.3">
      <c r="A1319" t="s">
        <v>2801</v>
      </c>
      <c r="B1319" t="s">
        <v>2802</v>
      </c>
      <c r="C1319" t="str">
        <f>IFERROR(VLOOKUP(Table1[[#This Row],[Ticker]],[1]!Table2[[Symbol]:[Industry]],2,FALSE),"-")</f>
        <v>-</v>
      </c>
      <c r="D1319" t="s">
        <v>226</v>
      </c>
      <c r="E1319">
        <v>1429.9610414599999</v>
      </c>
      <c r="F1319">
        <v>374.15</v>
      </c>
      <c r="G1319">
        <v>-45.334593527380598</v>
      </c>
      <c r="H1319">
        <v>-13.691817129158499</v>
      </c>
      <c r="I1319">
        <v>-38.701869298519298</v>
      </c>
      <c r="J1319">
        <v>-2.30140027771919</v>
      </c>
      <c r="K1319">
        <v>411.80110500069298</v>
      </c>
      <c r="L1319">
        <v>467.92003735591697</v>
      </c>
      <c r="M1319">
        <v>35.878587475094697</v>
      </c>
      <c r="N1319">
        <v>0.94981438036981303</v>
      </c>
      <c r="O1319">
        <v>69.824936522784895</v>
      </c>
      <c r="P1319">
        <v>1.7403127124405</v>
      </c>
    </row>
    <row r="1320" spans="1:17" hidden="1" x14ac:dyDescent="0.3">
      <c r="A1320" t="s">
        <v>2803</v>
      </c>
      <c r="B1320" t="s">
        <v>2804</v>
      </c>
      <c r="C1320" t="str">
        <f>IFERROR(VLOOKUP(Table1[[#This Row],[Ticker]],[1]!Table2[[Symbol]:[Industry]],2,FALSE),"-")</f>
        <v>-</v>
      </c>
      <c r="D1320" t="s">
        <v>2805</v>
      </c>
      <c r="E1320">
        <v>1427.0688531999999</v>
      </c>
      <c r="F1320">
        <v>663.35</v>
      </c>
      <c r="G1320">
        <v>174.94406930687899</v>
      </c>
      <c r="H1320">
        <v>37.627884185666801</v>
      </c>
      <c r="I1320">
        <v>73.683704651883602</v>
      </c>
      <c r="J1320">
        <v>20.907261711817199</v>
      </c>
      <c r="K1320">
        <v>476.35413223456197</v>
      </c>
      <c r="L1320">
        <v>345.10403264993897</v>
      </c>
      <c r="M1320">
        <v>88.441691231243595</v>
      </c>
      <c r="N1320">
        <v>1.52123507136615</v>
      </c>
      <c r="O1320">
        <v>6.7837491520306104E-2</v>
      </c>
      <c r="P1320">
        <v>256.73568163484799</v>
      </c>
    </row>
    <row r="1321" spans="1:17" hidden="1" x14ac:dyDescent="0.3">
      <c r="A1321" t="s">
        <v>2806</v>
      </c>
      <c r="B1321" t="s">
        <v>2807</v>
      </c>
      <c r="C1321" t="str">
        <f>IFERROR(VLOOKUP(Table1[[#This Row],[Ticker]],[1]!Table2[[Symbol]:[Industry]],2,FALSE),"-")</f>
        <v>-</v>
      </c>
      <c r="D1321" t="s">
        <v>51</v>
      </c>
      <c r="E1321">
        <v>1424.5142553600001</v>
      </c>
      <c r="F1321">
        <v>705.65</v>
      </c>
      <c r="G1321">
        <v>9.8854681547918801</v>
      </c>
      <c r="H1321">
        <v>7.3985542127589303</v>
      </c>
      <c r="I1321">
        <v>-11.5250436957778</v>
      </c>
      <c r="J1321">
        <v>-0.77214964583293999</v>
      </c>
      <c r="K1321">
        <v>656.83271781008</v>
      </c>
      <c r="L1321">
        <v>605.92662833268298</v>
      </c>
      <c r="M1321">
        <v>65.908239821146395</v>
      </c>
      <c r="N1321">
        <v>1.30680495045687</v>
      </c>
      <c r="O1321">
        <v>7.0148090413094204</v>
      </c>
      <c r="P1321">
        <v>49.5021186440677</v>
      </c>
      <c r="Q1321">
        <v>7.7237598316267003E-2</v>
      </c>
    </row>
    <row r="1322" spans="1:17" hidden="1" x14ac:dyDescent="0.3">
      <c r="A1322" t="s">
        <v>2808</v>
      </c>
      <c r="B1322" t="s">
        <v>2809</v>
      </c>
      <c r="C1322" t="str">
        <f>IFERROR(VLOOKUP(Table1[[#This Row],[Ticker]],[1]!Table2[[Symbol]:[Industry]],2,FALSE),"-")</f>
        <v>-</v>
      </c>
      <c r="D1322" t="s">
        <v>303</v>
      </c>
      <c r="E1322">
        <v>1422.0236021430001</v>
      </c>
      <c r="F1322">
        <v>21.55</v>
      </c>
      <c r="G1322">
        <v>29.276345518938498</v>
      </c>
      <c r="H1322">
        <v>-4.5381347016713098</v>
      </c>
      <c r="I1322">
        <v>-45.931531095066397</v>
      </c>
      <c r="J1322">
        <v>-1.27795922340374</v>
      </c>
      <c r="K1322">
        <v>22.628142560096698</v>
      </c>
      <c r="L1322">
        <v>24.2281702797873</v>
      </c>
      <c r="M1322">
        <v>54.179878483175401</v>
      </c>
      <c r="N1322">
        <v>1.2678441508554901</v>
      </c>
      <c r="O1322">
        <v>94.895591647331699</v>
      </c>
      <c r="P1322">
        <v>60.223048327137498</v>
      </c>
      <c r="Q1322">
        <v>8.9380954830692E-2</v>
      </c>
    </row>
    <row r="1323" spans="1:17" hidden="1" x14ac:dyDescent="0.3">
      <c r="A1323" t="s">
        <v>2810</v>
      </c>
      <c r="B1323" t="s">
        <v>2811</v>
      </c>
      <c r="C1323" t="str">
        <f>IFERROR(VLOOKUP(Table1[[#This Row],[Ticker]],[1]!Table2[[Symbol]:[Industry]],2,FALSE),"-")</f>
        <v>-</v>
      </c>
      <c r="D1323" t="s">
        <v>262</v>
      </c>
      <c r="E1323">
        <v>1416.83916</v>
      </c>
      <c r="F1323">
        <v>1421.7</v>
      </c>
      <c r="G1323">
        <v>403.00697489943099</v>
      </c>
      <c r="H1323">
        <v>-13.4529459324346</v>
      </c>
      <c r="I1323">
        <v>44.420275740969402</v>
      </c>
      <c r="J1323">
        <v>-5.1221211819724699</v>
      </c>
      <c r="K1323">
        <v>1451.6419111569501</v>
      </c>
      <c r="L1323">
        <v>1136.1353284141201</v>
      </c>
      <c r="M1323">
        <v>42.726960273702602</v>
      </c>
      <c r="N1323">
        <v>0.68084961602961502</v>
      </c>
      <c r="O1323">
        <v>22.1741576985299</v>
      </c>
      <c r="P1323">
        <v>438.01324503311201</v>
      </c>
      <c r="Q1323">
        <v>0.17576793838306101</v>
      </c>
    </row>
    <row r="1324" spans="1:17" hidden="1" x14ac:dyDescent="0.3">
      <c r="A1324" t="s">
        <v>2812</v>
      </c>
      <c r="B1324" t="s">
        <v>2813</v>
      </c>
      <c r="C1324" t="str">
        <f>IFERROR(VLOOKUP(Table1[[#This Row],[Ticker]],[1]!Table2[[Symbol]:[Industry]],2,FALSE),"-")</f>
        <v>-</v>
      </c>
      <c r="D1324" t="s">
        <v>1539</v>
      </c>
      <c r="E1324">
        <v>1415.3067830760001</v>
      </c>
      <c r="F1324">
        <v>237.9</v>
      </c>
      <c r="G1324">
        <v>-53.170555253997001</v>
      </c>
      <c r="H1324">
        <v>8.3143711609451199</v>
      </c>
      <c r="I1324">
        <v>-14.5046180488225</v>
      </c>
      <c r="J1324">
        <v>5.8913230692832199</v>
      </c>
      <c r="K1324">
        <v>223.868404827294</v>
      </c>
      <c r="L1324">
        <v>240.22948031438301</v>
      </c>
      <c r="M1324">
        <v>76.611024174689007</v>
      </c>
      <c r="N1324">
        <v>1.8423747006593001</v>
      </c>
      <c r="O1324">
        <v>35.182849936948301</v>
      </c>
      <c r="P1324">
        <v>19.337848006019499</v>
      </c>
      <c r="Q1324">
        <v>7.0883476848820001E-3</v>
      </c>
    </row>
    <row r="1325" spans="1:17" hidden="1" x14ac:dyDescent="0.3">
      <c r="A1325" t="s">
        <v>2814</v>
      </c>
      <c r="B1325" t="s">
        <v>2815</v>
      </c>
      <c r="C1325" t="str">
        <f>IFERROR(VLOOKUP(Table1[[#This Row],[Ticker]],[1]!Table2[[Symbol]:[Industry]],2,FALSE),"-")</f>
        <v>-</v>
      </c>
      <c r="D1325" t="s">
        <v>51</v>
      </c>
      <c r="E1325">
        <v>1413.9962332</v>
      </c>
      <c r="F1325">
        <v>1505.2</v>
      </c>
      <c r="G1325">
        <v>18.970932978647099</v>
      </c>
      <c r="H1325">
        <v>11.399023721697899</v>
      </c>
      <c r="I1325">
        <v>5.1905382718214703</v>
      </c>
      <c r="J1325">
        <v>3.918072522628</v>
      </c>
      <c r="K1325">
        <v>1319.3511341124599</v>
      </c>
      <c r="L1325">
        <v>1234.0516035678099</v>
      </c>
      <c r="M1325">
        <v>69.028877071413703</v>
      </c>
      <c r="N1325">
        <v>1.2145869511287499</v>
      </c>
      <c r="O1325">
        <v>5.9659845867658703</v>
      </c>
      <c r="P1325">
        <v>68.678209222838504</v>
      </c>
      <c r="Q1325">
        <v>0.12581976399900799</v>
      </c>
    </row>
    <row r="1326" spans="1:17" hidden="1" x14ac:dyDescent="0.3">
      <c r="A1326" t="s">
        <v>2816</v>
      </c>
      <c r="B1326" t="s">
        <v>2817</v>
      </c>
      <c r="C1326" t="str">
        <f>IFERROR(VLOOKUP(Table1[[#This Row],[Ticker]],[1]!Table2[[Symbol]:[Industry]],2,FALSE),"-")</f>
        <v>-</v>
      </c>
      <c r="D1326" t="s">
        <v>104</v>
      </c>
      <c r="E1326">
        <v>1410.3539989999999</v>
      </c>
      <c r="F1326">
        <v>54</v>
      </c>
      <c r="G1326">
        <v>-8.1973831129897903</v>
      </c>
      <c r="H1326">
        <v>-12.433738683662201</v>
      </c>
      <c r="I1326">
        <v>-35.582279081257397</v>
      </c>
      <c r="J1326">
        <v>-4.1682870400176197</v>
      </c>
      <c r="K1326">
        <v>56.6105136106573</v>
      </c>
      <c r="L1326">
        <v>57.929675409337896</v>
      </c>
      <c r="M1326">
        <v>41.2381952962523</v>
      </c>
      <c r="N1326">
        <v>0.25735420990385799</v>
      </c>
      <c r="O1326">
        <v>60.185185185185098</v>
      </c>
      <c r="P1326">
        <v>51.260504201680597</v>
      </c>
      <c r="Q1326">
        <v>-1.8047988128678E-2</v>
      </c>
    </row>
    <row r="1327" spans="1:17" hidden="1" x14ac:dyDescent="0.3">
      <c r="A1327" t="s">
        <v>2818</v>
      </c>
      <c r="B1327" t="s">
        <v>2819</v>
      </c>
      <c r="C1327" t="str">
        <f>IFERROR(VLOOKUP(Table1[[#This Row],[Ticker]],[1]!Table2[[Symbol]:[Industry]],2,FALSE),"-")</f>
        <v>-</v>
      </c>
      <c r="D1327" t="s">
        <v>193</v>
      </c>
      <c r="E1327">
        <v>1405.5902695</v>
      </c>
      <c r="F1327">
        <v>1558.7</v>
      </c>
      <c r="G1327">
        <v>60.739299478715203</v>
      </c>
      <c r="H1327">
        <v>37.3794577563947</v>
      </c>
      <c r="I1327">
        <v>62.016463457704198</v>
      </c>
      <c r="J1327">
        <v>-2.40420736447023</v>
      </c>
      <c r="K1327">
        <v>1218.35682843567</v>
      </c>
      <c r="L1327">
        <v>1007.1897038338</v>
      </c>
      <c r="M1327">
        <v>74.616203655527201</v>
      </c>
      <c r="N1327">
        <v>2.0966186900480901</v>
      </c>
      <c r="O1327">
        <v>2.64322833130172</v>
      </c>
      <c r="P1327">
        <v>119.180201082753</v>
      </c>
      <c r="Q1327">
        <v>0.12772643846743501</v>
      </c>
    </row>
    <row r="1328" spans="1:17" hidden="1" x14ac:dyDescent="0.3">
      <c r="A1328" t="s">
        <v>2820</v>
      </c>
      <c r="B1328" t="s">
        <v>2821</v>
      </c>
      <c r="C1328" t="str">
        <f>IFERROR(VLOOKUP(Table1[[#This Row],[Ticker]],[1]!Table2[[Symbol]:[Industry]],2,FALSE),"-")</f>
        <v>-</v>
      </c>
      <c r="D1328" t="s">
        <v>402</v>
      </c>
      <c r="E1328">
        <v>1389.3366784249999</v>
      </c>
      <c r="F1328">
        <v>81.849999999999994</v>
      </c>
      <c r="G1328">
        <v>25.696343906956599</v>
      </c>
      <c r="H1328">
        <v>-5.0587769112969898</v>
      </c>
      <c r="I1328">
        <v>-3.8920433910217902</v>
      </c>
      <c r="J1328">
        <v>1.7948241938337499</v>
      </c>
      <c r="K1328">
        <v>77.1532825292133</v>
      </c>
      <c r="L1328">
        <v>68.766216803188797</v>
      </c>
      <c r="M1328">
        <v>62.241549400029299</v>
      </c>
      <c r="N1328">
        <v>0.90197669972786598</v>
      </c>
      <c r="O1328">
        <v>8.7354917532070893</v>
      </c>
      <c r="P1328">
        <v>77.548806941431593</v>
      </c>
      <c r="Q1328">
        <v>6.0776827797121999E-2</v>
      </c>
    </row>
    <row r="1329" spans="1:17" hidden="1" x14ac:dyDescent="0.3">
      <c r="A1329" t="s">
        <v>2822</v>
      </c>
      <c r="B1329" t="s">
        <v>2823</v>
      </c>
      <c r="C1329" t="str">
        <f>IFERROR(VLOOKUP(Table1[[#This Row],[Ticker]],[1]!Table2[[Symbol]:[Industry]],2,FALSE),"-")</f>
        <v>-</v>
      </c>
      <c r="D1329" t="s">
        <v>306</v>
      </c>
      <c r="E1329">
        <v>1387.70071293</v>
      </c>
      <c r="F1329">
        <v>150.05000000000001</v>
      </c>
      <c r="G1329">
        <v>31.3200277915101</v>
      </c>
      <c r="H1329">
        <v>28.685618070164399</v>
      </c>
      <c r="I1329">
        <v>30.848111783916</v>
      </c>
      <c r="J1329">
        <v>1.9026486552995601</v>
      </c>
      <c r="K1329">
        <v>132.569132321989</v>
      </c>
      <c r="L1329">
        <v>114.565919084703</v>
      </c>
      <c r="M1329">
        <v>52.637701890500999</v>
      </c>
      <c r="N1329">
        <v>1.5778195613858801</v>
      </c>
      <c r="O1329">
        <v>9.8967010996334501</v>
      </c>
      <c r="P1329">
        <v>83.211233211233207</v>
      </c>
      <c r="Q1329">
        <v>-7.10637496509E-4</v>
      </c>
    </row>
    <row r="1330" spans="1:17" hidden="1" x14ac:dyDescent="0.3">
      <c r="A1330" t="s">
        <v>2824</v>
      </c>
      <c r="B1330" t="s">
        <v>2825</v>
      </c>
      <c r="C1330" t="str">
        <f>IFERROR(VLOOKUP(Table1[[#This Row],[Ticker]],[1]!Table2[[Symbol]:[Industry]],2,FALSE),"-")</f>
        <v>-</v>
      </c>
      <c r="D1330" t="s">
        <v>80</v>
      </c>
      <c r="E1330">
        <v>1380.09649855</v>
      </c>
      <c r="F1330">
        <v>124.22</v>
      </c>
      <c r="G1330">
        <v>43.921437439656401</v>
      </c>
      <c r="H1330">
        <v>-15.0628755318073</v>
      </c>
      <c r="I1330">
        <v>-2.2178237168021102</v>
      </c>
      <c r="J1330">
        <v>-4.5578737533182601</v>
      </c>
      <c r="K1330">
        <v>127.92236009881501</v>
      </c>
      <c r="L1330">
        <v>112.954854257553</v>
      </c>
      <c r="M1330">
        <v>40.283649409892</v>
      </c>
      <c r="N1330">
        <v>0.29104176826287498</v>
      </c>
      <c r="O1330">
        <v>19.835775237481901</v>
      </c>
      <c r="P1330">
        <v>76.073706591070106</v>
      </c>
    </row>
    <row r="1331" spans="1:17" hidden="1" x14ac:dyDescent="0.3">
      <c r="A1331" t="s">
        <v>2826</v>
      </c>
      <c r="B1331" t="s">
        <v>2827</v>
      </c>
      <c r="C1331" t="str">
        <f>IFERROR(VLOOKUP(Table1[[#This Row],[Ticker]],[1]!Table2[[Symbol]:[Industry]],2,FALSE),"-")</f>
        <v>-</v>
      </c>
      <c r="D1331" t="s">
        <v>971</v>
      </c>
      <c r="E1331">
        <v>1377.865632</v>
      </c>
      <c r="F1331">
        <v>89.62</v>
      </c>
      <c r="G1331">
        <v>-15.307029050439199</v>
      </c>
      <c r="H1331">
        <v>0.411576030104084</v>
      </c>
      <c r="I1331">
        <v>-24.552521232908902</v>
      </c>
      <c r="J1331">
        <v>-5.0371053849662601</v>
      </c>
      <c r="K1331">
        <v>88.317619951146099</v>
      </c>
      <c r="L1331">
        <v>89.074382998344007</v>
      </c>
      <c r="M1331">
        <v>55.977287182925302</v>
      </c>
      <c r="N1331">
        <v>1.64999066129518</v>
      </c>
      <c r="O1331">
        <v>29.0448560589154</v>
      </c>
      <c r="P1331">
        <v>21.108108108108102</v>
      </c>
      <c r="Q1331">
        <v>4.6659704244330002E-3</v>
      </c>
    </row>
    <row r="1332" spans="1:17" hidden="1" x14ac:dyDescent="0.3">
      <c r="A1332" t="s">
        <v>2828</v>
      </c>
      <c r="B1332" t="s">
        <v>2829</v>
      </c>
      <c r="C1332" t="str">
        <f>IFERROR(VLOOKUP(Table1[[#This Row],[Ticker]],[1]!Table2[[Symbol]:[Industry]],2,FALSE),"-")</f>
        <v>-</v>
      </c>
      <c r="D1332" t="s">
        <v>92</v>
      </c>
      <c r="E1332">
        <v>1375.78519254</v>
      </c>
      <c r="F1332">
        <v>208.1</v>
      </c>
      <c r="G1332">
        <v>58.476370219321197</v>
      </c>
      <c r="H1332">
        <v>38.711215238440602</v>
      </c>
      <c r="I1332">
        <v>66.201555801364194</v>
      </c>
      <c r="J1332">
        <v>12.4156774072784</v>
      </c>
      <c r="K1332">
        <v>154.96737991845001</v>
      </c>
      <c r="L1332">
        <v>128.14372877375399</v>
      </c>
      <c r="M1332">
        <v>87.970605323380795</v>
      </c>
      <c r="N1332">
        <v>2.0555246607033002</v>
      </c>
      <c r="O1332">
        <v>2.7150408457472199</v>
      </c>
      <c r="P1332">
        <v>123.643202579258</v>
      </c>
      <c r="Q1332">
        <v>0.10021648275075599</v>
      </c>
    </row>
    <row r="1333" spans="1:17" hidden="1" x14ac:dyDescent="0.3">
      <c r="A1333" t="s">
        <v>2830</v>
      </c>
      <c r="B1333" t="s">
        <v>2831</v>
      </c>
      <c r="C1333" t="str">
        <f>IFERROR(VLOOKUP(Table1[[#This Row],[Ticker]],[1]!Table2[[Symbol]:[Industry]],2,FALSE),"-")</f>
        <v>-</v>
      </c>
      <c r="D1333" t="s">
        <v>163</v>
      </c>
      <c r="E1333">
        <v>1372.7788475699999</v>
      </c>
      <c r="F1333">
        <v>207.5</v>
      </c>
      <c r="G1333">
        <v>55.090988966041202</v>
      </c>
      <c r="H1333">
        <v>-12.9183386300968</v>
      </c>
      <c r="I1333">
        <v>56.303477872261197</v>
      </c>
      <c r="J1333">
        <v>-7.2698605252505404</v>
      </c>
      <c r="K1333">
        <v>208.74858569721599</v>
      </c>
      <c r="L1333">
        <v>165.16389076052201</v>
      </c>
      <c r="M1333">
        <v>38.034210960532398</v>
      </c>
      <c r="N1333">
        <v>0.33254707734854799</v>
      </c>
      <c r="O1333">
        <v>22.790361445783098</v>
      </c>
      <c r="P1333">
        <v>115.36066424494</v>
      </c>
      <c r="Q1333">
        <v>0.199710830964307</v>
      </c>
    </row>
    <row r="1334" spans="1:17" hidden="1" x14ac:dyDescent="0.3">
      <c r="A1334" t="s">
        <v>2832</v>
      </c>
      <c r="B1334" t="s">
        <v>2833</v>
      </c>
      <c r="C1334" t="str">
        <f>IFERROR(VLOOKUP(Table1[[#This Row],[Ticker]],[1]!Table2[[Symbol]:[Industry]],2,FALSE),"-")</f>
        <v>-</v>
      </c>
      <c r="D1334" t="s">
        <v>51</v>
      </c>
      <c r="E1334">
        <v>1370.99619596</v>
      </c>
      <c r="F1334">
        <v>2212.75</v>
      </c>
      <c r="G1334">
        <v>-22.390894731685901</v>
      </c>
      <c r="H1334">
        <v>-17.574359012180999</v>
      </c>
      <c r="I1334">
        <v>-5.0366004396387796</v>
      </c>
      <c r="J1334">
        <v>-11.4963646731466</v>
      </c>
      <c r="K1334">
        <v>2418.7317266271002</v>
      </c>
      <c r="L1334">
        <v>2240.5050871542098</v>
      </c>
      <c r="M1334">
        <v>34.2347481648113</v>
      </c>
      <c r="N1334">
        <v>1.19053688100456</v>
      </c>
      <c r="O1334">
        <v>27.6194780250819</v>
      </c>
      <c r="P1334">
        <v>28.045252010878901</v>
      </c>
      <c r="Q1334">
        <v>-1.1606990489722999E-2</v>
      </c>
    </row>
    <row r="1335" spans="1:17" hidden="1" x14ac:dyDescent="0.3">
      <c r="A1335" t="s">
        <v>2834</v>
      </c>
      <c r="B1335" t="s">
        <v>2835</v>
      </c>
      <c r="C1335" t="str">
        <f>IFERROR(VLOOKUP(Table1[[#This Row],[Ticker]],[1]!Table2[[Symbol]:[Industry]],2,FALSE),"-")</f>
        <v>-</v>
      </c>
      <c r="D1335" t="s">
        <v>993</v>
      </c>
      <c r="E1335">
        <v>1368.1589148999999</v>
      </c>
      <c r="F1335">
        <v>702.35</v>
      </c>
      <c r="G1335">
        <v>-1.3756149628269001</v>
      </c>
      <c r="H1335">
        <v>6.6525342593157797</v>
      </c>
      <c r="I1335">
        <v>4.0433776713446701</v>
      </c>
      <c r="J1335">
        <v>-5.9112592713965499</v>
      </c>
      <c r="K1335">
        <v>642.38622667698303</v>
      </c>
      <c r="L1335">
        <v>618.01969770514495</v>
      </c>
      <c r="M1335">
        <v>55.0808425418453</v>
      </c>
      <c r="N1335">
        <v>1.1969039469410501</v>
      </c>
      <c r="O1335">
        <v>21.734178116323701</v>
      </c>
      <c r="P1335">
        <v>46.460223125847101</v>
      </c>
      <c r="Q1335">
        <v>4.4922517930481999E-2</v>
      </c>
    </row>
    <row r="1336" spans="1:17" hidden="1" x14ac:dyDescent="0.3">
      <c r="A1336" t="s">
        <v>2836</v>
      </c>
      <c r="B1336" t="s">
        <v>2837</v>
      </c>
      <c r="C1336" t="str">
        <f>IFERROR(VLOOKUP(Table1[[#This Row],[Ticker]],[1]!Table2[[Symbol]:[Industry]],2,FALSE),"-")</f>
        <v>-</v>
      </c>
      <c r="D1336" t="s">
        <v>24</v>
      </c>
      <c r="E1336">
        <v>1367.4604826350001</v>
      </c>
      <c r="F1336">
        <v>302.2</v>
      </c>
      <c r="G1336">
        <v>-60.292980519149303</v>
      </c>
      <c r="H1336">
        <v>-13.8987080747105</v>
      </c>
      <c r="I1336">
        <v>-38.226691305978598</v>
      </c>
      <c r="J1336">
        <v>-0.90793280768639195</v>
      </c>
      <c r="K1336">
        <v>327.82945422978099</v>
      </c>
      <c r="M1336">
        <v>35.564838680287203</v>
      </c>
      <c r="N1336">
        <v>1.03257294573128</v>
      </c>
      <c r="O1336">
        <v>55.195234943745803</v>
      </c>
      <c r="P1336">
        <v>4.3688482127438997</v>
      </c>
    </row>
    <row r="1337" spans="1:17" hidden="1" x14ac:dyDescent="0.3">
      <c r="A1337" t="s">
        <v>2838</v>
      </c>
      <c r="B1337" t="s">
        <v>2839</v>
      </c>
      <c r="C1337" t="str">
        <f>IFERROR(VLOOKUP(Table1[[#This Row],[Ticker]],[1]!Table2[[Symbol]:[Industry]],2,FALSE),"-")</f>
        <v>-</v>
      </c>
      <c r="D1337" t="s">
        <v>412</v>
      </c>
      <c r="E1337">
        <v>1359.7930243620001</v>
      </c>
      <c r="F1337">
        <v>112.54</v>
      </c>
      <c r="G1337">
        <v>6.2028929649132296</v>
      </c>
      <c r="H1337">
        <v>63.249157142926698</v>
      </c>
      <c r="I1337">
        <v>76.070001712142101</v>
      </c>
      <c r="J1337">
        <v>13.1238014275574</v>
      </c>
      <c r="K1337">
        <v>77.133608932105204</v>
      </c>
      <c r="L1337">
        <v>68.014215913304099</v>
      </c>
      <c r="M1337">
        <v>87.688066607702396</v>
      </c>
      <c r="N1337">
        <v>1.12153567387502</v>
      </c>
      <c r="O1337">
        <v>0</v>
      </c>
      <c r="P1337">
        <v>141.502145922746</v>
      </c>
      <c r="Q1337">
        <v>7.0999313567526007E-2</v>
      </c>
    </row>
    <row r="1338" spans="1:17" hidden="1" x14ac:dyDescent="0.3">
      <c r="A1338" t="s">
        <v>2840</v>
      </c>
      <c r="B1338" t="s">
        <v>2841</v>
      </c>
      <c r="C1338" t="str">
        <f>IFERROR(VLOOKUP(Table1[[#This Row],[Ticker]],[1]!Table2[[Symbol]:[Industry]],2,FALSE),"-")</f>
        <v>-</v>
      </c>
      <c r="D1338" t="s">
        <v>51</v>
      </c>
      <c r="E1338">
        <v>1359.08460268</v>
      </c>
      <c r="F1338">
        <v>127.75</v>
      </c>
      <c r="G1338">
        <v>-0.85405316143570398</v>
      </c>
      <c r="H1338">
        <v>6.9575478947258897</v>
      </c>
      <c r="I1338">
        <v>-10.602612070796299</v>
      </c>
      <c r="J1338">
        <v>6.2646481249804999</v>
      </c>
      <c r="K1338">
        <v>116.004447517264</v>
      </c>
      <c r="L1338">
        <v>111.525923270615</v>
      </c>
      <c r="M1338">
        <v>74.620972332549599</v>
      </c>
      <c r="N1338">
        <v>2.0049667286654098</v>
      </c>
      <c r="O1338">
        <v>17.103718199608601</v>
      </c>
      <c r="P1338">
        <v>65.158371040723907</v>
      </c>
      <c r="Q1338">
        <v>2.5074443666060001E-3</v>
      </c>
    </row>
    <row r="1339" spans="1:17" hidden="1" x14ac:dyDescent="0.3">
      <c r="A1339" t="s">
        <v>2842</v>
      </c>
      <c r="B1339" t="s">
        <v>2843</v>
      </c>
      <c r="C1339" t="str">
        <f>IFERROR(VLOOKUP(Table1[[#This Row],[Ticker]],[1]!Table2[[Symbol]:[Industry]],2,FALSE),"-")</f>
        <v>-</v>
      </c>
      <c r="D1339" t="s">
        <v>193</v>
      </c>
      <c r="E1339">
        <v>1358.46831511</v>
      </c>
      <c r="F1339">
        <v>832.25</v>
      </c>
      <c r="G1339">
        <v>84.567457405076695</v>
      </c>
      <c r="H1339">
        <v>-15.6718053391049</v>
      </c>
      <c r="I1339">
        <v>30.712154991457101</v>
      </c>
      <c r="J1339">
        <v>1.11181031507615</v>
      </c>
      <c r="K1339">
        <v>903.12248811444397</v>
      </c>
      <c r="L1339">
        <v>744.981676306841</v>
      </c>
      <c r="M1339">
        <v>47.934005790012201</v>
      </c>
      <c r="N1339">
        <v>0.52048967081074504</v>
      </c>
      <c r="O1339">
        <v>31.516972063682701</v>
      </c>
      <c r="P1339">
        <v>123.123324396782</v>
      </c>
      <c r="Q1339">
        <v>0.19609890235555999</v>
      </c>
    </row>
    <row r="1340" spans="1:17" hidden="1" x14ac:dyDescent="0.3">
      <c r="A1340" t="s">
        <v>2844</v>
      </c>
      <c r="B1340" t="s">
        <v>2845</v>
      </c>
      <c r="C1340" t="str">
        <f>IFERROR(VLOOKUP(Table1[[#This Row],[Ticker]],[1]!Table2[[Symbol]:[Industry]],2,FALSE),"-")</f>
        <v>-</v>
      </c>
      <c r="D1340" t="s">
        <v>602</v>
      </c>
      <c r="E1340">
        <v>1356.0629779200001</v>
      </c>
      <c r="F1340">
        <v>545.1</v>
      </c>
      <c r="G1340">
        <v>40248.0135328908</v>
      </c>
      <c r="H1340">
        <v>50.498832723014303</v>
      </c>
      <c r="I1340">
        <v>1144.7637213386399</v>
      </c>
      <c r="J1340">
        <v>9.2385746994023297</v>
      </c>
      <c r="K1340">
        <v>367.27619452569201</v>
      </c>
      <c r="L1340">
        <v>174.83148432231701</v>
      </c>
      <c r="M1340">
        <v>99.999664384583696</v>
      </c>
      <c r="N1340">
        <v>1.8746189529489701</v>
      </c>
      <c r="O1340">
        <v>0</v>
      </c>
      <c r="P1340">
        <v>43508</v>
      </c>
      <c r="Q1340">
        <v>0.29140355834588799</v>
      </c>
    </row>
    <row r="1341" spans="1:17" hidden="1" x14ac:dyDescent="0.3">
      <c r="A1341" t="s">
        <v>2846</v>
      </c>
      <c r="B1341" t="s">
        <v>2847</v>
      </c>
      <c r="C1341" t="str">
        <f>IFERROR(VLOOKUP(Table1[[#This Row],[Ticker]],[1]!Table2[[Symbol]:[Industry]],2,FALSE),"-")</f>
        <v>-</v>
      </c>
      <c r="D1341" t="s">
        <v>2848</v>
      </c>
      <c r="E1341">
        <v>1352.7683565</v>
      </c>
      <c r="F1341">
        <v>704</v>
      </c>
      <c r="G1341">
        <v>60.995814725553103</v>
      </c>
      <c r="H1341">
        <v>-18.4883099004469</v>
      </c>
      <c r="I1341">
        <v>34.192080973519701</v>
      </c>
      <c r="J1341">
        <v>-4.6599036678481802</v>
      </c>
      <c r="K1341">
        <v>721.79401196347305</v>
      </c>
      <c r="L1341">
        <v>563.49379666735797</v>
      </c>
      <c r="M1341">
        <v>29.1649830656511</v>
      </c>
      <c r="N1341">
        <v>0.21105929380412999</v>
      </c>
      <c r="O1341">
        <v>34.801136363636303</v>
      </c>
      <c r="P1341">
        <v>103.585887796414</v>
      </c>
    </row>
    <row r="1342" spans="1:17" hidden="1" x14ac:dyDescent="0.3">
      <c r="A1342" t="s">
        <v>2849</v>
      </c>
      <c r="B1342" t="s">
        <v>2850</v>
      </c>
      <c r="C1342" t="str">
        <f>IFERROR(VLOOKUP(Table1[[#This Row],[Ticker]],[1]!Table2[[Symbol]:[Industry]],2,FALSE),"-")</f>
        <v>-</v>
      </c>
      <c r="D1342" t="s">
        <v>993</v>
      </c>
      <c r="E1342">
        <v>1350.71144663</v>
      </c>
      <c r="F1342">
        <v>208.41</v>
      </c>
      <c r="G1342">
        <v>-47.809860301829801</v>
      </c>
      <c r="H1342">
        <v>-8.6117271957203005</v>
      </c>
      <c r="I1342">
        <v>-26.981591038378301</v>
      </c>
      <c r="J1342">
        <v>-1.5872631055991899</v>
      </c>
      <c r="K1342">
        <v>213.9826974492</v>
      </c>
      <c r="L1342">
        <v>232.290647495126</v>
      </c>
      <c r="M1342">
        <v>51.6325634217946</v>
      </c>
      <c r="N1342">
        <v>0.704491878001968</v>
      </c>
      <c r="O1342">
        <v>56.302480687107099</v>
      </c>
      <c r="P1342">
        <v>9.0580847723704796</v>
      </c>
      <c r="Q1342">
        <v>-4.9465187530759E-2</v>
      </c>
    </row>
    <row r="1343" spans="1:17" hidden="1" x14ac:dyDescent="0.3">
      <c r="A1343" t="s">
        <v>2851</v>
      </c>
      <c r="B1343" t="s">
        <v>2852</v>
      </c>
      <c r="C1343" t="str">
        <f>IFERROR(VLOOKUP(Table1[[#This Row],[Ticker]],[1]!Table2[[Symbol]:[Industry]],2,FALSE),"-")</f>
        <v>-</v>
      </c>
      <c r="D1343" t="s">
        <v>993</v>
      </c>
      <c r="E1343">
        <v>1348.8094001299901</v>
      </c>
      <c r="F1343">
        <v>73.37</v>
      </c>
      <c r="G1343">
        <v>-48.0149412657955</v>
      </c>
      <c r="H1343">
        <v>-5.0364174333408096</v>
      </c>
      <c r="I1343">
        <v>-20.003294883928099</v>
      </c>
      <c r="J1343">
        <v>-2.7742054696499698</v>
      </c>
      <c r="K1343">
        <v>73.123678035746394</v>
      </c>
      <c r="L1343">
        <v>78.247594795172006</v>
      </c>
      <c r="M1343">
        <v>52.903189043993699</v>
      </c>
      <c r="N1343">
        <v>0.57971265073030298</v>
      </c>
      <c r="O1343">
        <v>49.652446504020602</v>
      </c>
      <c r="P1343">
        <v>18.338709677419299</v>
      </c>
      <c r="Q1343">
        <v>-1.0060266631682999E-2</v>
      </c>
    </row>
    <row r="1344" spans="1:17" hidden="1" x14ac:dyDescent="0.3">
      <c r="A1344" t="s">
        <v>2853</v>
      </c>
      <c r="B1344" t="s">
        <v>2854</v>
      </c>
      <c r="C1344" t="str">
        <f>IFERROR(VLOOKUP(Table1[[#This Row],[Ticker]],[1]!Table2[[Symbol]:[Industry]],2,FALSE),"-")</f>
        <v>-</v>
      </c>
      <c r="D1344" t="s">
        <v>632</v>
      </c>
      <c r="E1344">
        <v>1346.275720395</v>
      </c>
      <c r="F1344">
        <v>24.69</v>
      </c>
      <c r="G1344">
        <v>-75.321025482334804</v>
      </c>
      <c r="H1344">
        <v>10.3834057378631</v>
      </c>
      <c r="I1344">
        <v>-21.8286682061512</v>
      </c>
      <c r="J1344">
        <v>3.6661244706799501</v>
      </c>
      <c r="K1344">
        <v>22.330746881566601</v>
      </c>
      <c r="L1344">
        <v>24.838995400375101</v>
      </c>
      <c r="M1344">
        <v>67.729502122264506</v>
      </c>
      <c r="N1344">
        <v>1.54220314008004</v>
      </c>
      <c r="O1344">
        <v>88.335358444714402</v>
      </c>
      <c r="P1344">
        <v>64.599999999999994</v>
      </c>
      <c r="Q1344">
        <v>0.25816210576447601</v>
      </c>
    </row>
    <row r="1345" spans="1:17" hidden="1" x14ac:dyDescent="0.3">
      <c r="A1345" t="s">
        <v>2855</v>
      </c>
      <c r="B1345" t="s">
        <v>2856</v>
      </c>
      <c r="C1345" t="str">
        <f>IFERROR(VLOOKUP(Table1[[#This Row],[Ticker]],[1]!Table2[[Symbol]:[Industry]],2,FALSE),"-")</f>
        <v>-</v>
      </c>
      <c r="D1345" t="s">
        <v>262</v>
      </c>
      <c r="E1345">
        <v>1346.1660776000001</v>
      </c>
      <c r="F1345">
        <v>204.51</v>
      </c>
      <c r="G1345">
        <v>190.28270346984201</v>
      </c>
      <c r="H1345">
        <v>15.6615951122638</v>
      </c>
      <c r="I1345">
        <v>148.569761556332</v>
      </c>
      <c r="J1345">
        <v>10.581574166212601</v>
      </c>
      <c r="K1345">
        <v>162.337897385763</v>
      </c>
      <c r="L1345">
        <v>112.893065841842</v>
      </c>
      <c r="M1345">
        <v>77.750624179618399</v>
      </c>
      <c r="N1345">
        <v>0.78385884629575597</v>
      </c>
      <c r="O1345">
        <v>6.7820644467263298</v>
      </c>
      <c r="P1345">
        <v>226.69329073482399</v>
      </c>
      <c r="Q1345">
        <v>0.15185103908334299</v>
      </c>
    </row>
    <row r="1346" spans="1:17" hidden="1" x14ac:dyDescent="0.3">
      <c r="A1346" t="s">
        <v>2857</v>
      </c>
      <c r="B1346" t="s">
        <v>2858</v>
      </c>
      <c r="C1346" t="str">
        <f>IFERROR(VLOOKUP(Table1[[#This Row],[Ticker]],[1]!Table2[[Symbol]:[Industry]],2,FALSE),"-")</f>
        <v>-</v>
      </c>
      <c r="D1346" t="s">
        <v>193</v>
      </c>
      <c r="E1346">
        <v>1337.8872045000001</v>
      </c>
      <c r="F1346">
        <v>148.35</v>
      </c>
      <c r="G1346">
        <v>-3.1857465934501299</v>
      </c>
      <c r="H1346">
        <v>7.0228185290633798</v>
      </c>
      <c r="I1346">
        <v>1.8613203216851499</v>
      </c>
      <c r="J1346">
        <v>5.8944573622781498</v>
      </c>
      <c r="K1346">
        <v>138.95902789029199</v>
      </c>
      <c r="L1346">
        <v>130.20016334406901</v>
      </c>
      <c r="M1346">
        <v>67.2518905089253</v>
      </c>
      <c r="N1346">
        <v>0.94482297115511205</v>
      </c>
      <c r="O1346">
        <v>5.1567239635995996</v>
      </c>
      <c r="P1346">
        <v>36.100917431192599</v>
      </c>
      <c r="Q1346">
        <v>9.5063419319264E-2</v>
      </c>
    </row>
    <row r="1347" spans="1:17" hidden="1" x14ac:dyDescent="0.3">
      <c r="A1347" t="s">
        <v>2859</v>
      </c>
      <c r="B1347" t="s">
        <v>2860</v>
      </c>
      <c r="C1347" t="str">
        <f>IFERROR(VLOOKUP(Table1[[#This Row],[Ticker]],[1]!Table2[[Symbol]:[Industry]],2,FALSE),"-")</f>
        <v>-</v>
      </c>
      <c r="D1347" t="s">
        <v>306</v>
      </c>
      <c r="E1347">
        <v>1337.7409009999999</v>
      </c>
      <c r="F1347">
        <v>224.27</v>
      </c>
      <c r="G1347">
        <v>78.181976717114196</v>
      </c>
      <c r="H1347">
        <v>24.5365712849038</v>
      </c>
      <c r="I1347">
        <v>59.1206248128399</v>
      </c>
      <c r="J1347">
        <v>21.429235676414098</v>
      </c>
      <c r="K1347">
        <v>171.005039527734</v>
      </c>
      <c r="L1347">
        <v>143.918316076108</v>
      </c>
      <c r="M1347">
        <v>88.794592992046702</v>
      </c>
      <c r="N1347">
        <v>1.9387763457548499</v>
      </c>
      <c r="O1347">
        <v>6.1399206313818002</v>
      </c>
      <c r="P1347">
        <v>109.59813084112101</v>
      </c>
      <c r="Q1347">
        <v>0.127670199167914</v>
      </c>
    </row>
    <row r="1348" spans="1:17" hidden="1" x14ac:dyDescent="0.3">
      <c r="A1348" t="s">
        <v>2861</v>
      </c>
      <c r="B1348" t="s">
        <v>2862</v>
      </c>
      <c r="C1348" t="str">
        <f>IFERROR(VLOOKUP(Table1[[#This Row],[Ticker]],[1]!Table2[[Symbol]:[Industry]],2,FALSE),"-")</f>
        <v>-</v>
      </c>
      <c r="D1348" t="s">
        <v>1190</v>
      </c>
      <c r="E1348">
        <v>1336.5958499999999</v>
      </c>
      <c r="F1348">
        <v>189.65</v>
      </c>
      <c r="G1348">
        <v>295.45997035967099</v>
      </c>
      <c r="H1348">
        <v>-8.3517994976935999</v>
      </c>
      <c r="I1348">
        <v>-9.3429388866711403</v>
      </c>
      <c r="J1348">
        <v>2.4779509420808901</v>
      </c>
      <c r="K1348">
        <v>199.12218867633501</v>
      </c>
      <c r="L1348">
        <v>157.84389265195901</v>
      </c>
      <c r="M1348">
        <v>40.375015893298603</v>
      </c>
      <c r="N1348">
        <v>0.62078404971979095</v>
      </c>
      <c r="O1348">
        <v>30.714474031109901</v>
      </c>
      <c r="P1348">
        <v>345.815702867889</v>
      </c>
      <c r="Q1348">
        <v>0.17496098347415301</v>
      </c>
    </row>
    <row r="1349" spans="1:17" hidden="1" x14ac:dyDescent="0.3">
      <c r="A1349" t="s">
        <v>2863</v>
      </c>
      <c r="B1349" t="s">
        <v>2864</v>
      </c>
      <c r="C1349" t="str">
        <f>IFERROR(VLOOKUP(Table1[[#This Row],[Ticker]],[1]!Table2[[Symbol]:[Industry]],2,FALSE),"-")</f>
        <v>-</v>
      </c>
      <c r="D1349" t="s">
        <v>1765</v>
      </c>
      <c r="E1349">
        <v>1334.7893999999999</v>
      </c>
      <c r="F1349">
        <v>576.35</v>
      </c>
      <c r="G1349">
        <v>72.7836377347178</v>
      </c>
      <c r="H1349">
        <v>-4.1838662466882397</v>
      </c>
      <c r="I1349">
        <v>28.904900695164098</v>
      </c>
      <c r="J1349">
        <v>-0.72823117367568702</v>
      </c>
      <c r="K1349">
        <v>533.24121523408905</v>
      </c>
      <c r="L1349">
        <v>426.15670828293503</v>
      </c>
      <c r="M1349">
        <v>53.197272558810297</v>
      </c>
      <c r="N1349">
        <v>0.28077818277633798</v>
      </c>
      <c r="O1349">
        <v>11.9111650906567</v>
      </c>
      <c r="P1349">
        <v>128.619595398651</v>
      </c>
    </row>
    <row r="1350" spans="1:17" hidden="1" x14ac:dyDescent="0.3">
      <c r="A1350" t="s">
        <v>2865</v>
      </c>
      <c r="B1350" t="s">
        <v>2866</v>
      </c>
      <c r="C1350" t="str">
        <f>IFERROR(VLOOKUP(Table1[[#This Row],[Ticker]],[1]!Table2[[Symbol]:[Industry]],2,FALSE),"-")</f>
        <v>-</v>
      </c>
      <c r="D1350" t="s">
        <v>21</v>
      </c>
      <c r="E1350">
        <v>1325.8896354000001</v>
      </c>
      <c r="F1350">
        <v>752.5</v>
      </c>
      <c r="G1350">
        <v>600.46379975155901</v>
      </c>
      <c r="H1350">
        <v>-9.4276328760329395</v>
      </c>
      <c r="I1350">
        <v>167.180677588241</v>
      </c>
      <c r="J1350">
        <v>-3.40021683133013</v>
      </c>
      <c r="K1350">
        <v>722.56055611879594</v>
      </c>
      <c r="M1350">
        <v>53.194941235089701</v>
      </c>
      <c r="N1350">
        <v>0.45935291930085498</v>
      </c>
      <c r="O1350">
        <v>32.624584717607902</v>
      </c>
      <c r="P1350">
        <v>706.97050938337804</v>
      </c>
    </row>
    <row r="1351" spans="1:17" hidden="1" x14ac:dyDescent="0.3">
      <c r="A1351" t="s">
        <v>2867</v>
      </c>
      <c r="B1351" t="s">
        <v>2868</v>
      </c>
      <c r="C1351" t="str">
        <f>IFERROR(VLOOKUP(Table1[[#This Row],[Ticker]],[1]!Table2[[Symbol]:[Industry]],2,FALSE),"-")</f>
        <v>-</v>
      </c>
      <c r="D1351" t="s">
        <v>72</v>
      </c>
      <c r="E1351">
        <v>1325.207262208</v>
      </c>
      <c r="F1351">
        <v>74.319999999999993</v>
      </c>
      <c r="G1351">
        <v>82.910605241495801</v>
      </c>
      <c r="H1351">
        <v>5.37333489918284</v>
      </c>
      <c r="I1351">
        <v>-29.190590769569098</v>
      </c>
      <c r="J1351">
        <v>2.2435645600345802</v>
      </c>
      <c r="K1351">
        <v>73.366819781057501</v>
      </c>
      <c r="L1351">
        <v>72.227996592301693</v>
      </c>
      <c r="M1351">
        <v>62.543252214289801</v>
      </c>
      <c r="N1351">
        <v>0.95863942821112103</v>
      </c>
      <c r="O1351">
        <v>93.487621097954801</v>
      </c>
      <c r="P1351">
        <v>120.861812778603</v>
      </c>
      <c r="Q1351">
        <v>0.34362952476377101</v>
      </c>
    </row>
    <row r="1352" spans="1:17" hidden="1" x14ac:dyDescent="0.3">
      <c r="A1352" t="s">
        <v>2869</v>
      </c>
      <c r="B1352" t="s">
        <v>2870</v>
      </c>
      <c r="C1352" t="str">
        <f>IFERROR(VLOOKUP(Table1[[#This Row],[Ticker]],[1]!Table2[[Symbol]:[Industry]],2,FALSE),"-")</f>
        <v>-</v>
      </c>
      <c r="D1352" t="s">
        <v>740</v>
      </c>
      <c r="E1352">
        <v>1324.2704176350001</v>
      </c>
      <c r="F1352">
        <v>259.25</v>
      </c>
      <c r="G1352">
        <v>-31.039949380491699</v>
      </c>
      <c r="H1352">
        <v>-18.050213220770001</v>
      </c>
      <c r="I1352">
        <v>-15.403438120238301</v>
      </c>
      <c r="J1352">
        <v>-0.35151751084984501</v>
      </c>
      <c r="K1352">
        <v>274.87177163129201</v>
      </c>
      <c r="M1352">
        <v>39.143690786873201</v>
      </c>
      <c r="N1352">
        <v>0.61335389016388298</v>
      </c>
      <c r="O1352">
        <v>23.702989392478301</v>
      </c>
      <c r="P1352">
        <v>13.8809576103667</v>
      </c>
    </row>
    <row r="1353" spans="1:17" hidden="1" x14ac:dyDescent="0.3">
      <c r="A1353" t="s">
        <v>2871</v>
      </c>
      <c r="B1353" t="s">
        <v>2872</v>
      </c>
      <c r="C1353" t="str">
        <f>IFERROR(VLOOKUP(Table1[[#This Row],[Ticker]],[1]!Table2[[Symbol]:[Industry]],2,FALSE),"-")</f>
        <v>-</v>
      </c>
      <c r="D1353" t="s">
        <v>602</v>
      </c>
      <c r="E1353">
        <v>1318.824237752</v>
      </c>
      <c r="F1353">
        <v>204.37</v>
      </c>
      <c r="G1353">
        <v>-37.121452502559301</v>
      </c>
      <c r="H1353">
        <v>-9.5380465566642307</v>
      </c>
      <c r="I1353">
        <v>-34.528902078513298</v>
      </c>
      <c r="J1353">
        <v>-0.95296003967696596</v>
      </c>
      <c r="K1353">
        <v>214.44019131572401</v>
      </c>
      <c r="L1353">
        <v>227.31065779561899</v>
      </c>
      <c r="M1353">
        <v>40.724582752981398</v>
      </c>
      <c r="N1353">
        <v>0.35016769818594201</v>
      </c>
      <c r="O1353">
        <v>50.633654645985203</v>
      </c>
      <c r="P1353">
        <v>9.8468153722117702</v>
      </c>
      <c r="Q1353">
        <v>8.7606938801740003E-2</v>
      </c>
    </row>
    <row r="1354" spans="1:17" hidden="1" x14ac:dyDescent="0.3">
      <c r="A1354" t="s">
        <v>2873</v>
      </c>
      <c r="B1354" t="s">
        <v>2874</v>
      </c>
      <c r="C1354" t="str">
        <f>IFERROR(VLOOKUP(Table1[[#This Row],[Ticker]],[1]!Table2[[Symbol]:[Industry]],2,FALSE),"-")</f>
        <v>-</v>
      </c>
      <c r="D1354" t="s">
        <v>541</v>
      </c>
      <c r="E1354">
        <v>1317.7355850199999</v>
      </c>
      <c r="F1354">
        <v>242.5</v>
      </c>
      <c r="G1354">
        <v>6.3188078627539399</v>
      </c>
      <c r="H1354">
        <v>-6.4699212410765696</v>
      </c>
      <c r="I1354">
        <v>-7.6045620914605401</v>
      </c>
      <c r="J1354">
        <v>-0.33577476293916098</v>
      </c>
      <c r="K1354">
        <v>242.871926269981</v>
      </c>
      <c r="L1354">
        <v>226.545505441161</v>
      </c>
      <c r="M1354">
        <v>54.2578650297555</v>
      </c>
      <c r="N1354">
        <v>0.28580248383046303</v>
      </c>
      <c r="O1354">
        <v>20.5773195876288</v>
      </c>
      <c r="P1354">
        <v>37.354856981025101</v>
      </c>
      <c r="Q1354">
        <v>4.6302519121626001E-2</v>
      </c>
    </row>
    <row r="1355" spans="1:17" hidden="1" x14ac:dyDescent="0.3">
      <c r="A1355" t="s">
        <v>2875</v>
      </c>
      <c r="B1355" t="s">
        <v>2876</v>
      </c>
      <c r="C1355" t="str">
        <f>IFERROR(VLOOKUP(Table1[[#This Row],[Ticker]],[1]!Table2[[Symbol]:[Industry]],2,FALSE),"-")</f>
        <v>-</v>
      </c>
      <c r="D1355" t="s">
        <v>632</v>
      </c>
      <c r="E1355">
        <v>1317.3024969000001</v>
      </c>
      <c r="F1355">
        <v>182.95</v>
      </c>
      <c r="G1355">
        <v>45.878996280469202</v>
      </c>
      <c r="H1355">
        <v>-4.6047770352460899</v>
      </c>
      <c r="I1355">
        <v>14.483865670300199</v>
      </c>
      <c r="J1355">
        <v>3.6037868083422899</v>
      </c>
      <c r="K1355">
        <v>180.825494748675</v>
      </c>
      <c r="L1355">
        <v>151.81787305578001</v>
      </c>
      <c r="M1355">
        <v>51.4430738746061</v>
      </c>
      <c r="N1355">
        <v>0.42133490810933</v>
      </c>
      <c r="O1355">
        <v>20.7707023776988</v>
      </c>
      <c r="P1355">
        <v>88.220164609053398</v>
      </c>
      <c r="Q1355">
        <v>0.15436322891780399</v>
      </c>
    </row>
    <row r="1356" spans="1:17" hidden="1" x14ac:dyDescent="0.3">
      <c r="A1356" t="s">
        <v>2877</v>
      </c>
      <c r="B1356" t="s">
        <v>2878</v>
      </c>
      <c r="C1356" t="str">
        <f>IFERROR(VLOOKUP(Table1[[#This Row],[Ticker]],[1]!Table2[[Symbol]:[Industry]],2,FALSE),"-")</f>
        <v>-</v>
      </c>
      <c r="D1356" t="s">
        <v>2879</v>
      </c>
      <c r="E1356">
        <v>1316.782549</v>
      </c>
      <c r="F1356">
        <v>526.54999999999995</v>
      </c>
      <c r="G1356">
        <v>155.47410830913401</v>
      </c>
      <c r="H1356">
        <v>13.591246937427799</v>
      </c>
      <c r="I1356">
        <v>50.702443239777203</v>
      </c>
      <c r="J1356">
        <v>-0.123408255729845</v>
      </c>
      <c r="K1356">
        <v>464.764607778818</v>
      </c>
      <c r="L1356">
        <v>363.26543138816101</v>
      </c>
      <c r="M1356">
        <v>73.814799277281395</v>
      </c>
      <c r="N1356">
        <v>1.28353774399723</v>
      </c>
      <c r="O1356">
        <v>4.4535181844079501</v>
      </c>
      <c r="P1356">
        <v>213.42261904761901</v>
      </c>
    </row>
    <row r="1357" spans="1:17" hidden="1" x14ac:dyDescent="0.3">
      <c r="A1357" t="s">
        <v>2880</v>
      </c>
      <c r="B1357" t="s">
        <v>2881</v>
      </c>
      <c r="C1357" t="str">
        <f>IFERROR(VLOOKUP(Table1[[#This Row],[Ticker]],[1]!Table2[[Symbol]:[Industry]],2,FALSE),"-")</f>
        <v>-</v>
      </c>
      <c r="D1357" t="s">
        <v>412</v>
      </c>
      <c r="E1357">
        <v>1316.22136176</v>
      </c>
      <c r="F1357">
        <v>4163.1000000000004</v>
      </c>
      <c r="G1357">
        <v>16.5096035371939</v>
      </c>
      <c r="H1357">
        <v>-1.4998818241495999</v>
      </c>
      <c r="I1357">
        <v>20.565549665639399</v>
      </c>
      <c r="J1357">
        <v>2.9286578443440701</v>
      </c>
      <c r="K1357">
        <v>3904.2547476558202</v>
      </c>
      <c r="L1357">
        <v>3418.2964031691499</v>
      </c>
      <c r="M1357">
        <v>58.147808523135502</v>
      </c>
      <c r="N1357">
        <v>0.51353194486688902</v>
      </c>
      <c r="O1357">
        <v>9.3824313612452102</v>
      </c>
      <c r="P1357">
        <v>71.674226804123705</v>
      </c>
      <c r="Q1357">
        <v>9.093671609969E-3</v>
      </c>
    </row>
    <row r="1358" spans="1:17" hidden="1" x14ac:dyDescent="0.3">
      <c r="A1358" t="s">
        <v>2882</v>
      </c>
      <c r="B1358" t="s">
        <v>2883</v>
      </c>
      <c r="C1358" t="str">
        <f>IFERROR(VLOOKUP(Table1[[#This Row],[Ticker]],[1]!Table2[[Symbol]:[Industry]],2,FALSE),"-")</f>
        <v>-</v>
      </c>
      <c r="D1358" t="s">
        <v>127</v>
      </c>
      <c r="E1358">
        <v>1316.0671523999999</v>
      </c>
      <c r="F1358">
        <v>150.51</v>
      </c>
      <c r="G1358">
        <v>-23.321529186824002</v>
      </c>
      <c r="H1358">
        <v>-0.69034269405481996</v>
      </c>
      <c r="I1358">
        <v>-15.658646286182</v>
      </c>
      <c r="J1358">
        <v>3.9022462407229899</v>
      </c>
      <c r="K1358">
        <v>145.90129162700299</v>
      </c>
      <c r="L1358">
        <v>145.114741767168</v>
      </c>
      <c r="M1358">
        <v>69.967911036705701</v>
      </c>
      <c r="N1358">
        <v>0.648550042925646</v>
      </c>
      <c r="O1358">
        <v>29.094412331406499</v>
      </c>
      <c r="P1358">
        <v>29.1931330472102</v>
      </c>
      <c r="Q1358">
        <v>5.3102944476347003E-2</v>
      </c>
    </row>
    <row r="1359" spans="1:17" hidden="1" x14ac:dyDescent="0.3">
      <c r="A1359" t="s">
        <v>2884</v>
      </c>
      <c r="B1359" t="s">
        <v>2885</v>
      </c>
      <c r="C1359" t="str">
        <f>IFERROR(VLOOKUP(Table1[[#This Row],[Ticker]],[1]!Table2[[Symbol]:[Industry]],2,FALSE),"-")</f>
        <v>-</v>
      </c>
      <c r="D1359" t="s">
        <v>1374</v>
      </c>
      <c r="E1359">
        <v>1315.44187453</v>
      </c>
      <c r="F1359">
        <v>832.9</v>
      </c>
      <c r="G1359">
        <v>138.48052161867</v>
      </c>
      <c r="H1359">
        <v>32.7001299896137</v>
      </c>
      <c r="I1359">
        <v>97.295035760266003</v>
      </c>
      <c r="J1359">
        <v>4.9770445632456104</v>
      </c>
      <c r="K1359">
        <v>721.76489343180003</v>
      </c>
      <c r="L1359">
        <v>537.90467283765895</v>
      </c>
      <c r="M1359">
        <v>59.057278056987997</v>
      </c>
      <c r="N1359">
        <v>0.57524602279405201</v>
      </c>
      <c r="O1359">
        <v>23.304118141433499</v>
      </c>
      <c r="P1359">
        <v>176.710963455149</v>
      </c>
      <c r="Q1359">
        <v>0.14745011328048699</v>
      </c>
    </row>
    <row r="1360" spans="1:17" hidden="1" x14ac:dyDescent="0.3">
      <c r="A1360" t="s">
        <v>2886</v>
      </c>
      <c r="B1360" t="s">
        <v>2887</v>
      </c>
      <c r="C1360" t="str">
        <f>IFERROR(VLOOKUP(Table1[[#This Row],[Ticker]],[1]!Table2[[Symbol]:[Industry]],2,FALSE),"-")</f>
        <v>-</v>
      </c>
      <c r="D1360" t="s">
        <v>127</v>
      </c>
      <c r="E1360">
        <v>1311.203575</v>
      </c>
      <c r="F1360">
        <v>689.1</v>
      </c>
      <c r="G1360">
        <v>-18.267113110282899</v>
      </c>
      <c r="H1360">
        <v>-7.8320718102409401</v>
      </c>
      <c r="I1360">
        <v>-1.6307946013263199</v>
      </c>
      <c r="J1360">
        <v>-1.7965372805447499</v>
      </c>
      <c r="K1360">
        <v>696.36698691092499</v>
      </c>
      <c r="L1360">
        <v>651.31431902698296</v>
      </c>
      <c r="M1360">
        <v>46.916615597674003</v>
      </c>
      <c r="N1360">
        <v>0.82085983873138801</v>
      </c>
      <c r="O1360">
        <v>22.623712088230999</v>
      </c>
      <c r="P1360">
        <v>25.5191256830601</v>
      </c>
      <c r="Q1360">
        <v>5.0853068170303002E-2</v>
      </c>
    </row>
    <row r="1361" spans="1:17" hidden="1" x14ac:dyDescent="0.3">
      <c r="A1361" t="s">
        <v>2888</v>
      </c>
      <c r="B1361" t="s">
        <v>2889</v>
      </c>
      <c r="C1361" t="str">
        <f>IFERROR(VLOOKUP(Table1[[#This Row],[Ticker]],[1]!Table2[[Symbol]:[Industry]],2,FALSE),"-")</f>
        <v>-</v>
      </c>
      <c r="D1361" t="s">
        <v>248</v>
      </c>
      <c r="E1361">
        <v>1308.04839225</v>
      </c>
      <c r="F1361">
        <v>464.2</v>
      </c>
      <c r="G1361">
        <v>64.461696535628604</v>
      </c>
      <c r="H1361">
        <v>0.1697384124054</v>
      </c>
      <c r="I1361">
        <v>-10.7654535109249</v>
      </c>
      <c r="J1361">
        <v>-0.72781492325944497</v>
      </c>
      <c r="K1361">
        <v>427.76064516868797</v>
      </c>
      <c r="L1361">
        <v>377.19396546951498</v>
      </c>
      <c r="M1361">
        <v>66.745096326523594</v>
      </c>
      <c r="N1361">
        <v>2.0565808096701299</v>
      </c>
      <c r="O1361">
        <v>13.097802671262301</v>
      </c>
      <c r="P1361">
        <v>109.52380952380901</v>
      </c>
      <c r="Q1361">
        <v>0.127231557020413</v>
      </c>
    </row>
    <row r="1362" spans="1:17" hidden="1" x14ac:dyDescent="0.3">
      <c r="A1362" t="s">
        <v>2890</v>
      </c>
      <c r="B1362" t="s">
        <v>2891</v>
      </c>
      <c r="C1362" t="str">
        <f>IFERROR(VLOOKUP(Table1[[#This Row],[Ticker]],[1]!Table2[[Symbol]:[Industry]],2,FALSE),"-")</f>
        <v>-</v>
      </c>
      <c r="D1362" t="s">
        <v>306</v>
      </c>
      <c r="E1362">
        <v>1305.2019600000001</v>
      </c>
      <c r="F1362">
        <v>42.22</v>
      </c>
      <c r="G1362">
        <v>-18.7466272167051</v>
      </c>
      <c r="H1362">
        <v>4.7461937015604496</v>
      </c>
      <c r="I1362">
        <v>-4.0364689591761698</v>
      </c>
      <c r="J1362">
        <v>2.8168635663364299</v>
      </c>
      <c r="K1362">
        <v>38.651620148364898</v>
      </c>
      <c r="L1362">
        <v>36.125759796516903</v>
      </c>
      <c r="M1362">
        <v>72.431796618601695</v>
      </c>
      <c r="N1362">
        <v>1.4573440535503901</v>
      </c>
      <c r="O1362">
        <v>16.058739933680702</v>
      </c>
      <c r="P1362">
        <v>56.370370370370303</v>
      </c>
    </row>
    <row r="1363" spans="1:17" hidden="1" x14ac:dyDescent="0.3">
      <c r="A1363" t="s">
        <v>2892</v>
      </c>
      <c r="B1363" t="s">
        <v>2893</v>
      </c>
      <c r="C1363" t="str">
        <f>IFERROR(VLOOKUP(Table1[[#This Row],[Ticker]],[1]!Table2[[Symbol]:[Industry]],2,FALSE),"-")</f>
        <v>-</v>
      </c>
      <c r="D1363" t="s">
        <v>92</v>
      </c>
      <c r="E1363">
        <v>1302.126234737</v>
      </c>
      <c r="F1363">
        <v>252.68</v>
      </c>
      <c r="G1363">
        <v>-12.5113446549469</v>
      </c>
      <c r="H1363">
        <v>4.4920156602502104</v>
      </c>
      <c r="I1363">
        <v>-14.6474186660821</v>
      </c>
      <c r="J1363">
        <v>6.5659801705356502</v>
      </c>
      <c r="K1363">
        <v>238.62214831109401</v>
      </c>
      <c r="L1363">
        <v>265.044639550395</v>
      </c>
      <c r="M1363">
        <v>77.046996384449997</v>
      </c>
      <c r="N1363">
        <v>2.4225284462954102</v>
      </c>
      <c r="O1363">
        <v>51.179357289852703</v>
      </c>
      <c r="P1363">
        <v>53.139393939393898</v>
      </c>
    </row>
    <row r="1364" spans="1:17" hidden="1" x14ac:dyDescent="0.3">
      <c r="A1364" t="s">
        <v>2894</v>
      </c>
      <c r="B1364" t="s">
        <v>2895</v>
      </c>
      <c r="C1364" t="str">
        <f>IFERROR(VLOOKUP(Table1[[#This Row],[Ticker]],[1]!Table2[[Symbol]:[Industry]],2,FALSE),"-")</f>
        <v>-</v>
      </c>
      <c r="D1364" t="s">
        <v>577</v>
      </c>
      <c r="E1364">
        <v>1298.50897605</v>
      </c>
      <c r="F1364">
        <v>105.7</v>
      </c>
      <c r="G1364">
        <v>32.601346510883999</v>
      </c>
      <c r="H1364">
        <v>14.459196817549101</v>
      </c>
      <c r="I1364">
        <v>6.1909914728895696</v>
      </c>
      <c r="J1364">
        <v>15.5892709802435</v>
      </c>
      <c r="K1364">
        <v>87.723824782939602</v>
      </c>
      <c r="L1364">
        <v>81.745787089905903</v>
      </c>
      <c r="M1364">
        <v>83.336940831061298</v>
      </c>
      <c r="N1364">
        <v>1.75140434494924</v>
      </c>
      <c r="O1364">
        <v>19.914853358561899</v>
      </c>
      <c r="P1364">
        <v>82.556131260794402</v>
      </c>
      <c r="Q1364">
        <v>-4.4566590513170003E-2</v>
      </c>
    </row>
    <row r="1365" spans="1:17" hidden="1" x14ac:dyDescent="0.3">
      <c r="A1365" t="s">
        <v>2896</v>
      </c>
      <c r="B1365" t="s">
        <v>2897</v>
      </c>
      <c r="C1365" t="str">
        <f>IFERROR(VLOOKUP(Table1[[#This Row],[Ticker]],[1]!Table2[[Symbol]:[Industry]],2,FALSE),"-")</f>
        <v>-</v>
      </c>
      <c r="D1365" t="s">
        <v>127</v>
      </c>
      <c r="E1365">
        <v>1293.7408</v>
      </c>
      <c r="F1365">
        <v>650.29999999999995</v>
      </c>
      <c r="G1365">
        <v>-28.3212997188818</v>
      </c>
      <c r="H1365">
        <v>-2.6582070735182999</v>
      </c>
      <c r="I1365">
        <v>-14.1354217946216</v>
      </c>
      <c r="J1365">
        <v>-0.438006923723194</v>
      </c>
      <c r="K1365">
        <v>649.83389161883201</v>
      </c>
      <c r="L1365">
        <v>637.22863981923194</v>
      </c>
      <c r="M1365">
        <v>41.784001274207299</v>
      </c>
      <c r="N1365">
        <v>0.88071817896120796</v>
      </c>
      <c r="O1365">
        <v>14.8700599723204</v>
      </c>
      <c r="P1365">
        <v>12.997393570807899</v>
      </c>
      <c r="Q1365">
        <v>8.6568509618763001E-2</v>
      </c>
    </row>
    <row r="1366" spans="1:17" hidden="1" x14ac:dyDescent="0.3">
      <c r="A1366" t="s">
        <v>2898</v>
      </c>
      <c r="B1366" t="s">
        <v>2899</v>
      </c>
      <c r="C1366" t="str">
        <f>IFERROR(VLOOKUP(Table1[[#This Row],[Ticker]],[1]!Table2[[Symbol]:[Industry]],2,FALSE),"-")</f>
        <v>-</v>
      </c>
      <c r="D1366" t="s">
        <v>528</v>
      </c>
      <c r="E1366">
        <v>1293.19304268</v>
      </c>
      <c r="F1366">
        <v>372.25</v>
      </c>
      <c r="G1366">
        <v>50.080903915357197</v>
      </c>
      <c r="H1366">
        <v>17.862233730721599</v>
      </c>
      <c r="I1366">
        <v>21.729930606864599</v>
      </c>
      <c r="J1366">
        <v>0.75263631387444896</v>
      </c>
      <c r="K1366">
        <v>321.62400340852798</v>
      </c>
      <c r="L1366">
        <v>267.40637598962201</v>
      </c>
      <c r="M1366">
        <v>76.816674346755306</v>
      </c>
      <c r="N1366">
        <v>0.77813684625070001</v>
      </c>
      <c r="O1366">
        <v>2.0282068502350499</v>
      </c>
      <c r="P1366">
        <v>110.31073446327601</v>
      </c>
      <c r="Q1366">
        <v>5.7219578148666003E-2</v>
      </c>
    </row>
    <row r="1367" spans="1:17" hidden="1" x14ac:dyDescent="0.3">
      <c r="A1367" t="s">
        <v>2900</v>
      </c>
      <c r="B1367" t="s">
        <v>2901</v>
      </c>
      <c r="C1367" t="str">
        <f>IFERROR(VLOOKUP(Table1[[#This Row],[Ticker]],[1]!Table2[[Symbol]:[Industry]],2,FALSE),"-")</f>
        <v>-</v>
      </c>
      <c r="D1367" t="s">
        <v>92</v>
      </c>
      <c r="E1367">
        <v>1290.684</v>
      </c>
      <c r="F1367">
        <v>107.39</v>
      </c>
      <c r="G1367">
        <v>171.89305848382099</v>
      </c>
      <c r="H1367">
        <v>54.758819000777798</v>
      </c>
      <c r="I1367">
        <v>42.990042525446</v>
      </c>
      <c r="J1367">
        <v>12.161116116697</v>
      </c>
      <c r="K1367">
        <v>76.559690549339194</v>
      </c>
      <c r="L1367">
        <v>61.814185674950899</v>
      </c>
      <c r="M1367">
        <v>74.030633183323701</v>
      </c>
      <c r="N1367">
        <v>3.4096556520242198</v>
      </c>
      <c r="O1367">
        <v>8.4365397150572594</v>
      </c>
      <c r="P1367">
        <v>217.72189349112401</v>
      </c>
      <c r="Q1367">
        <v>0.129259266712588</v>
      </c>
    </row>
    <row r="1368" spans="1:17" hidden="1" x14ac:dyDescent="0.3">
      <c r="A1368" t="s">
        <v>2902</v>
      </c>
      <c r="B1368" t="s">
        <v>2903</v>
      </c>
      <c r="C1368" t="str">
        <f>IFERROR(VLOOKUP(Table1[[#This Row],[Ticker]],[1]!Table2[[Symbol]:[Industry]],2,FALSE),"-")</f>
        <v>-</v>
      </c>
      <c r="D1368" t="s">
        <v>669</v>
      </c>
      <c r="E1368">
        <v>1290.6042520000001</v>
      </c>
      <c r="F1368">
        <v>323.35000000000002</v>
      </c>
      <c r="G1368">
        <v>45.873995199943799</v>
      </c>
      <c r="H1368">
        <v>17.941126192675402</v>
      </c>
      <c r="I1368">
        <v>-11.8017842596234</v>
      </c>
      <c r="J1368">
        <v>4.8327697690617697</v>
      </c>
      <c r="K1368">
        <v>288.71889203567298</v>
      </c>
      <c r="L1368">
        <v>264.37413328597199</v>
      </c>
      <c r="M1368">
        <v>65.000322795707802</v>
      </c>
      <c r="N1368">
        <v>0.86520411195948899</v>
      </c>
      <c r="O1368">
        <v>23.395701252512701</v>
      </c>
      <c r="P1368">
        <v>84.771428571428501</v>
      </c>
    </row>
    <row r="1369" spans="1:17" hidden="1" x14ac:dyDescent="0.3">
      <c r="A1369" t="s">
        <v>2904</v>
      </c>
      <c r="B1369" t="s">
        <v>2905</v>
      </c>
      <c r="C1369" t="str">
        <f>IFERROR(VLOOKUP(Table1[[#This Row],[Ticker]],[1]!Table2[[Symbol]:[Industry]],2,FALSE),"-")</f>
        <v>-</v>
      </c>
      <c r="D1369" t="s">
        <v>306</v>
      </c>
      <c r="E1369">
        <v>1289.58012953</v>
      </c>
      <c r="F1369">
        <v>901.25</v>
      </c>
      <c r="G1369">
        <v>130.33676521404399</v>
      </c>
      <c r="H1369">
        <v>0.88285274413310599</v>
      </c>
      <c r="I1369">
        <v>44.389547175328197</v>
      </c>
      <c r="J1369">
        <v>-6.0181472089550301</v>
      </c>
      <c r="K1369">
        <v>798.953533230581</v>
      </c>
      <c r="L1369">
        <v>608.04994552548703</v>
      </c>
      <c r="M1369">
        <v>53.090728133809598</v>
      </c>
      <c r="N1369">
        <v>0.42854166721000603</v>
      </c>
      <c r="O1369">
        <v>8.4715672676837599</v>
      </c>
      <c r="P1369">
        <v>167.07660394132401</v>
      </c>
      <c r="Q1369">
        <v>0.16176670870413801</v>
      </c>
    </row>
    <row r="1370" spans="1:17" hidden="1" x14ac:dyDescent="0.3">
      <c r="A1370" t="s">
        <v>2906</v>
      </c>
      <c r="B1370" t="s">
        <v>2907</v>
      </c>
      <c r="C1370" t="str">
        <f>IFERROR(VLOOKUP(Table1[[#This Row],[Ticker]],[1]!Table2[[Symbol]:[Industry]],2,FALSE),"-")</f>
        <v>-</v>
      </c>
      <c r="D1370" t="s">
        <v>139</v>
      </c>
      <c r="E1370">
        <v>1282.3395196049901</v>
      </c>
      <c r="F1370">
        <v>309.8</v>
      </c>
      <c r="G1370">
        <v>51.246564344702598</v>
      </c>
      <c r="H1370">
        <v>-9.8724263032196795</v>
      </c>
      <c r="I1370">
        <v>-24.8353283809993</v>
      </c>
      <c r="J1370">
        <v>3.1279979385775101</v>
      </c>
      <c r="K1370">
        <v>326.27210655800297</v>
      </c>
      <c r="L1370">
        <v>312.879397576965</v>
      </c>
      <c r="M1370">
        <v>50.299449237855598</v>
      </c>
      <c r="N1370">
        <v>0.62129798948627302</v>
      </c>
      <c r="O1370">
        <v>34.2801807617817</v>
      </c>
      <c r="P1370">
        <v>95.395774203721203</v>
      </c>
      <c r="Q1370">
        <v>0.106170546557603</v>
      </c>
    </row>
    <row r="1371" spans="1:17" hidden="1" x14ac:dyDescent="0.3">
      <c r="A1371" t="s">
        <v>2908</v>
      </c>
      <c r="B1371" t="s">
        <v>2909</v>
      </c>
      <c r="C1371" t="str">
        <f>IFERROR(VLOOKUP(Table1[[#This Row],[Ticker]],[1]!Table2[[Symbol]:[Industry]],2,FALSE),"-")</f>
        <v>-</v>
      </c>
      <c r="D1371" t="s">
        <v>21</v>
      </c>
      <c r="E1371">
        <v>1278.378618686</v>
      </c>
      <c r="F1371">
        <v>230.81</v>
      </c>
      <c r="G1371">
        <v>45.490121096329901</v>
      </c>
      <c r="H1371">
        <v>-1.7057144861241</v>
      </c>
      <c r="I1371">
        <v>36.237087220193501</v>
      </c>
      <c r="J1371">
        <v>4.6790447430294302</v>
      </c>
      <c r="K1371">
        <v>205.95921453451899</v>
      </c>
      <c r="L1371">
        <v>167.31236151293999</v>
      </c>
      <c r="M1371">
        <v>63.831869140468299</v>
      </c>
      <c r="N1371">
        <v>1.04177258289994</v>
      </c>
      <c r="O1371">
        <v>10.047224990251699</v>
      </c>
      <c r="P1371">
        <v>108.87782805429801</v>
      </c>
      <c r="Q1371">
        <v>0.10940905358981599</v>
      </c>
    </row>
    <row r="1372" spans="1:17" hidden="1" x14ac:dyDescent="0.3">
      <c r="A1372" t="s">
        <v>2910</v>
      </c>
      <c r="B1372" t="s">
        <v>2911</v>
      </c>
      <c r="C1372" t="str">
        <f>IFERROR(VLOOKUP(Table1[[#This Row],[Ticker]],[1]!Table2[[Symbol]:[Industry]],2,FALSE),"-")</f>
        <v>-</v>
      </c>
      <c r="D1372" t="s">
        <v>740</v>
      </c>
      <c r="E1372">
        <v>1270.9875500000001</v>
      </c>
      <c r="F1372">
        <v>233.44</v>
      </c>
      <c r="G1372">
        <v>-58.277489413071699</v>
      </c>
      <c r="H1372">
        <v>-8.5660028299118007</v>
      </c>
      <c r="I1372">
        <v>-52.615217157673797</v>
      </c>
      <c r="J1372">
        <v>-7.6791795983595197</v>
      </c>
      <c r="K1372">
        <v>257.75350166733102</v>
      </c>
      <c r="M1372">
        <v>41.854649862018697</v>
      </c>
      <c r="N1372">
        <v>2.1401877437129402</v>
      </c>
      <c r="O1372">
        <v>99.6230294722412</v>
      </c>
      <c r="P1372">
        <v>8.2695607810398393</v>
      </c>
    </row>
    <row r="1373" spans="1:17" hidden="1" x14ac:dyDescent="0.3">
      <c r="A1373" t="s">
        <v>2912</v>
      </c>
      <c r="B1373" t="s">
        <v>2913</v>
      </c>
      <c r="C1373" t="str">
        <f>IFERROR(VLOOKUP(Table1[[#This Row],[Ticker]],[1]!Table2[[Symbol]:[Industry]],2,FALSE),"-")</f>
        <v>-</v>
      </c>
      <c r="D1373" t="s">
        <v>993</v>
      </c>
      <c r="E1373">
        <v>1269.0459430000001</v>
      </c>
      <c r="F1373">
        <v>336.9</v>
      </c>
      <c r="G1373">
        <v>-38.747089679617098</v>
      </c>
      <c r="H1373">
        <v>-0.66513241423187996</v>
      </c>
      <c r="I1373">
        <v>-16.588648508009001</v>
      </c>
      <c r="J1373">
        <v>-5.1736524670796902</v>
      </c>
      <c r="K1373">
        <v>333.29100046657697</v>
      </c>
      <c r="L1373">
        <v>346.30408113900199</v>
      </c>
      <c r="M1373">
        <v>50.681679671016603</v>
      </c>
      <c r="N1373">
        <v>0.83028293131764297</v>
      </c>
      <c r="O1373">
        <v>59.038290293855702</v>
      </c>
      <c r="P1373">
        <v>22.509090909090901</v>
      </c>
      <c r="Q1373">
        <v>5.4343236880071998E-2</v>
      </c>
    </row>
    <row r="1374" spans="1:17" hidden="1" x14ac:dyDescent="0.3">
      <c r="A1374" t="s">
        <v>2914</v>
      </c>
      <c r="B1374" t="s">
        <v>2915</v>
      </c>
      <c r="C1374" t="str">
        <f>IFERROR(VLOOKUP(Table1[[#This Row],[Ticker]],[1]!Table2[[Symbol]:[Industry]],2,FALSE),"-")</f>
        <v>-</v>
      </c>
      <c r="D1374" t="s">
        <v>402</v>
      </c>
      <c r="E1374">
        <v>1268.771685936</v>
      </c>
      <c r="F1374">
        <v>51.02</v>
      </c>
      <c r="G1374">
        <v>13.349359601112999</v>
      </c>
      <c r="H1374">
        <v>-0.95318481941239197</v>
      </c>
      <c r="I1374">
        <v>-33.527417670945802</v>
      </c>
      <c r="J1374">
        <v>6.6913744347480399</v>
      </c>
      <c r="K1374">
        <v>50.7882817897015</v>
      </c>
      <c r="L1374">
        <v>51.713744663767301</v>
      </c>
      <c r="M1374">
        <v>63.100953097457101</v>
      </c>
      <c r="N1374">
        <v>1.15361084549669</v>
      </c>
      <c r="O1374">
        <v>61.701293610348799</v>
      </c>
      <c r="P1374">
        <v>63.003194888178903</v>
      </c>
    </row>
    <row r="1375" spans="1:17" hidden="1" x14ac:dyDescent="0.3">
      <c r="A1375" t="s">
        <v>2916</v>
      </c>
      <c r="B1375" t="s">
        <v>2917</v>
      </c>
      <c r="C1375" t="str">
        <f>IFERROR(VLOOKUP(Table1[[#This Row],[Ticker]],[1]!Table2[[Symbol]:[Industry]],2,FALSE),"-")</f>
        <v>-</v>
      </c>
      <c r="D1375" t="s">
        <v>669</v>
      </c>
      <c r="E1375">
        <v>1268.02780753</v>
      </c>
      <c r="F1375">
        <v>148.13</v>
      </c>
      <c r="G1375">
        <v>-59.310023721686001</v>
      </c>
      <c r="H1375">
        <v>-10.170417148969401</v>
      </c>
      <c r="I1375">
        <v>-30.153810724217699</v>
      </c>
      <c r="J1375">
        <v>-5.43964989194372</v>
      </c>
      <c r="K1375">
        <v>155.36697319769601</v>
      </c>
      <c r="L1375">
        <v>161.55028112163399</v>
      </c>
      <c r="M1375">
        <v>27.540055070156999</v>
      </c>
      <c r="N1375">
        <v>1.4102779943635699</v>
      </c>
      <c r="O1375">
        <v>45.277796530074902</v>
      </c>
      <c r="P1375">
        <v>17.1914556962025</v>
      </c>
      <c r="Q1375">
        <v>5.8645118140418E-2</v>
      </c>
    </row>
    <row r="1376" spans="1:17" hidden="1" x14ac:dyDescent="0.3">
      <c r="A1376" t="s">
        <v>2918</v>
      </c>
      <c r="B1376" t="s">
        <v>2919</v>
      </c>
      <c r="C1376" t="str">
        <f>IFERROR(VLOOKUP(Table1[[#This Row],[Ticker]],[1]!Table2[[Symbol]:[Industry]],2,FALSE),"-")</f>
        <v>-</v>
      </c>
      <c r="D1376" t="s">
        <v>136</v>
      </c>
      <c r="E1376">
        <v>1265.86190874</v>
      </c>
      <c r="F1376">
        <v>778.7</v>
      </c>
      <c r="G1376">
        <v>-26.3580965568413</v>
      </c>
      <c r="H1376">
        <v>-9.8679087065887998</v>
      </c>
      <c r="I1376">
        <v>-28.8141209178651</v>
      </c>
      <c r="J1376">
        <v>-2.76730972299287</v>
      </c>
      <c r="K1376">
        <v>826.05388242725599</v>
      </c>
      <c r="L1376">
        <v>845.49792564990605</v>
      </c>
      <c r="M1376">
        <v>41.367016891299897</v>
      </c>
      <c r="N1376">
        <v>0.94309675625267797</v>
      </c>
      <c r="O1376">
        <v>38.692692949787997</v>
      </c>
      <c r="P1376">
        <v>6.9349079923097996</v>
      </c>
      <c r="Q1376">
        <v>9.2025925713084003E-2</v>
      </c>
    </row>
    <row r="1377" spans="1:17" hidden="1" x14ac:dyDescent="0.3">
      <c r="A1377" t="s">
        <v>2920</v>
      </c>
      <c r="B1377" t="s">
        <v>2921</v>
      </c>
      <c r="C1377" t="str">
        <f>IFERROR(VLOOKUP(Table1[[#This Row],[Ticker]],[1]!Table2[[Symbol]:[Industry]],2,FALSE),"-")</f>
        <v>-</v>
      </c>
      <c r="D1377" t="s">
        <v>139</v>
      </c>
      <c r="E1377">
        <v>1265.555535552</v>
      </c>
      <c r="F1377">
        <v>48.37</v>
      </c>
      <c r="G1377">
        <v>52.764056999826899</v>
      </c>
      <c r="H1377">
        <v>26.759542196720201</v>
      </c>
      <c r="I1377">
        <v>20.4202496834409</v>
      </c>
      <c r="J1377">
        <v>0.74226106924781798</v>
      </c>
      <c r="K1377">
        <v>41.915902540434203</v>
      </c>
      <c r="L1377">
        <v>35.0106990871829</v>
      </c>
      <c r="M1377">
        <v>58.989396503108601</v>
      </c>
      <c r="N1377">
        <v>0.796568572595869</v>
      </c>
      <c r="O1377">
        <v>12.052925366963001</v>
      </c>
      <c r="P1377">
        <v>109.39393939393899</v>
      </c>
      <c r="Q1377">
        <v>7.5707208026780007E-2</v>
      </c>
    </row>
    <row r="1378" spans="1:17" hidden="1" x14ac:dyDescent="0.3">
      <c r="A1378" t="s">
        <v>2922</v>
      </c>
      <c r="B1378" t="s">
        <v>2923</v>
      </c>
      <c r="C1378" t="str">
        <f>IFERROR(VLOOKUP(Table1[[#This Row],[Ticker]],[1]!Table2[[Symbol]:[Industry]],2,FALSE),"-")</f>
        <v>-</v>
      </c>
      <c r="D1378" t="s">
        <v>1603</v>
      </c>
      <c r="E1378">
        <v>1265.5314969900001</v>
      </c>
      <c r="F1378">
        <v>1694.75</v>
      </c>
      <c r="G1378">
        <v>38.282358980163899</v>
      </c>
      <c r="H1378">
        <v>2.4712762776453201</v>
      </c>
      <c r="I1378">
        <v>16.902883351794198</v>
      </c>
      <c r="J1378">
        <v>0.29993051018165501</v>
      </c>
      <c r="K1378">
        <v>1570.8156499275001</v>
      </c>
      <c r="L1378">
        <v>1338.1622194019401</v>
      </c>
      <c r="M1378">
        <v>56.656643456654798</v>
      </c>
      <c r="N1378">
        <v>0.53597118707960301</v>
      </c>
      <c r="O1378">
        <v>4.8296208880365699</v>
      </c>
      <c r="P1378">
        <v>73.811599405158702</v>
      </c>
      <c r="Q1378">
        <v>6.7952168877414995E-2</v>
      </c>
    </row>
    <row r="1379" spans="1:17" hidden="1" x14ac:dyDescent="0.3">
      <c r="A1379" t="s">
        <v>2924</v>
      </c>
      <c r="B1379" t="s">
        <v>2925</v>
      </c>
      <c r="C1379" t="str">
        <f>IFERROR(VLOOKUP(Table1[[#This Row],[Ticker]],[1]!Table2[[Symbol]:[Industry]],2,FALSE),"-")</f>
        <v>-</v>
      </c>
      <c r="D1379" t="s">
        <v>561</v>
      </c>
      <c r="E1379">
        <v>1262.8051685799901</v>
      </c>
      <c r="F1379">
        <v>541.15</v>
      </c>
      <c r="G1379">
        <v>-6.5235252331280904</v>
      </c>
      <c r="H1379">
        <v>8.5551576557019899</v>
      </c>
      <c r="I1379">
        <v>-8.4550134548705902</v>
      </c>
      <c r="J1379">
        <v>8.2918727597945807</v>
      </c>
      <c r="K1379">
        <v>483.78429308038</v>
      </c>
      <c r="L1379">
        <v>468.02301691617799</v>
      </c>
      <c r="M1379">
        <v>72.207260117441905</v>
      </c>
      <c r="N1379">
        <v>1.14876854524668</v>
      </c>
      <c r="O1379">
        <v>21.020049893744702</v>
      </c>
      <c r="P1379">
        <v>52.867231638417998</v>
      </c>
      <c r="Q1379">
        <v>-1.56068789275E-2</v>
      </c>
    </row>
    <row r="1380" spans="1:17" hidden="1" x14ac:dyDescent="0.3">
      <c r="A1380" t="s">
        <v>2926</v>
      </c>
      <c r="B1380" t="s">
        <v>2927</v>
      </c>
      <c r="C1380" t="str">
        <f>IFERROR(VLOOKUP(Table1[[#This Row],[Ticker]],[1]!Table2[[Symbol]:[Industry]],2,FALSE),"-")</f>
        <v>-</v>
      </c>
      <c r="D1380" t="s">
        <v>632</v>
      </c>
      <c r="E1380">
        <v>1261.91291</v>
      </c>
      <c r="F1380">
        <v>501.95</v>
      </c>
      <c r="G1380">
        <v>3.0970573893712001</v>
      </c>
      <c r="H1380">
        <v>-6.7367957651494503</v>
      </c>
      <c r="I1380">
        <v>2.9042085509517599</v>
      </c>
      <c r="J1380">
        <v>2.1160317063014702</v>
      </c>
      <c r="K1380">
        <v>491.71507901195599</v>
      </c>
      <c r="L1380">
        <v>440.56270079848798</v>
      </c>
      <c r="M1380">
        <v>52.929088783632601</v>
      </c>
      <c r="N1380">
        <v>0.841510967701668</v>
      </c>
      <c r="O1380">
        <v>16.425938838529699</v>
      </c>
      <c r="P1380">
        <v>45.703918722786597</v>
      </c>
    </row>
    <row r="1381" spans="1:17" hidden="1" x14ac:dyDescent="0.3">
      <c r="A1381" t="s">
        <v>2928</v>
      </c>
      <c r="B1381" t="s">
        <v>2929</v>
      </c>
      <c r="C1381" t="str">
        <f>IFERROR(VLOOKUP(Table1[[#This Row],[Ticker]],[1]!Table2[[Symbol]:[Industry]],2,FALSE),"-")</f>
        <v>-</v>
      </c>
      <c r="D1381" t="s">
        <v>385</v>
      </c>
      <c r="E1381">
        <v>1255.0625869600001</v>
      </c>
      <c r="F1381">
        <v>371.6</v>
      </c>
      <c r="G1381">
        <v>45.518773980958997</v>
      </c>
      <c r="H1381">
        <v>10.805066265100701</v>
      </c>
      <c r="I1381">
        <v>42.665515318435602</v>
      </c>
      <c r="J1381">
        <v>1.6710071848650001</v>
      </c>
      <c r="K1381">
        <v>320.59039021375901</v>
      </c>
      <c r="L1381">
        <v>265.88928199288199</v>
      </c>
      <c r="M1381">
        <v>70.072337603940795</v>
      </c>
      <c r="N1381">
        <v>0.54335994455927095</v>
      </c>
      <c r="O1381">
        <v>4.8573735199138603</v>
      </c>
      <c r="P1381">
        <v>88.6773292713887</v>
      </c>
    </row>
    <row r="1382" spans="1:17" hidden="1" x14ac:dyDescent="0.3">
      <c r="A1382" t="s">
        <v>2930</v>
      </c>
      <c r="B1382" t="s">
        <v>2931</v>
      </c>
      <c r="C1382" t="str">
        <f>IFERROR(VLOOKUP(Table1[[#This Row],[Ticker]],[1]!Table2[[Symbol]:[Industry]],2,FALSE),"-")</f>
        <v>-</v>
      </c>
      <c r="D1382" t="s">
        <v>359</v>
      </c>
      <c r="E1382">
        <v>1249.9343015500001</v>
      </c>
      <c r="F1382">
        <v>235.74</v>
      </c>
      <c r="G1382">
        <v>-14.3468642260107</v>
      </c>
      <c r="H1382">
        <v>6.0312942074102596</v>
      </c>
      <c r="I1382">
        <v>-13.3410726604871</v>
      </c>
      <c r="J1382">
        <v>-3.1228431539874602</v>
      </c>
      <c r="K1382">
        <v>229.27129838623699</v>
      </c>
      <c r="L1382">
        <v>219.841887250974</v>
      </c>
      <c r="M1382">
        <v>50.723677489885297</v>
      </c>
      <c r="N1382">
        <v>0.84103018502500204</v>
      </c>
      <c r="O1382">
        <v>14.511750233307801</v>
      </c>
      <c r="P1382">
        <v>28.5737660212707</v>
      </c>
      <c r="Q1382">
        <v>7.1929614494628993E-2</v>
      </c>
    </row>
    <row r="1383" spans="1:17" hidden="1" x14ac:dyDescent="0.3">
      <c r="A1383" t="s">
        <v>2932</v>
      </c>
      <c r="B1383" t="s">
        <v>2933</v>
      </c>
      <c r="C1383" t="str">
        <f>IFERROR(VLOOKUP(Table1[[#This Row],[Ticker]],[1]!Table2[[Symbol]:[Industry]],2,FALSE),"-")</f>
        <v>-</v>
      </c>
      <c r="D1383" t="s">
        <v>229</v>
      </c>
      <c r="E1383">
        <v>1249.102275</v>
      </c>
      <c r="F1383">
        <v>333.55</v>
      </c>
      <c r="G1383">
        <v>219.602763053735</v>
      </c>
      <c r="H1383">
        <v>49.258143132821097</v>
      </c>
      <c r="I1383">
        <v>24.475046601651499</v>
      </c>
      <c r="J1383">
        <v>31.838391112697401</v>
      </c>
      <c r="K1383">
        <v>251.05569601601101</v>
      </c>
      <c r="L1383">
        <v>204.51570844007301</v>
      </c>
      <c r="M1383">
        <v>89.526025493071202</v>
      </c>
      <c r="N1383">
        <v>1.41691867523281</v>
      </c>
      <c r="O1383">
        <v>5.8611902263528703</v>
      </c>
      <c r="P1383">
        <v>326.55274225317999</v>
      </c>
    </row>
    <row r="1384" spans="1:17" hidden="1" x14ac:dyDescent="0.3">
      <c r="A1384" t="s">
        <v>2934</v>
      </c>
      <c r="B1384" t="s">
        <v>2935</v>
      </c>
      <c r="C1384" t="str">
        <f>IFERROR(VLOOKUP(Table1[[#This Row],[Ticker]],[1]!Table2[[Symbol]:[Industry]],2,FALSE),"-")</f>
        <v>-</v>
      </c>
      <c r="D1384" t="s">
        <v>127</v>
      </c>
      <c r="E1384">
        <v>1248.7957719999999</v>
      </c>
      <c r="F1384">
        <v>996</v>
      </c>
      <c r="G1384">
        <v>651.10600207501</v>
      </c>
      <c r="H1384">
        <v>11.252361014481799</v>
      </c>
      <c r="I1384">
        <v>82.051112148351905</v>
      </c>
      <c r="J1384">
        <v>-1.48480960642861</v>
      </c>
      <c r="K1384">
        <v>851.85076262666803</v>
      </c>
      <c r="L1384">
        <v>610.92130798847199</v>
      </c>
      <c r="M1384">
        <v>67.548530160739006</v>
      </c>
      <c r="N1384">
        <v>0.83855352713790499</v>
      </c>
      <c r="O1384">
        <v>2.20883534136546</v>
      </c>
      <c r="P1384">
        <v>808.344733242134</v>
      </c>
      <c r="Q1384">
        <v>0.173309923458701</v>
      </c>
    </row>
    <row r="1385" spans="1:17" hidden="1" x14ac:dyDescent="0.3">
      <c r="A1385" t="s">
        <v>2936</v>
      </c>
      <c r="B1385" t="s">
        <v>2937</v>
      </c>
      <c r="C1385" t="str">
        <f>IFERROR(VLOOKUP(Table1[[#This Row],[Ticker]],[1]!Table2[[Symbol]:[Industry]],2,FALSE),"-")</f>
        <v>-</v>
      </c>
      <c r="D1385" t="s">
        <v>21</v>
      </c>
      <c r="E1385">
        <v>1247.3104800000001</v>
      </c>
      <c r="F1385">
        <v>1071.4000000000001</v>
      </c>
      <c r="G1385">
        <v>-47.630012068536203</v>
      </c>
      <c r="H1385">
        <v>-2.8282551496978399</v>
      </c>
      <c r="I1385">
        <v>-26.537805569157999</v>
      </c>
      <c r="J1385">
        <v>0.51318339754949005</v>
      </c>
      <c r="K1385">
        <v>1081.4995024453999</v>
      </c>
      <c r="L1385">
        <v>1093.9035627216001</v>
      </c>
      <c r="M1385">
        <v>56.489500971108697</v>
      </c>
      <c r="N1385">
        <v>0.82714574561371701</v>
      </c>
      <c r="O1385">
        <v>36.960985626283303</v>
      </c>
      <c r="P1385">
        <v>12.1239076971377</v>
      </c>
      <c r="Q1385">
        <v>0.123078788302939</v>
      </c>
    </row>
    <row r="1386" spans="1:17" hidden="1" x14ac:dyDescent="0.3">
      <c r="A1386" t="s">
        <v>2938</v>
      </c>
      <c r="B1386" t="s">
        <v>2939</v>
      </c>
      <c r="C1386" t="str">
        <f>IFERROR(VLOOKUP(Table1[[#This Row],[Ticker]],[1]!Table2[[Symbol]:[Industry]],2,FALSE),"-")</f>
        <v>-</v>
      </c>
      <c r="D1386" t="s">
        <v>402</v>
      </c>
      <c r="E1386">
        <v>1243.956438012</v>
      </c>
      <c r="F1386">
        <v>49.87</v>
      </c>
      <c r="G1386">
        <v>3.4725972182976799</v>
      </c>
      <c r="H1386">
        <v>7.95912427764363</v>
      </c>
      <c r="I1386">
        <v>-18.223887472865801</v>
      </c>
      <c r="J1386">
        <v>4.67075202703165</v>
      </c>
      <c r="K1386">
        <v>47.681080343011601</v>
      </c>
      <c r="L1386">
        <v>46.349970187998899</v>
      </c>
      <c r="M1386">
        <v>64.484755075558695</v>
      </c>
      <c r="N1386">
        <v>0.77862137156720101</v>
      </c>
      <c r="O1386">
        <v>21.315420092239801</v>
      </c>
      <c r="P1386">
        <v>51.811263318112601</v>
      </c>
    </row>
    <row r="1387" spans="1:17" hidden="1" x14ac:dyDescent="0.3">
      <c r="A1387" t="s">
        <v>2940</v>
      </c>
      <c r="B1387" t="s">
        <v>2941</v>
      </c>
      <c r="C1387" t="str">
        <f>IFERROR(VLOOKUP(Table1[[#This Row],[Ticker]],[1]!Table2[[Symbol]:[Industry]],2,FALSE),"-")</f>
        <v>-</v>
      </c>
      <c r="D1387" t="s">
        <v>669</v>
      </c>
      <c r="E1387">
        <v>1240.7</v>
      </c>
      <c r="F1387">
        <v>123.03</v>
      </c>
      <c r="G1387">
        <v>-34.8336893314099</v>
      </c>
      <c r="H1387">
        <v>-2.4153457909604299</v>
      </c>
      <c r="I1387">
        <v>-13.2007442911911</v>
      </c>
      <c r="J1387">
        <v>4.0049974620953099</v>
      </c>
      <c r="K1387">
        <v>122.92318592529899</v>
      </c>
      <c r="L1387">
        <v>123.04757164902399</v>
      </c>
      <c r="M1387">
        <v>63.397844064947101</v>
      </c>
      <c r="N1387">
        <v>0.66754382928634604</v>
      </c>
      <c r="O1387">
        <v>25.985531984068899</v>
      </c>
      <c r="P1387">
        <v>22.662013958125598</v>
      </c>
      <c r="Q1387">
        <v>1.2334193056449E-2</v>
      </c>
    </row>
    <row r="1388" spans="1:17" hidden="1" x14ac:dyDescent="0.3">
      <c r="A1388" t="s">
        <v>2942</v>
      </c>
      <c r="B1388" t="s">
        <v>2943</v>
      </c>
      <c r="C1388" t="str">
        <f>IFERROR(VLOOKUP(Table1[[#This Row],[Ticker]],[1]!Table2[[Symbol]:[Industry]],2,FALSE),"-")</f>
        <v>-</v>
      </c>
      <c r="D1388" t="s">
        <v>21</v>
      </c>
      <c r="E1388">
        <v>1237.6174740490001</v>
      </c>
      <c r="F1388">
        <v>114.43</v>
      </c>
      <c r="G1388">
        <v>131.19356583139199</v>
      </c>
      <c r="H1388">
        <v>31.862850925028901</v>
      </c>
      <c r="I1388">
        <v>47.725165948959798</v>
      </c>
      <c r="J1388">
        <v>15.0897853868781</v>
      </c>
      <c r="K1388">
        <v>89.504121958504498</v>
      </c>
      <c r="L1388">
        <v>65.728170055906006</v>
      </c>
      <c r="M1388">
        <v>75.974965098906395</v>
      </c>
      <c r="N1388">
        <v>2.3332731786091001</v>
      </c>
      <c r="O1388">
        <v>3.7140609979900301</v>
      </c>
      <c r="P1388">
        <v>298.01739130434697</v>
      </c>
    </row>
    <row r="1389" spans="1:17" hidden="1" x14ac:dyDescent="0.3">
      <c r="A1389" t="s">
        <v>2944</v>
      </c>
      <c r="B1389" t="s">
        <v>2945</v>
      </c>
      <c r="C1389" t="str">
        <f>IFERROR(VLOOKUP(Table1[[#This Row],[Ticker]],[1]!Table2[[Symbol]:[Industry]],2,FALSE),"-")</f>
        <v>-</v>
      </c>
      <c r="D1389" t="s">
        <v>201</v>
      </c>
      <c r="E1389">
        <v>1237.2293843150001</v>
      </c>
      <c r="F1389">
        <v>607.85</v>
      </c>
      <c r="G1389">
        <v>-36.515017716775802</v>
      </c>
      <c r="H1389">
        <v>0.21107263584233699</v>
      </c>
      <c r="I1389">
        <v>7.16329700284001</v>
      </c>
      <c r="J1389">
        <v>10.6050225769789</v>
      </c>
      <c r="K1389">
        <v>517.23545722700101</v>
      </c>
      <c r="L1389">
        <v>488.221932353395</v>
      </c>
      <c r="M1389">
        <v>80.470259095997307</v>
      </c>
      <c r="N1389">
        <v>1.8565974749277101</v>
      </c>
      <c r="O1389">
        <v>1.12692276054948</v>
      </c>
      <c r="P1389">
        <v>55.739174993594602</v>
      </c>
      <c r="Q1389">
        <v>6.0500604364735998E-2</v>
      </c>
    </row>
    <row r="1390" spans="1:17" hidden="1" x14ac:dyDescent="0.3">
      <c r="A1390" t="s">
        <v>2946</v>
      </c>
      <c r="B1390" t="s">
        <v>2947</v>
      </c>
      <c r="C1390" t="str">
        <f>IFERROR(VLOOKUP(Table1[[#This Row],[Ticker]],[1]!Table2[[Symbol]:[Industry]],2,FALSE),"-")</f>
        <v>-</v>
      </c>
      <c r="D1390" t="s">
        <v>136</v>
      </c>
      <c r="E1390">
        <v>1228.5838757500001</v>
      </c>
      <c r="F1390">
        <v>970</v>
      </c>
      <c r="G1390">
        <v>150.17803505531401</v>
      </c>
      <c r="H1390">
        <v>-15.871426240699799</v>
      </c>
      <c r="I1390">
        <v>50.251185200605299</v>
      </c>
      <c r="J1390">
        <v>-2.9912950174220301</v>
      </c>
      <c r="K1390">
        <v>995.00155097274899</v>
      </c>
      <c r="L1390">
        <v>738.77383423955496</v>
      </c>
      <c r="M1390">
        <v>49.810415777709402</v>
      </c>
      <c r="N1390">
        <v>0.35629616285353899</v>
      </c>
      <c r="O1390">
        <v>48.711340206185497</v>
      </c>
      <c r="P1390">
        <v>209.40988835725599</v>
      </c>
    </row>
    <row r="1391" spans="1:17" hidden="1" x14ac:dyDescent="0.3">
      <c r="A1391" t="s">
        <v>2948</v>
      </c>
      <c r="B1391" t="s">
        <v>2949</v>
      </c>
      <c r="C1391" t="str">
        <f>IFERROR(VLOOKUP(Table1[[#This Row],[Ticker]],[1]!Table2[[Symbol]:[Industry]],2,FALSE),"-")</f>
        <v>-</v>
      </c>
      <c r="D1391" t="s">
        <v>561</v>
      </c>
      <c r="E1391">
        <v>1227.7843481580001</v>
      </c>
      <c r="F1391">
        <v>219.71</v>
      </c>
      <c r="G1391">
        <v>-34.959498392898503</v>
      </c>
      <c r="H1391">
        <v>-2.2153835591712698</v>
      </c>
      <c r="I1391">
        <v>-2.4013161337041402</v>
      </c>
      <c r="J1391">
        <v>3.3279562347664</v>
      </c>
      <c r="K1391">
        <v>195.86656127685299</v>
      </c>
      <c r="L1391">
        <v>200.10072393752901</v>
      </c>
      <c r="M1391">
        <v>55.896624674720201</v>
      </c>
      <c r="N1391">
        <v>2.3855616922862399</v>
      </c>
      <c r="O1391">
        <v>10.281735014337</v>
      </c>
      <c r="P1391">
        <v>37.4046278924327</v>
      </c>
      <c r="Q1391">
        <v>-4.7796382768769997E-3</v>
      </c>
    </row>
    <row r="1392" spans="1:17" hidden="1" x14ac:dyDescent="0.3">
      <c r="A1392" t="s">
        <v>2950</v>
      </c>
      <c r="B1392" t="s">
        <v>2951</v>
      </c>
      <c r="C1392" t="str">
        <f>IFERROR(VLOOKUP(Table1[[#This Row],[Ticker]],[1]!Table2[[Symbol]:[Industry]],2,FALSE),"-")</f>
        <v>-</v>
      </c>
      <c r="D1392" t="s">
        <v>632</v>
      </c>
      <c r="E1392">
        <v>1223.837338737</v>
      </c>
      <c r="F1392">
        <v>46.17</v>
      </c>
      <c r="G1392">
        <v>-32.3591815958262</v>
      </c>
      <c r="H1392">
        <v>-4.4156084474570099</v>
      </c>
      <c r="I1392">
        <v>-23.420464471505699</v>
      </c>
      <c r="J1392">
        <v>2.3952791242878702</v>
      </c>
      <c r="K1392">
        <v>45.732059453050297</v>
      </c>
      <c r="L1392">
        <v>47.038879692883498</v>
      </c>
      <c r="M1392">
        <v>56.4427541731771</v>
      </c>
      <c r="N1392">
        <v>0.61175758559913695</v>
      </c>
      <c r="O1392">
        <v>45.332466969893801</v>
      </c>
      <c r="P1392">
        <v>26.8406593406593</v>
      </c>
      <c r="Q1392">
        <v>-1.7371503051931001E-2</v>
      </c>
    </row>
    <row r="1393" spans="1:17" hidden="1" x14ac:dyDescent="0.3">
      <c r="A1393" t="s">
        <v>2952</v>
      </c>
      <c r="B1393" t="s">
        <v>2953</v>
      </c>
      <c r="C1393" t="str">
        <f>IFERROR(VLOOKUP(Table1[[#This Row],[Ticker]],[1]!Table2[[Symbol]:[Industry]],2,FALSE),"-")</f>
        <v>-</v>
      </c>
      <c r="D1393" t="s">
        <v>2954</v>
      </c>
      <c r="E1393">
        <v>1218.95370675</v>
      </c>
      <c r="F1393">
        <v>1424.5</v>
      </c>
      <c r="G1393">
        <v>123.34520784935199</v>
      </c>
      <c r="H1393">
        <v>33.0784706330737</v>
      </c>
      <c r="I1393">
        <v>58.497084599172503</v>
      </c>
      <c r="J1393">
        <v>-4.2895357441776403</v>
      </c>
      <c r="K1393">
        <v>1202.55490537272</v>
      </c>
      <c r="L1393">
        <v>934.74963997226905</v>
      </c>
      <c r="M1393">
        <v>62.794824627808403</v>
      </c>
      <c r="N1393">
        <v>0.74536563670932499</v>
      </c>
      <c r="O1393">
        <v>8.4555984555984605</v>
      </c>
      <c r="P1393">
        <v>159.566326530612</v>
      </c>
      <c r="Q1393">
        <v>9.2737025994554995E-2</v>
      </c>
    </row>
    <row r="1394" spans="1:17" hidden="1" x14ac:dyDescent="0.3">
      <c r="A1394" t="s">
        <v>2955</v>
      </c>
      <c r="B1394" t="s">
        <v>2956</v>
      </c>
      <c r="C1394" t="str">
        <f>IFERROR(VLOOKUP(Table1[[#This Row],[Ticker]],[1]!Table2[[Symbol]:[Industry]],2,FALSE),"-")</f>
        <v>-</v>
      </c>
      <c r="D1394" t="s">
        <v>72</v>
      </c>
      <c r="E1394">
        <v>1217.5861950000001</v>
      </c>
      <c r="F1394">
        <v>121.28</v>
      </c>
      <c r="G1394">
        <v>-36.936078028947797</v>
      </c>
      <c r="H1394">
        <v>23.384214561392501</v>
      </c>
      <c r="I1394">
        <v>0.50364633548079496</v>
      </c>
      <c r="J1394">
        <v>12.537628961066501</v>
      </c>
      <c r="K1394">
        <v>102.930499069441</v>
      </c>
      <c r="L1394">
        <v>99.157017114320297</v>
      </c>
      <c r="M1394">
        <v>59.662271479504199</v>
      </c>
      <c r="N1394">
        <v>1.54357975231843</v>
      </c>
      <c r="O1394">
        <v>14.8994063324538</v>
      </c>
      <c r="P1394">
        <v>45.419664268585102</v>
      </c>
    </row>
    <row r="1395" spans="1:17" hidden="1" x14ac:dyDescent="0.3">
      <c r="A1395" t="s">
        <v>2957</v>
      </c>
      <c r="B1395" t="s">
        <v>2958</v>
      </c>
      <c r="C1395" t="str">
        <f>IFERROR(VLOOKUP(Table1[[#This Row],[Ticker]],[1]!Table2[[Symbol]:[Industry]],2,FALSE),"-")</f>
        <v>-</v>
      </c>
      <c r="D1395" t="s">
        <v>632</v>
      </c>
      <c r="E1395">
        <v>1211.3488162799999</v>
      </c>
      <c r="F1395">
        <v>73.430000000000007</v>
      </c>
      <c r="G1395">
        <v>1.94875959733946</v>
      </c>
      <c r="H1395">
        <v>6.9084711211593204</v>
      </c>
      <c r="I1395">
        <v>-0.105994496277242</v>
      </c>
      <c r="J1395">
        <v>9.0218355057711896</v>
      </c>
      <c r="K1395">
        <v>65.643990649459695</v>
      </c>
      <c r="L1395">
        <v>60.657804174885101</v>
      </c>
      <c r="M1395">
        <v>69.677688026225894</v>
      </c>
      <c r="N1395">
        <v>1.5702174590878899</v>
      </c>
      <c r="O1395">
        <v>5.2703254800490198</v>
      </c>
      <c r="P1395">
        <v>65.011235955056193</v>
      </c>
      <c r="Q1395">
        <v>1.0144266269973E-2</v>
      </c>
    </row>
    <row r="1396" spans="1:17" hidden="1" x14ac:dyDescent="0.3">
      <c r="A1396" t="s">
        <v>2959</v>
      </c>
      <c r="B1396" t="s">
        <v>2960</v>
      </c>
      <c r="C1396" t="str">
        <f>IFERROR(VLOOKUP(Table1[[#This Row],[Ticker]],[1]!Table2[[Symbol]:[Industry]],2,FALSE),"-")</f>
        <v>-</v>
      </c>
      <c r="D1396" t="s">
        <v>306</v>
      </c>
      <c r="E1396">
        <v>1204.71268704</v>
      </c>
      <c r="F1396">
        <v>99.17</v>
      </c>
      <c r="G1396">
        <v>38.292016763602199</v>
      </c>
      <c r="H1396">
        <v>17.274531206152901</v>
      </c>
      <c r="I1396">
        <v>-8.1202509971021808</v>
      </c>
      <c r="J1396">
        <v>12.3204821611822</v>
      </c>
      <c r="K1396">
        <v>87.109462631419504</v>
      </c>
      <c r="L1396">
        <v>86.407773873016097</v>
      </c>
      <c r="M1396">
        <v>84.380238657066002</v>
      </c>
      <c r="N1396">
        <v>1.8203156514935099</v>
      </c>
      <c r="O1396">
        <v>17.9792275889886</v>
      </c>
      <c r="P1396">
        <v>70.982758620689594</v>
      </c>
      <c r="Q1396">
        <v>0.16619201659360999</v>
      </c>
    </row>
    <row r="1397" spans="1:17" hidden="1" x14ac:dyDescent="0.3">
      <c r="A1397" t="s">
        <v>2961</v>
      </c>
      <c r="B1397" t="s">
        <v>2962</v>
      </c>
      <c r="C1397" t="str">
        <f>IFERROR(VLOOKUP(Table1[[#This Row],[Ticker]],[1]!Table2[[Symbol]:[Industry]],2,FALSE),"-")</f>
        <v>-</v>
      </c>
      <c r="D1397" t="s">
        <v>136</v>
      </c>
      <c r="E1397">
        <v>1204.28574422</v>
      </c>
      <c r="F1397">
        <v>241.51</v>
      </c>
      <c r="G1397">
        <v>18.1292027554105</v>
      </c>
      <c r="H1397">
        <v>22.225737404032099</v>
      </c>
      <c r="I1397">
        <v>39.260643635911002</v>
      </c>
      <c r="J1397">
        <v>12.4860058028603</v>
      </c>
      <c r="K1397">
        <v>204.30771644385101</v>
      </c>
      <c r="L1397">
        <v>177.10834672731301</v>
      </c>
      <c r="M1397">
        <v>73.271555877603006</v>
      </c>
      <c r="N1397">
        <v>1.55375300082006</v>
      </c>
      <c r="O1397">
        <v>8.6911515051136501</v>
      </c>
      <c r="P1397">
        <v>86.782675947409004</v>
      </c>
    </row>
    <row r="1398" spans="1:17" hidden="1" x14ac:dyDescent="0.3">
      <c r="A1398" t="s">
        <v>2963</v>
      </c>
      <c r="B1398" t="s">
        <v>2964</v>
      </c>
      <c r="C1398" t="str">
        <f>IFERROR(VLOOKUP(Table1[[#This Row],[Ticker]],[1]!Table2[[Symbol]:[Industry]],2,FALSE),"-")</f>
        <v>-</v>
      </c>
      <c r="D1398" t="s">
        <v>21</v>
      </c>
      <c r="E1398">
        <v>1204.0501649299999</v>
      </c>
      <c r="F1398">
        <v>750.35</v>
      </c>
      <c r="G1398">
        <v>213.17451196861001</v>
      </c>
      <c r="H1398">
        <v>20.006760493150999</v>
      </c>
      <c r="I1398">
        <v>6.3813806429418802</v>
      </c>
      <c r="J1398">
        <v>-0.19386485506279999</v>
      </c>
      <c r="K1398">
        <v>618.89665009001203</v>
      </c>
      <c r="L1398">
        <v>504.975092296713</v>
      </c>
      <c r="M1398">
        <v>70.725671235002807</v>
      </c>
      <c r="N1398">
        <v>1.1473625400535801</v>
      </c>
      <c r="O1398">
        <v>1.95242220297193</v>
      </c>
      <c r="P1398">
        <v>305.485004052958</v>
      </c>
      <c r="Q1398">
        <v>0.129146678185663</v>
      </c>
    </row>
    <row r="1399" spans="1:17" hidden="1" x14ac:dyDescent="0.3">
      <c r="A1399" t="s">
        <v>2965</v>
      </c>
      <c r="B1399" t="s">
        <v>2966</v>
      </c>
      <c r="C1399" t="str">
        <f>IFERROR(VLOOKUP(Table1[[#This Row],[Ticker]],[1]!Table2[[Symbol]:[Industry]],2,FALSE),"-")</f>
        <v>-</v>
      </c>
      <c r="D1399" t="s">
        <v>193</v>
      </c>
      <c r="E1399">
        <v>1202.8799733999999</v>
      </c>
      <c r="F1399">
        <v>695.1</v>
      </c>
      <c r="G1399">
        <v>-2.8285253836784001</v>
      </c>
      <c r="H1399">
        <v>-4.6503199126889703</v>
      </c>
      <c r="I1399">
        <v>10.1526168113355</v>
      </c>
      <c r="J1399">
        <v>-0.57554189511294296</v>
      </c>
      <c r="K1399">
        <v>670.17232272430601</v>
      </c>
      <c r="L1399">
        <v>622.299348935681</v>
      </c>
      <c r="M1399">
        <v>52.993809272579597</v>
      </c>
      <c r="N1399">
        <v>0.56669425108309401</v>
      </c>
      <c r="O1399">
        <v>9.3367860739461896</v>
      </c>
      <c r="P1399">
        <v>41.828198326871998</v>
      </c>
      <c r="Q1399">
        <v>5.9332362806436001E-2</v>
      </c>
    </row>
    <row r="1400" spans="1:17" hidden="1" x14ac:dyDescent="0.3">
      <c r="A1400" t="s">
        <v>2967</v>
      </c>
      <c r="B1400" t="s">
        <v>2968</v>
      </c>
      <c r="C1400" t="str">
        <f>IFERROR(VLOOKUP(Table1[[#This Row],[Ticker]],[1]!Table2[[Symbol]:[Industry]],2,FALSE),"-")</f>
        <v>-</v>
      </c>
      <c r="D1400" t="s">
        <v>72</v>
      </c>
      <c r="E1400">
        <v>1201.6199999999999</v>
      </c>
      <c r="F1400">
        <v>203.04</v>
      </c>
      <c r="G1400">
        <v>54.566213578762998</v>
      </c>
      <c r="H1400">
        <v>-10.4604355514742</v>
      </c>
      <c r="I1400">
        <v>16.2350272079589</v>
      </c>
      <c r="J1400">
        <v>0.55179998131738695</v>
      </c>
      <c r="K1400">
        <v>187.74174273478599</v>
      </c>
      <c r="L1400">
        <v>155.47850019171599</v>
      </c>
      <c r="M1400">
        <v>50.774453779253598</v>
      </c>
      <c r="N1400">
        <v>0.35689361166870298</v>
      </c>
      <c r="O1400">
        <v>24.113475177304899</v>
      </c>
      <c r="P1400">
        <v>94.018155757286095</v>
      </c>
      <c r="Q1400">
        <v>6.2301622116377998E-2</v>
      </c>
    </row>
    <row r="1401" spans="1:17" hidden="1" x14ac:dyDescent="0.3">
      <c r="A1401" t="s">
        <v>2969</v>
      </c>
      <c r="B1401" t="s">
        <v>2970</v>
      </c>
      <c r="C1401" t="str">
        <f>IFERROR(VLOOKUP(Table1[[#This Row],[Ticker]],[1]!Table2[[Symbol]:[Industry]],2,FALSE),"-")</f>
        <v>-</v>
      </c>
      <c r="D1401" t="s">
        <v>46</v>
      </c>
      <c r="E1401">
        <v>1196.2788835199999</v>
      </c>
      <c r="F1401">
        <v>539</v>
      </c>
      <c r="G1401">
        <v>88.454378594815793</v>
      </c>
      <c r="H1401">
        <v>89.739599176777105</v>
      </c>
      <c r="I1401">
        <v>104.09088985506899</v>
      </c>
      <c r="J1401">
        <v>31.020929665485099</v>
      </c>
      <c r="M1401">
        <v>88.4937681402793</v>
      </c>
      <c r="O1401">
        <v>1.14100185528756</v>
      </c>
      <c r="P1401">
        <v>141.75824175824101</v>
      </c>
    </row>
    <row r="1402" spans="1:17" hidden="1" x14ac:dyDescent="0.3">
      <c r="A1402" t="s">
        <v>2971</v>
      </c>
      <c r="B1402" t="s">
        <v>2972</v>
      </c>
      <c r="C1402" t="str">
        <f>IFERROR(VLOOKUP(Table1[[#This Row],[Ticker]],[1]!Table2[[Symbol]:[Industry]],2,FALSE),"-")</f>
        <v>-</v>
      </c>
      <c r="D1402" t="s">
        <v>561</v>
      </c>
      <c r="E1402">
        <v>1190.2641201599999</v>
      </c>
      <c r="F1402">
        <v>167.55</v>
      </c>
      <c r="G1402">
        <v>19.7005187169596</v>
      </c>
      <c r="H1402">
        <v>7.7435694001022402</v>
      </c>
      <c r="I1402">
        <v>8.03777858619355</v>
      </c>
      <c r="J1402">
        <v>-6.5282245913285397</v>
      </c>
      <c r="K1402">
        <v>151.70402078912201</v>
      </c>
      <c r="L1402">
        <v>136.42548511569601</v>
      </c>
      <c r="M1402">
        <v>55.569159451727302</v>
      </c>
      <c r="N1402">
        <v>1.31513272751722</v>
      </c>
      <c r="O1402">
        <v>10.1760668457176</v>
      </c>
      <c r="P1402">
        <v>65.563241106719303</v>
      </c>
      <c r="Q1402">
        <v>3.9667100654570998E-2</v>
      </c>
    </row>
    <row r="1403" spans="1:17" hidden="1" x14ac:dyDescent="0.3">
      <c r="A1403" t="s">
        <v>2973</v>
      </c>
      <c r="B1403" t="s">
        <v>2974</v>
      </c>
      <c r="C1403" t="str">
        <f>IFERROR(VLOOKUP(Table1[[#This Row],[Ticker]],[1]!Table2[[Symbol]:[Industry]],2,FALSE),"-")</f>
        <v>-</v>
      </c>
      <c r="D1403" t="s">
        <v>561</v>
      </c>
      <c r="E1403">
        <v>1186.9615734479901</v>
      </c>
      <c r="F1403">
        <v>167.5</v>
      </c>
      <c r="G1403">
        <v>-32.8033186930436</v>
      </c>
      <c r="H1403">
        <v>-5.3430199249623902</v>
      </c>
      <c r="I1403">
        <v>-24.984572370724798</v>
      </c>
      <c r="J1403">
        <v>-4.7715337580455097E-2</v>
      </c>
      <c r="K1403">
        <v>162.229361600354</v>
      </c>
      <c r="L1403">
        <v>162.86335811480001</v>
      </c>
      <c r="M1403">
        <v>52.666036047991298</v>
      </c>
      <c r="N1403">
        <v>0.602814443555867</v>
      </c>
      <c r="O1403">
        <v>29.582089552238799</v>
      </c>
      <c r="P1403">
        <v>31.941709334383599</v>
      </c>
      <c r="Q1403">
        <v>6.4535337081821006E-2</v>
      </c>
    </row>
    <row r="1404" spans="1:17" hidden="1" x14ac:dyDescent="0.3">
      <c r="A1404" t="s">
        <v>2975</v>
      </c>
      <c r="B1404" t="s">
        <v>2976</v>
      </c>
      <c r="C1404" t="str">
        <f>IFERROR(VLOOKUP(Table1[[#This Row],[Ticker]],[1]!Table2[[Symbol]:[Industry]],2,FALSE),"-")</f>
        <v>-</v>
      </c>
      <c r="D1404" t="s">
        <v>1616</v>
      </c>
      <c r="E1404">
        <v>1186.4393138949999</v>
      </c>
      <c r="F1404">
        <v>96.85</v>
      </c>
      <c r="G1404">
        <v>221.90605286176299</v>
      </c>
      <c r="H1404">
        <v>29.8976129089477</v>
      </c>
      <c r="I1404">
        <v>60.062913855302298</v>
      </c>
      <c r="J1404">
        <v>4.9598307643862398</v>
      </c>
      <c r="K1404">
        <v>77.039905526354701</v>
      </c>
      <c r="L1404">
        <v>60.690602407178297</v>
      </c>
      <c r="M1404">
        <v>89.6437175096587</v>
      </c>
      <c r="N1404">
        <v>2.0228436270431001</v>
      </c>
      <c r="O1404">
        <v>2.58131130614351</v>
      </c>
      <c r="P1404">
        <v>283.41250989706998</v>
      </c>
      <c r="Q1404">
        <v>5.636716627986E-2</v>
      </c>
    </row>
    <row r="1405" spans="1:17" hidden="1" x14ac:dyDescent="0.3">
      <c r="A1405" t="s">
        <v>2977</v>
      </c>
      <c r="B1405" t="s">
        <v>2978</v>
      </c>
      <c r="C1405" t="str">
        <f>IFERROR(VLOOKUP(Table1[[#This Row],[Ticker]],[1]!Table2[[Symbol]:[Industry]],2,FALSE),"-")</f>
        <v>-</v>
      </c>
      <c r="D1405" t="s">
        <v>1479</v>
      </c>
      <c r="E1405">
        <v>1181.5198357520001</v>
      </c>
      <c r="F1405">
        <v>93.73</v>
      </c>
      <c r="G1405">
        <v>31.007624752828701</v>
      </c>
      <c r="H1405">
        <v>13.913033672339401</v>
      </c>
      <c r="I1405">
        <v>31.869151108490399</v>
      </c>
      <c r="J1405">
        <v>4.7205708192439397</v>
      </c>
      <c r="K1405">
        <v>79.856108382504104</v>
      </c>
      <c r="L1405">
        <v>70.2576897872448</v>
      </c>
      <c r="M1405">
        <v>72.544545794591002</v>
      </c>
      <c r="N1405">
        <v>1.5589316944193901</v>
      </c>
      <c r="O1405">
        <v>4.7690173903766002</v>
      </c>
      <c r="P1405">
        <v>83.784313725490193</v>
      </c>
      <c r="Q1405">
        <v>-8.430578112246E-3</v>
      </c>
    </row>
    <row r="1406" spans="1:17" hidden="1" x14ac:dyDescent="0.3">
      <c r="A1406" t="s">
        <v>2979</v>
      </c>
      <c r="B1406" t="s">
        <v>2980</v>
      </c>
      <c r="C1406" t="str">
        <f>IFERROR(VLOOKUP(Table1[[#This Row],[Ticker]],[1]!Table2[[Symbol]:[Industry]],2,FALSE),"-")</f>
        <v>-</v>
      </c>
      <c r="D1406" t="s">
        <v>101</v>
      </c>
      <c r="E1406">
        <v>1173.83133</v>
      </c>
      <c r="F1406">
        <v>450.75</v>
      </c>
      <c r="G1406">
        <v>-10.8485345585127</v>
      </c>
      <c r="H1406">
        <v>-11.253143929173399</v>
      </c>
      <c r="I1406">
        <v>4.7879767017406802</v>
      </c>
      <c r="J1406">
        <v>-6.1390703345148498</v>
      </c>
      <c r="M1406">
        <v>49.612090881104102</v>
      </c>
      <c r="O1406">
        <v>30.438158624514699</v>
      </c>
      <c r="P1406">
        <v>24.8614958448753</v>
      </c>
    </row>
    <row r="1407" spans="1:17" hidden="1" x14ac:dyDescent="0.3">
      <c r="A1407" t="s">
        <v>2981</v>
      </c>
      <c r="B1407" t="s">
        <v>2982</v>
      </c>
      <c r="C1407" t="str">
        <f>IFERROR(VLOOKUP(Table1[[#This Row],[Ticker]],[1]!Table2[[Symbol]:[Industry]],2,FALSE),"-")</f>
        <v>-</v>
      </c>
      <c r="D1407" t="s">
        <v>139</v>
      </c>
      <c r="E1407">
        <v>1171.2169464000001</v>
      </c>
      <c r="F1407">
        <v>998.7</v>
      </c>
      <c r="G1407">
        <v>40.837053370636099</v>
      </c>
      <c r="H1407">
        <v>8.7909745725938997</v>
      </c>
      <c r="I1407">
        <v>-11.7914286774344</v>
      </c>
      <c r="J1407">
        <v>1.9676644345862999</v>
      </c>
      <c r="K1407">
        <v>896.75464365943901</v>
      </c>
      <c r="L1407">
        <v>844.00427829989496</v>
      </c>
      <c r="M1407">
        <v>64.885496776591594</v>
      </c>
      <c r="N1407">
        <v>3.6121090648391498</v>
      </c>
      <c r="O1407">
        <v>12.6464403724842</v>
      </c>
      <c r="P1407">
        <v>78.339285714285694</v>
      </c>
    </row>
    <row r="1408" spans="1:17" hidden="1" x14ac:dyDescent="0.3">
      <c r="A1408" t="s">
        <v>2983</v>
      </c>
      <c r="B1408" t="s">
        <v>2984</v>
      </c>
      <c r="C1408" t="str">
        <f>IFERROR(VLOOKUP(Table1[[#This Row],[Ticker]],[1]!Table2[[Symbol]:[Industry]],2,FALSE),"-")</f>
        <v>-</v>
      </c>
      <c r="D1408" t="s">
        <v>139</v>
      </c>
      <c r="E1408">
        <v>1168.9611150000001</v>
      </c>
      <c r="F1408">
        <v>281.8</v>
      </c>
      <c r="G1408">
        <v>31.494696457812701</v>
      </c>
      <c r="H1408">
        <v>-16.378494649925901</v>
      </c>
      <c r="I1408">
        <v>-10.8853815475766</v>
      </c>
      <c r="J1408">
        <v>-0.88907033451485495</v>
      </c>
      <c r="K1408">
        <v>291.46946709142401</v>
      </c>
      <c r="L1408">
        <v>254.38761046987</v>
      </c>
      <c r="M1408">
        <v>43.550580342212903</v>
      </c>
      <c r="N1408">
        <v>0.29323828283319903</v>
      </c>
      <c r="O1408">
        <v>33.942512420156099</v>
      </c>
      <c r="P1408">
        <v>86.375661375661394</v>
      </c>
    </row>
    <row r="1409" spans="1:17" hidden="1" x14ac:dyDescent="0.3">
      <c r="A1409" t="s">
        <v>2985</v>
      </c>
      <c r="B1409" t="s">
        <v>2986</v>
      </c>
      <c r="C1409" t="str">
        <f>IFERROR(VLOOKUP(Table1[[#This Row],[Ticker]],[1]!Table2[[Symbol]:[Industry]],2,FALSE),"-")</f>
        <v>-</v>
      </c>
      <c r="D1409" t="s">
        <v>632</v>
      </c>
      <c r="E1409">
        <v>1167.7945111399999</v>
      </c>
      <c r="F1409">
        <v>333.85</v>
      </c>
      <c r="G1409">
        <v>-4.7033720643394998</v>
      </c>
      <c r="H1409">
        <v>-4.2479131616751804</v>
      </c>
      <c r="I1409">
        <v>-9.71803855243523</v>
      </c>
      <c r="J1409">
        <v>-2.38945154829953</v>
      </c>
      <c r="K1409">
        <v>317.04715605642701</v>
      </c>
      <c r="L1409">
        <v>297.00471951191798</v>
      </c>
      <c r="M1409">
        <v>48.323056767075997</v>
      </c>
      <c r="N1409">
        <v>0.58454620571513904</v>
      </c>
      <c r="O1409">
        <v>15.171484199490701</v>
      </c>
      <c r="P1409">
        <v>48.377777777777702</v>
      </c>
      <c r="Q1409">
        <v>-2.2569243130421999E-2</v>
      </c>
    </row>
    <row r="1410" spans="1:17" hidden="1" x14ac:dyDescent="0.3">
      <c r="A1410" t="s">
        <v>2987</v>
      </c>
      <c r="B1410" t="s">
        <v>2988</v>
      </c>
      <c r="C1410" t="str">
        <f>IFERROR(VLOOKUP(Table1[[#This Row],[Ticker]],[1]!Table2[[Symbol]:[Industry]],2,FALSE),"-")</f>
        <v>-</v>
      </c>
      <c r="D1410" t="s">
        <v>561</v>
      </c>
      <c r="E1410">
        <v>1164.98386353</v>
      </c>
      <c r="F1410">
        <v>324</v>
      </c>
      <c r="G1410">
        <v>147.15883203611099</v>
      </c>
      <c r="H1410">
        <v>26.153841340923101</v>
      </c>
      <c r="I1410">
        <v>108.782483091554</v>
      </c>
      <c r="J1410">
        <v>0.53940210158000101</v>
      </c>
      <c r="K1410">
        <v>264.89679623199902</v>
      </c>
      <c r="L1410">
        <v>195.75482401111401</v>
      </c>
      <c r="M1410">
        <v>61.858237700057202</v>
      </c>
      <c r="N1410">
        <v>0.57621217131114799</v>
      </c>
      <c r="O1410">
        <v>7.4074074074074101</v>
      </c>
      <c r="P1410">
        <v>184.210526315789</v>
      </c>
      <c r="Q1410">
        <v>0.17594226951306</v>
      </c>
    </row>
    <row r="1411" spans="1:17" hidden="1" x14ac:dyDescent="0.3">
      <c r="A1411" t="s">
        <v>2989</v>
      </c>
      <c r="B1411" t="s">
        <v>2990</v>
      </c>
      <c r="C1411" t="str">
        <f>IFERROR(VLOOKUP(Table1[[#This Row],[Ticker]],[1]!Table2[[Symbol]:[Industry]],2,FALSE),"-")</f>
        <v>-</v>
      </c>
      <c r="D1411" t="s">
        <v>259</v>
      </c>
      <c r="E1411">
        <v>1164.404683432</v>
      </c>
      <c r="F1411">
        <v>22.13</v>
      </c>
      <c r="G1411">
        <v>92.949322952230503</v>
      </c>
      <c r="H1411">
        <v>-0.96595676412592402</v>
      </c>
      <c r="I1411">
        <v>-15.3330907695691</v>
      </c>
      <c r="J1411">
        <v>-11.9281202539995</v>
      </c>
      <c r="K1411">
        <v>21.509433537573099</v>
      </c>
      <c r="L1411">
        <v>19.640588341187701</v>
      </c>
      <c r="M1411">
        <v>53.268179208512699</v>
      </c>
      <c r="N1411">
        <v>2.32455391051655</v>
      </c>
      <c r="O1411">
        <v>88.206055128784399</v>
      </c>
      <c r="P1411">
        <v>151.47727272727201</v>
      </c>
      <c r="Q1411">
        <v>0.10623332908291599</v>
      </c>
    </row>
    <row r="1412" spans="1:17" hidden="1" x14ac:dyDescent="0.3">
      <c r="A1412" t="s">
        <v>2991</v>
      </c>
      <c r="B1412" t="s">
        <v>2992</v>
      </c>
      <c r="C1412" t="str">
        <f>IFERROR(VLOOKUP(Table1[[#This Row],[Ticker]],[1]!Table2[[Symbol]:[Industry]],2,FALSE),"-")</f>
        <v>-</v>
      </c>
      <c r="D1412" t="s">
        <v>21</v>
      </c>
      <c r="E1412">
        <v>1161.4782313200001</v>
      </c>
      <c r="F1412">
        <v>1393</v>
      </c>
      <c r="G1412">
        <v>437.533657780515</v>
      </c>
      <c r="H1412">
        <v>-11.635279109493499</v>
      </c>
      <c r="I1412">
        <v>35.143590848212902</v>
      </c>
      <c r="J1412">
        <v>0.299778586348457</v>
      </c>
      <c r="K1412">
        <v>1457.6333760034399</v>
      </c>
      <c r="L1412">
        <v>1051.36651596107</v>
      </c>
      <c r="M1412">
        <v>42.1993703817583</v>
      </c>
      <c r="N1412">
        <v>0.51623693379790903</v>
      </c>
      <c r="O1412">
        <v>33.625269203158602</v>
      </c>
      <c r="P1412">
        <v>572.78435160589197</v>
      </c>
    </row>
    <row r="1413" spans="1:17" hidden="1" x14ac:dyDescent="0.3">
      <c r="A1413" t="s">
        <v>2993</v>
      </c>
      <c r="B1413" t="s">
        <v>2994</v>
      </c>
      <c r="C1413" t="str">
        <f>IFERROR(VLOOKUP(Table1[[#This Row],[Ticker]],[1]!Table2[[Symbol]:[Industry]],2,FALSE),"-")</f>
        <v>-</v>
      </c>
      <c r="D1413" t="s">
        <v>262</v>
      </c>
      <c r="E1413">
        <v>1160.9873879199999</v>
      </c>
      <c r="F1413">
        <v>1012.85</v>
      </c>
      <c r="G1413">
        <v>3.3153535118795801</v>
      </c>
      <c r="H1413">
        <v>1.7270390124800701</v>
      </c>
      <c r="I1413">
        <v>-11.441060539065599</v>
      </c>
      <c r="J1413">
        <v>-2.5895653840197999</v>
      </c>
      <c r="K1413">
        <v>968.677294788111</v>
      </c>
      <c r="L1413">
        <v>902.06774725248397</v>
      </c>
      <c r="M1413">
        <v>57.919651758190703</v>
      </c>
      <c r="N1413">
        <v>1.7030041213565701</v>
      </c>
      <c r="O1413">
        <v>9.1030261144295608</v>
      </c>
      <c r="P1413">
        <v>56.0631741140215</v>
      </c>
      <c r="Q1413">
        <v>6.9352540949513999E-2</v>
      </c>
    </row>
    <row r="1414" spans="1:17" hidden="1" x14ac:dyDescent="0.3">
      <c r="A1414" t="s">
        <v>2995</v>
      </c>
      <c r="B1414" t="s">
        <v>2996</v>
      </c>
      <c r="C1414" t="str">
        <f>IFERROR(VLOOKUP(Table1[[#This Row],[Ticker]],[1]!Table2[[Symbol]:[Industry]],2,FALSE),"-")</f>
        <v>-</v>
      </c>
      <c r="D1414" t="s">
        <v>993</v>
      </c>
      <c r="E1414">
        <v>1156.57053225</v>
      </c>
      <c r="F1414">
        <v>866.1</v>
      </c>
      <c r="G1414">
        <v>48.079697618167899</v>
      </c>
      <c r="H1414">
        <v>2.7608077806614402</v>
      </c>
      <c r="I1414">
        <v>28.887457918862602</v>
      </c>
      <c r="J1414">
        <v>-2.2177734802301701</v>
      </c>
      <c r="K1414">
        <v>768.33536174879202</v>
      </c>
      <c r="L1414">
        <v>677.81258967499298</v>
      </c>
      <c r="M1414">
        <v>61.080197953342697</v>
      </c>
      <c r="N1414">
        <v>1.5122876742729401</v>
      </c>
      <c r="O1414">
        <v>3.2213370280568001</v>
      </c>
      <c r="P1414">
        <v>80.965315503552006</v>
      </c>
      <c r="Q1414">
        <v>0.107268231698691</v>
      </c>
    </row>
    <row r="1415" spans="1:17" hidden="1" x14ac:dyDescent="0.3">
      <c r="A1415" t="s">
        <v>2997</v>
      </c>
      <c r="B1415" t="s">
        <v>2998</v>
      </c>
      <c r="C1415" t="str">
        <f>IFERROR(VLOOKUP(Table1[[#This Row],[Ticker]],[1]!Table2[[Symbol]:[Industry]],2,FALSE),"-")</f>
        <v>-</v>
      </c>
      <c r="D1415" t="s">
        <v>193</v>
      </c>
      <c r="E1415">
        <v>1156.0017499999999</v>
      </c>
      <c r="F1415">
        <v>106.84</v>
      </c>
      <c r="G1415">
        <v>-37.310108507595402</v>
      </c>
      <c r="H1415">
        <v>-5.21153747659005</v>
      </c>
      <c r="I1415">
        <v>-29.902270481264601</v>
      </c>
      <c r="J1415">
        <v>-2.2594407048852099</v>
      </c>
      <c r="K1415">
        <v>109.40939402216</v>
      </c>
      <c r="L1415">
        <v>110.607962367352</v>
      </c>
      <c r="M1415">
        <v>44.317124125785099</v>
      </c>
      <c r="N1415">
        <v>0.61801790071620999</v>
      </c>
      <c r="O1415">
        <v>34.7809809060277</v>
      </c>
      <c r="P1415">
        <v>18.382271468144001</v>
      </c>
      <c r="Q1415">
        <v>3.1798904975533997E-2</v>
      </c>
    </row>
    <row r="1416" spans="1:17" hidden="1" x14ac:dyDescent="0.3">
      <c r="A1416" t="s">
        <v>2999</v>
      </c>
      <c r="B1416" t="s">
        <v>3000</v>
      </c>
      <c r="C1416" t="str">
        <f>IFERROR(VLOOKUP(Table1[[#This Row],[Ticker]],[1]!Table2[[Symbol]:[Industry]],2,FALSE),"-")</f>
        <v>-</v>
      </c>
      <c r="D1416" t="s">
        <v>561</v>
      </c>
      <c r="E1416">
        <v>1154.8794116879999</v>
      </c>
      <c r="F1416">
        <v>137.38999999999999</v>
      </c>
      <c r="G1416">
        <v>-45.6822375430242</v>
      </c>
      <c r="H1416">
        <v>-5.1699234892491299</v>
      </c>
      <c r="I1416">
        <v>-34.711548655613697</v>
      </c>
      <c r="J1416">
        <v>0.67642782046670302</v>
      </c>
      <c r="K1416">
        <v>144.223330125404</v>
      </c>
      <c r="L1416">
        <v>158.45538204821599</v>
      </c>
      <c r="M1416">
        <v>44.835184640686499</v>
      </c>
      <c r="N1416">
        <v>0.97457977277452401</v>
      </c>
      <c r="O1416">
        <v>63.148700778804802</v>
      </c>
      <c r="P1416">
        <v>4.0045420136260299</v>
      </c>
      <c r="Q1416">
        <v>2.2133210450653001E-2</v>
      </c>
    </row>
    <row r="1417" spans="1:17" hidden="1" x14ac:dyDescent="0.3">
      <c r="A1417" t="s">
        <v>3001</v>
      </c>
      <c r="B1417" t="s">
        <v>3002</v>
      </c>
      <c r="C1417" t="str">
        <f>IFERROR(VLOOKUP(Table1[[#This Row],[Ticker]],[1]!Table2[[Symbol]:[Industry]],2,FALSE),"-")</f>
        <v>-</v>
      </c>
      <c r="D1417" t="s">
        <v>385</v>
      </c>
      <c r="E1417">
        <v>1154.633763216</v>
      </c>
      <c r="F1417">
        <v>56.47</v>
      </c>
      <c r="G1417">
        <v>-59.832356342073801</v>
      </c>
      <c r="H1417">
        <v>-19.621400704497699</v>
      </c>
      <c r="I1417">
        <v>-35.423900874098699</v>
      </c>
      <c r="J1417">
        <v>-5.2457105067288001</v>
      </c>
      <c r="K1417">
        <v>64.516817961443607</v>
      </c>
      <c r="L1417">
        <v>69.756280854880202</v>
      </c>
      <c r="M1417">
        <v>24.864728025308001</v>
      </c>
      <c r="N1417">
        <v>1.5264809528927601</v>
      </c>
      <c r="O1417">
        <v>50.522401275013202</v>
      </c>
      <c r="P1417">
        <v>1.6561656165616501</v>
      </c>
      <c r="Q1417">
        <v>-4.7342734394282E-2</v>
      </c>
    </row>
    <row r="1418" spans="1:17" hidden="1" x14ac:dyDescent="0.3">
      <c r="A1418" t="s">
        <v>3003</v>
      </c>
      <c r="B1418" t="s">
        <v>3004</v>
      </c>
      <c r="C1418" t="str">
        <f>IFERROR(VLOOKUP(Table1[[#This Row],[Ticker]],[1]!Table2[[Symbol]:[Industry]],2,FALSE),"-")</f>
        <v>-</v>
      </c>
      <c r="D1418" t="s">
        <v>669</v>
      </c>
      <c r="E1418">
        <v>1152.97785</v>
      </c>
      <c r="F1418">
        <v>122.04</v>
      </c>
      <c r="G1418">
        <v>118.03270942775499</v>
      </c>
      <c r="H1418">
        <v>-4.4338824920583102</v>
      </c>
      <c r="I1418">
        <v>64.554550414283597</v>
      </c>
      <c r="J1418">
        <v>1.4807217723050601</v>
      </c>
      <c r="K1418">
        <v>114.04396411296899</v>
      </c>
      <c r="L1418">
        <v>87.424802731524693</v>
      </c>
      <c r="M1418">
        <v>59.204597411926201</v>
      </c>
      <c r="N1418">
        <v>0.37949357533612699</v>
      </c>
      <c r="O1418">
        <v>11.848574237954701</v>
      </c>
      <c r="P1418">
        <v>181.84757505773601</v>
      </c>
      <c r="Q1418">
        <v>0.1130599257247</v>
      </c>
    </row>
    <row r="1419" spans="1:17" hidden="1" x14ac:dyDescent="0.3">
      <c r="A1419" t="s">
        <v>3005</v>
      </c>
      <c r="B1419" t="s">
        <v>3006</v>
      </c>
      <c r="C1419" t="str">
        <f>IFERROR(VLOOKUP(Table1[[#This Row],[Ticker]],[1]!Table2[[Symbol]:[Industry]],2,FALSE),"-")</f>
        <v>-</v>
      </c>
      <c r="D1419" t="s">
        <v>136</v>
      </c>
      <c r="E1419">
        <v>1151.7480065</v>
      </c>
      <c r="F1419">
        <v>577.45000000000005</v>
      </c>
      <c r="G1419">
        <v>98.431763806968505</v>
      </c>
      <c r="H1419">
        <v>0.235325672503678</v>
      </c>
      <c r="I1419">
        <v>114.06827506722099</v>
      </c>
      <c r="J1419">
        <v>4.9135612444325201</v>
      </c>
      <c r="K1419">
        <v>506.59506466072997</v>
      </c>
      <c r="M1419">
        <v>75.703843510000297</v>
      </c>
      <c r="O1419">
        <v>26.4092129188674</v>
      </c>
      <c r="P1419">
        <v>140.50395668471401</v>
      </c>
    </row>
    <row r="1420" spans="1:17" hidden="1" x14ac:dyDescent="0.3">
      <c r="A1420" t="s">
        <v>3007</v>
      </c>
      <c r="B1420" t="s">
        <v>3008</v>
      </c>
      <c r="C1420" t="str">
        <f>IFERROR(VLOOKUP(Table1[[#This Row],[Ticker]],[1]!Table2[[Symbol]:[Industry]],2,FALSE),"-")</f>
        <v>-</v>
      </c>
      <c r="D1420" t="s">
        <v>446</v>
      </c>
      <c r="E1420">
        <v>1151.5457168</v>
      </c>
      <c r="F1420">
        <v>231.05</v>
      </c>
      <c r="G1420">
        <v>79.236207397068895</v>
      </c>
      <c r="H1420">
        <v>3.57865775599323</v>
      </c>
      <c r="I1420">
        <v>34.361983596938302</v>
      </c>
      <c r="J1420">
        <v>-3.55605225969349</v>
      </c>
      <c r="K1420">
        <v>208.17176168849599</v>
      </c>
      <c r="L1420">
        <v>158.604600445106</v>
      </c>
      <c r="M1420">
        <v>50.619643466388702</v>
      </c>
      <c r="N1420">
        <v>0.289993405697615</v>
      </c>
      <c r="O1420">
        <v>12.0969487123999</v>
      </c>
      <c r="P1420">
        <v>161.36877828054199</v>
      </c>
      <c r="Q1420">
        <v>6.7539123758030006E-2</v>
      </c>
    </row>
    <row r="1421" spans="1:17" hidden="1" x14ac:dyDescent="0.3">
      <c r="A1421" t="s">
        <v>3009</v>
      </c>
      <c r="B1421" t="s">
        <v>3010</v>
      </c>
      <c r="C1421" t="str">
        <f>IFERROR(VLOOKUP(Table1[[#This Row],[Ticker]],[1]!Table2[[Symbol]:[Industry]],2,FALSE),"-")</f>
        <v>-</v>
      </c>
      <c r="D1421" t="s">
        <v>385</v>
      </c>
      <c r="E1421">
        <v>1148.2019669900001</v>
      </c>
      <c r="F1421">
        <v>169.86</v>
      </c>
      <c r="G1421">
        <v>-23.435606389312799</v>
      </c>
      <c r="H1421">
        <v>-0.15592209063281401</v>
      </c>
      <c r="I1421">
        <v>7.3309721294553096</v>
      </c>
      <c r="J1421">
        <v>3.0249675203747302</v>
      </c>
      <c r="K1421">
        <v>162.57798766966499</v>
      </c>
      <c r="L1421">
        <v>156.850923114946</v>
      </c>
      <c r="M1421">
        <v>62.256788123779899</v>
      </c>
      <c r="N1421">
        <v>0.52352375456818601</v>
      </c>
      <c r="O1421">
        <v>7.1470622865889402</v>
      </c>
      <c r="P1421">
        <v>29.122006841505101</v>
      </c>
      <c r="Q1421">
        <v>6.8409703517550002E-3</v>
      </c>
    </row>
    <row r="1422" spans="1:17" hidden="1" x14ac:dyDescent="0.3">
      <c r="A1422" t="s">
        <v>3011</v>
      </c>
      <c r="B1422" t="s">
        <v>3012</v>
      </c>
      <c r="C1422" t="str">
        <f>IFERROR(VLOOKUP(Table1[[#This Row],[Ticker]],[1]!Table2[[Symbol]:[Industry]],2,FALSE),"-")</f>
        <v>-</v>
      </c>
      <c r="E1422">
        <v>1142.8646775</v>
      </c>
      <c r="F1422">
        <v>199.95</v>
      </c>
      <c r="G1422">
        <v>585.07232303949002</v>
      </c>
      <c r="H1422">
        <v>-24.168808694421301</v>
      </c>
      <c r="I1422">
        <v>87.292635064735506</v>
      </c>
      <c r="J1422">
        <v>-10.979437708230099</v>
      </c>
      <c r="K1422">
        <v>243.30399200833099</v>
      </c>
      <c r="L1422">
        <v>177.50436349213001</v>
      </c>
      <c r="M1422">
        <v>29.450883804225999</v>
      </c>
      <c r="N1422">
        <v>0.33673999799669901</v>
      </c>
      <c r="O1422">
        <v>105.25131282820701</v>
      </c>
      <c r="P1422">
        <v>646.08208955223802</v>
      </c>
      <c r="Q1422">
        <v>0.15467906020934</v>
      </c>
    </row>
    <row r="1423" spans="1:17" hidden="1" x14ac:dyDescent="0.3">
      <c r="A1423" t="s">
        <v>3013</v>
      </c>
      <c r="B1423" t="s">
        <v>3014</v>
      </c>
      <c r="C1423" t="str">
        <f>IFERROR(VLOOKUP(Table1[[#This Row],[Ticker]],[1]!Table2[[Symbol]:[Industry]],2,FALSE),"-")</f>
        <v>-</v>
      </c>
      <c r="D1423" t="s">
        <v>306</v>
      </c>
      <c r="E1423">
        <v>1142.020654335</v>
      </c>
      <c r="F1423">
        <v>410.2</v>
      </c>
      <c r="G1423">
        <v>-40.478915577921597</v>
      </c>
      <c r="H1423">
        <v>2.4937390840432498</v>
      </c>
      <c r="I1423">
        <v>-18.9316324431427</v>
      </c>
      <c r="J1423">
        <v>5.7797369457226404</v>
      </c>
      <c r="K1423">
        <v>400.63225233635399</v>
      </c>
      <c r="L1423">
        <v>432.14442848564602</v>
      </c>
      <c r="M1423">
        <v>70.360306161571899</v>
      </c>
      <c r="N1423">
        <v>1.0502415426854801</v>
      </c>
      <c r="O1423">
        <v>29.436860068259399</v>
      </c>
      <c r="P1423">
        <v>11.437109481119199</v>
      </c>
      <c r="Q1423">
        <v>-0.13168037063261201</v>
      </c>
    </row>
    <row r="1424" spans="1:17" hidden="1" x14ac:dyDescent="0.3">
      <c r="A1424" t="s">
        <v>3015</v>
      </c>
      <c r="B1424" t="s">
        <v>3016</v>
      </c>
      <c r="C1424" t="str">
        <f>IFERROR(VLOOKUP(Table1[[#This Row],[Ticker]],[1]!Table2[[Symbol]:[Industry]],2,FALSE),"-")</f>
        <v>-</v>
      </c>
      <c r="D1424" t="s">
        <v>89</v>
      </c>
      <c r="E1424">
        <v>1140.2042583750001</v>
      </c>
      <c r="F1424">
        <v>2695.15</v>
      </c>
      <c r="G1424">
        <v>86.634892631002799</v>
      </c>
      <c r="H1424">
        <v>-4.0637894708654896</v>
      </c>
      <c r="I1424">
        <v>58.477857330411098</v>
      </c>
      <c r="J1424">
        <v>-1.94873466502019</v>
      </c>
      <c r="K1424">
        <v>2817.71711867761</v>
      </c>
      <c r="L1424">
        <v>2171.1586049400898</v>
      </c>
      <c r="M1424">
        <v>32.395969419915801</v>
      </c>
      <c r="N1424">
        <v>0.72196823101622398</v>
      </c>
      <c r="O1424">
        <v>31.643878819360701</v>
      </c>
      <c r="P1424">
        <v>202.14686098654701</v>
      </c>
      <c r="Q1424">
        <v>0.139216620706412</v>
      </c>
    </row>
    <row r="1425" spans="1:17" hidden="1" x14ac:dyDescent="0.3">
      <c r="A1425" t="s">
        <v>3017</v>
      </c>
      <c r="B1425" t="s">
        <v>3018</v>
      </c>
      <c r="C1425" t="str">
        <f>IFERROR(VLOOKUP(Table1[[#This Row],[Ticker]],[1]!Table2[[Symbol]:[Industry]],2,FALSE),"-")</f>
        <v>-</v>
      </c>
      <c r="D1425" t="s">
        <v>632</v>
      </c>
      <c r="E1425">
        <v>1137.3653018699999</v>
      </c>
      <c r="F1425">
        <v>2820.35</v>
      </c>
      <c r="G1425">
        <v>42.2030731826055</v>
      </c>
      <c r="H1425">
        <v>5.7346108557826803</v>
      </c>
      <c r="I1425">
        <v>26.1707367127979</v>
      </c>
      <c r="J1425">
        <v>4.8407921409272001</v>
      </c>
      <c r="K1425">
        <v>2358.9233601713499</v>
      </c>
      <c r="L1425">
        <v>2064.6296904391802</v>
      </c>
      <c r="M1425">
        <v>67.728456905381506</v>
      </c>
      <c r="N1425">
        <v>0.54818032109279102</v>
      </c>
      <c r="O1425">
        <v>3.1538638821422902</v>
      </c>
      <c r="P1425">
        <v>86.161716171617101</v>
      </c>
      <c r="Q1425">
        <v>7.3809613548210001E-2</v>
      </c>
    </row>
    <row r="1426" spans="1:17" hidden="1" x14ac:dyDescent="0.3">
      <c r="A1426" t="s">
        <v>3019</v>
      </c>
      <c r="B1426" t="s">
        <v>3020</v>
      </c>
      <c r="C1426" t="str">
        <f>IFERROR(VLOOKUP(Table1[[#This Row],[Ticker]],[1]!Table2[[Symbol]:[Industry]],2,FALSE),"-")</f>
        <v>-</v>
      </c>
      <c r="D1426" t="s">
        <v>528</v>
      </c>
      <c r="E1426">
        <v>1135.2307744</v>
      </c>
      <c r="F1426">
        <v>6750</v>
      </c>
      <c r="G1426">
        <v>116.298747239018</v>
      </c>
      <c r="H1426">
        <v>4.4920789259904801</v>
      </c>
      <c r="I1426">
        <v>6.9484995571444701</v>
      </c>
      <c r="J1426">
        <v>4.3904779701672396</v>
      </c>
      <c r="K1426">
        <v>6198.5629674820702</v>
      </c>
      <c r="L1426">
        <v>5202.643483627</v>
      </c>
      <c r="M1426">
        <v>84.148470627458195</v>
      </c>
      <c r="N1426">
        <v>0.98257649580978301</v>
      </c>
      <c r="O1426">
        <v>3.3288888888888901</v>
      </c>
      <c r="P1426">
        <v>149.16943521594601</v>
      </c>
      <c r="Q1426">
        <v>0.19347589465296799</v>
      </c>
    </row>
    <row r="1427" spans="1:17" hidden="1" x14ac:dyDescent="0.3">
      <c r="A1427" t="s">
        <v>3021</v>
      </c>
      <c r="B1427" t="s">
        <v>3022</v>
      </c>
      <c r="C1427" t="str">
        <f>IFERROR(VLOOKUP(Table1[[#This Row],[Ticker]],[1]!Table2[[Symbol]:[Industry]],2,FALSE),"-")</f>
        <v>-</v>
      </c>
      <c r="D1427" t="s">
        <v>402</v>
      </c>
      <c r="E1427">
        <v>1134.9593942399999</v>
      </c>
      <c r="F1427">
        <v>46.38</v>
      </c>
      <c r="G1427">
        <v>-76.649265500799601</v>
      </c>
      <c r="H1427">
        <v>-2.78936568552102</v>
      </c>
      <c r="I1427">
        <v>-62.542815375127098</v>
      </c>
      <c r="J1427">
        <v>-1.8265703345148401</v>
      </c>
      <c r="K1427">
        <v>51.921126407290998</v>
      </c>
      <c r="L1427">
        <v>61.487779835742103</v>
      </c>
      <c r="M1427">
        <v>36.295906879661203</v>
      </c>
      <c r="N1427">
        <v>0.73277316342167698</v>
      </c>
      <c r="O1427">
        <v>137.171194480379</v>
      </c>
      <c r="P1427">
        <v>5.3851397409679702</v>
      </c>
      <c r="Q1427">
        <v>0.10075608107989099</v>
      </c>
    </row>
    <row r="1428" spans="1:17" hidden="1" x14ac:dyDescent="0.3">
      <c r="A1428" t="s">
        <v>3023</v>
      </c>
      <c r="B1428" t="s">
        <v>3024</v>
      </c>
      <c r="C1428" t="str">
        <f>IFERROR(VLOOKUP(Table1[[#This Row],[Ticker]],[1]!Table2[[Symbol]:[Industry]],2,FALSE),"-")</f>
        <v>-</v>
      </c>
      <c r="D1428" t="s">
        <v>226</v>
      </c>
      <c r="E1428">
        <v>1131.4069995</v>
      </c>
      <c r="F1428">
        <v>720.2</v>
      </c>
      <c r="G1428">
        <v>14.060018717627599</v>
      </c>
      <c r="H1428">
        <v>-15.8224046556892</v>
      </c>
      <c r="I1428">
        <v>30.913047764889999</v>
      </c>
      <c r="J1428">
        <v>-3.5880499263515802</v>
      </c>
      <c r="K1428">
        <v>754.02832069234398</v>
      </c>
      <c r="L1428">
        <v>641.33622179253803</v>
      </c>
      <c r="M1428">
        <v>40.789867492823298</v>
      </c>
      <c r="N1428">
        <v>0.24579711377285299</v>
      </c>
      <c r="O1428">
        <v>33.289364065537299</v>
      </c>
      <c r="P1428">
        <v>65.925584610067901</v>
      </c>
      <c r="Q1428">
        <v>0.185816599263572</v>
      </c>
    </row>
    <row r="1429" spans="1:17" hidden="1" x14ac:dyDescent="0.3">
      <c r="A1429" t="s">
        <v>3025</v>
      </c>
      <c r="B1429" t="s">
        <v>3026</v>
      </c>
      <c r="C1429" t="str">
        <f>IFERROR(VLOOKUP(Table1[[#This Row],[Ticker]],[1]!Table2[[Symbol]:[Industry]],2,FALSE),"-")</f>
        <v>-</v>
      </c>
      <c r="D1429" t="s">
        <v>163</v>
      </c>
      <c r="E1429">
        <v>1122.4079999999999</v>
      </c>
      <c r="F1429">
        <v>435.6</v>
      </c>
      <c r="G1429">
        <v>63.192565744263703</v>
      </c>
      <c r="H1429">
        <v>-13.760400823222801</v>
      </c>
      <c r="I1429">
        <v>78.829077004517202</v>
      </c>
      <c r="J1429">
        <v>-4.7560916111105902</v>
      </c>
      <c r="K1429">
        <v>444.54292319308797</v>
      </c>
      <c r="M1429">
        <v>45.014439820713498</v>
      </c>
      <c r="O1429">
        <v>27.4104683195592</v>
      </c>
      <c r="P1429">
        <v>113.738959764474</v>
      </c>
    </row>
    <row r="1430" spans="1:17" hidden="1" x14ac:dyDescent="0.3">
      <c r="A1430" t="s">
        <v>3027</v>
      </c>
      <c r="B1430" t="s">
        <v>3028</v>
      </c>
      <c r="C1430" t="str">
        <f>IFERROR(VLOOKUP(Table1[[#This Row],[Ticker]],[1]!Table2[[Symbol]:[Industry]],2,FALSE),"-")</f>
        <v>-</v>
      </c>
      <c r="D1430" t="s">
        <v>300</v>
      </c>
      <c r="E1430">
        <v>1120.4282292749999</v>
      </c>
      <c r="F1430">
        <v>176.3</v>
      </c>
      <c r="G1430">
        <v>522.63751226339502</v>
      </c>
      <c r="H1430">
        <v>-22.440545464905899</v>
      </c>
      <c r="I1430">
        <v>137.21976453369999</v>
      </c>
      <c r="J1430">
        <v>-9.9775828154114503</v>
      </c>
      <c r="K1430">
        <v>209.56940331003699</v>
      </c>
      <c r="L1430">
        <v>146.17288298013401</v>
      </c>
      <c r="M1430">
        <v>20.465650798675998</v>
      </c>
      <c r="N1430">
        <v>0.56500199124556205</v>
      </c>
      <c r="O1430">
        <v>75.8951933105227</v>
      </c>
      <c r="P1430">
        <v>573.08308086405998</v>
      </c>
      <c r="Q1430">
        <v>0.19164324110081801</v>
      </c>
    </row>
    <row r="1431" spans="1:17" hidden="1" x14ac:dyDescent="0.3">
      <c r="A1431" t="s">
        <v>3029</v>
      </c>
      <c r="B1431" t="s">
        <v>3030</v>
      </c>
      <c r="C1431" t="str">
        <f>IFERROR(VLOOKUP(Table1[[#This Row],[Ticker]],[1]!Table2[[Symbol]:[Industry]],2,FALSE),"-")</f>
        <v>-</v>
      </c>
      <c r="D1431" t="s">
        <v>51</v>
      </c>
      <c r="E1431">
        <v>1118.8391360000001</v>
      </c>
      <c r="F1431">
        <v>399.7</v>
      </c>
      <c r="G1431">
        <v>-0.18084401162101199</v>
      </c>
      <c r="H1431">
        <v>10.345065041502201</v>
      </c>
      <c r="I1431">
        <v>-2.52644924865813</v>
      </c>
      <c r="J1431">
        <v>-4.1813476659495898E-2</v>
      </c>
      <c r="K1431">
        <v>372.09599421581601</v>
      </c>
      <c r="L1431">
        <v>350.51091791259398</v>
      </c>
      <c r="M1431">
        <v>55.041491840253897</v>
      </c>
      <c r="N1431">
        <v>0.845108015326691</v>
      </c>
      <c r="O1431">
        <v>28.446334751063201</v>
      </c>
      <c r="P1431">
        <v>51.804025826053902</v>
      </c>
      <c r="Q1431">
        <v>-6.5413426811870004E-3</v>
      </c>
    </row>
    <row r="1432" spans="1:17" hidden="1" x14ac:dyDescent="0.3">
      <c r="A1432" t="s">
        <v>3031</v>
      </c>
      <c r="B1432" t="s">
        <v>3032</v>
      </c>
      <c r="C1432" t="str">
        <f>IFERROR(VLOOKUP(Table1[[#This Row],[Ticker]],[1]!Table2[[Symbol]:[Industry]],2,FALSE),"-")</f>
        <v>-</v>
      </c>
      <c r="D1432" t="s">
        <v>51</v>
      </c>
      <c r="E1432">
        <v>1118.5185714449999</v>
      </c>
      <c r="F1432">
        <v>1653.1</v>
      </c>
      <c r="G1432">
        <v>175.06702931550501</v>
      </c>
      <c r="H1432">
        <v>10.157245649475399</v>
      </c>
      <c r="I1432">
        <v>30.323507198174301</v>
      </c>
      <c r="J1432">
        <v>0.19981953957629001</v>
      </c>
      <c r="K1432">
        <v>1627.6094958717899</v>
      </c>
      <c r="L1432">
        <v>1266.09419152283</v>
      </c>
      <c r="M1432">
        <v>48.870660124250001</v>
      </c>
      <c r="N1432">
        <v>0.70148941729814396</v>
      </c>
      <c r="O1432">
        <v>12.1529248079366</v>
      </c>
      <c r="P1432">
        <v>222.14752021825899</v>
      </c>
      <c r="Q1432">
        <v>0.135601078993725</v>
      </c>
    </row>
    <row r="1433" spans="1:17" hidden="1" x14ac:dyDescent="0.3">
      <c r="A1433" t="s">
        <v>3033</v>
      </c>
      <c r="B1433" t="s">
        <v>3034</v>
      </c>
      <c r="C1433" t="str">
        <f>IFERROR(VLOOKUP(Table1[[#This Row],[Ticker]],[1]!Table2[[Symbol]:[Industry]],2,FALSE),"-")</f>
        <v>-</v>
      </c>
      <c r="D1433" t="s">
        <v>283</v>
      </c>
      <c r="E1433">
        <v>1114.0216682400001</v>
      </c>
      <c r="F1433">
        <v>256.3</v>
      </c>
      <c r="G1433">
        <v>39.578338528957801</v>
      </c>
      <c r="H1433">
        <v>-20.9346454138242</v>
      </c>
      <c r="I1433">
        <v>4.0100861474294902</v>
      </c>
      <c r="J1433">
        <v>-5.8825181012184196</v>
      </c>
      <c r="K1433">
        <v>292.13885747877902</v>
      </c>
      <c r="L1433">
        <v>242.215743336213</v>
      </c>
      <c r="M1433">
        <v>18.2456947258881</v>
      </c>
      <c r="N1433">
        <v>1.6482427688045</v>
      </c>
      <c r="O1433">
        <v>31.8767069840031</v>
      </c>
      <c r="P1433">
        <v>98.221191028615607</v>
      </c>
      <c r="Q1433">
        <v>0.10112281349156201</v>
      </c>
    </row>
    <row r="1434" spans="1:17" hidden="1" x14ac:dyDescent="0.3">
      <c r="A1434" t="s">
        <v>3035</v>
      </c>
      <c r="B1434" t="s">
        <v>3036</v>
      </c>
      <c r="C1434" t="str">
        <f>IFERROR(VLOOKUP(Table1[[#This Row],[Ticker]],[1]!Table2[[Symbol]:[Industry]],2,FALSE),"-")</f>
        <v>-</v>
      </c>
      <c r="D1434" t="s">
        <v>113</v>
      </c>
      <c r="E1434">
        <v>1108.1578566399901</v>
      </c>
      <c r="F1434">
        <v>378.65</v>
      </c>
      <c r="G1434">
        <v>133.20395299289299</v>
      </c>
      <c r="H1434">
        <v>-5.3553130987280797</v>
      </c>
      <c r="I1434">
        <v>7.54643089770956</v>
      </c>
      <c r="J1434">
        <v>8.3343041874033705</v>
      </c>
      <c r="K1434">
        <v>357.94184465637699</v>
      </c>
      <c r="L1434">
        <v>299.93569018993702</v>
      </c>
      <c r="M1434">
        <v>65.1289658351089</v>
      </c>
      <c r="N1434">
        <v>0.60332053004961494</v>
      </c>
      <c r="O1434">
        <v>11.8183018618777</v>
      </c>
      <c r="P1434">
        <v>178.214548126377</v>
      </c>
      <c r="Q1434">
        <v>0.105181479565074</v>
      </c>
    </row>
    <row r="1435" spans="1:17" hidden="1" x14ac:dyDescent="0.3">
      <c r="A1435" t="s">
        <v>3037</v>
      </c>
      <c r="B1435" t="s">
        <v>3038</v>
      </c>
      <c r="C1435" t="str">
        <f>IFERROR(VLOOKUP(Table1[[#This Row],[Ticker]],[1]!Table2[[Symbol]:[Industry]],2,FALSE),"-")</f>
        <v>-</v>
      </c>
      <c r="D1435" t="s">
        <v>193</v>
      </c>
      <c r="E1435">
        <v>1106.5999999999999</v>
      </c>
      <c r="F1435">
        <v>109.59</v>
      </c>
      <c r="G1435">
        <v>53.190679987825803</v>
      </c>
      <c r="H1435">
        <v>16.3612100058252</v>
      </c>
      <c r="I1435">
        <v>13.0068371389492</v>
      </c>
      <c r="J1435">
        <v>8.4361351313728594</v>
      </c>
      <c r="K1435">
        <v>97.011923935404496</v>
      </c>
      <c r="L1435">
        <v>85.134242586337706</v>
      </c>
      <c r="M1435">
        <v>66.037240482459097</v>
      </c>
      <c r="N1435">
        <v>1.0551331265002499</v>
      </c>
      <c r="O1435">
        <v>7.1721872433616101</v>
      </c>
      <c r="P1435">
        <v>117.009900990099</v>
      </c>
      <c r="Q1435">
        <v>6.1815675437591998E-2</v>
      </c>
    </row>
    <row r="1436" spans="1:17" hidden="1" x14ac:dyDescent="0.3">
      <c r="A1436" t="s">
        <v>3039</v>
      </c>
      <c r="B1436" t="s">
        <v>3040</v>
      </c>
      <c r="C1436" t="str">
        <f>IFERROR(VLOOKUP(Table1[[#This Row],[Ticker]],[1]!Table2[[Symbol]:[Industry]],2,FALSE),"-")</f>
        <v>-</v>
      </c>
      <c r="D1436" t="s">
        <v>226</v>
      </c>
      <c r="E1436">
        <v>1105.5217152</v>
      </c>
      <c r="F1436">
        <v>70.989999999999995</v>
      </c>
      <c r="G1436">
        <v>24.060240486815601</v>
      </c>
      <c r="H1436">
        <v>-19.5598466978246</v>
      </c>
      <c r="I1436">
        <v>-33.273519503705103</v>
      </c>
      <c r="J1436">
        <v>-9.2416344370789396</v>
      </c>
      <c r="K1436">
        <v>73.105685741891904</v>
      </c>
      <c r="L1436">
        <v>70.113957317271201</v>
      </c>
      <c r="M1436">
        <v>37.483691511807301</v>
      </c>
      <c r="N1436">
        <v>1.1608636946354101</v>
      </c>
      <c r="O1436">
        <v>82.701788984364001</v>
      </c>
      <c r="P1436">
        <v>64.519119351100798</v>
      </c>
    </row>
    <row r="1437" spans="1:17" hidden="1" x14ac:dyDescent="0.3">
      <c r="A1437" t="s">
        <v>3041</v>
      </c>
      <c r="B1437" t="s">
        <v>3042</v>
      </c>
      <c r="C1437" t="str">
        <f>IFERROR(VLOOKUP(Table1[[#This Row],[Ticker]],[1]!Table2[[Symbol]:[Industry]],2,FALSE),"-")</f>
        <v>-</v>
      </c>
      <c r="E1437">
        <v>1103.355292</v>
      </c>
      <c r="F1437">
        <v>2.21</v>
      </c>
      <c r="G1437">
        <v>311.353519584092</v>
      </c>
      <c r="H1437">
        <v>-9.1366550038248295</v>
      </c>
      <c r="I1437">
        <v>-46.749684846224199</v>
      </c>
      <c r="J1437">
        <v>-23.565540922750099</v>
      </c>
      <c r="K1437">
        <v>2.5938689133039801</v>
      </c>
      <c r="L1437">
        <v>2.48564381250503</v>
      </c>
      <c r="M1437">
        <v>33.2067167008205</v>
      </c>
      <c r="N1437">
        <v>2.1554782261323102</v>
      </c>
      <c r="O1437">
        <v>86.877828054298604</v>
      </c>
      <c r="P1437">
        <v>384.91497531541398</v>
      </c>
    </row>
    <row r="1438" spans="1:17" hidden="1" x14ac:dyDescent="0.3">
      <c r="A1438" t="s">
        <v>3043</v>
      </c>
      <c r="B1438" t="s">
        <v>3044</v>
      </c>
      <c r="C1438" t="str">
        <f>IFERROR(VLOOKUP(Table1[[#This Row],[Ticker]],[1]!Table2[[Symbol]:[Industry]],2,FALSE),"-")</f>
        <v>-</v>
      </c>
      <c r="D1438" t="s">
        <v>193</v>
      </c>
      <c r="E1438">
        <v>1099.777108</v>
      </c>
      <c r="F1438">
        <v>1013.1</v>
      </c>
      <c r="G1438">
        <v>-53.104262290771601</v>
      </c>
      <c r="H1438">
        <v>-12.352831346791</v>
      </c>
      <c r="I1438">
        <v>-25.134409663254502</v>
      </c>
      <c r="J1438">
        <v>-2.7356360300579601</v>
      </c>
      <c r="K1438">
        <v>1105.0977529694401</v>
      </c>
      <c r="L1438">
        <v>1146.2654691589701</v>
      </c>
      <c r="M1438">
        <v>38.017720702926397</v>
      </c>
      <c r="N1438">
        <v>1.02546600428767</v>
      </c>
      <c r="O1438">
        <v>50.528082124173302</v>
      </c>
      <c r="P1438">
        <v>3.9076923076923</v>
      </c>
      <c r="Q1438">
        <v>7.0707552681376004E-2</v>
      </c>
    </row>
    <row r="1439" spans="1:17" hidden="1" x14ac:dyDescent="0.3">
      <c r="A1439" t="s">
        <v>3045</v>
      </c>
      <c r="B1439" t="s">
        <v>3046</v>
      </c>
      <c r="C1439" t="str">
        <f>IFERROR(VLOOKUP(Table1[[#This Row],[Ticker]],[1]!Table2[[Symbol]:[Industry]],2,FALSE),"-")</f>
        <v>-</v>
      </c>
      <c r="D1439" t="s">
        <v>300</v>
      </c>
      <c r="E1439">
        <v>1099.7652979</v>
      </c>
      <c r="F1439">
        <v>458.15</v>
      </c>
      <c r="G1439">
        <v>-32.924253341837598</v>
      </c>
      <c r="H1439">
        <v>2.07847485567794</v>
      </c>
      <c r="I1439">
        <v>-1.5186639450111601</v>
      </c>
      <c r="J1439">
        <v>5.5512369940903499</v>
      </c>
      <c r="K1439">
        <v>433.86637969127901</v>
      </c>
      <c r="L1439">
        <v>433.48021663779798</v>
      </c>
      <c r="M1439">
        <v>69.373676495852294</v>
      </c>
      <c r="N1439">
        <v>0.74166070862516098</v>
      </c>
      <c r="O1439">
        <v>11.666484775728399</v>
      </c>
      <c r="P1439">
        <v>26.6832572929628</v>
      </c>
      <c r="Q1439">
        <v>9.5341797966380006E-3</v>
      </c>
    </row>
    <row r="1440" spans="1:17" hidden="1" x14ac:dyDescent="0.3">
      <c r="A1440" t="s">
        <v>3047</v>
      </c>
      <c r="B1440" t="s">
        <v>3048</v>
      </c>
      <c r="C1440" t="str">
        <f>IFERROR(VLOOKUP(Table1[[#This Row],[Ticker]],[1]!Table2[[Symbol]:[Industry]],2,FALSE),"-")</f>
        <v>-</v>
      </c>
      <c r="D1440" t="s">
        <v>561</v>
      </c>
      <c r="E1440">
        <v>1098.619381475</v>
      </c>
      <c r="F1440">
        <v>969.25</v>
      </c>
      <c r="G1440">
        <v>136.51322764050701</v>
      </c>
      <c r="H1440">
        <v>-18.990477039393902</v>
      </c>
      <c r="I1440">
        <v>-53.258577976258202</v>
      </c>
      <c r="J1440">
        <v>-12.421679030167001</v>
      </c>
      <c r="K1440">
        <v>1210.34134861282</v>
      </c>
      <c r="L1440">
        <v>1175.96968715557</v>
      </c>
      <c r="M1440">
        <v>40.756527477518397</v>
      </c>
      <c r="N1440">
        <v>1.22141421523844</v>
      </c>
      <c r="O1440">
        <v>127.94944544751</v>
      </c>
      <c r="P1440">
        <v>201.57125077784599</v>
      </c>
      <c r="Q1440">
        <v>0.21469981254164</v>
      </c>
    </row>
    <row r="1441" spans="1:17" hidden="1" x14ac:dyDescent="0.3">
      <c r="A1441" t="s">
        <v>3049</v>
      </c>
      <c r="B1441" t="s">
        <v>3050</v>
      </c>
      <c r="C1441" t="str">
        <f>IFERROR(VLOOKUP(Table1[[#This Row],[Ticker]],[1]!Table2[[Symbol]:[Industry]],2,FALSE),"-")</f>
        <v>-</v>
      </c>
      <c r="D1441" t="s">
        <v>51</v>
      </c>
      <c r="E1441">
        <v>1092.6786843</v>
      </c>
      <c r="F1441">
        <v>410.95</v>
      </c>
      <c r="G1441">
        <v>-31.309525193625699</v>
      </c>
      <c r="H1441">
        <v>3.6944133207291801</v>
      </c>
      <c r="I1441">
        <v>21.5889110232219</v>
      </c>
      <c r="J1441">
        <v>9.4365655423258392</v>
      </c>
      <c r="K1441">
        <v>365.53897561967602</v>
      </c>
      <c r="L1441">
        <v>354.01963099559401</v>
      </c>
      <c r="M1441">
        <v>73.160968872387699</v>
      </c>
      <c r="N1441">
        <v>1.8802536595381301</v>
      </c>
      <c r="O1441">
        <v>15.585837693149999</v>
      </c>
      <c r="P1441">
        <v>50.201023391812797</v>
      </c>
      <c r="Q1441">
        <v>0.10263957804078599</v>
      </c>
    </row>
    <row r="1442" spans="1:17" hidden="1" x14ac:dyDescent="0.3">
      <c r="A1442" t="s">
        <v>3051</v>
      </c>
      <c r="B1442" t="s">
        <v>3052</v>
      </c>
      <c r="C1442" t="str">
        <f>IFERROR(VLOOKUP(Table1[[#This Row],[Ticker]],[1]!Table2[[Symbol]:[Industry]],2,FALSE),"-")</f>
        <v>-</v>
      </c>
      <c r="D1442" t="s">
        <v>265</v>
      </c>
      <c r="E1442">
        <v>1082.54769792</v>
      </c>
      <c r="F1442">
        <v>242.95</v>
      </c>
      <c r="G1442">
        <v>58.204807337405803</v>
      </c>
      <c r="H1442">
        <v>14.911054691490101</v>
      </c>
      <c r="I1442">
        <v>10.270627868423601</v>
      </c>
      <c r="J1442">
        <v>26.989390352085302</v>
      </c>
      <c r="K1442">
        <v>199.16467841567601</v>
      </c>
      <c r="L1442">
        <v>188.14557022252501</v>
      </c>
      <c r="M1442">
        <v>88.353372510315893</v>
      </c>
      <c r="N1442">
        <v>1.2691202144356</v>
      </c>
      <c r="O1442">
        <v>5.3508952459353702</v>
      </c>
      <c r="P1442">
        <v>106.765957446808</v>
      </c>
      <c r="Q1442">
        <v>0.123557701438756</v>
      </c>
    </row>
    <row r="1443" spans="1:17" hidden="1" x14ac:dyDescent="0.3">
      <c r="A1443" t="s">
        <v>3053</v>
      </c>
      <c r="B1443" t="s">
        <v>3054</v>
      </c>
      <c r="C1443" t="str">
        <f>IFERROR(VLOOKUP(Table1[[#This Row],[Ticker]],[1]!Table2[[Symbol]:[Industry]],2,FALSE),"-")</f>
        <v>-</v>
      </c>
      <c r="D1443" t="s">
        <v>2583</v>
      </c>
      <c r="E1443">
        <v>1076.578125</v>
      </c>
      <c r="F1443">
        <v>13.94</v>
      </c>
      <c r="G1443">
        <v>15.747237367731699</v>
      </c>
      <c r="H1443">
        <v>1.94004408955084</v>
      </c>
      <c r="I1443">
        <v>40.7611552621768</v>
      </c>
      <c r="J1443">
        <v>5.7438410578901999</v>
      </c>
      <c r="K1443">
        <v>13.012351203525499</v>
      </c>
      <c r="L1443">
        <v>13.932075908299501</v>
      </c>
      <c r="M1443">
        <v>62.862540679398201</v>
      </c>
      <c r="N1443">
        <v>1.1598891457454801</v>
      </c>
      <c r="O1443">
        <v>14.490674318507899</v>
      </c>
      <c r="P1443">
        <v>82.939632545931701</v>
      </c>
    </row>
    <row r="1444" spans="1:17" hidden="1" x14ac:dyDescent="0.3">
      <c r="A1444" t="s">
        <v>3055</v>
      </c>
      <c r="B1444" t="s">
        <v>3056</v>
      </c>
      <c r="C1444" t="str">
        <f>IFERROR(VLOOKUP(Table1[[#This Row],[Ticker]],[1]!Table2[[Symbol]:[Industry]],2,FALSE),"-")</f>
        <v>-</v>
      </c>
      <c r="D1444" t="s">
        <v>306</v>
      </c>
      <c r="E1444">
        <v>1071.9688980000001</v>
      </c>
      <c r="F1444">
        <v>98.4</v>
      </c>
      <c r="G1444">
        <v>-23.661160996519001</v>
      </c>
      <c r="H1444">
        <v>-2.6807687621310801</v>
      </c>
      <c r="I1444">
        <v>-12.105960687365201</v>
      </c>
      <c r="J1444">
        <v>-0.83846913211004503</v>
      </c>
      <c r="K1444">
        <v>95.182774977566893</v>
      </c>
      <c r="L1444">
        <v>96.755256549783596</v>
      </c>
      <c r="M1444">
        <v>58.410584054606701</v>
      </c>
      <c r="N1444">
        <v>1.10387858541467</v>
      </c>
      <c r="O1444">
        <v>34.908536585365802</v>
      </c>
      <c r="P1444">
        <v>32.632430246663901</v>
      </c>
      <c r="Q1444">
        <v>9.7272650789680004E-2</v>
      </c>
    </row>
    <row r="1445" spans="1:17" hidden="1" x14ac:dyDescent="0.3">
      <c r="A1445" t="s">
        <v>3057</v>
      </c>
      <c r="B1445" t="s">
        <v>3058</v>
      </c>
      <c r="C1445" t="str">
        <f>IFERROR(VLOOKUP(Table1[[#This Row],[Ticker]],[1]!Table2[[Symbol]:[Industry]],2,FALSE),"-")</f>
        <v>-</v>
      </c>
      <c r="D1445" t="s">
        <v>226</v>
      </c>
      <c r="E1445">
        <v>1060.44629184</v>
      </c>
      <c r="F1445">
        <v>442.15</v>
      </c>
      <c r="G1445">
        <v>248.141738019017</v>
      </c>
      <c r="H1445">
        <v>130.55136523269999</v>
      </c>
      <c r="I1445">
        <v>178.97800054630699</v>
      </c>
      <c r="J1445">
        <v>8.6509744873771002</v>
      </c>
      <c r="K1445">
        <v>288.096398559016</v>
      </c>
      <c r="L1445">
        <v>187.92677241889001</v>
      </c>
      <c r="M1445">
        <v>79.065449566867201</v>
      </c>
      <c r="N1445">
        <v>0.99534627564367295</v>
      </c>
      <c r="O1445">
        <v>10.9691281239398</v>
      </c>
      <c r="P1445">
        <v>534.816941852117</v>
      </c>
      <c r="Q1445">
        <v>0.19345373004114499</v>
      </c>
    </row>
    <row r="1446" spans="1:17" hidden="1" x14ac:dyDescent="0.3">
      <c r="A1446" t="s">
        <v>3059</v>
      </c>
      <c r="B1446" t="s">
        <v>3060</v>
      </c>
      <c r="C1446" t="str">
        <f>IFERROR(VLOOKUP(Table1[[#This Row],[Ticker]],[1]!Table2[[Symbol]:[Industry]],2,FALSE),"-")</f>
        <v>-</v>
      </c>
      <c r="D1446" t="s">
        <v>306</v>
      </c>
      <c r="E1446">
        <v>1059.819306975</v>
      </c>
      <c r="F1446">
        <v>82.89</v>
      </c>
      <c r="G1446">
        <v>-19.317875799690299</v>
      </c>
      <c r="H1446">
        <v>0.50975673006726396</v>
      </c>
      <c r="I1446">
        <v>-15.1545992983538</v>
      </c>
      <c r="J1446">
        <v>5.4743846255763602</v>
      </c>
      <c r="K1446">
        <v>78.722320264560807</v>
      </c>
      <c r="L1446">
        <v>78.338238526736703</v>
      </c>
      <c r="M1446">
        <v>70.570473728351303</v>
      </c>
      <c r="N1446">
        <v>1.3755095414788201</v>
      </c>
      <c r="O1446">
        <v>21.787911690191802</v>
      </c>
      <c r="P1446">
        <v>25.972644376899702</v>
      </c>
      <c r="Q1446">
        <v>-5.1924945978667002E-2</v>
      </c>
    </row>
    <row r="1447" spans="1:17" hidden="1" x14ac:dyDescent="0.3">
      <c r="A1447" t="s">
        <v>3061</v>
      </c>
      <c r="B1447" t="s">
        <v>3062</v>
      </c>
      <c r="C1447" t="str">
        <f>IFERROR(VLOOKUP(Table1[[#This Row],[Ticker]],[1]!Table2[[Symbol]:[Industry]],2,FALSE),"-")</f>
        <v>-</v>
      </c>
      <c r="D1447" t="s">
        <v>577</v>
      </c>
      <c r="E1447">
        <v>1059.2835408799999</v>
      </c>
      <c r="F1447">
        <v>790.3</v>
      </c>
      <c r="G1447">
        <v>-18.8994065619321</v>
      </c>
      <c r="H1447">
        <v>-1.4201905284670699</v>
      </c>
      <c r="I1447">
        <v>-3.2628953016787099</v>
      </c>
      <c r="J1447">
        <v>4.1595407765962502</v>
      </c>
      <c r="K1447">
        <v>751.21950399379898</v>
      </c>
      <c r="M1447">
        <v>56.930965399541002</v>
      </c>
      <c r="N1447">
        <v>1.03794873660326</v>
      </c>
      <c r="O1447">
        <v>29.311653802353501</v>
      </c>
      <c r="P1447">
        <v>25.853969265068802</v>
      </c>
    </row>
    <row r="1448" spans="1:17" hidden="1" x14ac:dyDescent="0.3">
      <c r="A1448" t="s">
        <v>3063</v>
      </c>
      <c r="B1448" t="s">
        <v>3064</v>
      </c>
      <c r="C1448" t="str">
        <f>IFERROR(VLOOKUP(Table1[[#This Row],[Ticker]],[1]!Table2[[Symbol]:[Industry]],2,FALSE),"-")</f>
        <v>-</v>
      </c>
      <c r="D1448" t="s">
        <v>300</v>
      </c>
      <c r="E1448">
        <v>1057.8</v>
      </c>
      <c r="F1448">
        <v>519.25</v>
      </c>
      <c r="G1448">
        <v>-59.021738074976298</v>
      </c>
      <c r="H1448">
        <v>1.2569871657782501</v>
      </c>
      <c r="I1448">
        <v>-26.3201746514858</v>
      </c>
      <c r="J1448">
        <v>-5.9898166031715601</v>
      </c>
      <c r="K1448">
        <v>520.14363053551699</v>
      </c>
      <c r="L1448">
        <v>521.44713817306501</v>
      </c>
      <c r="M1448">
        <v>45.9585726690961</v>
      </c>
      <c r="N1448">
        <v>0.67666666666666597</v>
      </c>
      <c r="O1448">
        <v>54.058738565238301</v>
      </c>
      <c r="P1448">
        <v>12.855900891110601</v>
      </c>
      <c r="Q1448">
        <v>0.13480849197650599</v>
      </c>
    </row>
    <row r="1449" spans="1:17" hidden="1" x14ac:dyDescent="0.3">
      <c r="A1449" t="s">
        <v>3065</v>
      </c>
      <c r="B1449" t="s">
        <v>3066</v>
      </c>
      <c r="C1449" t="str">
        <f>IFERROR(VLOOKUP(Table1[[#This Row],[Ticker]],[1]!Table2[[Symbol]:[Industry]],2,FALSE),"-")</f>
        <v>-</v>
      </c>
      <c r="D1449" t="s">
        <v>2487</v>
      </c>
      <c r="E1449">
        <v>1056.49125</v>
      </c>
      <c r="F1449">
        <v>26.22</v>
      </c>
      <c r="G1449">
        <v>103.233385444788</v>
      </c>
      <c r="H1449">
        <v>-5.8491424545932196</v>
      </c>
      <c r="I1449">
        <v>56.723699909343502</v>
      </c>
      <c r="J1449">
        <v>13.2749587501729</v>
      </c>
      <c r="K1449">
        <v>25.734260942687101</v>
      </c>
      <c r="L1449">
        <v>20.592868531551598</v>
      </c>
      <c r="M1449">
        <v>66.441843255875597</v>
      </c>
      <c r="N1449">
        <v>0.880050099395008</v>
      </c>
      <c r="O1449">
        <v>30.943300279684699</v>
      </c>
      <c r="P1449">
        <v>226.93266832917701</v>
      </c>
      <c r="Q1449">
        <v>0.25711103621350101</v>
      </c>
    </row>
    <row r="1450" spans="1:17" hidden="1" x14ac:dyDescent="0.3">
      <c r="A1450" t="s">
        <v>3067</v>
      </c>
      <c r="B1450" t="s">
        <v>3068</v>
      </c>
      <c r="C1450" t="str">
        <f>IFERROR(VLOOKUP(Table1[[#This Row],[Ticker]],[1]!Table2[[Symbol]:[Industry]],2,FALSE),"-")</f>
        <v>-</v>
      </c>
      <c r="D1450" t="s">
        <v>632</v>
      </c>
      <c r="E1450">
        <v>1051.825989144</v>
      </c>
      <c r="F1450">
        <v>109.32</v>
      </c>
      <c r="G1450">
        <v>6.8857551130345103</v>
      </c>
      <c r="H1450">
        <v>2.4093656783439301</v>
      </c>
      <c r="I1450">
        <v>10.382516942763999</v>
      </c>
      <c r="J1450">
        <v>-6.5704900663814598</v>
      </c>
      <c r="K1450">
        <v>100.714334606167</v>
      </c>
      <c r="L1450">
        <v>87.212785186036299</v>
      </c>
      <c r="M1450">
        <v>50.343167023559303</v>
      </c>
      <c r="N1450">
        <v>0.82019116065657005</v>
      </c>
      <c r="O1450">
        <v>12.5137211855104</v>
      </c>
      <c r="P1450">
        <v>60.410858400586903</v>
      </c>
    </row>
    <row r="1451" spans="1:17" hidden="1" x14ac:dyDescent="0.3">
      <c r="A1451" t="s">
        <v>3069</v>
      </c>
      <c r="B1451" t="s">
        <v>3070</v>
      </c>
      <c r="C1451" t="str">
        <f>IFERROR(VLOOKUP(Table1[[#This Row],[Ticker]],[1]!Table2[[Symbol]:[Industry]],2,FALSE),"-")</f>
        <v>-</v>
      </c>
      <c r="D1451" t="s">
        <v>262</v>
      </c>
      <c r="E1451">
        <v>1046.6241905700001</v>
      </c>
      <c r="F1451">
        <v>776.05</v>
      </c>
      <c r="G1451">
        <v>227.94490468666899</v>
      </c>
      <c r="H1451">
        <v>-4.1939672567892501</v>
      </c>
      <c r="I1451">
        <v>84.604660739485098</v>
      </c>
      <c r="J1451">
        <v>25.2531198182865</v>
      </c>
      <c r="K1451">
        <v>714.09189533192296</v>
      </c>
      <c r="L1451">
        <v>544.39105978132795</v>
      </c>
      <c r="M1451">
        <v>69.458309919004506</v>
      </c>
      <c r="N1451">
        <v>0.79818946007112801</v>
      </c>
      <c r="O1451">
        <v>45.609174666580699</v>
      </c>
      <c r="P1451">
        <v>267.79620853080502</v>
      </c>
      <c r="Q1451">
        <v>0.198240464251838</v>
      </c>
    </row>
    <row r="1452" spans="1:17" hidden="1" x14ac:dyDescent="0.3">
      <c r="A1452" t="s">
        <v>3071</v>
      </c>
      <c r="B1452" t="s">
        <v>3072</v>
      </c>
      <c r="C1452" t="str">
        <f>IFERROR(VLOOKUP(Table1[[#This Row],[Ticker]],[1]!Table2[[Symbol]:[Industry]],2,FALSE),"-")</f>
        <v>-</v>
      </c>
      <c r="D1452" t="s">
        <v>412</v>
      </c>
      <c r="E1452">
        <v>1044.1796624999999</v>
      </c>
      <c r="F1452">
        <v>316.3</v>
      </c>
      <c r="G1452">
        <v>-18.995552889066602</v>
      </c>
      <c r="H1452">
        <v>4.1474108499863798</v>
      </c>
      <c r="I1452">
        <v>-23.575199988005998</v>
      </c>
      <c r="J1452">
        <v>3.2827524744560299</v>
      </c>
      <c r="K1452">
        <v>320.06222125401501</v>
      </c>
      <c r="L1452">
        <v>330.48316585171301</v>
      </c>
      <c r="M1452">
        <v>69.120389054184002</v>
      </c>
      <c r="N1452">
        <v>0.54743807161936997</v>
      </c>
      <c r="O1452">
        <v>60.211824217515002</v>
      </c>
      <c r="P1452">
        <v>18.865088312664401</v>
      </c>
      <c r="Q1452">
        <v>8.6533036927350006E-3</v>
      </c>
    </row>
    <row r="1453" spans="1:17" hidden="1" x14ac:dyDescent="0.3">
      <c r="A1453" t="s">
        <v>3073</v>
      </c>
      <c r="B1453" t="s">
        <v>3074</v>
      </c>
      <c r="C1453" t="str">
        <f>IFERROR(VLOOKUP(Table1[[#This Row],[Ticker]],[1]!Table2[[Symbol]:[Industry]],2,FALSE),"-")</f>
        <v>-</v>
      </c>
      <c r="D1453" t="s">
        <v>632</v>
      </c>
      <c r="E1453">
        <v>1043.06679218</v>
      </c>
      <c r="F1453">
        <v>219.15</v>
      </c>
      <c r="G1453">
        <v>-20.489749748595901</v>
      </c>
      <c r="H1453">
        <v>-13.725057378788399</v>
      </c>
      <c r="I1453">
        <v>-1.5699524248630099</v>
      </c>
      <c r="J1453">
        <v>-2.6073684435248601</v>
      </c>
      <c r="K1453">
        <v>221.378604239569</v>
      </c>
      <c r="L1453">
        <v>205.90872141125601</v>
      </c>
      <c r="M1453">
        <v>41.083730829933899</v>
      </c>
      <c r="N1453">
        <v>0.405011318821619</v>
      </c>
      <c r="O1453">
        <v>23.2032854209445</v>
      </c>
      <c r="P1453">
        <v>37.786859478151499</v>
      </c>
      <c r="Q1453">
        <v>8.4008221660810001E-3</v>
      </c>
    </row>
    <row r="1454" spans="1:17" hidden="1" x14ac:dyDescent="0.3">
      <c r="A1454" t="s">
        <v>3075</v>
      </c>
      <c r="B1454" t="s">
        <v>3076</v>
      </c>
      <c r="C1454" t="str">
        <f>IFERROR(VLOOKUP(Table1[[#This Row],[Ticker]],[1]!Table2[[Symbol]:[Industry]],2,FALSE),"-")</f>
        <v>-</v>
      </c>
      <c r="D1454" t="s">
        <v>306</v>
      </c>
      <c r="E1454">
        <v>1042.5054034350001</v>
      </c>
      <c r="F1454">
        <v>604.65</v>
      </c>
      <c r="G1454">
        <v>-24.046961907684</v>
      </c>
      <c r="H1454">
        <v>-8.6924356624823709</v>
      </c>
      <c r="I1454">
        <v>-1.62424493008909</v>
      </c>
      <c r="J1454">
        <v>5.0688513232625301</v>
      </c>
      <c r="K1454">
        <v>580.767753874562</v>
      </c>
      <c r="L1454">
        <v>566.35412084496602</v>
      </c>
      <c r="M1454">
        <v>67.546209766304102</v>
      </c>
      <c r="N1454">
        <v>0.60939236295873001</v>
      </c>
      <c r="O1454">
        <v>12.3790622674274</v>
      </c>
      <c r="P1454">
        <v>37.108843537414899</v>
      </c>
      <c r="Q1454">
        <v>6.5773289241097002E-2</v>
      </c>
    </row>
    <row r="1455" spans="1:17" hidden="1" x14ac:dyDescent="0.3">
      <c r="A1455" t="s">
        <v>3077</v>
      </c>
      <c r="B1455" t="s">
        <v>3078</v>
      </c>
      <c r="C1455" t="str">
        <f>IFERROR(VLOOKUP(Table1[[#This Row],[Ticker]],[1]!Table2[[Symbol]:[Industry]],2,FALSE),"-")</f>
        <v>-</v>
      </c>
      <c r="D1455" t="s">
        <v>80</v>
      </c>
      <c r="E1455">
        <v>1040.0375404700001</v>
      </c>
      <c r="F1455">
        <v>227.7</v>
      </c>
      <c r="G1455">
        <v>-32.185500511563703</v>
      </c>
      <c r="H1455">
        <v>-3.4436908583286101</v>
      </c>
      <c r="I1455">
        <v>-15.1062072079253</v>
      </c>
      <c r="J1455">
        <v>-0.42068582358576301</v>
      </c>
      <c r="K1455">
        <v>228.91389089366601</v>
      </c>
      <c r="L1455">
        <v>220.97268693001899</v>
      </c>
      <c r="M1455">
        <v>54.710166834395601</v>
      </c>
      <c r="N1455">
        <v>0.29698488279011798</v>
      </c>
      <c r="O1455">
        <v>14.1853315766359</v>
      </c>
      <c r="P1455">
        <v>26.499999999999901</v>
      </c>
      <c r="Q1455">
        <v>-3.8482480393711001E-2</v>
      </c>
    </row>
    <row r="1456" spans="1:17" hidden="1" x14ac:dyDescent="0.3">
      <c r="A1456" t="s">
        <v>3079</v>
      </c>
      <c r="B1456" t="s">
        <v>3080</v>
      </c>
      <c r="C1456" t="str">
        <f>IFERROR(VLOOKUP(Table1[[#This Row],[Ticker]],[1]!Table2[[Symbol]:[Industry]],2,FALSE),"-")</f>
        <v>-</v>
      </c>
      <c r="D1456" t="s">
        <v>262</v>
      </c>
      <c r="E1456">
        <v>1037.6079999999999</v>
      </c>
      <c r="F1456">
        <v>2001.35</v>
      </c>
      <c r="G1456">
        <v>55.138450069813402</v>
      </c>
      <c r="H1456">
        <v>13.147071704249701</v>
      </c>
      <c r="I1456">
        <v>53.594872700545402</v>
      </c>
      <c r="J1456">
        <v>1.45218930558798</v>
      </c>
      <c r="K1456">
        <v>1808.53955265848</v>
      </c>
      <c r="L1456">
        <v>1456.0570100955899</v>
      </c>
      <c r="M1456">
        <v>53.540974396943199</v>
      </c>
      <c r="N1456">
        <v>0.53602931082346605</v>
      </c>
      <c r="O1456">
        <v>13.9730681789791</v>
      </c>
      <c r="P1456">
        <v>99.327722722971899</v>
      </c>
      <c r="Q1456">
        <v>5.9506796016495001E-2</v>
      </c>
    </row>
    <row r="1457" spans="1:17" hidden="1" x14ac:dyDescent="0.3">
      <c r="A1457" t="s">
        <v>3081</v>
      </c>
      <c r="B1457" t="s">
        <v>3082</v>
      </c>
      <c r="C1457" t="str">
        <f>IFERROR(VLOOKUP(Table1[[#This Row],[Ticker]],[1]!Table2[[Symbol]:[Industry]],2,FALSE),"-")</f>
        <v>-</v>
      </c>
      <c r="D1457" t="s">
        <v>51</v>
      </c>
      <c r="E1457">
        <v>1037.5689600000001</v>
      </c>
      <c r="F1457">
        <v>207.95</v>
      </c>
      <c r="G1457">
        <v>25.770534469803401</v>
      </c>
      <c r="H1457">
        <v>-14.3887344778722</v>
      </c>
      <c r="I1457">
        <v>-14.3436645288233</v>
      </c>
      <c r="J1457">
        <v>-2.0246615264727201</v>
      </c>
      <c r="K1457">
        <v>222.898486271005</v>
      </c>
      <c r="L1457">
        <v>204.03434268313401</v>
      </c>
      <c r="M1457">
        <v>38.481170585878601</v>
      </c>
      <c r="N1457">
        <v>1.1158479011387601</v>
      </c>
      <c r="O1457">
        <v>27.4344794421736</v>
      </c>
      <c r="P1457">
        <v>67.028112449799096</v>
      </c>
      <c r="Q1457">
        <v>4.9046434751594002E-2</v>
      </c>
    </row>
    <row r="1458" spans="1:17" hidden="1" x14ac:dyDescent="0.3">
      <c r="A1458" t="s">
        <v>3083</v>
      </c>
      <c r="B1458" t="s">
        <v>3084</v>
      </c>
      <c r="C1458" t="str">
        <f>IFERROR(VLOOKUP(Table1[[#This Row],[Ticker]],[1]!Table2[[Symbol]:[Industry]],2,FALSE),"-")</f>
        <v>-</v>
      </c>
      <c r="D1458" t="s">
        <v>938</v>
      </c>
      <c r="E1458">
        <v>1035.2380612500001</v>
      </c>
      <c r="F1458">
        <v>795.8</v>
      </c>
      <c r="G1458">
        <v>3.7592450459204199</v>
      </c>
      <c r="H1458">
        <v>-2.9253214556980298</v>
      </c>
      <c r="I1458">
        <v>-6.5799263424360701</v>
      </c>
      <c r="J1458">
        <v>5.29545995202849</v>
      </c>
      <c r="K1458">
        <v>728.94541580044097</v>
      </c>
      <c r="L1458">
        <v>718.09160571562199</v>
      </c>
      <c r="M1458">
        <v>68.718231313897704</v>
      </c>
      <c r="N1458">
        <v>0.82711585301645596</v>
      </c>
      <c r="O1458">
        <v>14.9786378487057</v>
      </c>
      <c r="P1458">
        <v>58.368159203979999</v>
      </c>
      <c r="Q1458">
        <v>0.10600347120923399</v>
      </c>
    </row>
    <row r="1459" spans="1:17" hidden="1" x14ac:dyDescent="0.3">
      <c r="A1459" t="s">
        <v>3085</v>
      </c>
      <c r="B1459" t="s">
        <v>3086</v>
      </c>
      <c r="C1459" t="str">
        <f>IFERROR(VLOOKUP(Table1[[#This Row],[Ticker]],[1]!Table2[[Symbol]:[Industry]],2,FALSE),"-")</f>
        <v>-</v>
      </c>
      <c r="D1459" t="s">
        <v>669</v>
      </c>
      <c r="E1459">
        <v>1034.828693254</v>
      </c>
      <c r="F1459">
        <v>49.41</v>
      </c>
      <c r="G1459">
        <v>-27.360099809245199</v>
      </c>
      <c r="H1459">
        <v>-10.577692492856601</v>
      </c>
      <c r="I1459">
        <v>-14.107490711732201</v>
      </c>
      <c r="J1459">
        <v>-0.52013078427758197</v>
      </c>
      <c r="K1459">
        <v>51.147202104795099</v>
      </c>
      <c r="L1459">
        <v>49.462700543878398</v>
      </c>
      <c r="M1459">
        <v>44.452582992729702</v>
      </c>
      <c r="N1459">
        <v>0.26865889720607899</v>
      </c>
      <c r="O1459">
        <v>25.885448289819799</v>
      </c>
      <c r="P1459">
        <v>22.910447761194</v>
      </c>
      <c r="Q1459">
        <v>3.9982578899785001E-2</v>
      </c>
    </row>
    <row r="1460" spans="1:17" hidden="1" x14ac:dyDescent="0.3">
      <c r="A1460" t="s">
        <v>3087</v>
      </c>
      <c r="B1460" t="s">
        <v>3088</v>
      </c>
      <c r="C1460" t="str">
        <f>IFERROR(VLOOKUP(Table1[[#This Row],[Ticker]],[1]!Table2[[Symbol]:[Industry]],2,FALSE),"-")</f>
        <v>-</v>
      </c>
      <c r="D1460" t="s">
        <v>1470</v>
      </c>
      <c r="E1460">
        <v>1031.8072431999999</v>
      </c>
      <c r="F1460">
        <v>36.549999999999997</v>
      </c>
      <c r="G1460">
        <v>-4.0332507349186999</v>
      </c>
      <c r="H1460">
        <v>2.2226516329582302</v>
      </c>
      <c r="I1460">
        <v>-11.1844861967725</v>
      </c>
      <c r="J1460">
        <v>-2.5807479229814199</v>
      </c>
      <c r="K1460">
        <v>35.921391356483198</v>
      </c>
      <c r="L1460">
        <v>33.996903940683097</v>
      </c>
      <c r="M1460">
        <v>50.082273942048403</v>
      </c>
      <c r="N1460">
        <v>0.96642544088548799</v>
      </c>
      <c r="O1460">
        <v>24.350205198358399</v>
      </c>
      <c r="P1460">
        <v>35.320251758607803</v>
      </c>
      <c r="Q1460">
        <v>4.2607664358920001E-2</v>
      </c>
    </row>
    <row r="1461" spans="1:17" hidden="1" x14ac:dyDescent="0.3">
      <c r="A1461" t="s">
        <v>3089</v>
      </c>
      <c r="B1461" t="s">
        <v>3090</v>
      </c>
      <c r="C1461" t="str">
        <f>IFERROR(VLOOKUP(Table1[[#This Row],[Ticker]],[1]!Table2[[Symbol]:[Industry]],2,FALSE),"-")</f>
        <v>-</v>
      </c>
      <c r="D1461" t="s">
        <v>3091</v>
      </c>
      <c r="E1461">
        <v>1030.396020225</v>
      </c>
      <c r="F1461">
        <v>219</v>
      </c>
      <c r="G1461">
        <v>20.3385652569687</v>
      </c>
      <c r="H1461">
        <v>-13.5671454579958</v>
      </c>
      <c r="I1461">
        <v>-45.967136054349702</v>
      </c>
      <c r="J1461">
        <v>-0.60418661358461601</v>
      </c>
      <c r="K1461">
        <v>229.15225122648599</v>
      </c>
      <c r="L1461">
        <v>229.54799693706599</v>
      </c>
      <c r="M1461">
        <v>48.311499182729598</v>
      </c>
      <c r="N1461">
        <v>0.56200690522740304</v>
      </c>
      <c r="O1461">
        <v>63.835616438356098</v>
      </c>
      <c r="P1461">
        <v>54.934559603820297</v>
      </c>
      <c r="Q1461">
        <v>-1.2826432022173E-2</v>
      </c>
    </row>
    <row r="1462" spans="1:17" hidden="1" x14ac:dyDescent="0.3">
      <c r="A1462" t="s">
        <v>3092</v>
      </c>
      <c r="B1462" t="s">
        <v>3093</v>
      </c>
      <c r="C1462" t="str">
        <f>IFERROR(VLOOKUP(Table1[[#This Row],[Ticker]],[1]!Table2[[Symbol]:[Industry]],2,FALSE),"-")</f>
        <v>-</v>
      </c>
      <c r="D1462" t="s">
        <v>262</v>
      </c>
      <c r="E1462">
        <v>1027.684</v>
      </c>
      <c r="F1462">
        <v>1763.3</v>
      </c>
      <c r="G1462">
        <v>-0.43316083239603298</v>
      </c>
      <c r="H1462">
        <v>17.121321135898199</v>
      </c>
      <c r="I1462">
        <v>4.49318800127317</v>
      </c>
      <c r="J1462">
        <v>13.9173559977735</v>
      </c>
      <c r="K1462">
        <v>1558.1968811904501</v>
      </c>
      <c r="L1462">
        <v>1484.8421217985299</v>
      </c>
      <c r="M1462">
        <v>89.704819089286701</v>
      </c>
      <c r="N1462">
        <v>2.7267583247238298</v>
      </c>
      <c r="O1462">
        <v>6.2780014745080299</v>
      </c>
      <c r="P1462">
        <v>39.700522896529797</v>
      </c>
      <c r="Q1462">
        <v>6.4153788569097994E-2</v>
      </c>
    </row>
    <row r="1463" spans="1:17" hidden="1" x14ac:dyDescent="0.3">
      <c r="A1463" t="s">
        <v>3094</v>
      </c>
      <c r="B1463" t="s">
        <v>3095</v>
      </c>
      <c r="C1463" t="str">
        <f>IFERROR(VLOOKUP(Table1[[#This Row],[Ticker]],[1]!Table2[[Symbol]:[Industry]],2,FALSE),"-")</f>
        <v>-</v>
      </c>
      <c r="D1463" t="s">
        <v>306</v>
      </c>
      <c r="E1463">
        <v>1026.6275822</v>
      </c>
      <c r="F1463">
        <v>1843.95</v>
      </c>
      <c r="G1463">
        <v>-27.611320683214501</v>
      </c>
      <c r="H1463">
        <v>4.9997905982589099</v>
      </c>
      <c r="I1463">
        <v>-17.408614822620699</v>
      </c>
      <c r="J1463">
        <v>3.9015057313212398</v>
      </c>
      <c r="K1463">
        <v>1741.65234148074</v>
      </c>
      <c r="L1463">
        <v>1784.5636562059301</v>
      </c>
      <c r="M1463">
        <v>73.608247287412098</v>
      </c>
      <c r="N1463">
        <v>1.1377688672041699</v>
      </c>
      <c r="O1463">
        <v>18.4956208140133</v>
      </c>
      <c r="P1463">
        <v>22.1158940397351</v>
      </c>
      <c r="Q1463">
        <v>-5.7859376870414002E-2</v>
      </c>
    </row>
    <row r="1464" spans="1:17" hidden="1" x14ac:dyDescent="0.3">
      <c r="A1464" t="s">
        <v>3096</v>
      </c>
      <c r="B1464" t="s">
        <v>3097</v>
      </c>
      <c r="C1464" t="str">
        <f>IFERROR(VLOOKUP(Table1[[#This Row],[Ticker]],[1]!Table2[[Symbol]:[Industry]],2,FALSE),"-")</f>
        <v>-</v>
      </c>
      <c r="D1464" t="s">
        <v>785</v>
      </c>
      <c r="E1464">
        <v>1021.8437406</v>
      </c>
      <c r="F1464">
        <v>442.2</v>
      </c>
      <c r="G1464">
        <v>-50.231870786245999</v>
      </c>
      <c r="H1464">
        <v>-3.5050957834350198</v>
      </c>
      <c r="I1464">
        <v>-31.5969385539236</v>
      </c>
      <c r="J1464">
        <v>10.141717842825001</v>
      </c>
      <c r="K1464">
        <v>424.47175465078999</v>
      </c>
      <c r="L1464">
        <v>462.17133195861101</v>
      </c>
      <c r="M1464">
        <v>76.395937897502805</v>
      </c>
      <c r="N1464">
        <v>0.90877122407600397</v>
      </c>
      <c r="O1464">
        <v>67.345092718226994</v>
      </c>
      <c r="P1464">
        <v>32.276398444510903</v>
      </c>
      <c r="Q1464">
        <v>5.8673933161656998E-2</v>
      </c>
    </row>
    <row r="1465" spans="1:17" hidden="1" x14ac:dyDescent="0.3">
      <c r="A1465" t="s">
        <v>3098</v>
      </c>
      <c r="B1465" t="s">
        <v>3099</v>
      </c>
      <c r="C1465" t="str">
        <f>IFERROR(VLOOKUP(Table1[[#This Row],[Ticker]],[1]!Table2[[Symbol]:[Industry]],2,FALSE),"-")</f>
        <v>-</v>
      </c>
      <c r="D1465" t="s">
        <v>2205</v>
      </c>
      <c r="E1465">
        <v>1021.086231</v>
      </c>
      <c r="F1465">
        <v>956.45</v>
      </c>
      <c r="G1465">
        <v>340.35126260873301</v>
      </c>
      <c r="H1465">
        <v>-20.936237236253</v>
      </c>
      <c r="I1465">
        <v>24.287606460118599</v>
      </c>
      <c r="J1465">
        <v>1.2917506408711701</v>
      </c>
      <c r="K1465">
        <v>1063.7093015488099</v>
      </c>
      <c r="L1465">
        <v>775.82067535658996</v>
      </c>
      <c r="M1465">
        <v>41.791296634598901</v>
      </c>
      <c r="N1465">
        <v>0.64661308840413301</v>
      </c>
      <c r="O1465">
        <v>46.374614459720803</v>
      </c>
      <c r="P1465">
        <v>393.52425180598499</v>
      </c>
    </row>
    <row r="1466" spans="1:17" hidden="1" x14ac:dyDescent="0.3">
      <c r="A1466" t="s">
        <v>3100</v>
      </c>
      <c r="B1466" t="s">
        <v>3101</v>
      </c>
      <c r="C1466" t="str">
        <f>IFERROR(VLOOKUP(Table1[[#This Row],[Ticker]],[1]!Table2[[Symbol]:[Industry]],2,FALSE),"-")</f>
        <v>-</v>
      </c>
      <c r="D1466" t="s">
        <v>561</v>
      </c>
      <c r="E1466">
        <v>1020.53132986</v>
      </c>
      <c r="F1466">
        <v>273.10000000000002</v>
      </c>
      <c r="G1466">
        <v>-28.2400813181922</v>
      </c>
      <c r="H1466">
        <v>4.7345254029391901</v>
      </c>
      <c r="I1466">
        <v>-13.0357476929714</v>
      </c>
      <c r="J1466">
        <v>0.91221171676720703</v>
      </c>
      <c r="K1466">
        <v>262.43188754739799</v>
      </c>
      <c r="L1466">
        <v>264.10506918581098</v>
      </c>
      <c r="M1466">
        <v>69.176174011766605</v>
      </c>
      <c r="N1466">
        <v>1.6550877734526801</v>
      </c>
      <c r="O1466">
        <v>16.971805199560499</v>
      </c>
      <c r="P1466">
        <v>21.108647450110801</v>
      </c>
      <c r="Q1466">
        <v>-8.6685046949425998E-2</v>
      </c>
    </row>
    <row r="1467" spans="1:17" hidden="1" x14ac:dyDescent="0.3">
      <c r="A1467" t="s">
        <v>3102</v>
      </c>
      <c r="B1467" t="s">
        <v>3103</v>
      </c>
      <c r="C1467" t="str">
        <f>IFERROR(VLOOKUP(Table1[[#This Row],[Ticker]],[1]!Table2[[Symbol]:[Industry]],2,FALSE),"-")</f>
        <v>-</v>
      </c>
      <c r="D1467" t="s">
        <v>51</v>
      </c>
      <c r="E1467">
        <v>1017.81926155</v>
      </c>
      <c r="F1467">
        <v>794.75</v>
      </c>
      <c r="G1467">
        <v>51.478628545189601</v>
      </c>
      <c r="H1467">
        <v>-11.285148776841</v>
      </c>
      <c r="I1467">
        <v>2.9193945028903299</v>
      </c>
      <c r="J1467">
        <v>8.8956518877073698</v>
      </c>
      <c r="K1467">
        <v>783.27148823953803</v>
      </c>
      <c r="L1467">
        <v>686.15512730743399</v>
      </c>
      <c r="M1467">
        <v>56.029557624802102</v>
      </c>
      <c r="N1467">
        <v>1.22583488760673</v>
      </c>
      <c r="O1467">
        <v>19.540736080528401</v>
      </c>
      <c r="P1467">
        <v>83.969907407407405</v>
      </c>
      <c r="Q1467">
        <v>9.4993690217135995E-2</v>
      </c>
    </row>
    <row r="1468" spans="1:17" hidden="1" x14ac:dyDescent="0.3">
      <c r="A1468" t="s">
        <v>3104</v>
      </c>
      <c r="B1468" t="s">
        <v>3105</v>
      </c>
      <c r="C1468" t="str">
        <f>IFERROR(VLOOKUP(Table1[[#This Row],[Ticker]],[1]!Table2[[Symbol]:[Industry]],2,FALSE),"-")</f>
        <v>-</v>
      </c>
      <c r="D1468" t="s">
        <v>528</v>
      </c>
      <c r="E1468">
        <v>1017.7594</v>
      </c>
      <c r="F1468">
        <v>1272.4000000000001</v>
      </c>
      <c r="G1468">
        <v>75.164084956809702</v>
      </c>
      <c r="H1468">
        <v>5.0542915102048704</v>
      </c>
      <c r="I1468">
        <v>-33.659749436988697</v>
      </c>
      <c r="J1468">
        <v>2.24868476752596</v>
      </c>
      <c r="K1468">
        <v>1228.9560496204199</v>
      </c>
      <c r="L1468">
        <v>1150.18065723672</v>
      </c>
      <c r="M1468">
        <v>58.402758236401098</v>
      </c>
      <c r="N1468">
        <v>1.38800239994105</v>
      </c>
      <c r="O1468">
        <v>27.302734988997098</v>
      </c>
      <c r="P1468">
        <v>122.059336823734</v>
      </c>
      <c r="Q1468">
        <v>0.17411449201243201</v>
      </c>
    </row>
    <row r="1469" spans="1:17" hidden="1" x14ac:dyDescent="0.3">
      <c r="A1469" t="s">
        <v>3106</v>
      </c>
      <c r="B1469" t="s">
        <v>3107</v>
      </c>
      <c r="C1469" t="str">
        <f>IFERROR(VLOOKUP(Table1[[#This Row],[Ticker]],[1]!Table2[[Symbol]:[Industry]],2,FALSE),"-")</f>
        <v>-</v>
      </c>
      <c r="D1469" t="s">
        <v>3108</v>
      </c>
      <c r="E1469">
        <v>1011.02515082999</v>
      </c>
      <c r="F1469">
        <v>956.45</v>
      </c>
      <c r="G1469">
        <v>323.529593975593</v>
      </c>
      <c r="H1469">
        <v>30.100397050490098</v>
      </c>
      <c r="I1469">
        <v>47.7355258080485</v>
      </c>
      <c r="J1469">
        <v>0.750282483856758</v>
      </c>
      <c r="K1469">
        <v>787.50565624876401</v>
      </c>
      <c r="L1469">
        <v>577.56005963893494</v>
      </c>
      <c r="M1469">
        <v>62.923613819762899</v>
      </c>
      <c r="N1469">
        <v>1.1294664922227</v>
      </c>
      <c r="O1469">
        <v>11.244706989387801</v>
      </c>
      <c r="P1469">
        <v>389.23273657289002</v>
      </c>
    </row>
    <row r="1470" spans="1:17" hidden="1" x14ac:dyDescent="0.3">
      <c r="A1470" t="s">
        <v>3109</v>
      </c>
      <c r="B1470" t="s">
        <v>3110</v>
      </c>
      <c r="C1470" t="str">
        <f>IFERROR(VLOOKUP(Table1[[#This Row],[Ticker]],[1]!Table2[[Symbol]:[Industry]],2,FALSE),"-")</f>
        <v>-</v>
      </c>
      <c r="D1470" t="s">
        <v>303</v>
      </c>
      <c r="E1470">
        <v>1009.398</v>
      </c>
      <c r="F1470">
        <v>7819.7</v>
      </c>
      <c r="G1470">
        <v>22.8970792840854</v>
      </c>
      <c r="H1470">
        <v>-3.99146615931916</v>
      </c>
      <c r="I1470">
        <v>-28.397629365257998</v>
      </c>
      <c r="J1470">
        <v>-4.0633686404472096</v>
      </c>
      <c r="K1470">
        <v>8171.9385237807001</v>
      </c>
      <c r="L1470">
        <v>8039.7778551156598</v>
      </c>
      <c r="M1470">
        <v>42.311101703140103</v>
      </c>
      <c r="N1470">
        <v>0.70465914664050999</v>
      </c>
      <c r="O1470">
        <v>28.534342749721802</v>
      </c>
      <c r="P1470">
        <v>53.325947784825601</v>
      </c>
      <c r="Q1470">
        <v>0.19284947321861801</v>
      </c>
    </row>
    <row r="1471" spans="1:17" hidden="1" x14ac:dyDescent="0.3">
      <c r="A1471" t="s">
        <v>3111</v>
      </c>
      <c r="B1471" t="s">
        <v>3112</v>
      </c>
      <c r="C1471" t="str">
        <f>IFERROR(VLOOKUP(Table1[[#This Row],[Ticker]],[1]!Table2[[Symbol]:[Industry]],2,FALSE),"-")</f>
        <v>-</v>
      </c>
      <c r="D1471" t="s">
        <v>226</v>
      </c>
      <c r="E1471">
        <v>1009.388736</v>
      </c>
      <c r="F1471">
        <v>936.5</v>
      </c>
      <c r="G1471">
        <v>77.471869297588597</v>
      </c>
      <c r="H1471">
        <v>56.324407208687397</v>
      </c>
      <c r="I1471">
        <v>65.968420219441796</v>
      </c>
      <c r="J1471">
        <v>3.2643841915540301</v>
      </c>
      <c r="K1471">
        <v>742.447223989235</v>
      </c>
      <c r="L1471">
        <v>575.80026368360905</v>
      </c>
      <c r="M1471">
        <v>78.418592562175107</v>
      </c>
      <c r="N1471">
        <v>0.82612992647945005</v>
      </c>
      <c r="O1471">
        <v>10.4057661505606</v>
      </c>
      <c r="P1471">
        <v>179.62457949320199</v>
      </c>
      <c r="Q1471">
        <v>0.26198644738256499</v>
      </c>
    </row>
    <row r="1472" spans="1:17" hidden="1" x14ac:dyDescent="0.3">
      <c r="A1472" t="s">
        <v>3113</v>
      </c>
      <c r="B1472" t="s">
        <v>3114</v>
      </c>
      <c r="C1472" t="str">
        <f>IFERROR(VLOOKUP(Table1[[#This Row],[Ticker]],[1]!Table2[[Symbol]:[Industry]],2,FALSE),"-")</f>
        <v>-</v>
      </c>
      <c r="D1472" t="s">
        <v>632</v>
      </c>
      <c r="E1472">
        <v>1009.052</v>
      </c>
      <c r="F1472">
        <v>290.42</v>
      </c>
      <c r="G1472">
        <v>-5.62660863990412</v>
      </c>
      <c r="H1472">
        <v>26.606259343817499</v>
      </c>
      <c r="I1472">
        <v>21.8048664200935</v>
      </c>
      <c r="J1472">
        <v>21.653311858046301</v>
      </c>
      <c r="K1472">
        <v>245.385161256988</v>
      </c>
      <c r="L1472">
        <v>225.696879231201</v>
      </c>
      <c r="M1472">
        <v>81.585938472169303</v>
      </c>
      <c r="N1472">
        <v>1.95016512633024</v>
      </c>
      <c r="O1472">
        <v>8.8079333379243696</v>
      </c>
      <c r="P1472">
        <v>64.079096045197701</v>
      </c>
      <c r="Q1472">
        <v>7.5827011616296E-2</v>
      </c>
    </row>
    <row r="1473" spans="1:17" hidden="1" x14ac:dyDescent="0.3">
      <c r="A1473" t="s">
        <v>3115</v>
      </c>
      <c r="B1473" t="s">
        <v>3116</v>
      </c>
      <c r="C1473" t="str">
        <f>IFERROR(VLOOKUP(Table1[[#This Row],[Ticker]],[1]!Table2[[Symbol]:[Industry]],2,FALSE),"-")</f>
        <v>-</v>
      </c>
      <c r="D1473" t="s">
        <v>175</v>
      </c>
      <c r="E1473">
        <v>1008.22970997</v>
      </c>
      <c r="F1473">
        <v>398.35</v>
      </c>
      <c r="G1473">
        <v>66.2259150146335</v>
      </c>
      <c r="H1473">
        <v>16.8637577236589</v>
      </c>
      <c r="I1473">
        <v>33.136591696762999</v>
      </c>
      <c r="J1473">
        <v>-6.1641959626555503</v>
      </c>
      <c r="K1473">
        <v>335.39281996794699</v>
      </c>
      <c r="L1473">
        <v>276.61487018973202</v>
      </c>
      <c r="M1473">
        <v>65.855704919732403</v>
      </c>
      <c r="N1473">
        <v>1.4922726673048801</v>
      </c>
      <c r="O1473">
        <v>14.949165306890899</v>
      </c>
      <c r="P1473">
        <v>118.15443592552</v>
      </c>
      <c r="Q1473">
        <v>9.0349120627158996E-2</v>
      </c>
    </row>
    <row r="1474" spans="1:17" hidden="1" x14ac:dyDescent="0.3">
      <c r="A1474" t="s">
        <v>3117</v>
      </c>
      <c r="B1474" t="s">
        <v>3118</v>
      </c>
      <c r="C1474" t="str">
        <f>IFERROR(VLOOKUP(Table1[[#This Row],[Ticker]],[1]!Table2[[Symbol]:[Industry]],2,FALSE),"-")</f>
        <v>-</v>
      </c>
      <c r="D1474" t="s">
        <v>72</v>
      </c>
      <c r="E1474">
        <v>1006.47536687999</v>
      </c>
      <c r="F1474">
        <v>6.09</v>
      </c>
      <c r="G1474">
        <v>47.280498606395597</v>
      </c>
      <c r="H1474">
        <v>1.35351392444987</v>
      </c>
      <c r="I1474">
        <v>7.1870074091445302</v>
      </c>
      <c r="J1474">
        <v>-24.801377112160498</v>
      </c>
      <c r="K1474">
        <v>6.9188844932378304</v>
      </c>
      <c r="L1474">
        <v>5.5595957038175001</v>
      </c>
      <c r="M1474">
        <v>27.935958244919401</v>
      </c>
      <c r="N1474">
        <v>0.28364028429987898</v>
      </c>
      <c r="O1474">
        <v>69.1297208538588</v>
      </c>
      <c r="P1474">
        <v>105.562017613097</v>
      </c>
      <c r="Q1474">
        <v>0.102997788163191</v>
      </c>
    </row>
    <row r="1475" spans="1:17" hidden="1" x14ac:dyDescent="0.3">
      <c r="A1475" t="s">
        <v>3119</v>
      </c>
      <c r="B1475" t="s">
        <v>3120</v>
      </c>
      <c r="C1475" t="str">
        <f>IFERROR(VLOOKUP(Table1[[#This Row],[Ticker]],[1]!Table2[[Symbol]:[Industry]],2,FALSE),"-")</f>
        <v>-</v>
      </c>
      <c r="E1475">
        <v>1004.2513224</v>
      </c>
      <c r="F1475">
        <v>444.4</v>
      </c>
      <c r="G1475">
        <v>76.501710090987601</v>
      </c>
      <c r="H1475">
        <v>273.19828863546599</v>
      </c>
      <c r="I1475">
        <v>92.1382213512411</v>
      </c>
      <c r="J1475">
        <v>32.216268830363802</v>
      </c>
      <c r="O1475">
        <v>0</v>
      </c>
      <c r="P1475">
        <v>116.569200779727</v>
      </c>
    </row>
    <row r="1476" spans="1:17" hidden="1" x14ac:dyDescent="0.3">
      <c r="A1476" t="s">
        <v>3121</v>
      </c>
      <c r="B1476" t="s">
        <v>3122</v>
      </c>
      <c r="C1476" t="str">
        <f>IFERROR(VLOOKUP(Table1[[#This Row],[Ticker]],[1]!Table2[[Symbol]:[Industry]],2,FALSE),"-")</f>
        <v>-</v>
      </c>
      <c r="D1476" t="s">
        <v>24</v>
      </c>
      <c r="E1476">
        <v>1003.4459251439999</v>
      </c>
      <c r="F1476">
        <v>39.65</v>
      </c>
      <c r="G1476">
        <v>37.535333172106199</v>
      </c>
      <c r="H1476">
        <v>-8.7503498985377508</v>
      </c>
      <c r="I1476">
        <v>-29.4959299981101</v>
      </c>
      <c r="J1476">
        <v>-2.8003646563596298</v>
      </c>
      <c r="K1476">
        <v>41.679245286780898</v>
      </c>
      <c r="L1476">
        <v>39.164563974632898</v>
      </c>
      <c r="M1476">
        <v>34.303890876238597</v>
      </c>
      <c r="N1476">
        <v>0.68758654281933995</v>
      </c>
      <c r="O1476">
        <v>48.8020176544766</v>
      </c>
      <c r="P1476">
        <v>77.404921700223696</v>
      </c>
      <c r="Q1476">
        <v>9.1233368970279005E-2</v>
      </c>
    </row>
    <row r="1477" spans="1:17" hidden="1" x14ac:dyDescent="0.3">
      <c r="A1477" t="s">
        <v>3123</v>
      </c>
      <c r="B1477" t="s">
        <v>3124</v>
      </c>
      <c r="C1477" t="str">
        <f>IFERROR(VLOOKUP(Table1[[#This Row],[Ticker]],[1]!Table2[[Symbol]:[Industry]],2,FALSE),"-")</f>
        <v>-</v>
      </c>
      <c r="D1477" t="s">
        <v>83</v>
      </c>
      <c r="E1477">
        <v>1002.193708206</v>
      </c>
      <c r="F1477">
        <v>107.74</v>
      </c>
      <c r="G1477">
        <v>48.465697213944303</v>
      </c>
      <c r="H1477">
        <v>33.349651571639598</v>
      </c>
      <c r="I1477">
        <v>-17.7161005170923</v>
      </c>
      <c r="J1477">
        <v>20.014357304222901</v>
      </c>
      <c r="K1477">
        <v>90.442063466091497</v>
      </c>
      <c r="L1477">
        <v>90.168463754979001</v>
      </c>
      <c r="M1477">
        <v>83.553147473279907</v>
      </c>
      <c r="N1477">
        <v>2.7034863801627198</v>
      </c>
      <c r="O1477">
        <v>29.292741785780599</v>
      </c>
      <c r="P1477">
        <v>79.716430358632095</v>
      </c>
      <c r="Q1477">
        <v>3.4343581134260001E-3</v>
      </c>
    </row>
    <row r="1478" spans="1:17" hidden="1" x14ac:dyDescent="0.3">
      <c r="A1478" t="s">
        <v>3125</v>
      </c>
      <c r="B1478" t="s">
        <v>3126</v>
      </c>
      <c r="C1478" t="str">
        <f>IFERROR(VLOOKUP(Table1[[#This Row],[Ticker]],[1]!Table2[[Symbol]:[Industry]],2,FALSE),"-")</f>
        <v>-</v>
      </c>
      <c r="D1478" t="s">
        <v>262</v>
      </c>
      <c r="E1478">
        <v>999.74074050000002</v>
      </c>
      <c r="F1478">
        <v>962.95</v>
      </c>
      <c r="G1478">
        <v>68.905035080024405</v>
      </c>
      <c r="H1478">
        <v>10.965097255933699</v>
      </c>
      <c r="I1478">
        <v>49.084130780067603</v>
      </c>
      <c r="J1478">
        <v>8.2870660291215099</v>
      </c>
      <c r="K1478">
        <v>903.612304172216</v>
      </c>
      <c r="L1478">
        <v>741.33236822490596</v>
      </c>
      <c r="M1478">
        <v>52.543947680697897</v>
      </c>
      <c r="N1478">
        <v>0.446047430830039</v>
      </c>
      <c r="O1478">
        <v>15.374630043096699</v>
      </c>
      <c r="P1478">
        <v>167.486111111111</v>
      </c>
      <c r="Q1478">
        <v>0.158283675954735</v>
      </c>
    </row>
    <row r="1479" spans="1:17" hidden="1" x14ac:dyDescent="0.3">
      <c r="A1479" t="s">
        <v>3127</v>
      </c>
      <c r="B1479" t="s">
        <v>3128</v>
      </c>
      <c r="C1479" t="str">
        <f>IFERROR(VLOOKUP(Table1[[#This Row],[Ticker]],[1]!Table2[[Symbol]:[Industry]],2,FALSE),"-")</f>
        <v>-</v>
      </c>
      <c r="D1479" t="s">
        <v>121</v>
      </c>
      <c r="E1479">
        <v>999.43278002399995</v>
      </c>
      <c r="F1479">
        <v>137.63999999999999</v>
      </c>
      <c r="G1479">
        <v>-52.590149008075599</v>
      </c>
      <c r="H1479">
        <v>-13.280621981375001</v>
      </c>
      <c r="I1479">
        <v>-18.244766019606502</v>
      </c>
      <c r="J1479">
        <v>-3.69404862787475</v>
      </c>
      <c r="K1479">
        <v>145.83918262156601</v>
      </c>
      <c r="L1479">
        <v>151.85093829677899</v>
      </c>
      <c r="M1479">
        <v>40.042894969219603</v>
      </c>
      <c r="N1479">
        <v>0.94020394856142298</v>
      </c>
      <c r="O1479">
        <v>61.4356291775646</v>
      </c>
      <c r="P1479">
        <v>8.9786223277909603</v>
      </c>
      <c r="Q1479">
        <v>4.0265997372675E-2</v>
      </c>
    </row>
    <row r="1480" spans="1:17" hidden="1" x14ac:dyDescent="0.3">
      <c r="A1480" t="s">
        <v>3129</v>
      </c>
      <c r="B1480" t="s">
        <v>3130</v>
      </c>
      <c r="C1480" t="str">
        <f>IFERROR(VLOOKUP(Table1[[#This Row],[Ticker]],[1]!Table2[[Symbol]:[Industry]],2,FALSE),"-")</f>
        <v>-</v>
      </c>
      <c r="D1480" t="s">
        <v>632</v>
      </c>
      <c r="E1480">
        <v>996.92287499999998</v>
      </c>
      <c r="F1480">
        <v>1740.55</v>
      </c>
      <c r="G1480">
        <v>-13.226465770096199</v>
      </c>
      <c r="H1480">
        <v>-17.078475460502901</v>
      </c>
      <c r="I1480">
        <v>-9.4739140674419708</v>
      </c>
      <c r="J1480">
        <v>2.14384781495133</v>
      </c>
      <c r="K1480">
        <v>1741.7046636381899</v>
      </c>
      <c r="L1480">
        <v>1655.9727082644699</v>
      </c>
      <c r="M1480">
        <v>46.293966756508503</v>
      </c>
      <c r="N1480">
        <v>1.1767252557966901</v>
      </c>
      <c r="O1480">
        <v>26.261813794490202</v>
      </c>
      <c r="P1480">
        <v>25.612528416266699</v>
      </c>
      <c r="Q1480">
        <v>2.7951258647360001E-3</v>
      </c>
    </row>
    <row r="1481" spans="1:17" hidden="1" x14ac:dyDescent="0.3">
      <c r="A1481" t="s">
        <v>3131</v>
      </c>
      <c r="B1481" t="s">
        <v>3132</v>
      </c>
      <c r="C1481" t="str">
        <f>IFERROR(VLOOKUP(Table1[[#This Row],[Ticker]],[1]!Table2[[Symbol]:[Industry]],2,FALSE),"-")</f>
        <v>-</v>
      </c>
      <c r="D1481" t="s">
        <v>21</v>
      </c>
      <c r="E1481">
        <v>993.09215388600001</v>
      </c>
      <c r="F1481">
        <v>95</v>
      </c>
      <c r="G1481">
        <v>-6.9846715191567998</v>
      </c>
      <c r="H1481">
        <v>0.59873106956650402</v>
      </c>
      <c r="I1481">
        <v>-16.841507308227602</v>
      </c>
      <c r="J1481">
        <v>1.1882650819273299</v>
      </c>
      <c r="K1481">
        <v>92.794862496967099</v>
      </c>
      <c r="L1481">
        <v>91.730313789923002</v>
      </c>
      <c r="M1481">
        <v>60.721564216211</v>
      </c>
      <c r="N1481">
        <v>0.96044746503108402</v>
      </c>
      <c r="O1481">
        <v>30.736842105263101</v>
      </c>
      <c r="P1481">
        <v>43.288084464554998</v>
      </c>
    </row>
    <row r="1482" spans="1:17" hidden="1" x14ac:dyDescent="0.3">
      <c r="A1482" t="s">
        <v>3133</v>
      </c>
      <c r="B1482" t="s">
        <v>3134</v>
      </c>
      <c r="C1482" t="str">
        <f>IFERROR(VLOOKUP(Table1[[#This Row],[Ticker]],[1]!Table2[[Symbol]:[Industry]],2,FALSE),"-")</f>
        <v>-</v>
      </c>
      <c r="D1482" t="s">
        <v>3135</v>
      </c>
      <c r="E1482">
        <v>992.21889214800001</v>
      </c>
      <c r="F1482">
        <v>28.46</v>
      </c>
      <c r="G1482">
        <v>-56.319083596642898</v>
      </c>
      <c r="H1482">
        <v>-6.5787032104907199</v>
      </c>
      <c r="I1482">
        <v>-49.592586234421702</v>
      </c>
      <c r="J1482">
        <v>-2.9007283656029199</v>
      </c>
      <c r="K1482">
        <v>29.615908824680599</v>
      </c>
      <c r="L1482">
        <v>32.937066360852697</v>
      </c>
      <c r="M1482">
        <v>43.003101627309299</v>
      </c>
      <c r="N1482">
        <v>0.43253102306042501</v>
      </c>
      <c r="O1482">
        <v>82.712579058327407</v>
      </c>
      <c r="P1482">
        <v>9.4615384615384492</v>
      </c>
      <c r="Q1482">
        <v>0.13847520418298101</v>
      </c>
    </row>
    <row r="1483" spans="1:17" hidden="1" x14ac:dyDescent="0.3">
      <c r="A1483" t="s">
        <v>3136</v>
      </c>
      <c r="B1483" t="s">
        <v>3137</v>
      </c>
      <c r="C1483" t="str">
        <f>IFERROR(VLOOKUP(Table1[[#This Row],[Ticker]],[1]!Table2[[Symbol]:[Industry]],2,FALSE),"-")</f>
        <v>-</v>
      </c>
      <c r="D1483" t="s">
        <v>528</v>
      </c>
      <c r="E1483">
        <v>992.13194304699903</v>
      </c>
      <c r="F1483">
        <v>186.93</v>
      </c>
      <c r="G1483">
        <v>110.35136204945</v>
      </c>
      <c r="H1483">
        <v>5.81522579734761</v>
      </c>
      <c r="I1483">
        <v>21.821357282378798</v>
      </c>
      <c r="J1483">
        <v>-0.123112887706342</v>
      </c>
      <c r="K1483">
        <v>172.98294247046701</v>
      </c>
      <c r="L1483">
        <v>144.874831943744</v>
      </c>
      <c r="M1483">
        <v>74.777160440568693</v>
      </c>
      <c r="N1483">
        <v>0.58566613470363404</v>
      </c>
      <c r="O1483">
        <v>6.3499705772214199</v>
      </c>
      <c r="P1483">
        <v>147.098479841374</v>
      </c>
      <c r="Q1483">
        <v>3.5523656749890997E-2</v>
      </c>
    </row>
    <row r="1484" spans="1:17" hidden="1" x14ac:dyDescent="0.3">
      <c r="A1484" t="s">
        <v>3138</v>
      </c>
      <c r="B1484" t="s">
        <v>3139</v>
      </c>
      <c r="C1484" t="str">
        <f>IFERROR(VLOOKUP(Table1[[#This Row],[Ticker]],[1]!Table2[[Symbol]:[Industry]],2,FALSE),"-")</f>
        <v>-</v>
      </c>
      <c r="D1484" t="s">
        <v>303</v>
      </c>
      <c r="E1484">
        <v>991.6957744</v>
      </c>
      <c r="F1484">
        <v>368.75</v>
      </c>
      <c r="G1484">
        <v>-1.12304481719397</v>
      </c>
      <c r="H1484">
        <v>-5.3256510683267998E-2</v>
      </c>
      <c r="I1484">
        <v>-21.302057100594901</v>
      </c>
      <c r="J1484">
        <v>4.8398276725191502</v>
      </c>
      <c r="K1484">
        <v>355.76462920767699</v>
      </c>
      <c r="L1484">
        <v>352.181259033326</v>
      </c>
      <c r="M1484">
        <v>58.563027624425999</v>
      </c>
      <c r="N1484">
        <v>1.30126761685435</v>
      </c>
      <c r="O1484">
        <v>21.7627118644067</v>
      </c>
      <c r="P1484">
        <v>31.5554762754191</v>
      </c>
      <c r="Q1484">
        <v>0.15716049081956701</v>
      </c>
    </row>
    <row r="1485" spans="1:17" hidden="1" x14ac:dyDescent="0.3">
      <c r="A1485" t="s">
        <v>3140</v>
      </c>
      <c r="B1485" t="s">
        <v>3141</v>
      </c>
      <c r="C1485" t="str">
        <f>IFERROR(VLOOKUP(Table1[[#This Row],[Ticker]],[1]!Table2[[Symbol]:[Industry]],2,FALSE),"-")</f>
        <v>-</v>
      </c>
      <c r="D1485" t="s">
        <v>80</v>
      </c>
      <c r="E1485">
        <v>989.85293056</v>
      </c>
      <c r="F1485">
        <v>113.83</v>
      </c>
      <c r="G1485">
        <v>7.4333599034536801</v>
      </c>
      <c r="H1485">
        <v>2.4338006376843802</v>
      </c>
      <c r="I1485">
        <v>-24.954212279277598</v>
      </c>
      <c r="J1485">
        <v>-4.7891964909488296</v>
      </c>
      <c r="K1485">
        <v>112.686289655767</v>
      </c>
      <c r="L1485">
        <v>107.982011186256</v>
      </c>
      <c r="M1485">
        <v>48.697990076719798</v>
      </c>
      <c r="N1485">
        <v>1.4449452455041001</v>
      </c>
      <c r="O1485">
        <v>56.329614337169403</v>
      </c>
      <c r="P1485">
        <v>41.403726708074501</v>
      </c>
      <c r="Q1485">
        <v>-3.1085288082992001E-2</v>
      </c>
    </row>
    <row r="1486" spans="1:17" hidden="1" x14ac:dyDescent="0.3">
      <c r="A1486" t="s">
        <v>3142</v>
      </c>
      <c r="B1486" t="s">
        <v>3143</v>
      </c>
      <c r="C1486" t="str">
        <f>IFERROR(VLOOKUP(Table1[[#This Row],[Ticker]],[1]!Table2[[Symbol]:[Industry]],2,FALSE),"-")</f>
        <v>-</v>
      </c>
      <c r="D1486" t="s">
        <v>306</v>
      </c>
      <c r="E1486">
        <v>986.57924862000004</v>
      </c>
      <c r="F1486">
        <v>41.82</v>
      </c>
      <c r="G1486">
        <v>-60.261170265060798</v>
      </c>
      <c r="H1486">
        <v>6.1712826655208701</v>
      </c>
      <c r="I1486">
        <v>-6.4275018471601202</v>
      </c>
      <c r="J1486">
        <v>-1.06532402183048</v>
      </c>
      <c r="K1486">
        <v>39.973212494128298</v>
      </c>
      <c r="L1486">
        <v>44.553545057726097</v>
      </c>
      <c r="M1486">
        <v>50.257457951769403</v>
      </c>
      <c r="N1486">
        <v>0.50058823226532501</v>
      </c>
      <c r="O1486">
        <v>58.536585365853597</v>
      </c>
      <c r="P1486">
        <v>26.727272727272702</v>
      </c>
      <c r="Q1486">
        <v>4.9066804707186003E-2</v>
      </c>
    </row>
    <row r="1487" spans="1:17" hidden="1" x14ac:dyDescent="0.3">
      <c r="A1487" t="s">
        <v>3144</v>
      </c>
      <c r="B1487" t="s">
        <v>3145</v>
      </c>
      <c r="C1487" t="str">
        <f>IFERROR(VLOOKUP(Table1[[#This Row],[Ticker]],[1]!Table2[[Symbol]:[Industry]],2,FALSE),"-")</f>
        <v>-</v>
      </c>
      <c r="D1487" t="s">
        <v>92</v>
      </c>
      <c r="E1487">
        <v>986.50075518400001</v>
      </c>
      <c r="F1487">
        <v>108.11</v>
      </c>
      <c r="G1487">
        <v>-17.616941982401102</v>
      </c>
      <c r="H1487">
        <v>1.4985162373702201</v>
      </c>
      <c r="I1487">
        <v>-31.9460536571187</v>
      </c>
      <c r="J1487">
        <v>2.2043334922726601</v>
      </c>
      <c r="K1487">
        <v>100.58241592434101</v>
      </c>
      <c r="L1487">
        <v>105.04303710909601</v>
      </c>
      <c r="M1487">
        <v>59.337027956510198</v>
      </c>
      <c r="N1487">
        <v>3.0538467601127701</v>
      </c>
      <c r="O1487">
        <v>35.3713810008324</v>
      </c>
      <c r="P1487">
        <v>23.695652173913</v>
      </c>
      <c r="Q1487">
        <v>-5.6333789559392999E-2</v>
      </c>
    </row>
    <row r="1488" spans="1:17" hidden="1" x14ac:dyDescent="0.3">
      <c r="A1488" t="s">
        <v>3146</v>
      </c>
      <c r="B1488" t="s">
        <v>3147</v>
      </c>
      <c r="C1488" t="str">
        <f>IFERROR(VLOOKUP(Table1[[#This Row],[Ticker]],[1]!Table2[[Symbol]:[Industry]],2,FALSE),"-")</f>
        <v>-</v>
      </c>
      <c r="D1488" t="s">
        <v>248</v>
      </c>
      <c r="E1488">
        <v>983.99307152999995</v>
      </c>
      <c r="F1488">
        <v>1586.8</v>
      </c>
      <c r="G1488">
        <v>96.598094628013101</v>
      </c>
      <c r="H1488">
        <v>8.8452288117437892</v>
      </c>
      <c r="I1488">
        <v>17.699133532879198</v>
      </c>
      <c r="J1488">
        <v>2.0769910916290102</v>
      </c>
      <c r="K1488">
        <v>1413.75366394504</v>
      </c>
      <c r="L1488">
        <v>1219.46539539062</v>
      </c>
      <c r="M1488">
        <v>73.080151291490594</v>
      </c>
      <c r="N1488">
        <v>1.4854527665699</v>
      </c>
      <c r="O1488">
        <v>10.536929669775599</v>
      </c>
      <c r="P1488">
        <v>126.685714285714</v>
      </c>
      <c r="Q1488">
        <v>9.2206154443689001E-2</v>
      </c>
    </row>
    <row r="1489" spans="1:17" hidden="1" x14ac:dyDescent="0.3">
      <c r="A1489" t="s">
        <v>3148</v>
      </c>
      <c r="B1489" t="s">
        <v>3149</v>
      </c>
      <c r="C1489" t="str">
        <f>IFERROR(VLOOKUP(Table1[[#This Row],[Ticker]],[1]!Table2[[Symbol]:[Industry]],2,FALSE),"-")</f>
        <v>-</v>
      </c>
      <c r="D1489" t="s">
        <v>46</v>
      </c>
      <c r="E1489">
        <v>974.83384380499899</v>
      </c>
      <c r="F1489">
        <v>453.7</v>
      </c>
      <c r="G1489">
        <v>-53.531362420360402</v>
      </c>
      <c r="H1489">
        <v>1.60585266510944</v>
      </c>
      <c r="I1489">
        <v>-46.1576961735285</v>
      </c>
      <c r="J1489">
        <v>-2.33005745897837</v>
      </c>
      <c r="K1489">
        <v>473.22839583895097</v>
      </c>
      <c r="L1489">
        <v>534.51887382858297</v>
      </c>
      <c r="M1489">
        <v>47.699985780681402</v>
      </c>
      <c r="N1489">
        <v>1.0890771620411499</v>
      </c>
      <c r="O1489">
        <v>90.290941150539993</v>
      </c>
      <c r="P1489">
        <v>9.5893719806763293</v>
      </c>
      <c r="Q1489">
        <v>0.18598600751368399</v>
      </c>
    </row>
    <row r="1490" spans="1:17" hidden="1" x14ac:dyDescent="0.3">
      <c r="A1490" t="s">
        <v>3150</v>
      </c>
      <c r="B1490" t="s">
        <v>3151</v>
      </c>
      <c r="C1490" t="str">
        <f>IFERROR(VLOOKUP(Table1[[#This Row],[Ticker]],[1]!Table2[[Symbol]:[Industry]],2,FALSE),"-")</f>
        <v>-</v>
      </c>
      <c r="D1490" t="s">
        <v>113</v>
      </c>
      <c r="E1490">
        <v>971.95590637999896</v>
      </c>
      <c r="F1490">
        <v>3211.3</v>
      </c>
      <c r="G1490">
        <v>34.090131723489399</v>
      </c>
      <c r="H1490">
        <v>7.5473529887025803</v>
      </c>
      <c r="I1490">
        <v>-11.5433993563312</v>
      </c>
      <c r="J1490">
        <v>1.1199460589277701</v>
      </c>
      <c r="K1490">
        <v>2942.0813609499901</v>
      </c>
      <c r="L1490">
        <v>2746.6735193283098</v>
      </c>
      <c r="M1490">
        <v>64.597205453628803</v>
      </c>
      <c r="N1490">
        <v>1.0847756527411401</v>
      </c>
      <c r="O1490">
        <v>11.201071217263999</v>
      </c>
      <c r="P1490">
        <v>65.5309278350515</v>
      </c>
      <c r="Q1490">
        <v>0.10996312960202199</v>
      </c>
    </row>
    <row r="1491" spans="1:17" hidden="1" x14ac:dyDescent="0.3">
      <c r="A1491" t="s">
        <v>3152</v>
      </c>
      <c r="B1491" t="s">
        <v>3153</v>
      </c>
      <c r="C1491" t="str">
        <f>IFERROR(VLOOKUP(Table1[[#This Row],[Ticker]],[1]!Table2[[Symbol]:[Industry]],2,FALSE),"-")</f>
        <v>-</v>
      </c>
      <c r="D1491" t="s">
        <v>473</v>
      </c>
      <c r="E1491">
        <v>971.11014</v>
      </c>
      <c r="F1491">
        <v>30.36</v>
      </c>
      <c r="G1491">
        <v>75.370890248169601</v>
      </c>
      <c r="H1491">
        <v>8.1310270963513398E-2</v>
      </c>
      <c r="I1491">
        <v>22.321704575535101</v>
      </c>
      <c r="J1491">
        <v>-6.7254900876012602</v>
      </c>
      <c r="K1491">
        <v>29.0199256719545</v>
      </c>
      <c r="L1491">
        <v>24.9720869254297</v>
      </c>
      <c r="M1491">
        <v>54.251306591968799</v>
      </c>
      <c r="N1491">
        <v>1.2714894407266399</v>
      </c>
      <c r="O1491">
        <v>11.4953886693017</v>
      </c>
      <c r="P1491">
        <v>127.7</v>
      </c>
      <c r="Q1491">
        <v>0.16442072844539299</v>
      </c>
    </row>
    <row r="1492" spans="1:17" hidden="1" x14ac:dyDescent="0.3">
      <c r="A1492" t="s">
        <v>3154</v>
      </c>
      <c r="B1492" t="s">
        <v>3155</v>
      </c>
      <c r="C1492" t="str">
        <f>IFERROR(VLOOKUP(Table1[[#This Row],[Ticker]],[1]!Table2[[Symbol]:[Industry]],2,FALSE),"-")</f>
        <v>-</v>
      </c>
      <c r="D1492" t="s">
        <v>402</v>
      </c>
      <c r="E1492">
        <v>970.51080160799995</v>
      </c>
      <c r="F1492">
        <v>47</v>
      </c>
      <c r="G1492">
        <v>181.49403325872899</v>
      </c>
      <c r="H1492">
        <v>-18.612627543870499</v>
      </c>
      <c r="I1492">
        <v>56.781357282378799</v>
      </c>
      <c r="J1492">
        <v>-9.94887196812045</v>
      </c>
      <c r="K1492">
        <v>48.614914521982897</v>
      </c>
      <c r="L1492">
        <v>35.851234341033702</v>
      </c>
      <c r="M1492">
        <v>40.252452856155799</v>
      </c>
      <c r="N1492">
        <v>0.139249073833209</v>
      </c>
      <c r="O1492">
        <v>52.212765957446798</v>
      </c>
      <c r="P1492">
        <v>254.71698113207501</v>
      </c>
      <c r="Q1492">
        <v>0.120802027592702</v>
      </c>
    </row>
    <row r="1493" spans="1:17" hidden="1" x14ac:dyDescent="0.3">
      <c r="A1493" t="s">
        <v>3156</v>
      </c>
      <c r="B1493" t="s">
        <v>2334</v>
      </c>
      <c r="C1493" t="str">
        <f>IFERROR(VLOOKUP(Table1[[#This Row],[Ticker]],[1]!Table2[[Symbol]:[Industry]],2,FALSE),"-")</f>
        <v>-</v>
      </c>
      <c r="D1493" t="s">
        <v>229</v>
      </c>
      <c r="E1493">
        <v>969.31475999999998</v>
      </c>
      <c r="F1493">
        <v>2360</v>
      </c>
      <c r="G1493">
        <v>618.49193773827199</v>
      </c>
      <c r="H1493">
        <v>51.795970286583398</v>
      </c>
      <c r="I1493">
        <v>63.8645734854381</v>
      </c>
      <c r="J1493">
        <v>8.5175673188330894</v>
      </c>
      <c r="K1493">
        <v>1752.6484313471899</v>
      </c>
      <c r="L1493">
        <v>1133.2079083505901</v>
      </c>
      <c r="M1493">
        <v>83.522093255994093</v>
      </c>
      <c r="N1493">
        <v>0.63672541216600298</v>
      </c>
      <c r="O1493">
        <v>7.3538135593220302</v>
      </c>
      <c r="P1493">
        <v>777.48652165830003</v>
      </c>
    </row>
    <row r="1494" spans="1:17" hidden="1" x14ac:dyDescent="0.3">
      <c r="A1494" t="s">
        <v>3157</v>
      </c>
      <c r="B1494" t="s">
        <v>3158</v>
      </c>
      <c r="C1494" t="str">
        <f>IFERROR(VLOOKUP(Table1[[#This Row],[Ticker]],[1]!Table2[[Symbol]:[Industry]],2,FALSE),"-")</f>
        <v>-</v>
      </c>
      <c r="D1494" t="s">
        <v>3159</v>
      </c>
      <c r="E1494">
        <v>968.14829999999995</v>
      </c>
      <c r="F1494">
        <v>485.1</v>
      </c>
      <c r="G1494">
        <v>200.235755113034</v>
      </c>
      <c r="H1494">
        <v>-3.8087463324621802</v>
      </c>
      <c r="I1494">
        <v>96.693648381110606</v>
      </c>
      <c r="J1494">
        <v>2.7362365940641902</v>
      </c>
      <c r="K1494">
        <v>474.92899622445299</v>
      </c>
      <c r="M1494">
        <v>51.749835061010103</v>
      </c>
      <c r="N1494">
        <v>0.43370981754995602</v>
      </c>
      <c r="O1494">
        <v>38.095238095238003</v>
      </c>
      <c r="P1494">
        <v>246.5</v>
      </c>
    </row>
    <row r="1495" spans="1:17" hidden="1" x14ac:dyDescent="0.3">
      <c r="A1495" t="s">
        <v>3160</v>
      </c>
      <c r="B1495" t="s">
        <v>3161</v>
      </c>
      <c r="C1495" t="str">
        <f>IFERROR(VLOOKUP(Table1[[#This Row],[Ticker]],[1]!Table2[[Symbol]:[Industry]],2,FALSE),"-")</f>
        <v>-</v>
      </c>
      <c r="D1495" t="s">
        <v>21</v>
      </c>
      <c r="E1495">
        <v>966.92882220000001</v>
      </c>
      <c r="F1495">
        <v>399.2</v>
      </c>
      <c r="G1495">
        <v>171.97422828007899</v>
      </c>
      <c r="H1495">
        <v>-14.072132470570899</v>
      </c>
      <c r="I1495">
        <v>63.531367396874899</v>
      </c>
      <c r="J1495">
        <v>-1.0864387555674799</v>
      </c>
      <c r="K1495">
        <v>367.716416329997</v>
      </c>
      <c r="L1495">
        <v>286.45345098349298</v>
      </c>
      <c r="M1495">
        <v>46.591029344891901</v>
      </c>
      <c r="N1495">
        <v>0.208880077499738</v>
      </c>
      <c r="O1495">
        <v>15.2304609218436</v>
      </c>
      <c r="P1495">
        <v>216.574147501982</v>
      </c>
      <c r="Q1495">
        <v>0.115819593782614</v>
      </c>
    </row>
    <row r="1496" spans="1:17" hidden="1" x14ac:dyDescent="0.3">
      <c r="A1496" t="s">
        <v>3162</v>
      </c>
      <c r="B1496" t="s">
        <v>3163</v>
      </c>
      <c r="C1496" t="str">
        <f>IFERROR(VLOOKUP(Table1[[#This Row],[Ticker]],[1]!Table2[[Symbol]:[Industry]],2,FALSE),"-")</f>
        <v>-</v>
      </c>
      <c r="D1496" t="s">
        <v>193</v>
      </c>
      <c r="E1496">
        <v>964.68651999999997</v>
      </c>
      <c r="F1496">
        <v>782.65</v>
      </c>
      <c r="G1496">
        <v>-18.820875406492</v>
      </c>
      <c r="H1496">
        <v>-4.1827281913479899</v>
      </c>
      <c r="I1496">
        <v>-18.3497246932236</v>
      </c>
      <c r="J1496">
        <v>0.89820472975250298</v>
      </c>
      <c r="K1496">
        <v>799.07681828872603</v>
      </c>
      <c r="L1496">
        <v>763.57223141755901</v>
      </c>
      <c r="M1496">
        <v>50.598317991206798</v>
      </c>
      <c r="N1496">
        <v>0.62953725686201001</v>
      </c>
      <c r="O1496">
        <v>19.4659170765987</v>
      </c>
      <c r="P1496">
        <v>18.871506682867501</v>
      </c>
      <c r="Q1496">
        <v>4.9053769780095999E-2</v>
      </c>
    </row>
    <row r="1497" spans="1:17" hidden="1" x14ac:dyDescent="0.3">
      <c r="A1497" t="s">
        <v>3164</v>
      </c>
      <c r="B1497" t="s">
        <v>3165</v>
      </c>
      <c r="C1497" t="str">
        <f>IFERROR(VLOOKUP(Table1[[#This Row],[Ticker]],[1]!Table2[[Symbol]:[Industry]],2,FALSE),"-")</f>
        <v>-</v>
      </c>
      <c r="D1497" t="s">
        <v>259</v>
      </c>
      <c r="E1497">
        <v>964.49238460000004</v>
      </c>
      <c r="F1497">
        <v>615.95000000000005</v>
      </c>
      <c r="G1497">
        <v>368.37566615225802</v>
      </c>
      <c r="H1497">
        <v>-8.2815825400567196</v>
      </c>
      <c r="I1497">
        <v>56.803305640666899</v>
      </c>
      <c r="J1497">
        <v>-14.801232496677001</v>
      </c>
      <c r="K1497">
        <v>694.62531029283798</v>
      </c>
      <c r="L1497">
        <v>499.887327749056</v>
      </c>
      <c r="M1497">
        <v>23.5088581271946</v>
      </c>
      <c r="N1497">
        <v>2.4411400112338502</v>
      </c>
      <c r="O1497">
        <v>32.5594609952106</v>
      </c>
      <c r="P1497">
        <v>402.40619902120699</v>
      </c>
      <c r="Q1497">
        <v>0.22801105361385299</v>
      </c>
    </row>
    <row r="1498" spans="1:17" hidden="1" x14ac:dyDescent="0.3">
      <c r="A1498" t="s">
        <v>3166</v>
      </c>
      <c r="B1498" t="s">
        <v>3167</v>
      </c>
      <c r="C1498" t="str">
        <f>IFERROR(VLOOKUP(Table1[[#This Row],[Ticker]],[1]!Table2[[Symbol]:[Industry]],2,FALSE),"-")</f>
        <v>-</v>
      </c>
      <c r="D1498" t="s">
        <v>933</v>
      </c>
      <c r="E1498">
        <v>962.41200000000003</v>
      </c>
      <c r="F1498">
        <v>2018.6</v>
      </c>
      <c r="G1498">
        <v>138.541729725914</v>
      </c>
      <c r="H1498">
        <v>3.9622372607636702</v>
      </c>
      <c r="I1498">
        <v>82.033774560450894</v>
      </c>
      <c r="J1498">
        <v>0.473362885494852</v>
      </c>
      <c r="K1498">
        <v>1876.3629726655199</v>
      </c>
      <c r="L1498">
        <v>1377.7417041388001</v>
      </c>
      <c r="M1498">
        <v>58.758932047469997</v>
      </c>
      <c r="N1498">
        <v>0.76541310900511506</v>
      </c>
      <c r="O1498">
        <v>14.420885762409499</v>
      </c>
      <c r="P1498">
        <v>198.08033077377399</v>
      </c>
      <c r="Q1498">
        <v>0.18246229818441501</v>
      </c>
    </row>
    <row r="1499" spans="1:17" hidden="1" x14ac:dyDescent="0.3">
      <c r="A1499" t="s">
        <v>3168</v>
      </c>
      <c r="B1499" t="s">
        <v>3169</v>
      </c>
      <c r="C1499" t="str">
        <f>IFERROR(VLOOKUP(Table1[[#This Row],[Ticker]],[1]!Table2[[Symbol]:[Industry]],2,FALSE),"-")</f>
        <v>-</v>
      </c>
      <c r="D1499" t="s">
        <v>528</v>
      </c>
      <c r="E1499">
        <v>961.97971372799998</v>
      </c>
      <c r="F1499">
        <v>86.9</v>
      </c>
      <c r="G1499">
        <v>86.124158232738196</v>
      </c>
      <c r="H1499">
        <v>-12.068445989066101</v>
      </c>
      <c r="I1499">
        <v>-5.8331133462000997</v>
      </c>
      <c r="J1499">
        <v>-9.2471784426229604</v>
      </c>
      <c r="K1499">
        <v>88.192719741888595</v>
      </c>
      <c r="L1499">
        <v>74.880923359319496</v>
      </c>
      <c r="M1499">
        <v>23.078174301784799</v>
      </c>
      <c r="N1499">
        <v>0.56895610086478898</v>
      </c>
      <c r="O1499">
        <v>23.820483314154099</v>
      </c>
      <c r="P1499">
        <v>137.176934988385</v>
      </c>
      <c r="Q1499">
        <v>8.0242226845386996E-2</v>
      </c>
    </row>
    <row r="1500" spans="1:17" hidden="1" x14ac:dyDescent="0.3">
      <c r="A1500" t="s">
        <v>3170</v>
      </c>
      <c r="B1500" t="s">
        <v>3171</v>
      </c>
      <c r="C1500" t="str">
        <f>IFERROR(VLOOKUP(Table1[[#This Row],[Ticker]],[1]!Table2[[Symbol]:[Industry]],2,FALSE),"-")</f>
        <v>-</v>
      </c>
      <c r="D1500" t="s">
        <v>2474</v>
      </c>
      <c r="E1500">
        <v>961.90560000000005</v>
      </c>
      <c r="F1500">
        <v>1688.4</v>
      </c>
      <c r="G1500">
        <v>332.43121090279601</v>
      </c>
      <c r="H1500">
        <v>29.437436328887099</v>
      </c>
      <c r="I1500">
        <v>123.67508327469599</v>
      </c>
      <c r="J1500">
        <v>13.012777179061899</v>
      </c>
      <c r="K1500">
        <v>1238.3812218892199</v>
      </c>
      <c r="L1500">
        <v>891.70409112368895</v>
      </c>
      <c r="M1500">
        <v>74.1068626293644</v>
      </c>
      <c r="N1500">
        <v>1.0010831474991999</v>
      </c>
      <c r="O1500">
        <v>0.62781331438046495</v>
      </c>
      <c r="P1500">
        <v>370.17543859649101</v>
      </c>
    </row>
    <row r="1501" spans="1:17" hidden="1" x14ac:dyDescent="0.3">
      <c r="A1501" t="s">
        <v>3172</v>
      </c>
      <c r="B1501" t="s">
        <v>3173</v>
      </c>
      <c r="C1501" t="str">
        <f>IFERROR(VLOOKUP(Table1[[#This Row],[Ticker]],[1]!Table2[[Symbol]:[Industry]],2,FALSE),"-")</f>
        <v>-</v>
      </c>
      <c r="D1501" t="s">
        <v>1539</v>
      </c>
      <c r="E1501">
        <v>961.04200267500005</v>
      </c>
      <c r="F1501">
        <v>537.65</v>
      </c>
      <c r="G1501">
        <v>131.230900744102</v>
      </c>
      <c r="H1501">
        <v>6.4048806864941001</v>
      </c>
      <c r="I1501">
        <v>98.340158094291695</v>
      </c>
      <c r="J1501">
        <v>2.6530506989854898</v>
      </c>
      <c r="K1501">
        <v>469.74821528702802</v>
      </c>
      <c r="L1501">
        <v>354.98241324421502</v>
      </c>
      <c r="M1501">
        <v>59.711206315433699</v>
      </c>
      <c r="N1501">
        <v>0.199638392394307</v>
      </c>
      <c r="O1501">
        <v>5.8309309030038099</v>
      </c>
      <c r="P1501">
        <v>195.412087912087</v>
      </c>
      <c r="Q1501">
        <v>0.111687342377034</v>
      </c>
    </row>
    <row r="1502" spans="1:17" hidden="1" x14ac:dyDescent="0.3">
      <c r="A1502" t="s">
        <v>3174</v>
      </c>
      <c r="B1502" t="s">
        <v>3175</v>
      </c>
      <c r="C1502" t="str">
        <f>IFERROR(VLOOKUP(Table1[[#This Row],[Ticker]],[1]!Table2[[Symbol]:[Industry]],2,FALSE),"-")</f>
        <v>-</v>
      </c>
      <c r="D1502" t="s">
        <v>46</v>
      </c>
      <c r="E1502">
        <v>960.76688249999995</v>
      </c>
      <c r="F1502">
        <v>401.5</v>
      </c>
      <c r="G1502">
        <v>134.137424627954</v>
      </c>
      <c r="H1502">
        <v>12.9060842497778</v>
      </c>
      <c r="I1502">
        <v>-43.5715434852481</v>
      </c>
      <c r="J1502">
        <v>9.9827999103322895</v>
      </c>
      <c r="K1502">
        <v>398.66750100308599</v>
      </c>
      <c r="L1502">
        <v>388.20861849598401</v>
      </c>
      <c r="M1502">
        <v>65.512889831775794</v>
      </c>
      <c r="N1502">
        <v>1.70336351875808</v>
      </c>
      <c r="O1502">
        <v>149.48941469489401</v>
      </c>
      <c r="P1502">
        <v>163.90166951492</v>
      </c>
    </row>
    <row r="1503" spans="1:17" hidden="1" x14ac:dyDescent="0.3">
      <c r="A1503" t="s">
        <v>3176</v>
      </c>
      <c r="B1503" t="s">
        <v>3177</v>
      </c>
      <c r="C1503" t="str">
        <f>IFERROR(VLOOKUP(Table1[[#This Row],[Ticker]],[1]!Table2[[Symbol]:[Industry]],2,FALSE),"-")</f>
        <v>-</v>
      </c>
      <c r="D1503" t="s">
        <v>473</v>
      </c>
      <c r="E1503">
        <v>958.41836337500001</v>
      </c>
      <c r="F1503">
        <v>1.21</v>
      </c>
      <c r="G1503">
        <v>-82.424651772724403</v>
      </c>
      <c r="H1503">
        <v>-21.1254386979694</v>
      </c>
      <c r="I1503">
        <v>-76.053473085491106</v>
      </c>
      <c r="J1503">
        <v>-17.197464495098799</v>
      </c>
      <c r="K1503">
        <v>1.54512113848981</v>
      </c>
      <c r="L1503">
        <v>2.2472302958015602</v>
      </c>
      <c r="M1503">
        <v>27.584429294658101</v>
      </c>
      <c r="N1503">
        <v>1.50066243217582</v>
      </c>
      <c r="O1503">
        <v>255.37190082644599</v>
      </c>
      <c r="P1503">
        <v>5.2173913043478404</v>
      </c>
    </row>
    <row r="1504" spans="1:17" hidden="1" x14ac:dyDescent="0.3">
      <c r="A1504" t="s">
        <v>3178</v>
      </c>
      <c r="B1504" t="s">
        <v>3179</v>
      </c>
      <c r="C1504" t="str">
        <f>IFERROR(VLOOKUP(Table1[[#This Row],[Ticker]],[1]!Table2[[Symbol]:[Industry]],2,FALSE),"-")</f>
        <v>-</v>
      </c>
      <c r="D1504" t="s">
        <v>528</v>
      </c>
      <c r="E1504">
        <v>957.95814287500002</v>
      </c>
      <c r="F1504">
        <v>287.5</v>
      </c>
      <c r="G1504">
        <v>63.124047632323297</v>
      </c>
      <c r="H1504">
        <v>9.3326283012613303</v>
      </c>
      <c r="I1504">
        <v>42.207231027991597</v>
      </c>
      <c r="J1504">
        <v>5.4691058835176198</v>
      </c>
      <c r="K1504">
        <v>245.66776663674301</v>
      </c>
      <c r="L1504">
        <v>201.27526443867299</v>
      </c>
      <c r="M1504">
        <v>78.801542592374105</v>
      </c>
      <c r="N1504">
        <v>1.6744906841104901</v>
      </c>
      <c r="O1504">
        <v>2.6086956521739202</v>
      </c>
      <c r="P1504">
        <v>118.133535660091</v>
      </c>
      <c r="Q1504">
        <v>0.140475421694363</v>
      </c>
    </row>
    <row r="1505" spans="1:17" hidden="1" x14ac:dyDescent="0.3">
      <c r="A1505" t="s">
        <v>3180</v>
      </c>
      <c r="B1505" t="s">
        <v>3181</v>
      </c>
      <c r="C1505" t="str">
        <f>IFERROR(VLOOKUP(Table1[[#This Row],[Ticker]],[1]!Table2[[Symbol]:[Industry]],2,FALSE),"-")</f>
        <v>-</v>
      </c>
      <c r="D1505" t="s">
        <v>139</v>
      </c>
      <c r="E1505">
        <v>956.01342499999998</v>
      </c>
      <c r="F1505">
        <v>953.15</v>
      </c>
      <c r="G1505">
        <v>0.403047704362613</v>
      </c>
      <c r="H1505">
        <v>4.3114724176129497</v>
      </c>
      <c r="I1505">
        <v>4.4675133559929501</v>
      </c>
      <c r="J1505">
        <v>-0.86206202426555101</v>
      </c>
      <c r="K1505">
        <v>966.28984168608702</v>
      </c>
      <c r="L1505">
        <v>897.49155216273505</v>
      </c>
      <c r="M1505">
        <v>56.303767399657602</v>
      </c>
      <c r="N1505">
        <v>0.72783690777683296</v>
      </c>
      <c r="O1505">
        <v>23.275455070030901</v>
      </c>
      <c r="P1505">
        <v>42.1869172820168</v>
      </c>
      <c r="Q1505">
        <v>9.9760140505670003E-3</v>
      </c>
    </row>
    <row r="1506" spans="1:17" hidden="1" x14ac:dyDescent="0.3">
      <c r="A1506" t="s">
        <v>3182</v>
      </c>
      <c r="B1506" t="s">
        <v>3183</v>
      </c>
      <c r="C1506" t="str">
        <f>IFERROR(VLOOKUP(Table1[[#This Row],[Ticker]],[1]!Table2[[Symbol]:[Industry]],2,FALSE),"-")</f>
        <v>-</v>
      </c>
      <c r="D1506" t="s">
        <v>21</v>
      </c>
      <c r="E1506">
        <v>955.32313499999998</v>
      </c>
      <c r="F1506">
        <v>760.2</v>
      </c>
      <c r="G1506">
        <v>44.994375802689603</v>
      </c>
      <c r="H1506">
        <v>-4.1374226777727596</v>
      </c>
      <c r="I1506">
        <v>-6.6029811514644896</v>
      </c>
      <c r="J1506">
        <v>-0.82615422266398297</v>
      </c>
      <c r="K1506">
        <v>754.97848265303401</v>
      </c>
      <c r="L1506">
        <v>693.65953769045097</v>
      </c>
      <c r="M1506">
        <v>42.791864403606397</v>
      </c>
      <c r="N1506">
        <v>0.83153293538913398</v>
      </c>
      <c r="O1506">
        <v>8.7805840568271503</v>
      </c>
      <c r="P1506">
        <v>79.039095619406496</v>
      </c>
      <c r="Q1506">
        <v>0.14708859369447899</v>
      </c>
    </row>
    <row r="1507" spans="1:17" hidden="1" x14ac:dyDescent="0.3">
      <c r="A1507" t="s">
        <v>3184</v>
      </c>
      <c r="B1507" t="s">
        <v>3185</v>
      </c>
      <c r="C1507" t="str">
        <f>IFERROR(VLOOKUP(Table1[[#This Row],[Ticker]],[1]!Table2[[Symbol]:[Industry]],2,FALSE),"-")</f>
        <v>-</v>
      </c>
      <c r="D1507" t="s">
        <v>632</v>
      </c>
      <c r="E1507">
        <v>952.67716499999995</v>
      </c>
      <c r="F1507">
        <v>1069.7</v>
      </c>
      <c r="G1507">
        <v>15.931750754549</v>
      </c>
      <c r="H1507">
        <v>-3.8068766124530899</v>
      </c>
      <c r="I1507">
        <v>5.7266081099826502</v>
      </c>
      <c r="J1507">
        <v>1.8768818090544399</v>
      </c>
      <c r="K1507">
        <v>1017.01078924902</v>
      </c>
      <c r="L1507">
        <v>943.98588401005895</v>
      </c>
      <c r="M1507">
        <v>57.558486328815803</v>
      </c>
      <c r="N1507">
        <v>0.71922817079394397</v>
      </c>
      <c r="O1507">
        <v>11.704216135365</v>
      </c>
      <c r="P1507">
        <v>48.5694444444444</v>
      </c>
      <c r="Q1507">
        <v>-1.5200369395299999E-2</v>
      </c>
    </row>
    <row r="1508" spans="1:17" hidden="1" x14ac:dyDescent="0.3">
      <c r="A1508" t="s">
        <v>3186</v>
      </c>
      <c r="B1508" t="s">
        <v>3187</v>
      </c>
      <c r="C1508" t="str">
        <f>IFERROR(VLOOKUP(Table1[[#This Row],[Ticker]],[1]!Table2[[Symbol]:[Industry]],2,FALSE),"-")</f>
        <v>-</v>
      </c>
      <c r="D1508" t="s">
        <v>561</v>
      </c>
      <c r="E1508">
        <v>952.35</v>
      </c>
      <c r="F1508">
        <v>312.8</v>
      </c>
      <c r="G1508">
        <v>22.154162106720701</v>
      </c>
      <c r="H1508">
        <v>1.5274403678441599</v>
      </c>
      <c r="I1508">
        <v>22.555683458715102</v>
      </c>
      <c r="J1508">
        <v>-9.3905154212200497</v>
      </c>
      <c r="K1508">
        <v>303.34901652570898</v>
      </c>
      <c r="L1508">
        <v>264.75191611259902</v>
      </c>
      <c r="M1508">
        <v>49.648873506149599</v>
      </c>
      <c r="N1508">
        <v>1.68418405515167</v>
      </c>
      <c r="O1508">
        <v>14.0345268542199</v>
      </c>
      <c r="P1508">
        <v>68.126847621607098</v>
      </c>
      <c r="Q1508">
        <v>1.7427190060602001E-2</v>
      </c>
    </row>
    <row r="1509" spans="1:17" hidden="1" x14ac:dyDescent="0.3">
      <c r="A1509" t="s">
        <v>3188</v>
      </c>
      <c r="B1509" t="s">
        <v>3189</v>
      </c>
      <c r="C1509" t="str">
        <f>IFERROR(VLOOKUP(Table1[[#This Row],[Ticker]],[1]!Table2[[Symbol]:[Industry]],2,FALSE),"-")</f>
        <v>-</v>
      </c>
      <c r="D1509" t="s">
        <v>262</v>
      </c>
      <c r="E1509">
        <v>950.41351038899995</v>
      </c>
      <c r="F1509">
        <v>153.66999999999999</v>
      </c>
      <c r="G1509">
        <v>13.051740243146</v>
      </c>
      <c r="H1509">
        <v>-10.067645903723699</v>
      </c>
      <c r="I1509">
        <v>-13.8536716364999</v>
      </c>
      <c r="J1509">
        <v>2.60719336525265</v>
      </c>
      <c r="K1509">
        <v>157.70378171742701</v>
      </c>
      <c r="L1509">
        <v>139.52840391944699</v>
      </c>
      <c r="M1509">
        <v>47.178219348968</v>
      </c>
      <c r="N1509">
        <v>0.57221151677542004</v>
      </c>
      <c r="O1509">
        <v>26.244550009761099</v>
      </c>
      <c r="P1509">
        <v>64.528907922912197</v>
      </c>
      <c r="Q1509">
        <v>0.24333967510640001</v>
      </c>
    </row>
    <row r="1510" spans="1:17" hidden="1" x14ac:dyDescent="0.3">
      <c r="A1510" t="s">
        <v>3190</v>
      </c>
      <c r="B1510" t="s">
        <v>3191</v>
      </c>
      <c r="C1510" t="str">
        <f>IFERROR(VLOOKUP(Table1[[#This Row],[Ticker]],[1]!Table2[[Symbol]:[Industry]],2,FALSE),"-")</f>
        <v>-</v>
      </c>
      <c r="D1510" t="s">
        <v>193</v>
      </c>
      <c r="E1510">
        <v>948.18326000000002</v>
      </c>
      <c r="F1510">
        <v>1990</v>
      </c>
      <c r="G1510">
        <v>29.295782289119501</v>
      </c>
      <c r="H1510">
        <v>4.9415069148967596</v>
      </c>
      <c r="I1510">
        <v>-21.050090970023501</v>
      </c>
      <c r="J1510">
        <v>-1.43967153691966</v>
      </c>
      <c r="K1510">
        <v>2060.0657287324202</v>
      </c>
      <c r="L1510">
        <v>1915.22093906954</v>
      </c>
      <c r="M1510">
        <v>45.434269095987602</v>
      </c>
      <c r="N1510">
        <v>5.9153133577310104</v>
      </c>
      <c r="O1510">
        <v>26.100502512562802</v>
      </c>
      <c r="P1510">
        <v>82.510203145778902</v>
      </c>
      <c r="Q1510">
        <v>0.232091544112486</v>
      </c>
    </row>
    <row r="1511" spans="1:17" hidden="1" x14ac:dyDescent="0.3">
      <c r="A1511" t="s">
        <v>3192</v>
      </c>
      <c r="B1511" t="s">
        <v>3193</v>
      </c>
      <c r="C1511" t="str">
        <f>IFERROR(VLOOKUP(Table1[[#This Row],[Ticker]],[1]!Table2[[Symbol]:[Industry]],2,FALSE),"-")</f>
        <v>-</v>
      </c>
      <c r="D1511" t="s">
        <v>385</v>
      </c>
      <c r="E1511">
        <v>940.01932639999995</v>
      </c>
      <c r="F1511">
        <v>89.67</v>
      </c>
      <c r="G1511">
        <v>12.9087861392875</v>
      </c>
      <c r="H1511">
        <v>9.5743570115350103</v>
      </c>
      <c r="I1511">
        <v>2.70614259478634</v>
      </c>
      <c r="J1511">
        <v>12.3902725259747</v>
      </c>
      <c r="K1511">
        <v>81.640604448778504</v>
      </c>
      <c r="L1511">
        <v>75.217119003914704</v>
      </c>
      <c r="M1511">
        <v>73.034300517816106</v>
      </c>
      <c r="N1511">
        <v>1.99998782427502</v>
      </c>
      <c r="O1511">
        <v>11.363889818222299</v>
      </c>
      <c r="P1511">
        <v>51.214165261382803</v>
      </c>
      <c r="Q1511">
        <v>4.0315104718925E-2</v>
      </c>
    </row>
    <row r="1512" spans="1:17" hidden="1" x14ac:dyDescent="0.3">
      <c r="A1512" t="s">
        <v>3194</v>
      </c>
      <c r="B1512" t="s">
        <v>3195</v>
      </c>
      <c r="C1512" t="str">
        <f>IFERROR(VLOOKUP(Table1[[#This Row],[Ticker]],[1]!Table2[[Symbol]:[Industry]],2,FALSE),"-")</f>
        <v>-</v>
      </c>
      <c r="D1512" t="s">
        <v>193</v>
      </c>
      <c r="E1512">
        <v>939.295274565</v>
      </c>
      <c r="F1512">
        <v>1256.25</v>
      </c>
      <c r="G1512">
        <v>31.3657493412138</v>
      </c>
      <c r="H1512">
        <v>29.086781406312301</v>
      </c>
      <c r="I1512">
        <v>49.766591226516901</v>
      </c>
      <c r="J1512">
        <v>20.552382271764198</v>
      </c>
      <c r="K1512">
        <v>1011.16420339551</v>
      </c>
      <c r="L1512">
        <v>899.03456973543496</v>
      </c>
      <c r="M1512">
        <v>66.117090650080499</v>
      </c>
      <c r="N1512">
        <v>3.1756523869570201</v>
      </c>
      <c r="O1512">
        <v>9.0547263681591996</v>
      </c>
      <c r="P1512">
        <v>95.388443891437802</v>
      </c>
      <c r="Q1512">
        <v>1.7295285685652001E-2</v>
      </c>
    </row>
    <row r="1513" spans="1:17" hidden="1" x14ac:dyDescent="0.3">
      <c r="A1513" t="s">
        <v>3196</v>
      </c>
      <c r="B1513" t="s">
        <v>3197</v>
      </c>
      <c r="C1513" t="str">
        <f>IFERROR(VLOOKUP(Table1[[#This Row],[Ticker]],[1]!Table2[[Symbol]:[Industry]],2,FALSE),"-")</f>
        <v>-</v>
      </c>
      <c r="D1513" t="s">
        <v>18</v>
      </c>
      <c r="E1513">
        <v>938.12352174</v>
      </c>
      <c r="F1513">
        <v>901.35</v>
      </c>
      <c r="G1513">
        <v>20.598587709581299</v>
      </c>
      <c r="H1513">
        <v>-10.4324356849128</v>
      </c>
      <c r="I1513">
        <v>-35.973740736744098</v>
      </c>
      <c r="J1513">
        <v>6.7340201472712797</v>
      </c>
      <c r="K1513">
        <v>930.04012381600705</v>
      </c>
      <c r="L1513">
        <v>962.53547545327103</v>
      </c>
      <c r="M1513">
        <v>58.566301485051397</v>
      </c>
      <c r="N1513">
        <v>0.61008369054909095</v>
      </c>
      <c r="O1513">
        <v>75.5145060187496</v>
      </c>
      <c r="P1513">
        <v>62.113309352518002</v>
      </c>
      <c r="Q1513">
        <v>0.20428024031622399</v>
      </c>
    </row>
    <row r="1514" spans="1:17" hidden="1" x14ac:dyDescent="0.3">
      <c r="A1514" t="s">
        <v>3198</v>
      </c>
      <c r="B1514" t="s">
        <v>3199</v>
      </c>
      <c r="C1514" t="str">
        <f>IFERROR(VLOOKUP(Table1[[#This Row],[Ticker]],[1]!Table2[[Symbol]:[Industry]],2,FALSE),"-")</f>
        <v>-</v>
      </c>
      <c r="D1514" t="s">
        <v>3200</v>
      </c>
      <c r="E1514">
        <v>937.72888455999998</v>
      </c>
      <c r="F1514">
        <v>337.4</v>
      </c>
      <c r="G1514">
        <v>-49.593162553592499</v>
      </c>
      <c r="H1514">
        <v>-5.2284953515532404</v>
      </c>
      <c r="I1514">
        <v>-27.990383613947099</v>
      </c>
      <c r="J1514">
        <v>2.0730508776063599</v>
      </c>
      <c r="K1514">
        <v>336.83384322310798</v>
      </c>
      <c r="L1514">
        <v>389.82507259823501</v>
      </c>
      <c r="M1514">
        <v>60.728141580183497</v>
      </c>
      <c r="N1514">
        <v>0.50346309701137404</v>
      </c>
      <c r="O1514">
        <v>112.759336099585</v>
      </c>
      <c r="P1514">
        <v>25.848563968668302</v>
      </c>
      <c r="Q1514">
        <v>1.4191126645811E-2</v>
      </c>
    </row>
    <row r="1515" spans="1:17" hidden="1" x14ac:dyDescent="0.3">
      <c r="A1515" t="s">
        <v>3201</v>
      </c>
      <c r="B1515" t="s">
        <v>3202</v>
      </c>
      <c r="C1515" t="str">
        <f>IFERROR(VLOOKUP(Table1[[#This Row],[Ticker]],[1]!Table2[[Symbol]:[Industry]],2,FALSE),"-")</f>
        <v>-</v>
      </c>
      <c r="D1515" t="s">
        <v>971</v>
      </c>
      <c r="E1515">
        <v>936.59199999999998</v>
      </c>
      <c r="F1515">
        <v>2812.85</v>
      </c>
      <c r="G1515">
        <v>46.231375322638698</v>
      </c>
      <c r="H1515">
        <v>17.584196348299301</v>
      </c>
      <c r="I1515">
        <v>45.570793071559102</v>
      </c>
      <c r="J1515">
        <v>2.49375253881434</v>
      </c>
      <c r="K1515">
        <v>2597.0886598593502</v>
      </c>
      <c r="L1515">
        <v>2154.0318763670798</v>
      </c>
      <c r="M1515">
        <v>66.695810841991801</v>
      </c>
      <c r="N1515">
        <v>1.54673894881458</v>
      </c>
      <c r="O1515">
        <v>6.29788293012425</v>
      </c>
      <c r="P1515">
        <v>86.195141325213399</v>
      </c>
      <c r="Q1515">
        <v>8.205601597056E-3</v>
      </c>
    </row>
    <row r="1516" spans="1:17" hidden="1" x14ac:dyDescent="0.3">
      <c r="A1516" t="s">
        <v>3203</v>
      </c>
      <c r="B1516" t="s">
        <v>3204</v>
      </c>
      <c r="C1516" t="str">
        <f>IFERROR(VLOOKUP(Table1[[#This Row],[Ticker]],[1]!Table2[[Symbol]:[Industry]],2,FALSE),"-")</f>
        <v>-</v>
      </c>
      <c r="D1516" t="s">
        <v>359</v>
      </c>
      <c r="E1516">
        <v>932.37701842000001</v>
      </c>
      <c r="F1516">
        <v>6.9</v>
      </c>
      <c r="G1516">
        <v>-67.427990482773595</v>
      </c>
      <c r="H1516">
        <v>-15.180076725993599</v>
      </c>
      <c r="I1516">
        <v>-45.231078609238203</v>
      </c>
      <c r="J1516">
        <v>-9.4839938393827303</v>
      </c>
      <c r="K1516">
        <v>7.8751622860348602</v>
      </c>
      <c r="L1516">
        <v>8.5950207238121106</v>
      </c>
      <c r="M1516">
        <v>45.092784332523699</v>
      </c>
      <c r="N1516">
        <v>0.70676487021520595</v>
      </c>
      <c r="O1516">
        <v>73.913043478260803</v>
      </c>
      <c r="P1516">
        <v>5.3435114503816701</v>
      </c>
    </row>
    <row r="1517" spans="1:17" hidden="1" x14ac:dyDescent="0.3">
      <c r="A1517" t="s">
        <v>3205</v>
      </c>
      <c r="B1517" t="s">
        <v>3206</v>
      </c>
      <c r="C1517" t="str">
        <f>IFERROR(VLOOKUP(Table1[[#This Row],[Ticker]],[1]!Table2[[Symbol]:[Industry]],2,FALSE),"-")</f>
        <v>-</v>
      </c>
      <c r="D1517" t="s">
        <v>402</v>
      </c>
      <c r="E1517">
        <v>931.67709151499901</v>
      </c>
      <c r="F1517">
        <v>326.3</v>
      </c>
      <c r="G1517">
        <v>18.756465172206099</v>
      </c>
      <c r="H1517">
        <v>1.85688164446563</v>
      </c>
      <c r="I1517">
        <v>17.153698680670701</v>
      </c>
      <c r="J1517">
        <v>1.70601329843808</v>
      </c>
      <c r="K1517">
        <v>313.36741212890797</v>
      </c>
      <c r="L1517">
        <v>272.160916380647</v>
      </c>
      <c r="M1517">
        <v>52.059872783226098</v>
      </c>
      <c r="N1517">
        <v>0.39028976332964699</v>
      </c>
      <c r="O1517">
        <v>14.8482991112473</v>
      </c>
      <c r="P1517">
        <v>72.508591065292094</v>
      </c>
      <c r="Q1517">
        <v>9.8709929926943996E-2</v>
      </c>
    </row>
    <row r="1518" spans="1:17" hidden="1" x14ac:dyDescent="0.3">
      <c r="A1518" t="s">
        <v>3207</v>
      </c>
      <c r="B1518" t="s">
        <v>3208</v>
      </c>
      <c r="C1518" t="str">
        <f>IFERROR(VLOOKUP(Table1[[#This Row],[Ticker]],[1]!Table2[[Symbol]:[Industry]],2,FALSE),"-")</f>
        <v>-</v>
      </c>
      <c r="D1518" t="s">
        <v>46</v>
      </c>
      <c r="E1518">
        <v>928.45653935999997</v>
      </c>
      <c r="F1518">
        <v>166.51</v>
      </c>
      <c r="G1518">
        <v>179.44652577227299</v>
      </c>
      <c r="H1518">
        <v>5.7104124097263202</v>
      </c>
      <c r="I1518">
        <v>38.5636923246864</v>
      </c>
      <c r="J1518">
        <v>16.813742732635699</v>
      </c>
      <c r="K1518">
        <v>141.47164375099001</v>
      </c>
      <c r="L1518">
        <v>115.08766146927699</v>
      </c>
      <c r="M1518">
        <v>75.935071403775197</v>
      </c>
      <c r="N1518">
        <v>1.5614528345607901</v>
      </c>
      <c r="O1518">
        <v>2.45630893039456</v>
      </c>
      <c r="P1518">
        <v>237.74847870182501</v>
      </c>
      <c r="Q1518">
        <v>0.118135977602128</v>
      </c>
    </row>
    <row r="1519" spans="1:17" hidden="1" x14ac:dyDescent="0.3">
      <c r="A1519" t="s">
        <v>3209</v>
      </c>
      <c r="B1519" t="s">
        <v>3210</v>
      </c>
      <c r="C1519" t="str">
        <f>IFERROR(VLOOKUP(Table1[[#This Row],[Ticker]],[1]!Table2[[Symbol]:[Industry]],2,FALSE),"-")</f>
        <v>-</v>
      </c>
      <c r="D1519" t="s">
        <v>525</v>
      </c>
      <c r="E1519">
        <v>927.67953187999899</v>
      </c>
      <c r="F1519">
        <v>643.65</v>
      </c>
      <c r="G1519">
        <v>-52.703484635543703</v>
      </c>
      <c r="H1519">
        <v>-8.0835079984930296</v>
      </c>
      <c r="I1519">
        <v>-39.445364304904203</v>
      </c>
      <c r="J1519">
        <v>5.2733937901263896</v>
      </c>
      <c r="K1519">
        <v>647.731846526955</v>
      </c>
      <c r="L1519">
        <v>711.41369839373101</v>
      </c>
      <c r="M1519">
        <v>66.502166047846799</v>
      </c>
      <c r="N1519">
        <v>2.2309724302738898</v>
      </c>
      <c r="O1519">
        <v>52.256661228928699</v>
      </c>
      <c r="P1519">
        <v>14.6712987707108</v>
      </c>
      <c r="Q1519">
        <v>5.6238244440039997E-3</v>
      </c>
    </row>
    <row r="1520" spans="1:17" hidden="1" x14ac:dyDescent="0.3">
      <c r="A1520" t="s">
        <v>3211</v>
      </c>
      <c r="B1520" t="s">
        <v>3212</v>
      </c>
      <c r="C1520" t="str">
        <f>IFERROR(VLOOKUP(Table1[[#This Row],[Ticker]],[1]!Table2[[Symbol]:[Industry]],2,FALSE),"-")</f>
        <v>-</v>
      </c>
      <c r="D1520" t="s">
        <v>577</v>
      </c>
      <c r="E1520">
        <v>927.18499523399998</v>
      </c>
      <c r="F1520">
        <v>87.53</v>
      </c>
      <c r="G1520">
        <v>-38.253528734325599</v>
      </c>
      <c r="H1520">
        <v>3.8866934618024902</v>
      </c>
      <c r="I1520">
        <v>-13.576326389491999</v>
      </c>
      <c r="J1520">
        <v>1.78677662118284</v>
      </c>
      <c r="K1520">
        <v>83.560686330467405</v>
      </c>
      <c r="L1520">
        <v>85.727314957608897</v>
      </c>
      <c r="M1520">
        <v>60.911540542185598</v>
      </c>
      <c r="N1520">
        <v>0.97788976538216299</v>
      </c>
      <c r="O1520">
        <v>19.273391979892601</v>
      </c>
      <c r="P1520">
        <v>23.108298171589301</v>
      </c>
    </row>
    <row r="1521" spans="1:17" hidden="1" x14ac:dyDescent="0.3">
      <c r="A1521" t="s">
        <v>3213</v>
      </c>
      <c r="B1521" t="s">
        <v>3214</v>
      </c>
      <c r="C1521" t="str">
        <f>IFERROR(VLOOKUP(Table1[[#This Row],[Ticker]],[1]!Table2[[Symbol]:[Industry]],2,FALSE),"-")</f>
        <v>-</v>
      </c>
      <c r="D1521" t="s">
        <v>124</v>
      </c>
      <c r="E1521">
        <v>926.85266115000002</v>
      </c>
      <c r="F1521">
        <v>415.45</v>
      </c>
      <c r="G1521">
        <v>0.36887962360616899</v>
      </c>
      <c r="H1521">
        <v>-22.9690281717142</v>
      </c>
      <c r="I1521">
        <v>-22.799969282900101</v>
      </c>
      <c r="J1521">
        <v>-10.8316641426321</v>
      </c>
      <c r="K1521">
        <v>446.07271961836801</v>
      </c>
      <c r="L1521">
        <v>425.581075193505</v>
      </c>
      <c r="M1521">
        <v>34.588629303782703</v>
      </c>
      <c r="N1521">
        <v>0.95059642965403501</v>
      </c>
      <c r="O1521">
        <v>28.2946202912504</v>
      </c>
      <c r="P1521">
        <v>44.103364550815101</v>
      </c>
      <c r="Q1521">
        <v>5.7976569407870999E-2</v>
      </c>
    </row>
    <row r="1522" spans="1:17" hidden="1" x14ac:dyDescent="0.3">
      <c r="A1522" t="s">
        <v>3215</v>
      </c>
      <c r="B1522" t="s">
        <v>3216</v>
      </c>
      <c r="C1522" t="str">
        <f>IFERROR(VLOOKUP(Table1[[#This Row],[Ticker]],[1]!Table2[[Symbol]:[Industry]],2,FALSE),"-")</f>
        <v>-</v>
      </c>
      <c r="D1522" t="s">
        <v>300</v>
      </c>
      <c r="E1522">
        <v>924.98105069999997</v>
      </c>
      <c r="F1522">
        <v>87.94</v>
      </c>
      <c r="G1522">
        <v>-44.8800750027955</v>
      </c>
      <c r="H1522">
        <v>-3.4077146342157798</v>
      </c>
      <c r="I1522">
        <v>-6.2920499970369796</v>
      </c>
      <c r="J1522">
        <v>7.2181347968838097</v>
      </c>
      <c r="K1522">
        <v>80.062554810312307</v>
      </c>
      <c r="L1522">
        <v>84.039455963436495</v>
      </c>
      <c r="M1522">
        <v>67.656201619927202</v>
      </c>
      <c r="N1522">
        <v>0.96887155066538799</v>
      </c>
      <c r="O1522">
        <v>46.008642256083697</v>
      </c>
      <c r="P1522">
        <v>47.674223341729601</v>
      </c>
      <c r="Q1522">
        <v>-2.338938069984E-2</v>
      </c>
    </row>
    <row r="1523" spans="1:17" hidden="1" x14ac:dyDescent="0.3">
      <c r="A1523" t="s">
        <v>3217</v>
      </c>
      <c r="B1523" t="s">
        <v>3218</v>
      </c>
      <c r="C1523" t="str">
        <f>IFERROR(VLOOKUP(Table1[[#This Row],[Ticker]],[1]!Table2[[Symbol]:[Industry]],2,FALSE),"-")</f>
        <v>-</v>
      </c>
      <c r="D1523" t="s">
        <v>993</v>
      </c>
      <c r="E1523">
        <v>924.3</v>
      </c>
      <c r="F1523">
        <v>82.2</v>
      </c>
      <c r="G1523">
        <v>-52.070483072220597</v>
      </c>
      <c r="H1523">
        <v>-2.1257854386074402</v>
      </c>
      <c r="I1523">
        <v>-11.570029322282799</v>
      </c>
      <c r="J1523">
        <v>-2.1153268127599998</v>
      </c>
      <c r="K1523">
        <v>80.504267244113507</v>
      </c>
      <c r="L1523">
        <v>83.152691090271404</v>
      </c>
      <c r="M1523">
        <v>55.0874108786184</v>
      </c>
      <c r="N1523">
        <v>0.88337215651908296</v>
      </c>
      <c r="O1523">
        <v>46.228710462286998</v>
      </c>
      <c r="P1523">
        <v>28.3372365339578</v>
      </c>
      <c r="Q1523">
        <v>9.7936242803475002E-2</v>
      </c>
    </row>
    <row r="1524" spans="1:17" hidden="1" x14ac:dyDescent="0.3">
      <c r="A1524" t="s">
        <v>3219</v>
      </c>
      <c r="B1524" t="s">
        <v>3220</v>
      </c>
      <c r="C1524" t="str">
        <f>IFERROR(VLOOKUP(Table1[[#This Row],[Ticker]],[1]!Table2[[Symbol]:[Industry]],2,FALSE),"-")</f>
        <v>-</v>
      </c>
      <c r="D1524" t="s">
        <v>492</v>
      </c>
      <c r="E1524">
        <v>923.03753235199997</v>
      </c>
      <c r="F1524">
        <v>187.89</v>
      </c>
      <c r="G1524">
        <v>-37.998677121397698</v>
      </c>
      <c r="H1524">
        <v>11.7352897099831</v>
      </c>
      <c r="I1524">
        <v>-28.781378868592501</v>
      </c>
      <c r="J1524">
        <v>11.5184122982415</v>
      </c>
      <c r="K1524">
        <v>175.52471457139501</v>
      </c>
      <c r="L1524">
        <v>188.270496520432</v>
      </c>
      <c r="M1524">
        <v>80.682473433477298</v>
      </c>
      <c r="N1524">
        <v>2.2852814682500102</v>
      </c>
      <c r="O1524">
        <v>52.802171483314702</v>
      </c>
      <c r="P1524">
        <v>22.964659685863801</v>
      </c>
      <c r="Q1524">
        <v>0.105966384482825</v>
      </c>
    </row>
    <row r="1525" spans="1:17" hidden="1" x14ac:dyDescent="0.3">
      <c r="A1525" t="s">
        <v>3221</v>
      </c>
      <c r="B1525" t="s">
        <v>3222</v>
      </c>
      <c r="C1525" t="str">
        <f>IFERROR(VLOOKUP(Table1[[#This Row],[Ticker]],[1]!Table2[[Symbol]:[Industry]],2,FALSE),"-")</f>
        <v>-</v>
      </c>
      <c r="D1525" t="s">
        <v>248</v>
      </c>
      <c r="E1525">
        <v>922.95480405000001</v>
      </c>
      <c r="F1525">
        <v>522.95000000000005</v>
      </c>
      <c r="G1525">
        <v>104.742481570433</v>
      </c>
      <c r="H1525">
        <v>10.3935437415015</v>
      </c>
      <c r="I1525">
        <v>45.673641468780701</v>
      </c>
      <c r="J1525">
        <v>0.58997767199450502</v>
      </c>
      <c r="K1525">
        <v>448.776343977718</v>
      </c>
      <c r="L1525">
        <v>358.908971454533</v>
      </c>
      <c r="M1525">
        <v>70.236002604694903</v>
      </c>
      <c r="N1525">
        <v>0.65688557522212299</v>
      </c>
      <c r="O1525">
        <v>0.41112917104886199</v>
      </c>
      <c r="P1525">
        <v>164.11616161616101</v>
      </c>
      <c r="Q1525">
        <v>0.107569481254276</v>
      </c>
    </row>
    <row r="1526" spans="1:17" hidden="1" x14ac:dyDescent="0.3">
      <c r="A1526" t="s">
        <v>3223</v>
      </c>
      <c r="B1526" t="s">
        <v>3224</v>
      </c>
      <c r="C1526" t="str">
        <f>IFERROR(VLOOKUP(Table1[[#This Row],[Ticker]],[1]!Table2[[Symbol]:[Industry]],2,FALSE),"-")</f>
        <v>-</v>
      </c>
      <c r="D1526" t="s">
        <v>80</v>
      </c>
      <c r="E1526">
        <v>922.53395</v>
      </c>
      <c r="F1526">
        <v>648.45000000000005</v>
      </c>
      <c r="G1526">
        <v>-5.96699402785893</v>
      </c>
      <c r="H1526">
        <v>-4.7298000371475801</v>
      </c>
      <c r="I1526">
        <v>-9.2768968573693105</v>
      </c>
      <c r="J1526">
        <v>1.1200710364967199</v>
      </c>
      <c r="K1526">
        <v>657.64146681324905</v>
      </c>
      <c r="L1526">
        <v>615.81087941318503</v>
      </c>
      <c r="M1526">
        <v>50.347074900571997</v>
      </c>
      <c r="N1526">
        <v>0.52939112639365604</v>
      </c>
      <c r="O1526">
        <v>13.3472125838538</v>
      </c>
      <c r="P1526">
        <v>33.701030927834999</v>
      </c>
      <c r="Q1526">
        <v>-6.6258179094593E-2</v>
      </c>
    </row>
    <row r="1527" spans="1:17" hidden="1" x14ac:dyDescent="0.3">
      <c r="A1527" t="s">
        <v>3225</v>
      </c>
      <c r="B1527" t="s">
        <v>3226</v>
      </c>
      <c r="C1527" t="str">
        <f>IFERROR(VLOOKUP(Table1[[#This Row],[Ticker]],[1]!Table2[[Symbol]:[Industry]],2,FALSE),"-")</f>
        <v>-</v>
      </c>
      <c r="D1527" t="s">
        <v>172</v>
      </c>
      <c r="E1527">
        <v>922.14671519499996</v>
      </c>
      <c r="F1527">
        <v>100.74</v>
      </c>
      <c r="G1527">
        <v>-32.833618503822898</v>
      </c>
      <c r="H1527">
        <v>-3.3723853997498399</v>
      </c>
      <c r="I1527">
        <v>-21.535821862006099</v>
      </c>
      <c r="J1527">
        <v>2.4312526455697698</v>
      </c>
      <c r="K1527">
        <v>99.184234671263695</v>
      </c>
      <c r="L1527">
        <v>99.329178131737294</v>
      </c>
      <c r="M1527">
        <v>60.833322049813503</v>
      </c>
      <c r="N1527">
        <v>0.76364821655677895</v>
      </c>
      <c r="O1527">
        <v>30.037720865594501</v>
      </c>
      <c r="P1527">
        <v>18.225560380236999</v>
      </c>
      <c r="Q1527">
        <v>1.952822413867E-3</v>
      </c>
    </row>
    <row r="1528" spans="1:17" hidden="1" x14ac:dyDescent="0.3">
      <c r="A1528" t="s">
        <v>3227</v>
      </c>
      <c r="B1528" t="s">
        <v>3228</v>
      </c>
      <c r="C1528" t="str">
        <f>IFERROR(VLOOKUP(Table1[[#This Row],[Ticker]],[1]!Table2[[Symbol]:[Industry]],2,FALSE),"-")</f>
        <v>-</v>
      </c>
      <c r="D1528" t="s">
        <v>300</v>
      </c>
      <c r="E1528">
        <v>921.92687999999998</v>
      </c>
      <c r="F1528">
        <v>503.1</v>
      </c>
      <c r="G1528">
        <v>8.1280396135141597</v>
      </c>
      <c r="H1528">
        <v>2.5200478947258902</v>
      </c>
      <c r="I1528">
        <v>-16.674949123080001</v>
      </c>
      <c r="J1528">
        <v>-1.8691433418155701</v>
      </c>
      <c r="K1528">
        <v>482.83347610918401</v>
      </c>
      <c r="L1528">
        <v>456.05492354985699</v>
      </c>
      <c r="M1528">
        <v>59.203624626188898</v>
      </c>
      <c r="N1528">
        <v>1.55740887004769</v>
      </c>
      <c r="O1528">
        <v>29.030013913734798</v>
      </c>
      <c r="P1528">
        <v>63.3441558441558</v>
      </c>
    </row>
    <row r="1529" spans="1:17" hidden="1" x14ac:dyDescent="0.3">
      <c r="A1529" t="s">
        <v>3229</v>
      </c>
      <c r="B1529" t="s">
        <v>3230</v>
      </c>
      <c r="C1529" t="str">
        <f>IFERROR(VLOOKUP(Table1[[#This Row],[Ticker]],[1]!Table2[[Symbol]:[Industry]],2,FALSE),"-")</f>
        <v>-</v>
      </c>
      <c r="D1529" t="s">
        <v>306</v>
      </c>
      <c r="E1529">
        <v>914.47006173600005</v>
      </c>
      <c r="F1529">
        <v>100.33</v>
      </c>
      <c r="G1529">
        <v>-3.4835652142153202</v>
      </c>
      <c r="H1529">
        <v>-3.8447591856241399</v>
      </c>
      <c r="I1529">
        <v>-5.0140849045804297</v>
      </c>
      <c r="J1529">
        <v>4.7469594602554404</v>
      </c>
      <c r="K1529">
        <v>96.489374158137394</v>
      </c>
      <c r="L1529">
        <v>92.5365529163725</v>
      </c>
      <c r="M1529">
        <v>68.311151062366704</v>
      </c>
      <c r="N1529">
        <v>0.680727086162631</v>
      </c>
      <c r="O1529">
        <v>13.625037376657</v>
      </c>
      <c r="P1529">
        <v>32.711640211640201</v>
      </c>
      <c r="Q1529">
        <v>-4.4831345367063E-2</v>
      </c>
    </row>
    <row r="1530" spans="1:17" hidden="1" x14ac:dyDescent="0.3">
      <c r="A1530" t="s">
        <v>3231</v>
      </c>
      <c r="B1530" t="s">
        <v>3232</v>
      </c>
      <c r="C1530" t="str">
        <f>IFERROR(VLOOKUP(Table1[[#This Row],[Ticker]],[1]!Table2[[Symbol]:[Industry]],2,FALSE),"-")</f>
        <v>-</v>
      </c>
      <c r="D1530" t="s">
        <v>368</v>
      </c>
      <c r="E1530">
        <v>913.97293151999997</v>
      </c>
      <c r="F1530">
        <v>4.92</v>
      </c>
      <c r="G1530">
        <v>-6.7642448869654697</v>
      </c>
      <c r="H1530">
        <v>-5.3418048560831703</v>
      </c>
      <c r="I1530">
        <v>-33.471995921793898</v>
      </c>
      <c r="J1530">
        <v>-1.1390703345148501</v>
      </c>
      <c r="K1530">
        <v>5.0804327646986298</v>
      </c>
      <c r="L1530">
        <v>5.1710552448258698</v>
      </c>
      <c r="M1530">
        <v>40.824922830115398</v>
      </c>
      <c r="N1530">
        <v>0.635099454357125</v>
      </c>
      <c r="O1530">
        <v>62.601626016260099</v>
      </c>
      <c r="P1530">
        <v>42.6086956521739</v>
      </c>
      <c r="Q1530">
        <v>4.4445731755112003E-2</v>
      </c>
    </row>
    <row r="1531" spans="1:17" hidden="1" x14ac:dyDescent="0.3">
      <c r="A1531" t="s">
        <v>3233</v>
      </c>
      <c r="B1531" t="s">
        <v>3234</v>
      </c>
      <c r="C1531" t="str">
        <f>IFERROR(VLOOKUP(Table1[[#This Row],[Ticker]],[1]!Table2[[Symbol]:[Industry]],2,FALSE),"-")</f>
        <v>-</v>
      </c>
      <c r="D1531" t="s">
        <v>51</v>
      </c>
      <c r="E1531">
        <v>912.96640887000001</v>
      </c>
      <c r="F1531">
        <v>40.96</v>
      </c>
      <c r="G1531">
        <v>21.1013168073255</v>
      </c>
      <c r="H1531">
        <v>25.161366264178898</v>
      </c>
      <c r="I1531">
        <v>-4.3154011870337303</v>
      </c>
      <c r="J1531">
        <v>24.586686305386301</v>
      </c>
      <c r="K1531">
        <v>32.777208100974299</v>
      </c>
      <c r="L1531">
        <v>31.4810452471202</v>
      </c>
      <c r="M1531">
        <v>85.472064387896694</v>
      </c>
      <c r="N1531">
        <v>4.1260509763851196</v>
      </c>
      <c r="O1531">
        <v>11.572265625</v>
      </c>
      <c r="P1531">
        <v>90.511627906976699</v>
      </c>
      <c r="Q1531">
        <v>2.7847748597734999E-2</v>
      </c>
    </row>
    <row r="1532" spans="1:17" hidden="1" x14ac:dyDescent="0.3">
      <c r="A1532" t="s">
        <v>3235</v>
      </c>
      <c r="B1532" t="s">
        <v>3236</v>
      </c>
      <c r="C1532" t="str">
        <f>IFERROR(VLOOKUP(Table1[[#This Row],[Ticker]],[1]!Table2[[Symbol]:[Industry]],2,FALSE),"-")</f>
        <v>-</v>
      </c>
      <c r="D1532" t="s">
        <v>368</v>
      </c>
      <c r="E1532">
        <v>911.69906400000002</v>
      </c>
      <c r="F1532">
        <v>115.28</v>
      </c>
      <c r="G1532">
        <v>160.98202376974999</v>
      </c>
      <c r="H1532">
        <v>8.6136759197063704</v>
      </c>
      <c r="I1532">
        <v>62.5465958752036</v>
      </c>
      <c r="J1532">
        <v>-1.87792383769956</v>
      </c>
      <c r="K1532">
        <v>105.746171767798</v>
      </c>
      <c r="L1532">
        <v>81.704137799892706</v>
      </c>
      <c r="M1532">
        <v>56.799259977655097</v>
      </c>
      <c r="N1532">
        <v>0.20320544505175001</v>
      </c>
      <c r="O1532">
        <v>17.973629424011101</v>
      </c>
      <c r="P1532">
        <v>198.652849740932</v>
      </c>
      <c r="Q1532">
        <v>0.11275052204243</v>
      </c>
    </row>
    <row r="1533" spans="1:17" hidden="1" x14ac:dyDescent="0.3">
      <c r="A1533" t="s">
        <v>3237</v>
      </c>
      <c r="B1533" t="s">
        <v>3238</v>
      </c>
      <c r="C1533" t="str">
        <f>IFERROR(VLOOKUP(Table1[[#This Row],[Ticker]],[1]!Table2[[Symbol]:[Industry]],2,FALSE),"-")</f>
        <v>-</v>
      </c>
      <c r="D1533" t="s">
        <v>412</v>
      </c>
      <c r="E1533">
        <v>910.93728891000001</v>
      </c>
      <c r="F1533">
        <v>295.85000000000002</v>
      </c>
      <c r="G1533">
        <v>53.9935190881898</v>
      </c>
      <c r="H1533">
        <v>-10.8561568714928</v>
      </c>
      <c r="I1533">
        <v>-1.4229717219501099</v>
      </c>
      <c r="J1533">
        <v>-5.5635653649733099</v>
      </c>
      <c r="K1533">
        <v>310.08297046341198</v>
      </c>
      <c r="L1533">
        <v>275.89615795066999</v>
      </c>
      <c r="M1533">
        <v>27.905554212707798</v>
      </c>
      <c r="N1533">
        <v>1.76409753520597</v>
      </c>
      <c r="O1533">
        <v>26.077404089910399</v>
      </c>
      <c r="P1533">
        <v>96.970705725699105</v>
      </c>
      <c r="Q1533">
        <v>0.112512884712827</v>
      </c>
    </row>
    <row r="1534" spans="1:17" hidden="1" x14ac:dyDescent="0.3">
      <c r="A1534" t="s">
        <v>3239</v>
      </c>
      <c r="B1534" t="s">
        <v>3240</v>
      </c>
      <c r="C1534" t="str">
        <f>IFERROR(VLOOKUP(Table1[[#This Row],[Ticker]],[1]!Table2[[Symbol]:[Industry]],2,FALSE),"-")</f>
        <v>-</v>
      </c>
      <c r="D1534" t="s">
        <v>262</v>
      </c>
      <c r="E1534">
        <v>906.72569645999999</v>
      </c>
      <c r="F1534">
        <v>263.10000000000002</v>
      </c>
      <c r="G1534">
        <v>-22.694572755817902</v>
      </c>
      <c r="H1534">
        <v>2.9408582757344899</v>
      </c>
      <c r="I1534">
        <v>-6.1892720882504699</v>
      </c>
      <c r="J1534">
        <v>0.75318685799336704</v>
      </c>
      <c r="K1534">
        <v>260.57178350847602</v>
      </c>
      <c r="L1534">
        <v>253.595860729604</v>
      </c>
      <c r="M1534">
        <v>56.600178991007802</v>
      </c>
      <c r="N1534">
        <v>0.95984685612646103</v>
      </c>
      <c r="O1534">
        <v>24.876472824021199</v>
      </c>
      <c r="P1534">
        <v>32.811711256940903</v>
      </c>
      <c r="Q1534">
        <v>0.13031506959833999</v>
      </c>
    </row>
    <row r="1535" spans="1:17" hidden="1" x14ac:dyDescent="0.3">
      <c r="A1535" t="s">
        <v>3241</v>
      </c>
      <c r="B1535" t="s">
        <v>3242</v>
      </c>
      <c r="C1535" t="str">
        <f>IFERROR(VLOOKUP(Table1[[#This Row],[Ticker]],[1]!Table2[[Symbol]:[Industry]],2,FALSE),"-")</f>
        <v>-</v>
      </c>
      <c r="D1535" t="s">
        <v>525</v>
      </c>
      <c r="E1535">
        <v>903.64040116000001</v>
      </c>
      <c r="F1535">
        <v>635.6</v>
      </c>
      <c r="G1535">
        <v>-26.280037788300501</v>
      </c>
      <c r="H1535">
        <v>-1.1466102231786299</v>
      </c>
      <c r="I1535">
        <v>-2.9991384697927099</v>
      </c>
      <c r="J1535">
        <v>0.69617646008835699</v>
      </c>
      <c r="K1535">
        <v>598.42059741913795</v>
      </c>
      <c r="L1535">
        <v>603.18746958707004</v>
      </c>
      <c r="M1535">
        <v>61.150997362600698</v>
      </c>
      <c r="N1535">
        <v>1.9064562771241</v>
      </c>
      <c r="O1535">
        <v>41.598489616110697</v>
      </c>
      <c r="P1535">
        <v>37.2193436960276</v>
      </c>
      <c r="Q1535">
        <v>0.11299723687289601</v>
      </c>
    </row>
    <row r="1536" spans="1:17" hidden="1" x14ac:dyDescent="0.3">
      <c r="A1536" t="s">
        <v>3243</v>
      </c>
      <c r="B1536" t="s">
        <v>3244</v>
      </c>
      <c r="C1536" t="str">
        <f>IFERROR(VLOOKUP(Table1[[#This Row],[Ticker]],[1]!Table2[[Symbol]:[Industry]],2,FALSE),"-")</f>
        <v>-</v>
      </c>
      <c r="D1536" t="s">
        <v>248</v>
      </c>
      <c r="E1536">
        <v>903.18493967999996</v>
      </c>
      <c r="F1536">
        <v>851.95</v>
      </c>
      <c r="G1536">
        <v>49.442738705798497</v>
      </c>
      <c r="H1536">
        <v>-2.3493247998825799</v>
      </c>
      <c r="I1536">
        <v>4.2479784755527996</v>
      </c>
      <c r="J1536">
        <v>6.2343093046990997E-2</v>
      </c>
      <c r="K1536">
        <v>835.25524988264999</v>
      </c>
      <c r="L1536">
        <v>735.77168068531</v>
      </c>
      <c r="M1536">
        <v>54.737301510980302</v>
      </c>
      <c r="N1536">
        <v>0.54106637597893703</v>
      </c>
      <c r="O1536">
        <v>13.815364751452501</v>
      </c>
      <c r="P1536">
        <v>83.215053763440807</v>
      </c>
      <c r="Q1536">
        <v>0.21341730277502999</v>
      </c>
    </row>
    <row r="1537" spans="1:17" hidden="1" x14ac:dyDescent="0.3">
      <c r="A1537" t="s">
        <v>3245</v>
      </c>
      <c r="B1537" t="s">
        <v>3246</v>
      </c>
      <c r="C1537" t="str">
        <f>IFERROR(VLOOKUP(Table1[[#This Row],[Ticker]],[1]!Table2[[Symbol]:[Industry]],2,FALSE),"-")</f>
        <v>-</v>
      </c>
      <c r="D1537" t="s">
        <v>528</v>
      </c>
      <c r="E1537">
        <v>900.41760873400005</v>
      </c>
      <c r="F1537">
        <v>160.19</v>
      </c>
      <c r="G1537">
        <v>103.070057438615</v>
      </c>
      <c r="H1537">
        <v>-5.4054439167380499</v>
      </c>
      <c r="I1537">
        <v>27.507986974525799</v>
      </c>
      <c r="J1537">
        <v>-1.05113063602238</v>
      </c>
      <c r="K1537">
        <v>158.79834249948499</v>
      </c>
      <c r="L1537">
        <v>130.90412659127901</v>
      </c>
      <c r="M1537">
        <v>44.965376057075297</v>
      </c>
      <c r="N1537">
        <v>0.13262495743337399</v>
      </c>
      <c r="O1537">
        <v>18.034833635058298</v>
      </c>
      <c r="P1537">
        <v>143.080424886191</v>
      </c>
      <c r="Q1537">
        <v>0.100054160092145</v>
      </c>
    </row>
    <row r="1538" spans="1:17" hidden="1" x14ac:dyDescent="0.3">
      <c r="A1538" t="s">
        <v>3247</v>
      </c>
      <c r="B1538" t="s">
        <v>3248</v>
      </c>
      <c r="C1538" t="str">
        <f>IFERROR(VLOOKUP(Table1[[#This Row],[Ticker]],[1]!Table2[[Symbol]:[Industry]],2,FALSE),"-")</f>
        <v>-</v>
      </c>
      <c r="D1538" t="s">
        <v>262</v>
      </c>
      <c r="E1538">
        <v>899.98390800000004</v>
      </c>
      <c r="F1538">
        <v>535.15</v>
      </c>
      <c r="G1538">
        <v>-12.4453804783279</v>
      </c>
      <c r="H1538">
        <v>-12.0453620949097</v>
      </c>
      <c r="I1538">
        <v>-28.249534156279498</v>
      </c>
      <c r="J1538">
        <v>-1.4789629999889</v>
      </c>
      <c r="K1538">
        <v>587.90857160872201</v>
      </c>
      <c r="L1538">
        <v>576.07410242730896</v>
      </c>
      <c r="M1538">
        <v>39.148918420635297</v>
      </c>
      <c r="N1538">
        <v>0.69404924374249499</v>
      </c>
      <c r="O1538">
        <v>58.890030832476803</v>
      </c>
      <c r="P1538">
        <v>40.940215959968398</v>
      </c>
      <c r="Q1538">
        <v>4.8572710876981999E-2</v>
      </c>
    </row>
    <row r="1539" spans="1:17" hidden="1" x14ac:dyDescent="0.3">
      <c r="A1539" t="s">
        <v>3249</v>
      </c>
      <c r="B1539" t="s">
        <v>3250</v>
      </c>
      <c r="C1539" t="str">
        <f>IFERROR(VLOOKUP(Table1[[#This Row],[Ticker]],[1]!Table2[[Symbol]:[Industry]],2,FALSE),"-")</f>
        <v>-</v>
      </c>
      <c r="D1539" t="s">
        <v>561</v>
      </c>
      <c r="E1539">
        <v>894.35653656</v>
      </c>
      <c r="F1539">
        <v>236.36</v>
      </c>
      <c r="G1539">
        <v>21.1198917233122</v>
      </c>
      <c r="H1539">
        <v>20.745675775707898</v>
      </c>
      <c r="I1539">
        <v>10.6993062465385</v>
      </c>
      <c r="J1539">
        <v>16.759784737115002</v>
      </c>
      <c r="K1539">
        <v>174.40278353161901</v>
      </c>
      <c r="L1539">
        <v>166.90421790146601</v>
      </c>
      <c r="M1539">
        <v>84.439970928840694</v>
      </c>
      <c r="N1539">
        <v>4.5434993884549799</v>
      </c>
      <c r="O1539">
        <v>4.03621594178371</v>
      </c>
      <c r="P1539">
        <v>68.828571428571394</v>
      </c>
      <c r="Q1539">
        <v>-4.3182243296128998E-2</v>
      </c>
    </row>
    <row r="1540" spans="1:17" hidden="1" x14ac:dyDescent="0.3">
      <c r="A1540" t="s">
        <v>3251</v>
      </c>
      <c r="B1540" t="s">
        <v>3252</v>
      </c>
      <c r="C1540" t="str">
        <f>IFERROR(VLOOKUP(Table1[[#This Row],[Ticker]],[1]!Table2[[Symbol]:[Industry]],2,FALSE),"-")</f>
        <v>-</v>
      </c>
      <c r="D1540" t="s">
        <v>21</v>
      </c>
      <c r="E1540">
        <v>894.06707400000005</v>
      </c>
      <c r="F1540">
        <v>810.5</v>
      </c>
      <c r="G1540">
        <v>136.409810942262</v>
      </c>
      <c r="H1540">
        <v>60.126290424762999</v>
      </c>
      <c r="I1540">
        <v>152.046322202516</v>
      </c>
      <c r="J1540">
        <v>18.7864286815098</v>
      </c>
      <c r="K1540">
        <v>594.77917693754296</v>
      </c>
      <c r="M1540">
        <v>89.461597295327195</v>
      </c>
      <c r="N1540">
        <v>1.73144748721035</v>
      </c>
      <c r="O1540">
        <v>10.5243676742751</v>
      </c>
      <c r="P1540">
        <v>210.41746457296</v>
      </c>
    </row>
    <row r="1541" spans="1:17" hidden="1" x14ac:dyDescent="0.3">
      <c r="A1541" t="s">
        <v>3253</v>
      </c>
      <c r="B1541" t="s">
        <v>3254</v>
      </c>
      <c r="C1541" t="str">
        <f>IFERROR(VLOOKUP(Table1[[#This Row],[Ticker]],[1]!Table2[[Symbol]:[Industry]],2,FALSE),"-")</f>
        <v>-</v>
      </c>
      <c r="D1541" t="s">
        <v>193</v>
      </c>
      <c r="E1541">
        <v>892.19529</v>
      </c>
      <c r="F1541">
        <v>593.9</v>
      </c>
      <c r="G1541">
        <v>12.4872521190225</v>
      </c>
      <c r="H1541">
        <v>7.3470737516469402</v>
      </c>
      <c r="I1541">
        <v>25.597004639374301</v>
      </c>
      <c r="J1541">
        <v>-1.2630680198913899</v>
      </c>
      <c r="K1541">
        <v>555.431365209315</v>
      </c>
      <c r="L1541">
        <v>472.76538786148598</v>
      </c>
      <c r="M1541">
        <v>55.950834823155297</v>
      </c>
      <c r="N1541">
        <v>1.3021313290984</v>
      </c>
      <c r="O1541">
        <v>12.813604984004</v>
      </c>
      <c r="P1541">
        <v>58.373333333333299</v>
      </c>
      <c r="Q1541">
        <v>7.0807588371013003E-2</v>
      </c>
    </row>
    <row r="1542" spans="1:17" hidden="1" x14ac:dyDescent="0.3">
      <c r="A1542" t="s">
        <v>3255</v>
      </c>
      <c r="B1542" t="s">
        <v>3256</v>
      </c>
      <c r="C1542" t="str">
        <f>IFERROR(VLOOKUP(Table1[[#This Row],[Ticker]],[1]!Table2[[Symbol]:[Industry]],2,FALSE),"-")</f>
        <v>-</v>
      </c>
      <c r="D1542" t="s">
        <v>51</v>
      </c>
      <c r="E1542">
        <v>889.43266188999996</v>
      </c>
      <c r="F1542">
        <v>1554.75</v>
      </c>
      <c r="G1542">
        <v>67.463967722447194</v>
      </c>
      <c r="H1542">
        <v>15.2704360549087</v>
      </c>
      <c r="I1542">
        <v>6.6811556075239498</v>
      </c>
      <c r="J1542">
        <v>24.964421189537401</v>
      </c>
      <c r="K1542">
        <v>1284.0152592330901</v>
      </c>
      <c r="L1542">
        <v>1150.56097231638</v>
      </c>
      <c r="M1542">
        <v>84.663179655816805</v>
      </c>
      <c r="N1542">
        <v>2.8094659463421801</v>
      </c>
      <c r="O1542">
        <v>3.4185560379482198</v>
      </c>
      <c r="P1542">
        <v>114.064436183395</v>
      </c>
      <c r="Q1542">
        <v>9.8854209541974006E-2</v>
      </c>
    </row>
    <row r="1543" spans="1:17" hidden="1" x14ac:dyDescent="0.3">
      <c r="A1543" t="s">
        <v>3257</v>
      </c>
      <c r="B1543" t="s">
        <v>3258</v>
      </c>
      <c r="C1543" t="str">
        <f>IFERROR(VLOOKUP(Table1[[#This Row],[Ticker]],[1]!Table2[[Symbol]:[Industry]],2,FALSE),"-")</f>
        <v>-</v>
      </c>
      <c r="D1543" t="s">
        <v>561</v>
      </c>
      <c r="E1543">
        <v>889.22182711799996</v>
      </c>
      <c r="F1543">
        <v>267.49</v>
      </c>
      <c r="G1543">
        <v>0.81422716575603304</v>
      </c>
      <c r="H1543">
        <v>11.885635048557299</v>
      </c>
      <c r="I1543">
        <v>31.524321913718101</v>
      </c>
      <c r="J1543">
        <v>8.5020779908440005</v>
      </c>
      <c r="K1543">
        <v>236.08398179215601</v>
      </c>
      <c r="L1543">
        <v>208.500663068732</v>
      </c>
      <c r="M1543">
        <v>73.918165002275401</v>
      </c>
      <c r="N1543">
        <v>0.91081508718590198</v>
      </c>
      <c r="O1543">
        <v>4.6768103480503802</v>
      </c>
      <c r="P1543">
        <v>72.407347728005107</v>
      </c>
      <c r="Q1543">
        <v>2.1168467393783998E-2</v>
      </c>
    </row>
    <row r="1544" spans="1:17" hidden="1" x14ac:dyDescent="0.3">
      <c r="A1544" t="s">
        <v>3259</v>
      </c>
      <c r="B1544" t="s">
        <v>3260</v>
      </c>
      <c r="C1544" t="str">
        <f>IFERROR(VLOOKUP(Table1[[#This Row],[Ticker]],[1]!Table2[[Symbol]:[Industry]],2,FALSE),"-")</f>
        <v>-</v>
      </c>
      <c r="D1544" t="s">
        <v>136</v>
      </c>
      <c r="E1544">
        <v>888.31973997</v>
      </c>
      <c r="F1544">
        <v>857.55</v>
      </c>
      <c r="G1544">
        <v>110.076336849854</v>
      </c>
      <c r="H1544">
        <v>-0.63848945527602796</v>
      </c>
      <c r="I1544">
        <v>19.426229930366301</v>
      </c>
      <c r="J1544">
        <v>2.95396969433477</v>
      </c>
      <c r="K1544">
        <v>825.02582744819699</v>
      </c>
      <c r="L1544">
        <v>690.17697613754603</v>
      </c>
      <c r="M1544">
        <v>53.433563888509099</v>
      </c>
      <c r="N1544">
        <v>0.50619281354277501</v>
      </c>
      <c r="O1544">
        <v>13.894233572386399</v>
      </c>
      <c r="P1544">
        <v>143.58755858542801</v>
      </c>
      <c r="Q1544">
        <v>0.156808010307843</v>
      </c>
    </row>
    <row r="1545" spans="1:17" hidden="1" x14ac:dyDescent="0.3">
      <c r="A1545" t="s">
        <v>3261</v>
      </c>
      <c r="B1545" t="s">
        <v>3262</v>
      </c>
      <c r="C1545" t="str">
        <f>IFERROR(VLOOKUP(Table1[[#This Row],[Ticker]],[1]!Table2[[Symbol]:[Industry]],2,FALSE),"-")</f>
        <v>-</v>
      </c>
      <c r="D1545" t="s">
        <v>385</v>
      </c>
      <c r="E1545">
        <v>886.3183904</v>
      </c>
      <c r="F1545">
        <v>561.5</v>
      </c>
      <c r="G1545">
        <v>-53.312478258876403</v>
      </c>
      <c r="H1545">
        <v>-12.551620256923</v>
      </c>
      <c r="I1545">
        <v>-21.737770648513699</v>
      </c>
      <c r="J1545">
        <v>-0.54787647587194599</v>
      </c>
      <c r="K1545">
        <v>604.22354319536396</v>
      </c>
      <c r="L1545">
        <v>634.99777588900997</v>
      </c>
      <c r="M1545">
        <v>46.401102977701598</v>
      </c>
      <c r="N1545">
        <v>0.71071567986602102</v>
      </c>
      <c r="O1545">
        <v>47.0881567230632</v>
      </c>
      <c r="P1545">
        <v>13.917630350983901</v>
      </c>
      <c r="Q1545">
        <v>-7.4014252616293005E-2</v>
      </c>
    </row>
    <row r="1546" spans="1:17" hidden="1" x14ac:dyDescent="0.3">
      <c r="A1546" t="s">
        <v>3263</v>
      </c>
      <c r="B1546" t="s">
        <v>3264</v>
      </c>
      <c r="C1546" t="str">
        <f>IFERROR(VLOOKUP(Table1[[#This Row],[Ticker]],[1]!Table2[[Symbol]:[Industry]],2,FALSE),"-")</f>
        <v>-</v>
      </c>
      <c r="D1546" t="s">
        <v>412</v>
      </c>
      <c r="E1546">
        <v>885.39322140000002</v>
      </c>
      <c r="F1546">
        <v>136.65</v>
      </c>
      <c r="G1546">
        <v>-13.069112521465801</v>
      </c>
      <c r="H1546">
        <v>5.5230935898839197</v>
      </c>
      <c r="I1546">
        <v>-16.764000103377398</v>
      </c>
      <c r="J1546">
        <v>-0.253330741955064</v>
      </c>
      <c r="K1546">
        <v>113.797662553346</v>
      </c>
      <c r="L1546">
        <v>118.38535789489499</v>
      </c>
      <c r="M1546">
        <v>49.1420245808266</v>
      </c>
      <c r="N1546">
        <v>1.4801652635829801</v>
      </c>
      <c r="O1546">
        <v>20.5268935236004</v>
      </c>
      <c r="P1546">
        <v>40.082009226037897</v>
      </c>
      <c r="Q1546">
        <v>-2.6036752432783E-2</v>
      </c>
    </row>
    <row r="1547" spans="1:17" hidden="1" x14ac:dyDescent="0.3">
      <c r="A1547" t="s">
        <v>3265</v>
      </c>
      <c r="B1547" t="s">
        <v>3266</v>
      </c>
      <c r="C1547" t="str">
        <f>IFERROR(VLOOKUP(Table1[[#This Row],[Ticker]],[1]!Table2[[Symbol]:[Industry]],2,FALSE),"-")</f>
        <v>-</v>
      </c>
      <c r="D1547" t="s">
        <v>283</v>
      </c>
      <c r="E1547">
        <v>881.69225040000003</v>
      </c>
      <c r="F1547">
        <v>569.4</v>
      </c>
      <c r="G1547">
        <v>-6.2903210010281398</v>
      </c>
      <c r="H1547">
        <v>-10.034140067244801</v>
      </c>
      <c r="I1547">
        <v>-2.31624614512145</v>
      </c>
      <c r="J1547">
        <v>-2.7462131916576999</v>
      </c>
      <c r="K1547">
        <v>568.49113393320795</v>
      </c>
      <c r="L1547">
        <v>540.13871253079606</v>
      </c>
      <c r="M1547">
        <v>44.613207292984796</v>
      </c>
      <c r="N1547">
        <v>1.2288546591428999</v>
      </c>
      <c r="O1547">
        <v>28.205128205128201</v>
      </c>
      <c r="P1547">
        <v>48.746081504702097</v>
      </c>
    </row>
    <row r="1548" spans="1:17" hidden="1" x14ac:dyDescent="0.3">
      <c r="A1548" t="s">
        <v>3267</v>
      </c>
      <c r="B1548" t="s">
        <v>3268</v>
      </c>
      <c r="C1548" t="str">
        <f>IFERROR(VLOOKUP(Table1[[#This Row],[Ticker]],[1]!Table2[[Symbol]:[Industry]],2,FALSE),"-")</f>
        <v>-</v>
      </c>
      <c r="D1548" t="s">
        <v>46</v>
      </c>
      <c r="E1548">
        <v>879.16442614799996</v>
      </c>
      <c r="F1548">
        <v>221.07</v>
      </c>
      <c r="G1548">
        <v>219.47746127417099</v>
      </c>
      <c r="H1548">
        <v>15.181511966982001</v>
      </c>
      <c r="I1548">
        <v>80.905349743380597</v>
      </c>
      <c r="J1548">
        <v>11.559728362046499</v>
      </c>
      <c r="K1548">
        <v>183.80306798337801</v>
      </c>
      <c r="L1548">
        <v>135.66256435506199</v>
      </c>
      <c r="M1548">
        <v>79.158738273605906</v>
      </c>
      <c r="N1548">
        <v>0.39285813311383899</v>
      </c>
      <c r="O1548">
        <v>6.7716108020084098</v>
      </c>
      <c r="P1548">
        <v>253.429256594724</v>
      </c>
      <c r="Q1548">
        <v>0.134230048034926</v>
      </c>
    </row>
    <row r="1549" spans="1:17" hidden="1" x14ac:dyDescent="0.3">
      <c r="A1549" t="s">
        <v>3269</v>
      </c>
      <c r="B1549" t="s">
        <v>3270</v>
      </c>
      <c r="C1549" t="str">
        <f>IFERROR(VLOOKUP(Table1[[#This Row],[Ticker]],[1]!Table2[[Symbol]:[Industry]],2,FALSE),"-")</f>
        <v>-</v>
      </c>
      <c r="D1549" t="s">
        <v>3271</v>
      </c>
      <c r="E1549">
        <v>875.48233637999897</v>
      </c>
      <c r="F1549">
        <v>415.85</v>
      </c>
      <c r="G1549">
        <v>248.45312664554899</v>
      </c>
      <c r="H1549">
        <v>63.095791285033698</v>
      </c>
      <c r="I1549">
        <v>35.173957394003899</v>
      </c>
      <c r="J1549">
        <v>0.32260524480778002</v>
      </c>
      <c r="K1549">
        <v>320.388823314756</v>
      </c>
      <c r="L1549">
        <v>259.791749916973</v>
      </c>
      <c r="M1549">
        <v>77.494509676989097</v>
      </c>
      <c r="N1549">
        <v>2.41583118885291</v>
      </c>
      <c r="O1549">
        <v>5.3264398220512099</v>
      </c>
      <c r="P1549">
        <v>278.21737153251399</v>
      </c>
    </row>
    <row r="1550" spans="1:17" hidden="1" x14ac:dyDescent="0.3">
      <c r="A1550" t="s">
        <v>3272</v>
      </c>
      <c r="B1550" t="s">
        <v>3273</v>
      </c>
      <c r="C1550" t="str">
        <f>IFERROR(VLOOKUP(Table1[[#This Row],[Ticker]],[1]!Table2[[Symbol]:[Industry]],2,FALSE),"-")</f>
        <v>-</v>
      </c>
      <c r="D1550" t="s">
        <v>743</v>
      </c>
      <c r="E1550">
        <v>875.43042120999996</v>
      </c>
      <c r="F1550">
        <v>276.45999999999998</v>
      </c>
      <c r="G1550">
        <v>1.15397266287588</v>
      </c>
      <c r="H1550">
        <v>-8.4103570676043904E-2</v>
      </c>
      <c r="I1550">
        <v>0.70508049582171495</v>
      </c>
      <c r="J1550">
        <v>0.14777524401572101</v>
      </c>
      <c r="K1550">
        <v>267.62345586622899</v>
      </c>
      <c r="L1550">
        <v>248.14919691741301</v>
      </c>
      <c r="M1550">
        <v>62.3816521735951</v>
      </c>
      <c r="N1550">
        <v>0.29460763305881599</v>
      </c>
      <c r="O1550">
        <v>3.09267163423281</v>
      </c>
      <c r="P1550">
        <v>34.008725157537498</v>
      </c>
      <c r="Q1550">
        <v>1.7242551089885001E-2</v>
      </c>
    </row>
    <row r="1551" spans="1:17" hidden="1" x14ac:dyDescent="0.3">
      <c r="A1551" t="s">
        <v>3274</v>
      </c>
      <c r="B1551" t="s">
        <v>3275</v>
      </c>
      <c r="C1551" t="str">
        <f>IFERROR(VLOOKUP(Table1[[#This Row],[Ticker]],[1]!Table2[[Symbol]:[Industry]],2,FALSE),"-")</f>
        <v>-</v>
      </c>
      <c r="D1551" t="s">
        <v>993</v>
      </c>
      <c r="E1551">
        <v>870.60685525999997</v>
      </c>
      <c r="F1551">
        <v>131.34</v>
      </c>
      <c r="G1551">
        <v>-44.809523024093501</v>
      </c>
      <c r="H1551">
        <v>-4.5696974603449698</v>
      </c>
      <c r="I1551">
        <v>-18.607733626712001</v>
      </c>
      <c r="J1551">
        <v>-4.3567825116366299</v>
      </c>
      <c r="K1551">
        <v>134.18452741463599</v>
      </c>
      <c r="L1551">
        <v>140.14847059206701</v>
      </c>
      <c r="M1551">
        <v>44.840642186630198</v>
      </c>
      <c r="N1551">
        <v>0.49081497749353897</v>
      </c>
      <c r="O1551">
        <v>43.520633470382201</v>
      </c>
      <c r="P1551">
        <v>16.850533807829098</v>
      </c>
    </row>
    <row r="1552" spans="1:17" hidden="1" x14ac:dyDescent="0.3">
      <c r="A1552" t="s">
        <v>3276</v>
      </c>
      <c r="B1552" t="s">
        <v>3277</v>
      </c>
      <c r="C1552" t="str">
        <f>IFERROR(VLOOKUP(Table1[[#This Row],[Ticker]],[1]!Table2[[Symbol]:[Industry]],2,FALSE),"-")</f>
        <v>-</v>
      </c>
      <c r="D1552" t="s">
        <v>385</v>
      </c>
      <c r="E1552">
        <v>869.80162208599995</v>
      </c>
      <c r="F1552">
        <v>206.05</v>
      </c>
      <c r="G1552">
        <v>-2.4156663950000898</v>
      </c>
      <c r="H1552">
        <v>-2.1315150031605299</v>
      </c>
      <c r="I1552">
        <v>-18.2236144738146</v>
      </c>
      <c r="J1552">
        <v>0.97419683578090699</v>
      </c>
      <c r="K1552">
        <v>205.28672043503701</v>
      </c>
      <c r="L1552">
        <v>193.332559629081</v>
      </c>
      <c r="M1552">
        <v>55.914737433591398</v>
      </c>
      <c r="N1552">
        <v>0.40016819232052803</v>
      </c>
      <c r="O1552">
        <v>25.212327105071498</v>
      </c>
      <c r="P1552">
        <v>52.291204730229097</v>
      </c>
      <c r="Q1552">
        <v>5.3314334698613998E-2</v>
      </c>
    </row>
    <row r="1553" spans="1:17" hidden="1" x14ac:dyDescent="0.3">
      <c r="A1553" t="s">
        <v>3278</v>
      </c>
      <c r="B1553" t="s">
        <v>3279</v>
      </c>
      <c r="C1553" t="str">
        <f>IFERROR(VLOOKUP(Table1[[#This Row],[Ticker]],[1]!Table2[[Symbol]:[Industry]],2,FALSE),"-")</f>
        <v>-</v>
      </c>
      <c r="D1553" t="s">
        <v>51</v>
      </c>
      <c r="E1553">
        <v>869.68810283999903</v>
      </c>
      <c r="F1553">
        <v>302.64999999999998</v>
      </c>
      <c r="G1553">
        <v>77.814630284502201</v>
      </c>
      <c r="H1553">
        <v>16.5740098431238</v>
      </c>
      <c r="I1553">
        <v>58.4699281925066</v>
      </c>
      <c r="J1553">
        <v>-0.73907033451485504</v>
      </c>
      <c r="K1553">
        <v>241.060331029666</v>
      </c>
      <c r="L1553">
        <v>192.08654230960701</v>
      </c>
      <c r="M1553">
        <v>66.200955113211606</v>
      </c>
      <c r="N1553">
        <v>1.38480552435495</v>
      </c>
      <c r="O1553">
        <v>9.8628779117792895</v>
      </c>
      <c r="P1553">
        <v>110.173611111111</v>
      </c>
      <c r="Q1553">
        <v>1.515740242447E-3</v>
      </c>
    </row>
    <row r="1554" spans="1:17" hidden="1" x14ac:dyDescent="0.3">
      <c r="A1554" t="s">
        <v>3280</v>
      </c>
      <c r="B1554" t="s">
        <v>3281</v>
      </c>
      <c r="C1554" t="str">
        <f>IFERROR(VLOOKUP(Table1[[#This Row],[Ticker]],[1]!Table2[[Symbol]:[Industry]],2,FALSE),"-")</f>
        <v>-</v>
      </c>
      <c r="D1554" t="s">
        <v>602</v>
      </c>
      <c r="E1554">
        <v>869.34586520000005</v>
      </c>
      <c r="F1554">
        <v>13.52</v>
      </c>
      <c r="G1554">
        <v>-13.446253255166299</v>
      </c>
      <c r="H1554">
        <v>0.43616791416223599</v>
      </c>
      <c r="I1554">
        <v>-13.6072875300577</v>
      </c>
      <c r="J1554">
        <v>3.7665900428436401</v>
      </c>
      <c r="K1554">
        <v>13.7164010421596</v>
      </c>
      <c r="L1554">
        <v>13.456690748090701</v>
      </c>
      <c r="M1554">
        <v>61.553398532233103</v>
      </c>
      <c r="N1554">
        <v>0.52277139370462999</v>
      </c>
      <c r="O1554">
        <v>35.355029585798803</v>
      </c>
      <c r="P1554">
        <v>35.199999999999903</v>
      </c>
      <c r="Q1554">
        <v>4.4321676412852999E-2</v>
      </c>
    </row>
    <row r="1555" spans="1:17" hidden="1" x14ac:dyDescent="0.3">
      <c r="A1555" t="s">
        <v>3282</v>
      </c>
      <c r="B1555" t="s">
        <v>3283</v>
      </c>
      <c r="C1555" t="str">
        <f>IFERROR(VLOOKUP(Table1[[#This Row],[Ticker]],[1]!Table2[[Symbol]:[Industry]],2,FALSE),"-")</f>
        <v>-</v>
      </c>
      <c r="D1555" t="s">
        <v>21</v>
      </c>
      <c r="E1555">
        <v>869.25984277500004</v>
      </c>
      <c r="F1555">
        <v>461.2</v>
      </c>
      <c r="G1555">
        <v>240.52881011102701</v>
      </c>
      <c r="H1555">
        <v>34.273802652157102</v>
      </c>
      <c r="I1555">
        <v>44.061256254954898</v>
      </c>
      <c r="J1555">
        <v>6.96497590825971</v>
      </c>
      <c r="K1555">
        <v>363.01464338741499</v>
      </c>
      <c r="L1555">
        <v>279.12430018028698</v>
      </c>
      <c r="M1555">
        <v>76.876720829589402</v>
      </c>
      <c r="N1555">
        <v>0.80767150233587404</v>
      </c>
      <c r="O1555">
        <v>11.188204683434501</v>
      </c>
      <c r="P1555">
        <v>280.05768438401299</v>
      </c>
    </row>
    <row r="1556" spans="1:17" hidden="1" x14ac:dyDescent="0.3">
      <c r="A1556" t="s">
        <v>3284</v>
      </c>
      <c r="B1556" t="s">
        <v>3285</v>
      </c>
      <c r="C1556" t="str">
        <f>IFERROR(VLOOKUP(Table1[[#This Row],[Ticker]],[1]!Table2[[Symbol]:[Industry]],2,FALSE),"-")</f>
        <v>-</v>
      </c>
      <c r="D1556" t="s">
        <v>359</v>
      </c>
      <c r="E1556">
        <v>867.23097600000006</v>
      </c>
      <c r="F1556">
        <v>8.77</v>
      </c>
      <c r="G1556">
        <v>62.983007860287202</v>
      </c>
      <c r="H1556">
        <v>-7.7106960590070202</v>
      </c>
      <c r="I1556">
        <v>-51.929152066428301</v>
      </c>
      <c r="J1556">
        <v>-1.3642955597400901</v>
      </c>
      <c r="K1556">
        <v>9.0587462966308596</v>
      </c>
      <c r="L1556">
        <v>8.2398006728928106</v>
      </c>
      <c r="M1556">
        <v>45.465082445540098</v>
      </c>
      <c r="N1556">
        <v>0.75435492852600605</v>
      </c>
      <c r="O1556">
        <v>77.309007981755997</v>
      </c>
      <c r="P1556">
        <v>119.24999999999901</v>
      </c>
      <c r="Q1556">
        <v>0.18196274247340699</v>
      </c>
    </row>
    <row r="1557" spans="1:17" hidden="1" x14ac:dyDescent="0.3">
      <c r="A1557" t="s">
        <v>3286</v>
      </c>
      <c r="B1557" t="s">
        <v>3287</v>
      </c>
      <c r="C1557" t="str">
        <f>IFERROR(VLOOKUP(Table1[[#This Row],[Ticker]],[1]!Table2[[Symbol]:[Industry]],2,FALSE),"-")</f>
        <v>-</v>
      </c>
      <c r="D1557" t="s">
        <v>51</v>
      </c>
      <c r="E1557">
        <v>865.85884643999998</v>
      </c>
      <c r="F1557">
        <v>144.31</v>
      </c>
      <c r="G1557">
        <v>2.0859150033954101</v>
      </c>
      <c r="H1557">
        <v>1.77920580482512</v>
      </c>
      <c r="I1557">
        <v>21.374613791128301</v>
      </c>
      <c r="J1557">
        <v>6.6109296654851404</v>
      </c>
      <c r="K1557">
        <v>139.890138223924</v>
      </c>
      <c r="L1557">
        <v>117.770289755394</v>
      </c>
      <c r="M1557">
        <v>52.648187670057602</v>
      </c>
      <c r="N1557">
        <v>0.60451938782724302</v>
      </c>
      <c r="O1557">
        <v>28.889196867853901</v>
      </c>
      <c r="P1557">
        <v>76.310323762981</v>
      </c>
      <c r="Q1557">
        <v>6.8857916797624999E-2</v>
      </c>
    </row>
    <row r="1558" spans="1:17" hidden="1" x14ac:dyDescent="0.3">
      <c r="A1558" t="s">
        <v>3288</v>
      </c>
      <c r="B1558" t="s">
        <v>3289</v>
      </c>
      <c r="C1558" t="str">
        <f>IFERROR(VLOOKUP(Table1[[#This Row],[Ticker]],[1]!Table2[[Symbol]:[Industry]],2,FALSE),"-")</f>
        <v>-</v>
      </c>
      <c r="D1558" t="s">
        <v>632</v>
      </c>
      <c r="E1558">
        <v>864.46282369999994</v>
      </c>
      <c r="F1558">
        <v>849.25</v>
      </c>
      <c r="G1558">
        <v>-12.5535623943838</v>
      </c>
      <c r="H1558">
        <v>-7.3850463416194501</v>
      </c>
      <c r="I1558">
        <v>-15.2282343836702</v>
      </c>
      <c r="J1558">
        <v>-4.0160605601249797</v>
      </c>
      <c r="K1558">
        <v>814.84544859409004</v>
      </c>
      <c r="L1558">
        <v>822.85794782419896</v>
      </c>
      <c r="M1558">
        <v>44.828037295969899</v>
      </c>
      <c r="N1558">
        <v>1.1772824144351599</v>
      </c>
      <c r="O1558">
        <v>17.597880482778901</v>
      </c>
      <c r="P1558">
        <v>20.460992907801401</v>
      </c>
    </row>
    <row r="1559" spans="1:17" hidden="1" x14ac:dyDescent="0.3">
      <c r="A1559" t="s">
        <v>3290</v>
      </c>
      <c r="B1559" t="s">
        <v>3291</v>
      </c>
      <c r="C1559" t="str">
        <f>IFERROR(VLOOKUP(Table1[[#This Row],[Ticker]],[1]!Table2[[Symbol]:[Industry]],2,FALSE),"-")</f>
        <v>-</v>
      </c>
      <c r="D1559" t="s">
        <v>226</v>
      </c>
      <c r="E1559">
        <v>863.39623375999997</v>
      </c>
      <c r="F1559">
        <v>1623.4</v>
      </c>
      <c r="G1559">
        <v>-32.876655737134001</v>
      </c>
      <c r="H1559">
        <v>-7.9386425814645696</v>
      </c>
      <c r="I1559">
        <v>-14.4592660432149</v>
      </c>
      <c r="J1559">
        <v>3.8475352233717302</v>
      </c>
      <c r="K1559">
        <v>1662.9177141294001</v>
      </c>
      <c r="L1559">
        <v>1614.2446010359299</v>
      </c>
      <c r="M1559">
        <v>51.742011675967703</v>
      </c>
      <c r="N1559">
        <v>0.53008446771703199</v>
      </c>
      <c r="O1559">
        <v>24.738203769865699</v>
      </c>
      <c r="P1559">
        <v>25.533560160841301</v>
      </c>
      <c r="Q1559">
        <v>0.139175677075729</v>
      </c>
    </row>
    <row r="1560" spans="1:17" hidden="1" x14ac:dyDescent="0.3">
      <c r="A1560" t="s">
        <v>3292</v>
      </c>
      <c r="B1560" t="s">
        <v>3293</v>
      </c>
      <c r="C1560" t="str">
        <f>IFERROR(VLOOKUP(Table1[[#This Row],[Ticker]],[1]!Table2[[Symbol]:[Industry]],2,FALSE),"-")</f>
        <v>-</v>
      </c>
      <c r="D1560" t="s">
        <v>402</v>
      </c>
      <c r="E1560">
        <v>862.13609403999999</v>
      </c>
      <c r="F1560">
        <v>132.13</v>
      </c>
      <c r="G1560">
        <v>-3.4249796145644398E-2</v>
      </c>
      <c r="H1560">
        <v>-5.5576495274835098</v>
      </c>
      <c r="I1560">
        <v>-57.6377806553567</v>
      </c>
      <c r="J1560">
        <v>7.1642083540097303</v>
      </c>
      <c r="K1560">
        <v>163.026226041543</v>
      </c>
      <c r="L1560">
        <v>169.46043928043201</v>
      </c>
      <c r="M1560">
        <v>64.302408567241699</v>
      </c>
      <c r="N1560">
        <v>4.8311229790148396</v>
      </c>
      <c r="O1560">
        <v>125.72466510255001</v>
      </c>
      <c r="P1560">
        <v>36.216494845360799</v>
      </c>
      <c r="Q1560">
        <v>2.0131747197865001E-2</v>
      </c>
    </row>
    <row r="1561" spans="1:17" hidden="1" x14ac:dyDescent="0.3">
      <c r="A1561" t="s">
        <v>3294</v>
      </c>
      <c r="B1561" t="s">
        <v>3295</v>
      </c>
      <c r="C1561" t="str">
        <f>IFERROR(VLOOKUP(Table1[[#This Row],[Ticker]],[1]!Table2[[Symbol]:[Industry]],2,FALSE),"-")</f>
        <v>-</v>
      </c>
      <c r="D1561" t="s">
        <v>46</v>
      </c>
      <c r="E1561">
        <v>861.95372677499995</v>
      </c>
      <c r="F1561">
        <v>361.15</v>
      </c>
      <c r="G1561">
        <v>341.40340025328197</v>
      </c>
      <c r="H1561">
        <v>50.094042147599403</v>
      </c>
      <c r="I1561">
        <v>10.5141990738919</v>
      </c>
      <c r="J1561">
        <v>5.644466250851</v>
      </c>
      <c r="K1561">
        <v>276.687865923922</v>
      </c>
      <c r="L1561">
        <v>268.31629741304801</v>
      </c>
      <c r="M1561">
        <v>61.268364944856302</v>
      </c>
      <c r="N1561">
        <v>1.79960238568588</v>
      </c>
      <c r="O1561">
        <v>28.879966772808999</v>
      </c>
      <c r="P1561">
        <v>394.72602739726</v>
      </c>
    </row>
    <row r="1562" spans="1:17" hidden="1" x14ac:dyDescent="0.3">
      <c r="A1562" t="s">
        <v>3296</v>
      </c>
      <c r="B1562" t="s">
        <v>3297</v>
      </c>
      <c r="C1562" t="str">
        <f>IFERROR(VLOOKUP(Table1[[#This Row],[Ticker]],[1]!Table2[[Symbol]:[Industry]],2,FALSE),"-")</f>
        <v>-</v>
      </c>
      <c r="D1562" t="s">
        <v>561</v>
      </c>
      <c r="E1562">
        <v>860.75767343999996</v>
      </c>
      <c r="F1562">
        <v>630.75</v>
      </c>
      <c r="G1562">
        <v>34.643418347753602</v>
      </c>
      <c r="H1562">
        <v>-5.9058321779798097</v>
      </c>
      <c r="I1562">
        <v>10.934227313111499</v>
      </c>
      <c r="J1562">
        <v>1.97837770801775</v>
      </c>
      <c r="K1562">
        <v>619.00531700401098</v>
      </c>
      <c r="L1562">
        <v>545.72327742779498</v>
      </c>
      <c r="M1562">
        <v>59.133792353399699</v>
      </c>
      <c r="N1562">
        <v>0.31601863096049598</v>
      </c>
      <c r="O1562">
        <v>17.8279825604439</v>
      </c>
      <c r="P1562">
        <v>91.194301303425206</v>
      </c>
      <c r="Q1562">
        <v>0.106565915224724</v>
      </c>
    </row>
    <row r="1563" spans="1:17" hidden="1" x14ac:dyDescent="0.3">
      <c r="A1563" t="s">
        <v>3298</v>
      </c>
      <c r="B1563" t="s">
        <v>3299</v>
      </c>
      <c r="C1563" t="str">
        <f>IFERROR(VLOOKUP(Table1[[#This Row],[Ticker]],[1]!Table2[[Symbol]:[Industry]],2,FALSE),"-")</f>
        <v>-</v>
      </c>
      <c r="D1563" t="s">
        <v>938</v>
      </c>
      <c r="E1563">
        <v>860.71217569999999</v>
      </c>
      <c r="F1563">
        <v>472.7</v>
      </c>
      <c r="G1563">
        <v>-1.6409800341059499</v>
      </c>
      <c r="H1563">
        <v>24.463703969322999</v>
      </c>
      <c r="I1563">
        <v>36.798192299213902</v>
      </c>
      <c r="J1563">
        <v>27.789550981311301</v>
      </c>
      <c r="K1563">
        <v>368.758835114075</v>
      </c>
      <c r="L1563">
        <v>342.77205824624798</v>
      </c>
      <c r="M1563">
        <v>90.017811852331107</v>
      </c>
      <c r="N1563">
        <v>3.5645804088067101</v>
      </c>
      <c r="O1563">
        <v>3.6598265284535501</v>
      </c>
      <c r="P1563">
        <v>98.613445378151198</v>
      </c>
      <c r="Q1563">
        <v>9.4553056330412E-2</v>
      </c>
    </row>
    <row r="1564" spans="1:17" hidden="1" x14ac:dyDescent="0.3">
      <c r="A1564" t="s">
        <v>3300</v>
      </c>
      <c r="B1564" t="s">
        <v>3301</v>
      </c>
      <c r="C1564" t="str">
        <f>IFERROR(VLOOKUP(Table1[[#This Row],[Ticker]],[1]!Table2[[Symbol]:[Industry]],2,FALSE),"-")</f>
        <v>-</v>
      </c>
      <c r="D1564" t="s">
        <v>577</v>
      </c>
      <c r="E1564">
        <v>860.58960000000002</v>
      </c>
      <c r="F1564">
        <v>1342.15</v>
      </c>
      <c r="G1564">
        <v>-2.26828212454503</v>
      </c>
      <c r="H1564">
        <v>-6.4005148535957801</v>
      </c>
      <c r="I1564">
        <v>27.958863874875899</v>
      </c>
      <c r="J1564">
        <v>2.0521006344338999</v>
      </c>
      <c r="K1564">
        <v>1284.59202740351</v>
      </c>
      <c r="L1564">
        <v>1122.0037787922599</v>
      </c>
      <c r="M1564">
        <v>62.185566916975901</v>
      </c>
      <c r="N1564">
        <v>0.40745029289491203</v>
      </c>
      <c r="O1564">
        <v>16.9019856200871</v>
      </c>
      <c r="P1564">
        <v>67.768749999999997</v>
      </c>
      <c r="Q1564">
        <v>3.2650098572676998E-2</v>
      </c>
    </row>
    <row r="1565" spans="1:17" hidden="1" x14ac:dyDescent="0.3">
      <c r="A1565" t="s">
        <v>3302</v>
      </c>
      <c r="B1565" t="s">
        <v>3303</v>
      </c>
      <c r="C1565" t="str">
        <f>IFERROR(VLOOKUP(Table1[[#This Row],[Ticker]],[1]!Table2[[Symbol]:[Industry]],2,FALSE),"-")</f>
        <v>-</v>
      </c>
      <c r="D1565" t="s">
        <v>1318</v>
      </c>
      <c r="E1565">
        <v>857.94974485499995</v>
      </c>
      <c r="F1565">
        <v>389.15</v>
      </c>
      <c r="G1565">
        <v>108.175223165617</v>
      </c>
      <c r="H1565">
        <v>38.965753893593998</v>
      </c>
      <c r="I1565">
        <v>123.81173442587099</v>
      </c>
      <c r="J1565">
        <v>14.346207746183</v>
      </c>
      <c r="M1565">
        <v>80.973571119301894</v>
      </c>
      <c r="O1565">
        <v>0</v>
      </c>
      <c r="P1565">
        <v>149.775353016688</v>
      </c>
    </row>
    <row r="1566" spans="1:17" hidden="1" x14ac:dyDescent="0.3">
      <c r="A1566" t="s">
        <v>3304</v>
      </c>
      <c r="B1566" t="s">
        <v>3305</v>
      </c>
      <c r="C1566" t="str">
        <f>IFERROR(VLOOKUP(Table1[[#This Row],[Ticker]],[1]!Table2[[Symbol]:[Industry]],2,FALSE),"-")</f>
        <v>-</v>
      </c>
      <c r="D1566" t="s">
        <v>561</v>
      </c>
      <c r="E1566">
        <v>856.83</v>
      </c>
      <c r="F1566">
        <v>79.3</v>
      </c>
      <c r="G1566">
        <v>-39.752894149167503</v>
      </c>
      <c r="H1566">
        <v>-0.23062414828486</v>
      </c>
      <c r="I1566">
        <v>-19.554090215859301</v>
      </c>
      <c r="J1566">
        <v>-1.4840300892101299</v>
      </c>
      <c r="K1566">
        <v>77.117278421269006</v>
      </c>
      <c r="L1566">
        <v>79.262140734798805</v>
      </c>
      <c r="M1566">
        <v>54.666512757340897</v>
      </c>
      <c r="N1566">
        <v>0.81578493939839603</v>
      </c>
      <c r="O1566">
        <v>49.369482976040302</v>
      </c>
      <c r="P1566">
        <v>20.151515151515099</v>
      </c>
      <c r="Q1566">
        <v>3.541247367067E-3</v>
      </c>
    </row>
    <row r="1567" spans="1:17" hidden="1" x14ac:dyDescent="0.3">
      <c r="A1567" t="s">
        <v>3306</v>
      </c>
      <c r="B1567" t="s">
        <v>3307</v>
      </c>
      <c r="C1567" t="str">
        <f>IFERROR(VLOOKUP(Table1[[#This Row],[Ticker]],[1]!Table2[[Symbol]:[Industry]],2,FALSE),"-")</f>
        <v>-</v>
      </c>
      <c r="D1567" t="s">
        <v>650</v>
      </c>
      <c r="E1567">
        <v>856.13941454999997</v>
      </c>
      <c r="F1567">
        <v>35.86</v>
      </c>
      <c r="G1567">
        <v>-37.3415644745943</v>
      </c>
      <c r="H1567">
        <v>-20.3190120935833</v>
      </c>
      <c r="I1567">
        <v>-1.1828517369482401</v>
      </c>
      <c r="J1567">
        <v>-3.0344253798965899</v>
      </c>
      <c r="K1567">
        <v>37.702187329175402</v>
      </c>
      <c r="L1567">
        <v>33.300603815121001</v>
      </c>
      <c r="M1567">
        <v>37.072582037743999</v>
      </c>
      <c r="N1567">
        <v>0.160520963874759</v>
      </c>
      <c r="O1567">
        <v>46.960401561628501</v>
      </c>
      <c r="P1567">
        <v>54.236559139784902</v>
      </c>
      <c r="Q1567">
        <v>-2.2787178581588002E-2</v>
      </c>
    </row>
    <row r="1568" spans="1:17" hidden="1" x14ac:dyDescent="0.3">
      <c r="A1568" t="s">
        <v>3308</v>
      </c>
      <c r="B1568" t="s">
        <v>3309</v>
      </c>
      <c r="C1568" t="str">
        <f>IFERROR(VLOOKUP(Table1[[#This Row],[Ticker]],[1]!Table2[[Symbol]:[Industry]],2,FALSE),"-")</f>
        <v>-</v>
      </c>
      <c r="D1568" t="s">
        <v>136</v>
      </c>
      <c r="E1568">
        <v>855.93974207999997</v>
      </c>
      <c r="F1568">
        <v>180.35</v>
      </c>
      <c r="G1568">
        <v>220.702136768689</v>
      </c>
      <c r="H1568">
        <v>-20.004325743618299</v>
      </c>
      <c r="I1568">
        <v>29.680575120596799</v>
      </c>
      <c r="J1568">
        <v>-5.4689672417313497</v>
      </c>
      <c r="K1568">
        <v>196.891937645241</v>
      </c>
      <c r="L1568">
        <v>143.71854382214499</v>
      </c>
      <c r="M1568">
        <v>28.3510722329823</v>
      </c>
      <c r="N1568">
        <v>0.36937706118371</v>
      </c>
      <c r="O1568">
        <v>48.821735514277698</v>
      </c>
      <c r="P1568">
        <v>267.31160896130302</v>
      </c>
      <c r="Q1568">
        <v>0.17513256586172099</v>
      </c>
    </row>
    <row r="1569" spans="1:17" hidden="1" x14ac:dyDescent="0.3">
      <c r="A1569" t="s">
        <v>3310</v>
      </c>
      <c r="B1569" t="s">
        <v>3311</v>
      </c>
      <c r="C1569" t="str">
        <f>IFERROR(VLOOKUP(Table1[[#This Row],[Ticker]],[1]!Table2[[Symbol]:[Industry]],2,FALSE),"-")</f>
        <v>-</v>
      </c>
      <c r="D1569" t="s">
        <v>359</v>
      </c>
      <c r="E1569">
        <v>855.625</v>
      </c>
      <c r="F1569">
        <v>266.39999999999998</v>
      </c>
      <c r="G1569">
        <v>-9.6560392963433106</v>
      </c>
      <c r="H1569">
        <v>-6.4294246245336097</v>
      </c>
      <c r="I1569">
        <v>9.0915078163962004</v>
      </c>
      <c r="J1569">
        <v>-0.180368269618088</v>
      </c>
      <c r="K1569">
        <v>257.93052647061802</v>
      </c>
      <c r="L1569">
        <v>236.028578893754</v>
      </c>
      <c r="M1569">
        <v>51.141395132265302</v>
      </c>
      <c r="N1569">
        <v>0.36856959511735599</v>
      </c>
      <c r="O1569">
        <v>21.6216216216216</v>
      </c>
      <c r="P1569">
        <v>41.476367498672303</v>
      </c>
      <c r="Q1569">
        <v>-2.2833337746615001E-2</v>
      </c>
    </row>
    <row r="1570" spans="1:17" hidden="1" x14ac:dyDescent="0.3">
      <c r="A1570" t="s">
        <v>3312</v>
      </c>
      <c r="B1570" t="s">
        <v>3313</v>
      </c>
      <c r="C1570" t="str">
        <f>IFERROR(VLOOKUP(Table1[[#This Row],[Ticker]],[1]!Table2[[Symbol]:[Industry]],2,FALSE),"-")</f>
        <v>-</v>
      </c>
      <c r="D1570" t="s">
        <v>80</v>
      </c>
      <c r="E1570">
        <v>854.80442635999998</v>
      </c>
      <c r="F1570">
        <v>91.88</v>
      </c>
      <c r="G1570">
        <v>-41.418091040811603</v>
      </c>
      <c r="H1570">
        <v>-7.42556375380292</v>
      </c>
      <c r="I1570">
        <v>-24.049302254162999</v>
      </c>
      <c r="J1570">
        <v>-1.1390703345148501</v>
      </c>
      <c r="K1570">
        <v>94.864571831415205</v>
      </c>
      <c r="L1570">
        <v>94.0202223626072</v>
      </c>
      <c r="M1570">
        <v>38.397948219099803</v>
      </c>
      <c r="N1570">
        <v>0.31734698519272297</v>
      </c>
      <c r="O1570">
        <v>51.501959077057002</v>
      </c>
      <c r="P1570">
        <v>20.8947368421052</v>
      </c>
      <c r="Q1570">
        <v>-5.6112672941212999E-2</v>
      </c>
    </row>
    <row r="1571" spans="1:17" hidden="1" x14ac:dyDescent="0.3">
      <c r="A1571" t="s">
        <v>3314</v>
      </c>
      <c r="B1571" t="s">
        <v>3315</v>
      </c>
      <c r="C1571" t="str">
        <f>IFERROR(VLOOKUP(Table1[[#This Row],[Ticker]],[1]!Table2[[Symbol]:[Industry]],2,FALSE),"-")</f>
        <v>-</v>
      </c>
      <c r="D1571" t="s">
        <v>156</v>
      </c>
      <c r="E1571">
        <v>853.43945251499997</v>
      </c>
      <c r="F1571">
        <v>995.25</v>
      </c>
      <c r="G1571">
        <v>-62.563029491962098</v>
      </c>
      <c r="H1571">
        <v>-5.9130988714432702</v>
      </c>
      <c r="I1571">
        <v>-21.511876563618699</v>
      </c>
      <c r="J1571">
        <v>-4.20089277811286</v>
      </c>
      <c r="K1571">
        <v>1047.73062251843</v>
      </c>
      <c r="L1571">
        <v>1135.3380260271399</v>
      </c>
      <c r="M1571">
        <v>34.917464036873497</v>
      </c>
      <c r="N1571">
        <v>0.96112393322040701</v>
      </c>
      <c r="O1571">
        <v>62.270786234614398</v>
      </c>
      <c r="P1571">
        <v>10.3748475102583</v>
      </c>
      <c r="Q1571">
        <v>9.2926721023560005E-2</v>
      </c>
    </row>
    <row r="1572" spans="1:17" hidden="1" x14ac:dyDescent="0.3">
      <c r="A1572" t="s">
        <v>3316</v>
      </c>
      <c r="B1572" t="s">
        <v>3317</v>
      </c>
      <c r="C1572" t="str">
        <f>IFERROR(VLOOKUP(Table1[[#This Row],[Ticker]],[1]!Table2[[Symbol]:[Industry]],2,FALSE),"-")</f>
        <v>-</v>
      </c>
      <c r="D1572" t="s">
        <v>262</v>
      </c>
      <c r="E1572">
        <v>852.85561840000003</v>
      </c>
      <c r="F1572">
        <v>174.48</v>
      </c>
      <c r="G1572">
        <v>5.1255888973406698</v>
      </c>
      <c r="H1572">
        <v>-14.121962054295601</v>
      </c>
      <c r="I1572">
        <v>17.208359711639499</v>
      </c>
      <c r="J1572">
        <v>-7.5851943710257302E-2</v>
      </c>
      <c r="K1572">
        <v>170.627979518118</v>
      </c>
      <c r="L1572">
        <v>142.94808303396499</v>
      </c>
      <c r="M1572">
        <v>43.125671191056398</v>
      </c>
      <c r="N1572">
        <v>0.122652473182673</v>
      </c>
      <c r="O1572">
        <v>19.4119669876203</v>
      </c>
      <c r="P1572">
        <v>62.913165266106397</v>
      </c>
    </row>
    <row r="1573" spans="1:17" hidden="1" x14ac:dyDescent="0.3">
      <c r="A1573" t="s">
        <v>3318</v>
      </c>
      <c r="B1573" t="s">
        <v>3319</v>
      </c>
      <c r="C1573" t="str">
        <f>IFERROR(VLOOKUP(Table1[[#This Row],[Ticker]],[1]!Table2[[Symbol]:[Industry]],2,FALSE),"-")</f>
        <v>-</v>
      </c>
      <c r="D1573" t="s">
        <v>770</v>
      </c>
      <c r="E1573">
        <v>852.67979634200003</v>
      </c>
      <c r="F1573">
        <v>201.98</v>
      </c>
      <c r="G1573">
        <v>-17.177845778827201</v>
      </c>
      <c r="H1573">
        <v>-7.0809136437356397</v>
      </c>
      <c r="I1573">
        <v>-43.4064451113058</v>
      </c>
      <c r="J1573">
        <v>10.0156257980818</v>
      </c>
      <c r="K1573">
        <v>200.98794914049</v>
      </c>
      <c r="L1573">
        <v>215.492264751801</v>
      </c>
      <c r="M1573">
        <v>71.650581859225596</v>
      </c>
      <c r="N1573">
        <v>2.1647717347609499</v>
      </c>
      <c r="O1573">
        <v>64.867808693930101</v>
      </c>
      <c r="P1573">
        <v>20.585074626865602</v>
      </c>
    </row>
    <row r="1574" spans="1:17" hidden="1" x14ac:dyDescent="0.3">
      <c r="A1574" t="s">
        <v>3320</v>
      </c>
      <c r="B1574" t="s">
        <v>3321</v>
      </c>
      <c r="C1574" t="str">
        <f>IFERROR(VLOOKUP(Table1[[#This Row],[Ticker]],[1]!Table2[[Symbol]:[Industry]],2,FALSE),"-")</f>
        <v>-</v>
      </c>
      <c r="D1574" t="s">
        <v>632</v>
      </c>
      <c r="E1574">
        <v>850.69383749999997</v>
      </c>
      <c r="F1574">
        <v>1560.7</v>
      </c>
      <c r="G1574">
        <v>-0.82339888564360897</v>
      </c>
      <c r="H1574">
        <v>3.436535478298</v>
      </c>
      <c r="I1574">
        <v>0.68871601648668501</v>
      </c>
      <c r="J1574">
        <v>-3.7050600973196999</v>
      </c>
      <c r="K1574">
        <v>1439.3557610222399</v>
      </c>
      <c r="L1574">
        <v>1375.4176634589101</v>
      </c>
      <c r="M1574">
        <v>48.905717852993597</v>
      </c>
      <c r="N1574">
        <v>1.75885913043478</v>
      </c>
      <c r="O1574">
        <v>5.9396424681232798</v>
      </c>
      <c r="P1574">
        <v>38.115044247787601</v>
      </c>
      <c r="Q1574">
        <v>-4.3249653277268998E-2</v>
      </c>
    </row>
    <row r="1575" spans="1:17" hidden="1" x14ac:dyDescent="0.3">
      <c r="A1575" t="s">
        <v>3322</v>
      </c>
      <c r="B1575" t="s">
        <v>3323</v>
      </c>
      <c r="C1575" t="str">
        <f>IFERROR(VLOOKUP(Table1[[#This Row],[Ticker]],[1]!Table2[[Symbol]:[Industry]],2,FALSE),"-")</f>
        <v>-</v>
      </c>
      <c r="D1575" t="s">
        <v>139</v>
      </c>
      <c r="E1575">
        <v>850.645775512</v>
      </c>
      <c r="F1575">
        <v>60.94</v>
      </c>
      <c r="G1575">
        <v>65.869784005490303</v>
      </c>
      <c r="H1575">
        <v>37.577349802816997</v>
      </c>
      <c r="I1575">
        <v>25.004686464612099</v>
      </c>
      <c r="J1575">
        <v>-0.55176874721326796</v>
      </c>
      <c r="K1575">
        <v>52.743656005524002</v>
      </c>
      <c r="L1575">
        <v>44.681156765556999</v>
      </c>
      <c r="M1575">
        <v>61.3754407953125</v>
      </c>
      <c r="N1575">
        <v>1.0851698034850299</v>
      </c>
      <c r="O1575">
        <v>13.9645553002953</v>
      </c>
      <c r="P1575">
        <v>125.703703703703</v>
      </c>
      <c r="Q1575">
        <v>0.122895667596538</v>
      </c>
    </row>
    <row r="1576" spans="1:17" hidden="1" x14ac:dyDescent="0.3">
      <c r="A1576" t="s">
        <v>3324</v>
      </c>
      <c r="B1576" t="s">
        <v>3325</v>
      </c>
      <c r="C1576" t="str">
        <f>IFERROR(VLOOKUP(Table1[[#This Row],[Ticker]],[1]!Table2[[Symbol]:[Industry]],2,FALSE),"-")</f>
        <v>-</v>
      </c>
      <c r="D1576" t="s">
        <v>3326</v>
      </c>
      <c r="E1576">
        <v>848.03598480000005</v>
      </c>
      <c r="F1576">
        <v>5.47</v>
      </c>
      <c r="G1576">
        <v>-2.5549425613840802</v>
      </c>
      <c r="H1576">
        <v>-16.175469981194102</v>
      </c>
      <c r="I1576">
        <v>-67.375596874575194</v>
      </c>
      <c r="J1576">
        <v>6.6922549666899602</v>
      </c>
      <c r="K1576">
        <v>7.1963261271837897</v>
      </c>
      <c r="L1576">
        <v>8.9423986227481809</v>
      </c>
      <c r="M1576">
        <v>56.5520653281054</v>
      </c>
      <c r="N1576">
        <v>0.927832967342757</v>
      </c>
      <c r="O1576">
        <v>210.78610603290599</v>
      </c>
      <c r="P1576">
        <v>30.238095238095202</v>
      </c>
      <c r="Q1576">
        <v>2.3131623290238001E-2</v>
      </c>
    </row>
    <row r="1577" spans="1:17" hidden="1" x14ac:dyDescent="0.3">
      <c r="A1577" t="s">
        <v>3327</v>
      </c>
      <c r="B1577" t="s">
        <v>3328</v>
      </c>
      <c r="C1577" t="str">
        <f>IFERROR(VLOOKUP(Table1[[#This Row],[Ticker]],[1]!Table2[[Symbol]:[Industry]],2,FALSE),"-")</f>
        <v>-</v>
      </c>
      <c r="D1577" t="s">
        <v>306</v>
      </c>
      <c r="E1577">
        <v>848.01656800000001</v>
      </c>
      <c r="F1577">
        <v>99.65</v>
      </c>
      <c r="G1577">
        <v>0.73601703026868004</v>
      </c>
      <c r="H1577">
        <v>-11.967099469787801</v>
      </c>
      <c r="I1577">
        <v>-0.56648006545845797</v>
      </c>
      <c r="J1577">
        <v>-3.2479472349562499</v>
      </c>
      <c r="K1577">
        <v>103.606688113676</v>
      </c>
      <c r="L1577">
        <v>95.774460102828996</v>
      </c>
      <c r="M1577">
        <v>48.9248288003459</v>
      </c>
      <c r="N1577">
        <v>0.40841090598911101</v>
      </c>
      <c r="O1577">
        <v>27.345709984947302</v>
      </c>
      <c r="P1577">
        <v>39.1759776536313</v>
      </c>
      <c r="Q1577">
        <v>-5.9648495946262002E-2</v>
      </c>
    </row>
    <row r="1578" spans="1:17" hidden="1" x14ac:dyDescent="0.3">
      <c r="A1578" t="s">
        <v>3329</v>
      </c>
      <c r="B1578" t="s">
        <v>3330</v>
      </c>
      <c r="C1578" t="str">
        <f>IFERROR(VLOOKUP(Table1[[#This Row],[Ticker]],[1]!Table2[[Symbol]:[Industry]],2,FALSE),"-")</f>
        <v>-</v>
      </c>
      <c r="D1578" t="s">
        <v>139</v>
      </c>
      <c r="E1578">
        <v>842.42900276499995</v>
      </c>
      <c r="F1578">
        <v>396.35</v>
      </c>
      <c r="G1578">
        <v>85.526358046222995</v>
      </c>
      <c r="H1578">
        <v>5.34702273542025</v>
      </c>
      <c r="I1578">
        <v>32.9682025395526</v>
      </c>
      <c r="J1578">
        <v>-1.20108968455206</v>
      </c>
      <c r="K1578">
        <v>372.57729288437298</v>
      </c>
      <c r="L1578">
        <v>307.52414170441699</v>
      </c>
      <c r="M1578">
        <v>65.931674729851295</v>
      </c>
      <c r="N1578">
        <v>0.76755632400368701</v>
      </c>
      <c r="O1578">
        <v>5.5758799041251299</v>
      </c>
      <c r="P1578">
        <v>124.243281471004</v>
      </c>
      <c r="Q1578">
        <v>0.113190680076255</v>
      </c>
    </row>
    <row r="1579" spans="1:17" hidden="1" x14ac:dyDescent="0.3">
      <c r="A1579" t="s">
        <v>3331</v>
      </c>
      <c r="B1579" t="s">
        <v>3332</v>
      </c>
      <c r="C1579" t="str">
        <f>IFERROR(VLOOKUP(Table1[[#This Row],[Ticker]],[1]!Table2[[Symbol]:[Industry]],2,FALSE),"-")</f>
        <v>-</v>
      </c>
      <c r="D1579" t="s">
        <v>402</v>
      </c>
      <c r="E1579">
        <v>841.61468430000002</v>
      </c>
      <c r="F1579">
        <v>573.5</v>
      </c>
      <c r="G1579">
        <v>182.344598650449</v>
      </c>
      <c r="H1579">
        <v>2.23936716785694</v>
      </c>
      <c r="I1579">
        <v>64.504878116007106</v>
      </c>
      <c r="J1579">
        <v>-2.5507945318119201</v>
      </c>
      <c r="K1579">
        <v>518.51402132884402</v>
      </c>
      <c r="M1579">
        <v>57.944963967185203</v>
      </c>
      <c r="N1579">
        <v>0.58514750762970502</v>
      </c>
      <c r="O1579">
        <v>8.97994768962511</v>
      </c>
      <c r="P1579">
        <v>263.89593908629399</v>
      </c>
    </row>
    <row r="1580" spans="1:17" hidden="1" x14ac:dyDescent="0.3">
      <c r="A1580" t="s">
        <v>3333</v>
      </c>
      <c r="B1580" t="s">
        <v>3334</v>
      </c>
      <c r="C1580" t="str">
        <f>IFERROR(VLOOKUP(Table1[[#This Row],[Ticker]],[1]!Table2[[Symbol]:[Industry]],2,FALSE),"-")</f>
        <v>-</v>
      </c>
      <c r="D1580" t="s">
        <v>650</v>
      </c>
      <c r="E1580">
        <v>834.75</v>
      </c>
      <c r="F1580">
        <v>277.45</v>
      </c>
      <c r="G1580">
        <v>-36.971602746497197</v>
      </c>
      <c r="H1580">
        <v>-5.2572287375765097</v>
      </c>
      <c r="I1580">
        <v>-18.455319833608499</v>
      </c>
      <c r="J1580">
        <v>1.70698399924969</v>
      </c>
      <c r="K1580">
        <v>268.71646816344003</v>
      </c>
      <c r="L1580">
        <v>260.04594283468498</v>
      </c>
      <c r="M1580">
        <v>56.157675091884101</v>
      </c>
      <c r="N1580">
        <v>0.49202942571892</v>
      </c>
      <c r="O1580">
        <v>54.874752207604899</v>
      </c>
      <c r="P1580">
        <v>32.751196172248797</v>
      </c>
      <c r="Q1580">
        <v>0.110680489585952</v>
      </c>
    </row>
    <row r="1581" spans="1:17" hidden="1" x14ac:dyDescent="0.3">
      <c r="A1581" t="s">
        <v>3335</v>
      </c>
      <c r="B1581" t="s">
        <v>3336</v>
      </c>
      <c r="C1581" t="str">
        <f>IFERROR(VLOOKUP(Table1[[#This Row],[Ticker]],[1]!Table2[[Symbol]:[Industry]],2,FALSE),"-")</f>
        <v>-</v>
      </c>
      <c r="D1581" t="s">
        <v>2598</v>
      </c>
      <c r="E1581">
        <v>834.68823880000002</v>
      </c>
      <c r="F1581">
        <v>29.53</v>
      </c>
      <c r="G1581">
        <v>-58.470184046791601</v>
      </c>
      <c r="H1581">
        <v>0.18663156006453799</v>
      </c>
      <c r="I1581">
        <v>-45.469282103810301</v>
      </c>
      <c r="J1581">
        <v>12.443019217723901</v>
      </c>
      <c r="K1581">
        <v>30.1221147815954</v>
      </c>
      <c r="L1581">
        <v>35.389560176476898</v>
      </c>
      <c r="M1581">
        <v>61.612336926905002</v>
      </c>
      <c r="N1581">
        <v>1.37993118796664</v>
      </c>
      <c r="O1581">
        <v>99.796816796478097</v>
      </c>
      <c r="P1581">
        <v>13.533256439830801</v>
      </c>
      <c r="Q1581">
        <v>2.4512079282959998E-2</v>
      </c>
    </row>
    <row r="1582" spans="1:17" hidden="1" x14ac:dyDescent="0.3">
      <c r="A1582" t="s">
        <v>3337</v>
      </c>
      <c r="B1582" t="s">
        <v>3338</v>
      </c>
      <c r="C1582" t="str">
        <f>IFERROR(VLOOKUP(Table1[[#This Row],[Ticker]],[1]!Table2[[Symbol]:[Industry]],2,FALSE),"-")</f>
        <v>-</v>
      </c>
      <c r="D1582" t="s">
        <v>113</v>
      </c>
      <c r="E1582">
        <v>834.21798980000005</v>
      </c>
      <c r="F1582">
        <v>642.20000000000005</v>
      </c>
      <c r="G1582">
        <v>105.218943993778</v>
      </c>
      <c r="H1582">
        <v>5.3752413397726997</v>
      </c>
      <c r="I1582">
        <v>19.6695079250193</v>
      </c>
      <c r="J1582">
        <v>0.81568650319303404</v>
      </c>
      <c r="K1582">
        <v>614.99314345391895</v>
      </c>
      <c r="L1582">
        <v>518.97326470466703</v>
      </c>
      <c r="M1582">
        <v>66.024780611064301</v>
      </c>
      <c r="N1582">
        <v>1.9306169844469601</v>
      </c>
      <c r="O1582">
        <v>23.987854251012099</v>
      </c>
      <c r="P1582">
        <v>163.31787747739</v>
      </c>
      <c r="Q1582">
        <v>0.135608387859318</v>
      </c>
    </row>
    <row r="1583" spans="1:17" hidden="1" x14ac:dyDescent="0.3">
      <c r="A1583" t="s">
        <v>3339</v>
      </c>
      <c r="B1583" t="s">
        <v>3340</v>
      </c>
      <c r="C1583" t="str">
        <f>IFERROR(VLOOKUP(Table1[[#This Row],[Ticker]],[1]!Table2[[Symbol]:[Industry]],2,FALSE),"-")</f>
        <v>-</v>
      </c>
      <c r="D1583" t="s">
        <v>262</v>
      </c>
      <c r="E1583">
        <v>832.14829663499995</v>
      </c>
      <c r="F1583">
        <v>2070.9</v>
      </c>
      <c r="G1583">
        <v>169.67184533859799</v>
      </c>
      <c r="H1583">
        <v>41.614772964413802</v>
      </c>
      <c r="I1583">
        <v>47.800485936975498</v>
      </c>
      <c r="J1583">
        <v>-9.1159867108214705</v>
      </c>
      <c r="K1583">
        <v>1707.2072751390101</v>
      </c>
      <c r="L1583">
        <v>1322.03872587667</v>
      </c>
      <c r="M1583">
        <v>65.521636306003003</v>
      </c>
      <c r="N1583">
        <v>2.4452455548438099</v>
      </c>
      <c r="O1583">
        <v>16.4517842483944</v>
      </c>
      <c r="P1583">
        <v>244.57570715474199</v>
      </c>
      <c r="Q1583">
        <v>0.19757395864180499</v>
      </c>
    </row>
    <row r="1584" spans="1:17" hidden="1" x14ac:dyDescent="0.3">
      <c r="A1584" t="s">
        <v>3341</v>
      </c>
      <c r="B1584" t="s">
        <v>3342</v>
      </c>
      <c r="C1584" t="str">
        <f>IFERROR(VLOOKUP(Table1[[#This Row],[Ticker]],[1]!Table2[[Symbol]:[Industry]],2,FALSE),"-")</f>
        <v>-</v>
      </c>
      <c r="D1584" t="s">
        <v>412</v>
      </c>
      <c r="E1584">
        <v>824.98982720000004</v>
      </c>
      <c r="F1584">
        <v>76.989999999999995</v>
      </c>
      <c r="G1584">
        <v>11.501810158906</v>
      </c>
      <c r="H1584">
        <v>-4.4180861081144496</v>
      </c>
      <c r="I1584">
        <v>1.38614484290536</v>
      </c>
      <c r="J1584">
        <v>-2.9238992884067798</v>
      </c>
      <c r="K1584">
        <v>74.636340094131796</v>
      </c>
      <c r="L1584">
        <v>68.142870903259194</v>
      </c>
      <c r="M1584">
        <v>59.024468361794902</v>
      </c>
      <c r="N1584">
        <v>1.4200428484503</v>
      </c>
      <c r="O1584">
        <v>11.5729315495519</v>
      </c>
      <c r="P1584">
        <v>56.483739837398304</v>
      </c>
      <c r="Q1584">
        <v>9.4653175243869E-2</v>
      </c>
    </row>
    <row r="1585" spans="1:17" hidden="1" x14ac:dyDescent="0.3">
      <c r="A1585" t="s">
        <v>3343</v>
      </c>
      <c r="B1585" t="s">
        <v>3344</v>
      </c>
      <c r="C1585" t="str">
        <f>IFERROR(VLOOKUP(Table1[[#This Row],[Ticker]],[1]!Table2[[Symbol]:[Industry]],2,FALSE),"-")</f>
        <v>-</v>
      </c>
      <c r="D1585" t="s">
        <v>492</v>
      </c>
      <c r="E1585">
        <v>824.93796269500001</v>
      </c>
      <c r="F1585">
        <v>38.99</v>
      </c>
      <c r="G1585">
        <v>-40.234968193509602</v>
      </c>
      <c r="H1585">
        <v>-27.8851312329999</v>
      </c>
      <c r="I1585">
        <v>-45.0577601988998</v>
      </c>
      <c r="J1585">
        <v>-3.26939614905119</v>
      </c>
      <c r="K1585">
        <v>47.762726611411097</v>
      </c>
      <c r="L1585">
        <v>52.342822558199799</v>
      </c>
      <c r="M1585">
        <v>36.632813472239398</v>
      </c>
      <c r="N1585">
        <v>0.53580424837933804</v>
      </c>
      <c r="O1585">
        <v>91.459348550910406</v>
      </c>
      <c r="P1585">
        <v>17.087087087087099</v>
      </c>
      <c r="Q1585">
        <v>3.9540200284496001E-2</v>
      </c>
    </row>
    <row r="1586" spans="1:17" hidden="1" x14ac:dyDescent="0.3">
      <c r="A1586" t="s">
        <v>3345</v>
      </c>
      <c r="B1586" t="s">
        <v>3346</v>
      </c>
      <c r="C1586" t="str">
        <f>IFERROR(VLOOKUP(Table1[[#This Row],[Ticker]],[1]!Table2[[Symbol]:[Industry]],2,FALSE),"-")</f>
        <v>-</v>
      </c>
      <c r="D1586" t="s">
        <v>226</v>
      </c>
      <c r="E1586">
        <v>824.93545749999998</v>
      </c>
      <c r="F1586">
        <v>2651.4</v>
      </c>
      <c r="G1586">
        <v>1053.89646939874</v>
      </c>
      <c r="H1586">
        <v>43.421863677382397</v>
      </c>
      <c r="I1586">
        <v>647.20001001309697</v>
      </c>
      <c r="J1586">
        <v>9.26206788722601</v>
      </c>
      <c r="K1586">
        <v>1835.5017184717001</v>
      </c>
      <c r="L1586">
        <v>987.15206950115203</v>
      </c>
      <c r="M1586">
        <v>96.492021996462199</v>
      </c>
      <c r="N1586">
        <v>0.176890097840358</v>
      </c>
      <c r="O1586">
        <v>0</v>
      </c>
      <c r="P1586">
        <v>1174.7115384615299</v>
      </c>
      <c r="Q1586">
        <v>0.30444446444367601</v>
      </c>
    </row>
    <row r="1587" spans="1:17" hidden="1" x14ac:dyDescent="0.3">
      <c r="A1587" t="s">
        <v>3347</v>
      </c>
      <c r="B1587" t="s">
        <v>3348</v>
      </c>
      <c r="C1587" t="str">
        <f>IFERROR(VLOOKUP(Table1[[#This Row],[Ticker]],[1]!Table2[[Symbol]:[Industry]],2,FALSE),"-")</f>
        <v>-</v>
      </c>
      <c r="D1587" t="s">
        <v>669</v>
      </c>
      <c r="E1587">
        <v>820.367118</v>
      </c>
      <c r="F1587">
        <v>135.68</v>
      </c>
      <c r="G1587">
        <v>-26.033358036812501</v>
      </c>
      <c r="H1587">
        <v>0.31824441213882299</v>
      </c>
      <c r="I1587">
        <v>-9.0309094593998491</v>
      </c>
      <c r="J1587">
        <v>3.9772087352525798</v>
      </c>
      <c r="K1587">
        <v>130.338445425868</v>
      </c>
      <c r="L1587">
        <v>126.357085214874</v>
      </c>
      <c r="M1587">
        <v>64.614804079736103</v>
      </c>
      <c r="N1587">
        <v>0.57407699712402604</v>
      </c>
      <c r="O1587">
        <v>11.954599056603699</v>
      </c>
      <c r="P1587">
        <v>34.9378418697165</v>
      </c>
      <c r="Q1587">
        <v>-4.5322081250955999E-2</v>
      </c>
    </row>
    <row r="1588" spans="1:17" hidden="1" x14ac:dyDescent="0.3">
      <c r="A1588" t="s">
        <v>3349</v>
      </c>
      <c r="B1588" t="s">
        <v>3350</v>
      </c>
      <c r="C1588" t="str">
        <f>IFERROR(VLOOKUP(Table1[[#This Row],[Ticker]],[1]!Table2[[Symbol]:[Industry]],2,FALSE),"-")</f>
        <v>-</v>
      </c>
      <c r="D1588" t="s">
        <v>1539</v>
      </c>
      <c r="E1588">
        <v>817.88840989599998</v>
      </c>
      <c r="F1588">
        <v>229.91</v>
      </c>
      <c r="G1588">
        <v>-37.505015352454997</v>
      </c>
      <c r="H1588">
        <v>-1.3727862955054599</v>
      </c>
      <c r="I1588">
        <v>-27.467349156301101</v>
      </c>
      <c r="J1588">
        <v>0.94444614900163504</v>
      </c>
      <c r="K1588">
        <v>230.26996450145</v>
      </c>
      <c r="L1588">
        <v>237.80026563265801</v>
      </c>
      <c r="M1588">
        <v>62.671378808638401</v>
      </c>
      <c r="N1588">
        <v>0.84647198504066501</v>
      </c>
      <c r="O1588">
        <v>45.709190552825</v>
      </c>
      <c r="P1588">
        <v>12.123872226286201</v>
      </c>
      <c r="Q1588">
        <v>6.3105958603866003E-2</v>
      </c>
    </row>
    <row r="1589" spans="1:17" hidden="1" x14ac:dyDescent="0.3">
      <c r="A1589" t="s">
        <v>3351</v>
      </c>
      <c r="B1589" t="s">
        <v>3352</v>
      </c>
      <c r="C1589" t="str">
        <f>IFERROR(VLOOKUP(Table1[[#This Row],[Ticker]],[1]!Table2[[Symbol]:[Industry]],2,FALSE),"-")</f>
        <v>-</v>
      </c>
      <c r="D1589" t="s">
        <v>561</v>
      </c>
      <c r="E1589">
        <v>816.06088</v>
      </c>
      <c r="F1589">
        <v>316.3</v>
      </c>
      <c r="G1589">
        <v>4.2895800759503997</v>
      </c>
      <c r="H1589">
        <v>-0.556296620716067</v>
      </c>
      <c r="I1589">
        <v>5.5921755330154603</v>
      </c>
      <c r="J1589">
        <v>4.9240946713962996</v>
      </c>
      <c r="K1589">
        <v>297.23946471450802</v>
      </c>
      <c r="L1589">
        <v>275.01481604268901</v>
      </c>
      <c r="M1589">
        <v>57.881776260031799</v>
      </c>
      <c r="N1589">
        <v>1.3989316815581101</v>
      </c>
      <c r="O1589">
        <v>13.183686373695799</v>
      </c>
      <c r="P1589">
        <v>46.604866743916503</v>
      </c>
      <c r="Q1589">
        <v>2.359114859881E-3</v>
      </c>
    </row>
    <row r="1590" spans="1:17" hidden="1" x14ac:dyDescent="0.3">
      <c r="A1590" t="s">
        <v>3353</v>
      </c>
      <c r="B1590" t="s">
        <v>3354</v>
      </c>
      <c r="C1590" t="str">
        <f>IFERROR(VLOOKUP(Table1[[#This Row],[Ticker]],[1]!Table2[[Symbol]:[Industry]],2,FALSE),"-")</f>
        <v>-</v>
      </c>
      <c r="D1590" t="s">
        <v>259</v>
      </c>
      <c r="E1590">
        <v>815.82110260000002</v>
      </c>
      <c r="F1590">
        <v>708.15</v>
      </c>
      <c r="G1590">
        <v>67.437091788055298</v>
      </c>
      <c r="H1590">
        <v>53.478818593818197</v>
      </c>
      <c r="I1590">
        <v>83.073603048308797</v>
      </c>
      <c r="J1590">
        <v>10.161888898099001</v>
      </c>
      <c r="M1590">
        <v>71.077442727345598</v>
      </c>
      <c r="O1590">
        <v>11.5582856739391</v>
      </c>
      <c r="P1590">
        <v>107.06140350877099</v>
      </c>
    </row>
    <row r="1591" spans="1:17" hidden="1" x14ac:dyDescent="0.3">
      <c r="A1591" t="s">
        <v>3355</v>
      </c>
      <c r="B1591" t="s">
        <v>3356</v>
      </c>
      <c r="C1591" t="str">
        <f>IFERROR(VLOOKUP(Table1[[#This Row],[Ticker]],[1]!Table2[[Symbol]:[Industry]],2,FALSE),"-")</f>
        <v>-</v>
      </c>
      <c r="E1591">
        <v>812.5</v>
      </c>
      <c r="F1591">
        <v>325</v>
      </c>
      <c r="G1591">
        <v>92.306134340912905</v>
      </c>
      <c r="H1591">
        <v>-14.9196891677796</v>
      </c>
      <c r="I1591">
        <v>-53.628850529169199</v>
      </c>
      <c r="J1591">
        <v>-1.4152286652911501</v>
      </c>
      <c r="K1591">
        <v>358.63018750234897</v>
      </c>
      <c r="L1591">
        <v>361.42547336660698</v>
      </c>
      <c r="M1591">
        <v>52.581277864709598</v>
      </c>
      <c r="N1591">
        <v>0.47049621119530599</v>
      </c>
      <c r="O1591">
        <v>190.49230769230701</v>
      </c>
      <c r="P1591">
        <v>149.328730341388</v>
      </c>
    </row>
    <row r="1592" spans="1:17" hidden="1" x14ac:dyDescent="0.3">
      <c r="A1592" t="s">
        <v>3357</v>
      </c>
      <c r="B1592" t="s">
        <v>3358</v>
      </c>
      <c r="C1592" t="str">
        <f>IFERROR(VLOOKUP(Table1[[#This Row],[Ticker]],[1]!Table2[[Symbol]:[Industry]],2,FALSE),"-")</f>
        <v>-</v>
      </c>
      <c r="D1592" t="s">
        <v>72</v>
      </c>
      <c r="E1592">
        <v>802.46325509999997</v>
      </c>
      <c r="F1592">
        <v>123.6</v>
      </c>
      <c r="G1592">
        <v>-13.434833122259599</v>
      </c>
      <c r="H1592">
        <v>-6.1250301515983701</v>
      </c>
      <c r="I1592">
        <v>-19.7045097917234</v>
      </c>
      <c r="J1592">
        <v>-0.97938969579229396</v>
      </c>
      <c r="K1592">
        <v>121.721169260959</v>
      </c>
      <c r="L1592">
        <v>115.80892953076</v>
      </c>
      <c r="M1592">
        <v>47.576542010639102</v>
      </c>
      <c r="N1592">
        <v>1.11955130626752</v>
      </c>
      <c r="O1592">
        <v>13.5113268608414</v>
      </c>
      <c r="P1592">
        <v>40.534394542353503</v>
      </c>
      <c r="Q1592">
        <v>0.17869451179835499</v>
      </c>
    </row>
    <row r="1593" spans="1:17" hidden="1" x14ac:dyDescent="0.3">
      <c r="A1593" t="s">
        <v>3359</v>
      </c>
      <c r="B1593" t="s">
        <v>3360</v>
      </c>
      <c r="C1593" t="str">
        <f>IFERROR(VLOOKUP(Table1[[#This Row],[Ticker]],[1]!Table2[[Symbol]:[Industry]],2,FALSE),"-")</f>
        <v>-</v>
      </c>
      <c r="D1593" t="s">
        <v>300</v>
      </c>
      <c r="E1593">
        <v>800.29993933999901</v>
      </c>
      <c r="F1593">
        <v>304.2</v>
      </c>
      <c r="G1593">
        <v>480.46644718926302</v>
      </c>
      <c r="H1593">
        <v>10.8654830922084</v>
      </c>
      <c r="I1593">
        <v>56.9633799840866</v>
      </c>
      <c r="J1593">
        <v>-14.6187812850429</v>
      </c>
      <c r="K1593">
        <v>275.77355144856199</v>
      </c>
      <c r="L1593">
        <v>195.03427077300901</v>
      </c>
      <c r="M1593">
        <v>49.382232927142603</v>
      </c>
      <c r="N1593">
        <v>0.97567915820866902</v>
      </c>
      <c r="O1593">
        <v>20.6936226166995</v>
      </c>
      <c r="P1593">
        <v>561.30434782608597</v>
      </c>
      <c r="Q1593">
        <v>0.17597293552767199</v>
      </c>
    </row>
    <row r="1594" spans="1:17" hidden="1" x14ac:dyDescent="0.3">
      <c r="A1594" t="s">
        <v>3361</v>
      </c>
      <c r="B1594" t="s">
        <v>3362</v>
      </c>
      <c r="C1594" t="str">
        <f>IFERROR(VLOOKUP(Table1[[#This Row],[Ticker]],[1]!Table2[[Symbol]:[Industry]],2,FALSE),"-")</f>
        <v>-</v>
      </c>
      <c r="D1594" t="s">
        <v>1199</v>
      </c>
      <c r="E1594">
        <v>798.06430680000005</v>
      </c>
      <c r="F1594">
        <v>305.25</v>
      </c>
      <c r="G1594">
        <v>-0.36619486577006199</v>
      </c>
      <c r="H1594">
        <v>-5.9509734085322403</v>
      </c>
      <c r="I1594">
        <v>11.489550323905201</v>
      </c>
      <c r="J1594">
        <v>0.76104737189173099</v>
      </c>
      <c r="K1594">
        <v>294.86311424748902</v>
      </c>
      <c r="L1594">
        <v>266.05613584575599</v>
      </c>
      <c r="M1594">
        <v>55.355058460139901</v>
      </c>
      <c r="N1594">
        <v>0.69732781332329696</v>
      </c>
      <c r="O1594">
        <v>16.707616707616701</v>
      </c>
      <c r="P1594">
        <v>67.719780219780205</v>
      </c>
    </row>
    <row r="1595" spans="1:17" hidden="1" x14ac:dyDescent="0.3">
      <c r="A1595" t="s">
        <v>3363</v>
      </c>
      <c r="B1595" t="s">
        <v>3364</v>
      </c>
      <c r="C1595" t="str">
        <f>IFERROR(VLOOKUP(Table1[[#This Row],[Ticker]],[1]!Table2[[Symbol]:[Industry]],2,FALSE),"-")</f>
        <v>-</v>
      </c>
      <c r="D1595" t="s">
        <v>971</v>
      </c>
      <c r="E1595">
        <v>796.87822000000006</v>
      </c>
      <c r="F1595">
        <v>510.1</v>
      </c>
      <c r="G1595">
        <v>0.96358699412115401</v>
      </c>
      <c r="H1595">
        <v>-4.6214218193980798</v>
      </c>
      <c r="I1595">
        <v>-3.58487957968633</v>
      </c>
      <c r="J1595">
        <v>3.9386925658868401</v>
      </c>
      <c r="K1595">
        <v>488.577875258272</v>
      </c>
      <c r="L1595">
        <v>470.00353612787598</v>
      </c>
      <c r="M1595">
        <v>60.288123086320098</v>
      </c>
      <c r="N1595">
        <v>0.62646463328022695</v>
      </c>
      <c r="O1595">
        <v>17.212311311507499</v>
      </c>
      <c r="P1595">
        <v>32.150259067357503</v>
      </c>
    </row>
    <row r="1596" spans="1:17" hidden="1" x14ac:dyDescent="0.3">
      <c r="A1596" t="s">
        <v>3365</v>
      </c>
      <c r="B1596" t="s">
        <v>3366</v>
      </c>
      <c r="C1596" t="str">
        <f>IFERROR(VLOOKUP(Table1[[#This Row],[Ticker]],[1]!Table2[[Symbol]:[Industry]],2,FALSE),"-")</f>
        <v>-</v>
      </c>
      <c r="D1596" t="s">
        <v>226</v>
      </c>
      <c r="E1596">
        <v>796.69375000000002</v>
      </c>
      <c r="F1596">
        <v>637.35</v>
      </c>
      <c r="G1596">
        <v>43.287615009857703</v>
      </c>
      <c r="H1596">
        <v>-3.7534832803340499</v>
      </c>
      <c r="I1596">
        <v>43.242636743658302</v>
      </c>
      <c r="J1596">
        <v>7.03400658856207</v>
      </c>
      <c r="K1596">
        <v>630.94614223297003</v>
      </c>
      <c r="L1596">
        <v>489.60670864999997</v>
      </c>
      <c r="M1596">
        <v>65.799097927484596</v>
      </c>
      <c r="N1596">
        <v>0.27701349586417001</v>
      </c>
      <c r="O1596">
        <v>36.9734055071781</v>
      </c>
      <c r="P1596">
        <v>133.461538461538</v>
      </c>
    </row>
    <row r="1597" spans="1:17" hidden="1" x14ac:dyDescent="0.3">
      <c r="A1597" t="s">
        <v>3367</v>
      </c>
      <c r="B1597" t="s">
        <v>3368</v>
      </c>
      <c r="C1597" t="str">
        <f>IFERROR(VLOOKUP(Table1[[#This Row],[Ticker]],[1]!Table2[[Symbol]:[Industry]],2,FALSE),"-")</f>
        <v>-</v>
      </c>
      <c r="D1597" t="s">
        <v>632</v>
      </c>
      <c r="E1597">
        <v>790.14178400000003</v>
      </c>
      <c r="F1597">
        <v>407.7</v>
      </c>
      <c r="G1597">
        <v>19.1672619623495</v>
      </c>
      <c r="H1597">
        <v>-3.5833236065463598</v>
      </c>
      <c r="I1597">
        <v>-3.1285503977438802</v>
      </c>
      <c r="J1597">
        <v>-1.71196160706481</v>
      </c>
      <c r="K1597">
        <v>407.47355984298798</v>
      </c>
      <c r="L1597">
        <v>362.73292916574098</v>
      </c>
      <c r="M1597">
        <v>49.168125388707203</v>
      </c>
      <c r="N1597">
        <v>1.46248761621444</v>
      </c>
      <c r="O1597">
        <v>12.828059847927401</v>
      </c>
      <c r="P1597">
        <v>80.318443166740295</v>
      </c>
    </row>
    <row r="1598" spans="1:17" hidden="1" x14ac:dyDescent="0.3">
      <c r="A1598" t="s">
        <v>3369</v>
      </c>
      <c r="B1598" t="s">
        <v>3370</v>
      </c>
      <c r="C1598" t="str">
        <f>IFERROR(VLOOKUP(Table1[[#This Row],[Ticker]],[1]!Table2[[Symbol]:[Industry]],2,FALSE),"-")</f>
        <v>-</v>
      </c>
      <c r="D1598" t="s">
        <v>51</v>
      </c>
      <c r="E1598">
        <v>789.59219327400001</v>
      </c>
      <c r="F1598">
        <v>231.4</v>
      </c>
      <c r="G1598">
        <v>315.23575511303397</v>
      </c>
      <c r="H1598">
        <v>7.5216072339032296</v>
      </c>
      <c r="I1598">
        <v>24.352218497764301</v>
      </c>
      <c r="J1598">
        <v>18.332762396000899</v>
      </c>
      <c r="K1598">
        <v>191.07126163153001</v>
      </c>
      <c r="L1598">
        <v>150.60976877134399</v>
      </c>
      <c r="M1598">
        <v>82.021011548622695</v>
      </c>
      <c r="N1598">
        <v>1.35585499394829</v>
      </c>
      <c r="O1598">
        <v>9.4122731201382805</v>
      </c>
      <c r="P1598">
        <v>362.33766233766198</v>
      </c>
      <c r="Q1598">
        <v>0.102269043875326</v>
      </c>
    </row>
    <row r="1599" spans="1:17" hidden="1" x14ac:dyDescent="0.3">
      <c r="A1599" t="s">
        <v>3371</v>
      </c>
      <c r="B1599" t="s">
        <v>3372</v>
      </c>
      <c r="C1599" t="str">
        <f>IFERROR(VLOOKUP(Table1[[#This Row],[Ticker]],[1]!Table2[[Symbol]:[Industry]],2,FALSE),"-")</f>
        <v>-</v>
      </c>
      <c r="D1599" t="s">
        <v>226</v>
      </c>
      <c r="E1599">
        <v>788.00482910000005</v>
      </c>
      <c r="F1599">
        <v>31.13</v>
      </c>
      <c r="G1599">
        <v>68.895614717374002</v>
      </c>
      <c r="H1599">
        <v>4.8500481754039999</v>
      </c>
      <c r="I1599">
        <v>-28.7933038021506</v>
      </c>
      <c r="J1599">
        <v>4.7293950955020101</v>
      </c>
      <c r="K1599">
        <v>30.8469204083713</v>
      </c>
      <c r="L1599">
        <v>31.357467770935401</v>
      </c>
      <c r="M1599">
        <v>57.245047561842497</v>
      </c>
      <c r="N1599">
        <v>1.5553968893622001</v>
      </c>
      <c r="O1599">
        <v>132.508833922261</v>
      </c>
      <c r="P1599">
        <v>123.795830337886</v>
      </c>
      <c r="Q1599">
        <v>0.13309701311387401</v>
      </c>
    </row>
    <row r="1600" spans="1:17" hidden="1" x14ac:dyDescent="0.3">
      <c r="A1600" t="s">
        <v>3373</v>
      </c>
      <c r="B1600" t="s">
        <v>3374</v>
      </c>
      <c r="C1600" t="str">
        <f>IFERROR(VLOOKUP(Table1[[#This Row],[Ticker]],[1]!Table2[[Symbol]:[Industry]],2,FALSE),"-")</f>
        <v>-</v>
      </c>
      <c r="D1600" t="s">
        <v>46</v>
      </c>
      <c r="E1600">
        <v>787.70893644799901</v>
      </c>
      <c r="F1600">
        <v>70.33</v>
      </c>
      <c r="G1600">
        <v>164.50353753981199</v>
      </c>
      <c r="H1600">
        <v>9.9659134030913901</v>
      </c>
      <c r="I1600">
        <v>32.3930997066213</v>
      </c>
      <c r="J1600">
        <v>4.4516314456822901</v>
      </c>
      <c r="K1600">
        <v>64.198323885617299</v>
      </c>
      <c r="L1600">
        <v>52.382404331901903</v>
      </c>
      <c r="M1600">
        <v>64.627800094926201</v>
      </c>
      <c r="N1600">
        <v>0.219122388766501</v>
      </c>
      <c r="O1600">
        <v>20.986776624484499</v>
      </c>
      <c r="P1600">
        <v>194.26778242677801</v>
      </c>
      <c r="Q1600">
        <v>0.10864559694341901</v>
      </c>
    </row>
    <row r="1601" spans="1:17" hidden="1" x14ac:dyDescent="0.3">
      <c r="A1601" t="s">
        <v>3375</v>
      </c>
      <c r="B1601" t="s">
        <v>3376</v>
      </c>
      <c r="C1601" t="str">
        <f>IFERROR(VLOOKUP(Table1[[#This Row],[Ticker]],[1]!Table2[[Symbol]:[Industry]],2,FALSE),"-")</f>
        <v>-</v>
      </c>
      <c r="D1601" t="s">
        <v>139</v>
      </c>
      <c r="E1601">
        <v>786.14770297500002</v>
      </c>
      <c r="F1601">
        <v>426.25</v>
      </c>
      <c r="G1601">
        <v>206.793196881688</v>
      </c>
      <c r="H1601">
        <v>4.9721677777668196</v>
      </c>
      <c r="I1601">
        <v>-13.786396526900299</v>
      </c>
      <c r="J1601">
        <v>-0.58351477895929604</v>
      </c>
      <c r="K1601">
        <v>379.65719996883502</v>
      </c>
      <c r="L1601">
        <v>327.13181827436802</v>
      </c>
      <c r="M1601">
        <v>59.2979391007499</v>
      </c>
      <c r="N1601">
        <v>1.77529721247798</v>
      </c>
      <c r="O1601">
        <v>6.5102639296187697</v>
      </c>
      <c r="P1601">
        <v>270.65217391304299</v>
      </c>
      <c r="Q1601">
        <v>0.25217892325190799</v>
      </c>
    </row>
    <row r="1602" spans="1:17" hidden="1" x14ac:dyDescent="0.3">
      <c r="A1602" t="s">
        <v>3377</v>
      </c>
      <c r="B1602" t="s">
        <v>3378</v>
      </c>
      <c r="C1602" t="str">
        <f>IFERROR(VLOOKUP(Table1[[#This Row],[Ticker]],[1]!Table2[[Symbol]:[Industry]],2,FALSE),"-")</f>
        <v>-</v>
      </c>
      <c r="D1602" t="s">
        <v>566</v>
      </c>
      <c r="E1602">
        <v>785.97</v>
      </c>
      <c r="F1602">
        <v>479.5</v>
      </c>
      <c r="G1602">
        <v>66.591201468480804</v>
      </c>
      <c r="H1602">
        <v>-4.7519967546436996</v>
      </c>
      <c r="I1602">
        <v>51.388317460619703</v>
      </c>
      <c r="J1602">
        <v>-8.0512802235158603</v>
      </c>
      <c r="K1602">
        <v>452.30493591505899</v>
      </c>
      <c r="L1602">
        <v>360.735504322189</v>
      </c>
      <c r="M1602">
        <v>28.672354850129999</v>
      </c>
      <c r="N1602">
        <v>0.220415309574093</v>
      </c>
      <c r="O1602">
        <v>15.745568300312801</v>
      </c>
      <c r="P1602">
        <v>97.487644151564993</v>
      </c>
      <c r="Q1602">
        <v>8.6092901127801005E-2</v>
      </c>
    </row>
    <row r="1603" spans="1:17" hidden="1" x14ac:dyDescent="0.3">
      <c r="A1603" t="s">
        <v>3379</v>
      </c>
      <c r="B1603" t="s">
        <v>3380</v>
      </c>
      <c r="C1603" t="str">
        <f>IFERROR(VLOOKUP(Table1[[#This Row],[Ticker]],[1]!Table2[[Symbol]:[Industry]],2,FALSE),"-")</f>
        <v>-</v>
      </c>
      <c r="D1603" t="s">
        <v>632</v>
      </c>
      <c r="E1603">
        <v>785.84673299999997</v>
      </c>
      <c r="F1603">
        <v>92.55</v>
      </c>
      <c r="G1603">
        <v>72.973980742826399</v>
      </c>
      <c r="H1603">
        <v>-10.088596551862301</v>
      </c>
      <c r="I1603">
        <v>32.777028278049798</v>
      </c>
      <c r="J1603">
        <v>-5.8281527732428096</v>
      </c>
      <c r="K1603">
        <v>97.312084038435103</v>
      </c>
      <c r="L1603">
        <v>78.031100399447595</v>
      </c>
      <c r="M1603">
        <v>39.676415400991701</v>
      </c>
      <c r="N1603">
        <v>0.14358097254785199</v>
      </c>
      <c r="O1603">
        <v>28.449486763911299</v>
      </c>
      <c r="P1603">
        <v>109.152542372881</v>
      </c>
      <c r="Q1603">
        <v>7.7191283790920995E-2</v>
      </c>
    </row>
    <row r="1604" spans="1:17" hidden="1" x14ac:dyDescent="0.3">
      <c r="A1604" t="s">
        <v>3381</v>
      </c>
      <c r="B1604" t="s">
        <v>3382</v>
      </c>
      <c r="C1604" t="str">
        <f>IFERROR(VLOOKUP(Table1[[#This Row],[Ticker]],[1]!Table2[[Symbol]:[Industry]],2,FALSE),"-")</f>
        <v>-</v>
      </c>
      <c r="D1604" t="s">
        <v>121</v>
      </c>
      <c r="E1604">
        <v>783.72244999999998</v>
      </c>
      <c r="F1604">
        <v>473.85</v>
      </c>
      <c r="G1604">
        <v>14.856539486603801</v>
      </c>
      <c r="H1604">
        <v>28.2691420976244</v>
      </c>
      <c r="I1604">
        <v>7.03053791509313</v>
      </c>
      <c r="J1604">
        <v>1.2862170218069899</v>
      </c>
      <c r="K1604">
        <v>369.447756776478</v>
      </c>
      <c r="L1604">
        <v>336.13048520842</v>
      </c>
      <c r="M1604">
        <v>68.846026879934996</v>
      </c>
      <c r="N1604">
        <v>2.3123945990630999</v>
      </c>
      <c r="O1604">
        <v>1.2978790756568299</v>
      </c>
      <c r="P1604">
        <v>88.297238227697093</v>
      </c>
    </row>
    <row r="1605" spans="1:17" hidden="1" x14ac:dyDescent="0.3">
      <c r="A1605" t="s">
        <v>3383</v>
      </c>
      <c r="B1605" t="s">
        <v>3384</v>
      </c>
      <c r="C1605" t="str">
        <f>IFERROR(VLOOKUP(Table1[[#This Row],[Ticker]],[1]!Table2[[Symbol]:[Industry]],2,FALSE),"-")</f>
        <v>-</v>
      </c>
      <c r="D1605" t="s">
        <v>561</v>
      </c>
      <c r="E1605">
        <v>782.99463969999999</v>
      </c>
      <c r="F1605">
        <v>423</v>
      </c>
      <c r="G1605">
        <v>-31.229573143570999</v>
      </c>
      <c r="H1605">
        <v>4.8172838683232504</v>
      </c>
      <c r="I1605">
        <v>-5.3454268246032397</v>
      </c>
      <c r="J1605">
        <v>2.52686800003237</v>
      </c>
      <c r="K1605">
        <v>401.57621683873799</v>
      </c>
      <c r="L1605">
        <v>404.083710890026</v>
      </c>
      <c r="M1605">
        <v>67.900688562230101</v>
      </c>
      <c r="N1605">
        <v>1.4047497776426701</v>
      </c>
      <c r="O1605">
        <v>22.931442080378201</v>
      </c>
      <c r="P1605">
        <v>35.8381502890173</v>
      </c>
      <c r="Q1605">
        <v>6.2231595109623998E-2</v>
      </c>
    </row>
    <row r="1606" spans="1:17" hidden="1" x14ac:dyDescent="0.3">
      <c r="A1606" t="s">
        <v>3385</v>
      </c>
      <c r="B1606" t="s">
        <v>3386</v>
      </c>
      <c r="C1606" t="str">
        <f>IFERROR(VLOOKUP(Table1[[#This Row],[Ticker]],[1]!Table2[[Symbol]:[Industry]],2,FALSE),"-")</f>
        <v>-</v>
      </c>
      <c r="D1606" t="s">
        <v>51</v>
      </c>
      <c r="E1606">
        <v>781.37959038999998</v>
      </c>
      <c r="F1606">
        <v>730.85</v>
      </c>
      <c r="G1606">
        <v>61.934115768772202</v>
      </c>
      <c r="H1606">
        <v>42.863477779563901</v>
      </c>
      <c r="I1606">
        <v>35.836357888625997</v>
      </c>
      <c r="J1606">
        <v>3.6112426436462202</v>
      </c>
      <c r="K1606">
        <v>572.53376896088105</v>
      </c>
      <c r="L1606">
        <v>489.96182386412102</v>
      </c>
      <c r="M1606">
        <v>83.238460132995797</v>
      </c>
      <c r="N1606">
        <v>2.8929745578740902</v>
      </c>
      <c r="O1606">
        <v>8.0933160019155803</v>
      </c>
      <c r="P1606">
        <v>136.750890832523</v>
      </c>
      <c r="Q1606">
        <v>5.4102423957181997E-2</v>
      </c>
    </row>
    <row r="1607" spans="1:17" hidden="1" x14ac:dyDescent="0.3">
      <c r="A1607" t="s">
        <v>3387</v>
      </c>
      <c r="B1607" t="s">
        <v>3388</v>
      </c>
      <c r="C1607" t="str">
        <f>IFERROR(VLOOKUP(Table1[[#This Row],[Ticker]],[1]!Table2[[Symbol]:[Industry]],2,FALSE),"-")</f>
        <v>-</v>
      </c>
      <c r="D1607" t="s">
        <v>139</v>
      </c>
      <c r="E1607">
        <v>779.64862091400005</v>
      </c>
      <c r="F1607">
        <v>31.43</v>
      </c>
      <c r="G1607">
        <v>192.594729472008</v>
      </c>
      <c r="H1607">
        <v>14.3667087877205</v>
      </c>
      <c r="I1607">
        <v>-10.3983606894183</v>
      </c>
      <c r="J1607">
        <v>5.7895010940565799</v>
      </c>
      <c r="K1607">
        <v>27.3604243451381</v>
      </c>
      <c r="L1607">
        <v>24.5230076202925</v>
      </c>
      <c r="M1607">
        <v>67.029152404245494</v>
      </c>
      <c r="N1607">
        <v>0.35984232173306402</v>
      </c>
      <c r="O1607">
        <v>38.243716194718402</v>
      </c>
      <c r="P1607">
        <v>225.69948186528401</v>
      </c>
      <c r="Q1607">
        <v>0.14152284869958201</v>
      </c>
    </row>
    <row r="1608" spans="1:17" hidden="1" x14ac:dyDescent="0.3">
      <c r="A1608" t="s">
        <v>3389</v>
      </c>
      <c r="B1608" t="s">
        <v>3390</v>
      </c>
      <c r="C1608" t="str">
        <f>IFERROR(VLOOKUP(Table1[[#This Row],[Ticker]],[1]!Table2[[Symbol]:[Industry]],2,FALSE),"-")</f>
        <v>-</v>
      </c>
      <c r="D1608" t="s">
        <v>1016</v>
      </c>
      <c r="E1608">
        <v>777.64219500000002</v>
      </c>
      <c r="F1608">
        <v>2538.6999999999998</v>
      </c>
      <c r="G1608">
        <v>251.47918505747</v>
      </c>
      <c r="H1608">
        <v>14.5371035591872</v>
      </c>
      <c r="I1608">
        <v>72.315184891262405</v>
      </c>
      <c r="J1608">
        <v>8.9099961282392499</v>
      </c>
      <c r="K1608">
        <v>2061.0665076556902</v>
      </c>
      <c r="L1608">
        <v>1472.15382810914</v>
      </c>
      <c r="M1608">
        <v>66.409647474616307</v>
      </c>
      <c r="N1608">
        <v>0.85247115268256901</v>
      </c>
      <c r="O1608">
        <v>10.213888998306199</v>
      </c>
      <c r="P1608">
        <v>284.680657625577</v>
      </c>
      <c r="Q1608">
        <v>0.134340055107211</v>
      </c>
    </row>
    <row r="1609" spans="1:17" hidden="1" x14ac:dyDescent="0.3">
      <c r="A1609" t="s">
        <v>3391</v>
      </c>
      <c r="B1609" t="s">
        <v>3392</v>
      </c>
      <c r="C1609" t="str">
        <f>IFERROR(VLOOKUP(Table1[[#This Row],[Ticker]],[1]!Table2[[Symbol]:[Industry]],2,FALSE),"-")</f>
        <v>-</v>
      </c>
      <c r="D1609" t="s">
        <v>1524</v>
      </c>
      <c r="E1609">
        <v>775.29702239999995</v>
      </c>
      <c r="F1609">
        <v>640.95000000000005</v>
      </c>
      <c r="G1609">
        <v>-16.371940596828299</v>
      </c>
      <c r="H1609">
        <v>-2.6624500778532401</v>
      </c>
      <c r="I1609">
        <v>-4.6197889829395802</v>
      </c>
      <c r="J1609">
        <v>-6.7092457731113404</v>
      </c>
      <c r="K1609">
        <v>643.69194047925498</v>
      </c>
      <c r="L1609">
        <v>597.787986367484</v>
      </c>
      <c r="M1609">
        <v>40.3827046636384</v>
      </c>
      <c r="N1609">
        <v>1.0227353862806601</v>
      </c>
      <c r="O1609">
        <v>21.382323114127399</v>
      </c>
      <c r="P1609">
        <v>37.690655209452203</v>
      </c>
      <c r="Q1609">
        <v>1.8964134722042E-2</v>
      </c>
    </row>
    <row r="1610" spans="1:17" hidden="1" x14ac:dyDescent="0.3">
      <c r="A1610" t="s">
        <v>3393</v>
      </c>
      <c r="B1610" t="s">
        <v>3394</v>
      </c>
      <c r="C1610" t="str">
        <f>IFERROR(VLOOKUP(Table1[[#This Row],[Ticker]],[1]!Table2[[Symbol]:[Industry]],2,FALSE),"-")</f>
        <v>-</v>
      </c>
      <c r="D1610" t="s">
        <v>971</v>
      </c>
      <c r="E1610">
        <v>774.45010863999903</v>
      </c>
      <c r="F1610">
        <v>142.66999999999999</v>
      </c>
      <c r="G1610">
        <v>42.750869986069503</v>
      </c>
      <c r="H1610">
        <v>29.685618070164399</v>
      </c>
      <c r="I1610">
        <v>13.884828060143001</v>
      </c>
      <c r="J1610">
        <v>-5.7288139242584304</v>
      </c>
      <c r="K1610">
        <v>127.81782590636099</v>
      </c>
      <c r="L1610">
        <v>106.512465463022</v>
      </c>
      <c r="M1610">
        <v>74.007545515545701</v>
      </c>
      <c r="N1610">
        <v>2.3503485141260199</v>
      </c>
      <c r="O1610">
        <v>16.843064414382798</v>
      </c>
      <c r="P1610">
        <v>106.319595083152</v>
      </c>
    </row>
    <row r="1611" spans="1:17" hidden="1" x14ac:dyDescent="0.3">
      <c r="A1611" t="s">
        <v>3395</v>
      </c>
      <c r="B1611" t="s">
        <v>3396</v>
      </c>
      <c r="C1611" t="str">
        <f>IFERROR(VLOOKUP(Table1[[#This Row],[Ticker]],[1]!Table2[[Symbol]:[Industry]],2,FALSE),"-")</f>
        <v>-</v>
      </c>
      <c r="D1611" t="s">
        <v>3397</v>
      </c>
      <c r="E1611">
        <v>772.22640610500002</v>
      </c>
      <c r="F1611">
        <v>859.75</v>
      </c>
      <c r="G1611">
        <v>101.351346510883</v>
      </c>
      <c r="H1611">
        <v>-9.1014023598765306</v>
      </c>
      <c r="I1611">
        <v>55.682655470660997</v>
      </c>
      <c r="J1611">
        <v>-4.2007170039397597</v>
      </c>
      <c r="K1611">
        <v>758.40210417991796</v>
      </c>
      <c r="L1611">
        <v>586.39915425418098</v>
      </c>
      <c r="M1611">
        <v>55.37929170001</v>
      </c>
      <c r="N1611">
        <v>0.76582487609157401</v>
      </c>
      <c r="O1611">
        <v>6.5193370165745801</v>
      </c>
      <c r="P1611">
        <v>210.267051605918</v>
      </c>
    </row>
    <row r="1612" spans="1:17" hidden="1" x14ac:dyDescent="0.3">
      <c r="A1612" t="s">
        <v>3398</v>
      </c>
      <c r="B1612" t="s">
        <v>3399</v>
      </c>
      <c r="C1612" t="str">
        <f>IFERROR(VLOOKUP(Table1[[#This Row],[Ticker]],[1]!Table2[[Symbol]:[Industry]],2,FALSE),"-")</f>
        <v>-</v>
      </c>
      <c r="D1612" t="s">
        <v>303</v>
      </c>
      <c r="E1612">
        <v>769.5</v>
      </c>
      <c r="F1612">
        <v>1395.05</v>
      </c>
      <c r="G1612">
        <v>-6.3685525248408403</v>
      </c>
      <c r="H1612">
        <v>-8.04795663266645</v>
      </c>
      <c r="I1612">
        <v>-11.4788244622221</v>
      </c>
      <c r="J1612">
        <v>-0.53189721957557501</v>
      </c>
      <c r="K1612">
        <v>1535.72383570633</v>
      </c>
      <c r="L1612">
        <v>1403.2029552050401</v>
      </c>
      <c r="M1612">
        <v>42.8068510742428</v>
      </c>
      <c r="N1612">
        <v>0.53951679257984897</v>
      </c>
      <c r="O1612">
        <v>43.292355112719903</v>
      </c>
      <c r="P1612">
        <v>70.752753977968098</v>
      </c>
      <c r="Q1612">
        <v>0.13179408864255501</v>
      </c>
    </row>
    <row r="1613" spans="1:17" hidden="1" x14ac:dyDescent="0.3">
      <c r="A1613" t="s">
        <v>3400</v>
      </c>
      <c r="B1613" t="s">
        <v>3401</v>
      </c>
      <c r="C1613" t="str">
        <f>IFERROR(VLOOKUP(Table1[[#This Row],[Ticker]],[1]!Table2[[Symbol]:[Industry]],2,FALSE),"-")</f>
        <v>-</v>
      </c>
      <c r="D1613" t="s">
        <v>632</v>
      </c>
      <c r="E1613">
        <v>767.85765000000004</v>
      </c>
      <c r="F1613">
        <v>870.35</v>
      </c>
      <c r="G1613">
        <v>9.8266385792501794</v>
      </c>
      <c r="H1613">
        <v>-2.87109060292669</v>
      </c>
      <c r="I1613">
        <v>28.237523590921001</v>
      </c>
      <c r="J1613">
        <v>-2.4004026167379502</v>
      </c>
      <c r="K1613">
        <v>831.75955840168604</v>
      </c>
      <c r="L1613">
        <v>720.832633147764</v>
      </c>
      <c r="M1613">
        <v>48.578974775881697</v>
      </c>
      <c r="N1613">
        <v>1.3830879170493899</v>
      </c>
      <c r="O1613">
        <v>17.194232205434499</v>
      </c>
      <c r="P1613">
        <v>77.441386340468895</v>
      </c>
      <c r="Q1613">
        <v>-4.7849106948757998E-2</v>
      </c>
    </row>
    <row r="1614" spans="1:17" hidden="1" x14ac:dyDescent="0.3">
      <c r="A1614" t="s">
        <v>3402</v>
      </c>
      <c r="B1614" t="s">
        <v>3403</v>
      </c>
      <c r="C1614" t="str">
        <f>IFERROR(VLOOKUP(Table1[[#This Row],[Ticker]],[1]!Table2[[Symbol]:[Industry]],2,FALSE),"-")</f>
        <v>-</v>
      </c>
      <c r="D1614" t="s">
        <v>528</v>
      </c>
      <c r="E1614">
        <v>764.88498449999997</v>
      </c>
      <c r="F1614">
        <v>1992.7</v>
      </c>
      <c r="G1614">
        <v>50.922158522383</v>
      </c>
      <c r="H1614">
        <v>-4.6077965644993304</v>
      </c>
      <c r="I1614">
        <v>-14.415456612025601</v>
      </c>
      <c r="J1614">
        <v>-1.63407033451485</v>
      </c>
      <c r="K1614">
        <v>2086.8328832418902</v>
      </c>
      <c r="L1614">
        <v>1850.9159160071799</v>
      </c>
      <c r="M1614">
        <v>46.960261497204201</v>
      </c>
      <c r="N1614">
        <v>0.556888014140831</v>
      </c>
      <c r="O1614">
        <v>40.512871982736897</v>
      </c>
      <c r="P1614">
        <v>99.27</v>
      </c>
      <c r="Q1614">
        <v>0.246060157381088</v>
      </c>
    </row>
    <row r="1615" spans="1:17" hidden="1" x14ac:dyDescent="0.3">
      <c r="A1615" t="s">
        <v>3404</v>
      </c>
      <c r="B1615" t="s">
        <v>3405</v>
      </c>
      <c r="C1615" t="str">
        <f>IFERROR(VLOOKUP(Table1[[#This Row],[Ticker]],[1]!Table2[[Symbol]:[Industry]],2,FALSE),"-")</f>
        <v>-</v>
      </c>
      <c r="D1615" t="s">
        <v>3406</v>
      </c>
      <c r="E1615">
        <v>763.19773680000003</v>
      </c>
      <c r="F1615">
        <v>823.4</v>
      </c>
      <c r="G1615">
        <v>26.939532827374499</v>
      </c>
      <c r="H1615">
        <v>10.0210964176521</v>
      </c>
      <c r="I1615">
        <v>-13.078460754404199</v>
      </c>
      <c r="J1615">
        <v>15.016918523423801</v>
      </c>
      <c r="K1615">
        <v>772.04572900683695</v>
      </c>
      <c r="L1615">
        <v>741.19974667255701</v>
      </c>
      <c r="M1615">
        <v>79.747184370678994</v>
      </c>
      <c r="N1615">
        <v>2.0126227799436198</v>
      </c>
      <c r="O1615">
        <v>22.540684964780102</v>
      </c>
      <c r="P1615">
        <v>67.272727272727195</v>
      </c>
      <c r="Q1615">
        <v>7.1505141949130005E-2</v>
      </c>
    </row>
    <row r="1616" spans="1:17" hidden="1" x14ac:dyDescent="0.3">
      <c r="A1616" t="s">
        <v>3407</v>
      </c>
      <c r="B1616" t="s">
        <v>3408</v>
      </c>
      <c r="C1616" t="str">
        <f>IFERROR(VLOOKUP(Table1[[#This Row],[Ticker]],[1]!Table2[[Symbol]:[Industry]],2,FALSE),"-")</f>
        <v>-</v>
      </c>
      <c r="D1616" t="s">
        <v>632</v>
      </c>
      <c r="E1616">
        <v>758.41658239499998</v>
      </c>
      <c r="F1616">
        <v>293.05</v>
      </c>
      <c r="G1616">
        <v>-9.3162383107221594</v>
      </c>
      <c r="H1616">
        <v>2.0094713992844699</v>
      </c>
      <c r="I1616">
        <v>35.655041737458603</v>
      </c>
      <c r="J1616">
        <v>-12.5040128632504</v>
      </c>
      <c r="K1616">
        <v>295.45745574287298</v>
      </c>
      <c r="L1616">
        <v>248.77667305104001</v>
      </c>
      <c r="M1616">
        <v>36.774102286944903</v>
      </c>
      <c r="N1616">
        <v>0.414639188167229</v>
      </c>
      <c r="O1616">
        <v>26.940795086162701</v>
      </c>
      <c r="P1616">
        <v>75.164375373580299</v>
      </c>
      <c r="Q1616">
        <v>3.2140954567853999E-2</v>
      </c>
    </row>
    <row r="1617" spans="1:17" hidden="1" x14ac:dyDescent="0.3">
      <c r="A1617" t="s">
        <v>3409</v>
      </c>
      <c r="B1617" t="s">
        <v>3410</v>
      </c>
      <c r="C1617" t="str">
        <f>IFERROR(VLOOKUP(Table1[[#This Row],[Ticker]],[1]!Table2[[Symbol]:[Industry]],2,FALSE),"-")</f>
        <v>-</v>
      </c>
      <c r="D1617" t="s">
        <v>446</v>
      </c>
      <c r="E1617">
        <v>757.99314742499996</v>
      </c>
      <c r="F1617">
        <v>64</v>
      </c>
      <c r="G1617">
        <v>359.90675740836701</v>
      </c>
      <c r="H1617">
        <v>-10.7863349203623</v>
      </c>
      <c r="I1617">
        <v>42.619755964275001</v>
      </c>
      <c r="J1617">
        <v>-0.82286480091800895</v>
      </c>
      <c r="K1617">
        <v>67.244359247536494</v>
      </c>
      <c r="L1617">
        <v>53.2569789495737</v>
      </c>
      <c r="M1617">
        <v>42.045363342274598</v>
      </c>
      <c r="N1617">
        <v>0.64550949321837903</v>
      </c>
      <c r="O1617">
        <v>46.046875</v>
      </c>
      <c r="P1617">
        <v>457.00609225413399</v>
      </c>
      <c r="Q1617">
        <v>0.10877601013992801</v>
      </c>
    </row>
    <row r="1618" spans="1:17" hidden="1" x14ac:dyDescent="0.3">
      <c r="A1618" t="s">
        <v>3411</v>
      </c>
      <c r="B1618" t="s">
        <v>3412</v>
      </c>
      <c r="C1618" t="str">
        <f>IFERROR(VLOOKUP(Table1[[#This Row],[Ticker]],[1]!Table2[[Symbol]:[Industry]],2,FALSE),"-")</f>
        <v>-</v>
      </c>
      <c r="D1618" t="s">
        <v>528</v>
      </c>
      <c r="E1618">
        <v>757.61573139999996</v>
      </c>
      <c r="F1618">
        <v>27.79</v>
      </c>
      <c r="G1618">
        <v>141.357706332546</v>
      </c>
      <c r="H1618">
        <v>5.8061542330229496</v>
      </c>
      <c r="I1618">
        <v>28.751443751179998</v>
      </c>
      <c r="J1618">
        <v>1.2052520098074899</v>
      </c>
      <c r="K1618">
        <v>24.597975559039899</v>
      </c>
      <c r="L1618">
        <v>19.841103091852698</v>
      </c>
      <c r="M1618">
        <v>64.007206177418595</v>
      </c>
      <c r="N1618">
        <v>1.2927066569118499</v>
      </c>
      <c r="O1618">
        <v>6.5491183879093198</v>
      </c>
      <c r="P1618">
        <v>187.97927461139801</v>
      </c>
      <c r="Q1618">
        <v>5.7032881399320001E-2</v>
      </c>
    </row>
    <row r="1619" spans="1:17" hidden="1" x14ac:dyDescent="0.3">
      <c r="A1619" t="s">
        <v>3413</v>
      </c>
      <c r="B1619" t="s">
        <v>3414</v>
      </c>
      <c r="C1619" t="str">
        <f>IFERROR(VLOOKUP(Table1[[#This Row],[Ticker]],[1]!Table2[[Symbol]:[Industry]],2,FALSE),"-")</f>
        <v>-</v>
      </c>
      <c r="D1619" t="s">
        <v>83</v>
      </c>
      <c r="E1619">
        <v>754.32306900000003</v>
      </c>
      <c r="F1619">
        <v>671.9</v>
      </c>
      <c r="G1619">
        <v>34.113803893522302</v>
      </c>
      <c r="H1619">
        <v>9.2300777535749603</v>
      </c>
      <c r="I1619">
        <v>-23.379489434383501</v>
      </c>
      <c r="J1619">
        <v>7.3152490687096403</v>
      </c>
      <c r="K1619">
        <v>627.29656237461904</v>
      </c>
      <c r="L1619">
        <v>634.07041306245105</v>
      </c>
      <c r="M1619">
        <v>69.353778589462607</v>
      </c>
      <c r="N1619">
        <v>1.62101572124584</v>
      </c>
      <c r="O1619">
        <v>43.786277719898798</v>
      </c>
      <c r="P1619">
        <v>66.311881188118804</v>
      </c>
      <c r="Q1619">
        <v>0.23648791840165201</v>
      </c>
    </row>
    <row r="1620" spans="1:17" hidden="1" x14ac:dyDescent="0.3">
      <c r="A1620" t="s">
        <v>3415</v>
      </c>
      <c r="B1620" t="s">
        <v>3416</v>
      </c>
      <c r="C1620" t="str">
        <f>IFERROR(VLOOKUP(Table1[[#This Row],[Ticker]],[1]!Table2[[Symbol]:[Industry]],2,FALSE),"-")</f>
        <v>-</v>
      </c>
      <c r="D1620" t="s">
        <v>561</v>
      </c>
      <c r="E1620">
        <v>752.02682279999999</v>
      </c>
      <c r="F1620">
        <v>832.5</v>
      </c>
      <c r="G1620">
        <v>-38.205839226066502</v>
      </c>
      <c r="H1620">
        <v>1.70641779379083</v>
      </c>
      <c r="I1620">
        <v>-22.904853942293801</v>
      </c>
      <c r="J1620">
        <v>-1.5059434926311701</v>
      </c>
      <c r="K1620">
        <v>826.36587763602495</v>
      </c>
      <c r="L1620">
        <v>850.02490259197896</v>
      </c>
      <c r="M1620">
        <v>52.049220428511902</v>
      </c>
      <c r="N1620">
        <v>0.82860586430515504</v>
      </c>
      <c r="O1620">
        <v>42.2222222222222</v>
      </c>
      <c r="P1620">
        <v>13.636363636363599</v>
      </c>
      <c r="Q1620">
        <v>0.112906327590933</v>
      </c>
    </row>
    <row r="1621" spans="1:17" hidden="1" x14ac:dyDescent="0.3">
      <c r="A1621" t="s">
        <v>3417</v>
      </c>
      <c r="B1621" t="s">
        <v>3418</v>
      </c>
      <c r="C1621" t="str">
        <f>IFERROR(VLOOKUP(Table1[[#This Row],[Ticker]],[1]!Table2[[Symbol]:[Industry]],2,FALSE),"-")</f>
        <v>-</v>
      </c>
      <c r="D1621" t="s">
        <v>248</v>
      </c>
      <c r="E1621">
        <v>748.14489062500002</v>
      </c>
      <c r="F1621">
        <v>602.85</v>
      </c>
      <c r="G1621">
        <v>158.632884299637</v>
      </c>
      <c r="H1621">
        <v>9.30345351471375</v>
      </c>
      <c r="I1621">
        <v>130.28742955998899</v>
      </c>
      <c r="J1621">
        <v>-7.5772927014365399</v>
      </c>
      <c r="K1621">
        <v>509.20504709149901</v>
      </c>
      <c r="L1621">
        <v>354.802752117441</v>
      </c>
      <c r="M1621">
        <v>43.860380792807</v>
      </c>
      <c r="N1621">
        <v>0.508486716865864</v>
      </c>
      <c r="O1621">
        <v>15.6174836194741</v>
      </c>
      <c r="P1621">
        <v>229.24631348989601</v>
      </c>
      <c r="Q1621">
        <v>0.12120832689429401</v>
      </c>
    </row>
    <row r="1622" spans="1:17" hidden="1" x14ac:dyDescent="0.3">
      <c r="A1622" t="s">
        <v>3419</v>
      </c>
      <c r="B1622" t="s">
        <v>3420</v>
      </c>
      <c r="C1622" t="str">
        <f>IFERROR(VLOOKUP(Table1[[#This Row],[Ticker]],[1]!Table2[[Symbol]:[Industry]],2,FALSE),"-")</f>
        <v>-</v>
      </c>
      <c r="D1622" t="s">
        <v>139</v>
      </c>
      <c r="E1622">
        <v>746.84447399999999</v>
      </c>
      <c r="F1622">
        <v>14.1</v>
      </c>
      <c r="G1622">
        <v>179.44628142882399</v>
      </c>
      <c r="H1622">
        <v>-11.8826647381696</v>
      </c>
      <c r="I1622">
        <v>-26.002733626712001</v>
      </c>
      <c r="J1622">
        <v>-4.9254124575709604</v>
      </c>
      <c r="K1622">
        <v>15.4624408348736</v>
      </c>
      <c r="L1622">
        <v>13.8919722814825</v>
      </c>
      <c r="M1622">
        <v>44.652738177375802</v>
      </c>
      <c r="N1622">
        <v>0.71431903807670505</v>
      </c>
      <c r="O1622">
        <v>55.248226950354599</v>
      </c>
      <c r="P1622">
        <v>357.29729729729701</v>
      </c>
    </row>
    <row r="1623" spans="1:17" hidden="1" x14ac:dyDescent="0.3">
      <c r="A1623" t="s">
        <v>3421</v>
      </c>
      <c r="B1623" t="s">
        <v>3422</v>
      </c>
      <c r="C1623" t="str">
        <f>IFERROR(VLOOKUP(Table1[[#This Row],[Ticker]],[1]!Table2[[Symbol]:[Industry]],2,FALSE),"-")</f>
        <v>-</v>
      </c>
      <c r="D1623" t="s">
        <v>46</v>
      </c>
      <c r="E1623">
        <v>745.29831000000001</v>
      </c>
      <c r="F1623">
        <v>750.5</v>
      </c>
      <c r="G1623">
        <v>646.74894704267695</v>
      </c>
      <c r="H1623">
        <v>55.688671482143903</v>
      </c>
      <c r="I1623">
        <v>-7.0663926851998999</v>
      </c>
      <c r="J1623">
        <v>-8.4927631533239598</v>
      </c>
      <c r="K1623">
        <v>614.70088096210804</v>
      </c>
      <c r="L1623">
        <v>499.15509356817302</v>
      </c>
      <c r="M1623">
        <v>59.854485893135703</v>
      </c>
      <c r="N1623">
        <v>2.4278351409978298</v>
      </c>
      <c r="O1623">
        <v>9.4870086608927302</v>
      </c>
      <c r="P1623">
        <v>719.77061714909803</v>
      </c>
    </row>
    <row r="1624" spans="1:17" hidden="1" x14ac:dyDescent="0.3">
      <c r="A1624" t="s">
        <v>3423</v>
      </c>
      <c r="B1624" t="s">
        <v>3424</v>
      </c>
      <c r="C1624" t="str">
        <f>IFERROR(VLOOKUP(Table1[[#This Row],[Ticker]],[1]!Table2[[Symbol]:[Industry]],2,FALSE),"-")</f>
        <v>-</v>
      </c>
      <c r="D1624" t="s">
        <v>248</v>
      </c>
      <c r="E1624">
        <v>743.47409163400005</v>
      </c>
      <c r="F1624">
        <v>227.63</v>
      </c>
      <c r="G1624">
        <v>44.798638548617298</v>
      </c>
      <c r="H1624">
        <v>17.176775900064101</v>
      </c>
      <c r="I1624">
        <v>-26.8964632684058</v>
      </c>
      <c r="J1624">
        <v>-0.81627862241015803</v>
      </c>
      <c r="K1624">
        <v>210.15338902695501</v>
      </c>
      <c r="L1624">
        <v>214.865037356952</v>
      </c>
      <c r="M1624">
        <v>72.714121525510393</v>
      </c>
      <c r="N1624">
        <v>1.5506571537189699</v>
      </c>
      <c r="O1624">
        <v>52.418398277907102</v>
      </c>
      <c r="P1624">
        <v>82.103999999999999</v>
      </c>
      <c r="Q1624">
        <v>3.1542732860298003E-2</v>
      </c>
    </row>
    <row r="1625" spans="1:17" hidden="1" x14ac:dyDescent="0.3">
      <c r="A1625" t="s">
        <v>3425</v>
      </c>
      <c r="B1625" t="s">
        <v>3426</v>
      </c>
      <c r="C1625" t="str">
        <f>IFERROR(VLOOKUP(Table1[[#This Row],[Ticker]],[1]!Table2[[Symbol]:[Industry]],2,FALSE),"-")</f>
        <v>-</v>
      </c>
      <c r="D1625" t="s">
        <v>139</v>
      </c>
      <c r="E1625">
        <v>741.54871367999999</v>
      </c>
      <c r="F1625">
        <v>16.55</v>
      </c>
      <c r="G1625">
        <v>41.738345786609599</v>
      </c>
      <c r="H1625">
        <v>42.197262420334603</v>
      </c>
      <c r="I1625">
        <v>-6.6602011591795502</v>
      </c>
      <c r="J1625">
        <v>-5.4087332558631704</v>
      </c>
      <c r="K1625">
        <v>15.388863265891899</v>
      </c>
      <c r="L1625">
        <v>13.3889845536003</v>
      </c>
      <c r="M1625">
        <v>48.054749130126403</v>
      </c>
      <c r="N1625">
        <v>0.74968576855982605</v>
      </c>
      <c r="O1625">
        <v>17.099697885196299</v>
      </c>
      <c r="P1625">
        <v>94.705882352941103</v>
      </c>
      <c r="Q1625">
        <v>2.4992068685678999E-2</v>
      </c>
    </row>
    <row r="1626" spans="1:17" hidden="1" x14ac:dyDescent="0.3">
      <c r="A1626" t="s">
        <v>3427</v>
      </c>
      <c r="B1626" t="s">
        <v>3428</v>
      </c>
      <c r="C1626" t="str">
        <f>IFERROR(VLOOKUP(Table1[[#This Row],[Ticker]],[1]!Table2[[Symbol]:[Industry]],2,FALSE),"-")</f>
        <v>-</v>
      </c>
      <c r="D1626" t="s">
        <v>402</v>
      </c>
      <c r="E1626">
        <v>741.06673875000001</v>
      </c>
      <c r="F1626">
        <v>339.4</v>
      </c>
      <c r="G1626">
        <v>-30.101933919413</v>
      </c>
      <c r="H1626">
        <v>-16.648183741577199</v>
      </c>
      <c r="I1626">
        <v>12.3017690739771</v>
      </c>
      <c r="J1626">
        <v>0.105867418597485</v>
      </c>
      <c r="K1626">
        <v>346.88738308961803</v>
      </c>
      <c r="L1626">
        <v>321.10011437400999</v>
      </c>
      <c r="M1626">
        <v>43.7842729328719</v>
      </c>
      <c r="N1626">
        <v>0.39055190612498702</v>
      </c>
      <c r="O1626">
        <v>48.983500294637601</v>
      </c>
      <c r="P1626">
        <v>47.4370112945264</v>
      </c>
      <c r="Q1626">
        <v>5.2935696976900001E-3</v>
      </c>
    </row>
    <row r="1627" spans="1:17" hidden="1" x14ac:dyDescent="0.3">
      <c r="A1627" t="s">
        <v>3429</v>
      </c>
      <c r="B1627" t="s">
        <v>3430</v>
      </c>
      <c r="C1627" t="str">
        <f>IFERROR(VLOOKUP(Table1[[#This Row],[Ticker]],[1]!Table2[[Symbol]:[Industry]],2,FALSE),"-")</f>
        <v>-</v>
      </c>
      <c r="D1627" t="s">
        <v>303</v>
      </c>
      <c r="E1627">
        <v>740.27494325999999</v>
      </c>
      <c r="F1627">
        <v>590.6</v>
      </c>
      <c r="G1627">
        <v>9.2004609953874699</v>
      </c>
      <c r="H1627">
        <v>17.051794651134799</v>
      </c>
      <c r="I1627">
        <v>9.4675368556569097</v>
      </c>
      <c r="J1627">
        <v>-5.27039032094173</v>
      </c>
      <c r="K1627">
        <v>528.24506563924695</v>
      </c>
      <c r="L1627">
        <v>474.782500566907</v>
      </c>
      <c r="M1627">
        <v>41.303174044475</v>
      </c>
      <c r="N1627">
        <v>0.41487926908853601</v>
      </c>
      <c r="O1627">
        <v>14.121232644768</v>
      </c>
      <c r="P1627">
        <v>50.6248406018872</v>
      </c>
      <c r="Q1627">
        <v>-6.7791575894520003E-3</v>
      </c>
    </row>
    <row r="1628" spans="1:17" hidden="1" x14ac:dyDescent="0.3">
      <c r="A1628" t="s">
        <v>3431</v>
      </c>
      <c r="B1628" t="s">
        <v>3432</v>
      </c>
      <c r="C1628" t="str">
        <f>IFERROR(VLOOKUP(Table1[[#This Row],[Ticker]],[1]!Table2[[Symbol]:[Industry]],2,FALSE),"-")</f>
        <v>-</v>
      </c>
      <c r="D1628" t="s">
        <v>359</v>
      </c>
      <c r="E1628">
        <v>739.21474999999998</v>
      </c>
      <c r="F1628">
        <v>276.14999999999998</v>
      </c>
      <c r="G1628">
        <v>-63.817976230249002</v>
      </c>
      <c r="H1628">
        <v>1.6812921869633299</v>
      </c>
      <c r="I1628">
        <v>-6.9058349662577498</v>
      </c>
      <c r="J1628">
        <v>10.0050310114867</v>
      </c>
      <c r="K1628">
        <v>258.55648209370901</v>
      </c>
      <c r="L1628">
        <v>278.64809582797199</v>
      </c>
      <c r="M1628">
        <v>69.249296025893699</v>
      </c>
      <c r="N1628">
        <v>1.37557086754146</v>
      </c>
      <c r="O1628">
        <v>102.93318848451899</v>
      </c>
      <c r="P1628">
        <v>28.4418604651162</v>
      </c>
      <c r="Q1628">
        <v>0.10697315539424999</v>
      </c>
    </row>
    <row r="1629" spans="1:17" hidden="1" x14ac:dyDescent="0.3">
      <c r="A1629" t="s">
        <v>3433</v>
      </c>
      <c r="B1629" t="s">
        <v>3434</v>
      </c>
      <c r="C1629" t="str">
        <f>IFERROR(VLOOKUP(Table1[[#This Row],[Ticker]],[1]!Table2[[Symbol]:[Industry]],2,FALSE),"-")</f>
        <v>-</v>
      </c>
      <c r="E1629">
        <v>739.16067974999999</v>
      </c>
      <c r="F1629">
        <v>110.63</v>
      </c>
      <c r="G1629">
        <v>149.95762616233901</v>
      </c>
      <c r="H1629">
        <v>50.555179240995997</v>
      </c>
      <c r="I1629">
        <v>324.35819582235598</v>
      </c>
      <c r="J1629">
        <v>9.2404961659430693</v>
      </c>
      <c r="K1629">
        <v>72.800829446014504</v>
      </c>
      <c r="M1629">
        <v>100</v>
      </c>
      <c r="N1629">
        <v>3.4846608701693702</v>
      </c>
      <c r="O1629">
        <v>0</v>
      </c>
      <c r="P1629">
        <v>383.31148973350798</v>
      </c>
    </row>
    <row r="1630" spans="1:17" hidden="1" x14ac:dyDescent="0.3">
      <c r="A1630" t="s">
        <v>3435</v>
      </c>
      <c r="B1630" t="s">
        <v>3436</v>
      </c>
      <c r="C1630" t="str">
        <f>IFERROR(VLOOKUP(Table1[[#This Row],[Ticker]],[1]!Table2[[Symbol]:[Industry]],2,FALSE),"-")</f>
        <v>-</v>
      </c>
      <c r="D1630" t="s">
        <v>127</v>
      </c>
      <c r="E1630">
        <v>737.90729096400003</v>
      </c>
      <c r="F1630">
        <v>232.14</v>
      </c>
      <c r="G1630">
        <v>214.40180403816399</v>
      </c>
      <c r="H1630">
        <v>4.1159397481349602</v>
      </c>
      <c r="I1630">
        <v>-23.9237312952568</v>
      </c>
      <c r="J1630">
        <v>0.91745140461557795</v>
      </c>
      <c r="K1630">
        <v>222.69456013854099</v>
      </c>
      <c r="L1630">
        <v>204.03932876980201</v>
      </c>
      <c r="M1630">
        <v>55.927437194311501</v>
      </c>
      <c r="N1630">
        <v>1.32229432155335</v>
      </c>
      <c r="O1630">
        <v>35.435513052468302</v>
      </c>
      <c r="P1630">
        <v>246.99551569506701</v>
      </c>
      <c r="Q1630">
        <v>0.14114675869335999</v>
      </c>
    </row>
    <row r="1631" spans="1:17" hidden="1" x14ac:dyDescent="0.3">
      <c r="A1631" t="s">
        <v>3437</v>
      </c>
      <c r="B1631" t="s">
        <v>3438</v>
      </c>
      <c r="C1631" t="str">
        <f>IFERROR(VLOOKUP(Table1[[#This Row],[Ticker]],[1]!Table2[[Symbol]:[Industry]],2,FALSE),"-")</f>
        <v>-</v>
      </c>
      <c r="D1631" t="s">
        <v>528</v>
      </c>
      <c r="E1631">
        <v>736.07158414499997</v>
      </c>
      <c r="F1631">
        <v>441.65</v>
      </c>
      <c r="G1631">
        <v>297.28081409582302</v>
      </c>
      <c r="H1631">
        <v>74.651024492542106</v>
      </c>
      <c r="I1631">
        <v>91.530007933241393</v>
      </c>
      <c r="J1631">
        <v>20.383391026166901</v>
      </c>
      <c r="K1631">
        <v>276.54168132644003</v>
      </c>
      <c r="L1631">
        <v>209.40163051567399</v>
      </c>
      <c r="M1631">
        <v>96.002500647980099</v>
      </c>
      <c r="N1631">
        <v>2.5095018425959101</v>
      </c>
      <c r="O1631">
        <v>0</v>
      </c>
      <c r="P1631">
        <v>366.12137203166202</v>
      </c>
      <c r="Q1631">
        <v>0.14871623996987099</v>
      </c>
    </row>
    <row r="1632" spans="1:17" hidden="1" x14ac:dyDescent="0.3">
      <c r="A1632" t="s">
        <v>3439</v>
      </c>
      <c r="B1632" t="s">
        <v>3440</v>
      </c>
      <c r="C1632" t="str">
        <f>IFERROR(VLOOKUP(Table1[[#This Row],[Ticker]],[1]!Table2[[Symbol]:[Industry]],2,FALSE),"-")</f>
        <v>-</v>
      </c>
      <c r="D1632" t="s">
        <v>127</v>
      </c>
      <c r="E1632">
        <v>735.90819512799999</v>
      </c>
      <c r="F1632">
        <v>219.66</v>
      </c>
      <c r="G1632">
        <v>-41.224562347282898</v>
      </c>
      <c r="H1632">
        <v>-8.6736283246771109</v>
      </c>
      <c r="I1632">
        <v>-26.961066960045301</v>
      </c>
      <c r="J1632">
        <v>2.6376738515316598</v>
      </c>
      <c r="M1632">
        <v>60.938442095142797</v>
      </c>
      <c r="O1632">
        <v>24.282982791586999</v>
      </c>
      <c r="P1632">
        <v>4.6498332539304403</v>
      </c>
    </row>
    <row r="1633" spans="1:17" hidden="1" x14ac:dyDescent="0.3">
      <c r="A1633" t="s">
        <v>3441</v>
      </c>
      <c r="B1633" t="s">
        <v>3442</v>
      </c>
      <c r="C1633" t="str">
        <f>IFERROR(VLOOKUP(Table1[[#This Row],[Ticker]],[1]!Table2[[Symbol]:[Industry]],2,FALSE),"-")</f>
        <v>-</v>
      </c>
      <c r="D1633" t="s">
        <v>46</v>
      </c>
      <c r="E1633">
        <v>735.33548800000005</v>
      </c>
      <c r="F1633">
        <v>643.4</v>
      </c>
      <c r="G1633">
        <v>360.44527892255797</v>
      </c>
      <c r="H1633">
        <v>20.195043367082501</v>
      </c>
      <c r="I1633">
        <v>376.08179018281101</v>
      </c>
      <c r="J1633">
        <v>29.243908388889299</v>
      </c>
      <c r="K1633">
        <v>458.544729893831</v>
      </c>
      <c r="M1633">
        <v>81.068984837138999</v>
      </c>
      <c r="N1633">
        <v>0.29495178672716899</v>
      </c>
      <c r="O1633">
        <v>0</v>
      </c>
      <c r="P1633">
        <v>423.08943089430801</v>
      </c>
    </row>
    <row r="1634" spans="1:17" hidden="1" x14ac:dyDescent="0.3">
      <c r="A1634" t="s">
        <v>3443</v>
      </c>
      <c r="B1634" t="s">
        <v>3444</v>
      </c>
      <c r="C1634" t="str">
        <f>IFERROR(VLOOKUP(Table1[[#This Row],[Ticker]],[1]!Table2[[Symbol]:[Industry]],2,FALSE),"-")</f>
        <v>-</v>
      </c>
      <c r="D1634" t="s">
        <v>3406</v>
      </c>
      <c r="E1634">
        <v>734.82500000000005</v>
      </c>
      <c r="F1634">
        <v>298.75</v>
      </c>
      <c r="G1634">
        <v>-34.922975045695601</v>
      </c>
      <c r="H1634">
        <v>-12.118388988903201</v>
      </c>
      <c r="I1634">
        <v>-19.286463785442098</v>
      </c>
      <c r="J1634">
        <v>10.0132082871969</v>
      </c>
      <c r="M1634">
        <v>54.765009638354002</v>
      </c>
      <c r="O1634">
        <v>28.133891213389099</v>
      </c>
      <c r="P1634">
        <v>16.69921875</v>
      </c>
    </row>
    <row r="1635" spans="1:17" hidden="1" x14ac:dyDescent="0.3">
      <c r="A1635" t="s">
        <v>3445</v>
      </c>
      <c r="B1635" t="s">
        <v>3446</v>
      </c>
      <c r="C1635" t="str">
        <f>IFERROR(VLOOKUP(Table1[[#This Row],[Ticker]],[1]!Table2[[Symbol]:[Industry]],2,FALSE),"-")</f>
        <v>-</v>
      </c>
      <c r="D1635" t="s">
        <v>335</v>
      </c>
      <c r="E1635">
        <v>733.8723</v>
      </c>
      <c r="F1635">
        <v>35.6</v>
      </c>
      <c r="G1635">
        <v>238.76577581696799</v>
      </c>
      <c r="H1635">
        <v>22.193126208675999</v>
      </c>
      <c r="I1635">
        <v>13.608183129656799</v>
      </c>
      <c r="J1635">
        <v>0.14664395119944101</v>
      </c>
      <c r="K1635">
        <v>30.559184987209299</v>
      </c>
      <c r="L1635">
        <v>26.505825169893601</v>
      </c>
      <c r="M1635">
        <v>68.348912293543094</v>
      </c>
      <c r="N1635">
        <v>0.54358853367936699</v>
      </c>
      <c r="O1635">
        <v>3.9325842696629199</v>
      </c>
      <c r="P1635">
        <v>303.85706182643202</v>
      </c>
    </row>
    <row r="1636" spans="1:17" hidden="1" x14ac:dyDescent="0.3">
      <c r="A1636" t="s">
        <v>3447</v>
      </c>
      <c r="B1636" t="s">
        <v>3448</v>
      </c>
      <c r="C1636" t="str">
        <f>IFERROR(VLOOKUP(Table1[[#This Row],[Ticker]],[1]!Table2[[Symbol]:[Industry]],2,FALSE),"-")</f>
        <v>-</v>
      </c>
      <c r="D1636" t="s">
        <v>632</v>
      </c>
      <c r="E1636">
        <v>733.63199999999995</v>
      </c>
      <c r="F1636">
        <v>480</v>
      </c>
      <c r="G1636">
        <v>245.96961029894399</v>
      </c>
      <c r="H1636">
        <v>8.2151236523016493</v>
      </c>
      <c r="I1636">
        <v>410.17592557590899</v>
      </c>
      <c r="J1636">
        <v>0.72850182168209399</v>
      </c>
      <c r="K1636">
        <v>406.86635128859803</v>
      </c>
      <c r="L1636">
        <v>243.215919698395</v>
      </c>
      <c r="M1636">
        <v>60.051968565369201</v>
      </c>
      <c r="N1636">
        <v>0.190629011553273</v>
      </c>
      <c r="O1636">
        <v>8.3333333333333197</v>
      </c>
      <c r="P1636">
        <v>464.70588235294099</v>
      </c>
    </row>
    <row r="1637" spans="1:17" hidden="1" x14ac:dyDescent="0.3">
      <c r="A1637" t="s">
        <v>3449</v>
      </c>
      <c r="B1637" t="s">
        <v>3450</v>
      </c>
      <c r="C1637" t="str">
        <f>IFERROR(VLOOKUP(Table1[[#This Row],[Ticker]],[1]!Table2[[Symbol]:[Industry]],2,FALSE),"-")</f>
        <v>-</v>
      </c>
      <c r="D1637" t="s">
        <v>262</v>
      </c>
      <c r="E1637">
        <v>733.5</v>
      </c>
      <c r="F1637">
        <v>1637</v>
      </c>
      <c r="G1637">
        <v>50.318811134595997</v>
      </c>
      <c r="H1637">
        <v>-8.5532797038505599</v>
      </c>
      <c r="I1637">
        <v>22.9199232936923</v>
      </c>
      <c r="J1637">
        <v>-3.0290426470223801</v>
      </c>
      <c r="K1637">
        <v>1760.42534980963</v>
      </c>
      <c r="L1637">
        <v>1538.7571314121201</v>
      </c>
      <c r="M1637">
        <v>30.4406120771866</v>
      </c>
      <c r="N1637">
        <v>1.6151065831738101</v>
      </c>
      <c r="O1637">
        <v>28.283445326817301</v>
      </c>
      <c r="P1637">
        <v>96.036165499071899</v>
      </c>
      <c r="Q1637">
        <v>9.5699754611203003E-2</v>
      </c>
    </row>
    <row r="1638" spans="1:17" hidden="1" x14ac:dyDescent="0.3">
      <c r="A1638" t="s">
        <v>3451</v>
      </c>
      <c r="B1638" t="s">
        <v>3452</v>
      </c>
      <c r="C1638" t="str">
        <f>IFERROR(VLOOKUP(Table1[[#This Row],[Ticker]],[1]!Table2[[Symbol]:[Industry]],2,FALSE),"-")</f>
        <v>-</v>
      </c>
      <c r="D1638" t="s">
        <v>3453</v>
      </c>
      <c r="E1638">
        <v>732.18299999999999</v>
      </c>
      <c r="F1638">
        <v>594</v>
      </c>
      <c r="G1638">
        <v>-3.8901190128395902</v>
      </c>
      <c r="H1638">
        <v>-7.1737885108040604</v>
      </c>
      <c r="I1638">
        <v>39.838051754314399</v>
      </c>
      <c r="J1638">
        <v>1.3991713867828399</v>
      </c>
      <c r="K1638">
        <v>570.86097495342403</v>
      </c>
      <c r="L1638">
        <v>481.71274228261598</v>
      </c>
      <c r="M1638">
        <v>58.055649013226798</v>
      </c>
      <c r="N1638">
        <v>0.41496259351620901</v>
      </c>
      <c r="O1638">
        <v>13.299663299663299</v>
      </c>
      <c r="P1638">
        <v>78.9156626506024</v>
      </c>
      <c r="Q1638">
        <v>0.108356318279372</v>
      </c>
    </row>
    <row r="1639" spans="1:17" hidden="1" x14ac:dyDescent="0.3">
      <c r="A1639" t="s">
        <v>3454</v>
      </c>
      <c r="B1639" t="s">
        <v>3455</v>
      </c>
      <c r="C1639" t="str">
        <f>IFERROR(VLOOKUP(Table1[[#This Row],[Ticker]],[1]!Table2[[Symbol]:[Industry]],2,FALSE),"-")</f>
        <v>-</v>
      </c>
      <c r="D1639" t="s">
        <v>317</v>
      </c>
      <c r="E1639">
        <v>731.59</v>
      </c>
      <c r="F1639">
        <v>293.75</v>
      </c>
      <c r="G1639">
        <v>-24.5905964802343</v>
      </c>
      <c r="H1639">
        <v>-10.7093709151581</v>
      </c>
      <c r="I1639">
        <v>-8.9540852199809091</v>
      </c>
      <c r="J1639">
        <v>-4.8858403603546501</v>
      </c>
      <c r="K1639">
        <v>304.68051290587698</v>
      </c>
      <c r="M1639">
        <v>40.013157452009601</v>
      </c>
      <c r="N1639">
        <v>0.74573690011020899</v>
      </c>
      <c r="O1639">
        <v>44.680851063829799</v>
      </c>
      <c r="P1639">
        <v>54.605263157894697</v>
      </c>
    </row>
    <row r="1640" spans="1:17" hidden="1" x14ac:dyDescent="0.3">
      <c r="A1640" t="s">
        <v>3456</v>
      </c>
      <c r="B1640" t="s">
        <v>3457</v>
      </c>
      <c r="C1640" t="str">
        <f>IFERROR(VLOOKUP(Table1[[#This Row],[Ticker]],[1]!Table2[[Symbol]:[Industry]],2,FALSE),"-")</f>
        <v>-</v>
      </c>
      <c r="D1640" t="s">
        <v>1374</v>
      </c>
      <c r="E1640">
        <v>731.38888799999995</v>
      </c>
      <c r="F1640">
        <v>741</v>
      </c>
      <c r="G1640">
        <v>256.17325511303397</v>
      </c>
      <c r="H1640">
        <v>-11.784876347698299</v>
      </c>
      <c r="I1640">
        <v>37.096756169206301</v>
      </c>
      <c r="J1640">
        <v>-10.518198471899201</v>
      </c>
      <c r="K1640">
        <v>691.24779584291196</v>
      </c>
      <c r="L1640">
        <v>473.455691512209</v>
      </c>
      <c r="M1640">
        <v>30.737174065942298</v>
      </c>
      <c r="N1640">
        <v>1.0498046875</v>
      </c>
      <c r="O1640">
        <v>13.022941970310301</v>
      </c>
      <c r="P1640">
        <v>298.38709677419303</v>
      </c>
    </row>
    <row r="1641" spans="1:17" hidden="1" x14ac:dyDescent="0.3">
      <c r="A1641" t="s">
        <v>3458</v>
      </c>
      <c r="B1641" t="s">
        <v>3459</v>
      </c>
      <c r="C1641" t="str">
        <f>IFERROR(VLOOKUP(Table1[[#This Row],[Ticker]],[1]!Table2[[Symbol]:[Industry]],2,FALSE),"-")</f>
        <v>-</v>
      </c>
      <c r="D1641" t="s">
        <v>262</v>
      </c>
      <c r="E1641">
        <v>729.10386696</v>
      </c>
      <c r="F1641">
        <v>3537.95</v>
      </c>
      <c r="G1641">
        <v>21.744223519774899</v>
      </c>
      <c r="H1641">
        <v>6.4336798349020796</v>
      </c>
      <c r="I1641">
        <v>24.346600508985301</v>
      </c>
      <c r="J1641">
        <v>-4.8201450041973599</v>
      </c>
      <c r="K1641">
        <v>3284.4905401118699</v>
      </c>
      <c r="L1641">
        <v>2917.4780605927599</v>
      </c>
      <c r="M1641">
        <v>60.472724297602397</v>
      </c>
      <c r="N1641">
        <v>0.90870129870129801</v>
      </c>
      <c r="O1641">
        <v>23.574386297149399</v>
      </c>
      <c r="P1641">
        <v>70.421483622350607</v>
      </c>
      <c r="Q1641">
        <v>2.6911543461367999E-2</v>
      </c>
    </row>
    <row r="1642" spans="1:17" hidden="1" x14ac:dyDescent="0.3">
      <c r="A1642" t="s">
        <v>3460</v>
      </c>
      <c r="B1642" t="s">
        <v>3461</v>
      </c>
      <c r="C1642" t="str">
        <f>IFERROR(VLOOKUP(Table1[[#This Row],[Ticker]],[1]!Table2[[Symbol]:[Industry]],2,FALSE),"-")</f>
        <v>-</v>
      </c>
      <c r="D1642" t="s">
        <v>303</v>
      </c>
      <c r="E1642">
        <v>728.52631882499998</v>
      </c>
      <c r="F1642">
        <v>118.63</v>
      </c>
      <c r="G1642">
        <v>5028.06184206955</v>
      </c>
      <c r="H1642">
        <v>-7.2123094477839196</v>
      </c>
      <c r="I1642">
        <v>171.38369838291399</v>
      </c>
      <c r="J1642">
        <v>-1.85185859447291</v>
      </c>
      <c r="K1642">
        <v>90.944362299981293</v>
      </c>
      <c r="L1642">
        <v>38.044530146530001</v>
      </c>
      <c r="M1642">
        <v>31.659082697730401</v>
      </c>
      <c r="N1642">
        <v>0.58695196874645394</v>
      </c>
      <c r="O1642">
        <v>17.777965101576299</v>
      </c>
      <c r="P1642">
        <v>5549.0476190476102</v>
      </c>
      <c r="Q1642">
        <v>0.14384292025487699</v>
      </c>
    </row>
    <row r="1643" spans="1:17" hidden="1" x14ac:dyDescent="0.3">
      <c r="A1643" t="s">
        <v>3462</v>
      </c>
      <c r="B1643" t="s">
        <v>3463</v>
      </c>
      <c r="C1643" t="str">
        <f>IFERROR(VLOOKUP(Table1[[#This Row],[Ticker]],[1]!Table2[[Symbol]:[Industry]],2,FALSE),"-")</f>
        <v>-</v>
      </c>
      <c r="D1643" t="s">
        <v>193</v>
      </c>
      <c r="E1643">
        <v>724.59720000000004</v>
      </c>
      <c r="F1643">
        <v>128.13</v>
      </c>
      <c r="G1643">
        <v>-37.881849763265201</v>
      </c>
      <c r="H1643">
        <v>-2.16596026111297</v>
      </c>
      <c r="I1643">
        <v>-16.3558908186235</v>
      </c>
      <c r="J1643">
        <v>1.56148566230802</v>
      </c>
      <c r="K1643">
        <v>129.860063145765</v>
      </c>
      <c r="L1643">
        <v>130.04742304088799</v>
      </c>
      <c r="M1643">
        <v>52.027536105246703</v>
      </c>
      <c r="N1643">
        <v>0.46263277012058501</v>
      </c>
      <c r="O1643">
        <v>29.868102708186999</v>
      </c>
      <c r="P1643">
        <v>18.529139685476402</v>
      </c>
      <c r="Q1643">
        <v>5.0087928619282997E-2</v>
      </c>
    </row>
    <row r="1644" spans="1:17" hidden="1" x14ac:dyDescent="0.3">
      <c r="A1644" t="s">
        <v>3464</v>
      </c>
      <c r="B1644" t="s">
        <v>3465</v>
      </c>
      <c r="C1644" t="str">
        <f>IFERROR(VLOOKUP(Table1[[#This Row],[Ticker]],[1]!Table2[[Symbol]:[Industry]],2,FALSE),"-")</f>
        <v>-</v>
      </c>
      <c r="D1644" t="s">
        <v>139</v>
      </c>
      <c r="E1644">
        <v>723.48312399999998</v>
      </c>
      <c r="F1644">
        <v>410.25</v>
      </c>
      <c r="G1644">
        <v>681.64423759707597</v>
      </c>
      <c r="H1644">
        <v>121.265750218717</v>
      </c>
      <c r="I1644">
        <v>127.772688424086</v>
      </c>
      <c r="J1644">
        <v>1.55965390493558</v>
      </c>
      <c r="K1644">
        <v>266.50854699375498</v>
      </c>
      <c r="L1644">
        <v>163.66925633941</v>
      </c>
      <c r="M1644">
        <v>81.465406801875304</v>
      </c>
      <c r="N1644">
        <v>0.97636130658027698</v>
      </c>
      <c r="O1644">
        <v>8.3363802559414992</v>
      </c>
      <c r="P1644">
        <v>789.60407812143399</v>
      </c>
      <c r="Q1644">
        <v>0.211353581787564</v>
      </c>
    </row>
    <row r="1645" spans="1:17" hidden="1" x14ac:dyDescent="0.3">
      <c r="A1645" t="s">
        <v>3466</v>
      </c>
      <c r="B1645" t="s">
        <v>3467</v>
      </c>
      <c r="C1645" t="str">
        <f>IFERROR(VLOOKUP(Table1[[#This Row],[Ticker]],[1]!Table2[[Symbol]:[Industry]],2,FALSE),"-")</f>
        <v>-</v>
      </c>
      <c r="D1645" t="s">
        <v>1190</v>
      </c>
      <c r="E1645">
        <v>723.29236803200001</v>
      </c>
      <c r="F1645">
        <v>70.489999999999995</v>
      </c>
      <c r="G1645">
        <v>-25.873308998977201</v>
      </c>
      <c r="H1645">
        <v>-0.31113270004166999</v>
      </c>
      <c r="I1645">
        <v>-60.421066960045302</v>
      </c>
      <c r="J1645">
        <v>1.1437724508404801</v>
      </c>
      <c r="K1645">
        <v>70.322645697636702</v>
      </c>
      <c r="L1645">
        <v>73.688809920411899</v>
      </c>
      <c r="M1645">
        <v>60.248883425390403</v>
      </c>
      <c r="N1645">
        <v>0.387369638901706</v>
      </c>
      <c r="O1645">
        <v>103.858703362179</v>
      </c>
      <c r="P1645">
        <v>20.805484147386402</v>
      </c>
      <c r="Q1645">
        <v>1.5948012050335001E-2</v>
      </c>
    </row>
    <row r="1646" spans="1:17" hidden="1" x14ac:dyDescent="0.3">
      <c r="A1646" t="s">
        <v>3468</v>
      </c>
      <c r="B1646" t="s">
        <v>3469</v>
      </c>
      <c r="C1646" t="str">
        <f>IFERROR(VLOOKUP(Table1[[#This Row],[Ticker]],[1]!Table2[[Symbol]:[Industry]],2,FALSE),"-")</f>
        <v>-</v>
      </c>
      <c r="D1646" t="s">
        <v>632</v>
      </c>
      <c r="E1646">
        <v>722.10074999999995</v>
      </c>
      <c r="F1646">
        <v>69.67</v>
      </c>
      <c r="G1646">
        <v>819.41831642093598</v>
      </c>
      <c r="H1646">
        <v>2.1419491151683001</v>
      </c>
      <c r="I1646">
        <v>26.1380203495311</v>
      </c>
      <c r="J1646">
        <v>-4.0243339181740101</v>
      </c>
      <c r="K1646">
        <v>65.802288889655699</v>
      </c>
      <c r="L1646">
        <v>48.741354839007002</v>
      </c>
      <c r="M1646">
        <v>64.238532196842499</v>
      </c>
      <c r="N1646">
        <v>0.73561677939046699</v>
      </c>
      <c r="O1646">
        <v>7.6503516578154001</v>
      </c>
      <c r="P1646">
        <v>849.18256130790098</v>
      </c>
      <c r="Q1646">
        <v>0.22993694890128299</v>
      </c>
    </row>
    <row r="1647" spans="1:17" hidden="1" x14ac:dyDescent="0.3">
      <c r="A1647" t="s">
        <v>3470</v>
      </c>
      <c r="B1647" t="s">
        <v>3471</v>
      </c>
      <c r="C1647" t="str">
        <f>IFERROR(VLOOKUP(Table1[[#This Row],[Ticker]],[1]!Table2[[Symbol]:[Industry]],2,FALSE),"-")</f>
        <v>-</v>
      </c>
      <c r="D1647" t="s">
        <v>92</v>
      </c>
      <c r="E1647">
        <v>721.70643749999999</v>
      </c>
      <c r="F1647">
        <v>1445</v>
      </c>
      <c r="G1647">
        <v>57.898092775372099</v>
      </c>
      <c r="H1647">
        <v>40.375436457775699</v>
      </c>
      <c r="I1647">
        <v>66.723330203075193</v>
      </c>
      <c r="J1647">
        <v>-4.1592045627027696</v>
      </c>
      <c r="K1647">
        <v>1198.0764968306401</v>
      </c>
      <c r="L1647">
        <v>947.60482493342101</v>
      </c>
      <c r="M1647">
        <v>69.679996986229696</v>
      </c>
      <c r="N1647">
        <v>0.50764872521246396</v>
      </c>
      <c r="O1647">
        <v>3.8062283737024099</v>
      </c>
      <c r="P1647">
        <v>108.815028901734</v>
      </c>
      <c r="Q1647">
        <v>0.18088803035804801</v>
      </c>
    </row>
    <row r="1648" spans="1:17" hidden="1" x14ac:dyDescent="0.3">
      <c r="A1648" t="s">
        <v>3472</v>
      </c>
      <c r="B1648" t="s">
        <v>3473</v>
      </c>
      <c r="C1648" t="str">
        <f>IFERROR(VLOOKUP(Table1[[#This Row],[Ticker]],[1]!Table2[[Symbol]:[Industry]],2,FALSE),"-")</f>
        <v>-</v>
      </c>
      <c r="D1648" t="s">
        <v>193</v>
      </c>
      <c r="E1648">
        <v>717.49</v>
      </c>
      <c r="F1648">
        <v>223.55</v>
      </c>
      <c r="G1648">
        <v>48.221423902843398</v>
      </c>
      <c r="H1648">
        <v>27.784124471302398</v>
      </c>
      <c r="I1648">
        <v>29.495780668180299</v>
      </c>
      <c r="J1648">
        <v>29.4323582369137</v>
      </c>
      <c r="K1648">
        <v>173.21022748593401</v>
      </c>
      <c r="L1648">
        <v>157.41372429554599</v>
      </c>
      <c r="M1648">
        <v>91.235487390416097</v>
      </c>
      <c r="N1648">
        <v>2.1633528334177798</v>
      </c>
      <c r="O1648">
        <v>6.4638783269961904</v>
      </c>
      <c r="P1648">
        <v>92.715517241379303</v>
      </c>
      <c r="Q1648">
        <v>0.11121236561912801</v>
      </c>
    </row>
    <row r="1649" spans="1:17" hidden="1" x14ac:dyDescent="0.3">
      <c r="A1649" t="s">
        <v>3474</v>
      </c>
      <c r="B1649" t="s">
        <v>3475</v>
      </c>
      <c r="C1649" t="str">
        <f>IFERROR(VLOOKUP(Table1[[#This Row],[Ticker]],[1]!Table2[[Symbol]:[Industry]],2,FALSE),"-")</f>
        <v>-</v>
      </c>
      <c r="D1649" t="s">
        <v>21</v>
      </c>
      <c r="E1649">
        <v>716.84041572499996</v>
      </c>
      <c r="F1649">
        <v>1495.75</v>
      </c>
      <c r="G1649">
        <v>57.808836342043101</v>
      </c>
      <c r="H1649">
        <v>-21.435524191205001</v>
      </c>
      <c r="I1649">
        <v>-36.825994563687097</v>
      </c>
      <c r="J1649">
        <v>8.9394636968987609</v>
      </c>
      <c r="K1649">
        <v>1669.1891128985701</v>
      </c>
      <c r="L1649">
        <v>1583.05719008612</v>
      </c>
      <c r="M1649">
        <v>44.753604023038903</v>
      </c>
      <c r="N1649">
        <v>1.15484337032902</v>
      </c>
      <c r="O1649">
        <v>54.437573123850903</v>
      </c>
      <c r="P1649">
        <v>140.512944203248</v>
      </c>
      <c r="Q1649">
        <v>0.147481824866776</v>
      </c>
    </row>
    <row r="1650" spans="1:17" hidden="1" x14ac:dyDescent="0.3">
      <c r="A1650" t="s">
        <v>3476</v>
      </c>
      <c r="B1650" t="s">
        <v>3477</v>
      </c>
      <c r="C1650" t="str">
        <f>IFERROR(VLOOKUP(Table1[[#This Row],[Ticker]],[1]!Table2[[Symbol]:[Industry]],2,FALSE),"-")</f>
        <v>-</v>
      </c>
      <c r="D1650" t="s">
        <v>528</v>
      </c>
      <c r="E1650">
        <v>714.34392811999999</v>
      </c>
      <c r="F1650">
        <v>29.66</v>
      </c>
      <c r="G1650">
        <v>61.337408469262002</v>
      </c>
      <c r="H1650">
        <v>25.1482859964825</v>
      </c>
      <c r="I1650">
        <v>2.1774334017960002</v>
      </c>
      <c r="J1650">
        <v>-0.54106368999658006</v>
      </c>
      <c r="K1650">
        <v>26.578220290691501</v>
      </c>
      <c r="L1650">
        <v>23.146789752395101</v>
      </c>
      <c r="M1650">
        <v>58.579337321420802</v>
      </c>
      <c r="N1650">
        <v>1.0012214070842</v>
      </c>
      <c r="O1650">
        <v>8.8671611598111806</v>
      </c>
      <c r="P1650">
        <v>102.480941493461</v>
      </c>
      <c r="Q1650">
        <v>0.177659264688174</v>
      </c>
    </row>
    <row r="1651" spans="1:17" hidden="1" x14ac:dyDescent="0.3">
      <c r="A1651" t="s">
        <v>3478</v>
      </c>
      <c r="B1651" t="s">
        <v>3479</v>
      </c>
      <c r="C1651" t="str">
        <f>IFERROR(VLOOKUP(Table1[[#This Row],[Ticker]],[1]!Table2[[Symbol]:[Industry]],2,FALSE),"-")</f>
        <v>-</v>
      </c>
      <c r="D1651" t="s">
        <v>113</v>
      </c>
      <c r="E1651">
        <v>714.255</v>
      </c>
      <c r="F1651">
        <v>140</v>
      </c>
      <c r="G1651">
        <v>-26.860900528273799</v>
      </c>
      <c r="H1651">
        <v>4.2274040548259597</v>
      </c>
      <c r="I1651">
        <v>-15.1878042980901</v>
      </c>
      <c r="J1651">
        <v>1.0872070377479299</v>
      </c>
      <c r="K1651">
        <v>135.76988103684499</v>
      </c>
      <c r="L1651">
        <v>137.587469544111</v>
      </c>
      <c r="M1651">
        <v>60.281314282943399</v>
      </c>
      <c r="N1651">
        <v>1.2721222791103799</v>
      </c>
      <c r="O1651">
        <v>23.714285714285701</v>
      </c>
      <c r="P1651">
        <v>18.644067796610098</v>
      </c>
      <c r="Q1651">
        <v>-6.7319041801713997E-2</v>
      </c>
    </row>
    <row r="1652" spans="1:17" hidden="1" x14ac:dyDescent="0.3">
      <c r="A1652" t="s">
        <v>3480</v>
      </c>
      <c r="B1652" t="s">
        <v>3481</v>
      </c>
      <c r="C1652" t="str">
        <f>IFERROR(VLOOKUP(Table1[[#This Row],[Ticker]],[1]!Table2[[Symbol]:[Industry]],2,FALSE),"-")</f>
        <v>-</v>
      </c>
      <c r="D1652" t="s">
        <v>1539</v>
      </c>
      <c r="E1652">
        <v>709.80294158000004</v>
      </c>
      <c r="F1652">
        <v>289</v>
      </c>
      <c r="G1652">
        <v>93.229582273528294</v>
      </c>
      <c r="H1652">
        <v>-18.462040502163799</v>
      </c>
      <c r="I1652">
        <v>48.689167781738597</v>
      </c>
      <c r="J1652">
        <v>8.4041899699782707</v>
      </c>
      <c r="K1652">
        <v>313.66416015980298</v>
      </c>
      <c r="L1652">
        <v>245.89949516638501</v>
      </c>
      <c r="M1652">
        <v>49.711909479683698</v>
      </c>
      <c r="N1652">
        <v>0.65207865909990703</v>
      </c>
      <c r="O1652">
        <v>59.861591695501701</v>
      </c>
      <c r="P1652">
        <v>157.575757575757</v>
      </c>
    </row>
    <row r="1653" spans="1:17" hidden="1" x14ac:dyDescent="0.3">
      <c r="A1653" t="s">
        <v>3482</v>
      </c>
      <c r="B1653" t="s">
        <v>3483</v>
      </c>
      <c r="C1653" t="str">
        <f>IFERROR(VLOOKUP(Table1[[#This Row],[Ticker]],[1]!Table2[[Symbol]:[Industry]],2,FALSE),"-")</f>
        <v>-</v>
      </c>
      <c r="D1653" t="s">
        <v>632</v>
      </c>
      <c r="E1653">
        <v>709.69487350600002</v>
      </c>
      <c r="F1653">
        <v>160.88</v>
      </c>
      <c r="G1653">
        <v>12.923116532103201</v>
      </c>
      <c r="H1653">
        <v>3.4825373059922899</v>
      </c>
      <c r="I1653">
        <v>7.4746851185638397</v>
      </c>
      <c r="J1653">
        <v>6.9196100154621201</v>
      </c>
      <c r="K1653">
        <v>147.250331766074</v>
      </c>
      <c r="L1653">
        <v>134.568321012392</v>
      </c>
      <c r="M1653">
        <v>70.250292600371097</v>
      </c>
      <c r="N1653">
        <v>1.1458075444015201</v>
      </c>
      <c r="O1653">
        <v>8.4659373446046793</v>
      </c>
      <c r="P1653">
        <v>48.687615526802198</v>
      </c>
      <c r="Q1653">
        <v>3.6157876308929998E-2</v>
      </c>
    </row>
    <row r="1654" spans="1:17" hidden="1" x14ac:dyDescent="0.3">
      <c r="A1654" t="s">
        <v>3484</v>
      </c>
      <c r="B1654" t="s">
        <v>3485</v>
      </c>
      <c r="C1654" t="str">
        <f>IFERROR(VLOOKUP(Table1[[#This Row],[Ticker]],[1]!Table2[[Symbol]:[Industry]],2,FALSE),"-")</f>
        <v>-</v>
      </c>
      <c r="D1654" t="s">
        <v>561</v>
      </c>
      <c r="E1654">
        <v>709.34969820000003</v>
      </c>
      <c r="F1654">
        <v>946.25</v>
      </c>
      <c r="G1654">
        <v>-22.843340932163201</v>
      </c>
      <c r="H1654">
        <v>-8.3696723830385498</v>
      </c>
      <c r="I1654">
        <v>-6.1637881649058803</v>
      </c>
      <c r="J1654">
        <v>-0.65995357584387704</v>
      </c>
      <c r="K1654">
        <v>968.65751317671197</v>
      </c>
      <c r="L1654">
        <v>890.49714035439604</v>
      </c>
      <c r="M1654">
        <v>51.281102289789899</v>
      </c>
      <c r="N1654">
        <v>0.81893001549921896</v>
      </c>
      <c r="O1654">
        <v>18.890356671069998</v>
      </c>
      <c r="P1654">
        <v>29.623287671232799</v>
      </c>
      <c r="Q1654">
        <v>0.106483996313158</v>
      </c>
    </row>
    <row r="1655" spans="1:17" hidden="1" x14ac:dyDescent="0.3">
      <c r="A1655" t="s">
        <v>3486</v>
      </c>
      <c r="B1655" t="s">
        <v>3487</v>
      </c>
      <c r="C1655" t="str">
        <f>IFERROR(VLOOKUP(Table1[[#This Row],[Ticker]],[1]!Table2[[Symbol]:[Industry]],2,FALSE),"-")</f>
        <v>-</v>
      </c>
      <c r="D1655" t="s">
        <v>740</v>
      </c>
      <c r="E1655">
        <v>709.1802811</v>
      </c>
      <c r="F1655">
        <v>499</v>
      </c>
      <c r="G1655">
        <v>-28.823615778034501</v>
      </c>
      <c r="H1655">
        <v>7.4464367836147796</v>
      </c>
      <c r="I1655">
        <v>-12.4777030705906</v>
      </c>
      <c r="J1655">
        <v>1.30943744186177</v>
      </c>
      <c r="K1655">
        <v>462.83436880075902</v>
      </c>
      <c r="L1655">
        <v>444.213330807337</v>
      </c>
      <c r="M1655">
        <v>62.3676324441346</v>
      </c>
      <c r="N1655">
        <v>2.8615955473098298</v>
      </c>
      <c r="O1655">
        <v>14.629258517034</v>
      </c>
      <c r="P1655">
        <v>30.9367620047231</v>
      </c>
    </row>
    <row r="1656" spans="1:17" hidden="1" x14ac:dyDescent="0.3">
      <c r="A1656" t="s">
        <v>3488</v>
      </c>
      <c r="B1656" t="s">
        <v>3489</v>
      </c>
      <c r="C1656" t="str">
        <f>IFERROR(VLOOKUP(Table1[[#This Row],[Ticker]],[1]!Table2[[Symbol]:[Industry]],2,FALSE),"-")</f>
        <v>-</v>
      </c>
      <c r="D1656" t="s">
        <v>632</v>
      </c>
      <c r="E1656">
        <v>706.45904750800003</v>
      </c>
      <c r="F1656">
        <v>36.119999999999997</v>
      </c>
      <c r="G1656">
        <v>141.81470248145499</v>
      </c>
      <c r="H1656">
        <v>-24.833680175449501</v>
      </c>
      <c r="I1656">
        <v>63.803300856046498</v>
      </c>
      <c r="J1656">
        <v>-5.8356402553591797</v>
      </c>
      <c r="K1656">
        <v>38.7023298313539</v>
      </c>
      <c r="L1656">
        <v>28.896830162178802</v>
      </c>
      <c r="M1656">
        <v>38.957911424498803</v>
      </c>
      <c r="N1656">
        <v>0.15322509842430801</v>
      </c>
      <c r="O1656">
        <v>42.857142857142797</v>
      </c>
      <c r="P1656">
        <v>186.666666666666</v>
      </c>
      <c r="Q1656">
        <v>6.5306360642899006E-2</v>
      </c>
    </row>
    <row r="1657" spans="1:17" hidden="1" x14ac:dyDescent="0.3">
      <c r="A1657" t="s">
        <v>3490</v>
      </c>
      <c r="B1657" t="s">
        <v>3491</v>
      </c>
      <c r="C1657" t="str">
        <f>IFERROR(VLOOKUP(Table1[[#This Row],[Ticker]],[1]!Table2[[Symbol]:[Industry]],2,FALSE),"-")</f>
        <v>-</v>
      </c>
      <c r="D1657" t="s">
        <v>385</v>
      </c>
      <c r="E1657">
        <v>704.13497728599998</v>
      </c>
      <c r="F1657">
        <v>77.69</v>
      </c>
      <c r="G1657">
        <v>4.7638936411730404</v>
      </c>
      <c r="H1657">
        <v>-6.6461745483532599</v>
      </c>
      <c r="I1657">
        <v>1.22490185955375</v>
      </c>
      <c r="J1657">
        <v>0.72315130892829504</v>
      </c>
      <c r="K1657">
        <v>73.239781289564704</v>
      </c>
      <c r="M1657">
        <v>50.7209840736883</v>
      </c>
      <c r="N1657">
        <v>0.13110945545164901</v>
      </c>
      <c r="O1657">
        <v>20.993692881966702</v>
      </c>
      <c r="P1657">
        <v>72.644444444444403</v>
      </c>
    </row>
    <row r="1658" spans="1:17" hidden="1" x14ac:dyDescent="0.3">
      <c r="A1658" t="s">
        <v>3492</v>
      </c>
      <c r="B1658" t="s">
        <v>3493</v>
      </c>
      <c r="C1658" t="str">
        <f>IFERROR(VLOOKUP(Table1[[#This Row],[Ticker]],[1]!Table2[[Symbol]:[Industry]],2,FALSE),"-")</f>
        <v>-</v>
      </c>
      <c r="D1658" t="s">
        <v>262</v>
      </c>
      <c r="E1658">
        <v>703.88963544000001</v>
      </c>
      <c r="F1658">
        <v>363.7</v>
      </c>
      <c r="G1658">
        <v>45.175630052909398</v>
      </c>
      <c r="H1658">
        <v>-1.40628941738728</v>
      </c>
      <c r="I1658">
        <v>-15.9233323846437</v>
      </c>
      <c r="J1658">
        <v>-0.56243093529264998</v>
      </c>
      <c r="K1658">
        <v>369.07417434915601</v>
      </c>
      <c r="M1658">
        <v>60.869756604442401</v>
      </c>
      <c r="N1658">
        <v>0.339593516851041</v>
      </c>
      <c r="O1658">
        <v>34.726422875996697</v>
      </c>
      <c r="P1658">
        <v>86.512820512820497</v>
      </c>
    </row>
    <row r="1659" spans="1:17" hidden="1" x14ac:dyDescent="0.3">
      <c r="A1659" t="s">
        <v>3494</v>
      </c>
      <c r="B1659" t="s">
        <v>3495</v>
      </c>
      <c r="C1659" t="str">
        <f>IFERROR(VLOOKUP(Table1[[#This Row],[Ticker]],[1]!Table2[[Symbol]:[Industry]],2,FALSE),"-")</f>
        <v>-</v>
      </c>
      <c r="D1659" t="s">
        <v>669</v>
      </c>
      <c r="E1659">
        <v>702.72519402</v>
      </c>
      <c r="F1659">
        <v>27.01</v>
      </c>
      <c r="G1659">
        <v>12.768736643377499</v>
      </c>
      <c r="H1659">
        <v>11.9648421419045</v>
      </c>
      <c r="I1659">
        <v>9.2055997066213209</v>
      </c>
      <c r="J1659">
        <v>0.38396086905125698</v>
      </c>
      <c r="K1659">
        <v>24.144952721785</v>
      </c>
      <c r="L1659">
        <v>21.649125231074599</v>
      </c>
      <c r="M1659">
        <v>68.954589302987401</v>
      </c>
      <c r="N1659">
        <v>1.3389301684377399</v>
      </c>
      <c r="O1659">
        <v>9.8852276934468595</v>
      </c>
      <c r="P1659">
        <v>67.763975155279496</v>
      </c>
      <c r="Q1659">
        <v>9.5739889544336002E-2</v>
      </c>
    </row>
    <row r="1660" spans="1:17" hidden="1" x14ac:dyDescent="0.3">
      <c r="A1660" t="s">
        <v>3496</v>
      </c>
      <c r="B1660" t="s">
        <v>3497</v>
      </c>
      <c r="C1660" t="str">
        <f>IFERROR(VLOOKUP(Table1[[#This Row],[Ticker]],[1]!Table2[[Symbol]:[Industry]],2,FALSE),"-")</f>
        <v>-</v>
      </c>
      <c r="D1660" t="s">
        <v>300</v>
      </c>
      <c r="E1660">
        <v>702.12864400000001</v>
      </c>
      <c r="F1660">
        <v>280</v>
      </c>
      <c r="G1660">
        <v>66.179904049204694</v>
      </c>
      <c r="H1660">
        <v>63.761086069772396</v>
      </c>
      <c r="I1660">
        <v>72.042479139245401</v>
      </c>
      <c r="J1660">
        <v>14.158269258599301</v>
      </c>
      <c r="K1660">
        <v>218.59086534514199</v>
      </c>
      <c r="M1660">
        <v>94.6130580165119</v>
      </c>
      <c r="N1660">
        <v>1.21366151717777</v>
      </c>
      <c r="O1660">
        <v>12.857142857142801</v>
      </c>
      <c r="P1660">
        <v>105.580029368575</v>
      </c>
    </row>
    <row r="1661" spans="1:17" hidden="1" x14ac:dyDescent="0.3">
      <c r="A1661" t="s">
        <v>3498</v>
      </c>
      <c r="B1661" t="s">
        <v>3499</v>
      </c>
      <c r="C1661" t="str">
        <f>IFERROR(VLOOKUP(Table1[[#This Row],[Ticker]],[1]!Table2[[Symbol]:[Industry]],2,FALSE),"-")</f>
        <v>-</v>
      </c>
      <c r="D1661" t="s">
        <v>1374</v>
      </c>
      <c r="E1661">
        <v>701.45976617999997</v>
      </c>
      <c r="F1661">
        <v>1162.6500000000001</v>
      </c>
      <c r="G1661">
        <v>3.5139385908984999</v>
      </c>
      <c r="H1661">
        <v>4.9203323841154996</v>
      </c>
      <c r="I1661">
        <v>0.60557668068423998</v>
      </c>
      <c r="J1661">
        <v>7.4931541590736801</v>
      </c>
      <c r="K1661">
        <v>1075.71820955303</v>
      </c>
      <c r="L1661">
        <v>1018.41137332694</v>
      </c>
      <c r="M1661">
        <v>80.113254190594503</v>
      </c>
      <c r="N1661">
        <v>1.58637353349196</v>
      </c>
      <c r="O1661">
        <v>7.2549778523201196</v>
      </c>
      <c r="P1661">
        <v>45.331249999999997</v>
      </c>
      <c r="Q1661">
        <v>2.7210581060792001E-2</v>
      </c>
    </row>
    <row r="1662" spans="1:17" hidden="1" x14ac:dyDescent="0.3">
      <c r="A1662" t="s">
        <v>3500</v>
      </c>
      <c r="B1662" t="s">
        <v>3501</v>
      </c>
      <c r="C1662" t="str">
        <f>IFERROR(VLOOKUP(Table1[[#This Row],[Ticker]],[1]!Table2[[Symbol]:[Industry]],2,FALSE),"-")</f>
        <v>-</v>
      </c>
      <c r="D1662" t="s">
        <v>303</v>
      </c>
      <c r="E1662">
        <v>700.36199999999997</v>
      </c>
      <c r="F1662">
        <v>146.55000000000001</v>
      </c>
      <c r="G1662">
        <v>-20.112168568222401</v>
      </c>
      <c r="H1662">
        <v>1.58912383903719</v>
      </c>
      <c r="I1662">
        <v>-13.336812031113601</v>
      </c>
      <c r="J1662">
        <v>1.01110031394931</v>
      </c>
      <c r="K1662">
        <v>146.98956616882799</v>
      </c>
      <c r="L1662">
        <v>144.58364022837401</v>
      </c>
      <c r="M1662">
        <v>53.983203825035297</v>
      </c>
      <c r="N1662">
        <v>1.4026526610323</v>
      </c>
      <c r="O1662">
        <v>20.0955305356533</v>
      </c>
      <c r="P1662">
        <v>16.6799363057325</v>
      </c>
      <c r="Q1662">
        <v>9.9319894864780003E-2</v>
      </c>
    </row>
    <row r="1663" spans="1:17" hidden="1" x14ac:dyDescent="0.3">
      <c r="A1663" t="s">
        <v>3502</v>
      </c>
      <c r="B1663" t="s">
        <v>3503</v>
      </c>
      <c r="C1663" t="str">
        <f>IFERROR(VLOOKUP(Table1[[#This Row],[Ticker]],[1]!Table2[[Symbol]:[Industry]],2,FALSE),"-")</f>
        <v>-</v>
      </c>
      <c r="D1663" t="s">
        <v>577</v>
      </c>
      <c r="E1663">
        <v>698.69534699999997</v>
      </c>
      <c r="F1663">
        <v>443.35</v>
      </c>
      <c r="G1663">
        <v>287.70279842753501</v>
      </c>
      <c r="H1663">
        <v>-9.4535438607440805E-2</v>
      </c>
      <c r="I1663">
        <v>152.14854264956401</v>
      </c>
      <c r="J1663">
        <v>-13.723775077980401</v>
      </c>
      <c r="K1663">
        <v>430.23733344974301</v>
      </c>
      <c r="L1663">
        <v>316.67412237366898</v>
      </c>
      <c r="M1663">
        <v>51.894555361766599</v>
      </c>
      <c r="N1663">
        <v>1.21234493661516</v>
      </c>
      <c r="O1663">
        <v>18.168489906394399</v>
      </c>
      <c r="P1663">
        <v>354.71794871794799</v>
      </c>
      <c r="Q1663">
        <v>0.20256473711961501</v>
      </c>
    </row>
    <row r="1664" spans="1:17" hidden="1" x14ac:dyDescent="0.3">
      <c r="A1664" t="s">
        <v>3504</v>
      </c>
      <c r="B1664" t="s">
        <v>3505</v>
      </c>
      <c r="C1664" t="str">
        <f>IFERROR(VLOOKUP(Table1[[#This Row],[Ticker]],[1]!Table2[[Symbol]:[Industry]],2,FALSE),"-")</f>
        <v>-</v>
      </c>
      <c r="E1664">
        <v>698.52735749999999</v>
      </c>
      <c r="F1664">
        <v>288.35000000000002</v>
      </c>
      <c r="G1664">
        <v>25.6553638016563</v>
      </c>
      <c r="H1664">
        <v>57.443399620815299</v>
      </c>
      <c r="I1664">
        <v>41.2918750619097</v>
      </c>
      <c r="J1664">
        <v>3.8327870763669498</v>
      </c>
      <c r="M1664">
        <v>60.6349583416225</v>
      </c>
      <c r="O1664">
        <v>9.0341598751516994</v>
      </c>
      <c r="P1664">
        <v>63.186191284663202</v>
      </c>
    </row>
    <row r="1665" spans="1:17" hidden="1" x14ac:dyDescent="0.3">
      <c r="A1665" t="s">
        <v>3506</v>
      </c>
      <c r="B1665" t="s">
        <v>3507</v>
      </c>
      <c r="C1665" t="str">
        <f>IFERROR(VLOOKUP(Table1[[#This Row],[Ticker]],[1]!Table2[[Symbol]:[Industry]],2,FALSE),"-")</f>
        <v>-</v>
      </c>
      <c r="D1665" t="s">
        <v>566</v>
      </c>
      <c r="E1665">
        <v>698.23938685999997</v>
      </c>
      <c r="F1665">
        <v>300.25</v>
      </c>
      <c r="G1665">
        <v>9.2082151917200008</v>
      </c>
      <c r="H1665">
        <v>-4.4990895088388898</v>
      </c>
      <c r="I1665">
        <v>-17.5066555897047</v>
      </c>
      <c r="J1665">
        <v>-1.96035811375269</v>
      </c>
      <c r="K1665">
        <v>300.18192458671001</v>
      </c>
      <c r="L1665">
        <v>293.56513691067403</v>
      </c>
      <c r="M1665">
        <v>47.948655180731798</v>
      </c>
      <c r="N1665">
        <v>0.82253108413194198</v>
      </c>
      <c r="O1665">
        <v>44.446294754371301</v>
      </c>
      <c r="P1665">
        <v>40.238206445586101</v>
      </c>
      <c r="Q1665">
        <v>5.0079256591329002E-2</v>
      </c>
    </row>
    <row r="1666" spans="1:17" hidden="1" x14ac:dyDescent="0.3">
      <c r="A1666" t="s">
        <v>3508</v>
      </c>
      <c r="B1666" t="s">
        <v>3509</v>
      </c>
      <c r="C1666" t="str">
        <f>IFERROR(VLOOKUP(Table1[[#This Row],[Ticker]],[1]!Table2[[Symbol]:[Industry]],2,FALSE),"-")</f>
        <v>-</v>
      </c>
      <c r="D1666" t="s">
        <v>528</v>
      </c>
      <c r="E1666">
        <v>696.99300000000005</v>
      </c>
      <c r="F1666">
        <v>1079.45</v>
      </c>
      <c r="G1666">
        <v>71.7384618518808</v>
      </c>
      <c r="H1666">
        <v>2.5672550158934802</v>
      </c>
      <c r="I1666">
        <v>-13.4468587491296</v>
      </c>
      <c r="J1666">
        <v>-2.4428086522718599</v>
      </c>
      <c r="K1666">
        <v>1049.49790034272</v>
      </c>
      <c r="L1666">
        <v>931.47758348620903</v>
      </c>
      <c r="M1666">
        <v>44.3902984879686</v>
      </c>
      <c r="N1666">
        <v>0.66592088415661399</v>
      </c>
      <c r="O1666">
        <v>9.3149288989763104</v>
      </c>
      <c r="P1666">
        <v>109.601941747572</v>
      </c>
      <c r="Q1666">
        <v>8.6406455085521E-2</v>
      </c>
    </row>
    <row r="1667" spans="1:17" hidden="1" x14ac:dyDescent="0.3">
      <c r="A1667" t="s">
        <v>3510</v>
      </c>
      <c r="B1667" t="s">
        <v>3511</v>
      </c>
      <c r="C1667" t="str">
        <f>IFERROR(VLOOKUP(Table1[[#This Row],[Ticker]],[1]!Table2[[Symbol]:[Industry]],2,FALSE),"-")</f>
        <v>-</v>
      </c>
      <c r="D1667" t="s">
        <v>669</v>
      </c>
      <c r="E1667">
        <v>695.74080800000002</v>
      </c>
      <c r="F1667">
        <v>413.2</v>
      </c>
      <c r="G1667">
        <v>-3.9803788291268201</v>
      </c>
      <c r="H1667">
        <v>-11.904085287386801</v>
      </c>
      <c r="I1667">
        <v>-19.703601999655302</v>
      </c>
      <c r="J1667">
        <v>-5.8805991884526296</v>
      </c>
      <c r="K1667">
        <v>449.816074041028</v>
      </c>
      <c r="L1667">
        <v>434.477284975526</v>
      </c>
      <c r="M1667">
        <v>25.1849995916211</v>
      </c>
      <c r="N1667">
        <v>0.36445144079071001</v>
      </c>
      <c r="O1667">
        <v>32.623426911907004</v>
      </c>
      <c r="P1667">
        <v>28.482587064676601</v>
      </c>
      <c r="Q1667">
        <v>1.7022105206173001E-2</v>
      </c>
    </row>
    <row r="1668" spans="1:17" hidden="1" x14ac:dyDescent="0.3">
      <c r="A1668" t="s">
        <v>3512</v>
      </c>
      <c r="B1668" t="s">
        <v>3513</v>
      </c>
      <c r="C1668" t="str">
        <f>IFERROR(VLOOKUP(Table1[[#This Row],[Ticker]],[1]!Table2[[Symbol]:[Industry]],2,FALSE),"-")</f>
        <v>-</v>
      </c>
      <c r="D1668" t="s">
        <v>303</v>
      </c>
      <c r="E1668">
        <v>694.76776600000005</v>
      </c>
      <c r="F1668">
        <v>75.569999999999993</v>
      </c>
      <c r="G1668">
        <v>47.734287115383196</v>
      </c>
      <c r="H1668">
        <v>7.73693132439832</v>
      </c>
      <c r="I1668">
        <v>-24.6428313176534</v>
      </c>
      <c r="J1668">
        <v>-5.0265383652053899</v>
      </c>
      <c r="K1668">
        <v>73.7936746820194</v>
      </c>
      <c r="L1668">
        <v>68.980627812009104</v>
      </c>
      <c r="M1668">
        <v>48.376353703153796</v>
      </c>
      <c r="N1668">
        <v>0.73824996388074504</v>
      </c>
      <c r="O1668">
        <v>21.278285033743501</v>
      </c>
      <c r="P1668">
        <v>80.573476702508898</v>
      </c>
      <c r="Q1668">
        <v>7.9602741762184001E-2</v>
      </c>
    </row>
    <row r="1669" spans="1:17" hidden="1" x14ac:dyDescent="0.3">
      <c r="A1669" t="s">
        <v>3514</v>
      </c>
      <c r="B1669" t="s">
        <v>3515</v>
      </c>
      <c r="C1669" t="str">
        <f>IFERROR(VLOOKUP(Table1[[#This Row],[Ticker]],[1]!Table2[[Symbol]:[Industry]],2,FALSE),"-")</f>
        <v>-</v>
      </c>
      <c r="D1669" t="s">
        <v>172</v>
      </c>
      <c r="E1669">
        <v>692.33254007999994</v>
      </c>
      <c r="F1669">
        <v>281.10000000000002</v>
      </c>
      <c r="G1669">
        <v>-41.312388373434899</v>
      </c>
      <c r="H1669">
        <v>-9.2586237224358108</v>
      </c>
      <c r="I1669">
        <v>-22.219935686545199</v>
      </c>
      <c r="J1669">
        <v>-2.4719297622738701</v>
      </c>
      <c r="K1669">
        <v>295.579640881893</v>
      </c>
      <c r="L1669">
        <v>306.545406704546</v>
      </c>
      <c r="M1669">
        <v>37.661174808340697</v>
      </c>
      <c r="N1669">
        <v>1.1335882447180801</v>
      </c>
      <c r="O1669">
        <v>35.183208822483003</v>
      </c>
      <c r="P1669">
        <v>14.6177370030581</v>
      </c>
      <c r="Q1669">
        <v>-2.5387307795244E-2</v>
      </c>
    </row>
    <row r="1670" spans="1:17" hidden="1" x14ac:dyDescent="0.3">
      <c r="A1670" t="s">
        <v>3516</v>
      </c>
      <c r="B1670" t="s">
        <v>3517</v>
      </c>
      <c r="C1670" t="str">
        <f>IFERROR(VLOOKUP(Table1[[#This Row],[Ticker]],[1]!Table2[[Symbol]:[Industry]],2,FALSE),"-")</f>
        <v>-</v>
      </c>
      <c r="D1670" t="s">
        <v>1374</v>
      </c>
      <c r="E1670">
        <v>691.78437899999994</v>
      </c>
      <c r="F1670">
        <v>130.1</v>
      </c>
      <c r="G1670">
        <v>9.9929793046770001</v>
      </c>
      <c r="H1670">
        <v>-8.0521287491015006</v>
      </c>
      <c r="I1670">
        <v>-33.194607654705798</v>
      </c>
      <c r="J1670">
        <v>0.199512342650493</v>
      </c>
      <c r="K1670">
        <v>135.78731192498401</v>
      </c>
      <c r="L1670">
        <v>135.75624655589701</v>
      </c>
      <c r="M1670">
        <v>44.746005674034897</v>
      </c>
      <c r="N1670">
        <v>1.19900266219403</v>
      </c>
      <c r="O1670">
        <v>45.196003074558</v>
      </c>
      <c r="P1670">
        <v>40.648648648648603</v>
      </c>
      <c r="Q1670">
        <v>0.11955342811947101</v>
      </c>
    </row>
    <row r="1671" spans="1:17" hidden="1" x14ac:dyDescent="0.3">
      <c r="A1671" t="s">
        <v>3518</v>
      </c>
      <c r="B1671" t="s">
        <v>3519</v>
      </c>
      <c r="C1671" t="str">
        <f>IFERROR(VLOOKUP(Table1[[#This Row],[Ticker]],[1]!Table2[[Symbol]:[Industry]],2,FALSE),"-")</f>
        <v>-</v>
      </c>
      <c r="D1671" t="s">
        <v>303</v>
      </c>
      <c r="E1671">
        <v>688.98203540999998</v>
      </c>
      <c r="F1671">
        <v>389.95</v>
      </c>
      <c r="G1671">
        <v>-34.011983952723597</v>
      </c>
      <c r="H1671">
        <v>-0.21031320927546601</v>
      </c>
      <c r="I1671">
        <v>7.0500165286639698</v>
      </c>
      <c r="J1671">
        <v>1.8190448487312201</v>
      </c>
      <c r="K1671">
        <v>375.324604737882</v>
      </c>
      <c r="L1671">
        <v>337.442510780097</v>
      </c>
      <c r="M1671">
        <v>57.583090399643098</v>
      </c>
      <c r="N1671">
        <v>0.130282703414733</v>
      </c>
      <c r="O1671">
        <v>15.1256002126017</v>
      </c>
      <c r="P1671">
        <v>57.8744939271254</v>
      </c>
      <c r="Q1671">
        <v>4.8889124650081002E-2</v>
      </c>
    </row>
    <row r="1672" spans="1:17" hidden="1" x14ac:dyDescent="0.3">
      <c r="A1672" t="s">
        <v>3520</v>
      </c>
      <c r="B1672" t="s">
        <v>3521</v>
      </c>
      <c r="C1672" t="str">
        <f>IFERROR(VLOOKUP(Table1[[#This Row],[Ticker]],[1]!Table2[[Symbol]:[Industry]],2,FALSE),"-")</f>
        <v>-</v>
      </c>
      <c r="D1672" t="s">
        <v>1603</v>
      </c>
      <c r="E1672">
        <v>688.17223938100005</v>
      </c>
      <c r="F1672">
        <v>93.52</v>
      </c>
      <c r="G1672">
        <v>3.64517023428987</v>
      </c>
      <c r="H1672">
        <v>-8.8848263191105907</v>
      </c>
      <c r="I1672">
        <v>-28.877049943940801</v>
      </c>
      <c r="J1672">
        <v>-3.09759568013697</v>
      </c>
      <c r="K1672">
        <v>97.497768679808004</v>
      </c>
      <c r="L1672">
        <v>94.994822762255097</v>
      </c>
      <c r="M1672">
        <v>42.082309154051998</v>
      </c>
      <c r="N1672">
        <v>0.64848826555562</v>
      </c>
      <c r="O1672">
        <v>36.815654405474703</v>
      </c>
      <c r="P1672">
        <v>41.268882175226501</v>
      </c>
      <c r="Q1672">
        <v>6.9783187955589996E-3</v>
      </c>
    </row>
    <row r="1673" spans="1:17" hidden="1" x14ac:dyDescent="0.3">
      <c r="A1673" t="s">
        <v>3522</v>
      </c>
      <c r="B1673" t="s">
        <v>3523</v>
      </c>
      <c r="C1673" t="str">
        <f>IFERROR(VLOOKUP(Table1[[#This Row],[Ticker]],[1]!Table2[[Symbol]:[Industry]],2,FALSE),"-")</f>
        <v>-</v>
      </c>
      <c r="D1673" t="s">
        <v>51</v>
      </c>
      <c r="E1673">
        <v>687.29715599999997</v>
      </c>
      <c r="F1673">
        <v>312.89999999999998</v>
      </c>
      <c r="G1673">
        <v>-44.690835425301501</v>
      </c>
      <c r="H1673">
        <v>-5.3064523068971603</v>
      </c>
      <c r="I1673">
        <v>-29.7312400326459</v>
      </c>
      <c r="J1673">
        <v>-1.51738054889063</v>
      </c>
      <c r="K1673">
        <v>323.06853735651401</v>
      </c>
      <c r="L1673">
        <v>338.24814345369998</v>
      </c>
      <c r="M1673">
        <v>49.388557550261197</v>
      </c>
      <c r="N1673">
        <v>0.64483658595737303</v>
      </c>
      <c r="O1673">
        <v>53.084052412911397</v>
      </c>
      <c r="P1673">
        <v>6.01389124174149</v>
      </c>
      <c r="Q1673">
        <v>5.6856680180966998E-2</v>
      </c>
    </row>
    <row r="1674" spans="1:17" hidden="1" x14ac:dyDescent="0.3">
      <c r="A1674" t="s">
        <v>3524</v>
      </c>
      <c r="B1674" t="s">
        <v>3525</v>
      </c>
      <c r="C1674" t="str">
        <f>IFERROR(VLOOKUP(Table1[[#This Row],[Ticker]],[1]!Table2[[Symbol]:[Industry]],2,FALSE),"-")</f>
        <v>-</v>
      </c>
      <c r="D1674" t="s">
        <v>848</v>
      </c>
      <c r="E1674">
        <v>685.78090559999998</v>
      </c>
      <c r="F1674">
        <v>283.10000000000002</v>
      </c>
      <c r="G1674">
        <v>8.5019333792127902</v>
      </c>
      <c r="H1674">
        <v>-6.7728369128703001</v>
      </c>
      <c r="I1674">
        <v>1.42328678145124</v>
      </c>
      <c r="J1674">
        <v>3.8609296654851399</v>
      </c>
      <c r="K1674">
        <v>273.18963667328899</v>
      </c>
      <c r="M1674">
        <v>67.587999092752995</v>
      </c>
      <c r="N1674">
        <v>0.43887222555488897</v>
      </c>
      <c r="O1674">
        <v>12.8929706817378</v>
      </c>
      <c r="P1674">
        <v>82.233665915674294</v>
      </c>
    </row>
    <row r="1675" spans="1:17" hidden="1" x14ac:dyDescent="0.3">
      <c r="A1675" t="s">
        <v>3526</v>
      </c>
      <c r="B1675" t="s">
        <v>3527</v>
      </c>
      <c r="C1675" t="str">
        <f>IFERROR(VLOOKUP(Table1[[#This Row],[Ticker]],[1]!Table2[[Symbol]:[Industry]],2,FALSE),"-")</f>
        <v>-</v>
      </c>
      <c r="D1675" t="s">
        <v>335</v>
      </c>
      <c r="E1675">
        <v>685.64913952500001</v>
      </c>
      <c r="F1675">
        <v>103.27</v>
      </c>
      <c r="G1675">
        <v>-64.279146599076995</v>
      </c>
      <c r="H1675">
        <v>-24.1394949374634</v>
      </c>
      <c r="I1675">
        <v>-51.254065437975299</v>
      </c>
      <c r="J1675">
        <v>-1.59862035844975</v>
      </c>
      <c r="K1675">
        <v>122.11638834777899</v>
      </c>
      <c r="L1675">
        <v>146.66708645786801</v>
      </c>
      <c r="M1675">
        <v>51.625762952958603</v>
      </c>
      <c r="N1675">
        <v>1.24609508242927</v>
      </c>
      <c r="O1675">
        <v>110.90345695748999</v>
      </c>
      <c r="P1675">
        <v>34.116883116883102</v>
      </c>
      <c r="Q1675">
        <v>0.172979289380887</v>
      </c>
    </row>
    <row r="1676" spans="1:17" hidden="1" x14ac:dyDescent="0.3">
      <c r="A1676" t="s">
        <v>3528</v>
      </c>
      <c r="B1676" t="s">
        <v>3529</v>
      </c>
      <c r="C1676" t="str">
        <f>IFERROR(VLOOKUP(Table1[[#This Row],[Ticker]],[1]!Table2[[Symbol]:[Industry]],2,FALSE),"-")</f>
        <v>-</v>
      </c>
      <c r="D1676" t="s">
        <v>118</v>
      </c>
      <c r="E1676">
        <v>684.68054199999995</v>
      </c>
      <c r="F1676">
        <v>166.15</v>
      </c>
      <c r="G1676">
        <v>-48.198216413720502</v>
      </c>
      <c r="H1676">
        <v>-11.7520740984012</v>
      </c>
      <c r="I1676">
        <v>-32.561705153467003</v>
      </c>
      <c r="J1676">
        <v>-20.117514570691</v>
      </c>
      <c r="O1676">
        <v>28.7270538669876</v>
      </c>
      <c r="P1676">
        <v>1.9325153374233099</v>
      </c>
    </row>
    <row r="1677" spans="1:17" hidden="1" x14ac:dyDescent="0.3">
      <c r="A1677" t="s">
        <v>3530</v>
      </c>
      <c r="B1677" t="s">
        <v>3531</v>
      </c>
      <c r="C1677" t="str">
        <f>IFERROR(VLOOKUP(Table1[[#This Row],[Ticker]],[1]!Table2[[Symbol]:[Industry]],2,FALSE),"-")</f>
        <v>-</v>
      </c>
      <c r="D1677" t="s">
        <v>3532</v>
      </c>
      <c r="E1677">
        <v>682.02522499999998</v>
      </c>
      <c r="F1677">
        <v>1150.2</v>
      </c>
      <c r="G1677">
        <v>-25.089227071941401</v>
      </c>
      <c r="H1677">
        <v>0.60788139908709504</v>
      </c>
      <c r="I1677">
        <v>0.54823845703673102</v>
      </c>
      <c r="J1677">
        <v>8.7655416306638898</v>
      </c>
      <c r="K1677">
        <v>1070.4217847176201</v>
      </c>
      <c r="L1677">
        <v>1027.70634365707</v>
      </c>
      <c r="M1677">
        <v>70.6392920232894</v>
      </c>
      <c r="N1677">
        <v>0.67431552867448796</v>
      </c>
      <c r="O1677">
        <v>60.129147593104001</v>
      </c>
      <c r="P1677">
        <v>43.595505617977501</v>
      </c>
      <c r="Q1677">
        <v>-5.4503027468551998E-2</v>
      </c>
    </row>
    <row r="1678" spans="1:17" hidden="1" x14ac:dyDescent="0.3">
      <c r="A1678" t="s">
        <v>3533</v>
      </c>
      <c r="B1678" t="s">
        <v>3534</v>
      </c>
      <c r="C1678" t="str">
        <f>IFERROR(VLOOKUP(Table1[[#This Row],[Ticker]],[1]!Table2[[Symbol]:[Industry]],2,FALSE),"-")</f>
        <v>-</v>
      </c>
      <c r="D1678" t="s">
        <v>561</v>
      </c>
      <c r="E1678">
        <v>679.18311321600004</v>
      </c>
      <c r="F1678">
        <v>3.81</v>
      </c>
      <c r="G1678">
        <v>-1.7642448869654801</v>
      </c>
      <c r="H1678">
        <v>0.71151614869414703</v>
      </c>
      <c r="I1678">
        <v>-29.461066960045301</v>
      </c>
      <c r="J1678">
        <v>-0.87797372877073199</v>
      </c>
      <c r="K1678">
        <v>3.8461063615859699</v>
      </c>
      <c r="L1678">
        <v>3.82837305373417</v>
      </c>
      <c r="M1678">
        <v>46.5545105948841</v>
      </c>
      <c r="N1678">
        <v>0.89161431544540604</v>
      </c>
      <c r="O1678">
        <v>48.293963254593102</v>
      </c>
      <c r="P1678">
        <v>36.071428571428498</v>
      </c>
      <c r="Q1678">
        <v>7.3644087585595999E-2</v>
      </c>
    </row>
    <row r="1679" spans="1:17" hidden="1" x14ac:dyDescent="0.3">
      <c r="A1679" t="s">
        <v>3535</v>
      </c>
      <c r="B1679" t="s">
        <v>3536</v>
      </c>
      <c r="C1679" t="str">
        <f>IFERROR(VLOOKUP(Table1[[#This Row],[Ticker]],[1]!Table2[[Symbol]:[Industry]],2,FALSE),"-")</f>
        <v>-</v>
      </c>
      <c r="D1679" t="s">
        <v>632</v>
      </c>
      <c r="E1679">
        <v>678.78901411200002</v>
      </c>
      <c r="F1679">
        <v>47.16</v>
      </c>
      <c r="G1679">
        <v>101.980226857506</v>
      </c>
      <c r="H1679">
        <v>-7.3132978566483597</v>
      </c>
      <c r="I1679">
        <v>15.432705933727499</v>
      </c>
      <c r="J1679">
        <v>-0.75535684059030095</v>
      </c>
      <c r="K1679">
        <v>47.1158331163846</v>
      </c>
      <c r="L1679">
        <v>39.223981506063701</v>
      </c>
      <c r="M1679">
        <v>42.517485732142802</v>
      </c>
      <c r="N1679">
        <v>0.30476025443933702</v>
      </c>
      <c r="O1679">
        <v>22.010178117048302</v>
      </c>
      <c r="P1679">
        <v>133.46534653465301</v>
      </c>
      <c r="Q1679">
        <v>5.4001941925093E-2</v>
      </c>
    </row>
    <row r="1680" spans="1:17" hidden="1" x14ac:dyDescent="0.3">
      <c r="A1680" t="s">
        <v>3537</v>
      </c>
      <c r="B1680" t="s">
        <v>3538</v>
      </c>
      <c r="C1680" t="str">
        <f>IFERROR(VLOOKUP(Table1[[#This Row],[Ticker]],[1]!Table2[[Symbol]:[Industry]],2,FALSE),"-")</f>
        <v>-</v>
      </c>
      <c r="D1680" t="s">
        <v>175</v>
      </c>
      <c r="E1680">
        <v>677.95377023999902</v>
      </c>
      <c r="F1680">
        <v>135.56</v>
      </c>
      <c r="G1680">
        <v>76.567566376352602</v>
      </c>
      <c r="H1680">
        <v>-12.1952053183386</v>
      </c>
      <c r="I1680">
        <v>-19.726619420583798</v>
      </c>
      <c r="J1680">
        <v>-9.1105804083576297E-2</v>
      </c>
      <c r="K1680">
        <v>132.50350244812901</v>
      </c>
      <c r="L1680">
        <v>134.47694140955599</v>
      </c>
      <c r="M1680">
        <v>50.723363718342199</v>
      </c>
      <c r="N1680">
        <v>1.7195705291519401</v>
      </c>
      <c r="O1680">
        <v>29.094128061374999</v>
      </c>
      <c r="P1680">
        <v>110.007745933384</v>
      </c>
      <c r="Q1680">
        <v>0.11027009586643501</v>
      </c>
    </row>
    <row r="1681" spans="1:17" hidden="1" x14ac:dyDescent="0.3">
      <c r="A1681" t="s">
        <v>3539</v>
      </c>
      <c r="B1681" t="s">
        <v>3540</v>
      </c>
      <c r="C1681" t="str">
        <f>IFERROR(VLOOKUP(Table1[[#This Row],[Ticker]],[1]!Table2[[Symbol]:[Industry]],2,FALSE),"-")</f>
        <v>-</v>
      </c>
      <c r="D1681" t="s">
        <v>380</v>
      </c>
      <c r="E1681">
        <v>677.91727458000003</v>
      </c>
      <c r="F1681">
        <v>527.25</v>
      </c>
      <c r="G1681">
        <v>12.026799889153899</v>
      </c>
      <c r="H1681">
        <v>-15.388756559508</v>
      </c>
      <c r="I1681">
        <v>43.377867568209503</v>
      </c>
      <c r="J1681">
        <v>1.4252831939181501</v>
      </c>
      <c r="K1681">
        <v>511.63339044349902</v>
      </c>
      <c r="L1681">
        <v>416.12827651043398</v>
      </c>
      <c r="M1681">
        <v>44.088301562072601</v>
      </c>
      <c r="N1681">
        <v>5.2910444200582003E-2</v>
      </c>
      <c r="O1681">
        <v>32.6600284495021</v>
      </c>
      <c r="P1681">
        <v>97.361033127456494</v>
      </c>
      <c r="Q1681">
        <v>1.0281488128581E-2</v>
      </c>
    </row>
    <row r="1682" spans="1:17" hidden="1" x14ac:dyDescent="0.3">
      <c r="A1682" t="s">
        <v>3541</v>
      </c>
      <c r="B1682" t="s">
        <v>3542</v>
      </c>
      <c r="C1682" t="str">
        <f>IFERROR(VLOOKUP(Table1[[#This Row],[Ticker]],[1]!Table2[[Symbol]:[Industry]],2,FALSE),"-")</f>
        <v>-</v>
      </c>
      <c r="D1682" t="s">
        <v>335</v>
      </c>
      <c r="E1682">
        <v>677.61498414599998</v>
      </c>
      <c r="F1682">
        <v>28.51</v>
      </c>
      <c r="G1682">
        <v>7.9822339862739504</v>
      </c>
      <c r="H1682">
        <v>22.921682915822899</v>
      </c>
      <c r="I1682">
        <v>4.9119323440604203</v>
      </c>
      <c r="J1682">
        <v>4.5525723167819701</v>
      </c>
      <c r="K1682">
        <v>23.580963928564401</v>
      </c>
      <c r="L1682">
        <v>21.498479771536001</v>
      </c>
      <c r="M1682">
        <v>66.419639694469396</v>
      </c>
      <c r="N1682">
        <v>3.85438875131547</v>
      </c>
      <c r="O1682">
        <v>15.7137846369694</v>
      </c>
      <c r="P1682">
        <v>83.935483870967701</v>
      </c>
      <c r="Q1682">
        <v>6.3746758192290004E-2</v>
      </c>
    </row>
    <row r="1683" spans="1:17" hidden="1" x14ac:dyDescent="0.3">
      <c r="A1683" t="s">
        <v>3543</v>
      </c>
      <c r="B1683" t="s">
        <v>3544</v>
      </c>
      <c r="C1683" t="str">
        <f>IFERROR(VLOOKUP(Table1[[#This Row],[Ticker]],[1]!Table2[[Symbol]:[Industry]],2,FALSE),"-")</f>
        <v>-</v>
      </c>
      <c r="D1683" t="s">
        <v>743</v>
      </c>
      <c r="E1683">
        <v>676.62342616799901</v>
      </c>
      <c r="F1683">
        <v>904.49</v>
      </c>
      <c r="G1683">
        <v>-3.14172276802719</v>
      </c>
      <c r="H1683">
        <v>-0.94110584071541104</v>
      </c>
      <c r="I1683">
        <v>-0.15469935251847899</v>
      </c>
      <c r="J1683">
        <v>0.13207807458624801</v>
      </c>
      <c r="K1683">
        <v>879.87315403382695</v>
      </c>
      <c r="L1683">
        <v>818.86519470575195</v>
      </c>
      <c r="M1683">
        <v>64.306050640641899</v>
      </c>
      <c r="N1683">
        <v>1.4758640890451</v>
      </c>
      <c r="O1683">
        <v>3.0414929960530301</v>
      </c>
      <c r="P1683">
        <v>34.000503711166097</v>
      </c>
      <c r="Q1683">
        <v>2.0547319375944E-2</v>
      </c>
    </row>
    <row r="1684" spans="1:17" hidden="1" x14ac:dyDescent="0.3">
      <c r="A1684" t="s">
        <v>3545</v>
      </c>
      <c r="B1684" t="s">
        <v>3546</v>
      </c>
      <c r="C1684" t="str">
        <f>IFERROR(VLOOKUP(Table1[[#This Row],[Ticker]],[1]!Table2[[Symbol]:[Industry]],2,FALSE),"-")</f>
        <v>-</v>
      </c>
      <c r="D1684" t="s">
        <v>632</v>
      </c>
      <c r="E1684">
        <v>673.71118591999902</v>
      </c>
      <c r="F1684">
        <v>135.49</v>
      </c>
      <c r="G1684">
        <v>71.707874072142303</v>
      </c>
      <c r="H1684">
        <v>8.2270735820958194</v>
      </c>
      <c r="I1684">
        <v>45.554057769870198</v>
      </c>
      <c r="J1684">
        <v>4.25775506231055</v>
      </c>
      <c r="K1684">
        <v>122.91132544068699</v>
      </c>
      <c r="L1684">
        <v>98.824432554494095</v>
      </c>
      <c r="M1684">
        <v>50.4639706932061</v>
      </c>
      <c r="N1684">
        <v>0.110836060218533</v>
      </c>
      <c r="O1684">
        <v>16.9016163554505</v>
      </c>
      <c r="P1684">
        <v>110.22498060512</v>
      </c>
      <c r="Q1684">
        <v>2.3254046251058001E-2</v>
      </c>
    </row>
    <row r="1685" spans="1:17" hidden="1" x14ac:dyDescent="0.3">
      <c r="A1685" t="s">
        <v>3547</v>
      </c>
      <c r="B1685" t="s">
        <v>3548</v>
      </c>
      <c r="C1685" t="str">
        <f>IFERROR(VLOOKUP(Table1[[#This Row],[Ticker]],[1]!Table2[[Symbol]:[Industry]],2,FALSE),"-")</f>
        <v>-</v>
      </c>
      <c r="D1685" t="s">
        <v>1603</v>
      </c>
      <c r="E1685">
        <v>671.43627500000002</v>
      </c>
      <c r="F1685">
        <v>65.959999999999994</v>
      </c>
      <c r="G1685">
        <v>321.707349911118</v>
      </c>
      <c r="H1685">
        <v>18.441557734824201</v>
      </c>
      <c r="I1685">
        <v>256.43406412609602</v>
      </c>
      <c r="J1685">
        <v>9.2192914402291706</v>
      </c>
      <c r="K1685">
        <v>50.889010037861397</v>
      </c>
      <c r="L1685">
        <v>32.706661794523797</v>
      </c>
      <c r="M1685">
        <v>88.5694631685204</v>
      </c>
      <c r="N1685">
        <v>0.63502798973861097</v>
      </c>
      <c r="O1685">
        <v>0</v>
      </c>
      <c r="P1685">
        <v>594.31578947368405</v>
      </c>
    </row>
    <row r="1686" spans="1:17" hidden="1" x14ac:dyDescent="0.3">
      <c r="A1686" t="s">
        <v>3549</v>
      </c>
      <c r="B1686" t="s">
        <v>3550</v>
      </c>
      <c r="C1686" t="str">
        <f>IFERROR(VLOOKUP(Table1[[#This Row],[Ticker]],[1]!Table2[[Symbol]:[Industry]],2,FALSE),"-")</f>
        <v>-</v>
      </c>
      <c r="D1686" t="s">
        <v>368</v>
      </c>
      <c r="E1686">
        <v>670.43976480000003</v>
      </c>
      <c r="F1686">
        <v>173.2</v>
      </c>
      <c r="G1686">
        <v>-32.269170302107597</v>
      </c>
      <c r="H1686">
        <v>-6.0721443462797398</v>
      </c>
      <c r="I1686">
        <v>-14.8727193000644</v>
      </c>
      <c r="J1686">
        <v>-1.3252696773407</v>
      </c>
      <c r="K1686">
        <v>176.64222010924701</v>
      </c>
      <c r="L1686">
        <v>177.62090868511601</v>
      </c>
      <c r="M1686">
        <v>54.536448613230803</v>
      </c>
      <c r="N1686">
        <v>0.60734666244884705</v>
      </c>
      <c r="O1686">
        <v>38.192840646651199</v>
      </c>
      <c r="P1686">
        <v>28.869047619047599</v>
      </c>
    </row>
    <row r="1687" spans="1:17" hidden="1" x14ac:dyDescent="0.3">
      <c r="A1687" t="s">
        <v>3551</v>
      </c>
      <c r="B1687" t="s">
        <v>3552</v>
      </c>
      <c r="C1687" t="str">
        <f>IFERROR(VLOOKUP(Table1[[#This Row],[Ticker]],[1]!Table2[[Symbol]:[Industry]],2,FALSE),"-")</f>
        <v>-</v>
      </c>
      <c r="D1687" t="s">
        <v>3091</v>
      </c>
      <c r="E1687">
        <v>666.96120583499999</v>
      </c>
      <c r="F1687">
        <v>16.61</v>
      </c>
      <c r="G1687">
        <v>-1.99501411773471</v>
      </c>
      <c r="H1687">
        <v>3.1943460579486</v>
      </c>
      <c r="I1687">
        <v>-35.2203702062844</v>
      </c>
      <c r="J1687">
        <v>6.92334839110283</v>
      </c>
      <c r="K1687">
        <v>16.848383307462498</v>
      </c>
      <c r="L1687">
        <v>18.057465576238599</v>
      </c>
      <c r="M1687">
        <v>77.816776658092806</v>
      </c>
      <c r="N1687">
        <v>1.2008788814460001</v>
      </c>
      <c r="O1687">
        <v>525.52679108970494</v>
      </c>
      <c r="P1687">
        <v>30.2745098039215</v>
      </c>
      <c r="Q1687">
        <v>-5.7381900099169998E-2</v>
      </c>
    </row>
    <row r="1688" spans="1:17" hidden="1" x14ac:dyDescent="0.3">
      <c r="A1688" t="s">
        <v>3553</v>
      </c>
      <c r="B1688" t="s">
        <v>3554</v>
      </c>
      <c r="C1688" t="str">
        <f>IFERROR(VLOOKUP(Table1[[#This Row],[Ticker]],[1]!Table2[[Symbol]:[Industry]],2,FALSE),"-")</f>
        <v>-</v>
      </c>
      <c r="D1688" t="s">
        <v>193</v>
      </c>
      <c r="E1688">
        <v>663.87700500000005</v>
      </c>
      <c r="F1688">
        <v>174.92</v>
      </c>
      <c r="G1688">
        <v>-6.7111319780664402</v>
      </c>
      <c r="H1688">
        <v>-1.25389130825093</v>
      </c>
      <c r="I1688">
        <v>-14.1448813832138</v>
      </c>
      <c r="J1688">
        <v>-1.0848207865944099</v>
      </c>
      <c r="K1688">
        <v>164.19977179882201</v>
      </c>
      <c r="L1688">
        <v>158.24973626646201</v>
      </c>
      <c r="M1688">
        <v>51.927397000674098</v>
      </c>
      <c r="N1688">
        <v>1.07428995298728</v>
      </c>
      <c r="O1688">
        <v>21.141093071118199</v>
      </c>
      <c r="P1688">
        <v>38.386075949366997</v>
      </c>
      <c r="Q1688">
        <v>-5.1922994258299998E-3</v>
      </c>
    </row>
    <row r="1689" spans="1:17" hidden="1" x14ac:dyDescent="0.3">
      <c r="A1689" t="s">
        <v>3555</v>
      </c>
      <c r="B1689" t="s">
        <v>3556</v>
      </c>
      <c r="C1689" t="str">
        <f>IFERROR(VLOOKUP(Table1[[#This Row],[Ticker]],[1]!Table2[[Symbol]:[Industry]],2,FALSE),"-")</f>
        <v>-</v>
      </c>
      <c r="D1689" t="s">
        <v>193</v>
      </c>
      <c r="E1689">
        <v>660.48888768799998</v>
      </c>
      <c r="F1689">
        <v>51.66</v>
      </c>
      <c r="G1689">
        <v>41.012614617166697</v>
      </c>
      <c r="H1689">
        <v>31.122260482252301</v>
      </c>
      <c r="I1689">
        <v>-4.4462049642916499</v>
      </c>
      <c r="J1689">
        <v>-5.0679592234037401</v>
      </c>
      <c r="K1689">
        <v>47.785677564385999</v>
      </c>
      <c r="L1689">
        <v>40.872322494926202</v>
      </c>
      <c r="M1689">
        <v>50.104172775524503</v>
      </c>
      <c r="N1689">
        <v>0.369061428751223</v>
      </c>
      <c r="O1689">
        <v>25.377468060394801</v>
      </c>
      <c r="P1689">
        <v>87.854545454545402</v>
      </c>
      <c r="Q1689">
        <v>8.8911855163695E-2</v>
      </c>
    </row>
    <row r="1690" spans="1:17" hidden="1" x14ac:dyDescent="0.3">
      <c r="A1690" t="s">
        <v>3557</v>
      </c>
      <c r="B1690" t="s">
        <v>3558</v>
      </c>
      <c r="C1690" t="str">
        <f>IFERROR(VLOOKUP(Table1[[#This Row],[Ticker]],[1]!Table2[[Symbol]:[Industry]],2,FALSE),"-")</f>
        <v>-</v>
      </c>
      <c r="D1690" t="s">
        <v>561</v>
      </c>
      <c r="E1690">
        <v>658.86861999999996</v>
      </c>
      <c r="F1690">
        <v>715</v>
      </c>
      <c r="G1690">
        <v>26.673781587162001</v>
      </c>
      <c r="H1690">
        <v>25.6985218661784</v>
      </c>
      <c r="I1690">
        <v>40.216572903239403</v>
      </c>
      <c r="J1690">
        <v>-9.0458644175099998</v>
      </c>
      <c r="K1690">
        <v>612.15179628141505</v>
      </c>
      <c r="L1690">
        <v>514.059731287246</v>
      </c>
      <c r="M1690">
        <v>57.6698019027098</v>
      </c>
      <c r="N1690">
        <v>0.24474631590430701</v>
      </c>
      <c r="O1690">
        <v>8.2657342657342703</v>
      </c>
      <c r="P1690">
        <v>74.177831912301997</v>
      </c>
      <c r="Q1690">
        <v>3.7806892363840001E-2</v>
      </c>
    </row>
    <row r="1691" spans="1:17" hidden="1" x14ac:dyDescent="0.3">
      <c r="A1691" t="s">
        <v>3559</v>
      </c>
      <c r="B1691" t="s">
        <v>3560</v>
      </c>
      <c r="C1691" t="str">
        <f>IFERROR(VLOOKUP(Table1[[#This Row],[Ticker]],[1]!Table2[[Symbol]:[Industry]],2,FALSE),"-")</f>
        <v>-</v>
      </c>
      <c r="D1691" t="s">
        <v>566</v>
      </c>
      <c r="E1691">
        <v>657.67039986999998</v>
      </c>
      <c r="F1691">
        <v>360.4</v>
      </c>
      <c r="G1691">
        <v>-5.3969558550882299E-2</v>
      </c>
      <c r="H1691">
        <v>-7.47894347070973</v>
      </c>
      <c r="I1691">
        <v>-16.6959953190613</v>
      </c>
      <c r="J1691">
        <v>-5.3291640426808398</v>
      </c>
      <c r="K1691">
        <v>368.894414515292</v>
      </c>
      <c r="L1691">
        <v>346.86154777916897</v>
      </c>
      <c r="M1691">
        <v>33.377976338605997</v>
      </c>
      <c r="N1691">
        <v>0.285108967399823</v>
      </c>
      <c r="O1691">
        <v>22.086570477247498</v>
      </c>
      <c r="P1691">
        <v>37.504769172071697</v>
      </c>
      <c r="Q1691">
        <v>2.7669305741818001E-2</v>
      </c>
    </row>
    <row r="1692" spans="1:17" hidden="1" x14ac:dyDescent="0.3">
      <c r="A1692" t="s">
        <v>3561</v>
      </c>
      <c r="B1692" t="s">
        <v>3562</v>
      </c>
      <c r="C1692" t="str">
        <f>IFERROR(VLOOKUP(Table1[[#This Row],[Ticker]],[1]!Table2[[Symbol]:[Industry]],2,FALSE),"-")</f>
        <v>-</v>
      </c>
      <c r="D1692" t="s">
        <v>156</v>
      </c>
      <c r="E1692">
        <v>656.57992960000001</v>
      </c>
      <c r="F1692">
        <v>56.36</v>
      </c>
      <c r="G1692">
        <v>51.166734246260802</v>
      </c>
      <c r="H1692">
        <v>0.75384419102219302</v>
      </c>
      <c r="I1692">
        <v>-26.747888665471699</v>
      </c>
      <c r="J1692">
        <v>1.38287997372352</v>
      </c>
      <c r="K1692">
        <v>51.2895965401108</v>
      </c>
      <c r="L1692">
        <v>49.3326711324112</v>
      </c>
      <c r="M1692">
        <v>66.788015440234702</v>
      </c>
      <c r="N1692">
        <v>2.3175015011415301</v>
      </c>
      <c r="O1692">
        <v>28.371185237757199</v>
      </c>
      <c r="P1692">
        <v>81.806451612903203</v>
      </c>
      <c r="Q1692">
        <v>6.1201005098258002E-2</v>
      </c>
    </row>
    <row r="1693" spans="1:17" hidden="1" x14ac:dyDescent="0.3">
      <c r="A1693" t="s">
        <v>3563</v>
      </c>
      <c r="B1693" t="s">
        <v>3564</v>
      </c>
      <c r="C1693" t="str">
        <f>IFERROR(VLOOKUP(Table1[[#This Row],[Ticker]],[1]!Table2[[Symbol]:[Industry]],2,FALSE),"-")</f>
        <v>-</v>
      </c>
      <c r="D1693" t="s">
        <v>300</v>
      </c>
      <c r="E1693">
        <v>656.10715843999901</v>
      </c>
      <c r="F1693">
        <v>692.8</v>
      </c>
      <c r="G1693">
        <v>-46.185852754124703</v>
      </c>
      <c r="H1693">
        <v>4.6405828015806501</v>
      </c>
      <c r="I1693">
        <v>25.058604896643001</v>
      </c>
      <c r="J1693">
        <v>3.89288573713874</v>
      </c>
      <c r="K1693">
        <v>555.18015102611105</v>
      </c>
      <c r="L1693">
        <v>531.66888049462</v>
      </c>
      <c r="M1693">
        <v>80.706402444911305</v>
      </c>
      <c r="N1693">
        <v>1.1870131245829001</v>
      </c>
      <c r="O1693">
        <v>22.861898756548399</v>
      </c>
      <c r="P1693">
        <v>69.181929181929107</v>
      </c>
      <c r="Q1693">
        <v>0.12521636539414099</v>
      </c>
    </row>
    <row r="1694" spans="1:17" hidden="1" x14ac:dyDescent="0.3">
      <c r="A1694" t="s">
        <v>3565</v>
      </c>
      <c r="B1694" t="s">
        <v>3566</v>
      </c>
      <c r="C1694" t="str">
        <f>IFERROR(VLOOKUP(Table1[[#This Row],[Ticker]],[1]!Table2[[Symbol]:[Industry]],2,FALSE),"-")</f>
        <v>-</v>
      </c>
      <c r="D1694" t="s">
        <v>1848</v>
      </c>
      <c r="E1694">
        <v>655.96799999999996</v>
      </c>
      <c r="F1694">
        <v>207.79</v>
      </c>
      <c r="G1694">
        <v>15.899968222042499</v>
      </c>
      <c r="H1694">
        <v>17.3013159104067</v>
      </c>
      <c r="I1694">
        <v>-8.0853758823894903</v>
      </c>
      <c r="J1694">
        <v>4.62946586072791</v>
      </c>
      <c r="K1694">
        <v>183.07156686034901</v>
      </c>
      <c r="L1694">
        <v>173.74852681024601</v>
      </c>
      <c r="M1694">
        <v>65.767611787263505</v>
      </c>
      <c r="N1694">
        <v>2.1874543359142198</v>
      </c>
      <c r="O1694">
        <v>14.0574618605322</v>
      </c>
      <c r="P1694">
        <v>53.577235772357703</v>
      </c>
      <c r="Q1694">
        <v>0.141343765679672</v>
      </c>
    </row>
    <row r="1695" spans="1:17" hidden="1" x14ac:dyDescent="0.3">
      <c r="A1695" t="s">
        <v>3567</v>
      </c>
      <c r="B1695" t="s">
        <v>3568</v>
      </c>
      <c r="C1695" t="str">
        <f>IFERROR(VLOOKUP(Table1[[#This Row],[Ticker]],[1]!Table2[[Symbol]:[Industry]],2,FALSE),"-")</f>
        <v>-</v>
      </c>
      <c r="D1695" t="s">
        <v>46</v>
      </c>
      <c r="E1695">
        <v>655.84000160000005</v>
      </c>
      <c r="F1695">
        <v>237.9</v>
      </c>
      <c r="G1695">
        <v>-65.449565243818597</v>
      </c>
      <c r="H1695">
        <v>-14.8349385208633</v>
      </c>
      <c r="I1695">
        <v>-1.5656328460164901</v>
      </c>
      <c r="J1695">
        <v>2.7523323804172701</v>
      </c>
      <c r="K1695">
        <v>238.775590650677</v>
      </c>
      <c r="L1695">
        <v>246.15186288156301</v>
      </c>
      <c r="M1695">
        <v>57.809062693424899</v>
      </c>
      <c r="N1695">
        <v>0.75692533810377405</v>
      </c>
      <c r="O1695">
        <v>67.528373266078106</v>
      </c>
      <c r="P1695">
        <v>32.1666666666666</v>
      </c>
      <c r="Q1695">
        <v>9.4322682697402002E-2</v>
      </c>
    </row>
    <row r="1696" spans="1:17" hidden="1" x14ac:dyDescent="0.3">
      <c r="A1696" t="s">
        <v>3569</v>
      </c>
      <c r="B1696" t="s">
        <v>3570</v>
      </c>
      <c r="C1696" t="str">
        <f>IFERROR(VLOOKUP(Table1[[#This Row],[Ticker]],[1]!Table2[[Symbol]:[Industry]],2,FALSE),"-")</f>
        <v>-</v>
      </c>
      <c r="D1696" t="s">
        <v>306</v>
      </c>
      <c r="E1696">
        <v>654.47555</v>
      </c>
      <c r="F1696">
        <v>206.15</v>
      </c>
      <c r="G1696">
        <v>-7.2382419151972703</v>
      </c>
      <c r="H1696">
        <v>5.9938435699861303</v>
      </c>
      <c r="I1696">
        <v>2.2754284286239401</v>
      </c>
      <c r="J1696">
        <v>1.51343620867016</v>
      </c>
      <c r="K1696">
        <v>188.00650648854301</v>
      </c>
      <c r="L1696">
        <v>177.127184644067</v>
      </c>
      <c r="M1696">
        <v>70.008906401523802</v>
      </c>
      <c r="N1696">
        <v>0.92651338883515999</v>
      </c>
      <c r="O1696">
        <v>15.4499151103565</v>
      </c>
      <c r="P1696">
        <v>43.358831710709303</v>
      </c>
      <c r="Q1696">
        <v>2.4656881621116001E-2</v>
      </c>
    </row>
    <row r="1697" spans="1:17" hidden="1" x14ac:dyDescent="0.3">
      <c r="A1697" t="s">
        <v>3571</v>
      </c>
      <c r="B1697" t="s">
        <v>3572</v>
      </c>
      <c r="C1697" t="str">
        <f>IFERROR(VLOOKUP(Table1[[#This Row],[Ticker]],[1]!Table2[[Symbol]:[Industry]],2,FALSE),"-")</f>
        <v>-</v>
      </c>
      <c r="D1697" t="s">
        <v>46</v>
      </c>
      <c r="E1697">
        <v>653.79</v>
      </c>
      <c r="F1697">
        <v>42.08</v>
      </c>
      <c r="G1697">
        <v>-6.3624853561736998</v>
      </c>
      <c r="H1697">
        <v>-15.3179761079786</v>
      </c>
      <c r="I1697">
        <v>-25.069532568510901</v>
      </c>
      <c r="J1697">
        <v>-6.3525534805822597</v>
      </c>
      <c r="K1697">
        <v>44.317037731147899</v>
      </c>
      <c r="L1697">
        <v>36.878062235574497</v>
      </c>
      <c r="M1697">
        <v>43.433334256169402</v>
      </c>
      <c r="N1697">
        <v>0.25810147460052102</v>
      </c>
      <c r="O1697">
        <v>44.961977186311699</v>
      </c>
      <c r="Q1697">
        <v>0.115063354541135</v>
      </c>
    </row>
    <row r="1698" spans="1:17" hidden="1" x14ac:dyDescent="0.3">
      <c r="A1698" t="s">
        <v>3573</v>
      </c>
      <c r="B1698" t="s">
        <v>3574</v>
      </c>
      <c r="C1698" t="str">
        <f>IFERROR(VLOOKUP(Table1[[#This Row],[Ticker]],[1]!Table2[[Symbol]:[Industry]],2,FALSE),"-")</f>
        <v>-</v>
      </c>
      <c r="D1698" t="s">
        <v>226</v>
      </c>
      <c r="E1698">
        <v>653.65017350000005</v>
      </c>
      <c r="F1698">
        <v>139.6</v>
      </c>
      <c r="G1698">
        <v>101.20862076492</v>
      </c>
      <c r="H1698">
        <v>-14.435635812672199</v>
      </c>
      <c r="I1698">
        <v>32.126849924885597</v>
      </c>
      <c r="J1698">
        <v>-6.7872499874580097</v>
      </c>
      <c r="K1698">
        <v>141.46064106704301</v>
      </c>
      <c r="L1698">
        <v>116.741459275384</v>
      </c>
      <c r="M1698">
        <v>34.1135233365979</v>
      </c>
      <c r="N1698">
        <v>0.35194924577238601</v>
      </c>
      <c r="O1698">
        <v>26.074498567335201</v>
      </c>
      <c r="P1698">
        <v>142.78260869565199</v>
      </c>
      <c r="Q1698">
        <v>8.2448831663475997E-2</v>
      </c>
    </row>
    <row r="1699" spans="1:17" hidden="1" x14ac:dyDescent="0.3">
      <c r="A1699" t="s">
        <v>3575</v>
      </c>
      <c r="B1699" t="s">
        <v>3576</v>
      </c>
      <c r="C1699" t="str">
        <f>IFERROR(VLOOKUP(Table1[[#This Row],[Ticker]],[1]!Table2[[Symbol]:[Industry]],2,FALSE),"-")</f>
        <v>-</v>
      </c>
      <c r="D1699" t="s">
        <v>632</v>
      </c>
      <c r="E1699">
        <v>653.43200000000002</v>
      </c>
      <c r="F1699">
        <v>127.46</v>
      </c>
      <c r="G1699">
        <v>6.4837508372461699</v>
      </c>
      <c r="H1699">
        <v>-13.6118965497185</v>
      </c>
      <c r="I1699">
        <v>7.0895749800402097</v>
      </c>
      <c r="J1699">
        <v>-1.4089116043561201</v>
      </c>
      <c r="K1699">
        <v>130.32157085857401</v>
      </c>
      <c r="L1699">
        <v>114.787830823306</v>
      </c>
      <c r="M1699">
        <v>37.781223804275797</v>
      </c>
      <c r="N1699">
        <v>0.161888441625129</v>
      </c>
      <c r="O1699">
        <v>21.4498666248234</v>
      </c>
      <c r="P1699">
        <v>44.758659852356601</v>
      </c>
      <c r="Q1699">
        <v>7.0688745375955001E-2</v>
      </c>
    </row>
    <row r="1700" spans="1:17" hidden="1" x14ac:dyDescent="0.3">
      <c r="A1700" t="s">
        <v>3577</v>
      </c>
      <c r="B1700" t="s">
        <v>3578</v>
      </c>
      <c r="C1700" t="str">
        <f>IFERROR(VLOOKUP(Table1[[#This Row],[Ticker]],[1]!Table2[[Symbol]:[Industry]],2,FALSE),"-")</f>
        <v>-</v>
      </c>
      <c r="D1700" t="s">
        <v>89</v>
      </c>
      <c r="E1700">
        <v>653.06056320000005</v>
      </c>
      <c r="F1700">
        <v>719.2</v>
      </c>
      <c r="G1700">
        <v>5.95947656991319</v>
      </c>
      <c r="H1700">
        <v>-8.7067677904323606</v>
      </c>
      <c r="I1700">
        <v>9.8081615998949196</v>
      </c>
      <c r="J1700">
        <v>-0.50366733707028899</v>
      </c>
      <c r="K1700">
        <v>758.83053824259798</v>
      </c>
      <c r="L1700">
        <v>697.94832707283899</v>
      </c>
      <c r="M1700">
        <v>46.560662785416497</v>
      </c>
      <c r="N1700">
        <v>0.47905427931549699</v>
      </c>
      <c r="O1700">
        <v>47.219132369299203</v>
      </c>
      <c r="P1700">
        <v>48.258091115233903</v>
      </c>
      <c r="Q1700">
        <v>6.5367466955161005E-2</v>
      </c>
    </row>
    <row r="1701" spans="1:17" hidden="1" x14ac:dyDescent="0.3">
      <c r="A1701" t="s">
        <v>3579</v>
      </c>
      <c r="B1701" t="s">
        <v>3580</v>
      </c>
      <c r="C1701" t="str">
        <f>IFERROR(VLOOKUP(Table1[[#This Row],[Ticker]],[1]!Table2[[Symbol]:[Industry]],2,FALSE),"-")</f>
        <v>-</v>
      </c>
      <c r="D1701" t="s">
        <v>1684</v>
      </c>
      <c r="E1701">
        <v>651.53970000000004</v>
      </c>
      <c r="F1701">
        <v>61</v>
      </c>
      <c r="G1701">
        <v>-8.0077578610173799</v>
      </c>
      <c r="H1701">
        <v>-0.54818511100710798</v>
      </c>
      <c r="I1701">
        <v>1.5120767998282501</v>
      </c>
      <c r="J1701">
        <v>-0.64686360768958995</v>
      </c>
      <c r="K1701">
        <v>60.666537737838702</v>
      </c>
      <c r="L1701">
        <v>57.866254673471303</v>
      </c>
      <c r="M1701">
        <v>63.305866194264297</v>
      </c>
      <c r="N1701">
        <v>0.707319619607649</v>
      </c>
      <c r="O1701">
        <v>5.8196721311475299</v>
      </c>
      <c r="P1701">
        <v>26.687435098649999</v>
      </c>
      <c r="Q1701">
        <v>-3.0371808196612001E-2</v>
      </c>
    </row>
    <row r="1702" spans="1:17" hidden="1" x14ac:dyDescent="0.3">
      <c r="A1702" t="s">
        <v>3581</v>
      </c>
      <c r="B1702" t="s">
        <v>3582</v>
      </c>
      <c r="C1702" t="str">
        <f>IFERROR(VLOOKUP(Table1[[#This Row],[Ticker]],[1]!Table2[[Symbol]:[Industry]],2,FALSE),"-")</f>
        <v>-</v>
      </c>
      <c r="D1702" t="s">
        <v>262</v>
      </c>
      <c r="E1702">
        <v>650.52581538000004</v>
      </c>
      <c r="F1702">
        <v>579.20000000000005</v>
      </c>
      <c r="G1702">
        <v>127.543618284958</v>
      </c>
      <c r="H1702">
        <v>9.00339671752638</v>
      </c>
      <c r="I1702">
        <v>26.046516131274402</v>
      </c>
      <c r="J1702">
        <v>19.948598653604702</v>
      </c>
      <c r="K1702">
        <v>524.78067648223896</v>
      </c>
      <c r="L1702">
        <v>448.849378885818</v>
      </c>
      <c r="M1702">
        <v>70.834538746155204</v>
      </c>
      <c r="N1702">
        <v>2.7954329862428402</v>
      </c>
      <c r="O1702">
        <v>15.504143646408799</v>
      </c>
      <c r="P1702">
        <v>169.082462253194</v>
      </c>
      <c r="Q1702">
        <v>0.12435088911699201</v>
      </c>
    </row>
    <row r="1703" spans="1:17" hidden="1" x14ac:dyDescent="0.3">
      <c r="A1703" t="s">
        <v>3583</v>
      </c>
      <c r="B1703" t="s">
        <v>3584</v>
      </c>
      <c r="C1703" t="str">
        <f>IFERROR(VLOOKUP(Table1[[#This Row],[Ticker]],[1]!Table2[[Symbol]:[Industry]],2,FALSE),"-")</f>
        <v>-</v>
      </c>
      <c r="D1703" t="s">
        <v>127</v>
      </c>
      <c r="E1703">
        <v>648.91459214999998</v>
      </c>
      <c r="F1703">
        <v>273.8</v>
      </c>
      <c r="G1703">
        <v>156.78729880743501</v>
      </c>
      <c r="H1703">
        <v>-17.590071152893099</v>
      </c>
      <c r="I1703">
        <v>133.54300359626399</v>
      </c>
      <c r="J1703">
        <v>0.35029136761281598</v>
      </c>
      <c r="K1703">
        <v>274.97085869740198</v>
      </c>
      <c r="M1703">
        <v>47.730507695305597</v>
      </c>
      <c r="N1703">
        <v>0.48332284455632402</v>
      </c>
      <c r="O1703">
        <v>43.8641344046749</v>
      </c>
      <c r="P1703">
        <v>204.05330372015499</v>
      </c>
    </row>
    <row r="1704" spans="1:17" hidden="1" x14ac:dyDescent="0.3">
      <c r="A1704" t="s">
        <v>3585</v>
      </c>
      <c r="B1704" t="s">
        <v>3586</v>
      </c>
      <c r="C1704" t="str">
        <f>IFERROR(VLOOKUP(Table1[[#This Row],[Ticker]],[1]!Table2[[Symbol]:[Industry]],2,FALSE),"-")</f>
        <v>-</v>
      </c>
      <c r="D1704" t="s">
        <v>175</v>
      </c>
      <c r="E1704">
        <v>648.906665772</v>
      </c>
      <c r="F1704">
        <v>39.200000000000003</v>
      </c>
      <c r="G1704">
        <v>-36.851232324746903</v>
      </c>
      <c r="H1704">
        <v>-3.7300415638916098</v>
      </c>
      <c r="I1704">
        <v>-37.249914446480602</v>
      </c>
      <c r="J1704">
        <v>-1.26890674064312</v>
      </c>
      <c r="K1704">
        <v>41.342413737962197</v>
      </c>
      <c r="L1704">
        <v>44.296688777491603</v>
      </c>
      <c r="M1704">
        <v>43.662871158914299</v>
      </c>
      <c r="N1704">
        <v>2.3782658926322799</v>
      </c>
      <c r="O1704">
        <v>59.948979591836697</v>
      </c>
      <c r="P1704">
        <v>7.3972602739726003</v>
      </c>
      <c r="Q1704">
        <v>0.16005576526870299</v>
      </c>
    </row>
    <row r="1705" spans="1:17" hidden="1" x14ac:dyDescent="0.3">
      <c r="A1705" t="s">
        <v>3587</v>
      </c>
      <c r="B1705" t="s">
        <v>3588</v>
      </c>
      <c r="C1705" t="str">
        <f>IFERROR(VLOOKUP(Table1[[#This Row],[Ticker]],[1]!Table2[[Symbol]:[Industry]],2,FALSE),"-")</f>
        <v>-</v>
      </c>
      <c r="D1705" t="s">
        <v>632</v>
      </c>
      <c r="E1705">
        <v>648.43858207999995</v>
      </c>
      <c r="F1705">
        <v>72.239999999999995</v>
      </c>
      <c r="G1705">
        <v>109.52028641478999</v>
      </c>
      <c r="H1705">
        <v>3.2866657826673</v>
      </c>
      <c r="I1705">
        <v>4.7858466202015402</v>
      </c>
      <c r="J1705">
        <v>-4.2447439026783398</v>
      </c>
      <c r="K1705">
        <v>70.282518180782901</v>
      </c>
      <c r="L1705">
        <v>58.739687755750303</v>
      </c>
      <c r="M1705">
        <v>47.683692044154398</v>
      </c>
      <c r="N1705">
        <v>0.46429212553142302</v>
      </c>
      <c r="O1705">
        <v>21.816168327796198</v>
      </c>
      <c r="P1705">
        <v>143.56035064059299</v>
      </c>
      <c r="Q1705">
        <v>8.5794659354266001E-2</v>
      </c>
    </row>
    <row r="1706" spans="1:17" hidden="1" x14ac:dyDescent="0.3">
      <c r="A1706" t="s">
        <v>3589</v>
      </c>
      <c r="B1706" t="s">
        <v>3590</v>
      </c>
      <c r="C1706" t="str">
        <f>IFERROR(VLOOKUP(Table1[[#This Row],[Ticker]],[1]!Table2[[Symbol]:[Industry]],2,FALSE),"-")</f>
        <v>-</v>
      </c>
      <c r="D1706" t="s">
        <v>21</v>
      </c>
      <c r="E1706">
        <v>647.41893856599995</v>
      </c>
      <c r="F1706">
        <v>167.1</v>
      </c>
      <c r="G1706">
        <v>103.778732052237</v>
      </c>
      <c r="H1706">
        <v>-1.89335055066074</v>
      </c>
      <c r="I1706">
        <v>44.260891965705</v>
      </c>
      <c r="J1706">
        <v>5.8181912663752504</v>
      </c>
      <c r="K1706">
        <v>147.430180951035</v>
      </c>
      <c r="L1706">
        <v>107.564283315955</v>
      </c>
      <c r="M1706">
        <v>52.316339305691798</v>
      </c>
      <c r="N1706">
        <v>0.47602302547467401</v>
      </c>
      <c r="O1706">
        <v>15.439856373429</v>
      </c>
      <c r="P1706">
        <v>192.64448336252099</v>
      </c>
      <c r="Q1706">
        <v>0.110115749862029</v>
      </c>
    </row>
    <row r="1707" spans="1:17" hidden="1" x14ac:dyDescent="0.3">
      <c r="A1707" t="s">
        <v>3591</v>
      </c>
      <c r="B1707" t="s">
        <v>3592</v>
      </c>
      <c r="C1707" t="str">
        <f>IFERROR(VLOOKUP(Table1[[#This Row],[Ticker]],[1]!Table2[[Symbol]:[Industry]],2,FALSE),"-")</f>
        <v>-</v>
      </c>
      <c r="D1707" t="s">
        <v>262</v>
      </c>
      <c r="E1707">
        <v>647.10949845000005</v>
      </c>
      <c r="F1707">
        <v>357.3</v>
      </c>
      <c r="G1707">
        <v>68.956556002912095</v>
      </c>
      <c r="H1707">
        <v>-20.983115879347299</v>
      </c>
      <c r="I1707">
        <v>-8.6984034408164703</v>
      </c>
      <c r="J1707">
        <v>-6.2902157865956401</v>
      </c>
      <c r="K1707">
        <v>397.86851218222398</v>
      </c>
      <c r="L1707">
        <v>364.23223987192199</v>
      </c>
      <c r="M1707">
        <v>18.328405723723002</v>
      </c>
      <c r="N1707">
        <v>1.42019029135323</v>
      </c>
      <c r="O1707">
        <v>33.151413378113602</v>
      </c>
      <c r="P1707">
        <v>104.05482581382</v>
      </c>
      <c r="Q1707">
        <v>0.16554008142706</v>
      </c>
    </row>
    <row r="1708" spans="1:17" hidden="1" x14ac:dyDescent="0.3">
      <c r="A1708" t="s">
        <v>3593</v>
      </c>
      <c r="B1708" t="s">
        <v>3594</v>
      </c>
      <c r="C1708" t="str">
        <f>IFERROR(VLOOKUP(Table1[[#This Row],[Ticker]],[1]!Table2[[Symbol]:[Industry]],2,FALSE),"-")</f>
        <v>-</v>
      </c>
      <c r="D1708" t="s">
        <v>127</v>
      </c>
      <c r="E1708">
        <v>646.36851479999996</v>
      </c>
      <c r="F1708">
        <v>415.3</v>
      </c>
      <c r="G1708">
        <v>-56.934941307316599</v>
      </c>
      <c r="H1708">
        <v>-4.2025502467678697</v>
      </c>
      <c r="I1708">
        <v>-31.8004464822973</v>
      </c>
      <c r="J1708">
        <v>-2.9058547868116702</v>
      </c>
      <c r="K1708">
        <v>437.54640260705298</v>
      </c>
      <c r="L1708">
        <v>475.040522622477</v>
      </c>
      <c r="M1708">
        <v>43.397535654873401</v>
      </c>
      <c r="N1708">
        <v>0.91024694780302995</v>
      </c>
      <c r="O1708">
        <v>64.086202745003604</v>
      </c>
      <c r="P1708">
        <v>4.0852130325814402</v>
      </c>
      <c r="Q1708">
        <v>7.6410830623878004E-2</v>
      </c>
    </row>
    <row r="1709" spans="1:17" hidden="1" x14ac:dyDescent="0.3">
      <c r="A1709" t="s">
        <v>3595</v>
      </c>
      <c r="B1709" t="s">
        <v>3596</v>
      </c>
      <c r="C1709" t="str">
        <f>IFERROR(VLOOKUP(Table1[[#This Row],[Ticker]],[1]!Table2[[Symbol]:[Industry]],2,FALSE),"-")</f>
        <v>-</v>
      </c>
      <c r="E1709">
        <v>645.78901399999995</v>
      </c>
      <c r="F1709">
        <v>45.63</v>
      </c>
      <c r="G1709">
        <v>673.60950313622902</v>
      </c>
      <c r="H1709">
        <v>9.2379945866770097</v>
      </c>
      <c r="I1709">
        <v>49.420653470062099</v>
      </c>
      <c r="J1709">
        <v>-1.9363368493212301</v>
      </c>
      <c r="K1709">
        <v>38.911942636090899</v>
      </c>
      <c r="L1709">
        <v>28.327739751779099</v>
      </c>
      <c r="M1709">
        <v>62.047872470605</v>
      </c>
      <c r="N1709">
        <v>1.49025314518536</v>
      </c>
      <c r="O1709">
        <v>6.3992987069909999</v>
      </c>
      <c r="P1709">
        <v>701.79230363732199</v>
      </c>
      <c r="Q1709">
        <v>0.21149480863956099</v>
      </c>
    </row>
    <row r="1710" spans="1:17" hidden="1" x14ac:dyDescent="0.3">
      <c r="A1710" t="s">
        <v>3597</v>
      </c>
      <c r="B1710" t="s">
        <v>3598</v>
      </c>
      <c r="C1710" t="str">
        <f>IFERROR(VLOOKUP(Table1[[#This Row],[Ticker]],[1]!Table2[[Symbol]:[Industry]],2,FALSE),"-")</f>
        <v>-</v>
      </c>
      <c r="D1710" t="s">
        <v>63</v>
      </c>
      <c r="E1710">
        <v>645.38319324899999</v>
      </c>
      <c r="F1710">
        <v>30.53</v>
      </c>
      <c r="G1710">
        <v>75.824980702260106</v>
      </c>
      <c r="H1710">
        <v>-9.2041790367105794</v>
      </c>
      <c r="I1710">
        <v>49.134298458849401</v>
      </c>
      <c r="J1710">
        <v>-5.1725794874779201</v>
      </c>
      <c r="K1710">
        <v>32.535956131790002</v>
      </c>
      <c r="L1710">
        <v>27.203083579878498</v>
      </c>
      <c r="M1710">
        <v>39.645970339429802</v>
      </c>
      <c r="N1710">
        <v>0.28701369146190098</v>
      </c>
      <c r="O1710">
        <v>59.187684245004903</v>
      </c>
      <c r="P1710">
        <v>110.551724137931</v>
      </c>
      <c r="Q1710">
        <v>0.109035499313415</v>
      </c>
    </row>
    <row r="1711" spans="1:17" hidden="1" x14ac:dyDescent="0.3">
      <c r="A1711" t="s">
        <v>3599</v>
      </c>
      <c r="B1711" t="s">
        <v>3600</v>
      </c>
      <c r="C1711" t="str">
        <f>IFERROR(VLOOKUP(Table1[[#This Row],[Ticker]],[1]!Table2[[Symbol]:[Industry]],2,FALSE),"-")</f>
        <v>-</v>
      </c>
      <c r="D1711" t="s">
        <v>226</v>
      </c>
      <c r="E1711">
        <v>645.09641950000002</v>
      </c>
      <c r="F1711">
        <v>259.60000000000002</v>
      </c>
      <c r="G1711">
        <v>-50.266465067642201</v>
      </c>
      <c r="H1711">
        <v>-13.7720612157696</v>
      </c>
      <c r="I1711">
        <v>-34.629953807388702</v>
      </c>
      <c r="J1711">
        <v>0.65949081656428399</v>
      </c>
      <c r="M1711">
        <v>43.734960132913002</v>
      </c>
      <c r="O1711">
        <v>52.831278890600899</v>
      </c>
      <c r="P1711">
        <v>6.5681444991789899</v>
      </c>
    </row>
    <row r="1712" spans="1:17" hidden="1" x14ac:dyDescent="0.3">
      <c r="A1712" t="s">
        <v>3601</v>
      </c>
      <c r="B1712" t="s">
        <v>3602</v>
      </c>
      <c r="C1712" t="str">
        <f>IFERROR(VLOOKUP(Table1[[#This Row],[Ticker]],[1]!Table2[[Symbol]:[Industry]],2,FALSE),"-")</f>
        <v>-</v>
      </c>
      <c r="D1712" t="s">
        <v>632</v>
      </c>
      <c r="E1712">
        <v>640.19463163199998</v>
      </c>
      <c r="F1712">
        <v>24.48</v>
      </c>
      <c r="G1712">
        <v>-4.4667400885009902</v>
      </c>
      <c r="H1712">
        <v>5.7271685144768298</v>
      </c>
      <c r="I1712">
        <v>-10.836594386205601</v>
      </c>
      <c r="J1712">
        <v>2.1872454549588198</v>
      </c>
      <c r="K1712">
        <v>23.561096858024399</v>
      </c>
      <c r="L1712">
        <v>23.449987210372399</v>
      </c>
      <c r="M1712">
        <v>52.855551127831099</v>
      </c>
      <c r="N1712">
        <v>0.762917911788495</v>
      </c>
      <c r="O1712">
        <v>44.607843137254797</v>
      </c>
      <c r="P1712">
        <v>26.511627906976699</v>
      </c>
      <c r="Q1712">
        <v>5.5198539762168999E-2</v>
      </c>
    </row>
    <row r="1713" spans="1:17" hidden="1" x14ac:dyDescent="0.3">
      <c r="A1713" t="s">
        <v>3603</v>
      </c>
      <c r="B1713" t="s">
        <v>3604</v>
      </c>
      <c r="C1713" t="str">
        <f>IFERROR(VLOOKUP(Table1[[#This Row],[Ticker]],[1]!Table2[[Symbol]:[Industry]],2,FALSE),"-")</f>
        <v>-</v>
      </c>
      <c r="D1713" t="s">
        <v>971</v>
      </c>
      <c r="E1713">
        <v>638.34716685000001</v>
      </c>
      <c r="F1713">
        <v>244.65</v>
      </c>
      <c r="G1713">
        <v>37.804248263719401</v>
      </c>
      <c r="H1713">
        <v>-1.6297536925756899</v>
      </c>
      <c r="I1713">
        <v>65.761972255640899</v>
      </c>
      <c r="J1713">
        <v>0.58962602505399098</v>
      </c>
      <c r="K1713">
        <v>221.59410267661099</v>
      </c>
      <c r="L1713">
        <v>172.50935341079199</v>
      </c>
      <c r="M1713">
        <v>64.891501881506102</v>
      </c>
      <c r="N1713">
        <v>0.52640692640692599</v>
      </c>
      <c r="O1713">
        <v>21.316165951359</v>
      </c>
      <c r="P1713">
        <v>118.4375</v>
      </c>
      <c r="Q1713">
        <v>5.2925142419371997E-2</v>
      </c>
    </row>
    <row r="1714" spans="1:17" hidden="1" x14ac:dyDescent="0.3">
      <c r="A1714" t="s">
        <v>3605</v>
      </c>
      <c r="B1714" t="s">
        <v>3606</v>
      </c>
      <c r="C1714" t="str">
        <f>IFERROR(VLOOKUP(Table1[[#This Row],[Ticker]],[1]!Table2[[Symbol]:[Industry]],2,FALSE),"-")</f>
        <v>-</v>
      </c>
      <c r="D1714" t="s">
        <v>127</v>
      </c>
      <c r="E1714">
        <v>637.717625</v>
      </c>
      <c r="F1714">
        <v>3640.45</v>
      </c>
      <c r="G1714">
        <v>69.625063909178607</v>
      </c>
      <c r="H1714">
        <v>16.956203759655502</v>
      </c>
      <c r="I1714">
        <v>-13.6807445944984</v>
      </c>
      <c r="J1714">
        <v>8.6891609580021498</v>
      </c>
      <c r="K1714">
        <v>2858.8308972559898</v>
      </c>
      <c r="L1714">
        <v>2662.8795284870098</v>
      </c>
      <c r="M1714">
        <v>75.991829547595302</v>
      </c>
      <c r="N1714">
        <v>1.7423521073005801</v>
      </c>
      <c r="O1714">
        <v>9.8463102089027608</v>
      </c>
      <c r="P1714">
        <v>102.022752497225</v>
      </c>
      <c r="Q1714">
        <v>0.14268797564621399</v>
      </c>
    </row>
    <row r="1715" spans="1:17" hidden="1" x14ac:dyDescent="0.3">
      <c r="A1715" t="s">
        <v>3607</v>
      </c>
      <c r="B1715" t="s">
        <v>3608</v>
      </c>
      <c r="C1715" t="str">
        <f>IFERROR(VLOOKUP(Table1[[#This Row],[Ticker]],[1]!Table2[[Symbol]:[Industry]],2,FALSE),"-")</f>
        <v>-</v>
      </c>
      <c r="D1715" t="s">
        <v>27</v>
      </c>
      <c r="E1715">
        <v>636.66693959999998</v>
      </c>
      <c r="F1715">
        <v>2.3199999999999998</v>
      </c>
      <c r="G1715">
        <v>48.697293574572903</v>
      </c>
      <c r="H1715">
        <v>49.773565210743101</v>
      </c>
      <c r="I1715">
        <v>7.9775295311827001</v>
      </c>
      <c r="J1715">
        <v>-1.5682548838710799</v>
      </c>
      <c r="K1715">
        <v>1.8997275816138499</v>
      </c>
      <c r="L1715">
        <v>1.78130328184952</v>
      </c>
      <c r="M1715">
        <v>66.325235785555293</v>
      </c>
      <c r="N1715">
        <v>1.32343798276165</v>
      </c>
      <c r="O1715">
        <v>5.6034482758620703</v>
      </c>
      <c r="P1715">
        <v>85.6</v>
      </c>
      <c r="Q1715">
        <v>-6.1185158939E-5</v>
      </c>
    </row>
    <row r="1716" spans="1:17" hidden="1" x14ac:dyDescent="0.3">
      <c r="A1716" t="s">
        <v>3609</v>
      </c>
      <c r="B1716" t="s">
        <v>3610</v>
      </c>
      <c r="C1716" t="str">
        <f>IFERROR(VLOOKUP(Table1[[#This Row],[Ticker]],[1]!Table2[[Symbol]:[Industry]],2,FALSE),"-")</f>
        <v>-</v>
      </c>
      <c r="D1716" t="s">
        <v>193</v>
      </c>
      <c r="E1716">
        <v>636.29999999999995</v>
      </c>
      <c r="F1716">
        <v>241.5</v>
      </c>
      <c r="G1716">
        <v>27.257861745024101</v>
      </c>
      <c r="H1716">
        <v>4.88337686505748</v>
      </c>
      <c r="I1716">
        <v>52.309206414638702</v>
      </c>
      <c r="J1716">
        <v>-0.13907033451484899</v>
      </c>
      <c r="K1716">
        <v>233.62531134982399</v>
      </c>
      <c r="L1716">
        <v>182.541535513941</v>
      </c>
      <c r="M1716">
        <v>42.092069884885603</v>
      </c>
      <c r="N1716">
        <v>0.51102554004341105</v>
      </c>
      <c r="O1716">
        <v>27.536231884057901</v>
      </c>
      <c r="P1716">
        <v>96.341463414634106</v>
      </c>
      <c r="Q1716">
        <v>9.4563190625469001E-2</v>
      </c>
    </row>
    <row r="1717" spans="1:17" hidden="1" x14ac:dyDescent="0.3">
      <c r="A1717" t="s">
        <v>3611</v>
      </c>
      <c r="B1717" t="s">
        <v>3612</v>
      </c>
      <c r="C1717" t="str">
        <f>IFERROR(VLOOKUP(Table1[[#This Row],[Ticker]],[1]!Table2[[Symbol]:[Industry]],2,FALSE),"-")</f>
        <v>-</v>
      </c>
      <c r="D1717" t="s">
        <v>2216</v>
      </c>
      <c r="E1717">
        <v>636.27429710000001</v>
      </c>
      <c r="F1717">
        <v>248.45</v>
      </c>
      <c r="G1717">
        <v>111.683762887572</v>
      </c>
      <c r="H1717">
        <v>-20.178479574899001</v>
      </c>
      <c r="I1717">
        <v>77.799651464056595</v>
      </c>
      <c r="J1717">
        <v>-9.3251503922141001</v>
      </c>
      <c r="K1717">
        <v>279.49390660147998</v>
      </c>
      <c r="M1717">
        <v>29.8005175320985</v>
      </c>
      <c r="N1717">
        <v>0.431306406273117</v>
      </c>
      <c r="O1717">
        <v>69.048098208895098</v>
      </c>
      <c r="P1717">
        <v>161.52631578947299</v>
      </c>
    </row>
    <row r="1718" spans="1:17" hidden="1" x14ac:dyDescent="0.3">
      <c r="A1718" t="s">
        <v>3613</v>
      </c>
      <c r="B1718" t="s">
        <v>3614</v>
      </c>
      <c r="C1718" t="str">
        <f>IFERROR(VLOOKUP(Table1[[#This Row],[Ticker]],[1]!Table2[[Symbol]:[Industry]],2,FALSE),"-")</f>
        <v>-</v>
      </c>
      <c r="D1718" t="s">
        <v>300</v>
      </c>
      <c r="E1718">
        <v>635.95375320000005</v>
      </c>
      <c r="F1718">
        <v>3.76</v>
      </c>
      <c r="G1718">
        <v>33.714015982599697</v>
      </c>
      <c r="H1718">
        <v>-6.4595417837850997</v>
      </c>
      <c r="I1718">
        <v>-37.393039749160998</v>
      </c>
      <c r="J1718">
        <v>-0.326062204433544</v>
      </c>
      <c r="K1718">
        <v>3.8266326580340499</v>
      </c>
      <c r="L1718">
        <v>3.84087901861828</v>
      </c>
      <c r="M1718">
        <v>49.653702265747498</v>
      </c>
      <c r="N1718">
        <v>0.72348532929763398</v>
      </c>
      <c r="O1718">
        <v>76.861702127659598</v>
      </c>
      <c r="P1718">
        <v>63.478260869565197</v>
      </c>
      <c r="Q1718">
        <v>8.6362240219272995E-2</v>
      </c>
    </row>
    <row r="1719" spans="1:17" hidden="1" x14ac:dyDescent="0.3">
      <c r="A1719" t="s">
        <v>3615</v>
      </c>
      <c r="B1719" t="s">
        <v>3616</v>
      </c>
      <c r="C1719" t="str">
        <f>IFERROR(VLOOKUP(Table1[[#This Row],[Ticker]],[1]!Table2[[Symbol]:[Industry]],2,FALSE),"-")</f>
        <v>-</v>
      </c>
      <c r="D1719" t="s">
        <v>385</v>
      </c>
      <c r="E1719">
        <v>635.74309818899997</v>
      </c>
      <c r="F1719">
        <v>10.45</v>
      </c>
      <c r="G1719">
        <v>-11.0142448869654</v>
      </c>
      <c r="H1719">
        <v>-11.847309726714601</v>
      </c>
      <c r="I1719">
        <v>-30.527733626711999</v>
      </c>
      <c r="J1719">
        <v>-2.8041952188811701</v>
      </c>
      <c r="K1719">
        <v>11.225095055762401</v>
      </c>
      <c r="L1719">
        <v>11.1120142637296</v>
      </c>
      <c r="M1719">
        <v>42.031016149491798</v>
      </c>
      <c r="N1719">
        <v>0.326730039750881</v>
      </c>
      <c r="O1719">
        <v>51.6746411483253</v>
      </c>
      <c r="P1719">
        <v>30.624999999999901</v>
      </c>
      <c r="Q1719">
        <v>8.4487040931059999E-3</v>
      </c>
    </row>
    <row r="1720" spans="1:17" hidden="1" x14ac:dyDescent="0.3">
      <c r="A1720" t="s">
        <v>3617</v>
      </c>
      <c r="B1720" t="s">
        <v>3618</v>
      </c>
      <c r="C1720" t="str">
        <f>IFERROR(VLOOKUP(Table1[[#This Row],[Ticker]],[1]!Table2[[Symbol]:[Industry]],2,FALSE),"-")</f>
        <v>-</v>
      </c>
      <c r="D1720" t="s">
        <v>3619</v>
      </c>
      <c r="E1720">
        <v>634</v>
      </c>
      <c r="F1720">
        <v>155.33000000000001</v>
      </c>
      <c r="G1720">
        <v>18.169088446367802</v>
      </c>
      <c r="H1720">
        <v>16.960035456914898</v>
      </c>
      <c r="I1720">
        <v>-17.529474920244301</v>
      </c>
      <c r="J1720">
        <v>0.98225937703604704</v>
      </c>
      <c r="K1720">
        <v>140.62592303360299</v>
      </c>
      <c r="M1720">
        <v>72.1704266396343</v>
      </c>
      <c r="N1720">
        <v>2.3153681042174501</v>
      </c>
      <c r="O1720">
        <v>64.391939741196097</v>
      </c>
      <c r="P1720">
        <v>61.8020833333333</v>
      </c>
    </row>
    <row r="1721" spans="1:17" hidden="1" x14ac:dyDescent="0.3">
      <c r="A1721" t="s">
        <v>3620</v>
      </c>
      <c r="B1721" t="s">
        <v>3621</v>
      </c>
      <c r="C1721" t="str">
        <f>IFERROR(VLOOKUP(Table1[[#This Row],[Ticker]],[1]!Table2[[Symbol]:[Industry]],2,FALSE),"-")</f>
        <v>-</v>
      </c>
      <c r="D1721" t="s">
        <v>402</v>
      </c>
      <c r="E1721">
        <v>633.03532199999995</v>
      </c>
      <c r="F1721">
        <v>453.05</v>
      </c>
      <c r="G1721">
        <v>44.619896760455603</v>
      </c>
      <c r="H1721">
        <v>-9.8238259061450108</v>
      </c>
      <c r="I1721">
        <v>-40.753371330169799</v>
      </c>
      <c r="J1721">
        <v>-3.0022928625690501</v>
      </c>
      <c r="K1721">
        <v>486.16869902166798</v>
      </c>
      <c r="L1721">
        <v>453.98095542162298</v>
      </c>
      <c r="M1721">
        <v>33.827032347240397</v>
      </c>
      <c r="N1721">
        <v>0.68904075916530905</v>
      </c>
      <c r="O1721">
        <v>47.533384836110798</v>
      </c>
      <c r="P1721">
        <v>90.2372454335502</v>
      </c>
      <c r="Q1721">
        <v>0.23158127610731399</v>
      </c>
    </row>
    <row r="1722" spans="1:17" hidden="1" x14ac:dyDescent="0.3">
      <c r="A1722" t="s">
        <v>3622</v>
      </c>
      <c r="B1722" t="s">
        <v>3623</v>
      </c>
      <c r="C1722" t="str">
        <f>IFERROR(VLOOKUP(Table1[[#This Row],[Ticker]],[1]!Table2[[Symbol]:[Industry]],2,FALSE),"-")</f>
        <v>-</v>
      </c>
      <c r="D1722" t="s">
        <v>407</v>
      </c>
      <c r="E1722">
        <v>630.90878199999997</v>
      </c>
      <c r="F1722">
        <v>47.34</v>
      </c>
      <c r="G1722">
        <v>13.0411849772879</v>
      </c>
      <c r="H1722">
        <v>9.06654443451826</v>
      </c>
      <c r="I1722">
        <v>-7.5061120050903902</v>
      </c>
      <c r="J1722">
        <v>5.5067117196359598</v>
      </c>
      <c r="K1722">
        <v>44.586519544557902</v>
      </c>
      <c r="L1722">
        <v>42.759881482666202</v>
      </c>
      <c r="M1722">
        <v>74.656873443089296</v>
      </c>
      <c r="N1722">
        <v>1.23773365052446</v>
      </c>
      <c r="O1722">
        <v>14.2796789184621</v>
      </c>
      <c r="P1722">
        <v>43.454545454545404</v>
      </c>
      <c r="Q1722">
        <v>6.2861850882815998E-2</v>
      </c>
    </row>
    <row r="1723" spans="1:17" hidden="1" x14ac:dyDescent="0.3">
      <c r="A1723" t="s">
        <v>3624</v>
      </c>
      <c r="B1723" t="s">
        <v>3625</v>
      </c>
      <c r="C1723" t="str">
        <f>IFERROR(VLOOKUP(Table1[[#This Row],[Ticker]],[1]!Table2[[Symbol]:[Industry]],2,FALSE),"-")</f>
        <v>-</v>
      </c>
      <c r="D1723" t="s">
        <v>412</v>
      </c>
      <c r="E1723">
        <v>629.28812540000001</v>
      </c>
      <c r="F1723">
        <v>599.15</v>
      </c>
      <c r="G1723">
        <v>56.625551348841</v>
      </c>
      <c r="H1723">
        <v>1.8815360205465199</v>
      </c>
      <c r="I1723">
        <v>18.5596764053995</v>
      </c>
      <c r="J1723">
        <v>4.7463968851092497</v>
      </c>
      <c r="K1723">
        <v>560.57379843298895</v>
      </c>
      <c r="L1723">
        <v>490.02883819768499</v>
      </c>
      <c r="M1723">
        <v>66.885537100730104</v>
      </c>
      <c r="N1723">
        <v>0.72461026933121597</v>
      </c>
      <c r="O1723">
        <v>5.9918217474755897</v>
      </c>
      <c r="P1723">
        <v>93.274193548387004</v>
      </c>
      <c r="Q1723">
        <v>8.0824525716287995E-2</v>
      </c>
    </row>
    <row r="1724" spans="1:17" hidden="1" x14ac:dyDescent="0.3">
      <c r="A1724" t="s">
        <v>3626</v>
      </c>
      <c r="B1724" t="s">
        <v>3627</v>
      </c>
      <c r="C1724" t="str">
        <f>IFERROR(VLOOKUP(Table1[[#This Row],[Ticker]],[1]!Table2[[Symbol]:[Industry]],2,FALSE),"-")</f>
        <v>-</v>
      </c>
      <c r="D1724" t="s">
        <v>303</v>
      </c>
      <c r="E1724">
        <v>624.91856625599996</v>
      </c>
      <c r="F1724">
        <v>210.99</v>
      </c>
      <c r="G1724">
        <v>-27.416439890603598</v>
      </c>
      <c r="H1724">
        <v>-10.675368435075599</v>
      </c>
      <c r="I1724">
        <v>-43.633246490059797</v>
      </c>
      <c r="J1724">
        <v>2.42241288401071</v>
      </c>
      <c r="K1724">
        <v>220.759298926452</v>
      </c>
      <c r="L1724">
        <v>237.54069506463</v>
      </c>
      <c r="M1724">
        <v>51.638747842920999</v>
      </c>
      <c r="N1724">
        <v>1.3914771567939599</v>
      </c>
      <c r="O1724">
        <v>76.311673539030195</v>
      </c>
      <c r="P1724">
        <v>13.010176754151001</v>
      </c>
      <c r="Q1724">
        <v>0.14231691137916999</v>
      </c>
    </row>
    <row r="1725" spans="1:17" hidden="1" x14ac:dyDescent="0.3">
      <c r="A1725" t="s">
        <v>3628</v>
      </c>
      <c r="B1725" t="s">
        <v>3629</v>
      </c>
      <c r="C1725" t="str">
        <f>IFERROR(VLOOKUP(Table1[[#This Row],[Ticker]],[1]!Table2[[Symbol]:[Industry]],2,FALSE),"-")</f>
        <v>-</v>
      </c>
      <c r="D1725" t="s">
        <v>46</v>
      </c>
      <c r="E1725">
        <v>624.655845</v>
      </c>
      <c r="F1725">
        <v>264.2</v>
      </c>
      <c r="G1725">
        <v>-12.8615900197088</v>
      </c>
      <c r="H1725">
        <v>6.7329102135664698</v>
      </c>
      <c r="I1725">
        <v>2.7749212405446002</v>
      </c>
      <c r="J1725">
        <v>-6.2784431568145003</v>
      </c>
      <c r="K1725">
        <v>242.97639685049799</v>
      </c>
      <c r="M1725">
        <v>48.331227606927001</v>
      </c>
      <c r="N1725">
        <v>0.375616995698345</v>
      </c>
      <c r="O1725">
        <v>13.4935654806964</v>
      </c>
      <c r="P1725">
        <v>84.949247462373094</v>
      </c>
    </row>
    <row r="1726" spans="1:17" hidden="1" x14ac:dyDescent="0.3">
      <c r="A1726" t="s">
        <v>3630</v>
      </c>
      <c r="B1726" t="s">
        <v>3631</v>
      </c>
      <c r="C1726" t="str">
        <f>IFERROR(VLOOKUP(Table1[[#This Row],[Ticker]],[1]!Table2[[Symbol]:[Industry]],2,FALSE),"-")</f>
        <v>-</v>
      </c>
      <c r="D1726" t="s">
        <v>262</v>
      </c>
      <c r="E1726">
        <v>624.39635732500005</v>
      </c>
      <c r="F1726">
        <v>1258.3</v>
      </c>
      <c r="G1726">
        <v>175.35214696560399</v>
      </c>
      <c r="H1726">
        <v>37.783280793748602</v>
      </c>
      <c r="I1726">
        <v>66.766458437692705</v>
      </c>
      <c r="J1726">
        <v>12.883251094056501</v>
      </c>
      <c r="K1726">
        <v>1019.09779329235</v>
      </c>
      <c r="L1726">
        <v>829.91801707438901</v>
      </c>
      <c r="M1726">
        <v>83.377928313634001</v>
      </c>
      <c r="N1726">
        <v>2.3970439583775698</v>
      </c>
      <c r="O1726">
        <v>8.0823333068425605</v>
      </c>
      <c r="P1726">
        <v>244.59811036560299</v>
      </c>
      <c r="Q1726">
        <v>0.173682051857909</v>
      </c>
    </row>
    <row r="1727" spans="1:17" hidden="1" x14ac:dyDescent="0.3">
      <c r="A1727" t="s">
        <v>3632</v>
      </c>
      <c r="B1727" t="s">
        <v>3633</v>
      </c>
      <c r="C1727" t="str">
        <f>IFERROR(VLOOKUP(Table1[[#This Row],[Ticker]],[1]!Table2[[Symbol]:[Industry]],2,FALSE),"-")</f>
        <v>-</v>
      </c>
      <c r="D1727" t="s">
        <v>156</v>
      </c>
      <c r="E1727">
        <v>623.49095169999998</v>
      </c>
      <c r="F1727">
        <v>94.82</v>
      </c>
      <c r="G1727">
        <v>-59.370777923342601</v>
      </c>
      <c r="H1727">
        <v>-5.6405502033722099</v>
      </c>
      <c r="I1727">
        <v>-38.784070535730699</v>
      </c>
      <c r="J1727">
        <v>0.87679927732301599</v>
      </c>
      <c r="K1727">
        <v>97.660209091814295</v>
      </c>
      <c r="L1727">
        <v>110.163793174334</v>
      </c>
      <c r="M1727">
        <v>49.4528902615343</v>
      </c>
      <c r="N1727">
        <v>0.99757711676253302</v>
      </c>
      <c r="O1727">
        <v>64.469521198059397</v>
      </c>
      <c r="P1727">
        <v>4.9474266740453698</v>
      </c>
      <c r="Q1727">
        <v>3.0050089464586E-2</v>
      </c>
    </row>
    <row r="1728" spans="1:17" hidden="1" x14ac:dyDescent="0.3">
      <c r="A1728" t="s">
        <v>3634</v>
      </c>
      <c r="B1728" t="s">
        <v>3635</v>
      </c>
      <c r="C1728" t="str">
        <f>IFERROR(VLOOKUP(Table1[[#This Row],[Ticker]],[1]!Table2[[Symbol]:[Industry]],2,FALSE),"-")</f>
        <v>-</v>
      </c>
      <c r="D1728" t="s">
        <v>193</v>
      </c>
      <c r="E1728">
        <v>621.74922141000002</v>
      </c>
      <c r="F1728">
        <v>180.01</v>
      </c>
      <c r="G1728">
        <v>85.739167060837602</v>
      </c>
      <c r="H1728">
        <v>-6.5333668093404302</v>
      </c>
      <c r="I1728">
        <v>-28.142541364949398</v>
      </c>
      <c r="J1728">
        <v>-3.34983340434863</v>
      </c>
      <c r="K1728">
        <v>185.635648231456</v>
      </c>
      <c r="L1728">
        <v>166.11719257877101</v>
      </c>
      <c r="M1728">
        <v>42.201382919884701</v>
      </c>
      <c r="N1728">
        <v>0.53477525284605398</v>
      </c>
      <c r="O1728">
        <v>22.2154324759735</v>
      </c>
      <c r="Q1728">
        <v>0.15136514925896299</v>
      </c>
    </row>
    <row r="1729" spans="1:17" hidden="1" x14ac:dyDescent="0.3">
      <c r="A1729" t="s">
        <v>3636</v>
      </c>
      <c r="B1729" t="s">
        <v>3637</v>
      </c>
      <c r="C1729" t="str">
        <f>IFERROR(VLOOKUP(Table1[[#This Row],[Ticker]],[1]!Table2[[Symbol]:[Industry]],2,FALSE),"-")</f>
        <v>-</v>
      </c>
      <c r="D1729" t="s">
        <v>402</v>
      </c>
      <c r="E1729">
        <v>618.92504481499998</v>
      </c>
      <c r="F1729">
        <v>39.36</v>
      </c>
      <c r="G1729">
        <v>31.217350205058999</v>
      </c>
      <c r="H1729">
        <v>-12.5917352593959</v>
      </c>
      <c r="I1729">
        <v>-12.422307270122801</v>
      </c>
      <c r="J1729">
        <v>-4.5222524870032101</v>
      </c>
      <c r="K1729">
        <v>39.095894066305803</v>
      </c>
      <c r="L1729">
        <v>36.725949273495203</v>
      </c>
      <c r="M1729">
        <v>50.429160628506999</v>
      </c>
      <c r="N1729">
        <v>0.81518615304916997</v>
      </c>
      <c r="O1729">
        <v>25.2540650406503</v>
      </c>
      <c r="P1729">
        <v>69.290322580645096</v>
      </c>
      <c r="Q1729">
        <v>1.7642566258296001E-2</v>
      </c>
    </row>
    <row r="1730" spans="1:17" hidden="1" x14ac:dyDescent="0.3">
      <c r="A1730" t="s">
        <v>3638</v>
      </c>
      <c r="B1730" t="s">
        <v>3639</v>
      </c>
      <c r="C1730" t="str">
        <f>IFERROR(VLOOKUP(Table1[[#This Row],[Ticker]],[1]!Table2[[Symbol]:[Industry]],2,FALSE),"-")</f>
        <v>-</v>
      </c>
      <c r="D1730" t="s">
        <v>566</v>
      </c>
      <c r="E1730">
        <v>617.34788730000002</v>
      </c>
      <c r="F1730">
        <v>44.22</v>
      </c>
      <c r="G1730">
        <v>-29.944831794414601</v>
      </c>
      <c r="H1730">
        <v>-6.3160902650257302</v>
      </c>
      <c r="I1730">
        <v>-21.423331110988698</v>
      </c>
      <c r="J1730">
        <v>-0.39482134939983499</v>
      </c>
      <c r="K1730">
        <v>45.028847085690799</v>
      </c>
      <c r="L1730">
        <v>46.154581411089502</v>
      </c>
      <c r="M1730">
        <v>48.794514122280397</v>
      </c>
      <c r="N1730">
        <v>0.64953256651856295</v>
      </c>
      <c r="O1730">
        <v>43.826322930800501</v>
      </c>
      <c r="P1730">
        <v>11.807838179519599</v>
      </c>
      <c r="Q1730">
        <v>0.13575017467210099</v>
      </c>
    </row>
    <row r="1731" spans="1:17" hidden="1" x14ac:dyDescent="0.3">
      <c r="A1731" t="s">
        <v>3640</v>
      </c>
      <c r="B1731" t="s">
        <v>3641</v>
      </c>
      <c r="C1731" t="str">
        <f>IFERROR(VLOOKUP(Table1[[#This Row],[Ticker]],[1]!Table2[[Symbol]:[Industry]],2,FALSE),"-")</f>
        <v>-</v>
      </c>
      <c r="D1731" t="s">
        <v>335</v>
      </c>
      <c r="E1731">
        <v>614.64567505000002</v>
      </c>
      <c r="F1731">
        <v>124.34</v>
      </c>
      <c r="G1731">
        <v>53.492940079873101</v>
      </c>
      <c r="H1731">
        <v>-4.1885743446166899</v>
      </c>
      <c r="I1731">
        <v>14.722007305930401</v>
      </c>
      <c r="J1731">
        <v>-9.2371461729024704E-2</v>
      </c>
      <c r="K1731">
        <v>122.506640718673</v>
      </c>
      <c r="L1731">
        <v>105.47158658407299</v>
      </c>
      <c r="M1731">
        <v>52.868759066890703</v>
      </c>
      <c r="N1731">
        <v>0.22600548720701</v>
      </c>
      <c r="O1731">
        <v>18.907833360141499</v>
      </c>
      <c r="P1731">
        <v>91.292307692307702</v>
      </c>
      <c r="Q1731">
        <v>8.5632112217118E-2</v>
      </c>
    </row>
    <row r="1732" spans="1:17" hidden="1" x14ac:dyDescent="0.3">
      <c r="A1732" t="s">
        <v>3642</v>
      </c>
      <c r="B1732" t="s">
        <v>3643</v>
      </c>
      <c r="C1732" t="str">
        <f>IFERROR(VLOOKUP(Table1[[#This Row],[Ticker]],[1]!Table2[[Symbol]:[Industry]],2,FALSE),"-")</f>
        <v>-</v>
      </c>
      <c r="D1732" t="s">
        <v>2474</v>
      </c>
      <c r="E1732">
        <v>611.928</v>
      </c>
      <c r="F1732">
        <v>694.1</v>
      </c>
      <c r="G1732">
        <v>492.74696587536602</v>
      </c>
      <c r="H1732">
        <v>38.365343038734501</v>
      </c>
      <c r="I1732">
        <v>29.548523876910401</v>
      </c>
      <c r="J1732">
        <v>4.9260738062563902</v>
      </c>
      <c r="K1732">
        <v>559.54765328852</v>
      </c>
      <c r="L1732">
        <v>412.35527853184402</v>
      </c>
      <c r="M1732">
        <v>80.789388640784196</v>
      </c>
      <c r="N1732">
        <v>0.98748287630689702</v>
      </c>
      <c r="O1732">
        <v>6.2022763290591998</v>
      </c>
      <c r="P1732">
        <v>606.46310432569896</v>
      </c>
      <c r="Q1732">
        <v>0.227277066166791</v>
      </c>
    </row>
    <row r="1733" spans="1:17" hidden="1" x14ac:dyDescent="0.3">
      <c r="A1733" t="s">
        <v>3644</v>
      </c>
      <c r="B1733" t="s">
        <v>3645</v>
      </c>
      <c r="C1733" t="str">
        <f>IFERROR(VLOOKUP(Table1[[#This Row],[Ticker]],[1]!Table2[[Symbol]:[Industry]],2,FALSE),"-")</f>
        <v>-</v>
      </c>
      <c r="D1733" t="s">
        <v>412</v>
      </c>
      <c r="E1733">
        <v>611.65870579</v>
      </c>
      <c r="F1733">
        <v>2384.65</v>
      </c>
      <c r="G1733">
        <v>5.47749621611122</v>
      </c>
      <c r="H1733">
        <v>6.9383949360648503E-3</v>
      </c>
      <c r="I1733">
        <v>19.279259380280902</v>
      </c>
      <c r="J1733">
        <v>-1.96551661550658</v>
      </c>
      <c r="K1733">
        <v>2265.91126516535</v>
      </c>
      <c r="L1733">
        <v>1989.6109086154499</v>
      </c>
      <c r="M1733">
        <v>70.491534440430598</v>
      </c>
      <c r="N1733">
        <v>0.243860624673847</v>
      </c>
      <c r="O1733">
        <v>16.537018011028799</v>
      </c>
      <c r="P1733">
        <v>43.217921383742201</v>
      </c>
      <c r="Q1733">
        <v>-5.3768896812465002E-2</v>
      </c>
    </row>
    <row r="1734" spans="1:17" hidden="1" x14ac:dyDescent="0.3">
      <c r="A1734" t="s">
        <v>3646</v>
      </c>
      <c r="B1734" t="s">
        <v>3647</v>
      </c>
      <c r="C1734" t="str">
        <f>IFERROR(VLOOKUP(Table1[[#This Row],[Ticker]],[1]!Table2[[Symbol]:[Industry]],2,FALSE),"-")</f>
        <v>-</v>
      </c>
      <c r="D1734" t="s">
        <v>561</v>
      </c>
      <c r="E1734">
        <v>610.22655373999999</v>
      </c>
      <c r="F1734">
        <v>531.1</v>
      </c>
      <c r="G1734">
        <v>88.257101582656801</v>
      </c>
      <c r="H1734">
        <v>10.781714830992399</v>
      </c>
      <c r="I1734">
        <v>55.444424738549799</v>
      </c>
      <c r="J1734">
        <v>-1.39916088455818</v>
      </c>
      <c r="K1734">
        <v>479.31414549654397</v>
      </c>
      <c r="L1734">
        <v>381.28310857018198</v>
      </c>
      <c r="M1734">
        <v>47.2356916856235</v>
      </c>
      <c r="N1734">
        <v>0.43836920337576002</v>
      </c>
      <c r="O1734">
        <v>10.892487290529001</v>
      </c>
      <c r="P1734">
        <v>143.23334096633801</v>
      </c>
      <c r="Q1734">
        <v>3.5758239555054E-2</v>
      </c>
    </row>
    <row r="1735" spans="1:17" hidden="1" x14ac:dyDescent="0.3">
      <c r="A1735" t="s">
        <v>3648</v>
      </c>
      <c r="B1735" t="s">
        <v>3649</v>
      </c>
      <c r="C1735" t="str">
        <f>IFERROR(VLOOKUP(Table1[[#This Row],[Ticker]],[1]!Table2[[Symbol]:[Industry]],2,FALSE),"-")</f>
        <v>-</v>
      </c>
      <c r="D1735" t="s">
        <v>306</v>
      </c>
      <c r="E1735">
        <v>609.98658</v>
      </c>
      <c r="F1735">
        <v>1042.95</v>
      </c>
      <c r="G1735">
        <v>-15.6871324997628</v>
      </c>
      <c r="H1735">
        <v>-1.9522568492043799</v>
      </c>
      <c r="I1735">
        <v>-5.0621239509396697E-2</v>
      </c>
      <c r="J1735">
        <v>17.254683151263102</v>
      </c>
      <c r="M1735">
        <v>73.655005775132807</v>
      </c>
      <c r="O1735">
        <v>35.965290761781397</v>
      </c>
      <c r="P1735">
        <v>19.776055124892299</v>
      </c>
    </row>
    <row r="1736" spans="1:17" hidden="1" x14ac:dyDescent="0.3">
      <c r="A1736" t="s">
        <v>3650</v>
      </c>
      <c r="B1736" t="s">
        <v>3651</v>
      </c>
      <c r="C1736" t="str">
        <f>IFERROR(VLOOKUP(Table1[[#This Row],[Ticker]],[1]!Table2[[Symbol]:[Industry]],2,FALSE),"-")</f>
        <v>-</v>
      </c>
      <c r="D1736" t="s">
        <v>770</v>
      </c>
      <c r="E1736">
        <v>609.938810039999</v>
      </c>
      <c r="F1736">
        <v>88.55</v>
      </c>
      <c r="G1736">
        <v>367.70766522539401</v>
      </c>
      <c r="H1736">
        <v>14.6072077586714</v>
      </c>
      <c r="I1736">
        <v>17.9378890429374</v>
      </c>
      <c r="J1736">
        <v>-1.7363299667902901</v>
      </c>
      <c r="K1736">
        <v>77.511788378820597</v>
      </c>
      <c r="L1736">
        <v>61.451176313717298</v>
      </c>
      <c r="M1736">
        <v>60.206640864289398</v>
      </c>
      <c r="N1736">
        <v>2.2550878395400198</v>
      </c>
      <c r="O1736">
        <v>6.94522868435911</v>
      </c>
      <c r="P1736">
        <v>405.99999999999898</v>
      </c>
      <c r="Q1736">
        <v>0.116901165942437</v>
      </c>
    </row>
    <row r="1737" spans="1:17" hidden="1" x14ac:dyDescent="0.3">
      <c r="A1737" t="s">
        <v>3652</v>
      </c>
      <c r="B1737" t="s">
        <v>3653</v>
      </c>
      <c r="C1737" t="str">
        <f>IFERROR(VLOOKUP(Table1[[#This Row],[Ticker]],[1]!Table2[[Symbol]:[Industry]],2,FALSE),"-")</f>
        <v>-</v>
      </c>
      <c r="D1737" t="s">
        <v>632</v>
      </c>
      <c r="E1737">
        <v>605.87891290000005</v>
      </c>
      <c r="F1737">
        <v>311.25</v>
      </c>
      <c r="G1737">
        <v>94.156618422386998</v>
      </c>
      <c r="H1737">
        <v>2.70987193191048</v>
      </c>
      <c r="I1737">
        <v>52.762346802242298</v>
      </c>
      <c r="J1737">
        <v>-2.6542218496663601</v>
      </c>
      <c r="K1737">
        <v>298.72430178824999</v>
      </c>
      <c r="L1737">
        <v>211.11880663211099</v>
      </c>
      <c r="M1737">
        <v>53.830306631659703</v>
      </c>
      <c r="N1737">
        <v>0.71238367931281299</v>
      </c>
      <c r="O1737">
        <v>17.172690763052199</v>
      </c>
      <c r="P1737">
        <v>250.901916572717</v>
      </c>
      <c r="Q1737">
        <v>0.22020827721518099</v>
      </c>
    </row>
    <row r="1738" spans="1:17" hidden="1" x14ac:dyDescent="0.3">
      <c r="A1738" t="s">
        <v>3654</v>
      </c>
      <c r="B1738" t="s">
        <v>3655</v>
      </c>
      <c r="C1738" t="str">
        <f>IFERROR(VLOOKUP(Table1[[#This Row],[Ticker]],[1]!Table2[[Symbol]:[Industry]],2,FALSE),"-")</f>
        <v>-</v>
      </c>
      <c r="D1738" t="s">
        <v>139</v>
      </c>
      <c r="E1738">
        <v>605.40770039999995</v>
      </c>
      <c r="F1738">
        <v>14.86</v>
      </c>
      <c r="G1738">
        <v>130.93750949899899</v>
      </c>
      <c r="H1738">
        <v>11.642516171934201</v>
      </c>
      <c r="I1738">
        <v>5.2296960921634703</v>
      </c>
      <c r="J1738">
        <v>15.036288697987001</v>
      </c>
      <c r="K1738">
        <v>13.271146593812</v>
      </c>
      <c r="L1738">
        <v>11.1769768331308</v>
      </c>
      <c r="M1738">
        <v>66.862285103556303</v>
      </c>
      <c r="N1738">
        <v>1.8618959533803301</v>
      </c>
      <c r="O1738">
        <v>16.554508748317598</v>
      </c>
      <c r="P1738">
        <v>177.75700934579399</v>
      </c>
      <c r="Q1738">
        <v>8.9407004166293005E-2</v>
      </c>
    </row>
    <row r="1739" spans="1:17" hidden="1" x14ac:dyDescent="0.3">
      <c r="A1739" t="s">
        <v>3656</v>
      </c>
      <c r="B1739" t="s">
        <v>3657</v>
      </c>
      <c r="C1739" t="str">
        <f>IFERROR(VLOOKUP(Table1[[#This Row],[Ticker]],[1]!Table2[[Symbol]:[Industry]],2,FALSE),"-")</f>
        <v>-</v>
      </c>
      <c r="D1739" t="s">
        <v>528</v>
      </c>
      <c r="E1739">
        <v>604.56611250000003</v>
      </c>
      <c r="F1739">
        <v>523</v>
      </c>
      <c r="G1739">
        <v>45.2692223151764</v>
      </c>
      <c r="H1739">
        <v>1.0659621342080901</v>
      </c>
      <c r="I1739">
        <v>29.929558757257102</v>
      </c>
      <c r="J1739">
        <v>2.6158703769475902</v>
      </c>
      <c r="K1739">
        <v>515.54261065891797</v>
      </c>
      <c r="L1739">
        <v>431.86086968861503</v>
      </c>
      <c r="M1739">
        <v>57.309096165124203</v>
      </c>
      <c r="N1739">
        <v>1.34033412887828</v>
      </c>
      <c r="O1739">
        <v>17.9732313575525</v>
      </c>
      <c r="P1739">
        <v>182.24500809498099</v>
      </c>
      <c r="Q1739">
        <v>0.1991101453003</v>
      </c>
    </row>
    <row r="1740" spans="1:17" hidden="1" x14ac:dyDescent="0.3">
      <c r="A1740" t="s">
        <v>3658</v>
      </c>
      <c r="B1740" t="s">
        <v>3659</v>
      </c>
      <c r="C1740" t="str">
        <f>IFERROR(VLOOKUP(Table1[[#This Row],[Ticker]],[1]!Table2[[Symbol]:[Industry]],2,FALSE),"-")</f>
        <v>-</v>
      </c>
      <c r="D1740" t="s">
        <v>335</v>
      </c>
      <c r="E1740">
        <v>602.07831072099998</v>
      </c>
      <c r="F1740">
        <v>96.09</v>
      </c>
      <c r="G1740">
        <v>-29.774650714228699</v>
      </c>
      <c r="H1740">
        <v>13.811241021352901</v>
      </c>
      <c r="I1740">
        <v>-11.1925434820949</v>
      </c>
      <c r="J1740">
        <v>15.1062037675645</v>
      </c>
      <c r="K1740">
        <v>88.048315326344294</v>
      </c>
      <c r="L1740">
        <v>90.290076826244501</v>
      </c>
      <c r="M1740">
        <v>65.100673995228206</v>
      </c>
      <c r="N1740">
        <v>3.2915867392322</v>
      </c>
      <c r="O1740">
        <v>39.868872931626598</v>
      </c>
      <c r="P1740">
        <v>26.1023622047244</v>
      </c>
      <c r="Q1740">
        <v>5.5593524137363001E-2</v>
      </c>
    </row>
    <row r="1741" spans="1:17" hidden="1" x14ac:dyDescent="0.3">
      <c r="A1741" t="s">
        <v>3660</v>
      </c>
      <c r="B1741" t="s">
        <v>3661</v>
      </c>
      <c r="C1741" t="str">
        <f>IFERROR(VLOOKUP(Table1[[#This Row],[Ticker]],[1]!Table2[[Symbol]:[Industry]],2,FALSE),"-")</f>
        <v>-</v>
      </c>
      <c r="D1741" t="s">
        <v>1603</v>
      </c>
      <c r="E1741">
        <v>600.67365257899996</v>
      </c>
      <c r="F1741">
        <v>25.92</v>
      </c>
      <c r="G1741">
        <v>-22.435052340381599</v>
      </c>
      <c r="H1741">
        <v>-4.6549629117456304</v>
      </c>
      <c r="I1741">
        <v>-29.421851273770798</v>
      </c>
      <c r="J1741">
        <v>2.2858599721358801</v>
      </c>
      <c r="K1741">
        <v>26.2812411817109</v>
      </c>
      <c r="L1741">
        <v>26.527413422695801</v>
      </c>
      <c r="M1741">
        <v>59.012638132059202</v>
      </c>
      <c r="N1741">
        <v>0.463803116428463</v>
      </c>
      <c r="O1741">
        <v>42.361111111111001</v>
      </c>
      <c r="P1741">
        <v>19.722863741339498</v>
      </c>
      <c r="Q1741">
        <v>-4.6322708828909999E-3</v>
      </c>
    </row>
    <row r="1742" spans="1:17" hidden="1" x14ac:dyDescent="0.3">
      <c r="A1742" t="s">
        <v>3662</v>
      </c>
      <c r="B1742" t="s">
        <v>3663</v>
      </c>
      <c r="C1742" t="str">
        <f>IFERROR(VLOOKUP(Table1[[#This Row],[Ticker]],[1]!Table2[[Symbol]:[Industry]],2,FALSE),"-")</f>
        <v>-</v>
      </c>
      <c r="D1742" t="s">
        <v>21</v>
      </c>
      <c r="E1742">
        <v>599.73087414500003</v>
      </c>
      <c r="F1742">
        <v>201.64</v>
      </c>
      <c r="G1742">
        <v>33.045605738791402</v>
      </c>
      <c r="H1742">
        <v>-3.17813342785638</v>
      </c>
      <c r="I1742">
        <v>9.6917321393303393</v>
      </c>
      <c r="J1742">
        <v>-1.8247080291225299</v>
      </c>
      <c r="K1742">
        <v>181.42910263673099</v>
      </c>
      <c r="L1742">
        <v>167.109133973632</v>
      </c>
      <c r="M1742">
        <v>56.654156779684598</v>
      </c>
      <c r="N1742">
        <v>1.20243818973756</v>
      </c>
      <c r="O1742">
        <v>7.6919262051180404</v>
      </c>
      <c r="P1742">
        <v>69.303106633081399</v>
      </c>
      <c r="Q1742">
        <v>2.825452904996E-3</v>
      </c>
    </row>
    <row r="1743" spans="1:17" hidden="1" x14ac:dyDescent="0.3">
      <c r="A1743" t="s">
        <v>3664</v>
      </c>
      <c r="B1743" t="s">
        <v>3665</v>
      </c>
      <c r="C1743" t="str">
        <f>IFERROR(VLOOKUP(Table1[[#This Row],[Ticker]],[1]!Table2[[Symbol]:[Industry]],2,FALSE),"-")</f>
        <v>-</v>
      </c>
      <c r="D1743" t="s">
        <v>2583</v>
      </c>
      <c r="E1743">
        <v>599.438982141</v>
      </c>
      <c r="F1743">
        <v>68.28</v>
      </c>
      <c r="G1743">
        <v>357.601922136589</v>
      </c>
      <c r="H1743">
        <v>-21.455070911389999</v>
      </c>
      <c r="I1743">
        <v>0.93798932576521898</v>
      </c>
      <c r="J1743">
        <v>-5.4437960270732404</v>
      </c>
      <c r="K1743">
        <v>68.402955099376598</v>
      </c>
      <c r="L1743">
        <v>50.6443486983962</v>
      </c>
      <c r="M1743">
        <v>40.419499473467603</v>
      </c>
      <c r="N1743">
        <v>0.50937716729568505</v>
      </c>
      <c r="O1743">
        <v>43.248388986526002</v>
      </c>
      <c r="P1743">
        <v>387.366167023554</v>
      </c>
    </row>
    <row r="1744" spans="1:17" hidden="1" x14ac:dyDescent="0.3">
      <c r="A1744" t="s">
        <v>3666</v>
      </c>
      <c r="B1744" t="s">
        <v>3667</v>
      </c>
      <c r="C1744" t="str">
        <f>IFERROR(VLOOKUP(Table1[[#This Row],[Ticker]],[1]!Table2[[Symbol]:[Industry]],2,FALSE),"-")</f>
        <v>-</v>
      </c>
      <c r="D1744" t="s">
        <v>743</v>
      </c>
      <c r="E1744">
        <v>599.22049201000004</v>
      </c>
      <c r="F1744">
        <v>79.900000000000006</v>
      </c>
      <c r="G1744">
        <v>41.1448460221254</v>
      </c>
      <c r="H1744">
        <v>1.4015942952717799</v>
      </c>
      <c r="I1744">
        <v>13.487663274741401</v>
      </c>
      <c r="J1744">
        <v>0.30763017309936203</v>
      </c>
      <c r="K1744">
        <v>76.597776566461405</v>
      </c>
      <c r="L1744">
        <v>66.859912688988402</v>
      </c>
      <c r="M1744">
        <v>47.3837917882664</v>
      </c>
      <c r="N1744">
        <v>0.60476843653567602</v>
      </c>
      <c r="O1744">
        <v>0.87609511889861202</v>
      </c>
      <c r="P1744">
        <v>77.5555555555555</v>
      </c>
      <c r="Q1744">
        <v>1.14306047313E-3</v>
      </c>
    </row>
    <row r="1745" spans="1:17" hidden="1" x14ac:dyDescent="0.3">
      <c r="A1745" t="s">
        <v>3668</v>
      </c>
      <c r="B1745" t="s">
        <v>3669</v>
      </c>
      <c r="C1745" t="str">
        <f>IFERROR(VLOOKUP(Table1[[#This Row],[Ticker]],[1]!Table2[[Symbol]:[Industry]],2,FALSE),"-")</f>
        <v>-</v>
      </c>
      <c r="D1745" t="s">
        <v>156</v>
      </c>
      <c r="E1745">
        <v>597.63972946499996</v>
      </c>
      <c r="F1745">
        <v>87.72</v>
      </c>
      <c r="G1745">
        <v>-0.82744919857743304</v>
      </c>
      <c r="H1745">
        <v>-3.66689853451008</v>
      </c>
      <c r="I1745">
        <v>-7.7101672067193103</v>
      </c>
      <c r="J1745">
        <v>0.305645965147264</v>
      </c>
      <c r="K1745">
        <v>86.543455496692005</v>
      </c>
      <c r="L1745">
        <v>80.865481739107494</v>
      </c>
      <c r="M1745">
        <v>55.121602386824897</v>
      </c>
      <c r="N1745">
        <v>0.56726026163239796</v>
      </c>
      <c r="O1745">
        <v>21.409028727770099</v>
      </c>
      <c r="P1745">
        <v>52.911098198721596</v>
      </c>
      <c r="Q1745">
        <v>0.10995307345090601</v>
      </c>
    </row>
    <row r="1746" spans="1:17" hidden="1" x14ac:dyDescent="0.3">
      <c r="A1746" t="s">
        <v>3670</v>
      </c>
      <c r="B1746" t="s">
        <v>3671</v>
      </c>
      <c r="C1746" t="str">
        <f>IFERROR(VLOOKUP(Table1[[#This Row],[Ticker]],[1]!Table2[[Symbol]:[Industry]],2,FALSE),"-")</f>
        <v>-</v>
      </c>
      <c r="D1746" t="s">
        <v>92</v>
      </c>
      <c r="E1746">
        <v>597.45813750000002</v>
      </c>
      <c r="F1746">
        <v>295.95</v>
      </c>
      <c r="G1746">
        <v>527.90242177970094</v>
      </c>
      <c r="H1746">
        <v>-7.2075917213299601</v>
      </c>
      <c r="I1746">
        <v>14.967140964345701</v>
      </c>
      <c r="J1746">
        <v>15.3885095555726</v>
      </c>
      <c r="K1746">
        <v>296.73682622298298</v>
      </c>
      <c r="L1746">
        <v>241.96753665829499</v>
      </c>
      <c r="M1746">
        <v>55.515157079292003</v>
      </c>
      <c r="N1746">
        <v>0.41652486169971797</v>
      </c>
      <c r="O1746">
        <v>34.026017908430397</v>
      </c>
      <c r="P1746">
        <v>613.13253012048096</v>
      </c>
    </row>
    <row r="1747" spans="1:17" hidden="1" x14ac:dyDescent="0.3">
      <c r="A1747" t="s">
        <v>3672</v>
      </c>
      <c r="B1747" t="s">
        <v>3673</v>
      </c>
      <c r="C1747" t="str">
        <f>IFERROR(VLOOKUP(Table1[[#This Row],[Ticker]],[1]!Table2[[Symbol]:[Industry]],2,FALSE),"-")</f>
        <v>-</v>
      </c>
      <c r="D1747" t="s">
        <v>193</v>
      </c>
      <c r="E1747">
        <v>595.53576120000002</v>
      </c>
      <c r="F1747">
        <v>766.55</v>
      </c>
      <c r="G1747">
        <v>-5.5931859894901201</v>
      </c>
      <c r="H1747">
        <v>-1.87035303188851</v>
      </c>
      <c r="I1747">
        <v>-12.2495918825592</v>
      </c>
      <c r="J1747">
        <v>1.0670674632677399</v>
      </c>
      <c r="K1747">
        <v>693.254666678474</v>
      </c>
      <c r="L1747">
        <v>542.79544946107296</v>
      </c>
      <c r="M1747">
        <v>72.794479082948499</v>
      </c>
      <c r="N1747">
        <v>1</v>
      </c>
      <c r="Q1747">
        <v>-5.0546889445763001E-2</v>
      </c>
    </row>
    <row r="1748" spans="1:17" hidden="1" x14ac:dyDescent="0.3">
      <c r="A1748" t="s">
        <v>3674</v>
      </c>
      <c r="B1748" t="s">
        <v>3675</v>
      </c>
      <c r="C1748" t="str">
        <f>IFERROR(VLOOKUP(Table1[[#This Row],[Ticker]],[1]!Table2[[Symbol]:[Industry]],2,FALSE),"-")</f>
        <v>-</v>
      </c>
      <c r="D1748" t="s">
        <v>21</v>
      </c>
      <c r="E1748">
        <v>593.74782100200002</v>
      </c>
      <c r="F1748">
        <v>36.29</v>
      </c>
      <c r="G1748">
        <v>-16.180520317325399</v>
      </c>
      <c r="H1748">
        <v>-8.3447746178103905</v>
      </c>
      <c r="I1748">
        <v>-39.839094936845001</v>
      </c>
      <c r="J1748">
        <v>-1.5367976072421199</v>
      </c>
      <c r="K1748">
        <v>36.240552224866299</v>
      </c>
      <c r="L1748">
        <v>39.549918323269203</v>
      </c>
      <c r="M1748">
        <v>50.747460227484702</v>
      </c>
      <c r="N1748">
        <v>0.74987603952463799</v>
      </c>
      <c r="O1748">
        <v>76.081565169468107</v>
      </c>
      <c r="P1748">
        <v>19.9669421487603</v>
      </c>
      <c r="Q1748">
        <v>2.5597582697126999E-2</v>
      </c>
    </row>
    <row r="1749" spans="1:17" hidden="1" x14ac:dyDescent="0.3">
      <c r="A1749" t="s">
        <v>3676</v>
      </c>
      <c r="B1749" t="s">
        <v>3677</v>
      </c>
      <c r="C1749" t="str">
        <f>IFERROR(VLOOKUP(Table1[[#This Row],[Ticker]],[1]!Table2[[Symbol]:[Industry]],2,FALSE),"-")</f>
        <v>-</v>
      </c>
      <c r="D1749" t="s">
        <v>51</v>
      </c>
      <c r="E1749">
        <v>592.36045000000001</v>
      </c>
      <c r="F1749">
        <v>284.55</v>
      </c>
      <c r="G1749">
        <v>-39.4309115536321</v>
      </c>
      <c r="H1749">
        <v>-1.20882663054433</v>
      </c>
      <c r="I1749">
        <v>-8.7388447378231309</v>
      </c>
      <c r="J1749">
        <v>2.6200537530763901</v>
      </c>
      <c r="K1749">
        <v>280.80529136679701</v>
      </c>
      <c r="M1749">
        <v>59.307400673934197</v>
      </c>
      <c r="N1749">
        <v>0.66548977395048403</v>
      </c>
      <c r="O1749">
        <v>27.921279212792101</v>
      </c>
      <c r="P1749">
        <v>27.031249999999901</v>
      </c>
    </row>
    <row r="1750" spans="1:17" hidden="1" x14ac:dyDescent="0.3">
      <c r="A1750" t="s">
        <v>3678</v>
      </c>
      <c r="B1750" t="s">
        <v>3679</v>
      </c>
      <c r="C1750" t="str">
        <f>IFERROR(VLOOKUP(Table1[[#This Row],[Ticker]],[1]!Table2[[Symbol]:[Industry]],2,FALSE),"-")</f>
        <v>-</v>
      </c>
      <c r="D1750" t="s">
        <v>1616</v>
      </c>
      <c r="E1750">
        <v>592.32288672200002</v>
      </c>
      <c r="F1750">
        <v>37.64</v>
      </c>
      <c r="G1750">
        <v>1123.5823682929399</v>
      </c>
      <c r="H1750">
        <v>-3.4575410324112301</v>
      </c>
      <c r="I1750">
        <v>222.24402687373399</v>
      </c>
      <c r="J1750">
        <v>-3.4325351927145999</v>
      </c>
      <c r="K1750">
        <v>36.425131469524899</v>
      </c>
      <c r="L1750">
        <v>21.5270553583352</v>
      </c>
      <c r="M1750">
        <v>39.6664858075222</v>
      </c>
      <c r="N1750">
        <v>1.28764654534465</v>
      </c>
      <c r="O1750">
        <v>19.2348565356004</v>
      </c>
      <c r="P1750">
        <v>1335.54471404076</v>
      </c>
      <c r="Q1750">
        <v>0.21538212672545501</v>
      </c>
    </row>
    <row r="1751" spans="1:17" hidden="1" x14ac:dyDescent="0.3">
      <c r="A1751" t="s">
        <v>3680</v>
      </c>
      <c r="B1751" t="s">
        <v>3681</v>
      </c>
      <c r="C1751" t="str">
        <f>IFERROR(VLOOKUP(Table1[[#This Row],[Ticker]],[1]!Table2[[Symbol]:[Industry]],2,FALSE),"-")</f>
        <v>-</v>
      </c>
      <c r="D1751" t="s">
        <v>735</v>
      </c>
      <c r="E1751">
        <v>592.21085249999999</v>
      </c>
      <c r="F1751">
        <v>107.25</v>
      </c>
      <c r="G1751">
        <v>-12.8959872864424</v>
      </c>
      <c r="H1751">
        <v>-5.9465818987844301</v>
      </c>
      <c r="I1751">
        <v>-27.2926595436418</v>
      </c>
      <c r="J1751">
        <v>-4.0533612205678802</v>
      </c>
      <c r="K1751">
        <v>113.042394482848</v>
      </c>
      <c r="L1751">
        <v>109.681424290203</v>
      </c>
      <c r="M1751">
        <v>37.848139763219301</v>
      </c>
      <c r="N1751">
        <v>0.59492484985068494</v>
      </c>
      <c r="O1751">
        <v>41.212121212121197</v>
      </c>
      <c r="P1751">
        <v>34.0792599074884</v>
      </c>
      <c r="Q1751">
        <v>-1.0376689096630001E-2</v>
      </c>
    </row>
    <row r="1752" spans="1:17" hidden="1" x14ac:dyDescent="0.3">
      <c r="A1752" t="s">
        <v>3682</v>
      </c>
      <c r="B1752" t="s">
        <v>3683</v>
      </c>
      <c r="C1752" t="str">
        <f>IFERROR(VLOOKUP(Table1[[#This Row],[Ticker]],[1]!Table2[[Symbol]:[Industry]],2,FALSE),"-")</f>
        <v>-</v>
      </c>
      <c r="D1752" t="s">
        <v>2205</v>
      </c>
      <c r="E1752">
        <v>591.01025000000004</v>
      </c>
      <c r="F1752">
        <v>637.20000000000005</v>
      </c>
      <c r="G1752">
        <v>-22.743754460361501</v>
      </c>
      <c r="H1752">
        <v>-4.6621574459739303</v>
      </c>
      <c r="I1752">
        <v>-34.952783328501198</v>
      </c>
      <c r="J1752">
        <v>3.5751122999756402</v>
      </c>
      <c r="K1752">
        <v>651.77718585557898</v>
      </c>
      <c r="L1752">
        <v>613.91259172969706</v>
      </c>
      <c r="M1752">
        <v>52.681595631484598</v>
      </c>
      <c r="N1752">
        <v>1.36969590127809</v>
      </c>
      <c r="O1752">
        <v>36.377903327055797</v>
      </c>
      <c r="P1752">
        <v>42.232142857142797</v>
      </c>
    </row>
    <row r="1753" spans="1:17" hidden="1" x14ac:dyDescent="0.3">
      <c r="A1753" t="s">
        <v>3684</v>
      </c>
      <c r="B1753" t="s">
        <v>3685</v>
      </c>
      <c r="C1753" t="str">
        <f>IFERROR(VLOOKUP(Table1[[#This Row],[Ticker]],[1]!Table2[[Symbol]:[Industry]],2,FALSE),"-")</f>
        <v>-</v>
      </c>
      <c r="D1753" t="s">
        <v>412</v>
      </c>
      <c r="E1753">
        <v>589.68492345499999</v>
      </c>
      <c r="F1753">
        <v>60.49</v>
      </c>
      <c r="G1753">
        <v>-58.237698830444202</v>
      </c>
      <c r="H1753">
        <v>-10.645733021601</v>
      </c>
      <c r="I1753">
        <v>-34.619321429025298</v>
      </c>
      <c r="J1753">
        <v>-4.0986694575965901</v>
      </c>
      <c r="K1753">
        <v>66.007704821715294</v>
      </c>
      <c r="L1753">
        <v>69.265296573566602</v>
      </c>
      <c r="M1753">
        <v>36.1944811854599</v>
      </c>
      <c r="N1753">
        <v>1.1250502127103901</v>
      </c>
      <c r="O1753">
        <v>61.993717969912304</v>
      </c>
      <c r="P1753">
        <v>0.64891846921797303</v>
      </c>
      <c r="Q1753">
        <v>-9.9163190774990001E-3</v>
      </c>
    </row>
    <row r="1754" spans="1:17" hidden="1" x14ac:dyDescent="0.3">
      <c r="A1754" t="s">
        <v>3686</v>
      </c>
      <c r="B1754" t="s">
        <v>3687</v>
      </c>
      <c r="C1754" t="str">
        <f>IFERROR(VLOOKUP(Table1[[#This Row],[Ticker]],[1]!Table2[[Symbol]:[Industry]],2,FALSE),"-")</f>
        <v>-</v>
      </c>
      <c r="D1754" t="s">
        <v>193</v>
      </c>
      <c r="E1754">
        <v>588.26585007200003</v>
      </c>
      <c r="F1754">
        <v>146.9</v>
      </c>
      <c r="G1754">
        <v>13.3434024583827</v>
      </c>
      <c r="H1754">
        <v>19.427003406013998</v>
      </c>
      <c r="I1754">
        <v>-7.60126517130956</v>
      </c>
      <c r="J1754">
        <v>9.06530922752893</v>
      </c>
      <c r="K1754">
        <v>133.15608490295801</v>
      </c>
      <c r="L1754">
        <v>122.86411734161599</v>
      </c>
      <c r="M1754">
        <v>71.565044271801</v>
      </c>
      <c r="N1754">
        <v>1.2465617376759</v>
      </c>
      <c r="O1754">
        <v>12.525527569775299</v>
      </c>
      <c r="P1754">
        <v>74.465558194774303</v>
      </c>
      <c r="Q1754">
        <v>9.1691418906146002E-2</v>
      </c>
    </row>
    <row r="1755" spans="1:17" hidden="1" x14ac:dyDescent="0.3">
      <c r="A1755" t="s">
        <v>3688</v>
      </c>
      <c r="B1755" t="s">
        <v>3689</v>
      </c>
      <c r="C1755" t="str">
        <f>IFERROR(VLOOKUP(Table1[[#This Row],[Ticker]],[1]!Table2[[Symbol]:[Industry]],2,FALSE),"-")</f>
        <v>-</v>
      </c>
      <c r="D1755" t="s">
        <v>306</v>
      </c>
      <c r="E1755">
        <v>587.61096999999995</v>
      </c>
      <c r="F1755">
        <v>127.85</v>
      </c>
      <c r="G1755">
        <v>-22.055736041135599</v>
      </c>
      <c r="H1755">
        <v>-8.0264206473188704</v>
      </c>
      <c r="I1755">
        <v>-18.859477292881898</v>
      </c>
      <c r="J1755">
        <v>-1.2171953345148401</v>
      </c>
      <c r="K1755">
        <v>129.073450553241</v>
      </c>
      <c r="L1755">
        <v>126.15907246450899</v>
      </c>
      <c r="M1755">
        <v>41.336124909290398</v>
      </c>
      <c r="N1755">
        <v>0.70254484525359795</v>
      </c>
      <c r="O1755">
        <v>19.593273367227201</v>
      </c>
      <c r="P1755">
        <v>27.849999999999898</v>
      </c>
      <c r="Q1755">
        <v>5.1042854324044998E-2</v>
      </c>
    </row>
    <row r="1756" spans="1:17" hidden="1" x14ac:dyDescent="0.3">
      <c r="A1756" t="s">
        <v>3690</v>
      </c>
      <c r="B1756" t="s">
        <v>3691</v>
      </c>
      <c r="C1756" t="str">
        <f>IFERROR(VLOOKUP(Table1[[#This Row],[Ticker]],[1]!Table2[[Symbol]:[Industry]],2,FALSE),"-")</f>
        <v>-</v>
      </c>
      <c r="D1756" t="s">
        <v>473</v>
      </c>
      <c r="E1756">
        <v>587.45581026499997</v>
      </c>
      <c r="F1756">
        <v>478.4</v>
      </c>
      <c r="G1756">
        <v>114.816532209149</v>
      </c>
      <c r="H1756">
        <v>3.8835380652954101</v>
      </c>
      <c r="I1756">
        <v>32.037863684623098</v>
      </c>
      <c r="J1756">
        <v>5.0360752538820197</v>
      </c>
      <c r="K1756">
        <v>457.540356618168</v>
      </c>
      <c r="L1756">
        <v>386.63793470444699</v>
      </c>
      <c r="M1756">
        <v>62.596491919521398</v>
      </c>
      <c r="N1756">
        <v>1.08446335134215</v>
      </c>
      <c r="O1756">
        <v>6.7412207357859497</v>
      </c>
      <c r="P1756">
        <v>145.333333333333</v>
      </c>
      <c r="Q1756">
        <v>7.2601630387447005E-2</v>
      </c>
    </row>
    <row r="1757" spans="1:17" hidden="1" x14ac:dyDescent="0.3">
      <c r="A1757" t="s">
        <v>3692</v>
      </c>
      <c r="B1757" t="s">
        <v>3693</v>
      </c>
      <c r="C1757" t="str">
        <f>IFERROR(VLOOKUP(Table1[[#This Row],[Ticker]],[1]!Table2[[Symbol]:[Industry]],2,FALSE),"-")</f>
        <v>-</v>
      </c>
      <c r="D1757" t="s">
        <v>632</v>
      </c>
      <c r="E1757">
        <v>585.36</v>
      </c>
      <c r="F1757">
        <v>487</v>
      </c>
      <c r="G1757">
        <v>122.960197251072</v>
      </c>
      <c r="H1757">
        <v>-1.52751659950356</v>
      </c>
      <c r="I1757">
        <v>26.9294712972561</v>
      </c>
      <c r="J1757">
        <v>-3.1872631055991798</v>
      </c>
      <c r="K1757">
        <v>481.96041994563501</v>
      </c>
      <c r="L1757">
        <v>384.60273143383699</v>
      </c>
      <c r="M1757">
        <v>38.787657348484899</v>
      </c>
      <c r="N1757">
        <v>0.47735896488631702</v>
      </c>
      <c r="O1757">
        <v>14.6817248459959</v>
      </c>
      <c r="P1757">
        <v>164.673913043478</v>
      </c>
      <c r="Q1757">
        <v>6.8380472647782006E-2</v>
      </c>
    </row>
    <row r="1758" spans="1:17" hidden="1" x14ac:dyDescent="0.3">
      <c r="A1758" t="s">
        <v>3694</v>
      </c>
      <c r="B1758" t="s">
        <v>3695</v>
      </c>
      <c r="C1758" t="str">
        <f>IFERROR(VLOOKUP(Table1[[#This Row],[Ticker]],[1]!Table2[[Symbol]:[Industry]],2,FALSE),"-")</f>
        <v>-</v>
      </c>
      <c r="D1758" t="s">
        <v>561</v>
      </c>
      <c r="E1758">
        <v>585.24139200000002</v>
      </c>
      <c r="F1758">
        <v>176.23</v>
      </c>
      <c r="G1758">
        <v>-19.150385986639002</v>
      </c>
      <c r="H1758">
        <v>2.5605054657141402</v>
      </c>
      <c r="I1758">
        <v>-3.51387472638564</v>
      </c>
      <c r="J1758">
        <v>0.81955927117357796</v>
      </c>
      <c r="K1758">
        <v>153.36360582906201</v>
      </c>
      <c r="M1758">
        <v>67.651542081894505</v>
      </c>
      <c r="O1758">
        <v>4.9197072008171103</v>
      </c>
      <c r="P1758">
        <v>27.5734761835818</v>
      </c>
    </row>
    <row r="1759" spans="1:17" hidden="1" x14ac:dyDescent="0.3">
      <c r="A1759" t="s">
        <v>3696</v>
      </c>
      <c r="B1759" t="s">
        <v>3697</v>
      </c>
      <c r="C1759" t="str">
        <f>IFERROR(VLOOKUP(Table1[[#This Row],[Ticker]],[1]!Table2[[Symbol]:[Industry]],2,FALSE),"-")</f>
        <v>-</v>
      </c>
      <c r="D1759" t="s">
        <v>993</v>
      </c>
      <c r="E1759">
        <v>585.06685800000002</v>
      </c>
      <c r="F1759">
        <v>54.18</v>
      </c>
      <c r="G1759">
        <v>43.0587216202115</v>
      </c>
      <c r="H1759">
        <v>-0.173209326195263</v>
      </c>
      <c r="I1759">
        <v>27.704727106272198</v>
      </c>
      <c r="J1759">
        <v>-0.63264259785727806</v>
      </c>
      <c r="K1759">
        <v>47.728347034798297</v>
      </c>
      <c r="L1759">
        <v>40.990357343538101</v>
      </c>
      <c r="M1759">
        <v>64.156394394761705</v>
      </c>
      <c r="N1759">
        <v>0.70327741221054896</v>
      </c>
      <c r="O1759">
        <v>1.6057585825027501</v>
      </c>
      <c r="P1759">
        <v>77.639344262294998</v>
      </c>
      <c r="Q1759">
        <v>8.0181056275364995E-2</v>
      </c>
    </row>
    <row r="1760" spans="1:17" hidden="1" x14ac:dyDescent="0.3">
      <c r="A1760" t="s">
        <v>3698</v>
      </c>
      <c r="B1760" t="s">
        <v>3699</v>
      </c>
      <c r="C1760" t="str">
        <f>IFERROR(VLOOKUP(Table1[[#This Row],[Ticker]],[1]!Table2[[Symbol]:[Industry]],2,FALSE),"-")</f>
        <v>-</v>
      </c>
      <c r="D1760" t="s">
        <v>127</v>
      </c>
      <c r="E1760">
        <v>582.23379050000005</v>
      </c>
      <c r="F1760">
        <v>337.25</v>
      </c>
      <c r="G1760">
        <v>122.857477959476</v>
      </c>
      <c r="H1760">
        <v>31.781118327082901</v>
      </c>
      <c r="I1760">
        <v>36.665917166938698</v>
      </c>
      <c r="J1760">
        <v>-3.2841320629099</v>
      </c>
      <c r="K1760">
        <v>263.03950023671098</v>
      </c>
      <c r="L1760">
        <v>229.17128059085999</v>
      </c>
      <c r="M1760">
        <v>78.154205646278697</v>
      </c>
      <c r="N1760">
        <v>2.1634378031761101</v>
      </c>
      <c r="O1760">
        <v>5.2335063009636604</v>
      </c>
      <c r="P1760">
        <v>163.06552262090401</v>
      </c>
      <c r="Q1760">
        <v>0.12499329304795501</v>
      </c>
    </row>
    <row r="1761" spans="1:17" hidden="1" x14ac:dyDescent="0.3">
      <c r="A1761" t="s">
        <v>3700</v>
      </c>
      <c r="B1761" t="s">
        <v>3701</v>
      </c>
      <c r="C1761" t="str">
        <f>IFERROR(VLOOKUP(Table1[[#This Row],[Ticker]],[1]!Table2[[Symbol]:[Industry]],2,FALSE),"-")</f>
        <v>-</v>
      </c>
      <c r="D1761" t="s">
        <v>46</v>
      </c>
      <c r="E1761">
        <v>580.25244559999999</v>
      </c>
      <c r="F1761">
        <v>32.119999999999997</v>
      </c>
      <c r="G1761">
        <v>126.172010093114</v>
      </c>
      <c r="H1761">
        <v>9.7917538284082699</v>
      </c>
      <c r="I1761">
        <v>-5.0615197048105003</v>
      </c>
      <c r="J1761">
        <v>13.7386470567894</v>
      </c>
      <c r="K1761">
        <v>30.2283010957023</v>
      </c>
      <c r="L1761">
        <v>26.570310088187</v>
      </c>
      <c r="M1761">
        <v>58.135870525449299</v>
      </c>
      <c r="N1761">
        <v>2.3743919205212398</v>
      </c>
      <c r="O1761">
        <v>25.466998754669898</v>
      </c>
      <c r="P1761">
        <v>184.24778761061901</v>
      </c>
      <c r="Q1761">
        <v>-7.9857848475589997E-3</v>
      </c>
    </row>
    <row r="1762" spans="1:17" hidden="1" x14ac:dyDescent="0.3">
      <c r="A1762" t="s">
        <v>3702</v>
      </c>
      <c r="B1762" t="s">
        <v>3703</v>
      </c>
      <c r="C1762" t="str">
        <f>IFERROR(VLOOKUP(Table1[[#This Row],[Ticker]],[1]!Table2[[Symbol]:[Industry]],2,FALSE),"-")</f>
        <v>-</v>
      </c>
      <c r="D1762" t="s">
        <v>51</v>
      </c>
      <c r="E1762">
        <v>578.55233250000003</v>
      </c>
      <c r="F1762">
        <v>184.65</v>
      </c>
      <c r="G1762">
        <v>44.101217902277803</v>
      </c>
      <c r="H1762">
        <v>3.7457059138167099</v>
      </c>
      <c r="I1762">
        <v>24.553665658599201</v>
      </c>
      <c r="J1762">
        <v>1.93355536380917</v>
      </c>
      <c r="K1762">
        <v>179.05707587840601</v>
      </c>
      <c r="L1762">
        <v>154.93190175302101</v>
      </c>
      <c r="M1762">
        <v>56.675997501296003</v>
      </c>
      <c r="N1762">
        <v>1.0983426311109901</v>
      </c>
      <c r="O1762">
        <v>18.424909567471801</v>
      </c>
      <c r="P1762">
        <v>100.73045811620101</v>
      </c>
      <c r="Q1762">
        <v>0.13876041299070799</v>
      </c>
    </row>
    <row r="1763" spans="1:17" hidden="1" x14ac:dyDescent="0.3">
      <c r="A1763" t="s">
        <v>3704</v>
      </c>
      <c r="B1763" t="s">
        <v>3705</v>
      </c>
      <c r="C1763" t="str">
        <f>IFERROR(VLOOKUP(Table1[[#This Row],[Ticker]],[1]!Table2[[Symbol]:[Industry]],2,FALSE),"-")</f>
        <v>-</v>
      </c>
      <c r="D1763" t="s">
        <v>127</v>
      </c>
      <c r="E1763">
        <v>577.67489999999998</v>
      </c>
      <c r="F1763">
        <v>391.7</v>
      </c>
      <c r="G1763">
        <v>10.003819341402</v>
      </c>
      <c r="H1763">
        <v>12.207547894725799</v>
      </c>
      <c r="I1763">
        <v>44.262885055051001</v>
      </c>
      <c r="J1763">
        <v>22.224566029121501</v>
      </c>
      <c r="K1763">
        <v>330.13117201073499</v>
      </c>
      <c r="L1763">
        <v>267.29800307117</v>
      </c>
      <c r="M1763">
        <v>82.957301969747405</v>
      </c>
      <c r="N1763">
        <v>0.65329974811083102</v>
      </c>
      <c r="O1763">
        <v>9.5736533061015994</v>
      </c>
      <c r="P1763">
        <v>105.078534031413</v>
      </c>
    </row>
    <row r="1764" spans="1:17" hidden="1" x14ac:dyDescent="0.3">
      <c r="A1764" t="s">
        <v>3706</v>
      </c>
      <c r="B1764" t="s">
        <v>3707</v>
      </c>
      <c r="C1764" t="str">
        <f>IFERROR(VLOOKUP(Table1[[#This Row],[Ticker]],[1]!Table2[[Symbol]:[Industry]],2,FALSE),"-")</f>
        <v>-</v>
      </c>
      <c r="D1764" t="s">
        <v>561</v>
      </c>
      <c r="E1764">
        <v>577.55660113500005</v>
      </c>
      <c r="F1764">
        <v>658</v>
      </c>
      <c r="G1764">
        <v>-97.383372544751793</v>
      </c>
      <c r="H1764">
        <v>-0.58570910272958099</v>
      </c>
      <c r="I1764">
        <v>-16.414635913614301</v>
      </c>
      <c r="J1764">
        <v>2.1308557777316399</v>
      </c>
      <c r="K1764">
        <v>655.01928393486696</v>
      </c>
      <c r="L1764">
        <v>657.88174675738901</v>
      </c>
      <c r="M1764">
        <v>67.043903492205303</v>
      </c>
      <c r="N1764">
        <v>0.491637205312841</v>
      </c>
      <c r="O1764">
        <v>23.1003039513677</v>
      </c>
      <c r="P1764">
        <v>20.040134999543898</v>
      </c>
      <c r="Q1764">
        <v>-0.104653785853072</v>
      </c>
    </row>
    <row r="1765" spans="1:17" hidden="1" x14ac:dyDescent="0.3">
      <c r="A1765" t="s">
        <v>3708</v>
      </c>
      <c r="B1765" t="s">
        <v>3709</v>
      </c>
      <c r="C1765" t="str">
        <f>IFERROR(VLOOKUP(Table1[[#This Row],[Ticker]],[1]!Table2[[Symbol]:[Industry]],2,FALSE),"-")</f>
        <v>-</v>
      </c>
      <c r="D1765" t="s">
        <v>356</v>
      </c>
      <c r="E1765">
        <v>565.90358291999996</v>
      </c>
      <c r="F1765">
        <v>17.66</v>
      </c>
      <c r="G1765">
        <v>28.621405337249701</v>
      </c>
      <c r="H1765">
        <v>-16.421239984061899</v>
      </c>
      <c r="I1765">
        <v>-39.297225152135702</v>
      </c>
      <c r="J1765">
        <v>12.084573784924499</v>
      </c>
      <c r="K1765">
        <v>19.2466387228834</v>
      </c>
      <c r="L1765">
        <v>18.844163390909799</v>
      </c>
      <c r="M1765">
        <v>61.2688548743279</v>
      </c>
      <c r="N1765">
        <v>1.0584029158797601</v>
      </c>
      <c r="O1765">
        <v>62.797281993204898</v>
      </c>
      <c r="P1765">
        <v>81.128205128205096</v>
      </c>
      <c r="Q1765">
        <v>8.6994594145750004E-2</v>
      </c>
    </row>
    <row r="1766" spans="1:17" hidden="1" x14ac:dyDescent="0.3">
      <c r="A1766" t="s">
        <v>3710</v>
      </c>
      <c r="B1766" t="s">
        <v>3711</v>
      </c>
      <c r="C1766" t="str">
        <f>IFERROR(VLOOKUP(Table1[[#This Row],[Ticker]],[1]!Table2[[Symbol]:[Industry]],2,FALSE),"-")</f>
        <v>-</v>
      </c>
      <c r="D1766" t="s">
        <v>528</v>
      </c>
      <c r="E1766">
        <v>564.92611875</v>
      </c>
      <c r="F1766">
        <v>523.6</v>
      </c>
      <c r="G1766">
        <v>166.80896383577499</v>
      </c>
      <c r="H1766">
        <v>9.9488469926731895</v>
      </c>
      <c r="I1766">
        <v>95.354162752563795</v>
      </c>
      <c r="J1766">
        <v>2.8809296654851502</v>
      </c>
      <c r="K1766">
        <v>455.50043700410203</v>
      </c>
      <c r="L1766">
        <v>326.65094201021901</v>
      </c>
      <c r="M1766">
        <v>86.106140922036602</v>
      </c>
      <c r="N1766">
        <v>0.79707410677694102</v>
      </c>
      <c r="O1766">
        <v>4.0775401069518704</v>
      </c>
      <c r="P1766">
        <v>199.2</v>
      </c>
      <c r="Q1766">
        <v>0.389579192730587</v>
      </c>
    </row>
    <row r="1767" spans="1:17" hidden="1" x14ac:dyDescent="0.3">
      <c r="A1767" t="s">
        <v>3712</v>
      </c>
      <c r="B1767" t="s">
        <v>3713</v>
      </c>
      <c r="C1767" t="str">
        <f>IFERROR(VLOOKUP(Table1[[#This Row],[Ticker]],[1]!Table2[[Symbol]:[Industry]],2,FALSE),"-")</f>
        <v>-</v>
      </c>
      <c r="D1767" t="s">
        <v>262</v>
      </c>
      <c r="E1767">
        <v>564.49350000000004</v>
      </c>
      <c r="F1767">
        <v>390.8</v>
      </c>
      <c r="G1767">
        <v>66.076396556281793</v>
      </c>
      <c r="H1767">
        <v>11.343315684987999</v>
      </c>
      <c r="I1767">
        <v>1.63056021215052</v>
      </c>
      <c r="J1767">
        <v>-2.01985435634837</v>
      </c>
      <c r="K1767">
        <v>365.34226318530398</v>
      </c>
      <c r="L1767">
        <v>329.41330961681399</v>
      </c>
      <c r="M1767">
        <v>61.212374917984199</v>
      </c>
      <c r="N1767">
        <v>2.96948094441538</v>
      </c>
      <c r="O1767">
        <v>11.7963152507676</v>
      </c>
      <c r="P1767">
        <v>100.307534597642</v>
      </c>
      <c r="Q1767">
        <v>9.5443579497913003E-2</v>
      </c>
    </row>
    <row r="1768" spans="1:17" hidden="1" x14ac:dyDescent="0.3">
      <c r="A1768" t="s">
        <v>3714</v>
      </c>
      <c r="B1768" t="s">
        <v>3715</v>
      </c>
      <c r="C1768" t="str">
        <f>IFERROR(VLOOKUP(Table1[[#This Row],[Ticker]],[1]!Table2[[Symbol]:[Industry]],2,FALSE),"-")</f>
        <v>-</v>
      </c>
      <c r="D1768" t="s">
        <v>300</v>
      </c>
      <c r="E1768">
        <v>563.58729290500003</v>
      </c>
      <c r="F1768">
        <v>404.5</v>
      </c>
      <c r="G1768">
        <v>97.994764122043506</v>
      </c>
      <c r="H1768">
        <v>-22.936047618220002</v>
      </c>
      <c r="I1768">
        <v>22.550759361968499</v>
      </c>
      <c r="J1768">
        <v>-7.4317073610968301</v>
      </c>
      <c r="K1768">
        <v>418.10796334945297</v>
      </c>
      <c r="L1768">
        <v>330.28207013169202</v>
      </c>
      <c r="M1768">
        <v>28.504254083718202</v>
      </c>
      <c r="N1768">
        <v>0.27160230754596498</v>
      </c>
      <c r="O1768">
        <v>38.182941903584599</v>
      </c>
      <c r="P1768">
        <v>132.47126436781599</v>
      </c>
      <c r="Q1768">
        <v>0.12175476799465999</v>
      </c>
    </row>
    <row r="1769" spans="1:17" hidden="1" x14ac:dyDescent="0.3">
      <c r="A1769" t="s">
        <v>3716</v>
      </c>
      <c r="B1769" t="s">
        <v>3717</v>
      </c>
      <c r="C1769" t="str">
        <f>IFERROR(VLOOKUP(Table1[[#This Row],[Ticker]],[1]!Table2[[Symbol]:[Industry]],2,FALSE),"-")</f>
        <v>-</v>
      </c>
      <c r="D1769" t="s">
        <v>127</v>
      </c>
      <c r="E1769">
        <v>562.42211999999995</v>
      </c>
      <c r="F1769">
        <v>106.78</v>
      </c>
      <c r="G1769">
        <v>78.221730960326994</v>
      </c>
      <c r="H1769">
        <v>13.7477101413265</v>
      </c>
      <c r="I1769">
        <v>-11.4546567036351</v>
      </c>
      <c r="J1769">
        <v>5.5104193097225904</v>
      </c>
      <c r="K1769">
        <v>97.126070982175705</v>
      </c>
      <c r="L1769">
        <v>90.214406060922698</v>
      </c>
      <c r="M1769">
        <v>77.433942185268705</v>
      </c>
      <c r="N1769">
        <v>1.28746154989636</v>
      </c>
      <c r="O1769">
        <v>18.467877879752699</v>
      </c>
      <c r="P1769">
        <v>634.69106921700802</v>
      </c>
      <c r="Q1769">
        <v>0.15052874037344699</v>
      </c>
    </row>
    <row r="1770" spans="1:17" hidden="1" x14ac:dyDescent="0.3">
      <c r="A1770" t="s">
        <v>3718</v>
      </c>
      <c r="B1770" t="s">
        <v>3719</v>
      </c>
      <c r="C1770" t="str">
        <f>IFERROR(VLOOKUP(Table1[[#This Row],[Ticker]],[1]!Table2[[Symbol]:[Industry]],2,FALSE),"-")</f>
        <v>-</v>
      </c>
      <c r="D1770" t="s">
        <v>248</v>
      </c>
      <c r="E1770">
        <v>562.25255702499999</v>
      </c>
      <c r="F1770">
        <v>360.1</v>
      </c>
      <c r="G1770">
        <v>-1.01916086837411</v>
      </c>
      <c r="H1770">
        <v>1.3934804767139</v>
      </c>
      <c r="I1770">
        <v>5.42737925509409</v>
      </c>
      <c r="J1770">
        <v>6.9929747540519704</v>
      </c>
      <c r="K1770">
        <v>316.24937343921601</v>
      </c>
      <c r="L1770">
        <v>305.47263475821001</v>
      </c>
      <c r="M1770">
        <v>69.971398831286294</v>
      </c>
      <c r="N1770">
        <v>1.4883816423290299</v>
      </c>
      <c r="O1770">
        <v>2.7353512913079499</v>
      </c>
      <c r="P1770">
        <v>36.660341555977197</v>
      </c>
      <c r="Q1770">
        <v>1.8661966712299999E-2</v>
      </c>
    </row>
    <row r="1771" spans="1:17" hidden="1" x14ac:dyDescent="0.3">
      <c r="A1771" t="s">
        <v>3720</v>
      </c>
      <c r="B1771" t="s">
        <v>3721</v>
      </c>
      <c r="C1771" t="str">
        <f>IFERROR(VLOOKUP(Table1[[#This Row],[Ticker]],[1]!Table2[[Symbol]:[Industry]],2,FALSE),"-")</f>
        <v>-</v>
      </c>
      <c r="D1771" t="s">
        <v>127</v>
      </c>
      <c r="E1771">
        <v>562.02</v>
      </c>
      <c r="F1771">
        <v>517.65</v>
      </c>
      <c r="G1771">
        <v>67.774392777602301</v>
      </c>
      <c r="H1771">
        <v>-26.5896406333637</v>
      </c>
      <c r="I1771">
        <v>-1.6440308887720001</v>
      </c>
      <c r="J1771">
        <v>-16.372908023648201</v>
      </c>
      <c r="K1771">
        <v>628.56988193460904</v>
      </c>
      <c r="L1771">
        <v>546.01699893269995</v>
      </c>
      <c r="M1771">
        <v>10.933598977926099</v>
      </c>
      <c r="N1771">
        <v>1.09049964513082</v>
      </c>
      <c r="O1771">
        <v>83.714865256447396</v>
      </c>
      <c r="P1771">
        <v>121.644187540141</v>
      </c>
      <c r="Q1771">
        <v>0.15672421159152899</v>
      </c>
    </row>
    <row r="1772" spans="1:17" hidden="1" x14ac:dyDescent="0.3">
      <c r="A1772" t="s">
        <v>3722</v>
      </c>
      <c r="B1772" t="s">
        <v>3723</v>
      </c>
      <c r="C1772" t="str">
        <f>IFERROR(VLOOKUP(Table1[[#This Row],[Ticker]],[1]!Table2[[Symbol]:[Industry]],2,FALSE),"-")</f>
        <v>-</v>
      </c>
      <c r="D1772" t="s">
        <v>80</v>
      </c>
      <c r="E1772">
        <v>561.410489568</v>
      </c>
      <c r="F1772">
        <v>187.83</v>
      </c>
      <c r="G1772">
        <v>-29.3740792001669</v>
      </c>
      <c r="H1772">
        <v>-4.7881956641109404</v>
      </c>
      <c r="I1772">
        <v>-22.7262737726974</v>
      </c>
      <c r="J1772">
        <v>0.66479280601618895</v>
      </c>
      <c r="K1772">
        <v>191.228638087674</v>
      </c>
      <c r="L1772">
        <v>193.79151826625099</v>
      </c>
      <c r="M1772">
        <v>55.312659360640801</v>
      </c>
      <c r="N1772">
        <v>0.64206654038656896</v>
      </c>
      <c r="O1772">
        <v>23.489325453867799</v>
      </c>
      <c r="P1772">
        <v>21.730395333765301</v>
      </c>
      <c r="Q1772">
        <v>-0.115424688583326</v>
      </c>
    </row>
    <row r="1773" spans="1:17" hidden="1" x14ac:dyDescent="0.3">
      <c r="A1773" t="s">
        <v>3724</v>
      </c>
      <c r="B1773" t="s">
        <v>3725</v>
      </c>
      <c r="C1773" t="str">
        <f>IFERROR(VLOOKUP(Table1[[#This Row],[Ticker]],[1]!Table2[[Symbol]:[Industry]],2,FALSE),"-")</f>
        <v>-</v>
      </c>
      <c r="D1773" t="s">
        <v>265</v>
      </c>
      <c r="E1773">
        <v>560.52792223999995</v>
      </c>
      <c r="F1773">
        <v>597.70000000000005</v>
      </c>
      <c r="G1773">
        <v>-12.0835990905488</v>
      </c>
      <c r="H1773">
        <v>3.19377977878385</v>
      </c>
      <c r="I1773">
        <v>14.728577680822699</v>
      </c>
      <c r="J1773">
        <v>7.6609296654851402</v>
      </c>
      <c r="K1773">
        <v>542.94520627496797</v>
      </c>
      <c r="L1773">
        <v>501.54121828124801</v>
      </c>
      <c r="M1773">
        <v>60.276365900586001</v>
      </c>
      <c r="N1773">
        <v>0.43553202165791599</v>
      </c>
      <c r="O1773">
        <v>9.3692487870169003</v>
      </c>
      <c r="P1773">
        <v>54.0463917525773</v>
      </c>
      <c r="Q1773">
        <v>-1.1913965645510999E-2</v>
      </c>
    </row>
    <row r="1774" spans="1:17" hidden="1" x14ac:dyDescent="0.3">
      <c r="A1774" t="s">
        <v>3726</v>
      </c>
      <c r="B1774" t="s">
        <v>3727</v>
      </c>
      <c r="C1774" t="str">
        <f>IFERROR(VLOOKUP(Table1[[#This Row],[Ticker]],[1]!Table2[[Symbol]:[Industry]],2,FALSE),"-")</f>
        <v>-</v>
      </c>
      <c r="D1774" t="s">
        <v>359</v>
      </c>
      <c r="E1774">
        <v>559.86685799999998</v>
      </c>
      <c r="F1774">
        <v>1637</v>
      </c>
      <c r="G1774">
        <v>45.3253320957608</v>
      </c>
      <c r="H1774">
        <v>35.678836410132</v>
      </c>
      <c r="I1774">
        <v>38.862920578895398</v>
      </c>
      <c r="J1774">
        <v>-6.88152973126659</v>
      </c>
      <c r="K1774">
        <v>1338.0876935930901</v>
      </c>
      <c r="L1774">
        <v>1126.62329493683</v>
      </c>
      <c r="M1774">
        <v>55.063394399825697</v>
      </c>
      <c r="N1774">
        <v>0.88262370540851498</v>
      </c>
      <c r="O1774">
        <v>12.339645693341399</v>
      </c>
      <c r="P1774">
        <v>93.727810650887506</v>
      </c>
    </row>
    <row r="1775" spans="1:17" hidden="1" x14ac:dyDescent="0.3">
      <c r="A1775" t="s">
        <v>3728</v>
      </c>
      <c r="B1775" t="s">
        <v>3729</v>
      </c>
      <c r="C1775" t="str">
        <f>IFERROR(VLOOKUP(Table1[[#This Row],[Ticker]],[1]!Table2[[Symbol]:[Industry]],2,FALSE),"-")</f>
        <v>-</v>
      </c>
      <c r="D1775" t="s">
        <v>127</v>
      </c>
      <c r="E1775">
        <v>559.71787258400002</v>
      </c>
      <c r="F1775">
        <v>54.77</v>
      </c>
      <c r="G1775">
        <v>73.369737495973794</v>
      </c>
      <c r="H1775">
        <v>9.1873558400034501</v>
      </c>
      <c r="I1775">
        <v>14.985892021567</v>
      </c>
      <c r="J1775">
        <v>-3.45080413486511</v>
      </c>
      <c r="K1775">
        <v>53.280310527887302</v>
      </c>
      <c r="L1775">
        <v>43.410581693074299</v>
      </c>
      <c r="M1775">
        <v>45.787732771642901</v>
      </c>
      <c r="N1775">
        <v>0.68578468866821396</v>
      </c>
      <c r="O1775">
        <v>36.9362789848457</v>
      </c>
      <c r="P1775">
        <v>109.345437171524</v>
      </c>
      <c r="Q1775">
        <v>0.154689965046722</v>
      </c>
    </row>
    <row r="1776" spans="1:17" hidden="1" x14ac:dyDescent="0.3">
      <c r="A1776" t="s">
        <v>3730</v>
      </c>
      <c r="B1776" t="s">
        <v>3731</v>
      </c>
      <c r="C1776" t="str">
        <f>IFERROR(VLOOKUP(Table1[[#This Row],[Ticker]],[1]!Table2[[Symbol]:[Industry]],2,FALSE),"-")</f>
        <v>-</v>
      </c>
      <c r="D1776" t="s">
        <v>303</v>
      </c>
      <c r="E1776">
        <v>558.32392000000004</v>
      </c>
      <c r="F1776">
        <v>107.26</v>
      </c>
      <c r="G1776">
        <v>3.0243654503913699</v>
      </c>
      <c r="H1776">
        <v>0.918607084757046</v>
      </c>
      <c r="I1776">
        <v>-26.7112707090266</v>
      </c>
      <c r="J1776">
        <v>0.655322188849635</v>
      </c>
      <c r="K1776">
        <v>109.39140185098201</v>
      </c>
      <c r="L1776">
        <v>108.475837746705</v>
      </c>
      <c r="M1776">
        <v>56.059761461053697</v>
      </c>
      <c r="N1776">
        <v>1.5601180024274801</v>
      </c>
      <c r="O1776">
        <v>62.968487786686502</v>
      </c>
      <c r="P1776">
        <v>62.269288956127099</v>
      </c>
    </row>
    <row r="1777" spans="1:17" hidden="1" x14ac:dyDescent="0.3">
      <c r="A1777" t="s">
        <v>3732</v>
      </c>
      <c r="B1777" t="s">
        <v>3733</v>
      </c>
      <c r="C1777" t="str">
        <f>IFERROR(VLOOKUP(Table1[[#This Row],[Ticker]],[1]!Table2[[Symbol]:[Industry]],2,FALSE),"-")</f>
        <v>-</v>
      </c>
      <c r="D1777" t="s">
        <v>51</v>
      </c>
      <c r="E1777">
        <v>556.30261843799997</v>
      </c>
      <c r="F1777">
        <v>112.55</v>
      </c>
      <c r="G1777">
        <v>-42.074334485718801</v>
      </c>
      <c r="H1777">
        <v>-1.01563335399944</v>
      </c>
      <c r="I1777">
        <v>-10.7760348204677</v>
      </c>
      <c r="J1777">
        <v>3.9570569766800698</v>
      </c>
      <c r="K1777">
        <v>110.65728805102199</v>
      </c>
      <c r="L1777">
        <v>108.792369206334</v>
      </c>
      <c r="M1777">
        <v>56.023183155033102</v>
      </c>
      <c r="N1777">
        <v>1.1060464268497701</v>
      </c>
      <c r="O1777">
        <v>19.458018658374002</v>
      </c>
      <c r="P1777">
        <v>25.754189944134001</v>
      </c>
    </row>
    <row r="1778" spans="1:17" hidden="1" x14ac:dyDescent="0.3">
      <c r="A1778" t="s">
        <v>3734</v>
      </c>
      <c r="B1778" t="s">
        <v>3735</v>
      </c>
      <c r="C1778" t="str">
        <f>IFERROR(VLOOKUP(Table1[[#This Row],[Ticker]],[1]!Table2[[Symbol]:[Industry]],2,FALSE),"-")</f>
        <v>-</v>
      </c>
      <c r="D1778" t="s">
        <v>226</v>
      </c>
      <c r="E1778">
        <v>555.54399999999998</v>
      </c>
      <c r="F1778">
        <v>175.05</v>
      </c>
      <c r="G1778">
        <v>94.228077569848296</v>
      </c>
      <c r="H1778">
        <v>7.1368328579225198</v>
      </c>
      <c r="I1778">
        <v>27.958305334326901</v>
      </c>
      <c r="J1778">
        <v>5.8609296654851404</v>
      </c>
      <c r="K1778">
        <v>150.579153485722</v>
      </c>
      <c r="L1778">
        <v>129.295301317205</v>
      </c>
      <c r="M1778">
        <v>64.765096679742399</v>
      </c>
      <c r="N1778">
        <v>1.4782196986831599</v>
      </c>
      <c r="O1778">
        <v>5.9868608968865997</v>
      </c>
      <c r="P1778">
        <v>141.28187456926199</v>
      </c>
      <c r="Q1778">
        <v>8.3557396228190001E-2</v>
      </c>
    </row>
    <row r="1779" spans="1:17" hidden="1" x14ac:dyDescent="0.3">
      <c r="A1779" t="s">
        <v>3736</v>
      </c>
      <c r="B1779" t="s">
        <v>3737</v>
      </c>
      <c r="C1779" t="str">
        <f>IFERROR(VLOOKUP(Table1[[#This Row],[Ticker]],[1]!Table2[[Symbol]:[Industry]],2,FALSE),"-")</f>
        <v>-</v>
      </c>
      <c r="D1779" t="s">
        <v>412</v>
      </c>
      <c r="E1779">
        <v>555.16999999999996</v>
      </c>
      <c r="F1779">
        <v>788.2</v>
      </c>
      <c r="G1779">
        <v>126.519286246183</v>
      </c>
      <c r="H1779">
        <v>22.823816838550702</v>
      </c>
      <c r="I1779">
        <v>20.148245930357799</v>
      </c>
      <c r="J1779">
        <v>7.3635632245521103</v>
      </c>
      <c r="K1779">
        <v>687.11262235876802</v>
      </c>
      <c r="L1779">
        <v>554.23807305652099</v>
      </c>
      <c r="M1779">
        <v>88.701144097974506</v>
      </c>
      <c r="N1779">
        <v>0.86202106548618496</v>
      </c>
      <c r="O1779">
        <v>1.96650596295355</v>
      </c>
      <c r="P1779">
        <v>177.53521126760501</v>
      </c>
      <c r="Q1779">
        <v>0.169557360714677</v>
      </c>
    </row>
    <row r="1780" spans="1:17" hidden="1" x14ac:dyDescent="0.3">
      <c r="A1780" t="s">
        <v>3738</v>
      </c>
      <c r="B1780" t="s">
        <v>3739</v>
      </c>
      <c r="C1780" t="str">
        <f>IFERROR(VLOOKUP(Table1[[#This Row],[Ticker]],[1]!Table2[[Symbol]:[Industry]],2,FALSE),"-")</f>
        <v>-</v>
      </c>
      <c r="D1780" t="s">
        <v>262</v>
      </c>
      <c r="E1780">
        <v>555.08800244399902</v>
      </c>
      <c r="F1780">
        <v>81.75</v>
      </c>
      <c r="G1780">
        <v>58.123596988465401</v>
      </c>
      <c r="H1780">
        <v>1.0507867169723499</v>
      </c>
      <c r="I1780">
        <v>17.1764745326198</v>
      </c>
      <c r="J1780">
        <v>5.8838304288439396</v>
      </c>
      <c r="K1780">
        <v>75.264483528184101</v>
      </c>
      <c r="L1780">
        <v>62.856212249223098</v>
      </c>
      <c r="M1780">
        <v>55.126722654671397</v>
      </c>
      <c r="N1780">
        <v>0.68470565713132803</v>
      </c>
      <c r="O1780">
        <v>14.373088685015301</v>
      </c>
      <c r="P1780">
        <v>112.28252401973501</v>
      </c>
      <c r="Q1780">
        <v>0.154245605824052</v>
      </c>
    </row>
    <row r="1781" spans="1:17" hidden="1" x14ac:dyDescent="0.3">
      <c r="A1781" t="s">
        <v>3740</v>
      </c>
      <c r="B1781" t="s">
        <v>3741</v>
      </c>
      <c r="C1781" t="str">
        <f>IFERROR(VLOOKUP(Table1[[#This Row],[Ticker]],[1]!Table2[[Symbol]:[Industry]],2,FALSE),"-")</f>
        <v>-</v>
      </c>
      <c r="D1781" t="s">
        <v>193</v>
      </c>
      <c r="E1781">
        <v>553.73916799999995</v>
      </c>
      <c r="F1781">
        <v>460.25</v>
      </c>
      <c r="G1781">
        <v>-16.833316166563002</v>
      </c>
      <c r="H1781">
        <v>-5.6616268879738501</v>
      </c>
      <c r="I1781">
        <v>-19.8045447753952</v>
      </c>
      <c r="J1781">
        <v>7.2538719640068496</v>
      </c>
      <c r="K1781">
        <v>469.91961053338002</v>
      </c>
      <c r="L1781">
        <v>468.18821052463898</v>
      </c>
      <c r="M1781">
        <v>67.853470978278494</v>
      </c>
      <c r="N1781">
        <v>0.32640925715578001</v>
      </c>
      <c r="O1781">
        <v>39.239543726235702</v>
      </c>
      <c r="P1781">
        <v>24.056603773584801</v>
      </c>
      <c r="Q1781">
        <v>0.15672235005573201</v>
      </c>
    </row>
    <row r="1782" spans="1:17" hidden="1" x14ac:dyDescent="0.3">
      <c r="A1782" t="s">
        <v>3742</v>
      </c>
      <c r="B1782" t="s">
        <v>3743</v>
      </c>
      <c r="C1782" t="str">
        <f>IFERROR(VLOOKUP(Table1[[#This Row],[Ticker]],[1]!Table2[[Symbol]:[Industry]],2,FALSE),"-")</f>
        <v>-</v>
      </c>
      <c r="D1782" t="s">
        <v>306</v>
      </c>
      <c r="E1782">
        <v>553.52923424999994</v>
      </c>
      <c r="F1782">
        <v>554.70000000000005</v>
      </c>
      <c r="G1782">
        <v>-12.454315733957101</v>
      </c>
      <c r="H1782">
        <v>-11.865401549368899</v>
      </c>
      <c r="I1782">
        <v>-10.9757113115097</v>
      </c>
      <c r="J1782">
        <v>-2.7220919923386302</v>
      </c>
      <c r="K1782">
        <v>569.57998016150805</v>
      </c>
      <c r="L1782">
        <v>545.81936590056603</v>
      </c>
      <c r="M1782">
        <v>45.793401833842502</v>
      </c>
      <c r="N1782">
        <v>0.57066011134408201</v>
      </c>
      <c r="O1782">
        <v>25.0045069406886</v>
      </c>
      <c r="P1782">
        <v>24.344317417619301</v>
      </c>
    </row>
    <row r="1783" spans="1:17" hidden="1" x14ac:dyDescent="0.3">
      <c r="A1783" t="s">
        <v>3744</v>
      </c>
      <c r="B1783" t="s">
        <v>3745</v>
      </c>
      <c r="C1783" t="str">
        <f>IFERROR(VLOOKUP(Table1[[#This Row],[Ticker]],[1]!Table2[[Symbol]:[Industry]],2,FALSE),"-")</f>
        <v>-</v>
      </c>
      <c r="D1783" t="s">
        <v>54</v>
      </c>
      <c r="E1783">
        <v>552.81712545899995</v>
      </c>
      <c r="F1783">
        <v>45.66</v>
      </c>
      <c r="G1783">
        <v>-53.7276087504126</v>
      </c>
      <c r="H1783">
        <v>-3.0478996297534899</v>
      </c>
      <c r="I1783">
        <v>-51.104959299589801</v>
      </c>
      <c r="J1783">
        <v>-4.2333326295968101</v>
      </c>
      <c r="K1783">
        <v>49.992551735635402</v>
      </c>
      <c r="L1783">
        <v>58.952393412413102</v>
      </c>
      <c r="M1783">
        <v>42.903379615603001</v>
      </c>
      <c r="N1783">
        <v>0.56409465569688699</v>
      </c>
      <c r="O1783">
        <v>90.757774857643398</v>
      </c>
      <c r="P1783">
        <v>6.73211781206171</v>
      </c>
      <c r="Q1783">
        <v>-6.6303821955074005E-2</v>
      </c>
    </row>
    <row r="1784" spans="1:17" hidden="1" x14ac:dyDescent="0.3">
      <c r="A1784" t="s">
        <v>3746</v>
      </c>
      <c r="B1784" t="s">
        <v>3747</v>
      </c>
      <c r="C1784" t="str">
        <f>IFERROR(VLOOKUP(Table1[[#This Row],[Ticker]],[1]!Table2[[Symbol]:[Industry]],2,FALSE),"-")</f>
        <v>-</v>
      </c>
      <c r="D1784" t="s">
        <v>632</v>
      </c>
      <c r="E1784">
        <v>552.11962500000004</v>
      </c>
      <c r="F1784">
        <v>556</v>
      </c>
      <c r="G1784">
        <v>218.60668243133</v>
      </c>
      <c r="H1784">
        <v>12.189659279992</v>
      </c>
      <c r="I1784">
        <v>72.199344121277207</v>
      </c>
      <c r="J1784">
        <v>12.7560651844814</v>
      </c>
      <c r="K1784">
        <v>409.09717032843503</v>
      </c>
      <c r="L1784">
        <v>308.02727577797998</v>
      </c>
      <c r="M1784">
        <v>69.414576258997101</v>
      </c>
      <c r="N1784">
        <v>1.38781493164349</v>
      </c>
      <c r="O1784">
        <v>3.8399280575539501</v>
      </c>
      <c r="P1784">
        <v>280.30095759233899</v>
      </c>
      <c r="Q1784">
        <v>0.119752003294885</v>
      </c>
    </row>
    <row r="1785" spans="1:17" hidden="1" x14ac:dyDescent="0.3">
      <c r="A1785" t="s">
        <v>3748</v>
      </c>
      <c r="B1785" t="s">
        <v>3749</v>
      </c>
      <c r="C1785" t="str">
        <f>IFERROR(VLOOKUP(Table1[[#This Row],[Ticker]],[1]!Table2[[Symbol]:[Industry]],2,FALSE),"-")</f>
        <v>-</v>
      </c>
      <c r="D1785" t="s">
        <v>1539</v>
      </c>
      <c r="E1785">
        <v>551.43131112000003</v>
      </c>
      <c r="F1785">
        <v>343.2</v>
      </c>
      <c r="G1785">
        <v>-13.2277423402761</v>
      </c>
      <c r="H1785">
        <v>16.615739985121301</v>
      </c>
      <c r="I1785">
        <v>0.21509495899512501</v>
      </c>
      <c r="J1785">
        <v>6.5006812182801799</v>
      </c>
      <c r="K1785">
        <v>300.82163596227201</v>
      </c>
      <c r="M1785">
        <v>61.628949067721599</v>
      </c>
      <c r="N1785">
        <v>2.7561919915141799</v>
      </c>
      <c r="O1785">
        <v>15.370046620046599</v>
      </c>
      <c r="P1785">
        <v>83.04</v>
      </c>
    </row>
    <row r="1786" spans="1:17" hidden="1" x14ac:dyDescent="0.3">
      <c r="A1786" t="s">
        <v>3750</v>
      </c>
      <c r="B1786" t="s">
        <v>3751</v>
      </c>
      <c r="C1786" t="str">
        <f>IFERROR(VLOOKUP(Table1[[#This Row],[Ticker]],[1]!Table2[[Symbol]:[Industry]],2,FALSE),"-")</f>
        <v>-</v>
      </c>
      <c r="D1786" t="s">
        <v>971</v>
      </c>
      <c r="E1786">
        <v>551.42999999999995</v>
      </c>
      <c r="F1786">
        <v>270</v>
      </c>
      <c r="G1786">
        <v>-30.645302155687901</v>
      </c>
      <c r="H1786">
        <v>16.145491157137201</v>
      </c>
      <c r="I1786">
        <v>-3.4719959217939902</v>
      </c>
      <c r="J1786">
        <v>3.2847003129125101</v>
      </c>
      <c r="K1786">
        <v>237.28714299016801</v>
      </c>
      <c r="L1786">
        <v>218.54907901595701</v>
      </c>
      <c r="M1786">
        <v>65.612041302927295</v>
      </c>
      <c r="N1786">
        <v>3.0884531590413902</v>
      </c>
      <c r="O1786">
        <v>12.574074074074</v>
      </c>
      <c r="P1786">
        <v>50</v>
      </c>
      <c r="Q1786">
        <v>0.14454208229035101</v>
      </c>
    </row>
    <row r="1787" spans="1:17" hidden="1" x14ac:dyDescent="0.3">
      <c r="A1787" t="s">
        <v>3752</v>
      </c>
      <c r="B1787" t="s">
        <v>3753</v>
      </c>
      <c r="C1787" t="str">
        <f>IFERROR(VLOOKUP(Table1[[#This Row],[Ticker]],[1]!Table2[[Symbol]:[Industry]],2,FALSE),"-")</f>
        <v>-</v>
      </c>
      <c r="D1787" t="s">
        <v>51</v>
      </c>
      <c r="E1787">
        <v>551.38230691499996</v>
      </c>
      <c r="F1787">
        <v>338.55</v>
      </c>
      <c r="G1787">
        <v>51.326955968878302</v>
      </c>
      <c r="H1787">
        <v>-4.5831299126981504</v>
      </c>
      <c r="I1787">
        <v>-29.2568386655688</v>
      </c>
      <c r="J1787">
        <v>1.4952658427041301</v>
      </c>
      <c r="K1787">
        <v>342.55920188188497</v>
      </c>
      <c r="L1787">
        <v>333.47923746406599</v>
      </c>
      <c r="M1787">
        <v>57.252980174650602</v>
      </c>
      <c r="N1787">
        <v>0.564126423188132</v>
      </c>
      <c r="O1787">
        <v>38.827351942105999</v>
      </c>
      <c r="Q1787">
        <v>6.4663241859660006E-2</v>
      </c>
    </row>
    <row r="1788" spans="1:17" hidden="1" x14ac:dyDescent="0.3">
      <c r="A1788" t="s">
        <v>3754</v>
      </c>
      <c r="B1788" t="s">
        <v>3755</v>
      </c>
      <c r="C1788" t="str">
        <f>IFERROR(VLOOKUP(Table1[[#This Row],[Ticker]],[1]!Table2[[Symbol]:[Industry]],2,FALSE),"-")</f>
        <v>-</v>
      </c>
      <c r="D1788" t="s">
        <v>226</v>
      </c>
      <c r="E1788">
        <v>548.84500000000003</v>
      </c>
      <c r="F1788">
        <v>496</v>
      </c>
      <c r="G1788">
        <v>65.0894184404751</v>
      </c>
      <c r="H1788">
        <v>-18.268169544567701</v>
      </c>
      <c r="I1788">
        <v>61.571876716894003</v>
      </c>
      <c r="J1788">
        <v>-3.3249162470810201</v>
      </c>
      <c r="K1788">
        <v>539.56872014889802</v>
      </c>
      <c r="L1788">
        <v>433.49895053103398</v>
      </c>
      <c r="M1788">
        <v>34.1104218003101</v>
      </c>
      <c r="N1788">
        <v>0.479398177108673</v>
      </c>
      <c r="O1788">
        <v>34.274193548387103</v>
      </c>
      <c r="P1788">
        <v>118.26182618261799</v>
      </c>
      <c r="Q1788">
        <v>0.216625225505827</v>
      </c>
    </row>
    <row r="1789" spans="1:17" hidden="1" x14ac:dyDescent="0.3">
      <c r="A1789" t="s">
        <v>3756</v>
      </c>
      <c r="B1789" t="s">
        <v>3757</v>
      </c>
      <c r="C1789" t="str">
        <f>IFERROR(VLOOKUP(Table1[[#This Row],[Ticker]],[1]!Table2[[Symbol]:[Industry]],2,FALSE),"-")</f>
        <v>-</v>
      </c>
      <c r="D1789" t="s">
        <v>770</v>
      </c>
      <c r="E1789">
        <v>548.31822032000002</v>
      </c>
      <c r="F1789">
        <v>373.25</v>
      </c>
      <c r="G1789">
        <v>-51.547564249916</v>
      </c>
      <c r="H1789">
        <v>-7.8922437977214104</v>
      </c>
      <c r="I1789">
        <v>-12.687320527105999</v>
      </c>
      <c r="J1789">
        <v>-4.1216397341275002</v>
      </c>
      <c r="K1789">
        <v>385.80410333922498</v>
      </c>
      <c r="L1789">
        <v>396.57537426051101</v>
      </c>
      <c r="M1789">
        <v>36.780046904721303</v>
      </c>
      <c r="N1789">
        <v>0.42455720795305202</v>
      </c>
      <c r="O1789">
        <v>33.945077026121901</v>
      </c>
      <c r="P1789">
        <v>23.592715231787999</v>
      </c>
      <c r="Q1789">
        <v>-8.1565074894100005E-4</v>
      </c>
    </row>
    <row r="1790" spans="1:17" hidden="1" x14ac:dyDescent="0.3">
      <c r="A1790" t="s">
        <v>3758</v>
      </c>
      <c r="B1790" t="s">
        <v>3759</v>
      </c>
      <c r="C1790" t="str">
        <f>IFERROR(VLOOKUP(Table1[[#This Row],[Ticker]],[1]!Table2[[Symbol]:[Industry]],2,FALSE),"-")</f>
        <v>-</v>
      </c>
      <c r="D1790" t="s">
        <v>412</v>
      </c>
      <c r="E1790">
        <v>547.94956189499999</v>
      </c>
      <c r="F1790">
        <v>325.35000000000002</v>
      </c>
      <c r="G1790">
        <v>-46.692624818026303</v>
      </c>
      <c r="H1790">
        <v>-1.9388298797708701</v>
      </c>
      <c r="I1790">
        <v>-10.9893598749288</v>
      </c>
      <c r="J1790">
        <v>8.3901875929124206</v>
      </c>
      <c r="K1790">
        <v>315.747295291282</v>
      </c>
      <c r="L1790">
        <v>323.84659006469201</v>
      </c>
      <c r="M1790">
        <v>64.257093914087605</v>
      </c>
      <c r="N1790">
        <v>1.1363707979505</v>
      </c>
      <c r="O1790">
        <v>41.386199477485697</v>
      </c>
      <c r="P1790">
        <v>24.179389312977101</v>
      </c>
      <c r="Q1790">
        <v>-3.1046353978898999E-2</v>
      </c>
    </row>
    <row r="1791" spans="1:17" hidden="1" x14ac:dyDescent="0.3">
      <c r="A1791" t="s">
        <v>3760</v>
      </c>
      <c r="B1791" t="s">
        <v>3761</v>
      </c>
      <c r="C1791" t="str">
        <f>IFERROR(VLOOKUP(Table1[[#This Row],[Ticker]],[1]!Table2[[Symbol]:[Industry]],2,FALSE),"-")</f>
        <v>-</v>
      </c>
      <c r="D1791" t="s">
        <v>407</v>
      </c>
      <c r="E1791">
        <v>547.44690000000003</v>
      </c>
      <c r="F1791">
        <v>107.3</v>
      </c>
      <c r="G1791">
        <v>76.780509684738007</v>
      </c>
      <c r="H1791">
        <v>31.933738370916299</v>
      </c>
      <c r="I1791">
        <v>67.1222663732879</v>
      </c>
      <c r="J1791">
        <v>9.2507970709868292</v>
      </c>
      <c r="K1791">
        <v>86.687324330117505</v>
      </c>
      <c r="L1791">
        <v>68.260337387112401</v>
      </c>
      <c r="M1791">
        <v>91.030452126773795</v>
      </c>
      <c r="N1791">
        <v>0.99659939967118105</v>
      </c>
      <c r="O1791">
        <v>3.9701770736253401</v>
      </c>
      <c r="P1791">
        <v>140.04474272930599</v>
      </c>
      <c r="Q1791">
        <v>9.7197942015882E-2</v>
      </c>
    </row>
    <row r="1792" spans="1:17" hidden="1" x14ac:dyDescent="0.3">
      <c r="A1792" t="s">
        <v>3762</v>
      </c>
      <c r="B1792" t="s">
        <v>3763</v>
      </c>
      <c r="C1792" t="str">
        <f>IFERROR(VLOOKUP(Table1[[#This Row],[Ticker]],[1]!Table2[[Symbol]:[Industry]],2,FALSE),"-")</f>
        <v>-</v>
      </c>
      <c r="D1792" t="s">
        <v>193</v>
      </c>
      <c r="E1792">
        <v>546.34262679300002</v>
      </c>
      <c r="F1792">
        <v>32.1</v>
      </c>
      <c r="G1792">
        <v>18.503653496406301</v>
      </c>
      <c r="H1792">
        <v>25.725938053337099</v>
      </c>
      <c r="I1792">
        <v>-32.861910841901803</v>
      </c>
      <c r="J1792">
        <v>12.212154086820201</v>
      </c>
      <c r="K1792">
        <v>28.8255867983857</v>
      </c>
      <c r="L1792">
        <v>28.712911620617501</v>
      </c>
      <c r="M1792">
        <v>68.537239588250102</v>
      </c>
      <c r="N1792">
        <v>2.7909972556684099</v>
      </c>
      <c r="O1792">
        <v>66.6666666666666</v>
      </c>
      <c r="P1792">
        <v>77.348066298342502</v>
      </c>
      <c r="Q1792">
        <v>5.5731224132480002E-2</v>
      </c>
    </row>
    <row r="1793" spans="1:17" hidden="1" x14ac:dyDescent="0.3">
      <c r="A1793" t="s">
        <v>3764</v>
      </c>
      <c r="B1793" t="s">
        <v>3765</v>
      </c>
      <c r="C1793" t="str">
        <f>IFERROR(VLOOKUP(Table1[[#This Row],[Ticker]],[1]!Table2[[Symbol]:[Industry]],2,FALSE),"-")</f>
        <v>-</v>
      </c>
      <c r="D1793" t="s">
        <v>118</v>
      </c>
      <c r="E1793">
        <v>545.95222659000001</v>
      </c>
      <c r="F1793">
        <v>67.87</v>
      </c>
      <c r="G1793">
        <v>-31.330597316262001</v>
      </c>
      <c r="H1793">
        <v>4.11244985551021</v>
      </c>
      <c r="I1793">
        <v>-24.648498293818101</v>
      </c>
      <c r="J1793">
        <v>1.67198957331926</v>
      </c>
      <c r="K1793">
        <v>67.0058443496699</v>
      </c>
      <c r="L1793">
        <v>73.5084416775221</v>
      </c>
      <c r="M1793">
        <v>68.835466622880702</v>
      </c>
      <c r="N1793">
        <v>0.36540839239865702</v>
      </c>
      <c r="O1793">
        <v>52.718432297038397</v>
      </c>
      <c r="P1793">
        <v>12.4420145791915</v>
      </c>
      <c r="Q1793">
        <v>5.5629443414142998E-2</v>
      </c>
    </row>
    <row r="1794" spans="1:17" hidden="1" x14ac:dyDescent="0.3">
      <c r="A1794" t="s">
        <v>3766</v>
      </c>
      <c r="B1794" t="s">
        <v>3767</v>
      </c>
      <c r="C1794" t="str">
        <f>IFERROR(VLOOKUP(Table1[[#This Row],[Ticker]],[1]!Table2[[Symbol]:[Industry]],2,FALSE),"-")</f>
        <v>-</v>
      </c>
      <c r="D1794" t="s">
        <v>21</v>
      </c>
      <c r="E1794">
        <v>545.50085069600004</v>
      </c>
      <c r="F1794">
        <v>16.649999999999999</v>
      </c>
      <c r="G1794">
        <v>-38.280728403448997</v>
      </c>
      <c r="H1794">
        <v>-3.3478278164767601</v>
      </c>
      <c r="I1794">
        <v>-11.349955848934201</v>
      </c>
      <c r="J1794">
        <v>-2.68393070290462</v>
      </c>
      <c r="K1794">
        <v>16.834131966909101</v>
      </c>
      <c r="L1794">
        <v>17.429041891535999</v>
      </c>
      <c r="M1794">
        <v>49.770735917556898</v>
      </c>
      <c r="N1794">
        <v>1.0561633695086201</v>
      </c>
      <c r="O1794">
        <v>58.558558558558502</v>
      </c>
      <c r="P1794">
        <v>19.354838709677399</v>
      </c>
      <c r="Q1794">
        <v>2.3206532018455E-2</v>
      </c>
    </row>
    <row r="1795" spans="1:17" hidden="1" x14ac:dyDescent="0.3">
      <c r="A1795" t="s">
        <v>3768</v>
      </c>
      <c r="B1795" t="s">
        <v>3769</v>
      </c>
      <c r="C1795" t="str">
        <f>IFERROR(VLOOKUP(Table1[[#This Row],[Ticker]],[1]!Table2[[Symbol]:[Industry]],2,FALSE),"-")</f>
        <v>-</v>
      </c>
      <c r="D1795" t="s">
        <v>632</v>
      </c>
      <c r="E1795">
        <v>544.93295999999998</v>
      </c>
      <c r="F1795">
        <v>780</v>
      </c>
      <c r="G1795">
        <v>155.95004082732001</v>
      </c>
      <c r="H1795">
        <v>-2.7165497698176302</v>
      </c>
      <c r="I1795">
        <v>171.58655208757301</v>
      </c>
      <c r="J1795">
        <v>3.4131684714552901</v>
      </c>
      <c r="K1795">
        <v>700.03909472095495</v>
      </c>
      <c r="M1795">
        <v>65.731794938583207</v>
      </c>
      <c r="N1795">
        <v>0.19713752333540699</v>
      </c>
      <c r="O1795">
        <v>7.0512820512820404</v>
      </c>
      <c r="P1795">
        <v>200</v>
      </c>
    </row>
    <row r="1796" spans="1:17" hidden="1" x14ac:dyDescent="0.3">
      <c r="A1796" t="s">
        <v>3770</v>
      </c>
      <c r="B1796" t="s">
        <v>3771</v>
      </c>
      <c r="C1796" t="str">
        <f>IFERROR(VLOOKUP(Table1[[#This Row],[Ticker]],[1]!Table2[[Symbol]:[Industry]],2,FALSE),"-")</f>
        <v>-</v>
      </c>
      <c r="D1796" t="s">
        <v>72</v>
      </c>
      <c r="E1796">
        <v>543.96412735499996</v>
      </c>
      <c r="F1796">
        <v>181.79</v>
      </c>
      <c r="G1796">
        <v>19.488628676252901</v>
      </c>
      <c r="H1796">
        <v>-12.945832232953499</v>
      </c>
      <c r="I1796">
        <v>16.892086193107701</v>
      </c>
      <c r="J1796">
        <v>-1.3252594807828499</v>
      </c>
      <c r="K1796">
        <v>173.669353617052</v>
      </c>
      <c r="L1796">
        <v>147.291155785428</v>
      </c>
      <c r="M1796">
        <v>43.9737423026911</v>
      </c>
      <c r="N1796">
        <v>0.149871077932344</v>
      </c>
      <c r="O1796">
        <v>25.254414434237301</v>
      </c>
      <c r="P1796">
        <v>63.774774774774698</v>
      </c>
      <c r="Q1796">
        <v>5.7641972136966001E-2</v>
      </c>
    </row>
    <row r="1797" spans="1:17" hidden="1" x14ac:dyDescent="0.3">
      <c r="A1797" t="s">
        <v>3772</v>
      </c>
      <c r="B1797" t="s">
        <v>3773</v>
      </c>
      <c r="C1797" t="str">
        <f>IFERROR(VLOOKUP(Table1[[#This Row],[Ticker]],[1]!Table2[[Symbol]:[Industry]],2,FALSE),"-")</f>
        <v>-</v>
      </c>
      <c r="D1797" t="s">
        <v>262</v>
      </c>
      <c r="E1797">
        <v>543.41154600000004</v>
      </c>
      <c r="F1797">
        <v>85.03</v>
      </c>
      <c r="G1797">
        <v>-32.028612703057398</v>
      </c>
      <c r="H1797">
        <v>-0.82911099286649304</v>
      </c>
      <c r="I1797">
        <v>-16.279632360889199</v>
      </c>
      <c r="J1797">
        <v>1.2126068768973399</v>
      </c>
      <c r="K1797">
        <v>82.619781676306005</v>
      </c>
      <c r="L1797">
        <v>83.099039383795102</v>
      </c>
      <c r="M1797">
        <v>63.876118606810898</v>
      </c>
      <c r="N1797">
        <v>1.4761541104742799</v>
      </c>
      <c r="O1797">
        <v>46.7129248500529</v>
      </c>
      <c r="P1797">
        <v>21.4714285714285</v>
      </c>
      <c r="Q1797">
        <v>1.1426354430287E-2</v>
      </c>
    </row>
    <row r="1798" spans="1:17" hidden="1" x14ac:dyDescent="0.3">
      <c r="A1798" t="s">
        <v>3774</v>
      </c>
      <c r="B1798" t="s">
        <v>3775</v>
      </c>
      <c r="C1798" t="str">
        <f>IFERROR(VLOOKUP(Table1[[#This Row],[Ticker]],[1]!Table2[[Symbol]:[Industry]],2,FALSE),"-")</f>
        <v>-</v>
      </c>
      <c r="D1798" t="s">
        <v>402</v>
      </c>
      <c r="E1798">
        <v>542.36924999999997</v>
      </c>
      <c r="F1798">
        <v>53.14</v>
      </c>
      <c r="G1798">
        <v>20.221642778854399</v>
      </c>
      <c r="H1798">
        <v>33.8759876110379</v>
      </c>
      <c r="I1798">
        <v>-46.776656313657497</v>
      </c>
      <c r="J1798">
        <v>18.580882991039299</v>
      </c>
      <c r="K1798">
        <v>42.311931808072302</v>
      </c>
      <c r="L1798">
        <v>47.603492694792003</v>
      </c>
      <c r="M1798">
        <v>86.759608287061596</v>
      </c>
      <c r="N1798">
        <v>1.56731729518342</v>
      </c>
      <c r="O1798">
        <v>63.718479488144503</v>
      </c>
      <c r="P1798">
        <v>66.114410753360403</v>
      </c>
      <c r="Q1798">
        <v>0.13190720410568599</v>
      </c>
    </row>
    <row r="1799" spans="1:17" hidden="1" x14ac:dyDescent="0.3">
      <c r="A1799" t="s">
        <v>3776</v>
      </c>
      <c r="B1799" t="s">
        <v>3777</v>
      </c>
      <c r="C1799" t="str">
        <f>IFERROR(VLOOKUP(Table1[[#This Row],[Ticker]],[1]!Table2[[Symbol]:[Industry]],2,FALSE),"-")</f>
        <v>-</v>
      </c>
      <c r="D1799" t="s">
        <v>193</v>
      </c>
      <c r="E1799">
        <v>540.90142717499998</v>
      </c>
      <c r="F1799">
        <v>4652.8999999999996</v>
      </c>
      <c r="G1799">
        <v>130.479616626541</v>
      </c>
      <c r="H1799">
        <v>44.673577618717303</v>
      </c>
      <c r="I1799">
        <v>33.0484039051167</v>
      </c>
      <c r="J1799">
        <v>5.33647890482069</v>
      </c>
      <c r="K1799">
        <v>3623.0483572292401</v>
      </c>
      <c r="L1799">
        <v>2792.3611923010099</v>
      </c>
      <c r="M1799">
        <v>78.654732712916299</v>
      </c>
      <c r="N1799">
        <v>1.13240701275821</v>
      </c>
      <c r="O1799">
        <v>1.4636033441509599</v>
      </c>
      <c r="P1799">
        <v>220.889655172413</v>
      </c>
      <c r="Q1799">
        <v>0.117567229044334</v>
      </c>
    </row>
    <row r="1800" spans="1:17" hidden="1" x14ac:dyDescent="0.3">
      <c r="A1800" t="s">
        <v>3778</v>
      </c>
      <c r="B1800" t="s">
        <v>3779</v>
      </c>
      <c r="C1800" t="str">
        <f>IFERROR(VLOOKUP(Table1[[#This Row],[Ticker]],[1]!Table2[[Symbol]:[Industry]],2,FALSE),"-")</f>
        <v>-</v>
      </c>
      <c r="D1800" t="s">
        <v>226</v>
      </c>
      <c r="E1800">
        <v>540.67304999999999</v>
      </c>
      <c r="F1800">
        <v>941</v>
      </c>
      <c r="G1800">
        <v>502.84079712984101</v>
      </c>
      <c r="H1800">
        <v>12.3304645613925</v>
      </c>
      <c r="I1800">
        <v>189.42065347006201</v>
      </c>
      <c r="J1800">
        <v>8.0740740730823699</v>
      </c>
      <c r="K1800">
        <v>818.31701376950105</v>
      </c>
      <c r="L1800">
        <v>545.51235885738197</v>
      </c>
      <c r="M1800">
        <v>67.403323045270994</v>
      </c>
      <c r="N1800">
        <v>0.53648763853367398</v>
      </c>
      <c r="O1800">
        <v>16.594048884165801</v>
      </c>
      <c r="P1800">
        <v>619.69407265774305</v>
      </c>
    </row>
    <row r="1801" spans="1:17" hidden="1" x14ac:dyDescent="0.3">
      <c r="A1801" t="s">
        <v>3780</v>
      </c>
      <c r="B1801" t="s">
        <v>3781</v>
      </c>
      <c r="C1801" t="str">
        <f>IFERROR(VLOOKUP(Table1[[#This Row],[Ticker]],[1]!Table2[[Symbol]:[Industry]],2,FALSE),"-")</f>
        <v>-</v>
      </c>
      <c r="D1801" t="s">
        <v>1848</v>
      </c>
      <c r="E1801">
        <v>540.08345472600001</v>
      </c>
      <c r="F1801">
        <v>264.93</v>
      </c>
      <c r="G1801">
        <v>-10.4532788883165</v>
      </c>
      <c r="H1801">
        <v>10.9213062651834</v>
      </c>
      <c r="I1801">
        <v>-21.088225286062301</v>
      </c>
      <c r="J1801">
        <v>2.3063895138227002</v>
      </c>
      <c r="K1801">
        <v>247.60198286941699</v>
      </c>
      <c r="L1801">
        <v>248.503711480893</v>
      </c>
      <c r="M1801">
        <v>62.4365742628394</v>
      </c>
      <c r="N1801">
        <v>2.7416651106735399</v>
      </c>
      <c r="O1801">
        <v>20.409164685011099</v>
      </c>
      <c r="P1801">
        <v>35.861538461538402</v>
      </c>
      <c r="Q1801">
        <v>-3.6016706630537999E-2</v>
      </c>
    </row>
    <row r="1802" spans="1:17" hidden="1" x14ac:dyDescent="0.3">
      <c r="A1802" t="s">
        <v>3782</v>
      </c>
      <c r="B1802" t="s">
        <v>3783</v>
      </c>
      <c r="C1802" t="str">
        <f>IFERROR(VLOOKUP(Table1[[#This Row],[Ticker]],[1]!Table2[[Symbol]:[Industry]],2,FALSE),"-")</f>
        <v>-</v>
      </c>
      <c r="D1802" t="s">
        <v>223</v>
      </c>
      <c r="E1802">
        <v>537.73199999999997</v>
      </c>
      <c r="F1802">
        <v>240.5</v>
      </c>
      <c r="G1802">
        <v>-8.1152818115987504</v>
      </c>
      <c r="H1802">
        <v>26.269260526663199</v>
      </c>
      <c r="I1802">
        <v>18.708499458071099</v>
      </c>
      <c r="J1802">
        <v>-1.0787809454473301</v>
      </c>
      <c r="K1802">
        <v>209.77847125203201</v>
      </c>
      <c r="L1802">
        <v>193.925537411894</v>
      </c>
      <c r="M1802">
        <v>71.688640795220607</v>
      </c>
      <c r="N1802">
        <v>1.2110627154423701</v>
      </c>
      <c r="O1802">
        <v>10.1871101871101</v>
      </c>
      <c r="P1802">
        <v>51.257861635220102</v>
      </c>
      <c r="Q1802">
        <v>-3.4872033541109002E-2</v>
      </c>
    </row>
    <row r="1803" spans="1:17" hidden="1" x14ac:dyDescent="0.3">
      <c r="A1803" t="s">
        <v>3784</v>
      </c>
      <c r="B1803" t="s">
        <v>3785</v>
      </c>
      <c r="C1803" t="str">
        <f>IFERROR(VLOOKUP(Table1[[#This Row],[Ticker]],[1]!Table2[[Symbol]:[Industry]],2,FALSE),"-")</f>
        <v>-</v>
      </c>
      <c r="D1803" t="s">
        <v>528</v>
      </c>
      <c r="E1803">
        <v>536.4</v>
      </c>
      <c r="F1803">
        <v>518.65</v>
      </c>
      <c r="G1803">
        <v>58.835755113034502</v>
      </c>
      <c r="H1803">
        <v>37.728865724183201</v>
      </c>
      <c r="I1803">
        <v>40.2783396093701</v>
      </c>
      <c r="J1803">
        <v>29.467211623118398</v>
      </c>
      <c r="K1803">
        <v>409.29111959869999</v>
      </c>
      <c r="L1803">
        <v>360.78836109074598</v>
      </c>
      <c r="M1803">
        <v>85.440772903414199</v>
      </c>
      <c r="N1803">
        <v>2.1468745449222699</v>
      </c>
      <c r="O1803">
        <v>10.671936758893199</v>
      </c>
      <c r="P1803">
        <v>106.551174830744</v>
      </c>
      <c r="Q1803">
        <v>9.2987113451358003E-2</v>
      </c>
    </row>
    <row r="1804" spans="1:17" hidden="1" x14ac:dyDescent="0.3">
      <c r="A1804" t="s">
        <v>3786</v>
      </c>
      <c r="B1804" t="s">
        <v>3787</v>
      </c>
      <c r="C1804" t="str">
        <f>IFERROR(VLOOKUP(Table1[[#This Row],[Ticker]],[1]!Table2[[Symbol]:[Industry]],2,FALSE),"-")</f>
        <v>-</v>
      </c>
      <c r="D1804" t="s">
        <v>561</v>
      </c>
      <c r="E1804">
        <v>536.073502577</v>
      </c>
      <c r="F1804">
        <v>126.98</v>
      </c>
      <c r="G1804">
        <v>-19.729582841904801</v>
      </c>
      <c r="H1804">
        <v>0.62421456139255904</v>
      </c>
      <c r="I1804">
        <v>-12.503083766768</v>
      </c>
      <c r="J1804">
        <v>5.3560583189950099</v>
      </c>
      <c r="K1804">
        <v>122.719135874036</v>
      </c>
      <c r="L1804">
        <v>123.441320179984</v>
      </c>
      <c r="M1804">
        <v>54.690464138087897</v>
      </c>
      <c r="N1804">
        <v>1.41178864013133</v>
      </c>
      <c r="O1804">
        <v>23.641518349346299</v>
      </c>
      <c r="P1804">
        <v>25.0418513047759</v>
      </c>
      <c r="Q1804">
        <v>-3.2155524233070998E-2</v>
      </c>
    </row>
    <row r="1805" spans="1:17" hidden="1" x14ac:dyDescent="0.3">
      <c r="A1805" t="s">
        <v>3788</v>
      </c>
      <c r="B1805" t="s">
        <v>3789</v>
      </c>
      <c r="C1805" t="str">
        <f>IFERROR(VLOOKUP(Table1[[#This Row],[Ticker]],[1]!Table2[[Symbol]:[Industry]],2,FALSE),"-")</f>
        <v>-</v>
      </c>
      <c r="D1805" t="s">
        <v>300</v>
      </c>
      <c r="E1805">
        <v>535.92191070000001</v>
      </c>
      <c r="F1805">
        <v>378.95</v>
      </c>
      <c r="G1805">
        <v>61.672986737182001</v>
      </c>
      <c r="H1805">
        <v>14.7293101027938</v>
      </c>
      <c r="I1805">
        <v>30.151725729846099</v>
      </c>
      <c r="J1805">
        <v>-1.37268308702275</v>
      </c>
      <c r="K1805">
        <v>310.704182172738</v>
      </c>
      <c r="L1805">
        <v>268.98460391541499</v>
      </c>
      <c r="M1805">
        <v>78.184853425958494</v>
      </c>
      <c r="N1805">
        <v>1.51281888579452</v>
      </c>
      <c r="O1805">
        <v>0.58055152394773601</v>
      </c>
      <c r="P1805">
        <v>107.47330960854001</v>
      </c>
      <c r="Q1805">
        <v>7.8511753969490006E-2</v>
      </c>
    </row>
    <row r="1806" spans="1:17" hidden="1" x14ac:dyDescent="0.3">
      <c r="A1806" t="s">
        <v>3790</v>
      </c>
      <c r="B1806" t="s">
        <v>3791</v>
      </c>
      <c r="C1806" t="str">
        <f>IFERROR(VLOOKUP(Table1[[#This Row],[Ticker]],[1]!Table2[[Symbol]:[Industry]],2,FALSE),"-")</f>
        <v>-</v>
      </c>
      <c r="D1806" t="s">
        <v>2598</v>
      </c>
      <c r="E1806">
        <v>535.13362800000004</v>
      </c>
      <c r="F1806">
        <v>274</v>
      </c>
      <c r="G1806">
        <v>23.952445155110201</v>
      </c>
      <c r="H1806">
        <v>18.874324162444701</v>
      </c>
      <c r="I1806">
        <v>-13.336856304659401</v>
      </c>
      <c r="J1806">
        <v>0.66860763790406896</v>
      </c>
      <c r="K1806">
        <v>257.86858965190402</v>
      </c>
      <c r="L1806">
        <v>234.15899741674201</v>
      </c>
      <c r="M1806">
        <v>55.410256461606302</v>
      </c>
      <c r="N1806">
        <v>1.1343048444269299</v>
      </c>
      <c r="O1806">
        <v>12.7737226277372</v>
      </c>
      <c r="P1806">
        <v>71.517996870109499</v>
      </c>
      <c r="Q1806">
        <v>0.177663316952265</v>
      </c>
    </row>
    <row r="1807" spans="1:17" hidden="1" x14ac:dyDescent="0.3">
      <c r="A1807" t="s">
        <v>3792</v>
      </c>
      <c r="B1807" t="s">
        <v>3793</v>
      </c>
      <c r="C1807" t="str">
        <f>IFERROR(VLOOKUP(Table1[[#This Row],[Ticker]],[1]!Table2[[Symbol]:[Industry]],2,FALSE),"-")</f>
        <v>-</v>
      </c>
      <c r="D1807" t="s">
        <v>412</v>
      </c>
      <c r="E1807">
        <v>534.22485138000002</v>
      </c>
      <c r="F1807">
        <v>205.2</v>
      </c>
      <c r="G1807">
        <v>16.807183684462998</v>
      </c>
      <c r="H1807">
        <v>1.6373035666281599</v>
      </c>
      <c r="I1807">
        <v>4.1772534012499198</v>
      </c>
      <c r="J1807">
        <v>0.311706867557692</v>
      </c>
      <c r="K1807">
        <v>188.17450085056001</v>
      </c>
      <c r="L1807">
        <v>173.836018962612</v>
      </c>
      <c r="M1807">
        <v>62.531281961574898</v>
      </c>
      <c r="N1807">
        <v>0.90031849213959303</v>
      </c>
      <c r="O1807">
        <v>1.8518518518518601</v>
      </c>
      <c r="P1807">
        <v>50.109729334308703</v>
      </c>
      <c r="Q1807">
        <v>3.2081292303820001E-2</v>
      </c>
    </row>
    <row r="1808" spans="1:17" hidden="1" x14ac:dyDescent="0.3">
      <c r="A1808" t="s">
        <v>3794</v>
      </c>
      <c r="B1808" t="s">
        <v>3795</v>
      </c>
      <c r="C1808" t="str">
        <f>IFERROR(VLOOKUP(Table1[[#This Row],[Ticker]],[1]!Table2[[Symbol]:[Industry]],2,FALSE),"-")</f>
        <v>-</v>
      </c>
      <c r="D1808" t="s">
        <v>51</v>
      </c>
      <c r="E1808">
        <v>532.88738999999998</v>
      </c>
      <c r="F1808">
        <v>142.74</v>
      </c>
      <c r="G1808">
        <v>-7.7642448869654697</v>
      </c>
      <c r="H1808">
        <v>18.572214561392499</v>
      </c>
      <c r="I1808">
        <v>3.2571347943406099</v>
      </c>
      <c r="J1808">
        <v>15.245682958804901</v>
      </c>
      <c r="K1808">
        <v>123.742854315036</v>
      </c>
      <c r="L1808">
        <v>118.778038937772</v>
      </c>
      <c r="M1808">
        <v>67.750439008265104</v>
      </c>
      <c r="N1808">
        <v>3.7208328320084498</v>
      </c>
      <c r="O1808">
        <v>12.792489841670101</v>
      </c>
      <c r="P1808">
        <v>45.801838610827303</v>
      </c>
      <c r="Q1808">
        <v>6.4452962873267003E-2</v>
      </c>
    </row>
    <row r="1809" spans="1:17" hidden="1" x14ac:dyDescent="0.3">
      <c r="A1809" t="s">
        <v>3796</v>
      </c>
      <c r="B1809" t="s">
        <v>3797</v>
      </c>
      <c r="C1809" t="str">
        <f>IFERROR(VLOOKUP(Table1[[#This Row],[Ticker]],[1]!Table2[[Symbol]:[Industry]],2,FALSE),"-")</f>
        <v>-</v>
      </c>
      <c r="D1809" t="s">
        <v>51</v>
      </c>
      <c r="E1809">
        <v>530.77097700000002</v>
      </c>
      <c r="F1809">
        <v>410.8</v>
      </c>
      <c r="G1809">
        <v>-70.228013002907502</v>
      </c>
      <c r="H1809">
        <v>-8.1609935874116992</v>
      </c>
      <c r="I1809">
        <v>-31.5133545417447</v>
      </c>
      <c r="J1809">
        <v>-1.1748826778358501</v>
      </c>
      <c r="K1809">
        <v>436.67890827403301</v>
      </c>
      <c r="L1809">
        <v>506.659112432342</v>
      </c>
      <c r="M1809">
        <v>57.678604812055397</v>
      </c>
      <c r="N1809">
        <v>0.54607333337446395</v>
      </c>
      <c r="O1809">
        <v>84.931840311587095</v>
      </c>
      <c r="P1809">
        <v>15.5718103812069</v>
      </c>
      <c r="Q1809">
        <v>-2.8693952081524001E-2</v>
      </c>
    </row>
    <row r="1810" spans="1:17" hidden="1" x14ac:dyDescent="0.3">
      <c r="A1810" t="s">
        <v>3798</v>
      </c>
      <c r="B1810" t="s">
        <v>3799</v>
      </c>
      <c r="C1810" t="str">
        <f>IFERROR(VLOOKUP(Table1[[#This Row],[Ticker]],[1]!Table2[[Symbol]:[Industry]],2,FALSE),"-")</f>
        <v>-</v>
      </c>
      <c r="D1810" t="s">
        <v>303</v>
      </c>
      <c r="E1810">
        <v>529.51570749999996</v>
      </c>
      <c r="F1810">
        <v>646.20000000000005</v>
      </c>
      <c r="G1810">
        <v>58.440211207398796</v>
      </c>
      <c r="H1810">
        <v>3.9264297512659798</v>
      </c>
      <c r="I1810">
        <v>-10.445423157397901</v>
      </c>
      <c r="J1810">
        <v>-5.6995890665033198</v>
      </c>
      <c r="K1810">
        <v>630.84493330737098</v>
      </c>
      <c r="L1810">
        <v>570.6784053033</v>
      </c>
      <c r="M1810">
        <v>58.173656276790197</v>
      </c>
      <c r="N1810">
        <v>1.5150503859755799</v>
      </c>
      <c r="O1810">
        <v>20.860414732281001</v>
      </c>
      <c r="P1810">
        <v>92.895522388059703</v>
      </c>
      <c r="Q1810">
        <v>0.19592455836230499</v>
      </c>
    </row>
    <row r="1811" spans="1:17" hidden="1" x14ac:dyDescent="0.3">
      <c r="A1811" t="s">
        <v>3800</v>
      </c>
      <c r="B1811" t="s">
        <v>3801</v>
      </c>
      <c r="C1811" t="str">
        <f>IFERROR(VLOOKUP(Table1[[#This Row],[Ticker]],[1]!Table2[[Symbol]:[Industry]],2,FALSE),"-")</f>
        <v>-</v>
      </c>
      <c r="D1811" t="s">
        <v>248</v>
      </c>
      <c r="E1811">
        <v>528.64985730000001</v>
      </c>
      <c r="F1811">
        <v>246.18</v>
      </c>
      <c r="G1811">
        <v>106.947293574572</v>
      </c>
      <c r="H1811">
        <v>22.8106462980458</v>
      </c>
      <c r="I1811">
        <v>-0.260943617461322</v>
      </c>
      <c r="J1811">
        <v>2.97283019834483</v>
      </c>
      <c r="K1811">
        <v>208.968543035176</v>
      </c>
      <c r="L1811">
        <v>185.46349999445201</v>
      </c>
      <c r="M1811">
        <v>59.735530415507903</v>
      </c>
      <c r="N1811">
        <v>1.15619514989224</v>
      </c>
      <c r="O1811">
        <v>13.7379153464944</v>
      </c>
      <c r="P1811">
        <v>144.71172962226601</v>
      </c>
      <c r="Q1811">
        <v>0.115521127980519</v>
      </c>
    </row>
    <row r="1812" spans="1:17" hidden="1" x14ac:dyDescent="0.3">
      <c r="A1812" t="s">
        <v>3802</v>
      </c>
      <c r="B1812" t="s">
        <v>3803</v>
      </c>
      <c r="C1812" t="str">
        <f>IFERROR(VLOOKUP(Table1[[#This Row],[Ticker]],[1]!Table2[[Symbol]:[Industry]],2,FALSE),"-")</f>
        <v>-</v>
      </c>
      <c r="D1812" t="s">
        <v>1765</v>
      </c>
      <c r="E1812">
        <v>527.82350399999996</v>
      </c>
      <c r="F1812">
        <v>391.85</v>
      </c>
      <c r="G1812">
        <v>-56.260211872521602</v>
      </c>
      <c r="H1812">
        <v>-5.9899072499097699</v>
      </c>
      <c r="I1812">
        <v>-36.2715842128435</v>
      </c>
      <c r="J1812">
        <v>-5.64711602914696</v>
      </c>
      <c r="K1812">
        <v>402.29139517111901</v>
      </c>
      <c r="L1812">
        <v>419.26415261614699</v>
      </c>
      <c r="M1812">
        <v>48.504830789961801</v>
      </c>
      <c r="N1812">
        <v>0.53993626913231996</v>
      </c>
      <c r="O1812">
        <v>47.505422993492402</v>
      </c>
      <c r="P1812">
        <v>24.7334076078306</v>
      </c>
    </row>
    <row r="1813" spans="1:17" hidden="1" x14ac:dyDescent="0.3">
      <c r="A1813" t="s">
        <v>3804</v>
      </c>
      <c r="B1813" t="s">
        <v>3805</v>
      </c>
      <c r="C1813" t="str">
        <f>IFERROR(VLOOKUP(Table1[[#This Row],[Ticker]],[1]!Table2[[Symbol]:[Industry]],2,FALSE),"-")</f>
        <v>-</v>
      </c>
      <c r="D1813" t="s">
        <v>72</v>
      </c>
      <c r="E1813">
        <v>521.96864500000004</v>
      </c>
      <c r="F1813">
        <v>145.05000000000001</v>
      </c>
      <c r="G1813">
        <v>284.30940626918601</v>
      </c>
      <c r="H1813">
        <v>2.38315894679815</v>
      </c>
      <c r="I1813">
        <v>226.68523629809999</v>
      </c>
      <c r="J1813">
        <v>2.9680725226279998</v>
      </c>
      <c r="K1813">
        <v>129.58100661019401</v>
      </c>
      <c r="L1813">
        <v>88.369629766538793</v>
      </c>
      <c r="M1813">
        <v>68.154101849784595</v>
      </c>
      <c r="N1813">
        <v>0.58224113715443104</v>
      </c>
      <c r="O1813">
        <v>8.3764219234746502</v>
      </c>
      <c r="P1813">
        <v>314.07365115615102</v>
      </c>
      <c r="Q1813">
        <v>0.14059998587549399</v>
      </c>
    </row>
    <row r="1814" spans="1:17" hidden="1" x14ac:dyDescent="0.3">
      <c r="A1814" t="s">
        <v>3806</v>
      </c>
      <c r="B1814" t="s">
        <v>3807</v>
      </c>
      <c r="C1814" t="str">
        <f>IFERROR(VLOOKUP(Table1[[#This Row],[Ticker]],[1]!Table2[[Symbol]:[Industry]],2,FALSE),"-")</f>
        <v>-</v>
      </c>
      <c r="D1814" t="s">
        <v>21</v>
      </c>
      <c r="E1814">
        <v>520.91</v>
      </c>
      <c r="F1814">
        <v>393</v>
      </c>
      <c r="G1814">
        <v>127.098500211073</v>
      </c>
      <c r="H1814">
        <v>5.0251770536845699</v>
      </c>
      <c r="I1814">
        <v>64.956340194203904</v>
      </c>
      <c r="J1814">
        <v>-2.6476104167988499</v>
      </c>
      <c r="K1814">
        <v>359.02935732725501</v>
      </c>
      <c r="L1814">
        <v>261.00652857814401</v>
      </c>
      <c r="M1814">
        <v>44.923004144817</v>
      </c>
      <c r="N1814">
        <v>0.23110067213572599</v>
      </c>
      <c r="O1814">
        <v>16.4631043256997</v>
      </c>
      <c r="Q1814">
        <v>0.18046055139509501</v>
      </c>
    </row>
    <row r="1815" spans="1:17" hidden="1" x14ac:dyDescent="0.3">
      <c r="A1815" t="s">
        <v>3808</v>
      </c>
      <c r="B1815" t="s">
        <v>3809</v>
      </c>
      <c r="C1815" t="str">
        <f>IFERROR(VLOOKUP(Table1[[#This Row],[Ticker]],[1]!Table2[[Symbol]:[Industry]],2,FALSE),"-")</f>
        <v>-</v>
      </c>
      <c r="D1815" t="s">
        <v>21</v>
      </c>
      <c r="E1815">
        <v>520.77284996000003</v>
      </c>
      <c r="F1815">
        <v>360</v>
      </c>
      <c r="G1815">
        <v>-11.2066950763282</v>
      </c>
      <c r="H1815">
        <v>-13.0648401649756</v>
      </c>
      <c r="I1815">
        <v>21.593284280922202</v>
      </c>
      <c r="J1815">
        <v>-1.7024506162049899</v>
      </c>
      <c r="K1815">
        <v>367.82315905494499</v>
      </c>
      <c r="L1815">
        <v>324.30293707308499</v>
      </c>
      <c r="M1815">
        <v>34.730665164192203</v>
      </c>
      <c r="N1815">
        <v>0.81289485071397605</v>
      </c>
      <c r="O1815">
        <v>24.9166666666666</v>
      </c>
      <c r="P1815">
        <v>51.260504201680597</v>
      </c>
    </row>
    <row r="1816" spans="1:17" hidden="1" x14ac:dyDescent="0.3">
      <c r="A1816" t="s">
        <v>3810</v>
      </c>
      <c r="B1816" t="s">
        <v>3811</v>
      </c>
      <c r="C1816" t="str">
        <f>IFERROR(VLOOKUP(Table1[[#This Row],[Ticker]],[1]!Table2[[Symbol]:[Industry]],2,FALSE),"-")</f>
        <v>-</v>
      </c>
      <c r="D1816" t="s">
        <v>127</v>
      </c>
      <c r="E1816">
        <v>520.25874999999996</v>
      </c>
      <c r="F1816">
        <v>307.64999999999998</v>
      </c>
      <c r="G1816">
        <v>57.313894365086803</v>
      </c>
      <c r="H1816">
        <v>22.739315094835298</v>
      </c>
      <c r="I1816">
        <v>6.7088728147647902</v>
      </c>
      <c r="J1816">
        <v>6.9520670892382901</v>
      </c>
      <c r="K1816">
        <v>261.60652230880203</v>
      </c>
      <c r="L1816">
        <v>231.26035518093599</v>
      </c>
      <c r="M1816">
        <v>78.666139132598204</v>
      </c>
      <c r="N1816">
        <v>1.17528673227699</v>
      </c>
      <c r="O1816">
        <v>0.438810336421258</v>
      </c>
      <c r="P1816">
        <v>124.234693877551</v>
      </c>
      <c r="Q1816">
        <v>0.13469679511511101</v>
      </c>
    </row>
    <row r="1817" spans="1:17" hidden="1" x14ac:dyDescent="0.3">
      <c r="A1817" t="s">
        <v>3812</v>
      </c>
      <c r="B1817" t="s">
        <v>3813</v>
      </c>
      <c r="C1817" t="str">
        <f>IFERROR(VLOOKUP(Table1[[#This Row],[Ticker]],[1]!Table2[[Symbol]:[Industry]],2,FALSE),"-")</f>
        <v>-</v>
      </c>
      <c r="D1817" t="s">
        <v>528</v>
      </c>
      <c r="E1817">
        <v>520.17240456000002</v>
      </c>
      <c r="F1817">
        <v>30.93</v>
      </c>
      <c r="G1817">
        <v>73.834219183248393</v>
      </c>
      <c r="H1817">
        <v>-4.9130525193527896</v>
      </c>
      <c r="I1817">
        <v>54.275170184540201</v>
      </c>
      <c r="J1817">
        <v>-4.5765703345148498</v>
      </c>
      <c r="K1817">
        <v>28.767763889429801</v>
      </c>
      <c r="L1817">
        <v>21.915847319868998</v>
      </c>
      <c r="M1817">
        <v>44.273016517693797</v>
      </c>
      <c r="N1817">
        <v>0.80237967913517905</v>
      </c>
      <c r="O1817">
        <v>26.511477529906202</v>
      </c>
      <c r="P1817">
        <v>135.20912547528499</v>
      </c>
      <c r="Q1817">
        <v>8.1276366963938002E-2</v>
      </c>
    </row>
    <row r="1818" spans="1:17" hidden="1" x14ac:dyDescent="0.3">
      <c r="A1818" t="s">
        <v>3814</v>
      </c>
      <c r="B1818" t="s">
        <v>3815</v>
      </c>
      <c r="C1818" t="str">
        <f>IFERROR(VLOOKUP(Table1[[#This Row],[Ticker]],[1]!Table2[[Symbol]:[Industry]],2,FALSE),"-")</f>
        <v>-</v>
      </c>
      <c r="D1818" t="s">
        <v>133</v>
      </c>
      <c r="E1818">
        <v>520.03164603000005</v>
      </c>
      <c r="F1818">
        <v>212.95</v>
      </c>
      <c r="G1818">
        <v>92.174264753472201</v>
      </c>
      <c r="H1818">
        <v>-9.4064871929933993</v>
      </c>
      <c r="I1818">
        <v>50.312420813442401</v>
      </c>
      <c r="J1818">
        <v>4.9662463787896503</v>
      </c>
      <c r="K1818">
        <v>192.661941350993</v>
      </c>
      <c r="L1818">
        <v>159.795731898182</v>
      </c>
      <c r="M1818">
        <v>71.897200262958805</v>
      </c>
      <c r="N1818">
        <v>0.62005076142131899</v>
      </c>
      <c r="O1818">
        <v>9.6501526179854498</v>
      </c>
      <c r="P1818">
        <v>153.51190476190399</v>
      </c>
    </row>
    <row r="1819" spans="1:17" hidden="1" x14ac:dyDescent="0.3">
      <c r="A1819" t="s">
        <v>3816</v>
      </c>
      <c r="B1819" t="s">
        <v>3817</v>
      </c>
      <c r="C1819" t="str">
        <f>IFERROR(VLOOKUP(Table1[[#This Row],[Ticker]],[1]!Table2[[Symbol]:[Industry]],2,FALSE),"-")</f>
        <v>-</v>
      </c>
      <c r="D1819" t="s">
        <v>51</v>
      </c>
      <c r="E1819">
        <v>518.57751403199995</v>
      </c>
      <c r="F1819">
        <v>66.760000000000005</v>
      </c>
      <c r="G1819">
        <v>78.405384049735403</v>
      </c>
      <c r="H1819">
        <v>-2.4323754880691699</v>
      </c>
      <c r="I1819">
        <v>9.1594316549130994</v>
      </c>
      <c r="J1819">
        <v>8.9292445646393492</v>
      </c>
      <c r="K1819">
        <v>60.8277811720464</v>
      </c>
      <c r="L1819">
        <v>51.120800119063901</v>
      </c>
      <c r="M1819">
        <v>65.206903560120793</v>
      </c>
      <c r="N1819">
        <v>0.59876414689875002</v>
      </c>
      <c r="O1819">
        <v>16.387058118633899</v>
      </c>
      <c r="P1819">
        <v>118.885245901639</v>
      </c>
      <c r="Q1819">
        <v>7.0772370928371006E-2</v>
      </c>
    </row>
    <row r="1820" spans="1:17" hidden="1" x14ac:dyDescent="0.3">
      <c r="A1820" t="s">
        <v>3818</v>
      </c>
      <c r="B1820" t="s">
        <v>3819</v>
      </c>
      <c r="C1820" t="str">
        <f>IFERROR(VLOOKUP(Table1[[#This Row],[Ticker]],[1]!Table2[[Symbol]:[Industry]],2,FALSE),"-")</f>
        <v>-</v>
      </c>
      <c r="D1820" t="s">
        <v>54</v>
      </c>
      <c r="E1820">
        <v>518.50120140000001</v>
      </c>
      <c r="F1820">
        <v>120.4</v>
      </c>
      <c r="G1820">
        <v>-39.475530976204297</v>
      </c>
      <c r="H1820">
        <v>2.5372709917270599</v>
      </c>
      <c r="I1820">
        <v>-23.839019715950801</v>
      </c>
      <c r="J1820">
        <v>6.02268658910483</v>
      </c>
      <c r="M1820">
        <v>69.965257638850005</v>
      </c>
      <c r="O1820">
        <v>11.295681063122901</v>
      </c>
      <c r="P1820">
        <v>29.8673282278071</v>
      </c>
    </row>
    <row r="1821" spans="1:17" hidden="1" x14ac:dyDescent="0.3">
      <c r="A1821" t="s">
        <v>3820</v>
      </c>
      <c r="B1821" t="s">
        <v>3821</v>
      </c>
      <c r="C1821" t="str">
        <f>IFERROR(VLOOKUP(Table1[[#This Row],[Ticker]],[1]!Table2[[Symbol]:[Industry]],2,FALSE),"-")</f>
        <v>-</v>
      </c>
      <c r="D1821" t="s">
        <v>136</v>
      </c>
      <c r="E1821">
        <v>517.79047324999999</v>
      </c>
      <c r="F1821">
        <v>326.89999999999998</v>
      </c>
      <c r="G1821">
        <v>-2.31785112478225</v>
      </c>
      <c r="H1821">
        <v>-1.84494843420215</v>
      </c>
      <c r="I1821">
        <v>69.420834593389003</v>
      </c>
      <c r="J1821">
        <v>-3.1300600162471599</v>
      </c>
      <c r="K1821">
        <v>329.061792918376</v>
      </c>
      <c r="L1821">
        <v>264.438735546749</v>
      </c>
      <c r="M1821">
        <v>42.181536239948798</v>
      </c>
      <c r="N1821">
        <v>0.463423691050872</v>
      </c>
      <c r="O1821">
        <v>22.575711226674802</v>
      </c>
      <c r="P1821">
        <v>148.59315589353599</v>
      </c>
    </row>
    <row r="1822" spans="1:17" hidden="1" x14ac:dyDescent="0.3">
      <c r="A1822" t="s">
        <v>3822</v>
      </c>
      <c r="B1822" t="s">
        <v>3823</v>
      </c>
      <c r="C1822" t="str">
        <f>IFERROR(VLOOKUP(Table1[[#This Row],[Ticker]],[1]!Table2[[Symbol]:[Industry]],2,FALSE),"-")</f>
        <v>-</v>
      </c>
      <c r="D1822" t="s">
        <v>632</v>
      </c>
      <c r="E1822">
        <v>517.27674509999997</v>
      </c>
      <c r="F1822">
        <v>274.75</v>
      </c>
      <c r="G1822">
        <v>83.385483584718003</v>
      </c>
      <c r="H1822">
        <v>7.3189651123843404</v>
      </c>
      <c r="I1822">
        <v>32.171520899379502</v>
      </c>
      <c r="J1822">
        <v>-10.8229639622117</v>
      </c>
      <c r="K1822">
        <v>253.63599232953601</v>
      </c>
      <c r="L1822">
        <v>197.92968990400499</v>
      </c>
      <c r="M1822">
        <v>43.568266775426203</v>
      </c>
      <c r="N1822">
        <v>0.73153188516963996</v>
      </c>
      <c r="O1822">
        <v>14.631483166515</v>
      </c>
      <c r="P1822">
        <v>136.85344827586201</v>
      </c>
    </row>
    <row r="1823" spans="1:17" hidden="1" x14ac:dyDescent="0.3">
      <c r="A1823" t="s">
        <v>3824</v>
      </c>
      <c r="B1823" t="s">
        <v>3825</v>
      </c>
      <c r="C1823" t="str">
        <f>IFERROR(VLOOKUP(Table1[[#This Row],[Ticker]],[1]!Table2[[Symbol]:[Industry]],2,FALSE),"-")</f>
        <v>-</v>
      </c>
      <c r="D1823" t="s">
        <v>127</v>
      </c>
      <c r="E1823">
        <v>516.97984374999999</v>
      </c>
      <c r="F1823">
        <v>178.1</v>
      </c>
      <c r="G1823">
        <v>840.27932809778395</v>
      </c>
      <c r="H1823">
        <v>12.253596333221701</v>
      </c>
      <c r="I1823">
        <v>19.550867288997601</v>
      </c>
      <c r="J1823">
        <v>13.3770586977432</v>
      </c>
      <c r="K1823">
        <v>161.86535399782201</v>
      </c>
      <c r="L1823">
        <v>126.656554847685</v>
      </c>
      <c r="M1823">
        <v>81.789896487544098</v>
      </c>
      <c r="N1823">
        <v>0.99169959041647004</v>
      </c>
      <c r="O1823">
        <v>19.455362156092001</v>
      </c>
      <c r="P1823">
        <v>870.04357298474895</v>
      </c>
      <c r="Q1823">
        <v>0.17900812887098</v>
      </c>
    </row>
    <row r="1824" spans="1:17" hidden="1" x14ac:dyDescent="0.3">
      <c r="A1824" t="s">
        <v>3826</v>
      </c>
      <c r="B1824" t="s">
        <v>3827</v>
      </c>
      <c r="C1824" t="str">
        <f>IFERROR(VLOOKUP(Table1[[#This Row],[Ticker]],[1]!Table2[[Symbol]:[Industry]],2,FALSE),"-")</f>
        <v>-</v>
      </c>
      <c r="D1824" t="s">
        <v>113</v>
      </c>
      <c r="E1824">
        <v>514.46024999999997</v>
      </c>
      <c r="F1824">
        <v>36012.199999999997</v>
      </c>
      <c r="G1824">
        <v>173.62412916526699</v>
      </c>
      <c r="H1824">
        <v>18.257323967383002</v>
      </c>
      <c r="I1824">
        <v>73.773442966645803</v>
      </c>
      <c r="J1824">
        <v>11.127214444535801</v>
      </c>
      <c r="K1824">
        <v>28362.642642337101</v>
      </c>
      <c r="L1824">
        <v>21371.229576163001</v>
      </c>
      <c r="M1824">
        <v>86.447807014519398</v>
      </c>
      <c r="N1824">
        <v>0.70543130990415304</v>
      </c>
      <c r="O1824">
        <v>7.74126546003854</v>
      </c>
      <c r="P1824">
        <v>267.04819952503698</v>
      </c>
      <c r="Q1824">
        <v>8.3445261981067997E-2</v>
      </c>
    </row>
    <row r="1825" spans="1:17" hidden="1" x14ac:dyDescent="0.3">
      <c r="A1825" t="s">
        <v>3828</v>
      </c>
      <c r="B1825" t="s">
        <v>3829</v>
      </c>
      <c r="C1825" t="str">
        <f>IFERROR(VLOOKUP(Table1[[#This Row],[Ticker]],[1]!Table2[[Symbol]:[Industry]],2,FALSE),"-")</f>
        <v>-</v>
      </c>
      <c r="D1825" t="s">
        <v>46</v>
      </c>
      <c r="E1825">
        <v>514.12574683800005</v>
      </c>
      <c r="F1825">
        <v>38.450000000000003</v>
      </c>
      <c r="G1825">
        <v>91.849587966060398</v>
      </c>
      <c r="H1825">
        <v>47.5101143758638</v>
      </c>
      <c r="I1825">
        <v>-30.267319231946399</v>
      </c>
      <c r="J1825">
        <v>9.1781710447954996</v>
      </c>
      <c r="K1825">
        <v>30.241623804056601</v>
      </c>
      <c r="L1825">
        <v>28.3613834388754</v>
      </c>
      <c r="M1825">
        <v>98.048530491852404</v>
      </c>
      <c r="N1825">
        <v>1.3830717482425201</v>
      </c>
      <c r="O1825">
        <v>34.3302990897269</v>
      </c>
      <c r="Q1825">
        <v>0.16358515400448601</v>
      </c>
    </row>
    <row r="1826" spans="1:17" hidden="1" x14ac:dyDescent="0.3">
      <c r="A1826" t="s">
        <v>3830</v>
      </c>
      <c r="B1826" t="s">
        <v>3831</v>
      </c>
      <c r="C1826" t="str">
        <f>IFERROR(VLOOKUP(Table1[[#This Row],[Ticker]],[1]!Table2[[Symbol]:[Industry]],2,FALSE),"-")</f>
        <v>-</v>
      </c>
      <c r="D1826" t="s">
        <v>72</v>
      </c>
      <c r="E1826">
        <v>513.87932594999995</v>
      </c>
      <c r="F1826">
        <v>693.85</v>
      </c>
      <c r="G1826">
        <v>32.350241094342898</v>
      </c>
      <c r="H1826">
        <v>7.1260127182817401</v>
      </c>
      <c r="I1826">
        <v>7.3446053088621897</v>
      </c>
      <c r="J1826">
        <v>14.328728447926601</v>
      </c>
      <c r="K1826">
        <v>631.19885274774504</v>
      </c>
      <c r="L1826">
        <v>563.11497366405604</v>
      </c>
      <c r="M1826">
        <v>85.800389546009498</v>
      </c>
      <c r="N1826">
        <v>2.8904874138514698</v>
      </c>
      <c r="O1826">
        <v>9.6778842689342106</v>
      </c>
      <c r="P1826">
        <v>87.501688960951199</v>
      </c>
      <c r="Q1826">
        <v>7.5038035869526995E-2</v>
      </c>
    </row>
    <row r="1827" spans="1:17" hidden="1" x14ac:dyDescent="0.3">
      <c r="A1827" t="s">
        <v>3832</v>
      </c>
      <c r="B1827" t="s">
        <v>3833</v>
      </c>
      <c r="C1827" t="str">
        <f>IFERROR(VLOOKUP(Table1[[#This Row],[Ticker]],[1]!Table2[[Symbol]:[Industry]],2,FALSE),"-")</f>
        <v>-</v>
      </c>
      <c r="D1827" t="s">
        <v>2262</v>
      </c>
      <c r="E1827">
        <v>513.57240000000002</v>
      </c>
      <c r="F1827">
        <v>112.9</v>
      </c>
      <c r="G1827">
        <v>-21.258718697633402</v>
      </c>
      <c r="H1827">
        <v>-12.614269836824301</v>
      </c>
      <c r="I1827">
        <v>-14.568650734295799</v>
      </c>
      <c r="J1827">
        <v>-19.2645010719373</v>
      </c>
      <c r="K1827">
        <v>132.89986036141701</v>
      </c>
      <c r="L1827">
        <v>121.440045388298</v>
      </c>
      <c r="M1827">
        <v>35.888053381076297</v>
      </c>
      <c r="N1827">
        <v>2.37726235133854</v>
      </c>
      <c r="O1827">
        <v>64.570416297608503</v>
      </c>
      <c r="P1827">
        <v>35.534213685474199</v>
      </c>
      <c r="Q1827">
        <v>9.2216236271408E-2</v>
      </c>
    </row>
    <row r="1828" spans="1:17" hidden="1" x14ac:dyDescent="0.3">
      <c r="A1828" t="s">
        <v>3834</v>
      </c>
      <c r="B1828" t="s">
        <v>3835</v>
      </c>
      <c r="C1828" t="str">
        <f>IFERROR(VLOOKUP(Table1[[#This Row],[Ticker]],[1]!Table2[[Symbol]:[Industry]],2,FALSE),"-")</f>
        <v>-</v>
      </c>
      <c r="D1828" t="s">
        <v>139</v>
      </c>
      <c r="E1828">
        <v>509.99139863999898</v>
      </c>
      <c r="F1828">
        <v>37.020000000000003</v>
      </c>
      <c r="G1828">
        <v>108.262070902508</v>
      </c>
      <c r="H1828">
        <v>-23.219636050326699</v>
      </c>
      <c r="I1828">
        <v>22.225857533508901</v>
      </c>
      <c r="J1828">
        <v>10.184006588561999</v>
      </c>
      <c r="K1828">
        <v>38.526107131213202</v>
      </c>
      <c r="L1828">
        <v>31.986850507973202</v>
      </c>
      <c r="M1828">
        <v>59.682677612183703</v>
      </c>
      <c r="N1828">
        <v>2.34464666808887</v>
      </c>
      <c r="O1828">
        <v>43.192868719610999</v>
      </c>
      <c r="P1828">
        <v>180.45454545454501</v>
      </c>
      <c r="Q1828">
        <v>1.3892971604071E-2</v>
      </c>
    </row>
    <row r="1829" spans="1:17" hidden="1" x14ac:dyDescent="0.3">
      <c r="A1829" t="s">
        <v>3836</v>
      </c>
      <c r="B1829" t="s">
        <v>3837</v>
      </c>
      <c r="C1829" t="str">
        <f>IFERROR(VLOOKUP(Table1[[#This Row],[Ticker]],[1]!Table2[[Symbol]:[Industry]],2,FALSE),"-")</f>
        <v>-</v>
      </c>
      <c r="D1829" t="s">
        <v>46</v>
      </c>
      <c r="E1829">
        <v>509.77872996000002</v>
      </c>
      <c r="F1829">
        <v>17.97</v>
      </c>
      <c r="G1829">
        <v>187.726921190773</v>
      </c>
      <c r="H1829">
        <v>22.718985803222601</v>
      </c>
      <c r="I1829">
        <v>54.288386335799601</v>
      </c>
      <c r="J1829">
        <v>14.5184220202252</v>
      </c>
      <c r="K1829">
        <v>14.1512799546046</v>
      </c>
      <c r="L1829">
        <v>11.244969483678201</v>
      </c>
      <c r="M1829">
        <v>68.795929319059894</v>
      </c>
      <c r="N1829">
        <v>1.7071870389474799</v>
      </c>
      <c r="O1829">
        <v>15.470228158041101</v>
      </c>
      <c r="P1829">
        <v>224.36823104693099</v>
      </c>
      <c r="Q1829">
        <v>0.12555215545524101</v>
      </c>
    </row>
    <row r="1830" spans="1:17" hidden="1" x14ac:dyDescent="0.3">
      <c r="A1830" t="s">
        <v>3838</v>
      </c>
      <c r="B1830" t="s">
        <v>3839</v>
      </c>
      <c r="C1830" t="str">
        <f>IFERROR(VLOOKUP(Table1[[#This Row],[Ticker]],[1]!Table2[[Symbol]:[Industry]],2,FALSE),"-")</f>
        <v>-</v>
      </c>
      <c r="D1830" t="s">
        <v>262</v>
      </c>
      <c r="E1830">
        <v>508.87529999999998</v>
      </c>
      <c r="F1830">
        <v>1270.95</v>
      </c>
      <c r="G1830">
        <v>7.4947863782216197</v>
      </c>
      <c r="H1830">
        <v>-12.8505680774241</v>
      </c>
      <c r="I1830">
        <v>-22.990807736639901</v>
      </c>
      <c r="J1830">
        <v>-2.5627097309227902</v>
      </c>
      <c r="K1830">
        <v>1359.1835928857899</v>
      </c>
      <c r="L1830">
        <v>1322.44877348971</v>
      </c>
      <c r="M1830">
        <v>36.130514542420997</v>
      </c>
      <c r="N1830">
        <v>0.47114917377330601</v>
      </c>
      <c r="O1830">
        <v>30.685707541602699</v>
      </c>
      <c r="P1830">
        <v>39.664835164835097</v>
      </c>
      <c r="Q1830">
        <v>7.4562850835148006E-2</v>
      </c>
    </row>
    <row r="1831" spans="1:17" hidden="1" x14ac:dyDescent="0.3">
      <c r="A1831" t="s">
        <v>3840</v>
      </c>
      <c r="B1831" t="s">
        <v>3841</v>
      </c>
      <c r="C1831" t="str">
        <f>IFERROR(VLOOKUP(Table1[[#This Row],[Ticker]],[1]!Table2[[Symbol]:[Industry]],2,FALSE),"-")</f>
        <v>-</v>
      </c>
      <c r="D1831" t="s">
        <v>1470</v>
      </c>
      <c r="E1831">
        <v>508.793636225</v>
      </c>
      <c r="F1831">
        <v>464.75</v>
      </c>
      <c r="G1831">
        <v>13.2357551130345</v>
      </c>
      <c r="H1831">
        <v>12.2257545036447</v>
      </c>
      <c r="I1831">
        <v>45.087751128341097</v>
      </c>
      <c r="J1831">
        <v>-3.2119870011815101</v>
      </c>
      <c r="K1831">
        <v>418.43111101573902</v>
      </c>
      <c r="L1831">
        <v>343.693243965531</v>
      </c>
      <c r="M1831">
        <v>55.626393898391903</v>
      </c>
      <c r="N1831">
        <v>0.31265715331764998</v>
      </c>
      <c r="O1831">
        <v>11.8881118881118</v>
      </c>
      <c r="P1831">
        <v>111.24999999999901</v>
      </c>
      <c r="Q1831">
        <v>0.16208039505108299</v>
      </c>
    </row>
    <row r="1832" spans="1:17" hidden="1" x14ac:dyDescent="0.3">
      <c r="A1832" t="s">
        <v>3842</v>
      </c>
      <c r="B1832" t="s">
        <v>3843</v>
      </c>
      <c r="C1832" t="str">
        <f>IFERROR(VLOOKUP(Table1[[#This Row],[Ticker]],[1]!Table2[[Symbol]:[Industry]],2,FALSE),"-")</f>
        <v>-</v>
      </c>
      <c r="D1832" t="s">
        <v>139</v>
      </c>
      <c r="E1832">
        <v>507.50039817599998</v>
      </c>
      <c r="F1832">
        <v>127.54</v>
      </c>
      <c r="G1832">
        <v>282.98656417452298</v>
      </c>
      <c r="H1832">
        <v>52.3595086790396</v>
      </c>
      <c r="I1832">
        <v>97.381387434647806</v>
      </c>
      <c r="J1832">
        <v>10.106481266908601</v>
      </c>
      <c r="K1832">
        <v>94.088915224467598</v>
      </c>
      <c r="L1832">
        <v>70.199625813709204</v>
      </c>
      <c r="M1832">
        <v>87.108058086016896</v>
      </c>
      <c r="N1832">
        <v>2.5180962204368198</v>
      </c>
      <c r="O1832">
        <v>0</v>
      </c>
      <c r="P1832">
        <v>372.37037037036998</v>
      </c>
      <c r="Q1832">
        <v>0.179277126161106</v>
      </c>
    </row>
    <row r="1833" spans="1:17" hidden="1" x14ac:dyDescent="0.3">
      <c r="A1833" t="s">
        <v>3844</v>
      </c>
      <c r="B1833" t="s">
        <v>3845</v>
      </c>
      <c r="C1833" t="str">
        <f>IFERROR(VLOOKUP(Table1[[#This Row],[Ticker]],[1]!Table2[[Symbol]:[Industry]],2,FALSE),"-")</f>
        <v>-</v>
      </c>
      <c r="D1833" t="s">
        <v>259</v>
      </c>
      <c r="E1833">
        <v>506.27771963999999</v>
      </c>
      <c r="F1833">
        <v>485.8</v>
      </c>
      <c r="G1833">
        <v>-45.795713418433998</v>
      </c>
      <c r="H1833">
        <v>-18.914754640367299</v>
      </c>
      <c r="I1833">
        <v>-38.604997520998801</v>
      </c>
      <c r="J1833">
        <v>-9.9593680070750406</v>
      </c>
      <c r="K1833">
        <v>498.49678193496601</v>
      </c>
      <c r="L1833">
        <v>522.08049864255099</v>
      </c>
      <c r="M1833">
        <v>31.5593930896245</v>
      </c>
      <c r="N1833">
        <v>0.59902658180456703</v>
      </c>
      <c r="O1833">
        <v>76.1527377521613</v>
      </c>
      <c r="P1833">
        <v>27.189422699306199</v>
      </c>
      <c r="Q1833">
        <v>0.24872710782167701</v>
      </c>
    </row>
    <row r="1834" spans="1:17" hidden="1" x14ac:dyDescent="0.3">
      <c r="A1834" t="s">
        <v>3846</v>
      </c>
      <c r="B1834" t="s">
        <v>3847</v>
      </c>
      <c r="C1834" t="str">
        <f>IFERROR(VLOOKUP(Table1[[#This Row],[Ticker]],[1]!Table2[[Symbol]:[Industry]],2,FALSE),"-")</f>
        <v>-</v>
      </c>
      <c r="D1834" t="s">
        <v>54</v>
      </c>
      <c r="E1834">
        <v>505.71</v>
      </c>
      <c r="F1834">
        <v>363</v>
      </c>
      <c r="G1834">
        <v>25.231485258209499</v>
      </c>
      <c r="H1834">
        <v>-7.9531785139638496</v>
      </c>
      <c r="I1834">
        <v>22.3897541506478</v>
      </c>
      <c r="J1834">
        <v>2.7163856336171701</v>
      </c>
      <c r="K1834">
        <v>360.82866572281802</v>
      </c>
      <c r="L1834">
        <v>307.39350642378503</v>
      </c>
      <c r="M1834">
        <v>42.972954085151002</v>
      </c>
      <c r="N1834">
        <v>0.31499082457226002</v>
      </c>
      <c r="O1834">
        <v>14.228650137741001</v>
      </c>
      <c r="P1834">
        <v>57.826086956521699</v>
      </c>
    </row>
    <row r="1835" spans="1:17" hidden="1" x14ac:dyDescent="0.3">
      <c r="A1835" t="s">
        <v>3848</v>
      </c>
      <c r="B1835" t="s">
        <v>3849</v>
      </c>
      <c r="C1835" t="str">
        <f>IFERROR(VLOOKUP(Table1[[#This Row],[Ticker]],[1]!Table2[[Symbol]:[Industry]],2,FALSE),"-")</f>
        <v>-</v>
      </c>
      <c r="D1835" t="s">
        <v>127</v>
      </c>
      <c r="E1835">
        <v>505.66572000000002</v>
      </c>
      <c r="F1835">
        <v>19.03</v>
      </c>
      <c r="G1835">
        <v>173.100476598445</v>
      </c>
      <c r="H1835">
        <v>-3.0396185143415999</v>
      </c>
      <c r="I1835">
        <v>-9.8537610239722895</v>
      </c>
      <c r="J1835">
        <v>-2.4384466338911501</v>
      </c>
      <c r="K1835">
        <v>19.494605561763201</v>
      </c>
      <c r="L1835">
        <v>16.688047344411299</v>
      </c>
      <c r="M1835">
        <v>42.654127022849103</v>
      </c>
      <c r="N1835">
        <v>1.1157161237779001</v>
      </c>
      <c r="O1835">
        <v>28.744088281660499</v>
      </c>
      <c r="P1835">
        <v>221.63380281690101</v>
      </c>
      <c r="Q1835">
        <v>0.14623786034800801</v>
      </c>
    </row>
    <row r="1836" spans="1:17" hidden="1" x14ac:dyDescent="0.3">
      <c r="A1836" t="s">
        <v>3850</v>
      </c>
      <c r="B1836" t="s">
        <v>3851</v>
      </c>
      <c r="C1836" t="str">
        <f>IFERROR(VLOOKUP(Table1[[#This Row],[Ticker]],[1]!Table2[[Symbol]:[Industry]],2,FALSE),"-")</f>
        <v>-</v>
      </c>
      <c r="D1836" t="s">
        <v>21</v>
      </c>
      <c r="E1836">
        <v>504.08500800000002</v>
      </c>
      <c r="F1836">
        <v>253.85</v>
      </c>
      <c r="G1836">
        <v>116.33367076984401</v>
      </c>
      <c r="H1836">
        <v>-13.8463212465134</v>
      </c>
      <c r="I1836">
        <v>80.766700154477903</v>
      </c>
      <c r="J1836">
        <v>-5.3329910732605104</v>
      </c>
      <c r="K1836">
        <v>245.84270482123</v>
      </c>
      <c r="L1836">
        <v>185.53491310678601</v>
      </c>
      <c r="M1836">
        <v>42.3105281620577</v>
      </c>
      <c r="N1836">
        <v>0.77819534547360203</v>
      </c>
      <c r="O1836">
        <v>12.708292298601499</v>
      </c>
      <c r="P1836">
        <v>170.05319148936101</v>
      </c>
      <c r="Q1836">
        <v>5.7184849476751003E-2</v>
      </c>
    </row>
    <row r="1837" spans="1:17" hidden="1" x14ac:dyDescent="0.3">
      <c r="A1837" t="s">
        <v>3852</v>
      </c>
      <c r="B1837" t="s">
        <v>3853</v>
      </c>
      <c r="C1837" t="str">
        <f>IFERROR(VLOOKUP(Table1[[#This Row],[Ticker]],[1]!Table2[[Symbol]:[Industry]],2,FALSE),"-")</f>
        <v>-</v>
      </c>
      <c r="D1837" t="s">
        <v>359</v>
      </c>
      <c r="E1837">
        <v>503.68655999999999</v>
      </c>
      <c r="F1837">
        <v>54.42</v>
      </c>
      <c r="G1837">
        <v>50.733267550845397</v>
      </c>
      <c r="H1837">
        <v>16.793039723279701</v>
      </c>
      <c r="I1837">
        <v>11.119677190319001</v>
      </c>
      <c r="J1837">
        <v>9.0623591651602595</v>
      </c>
      <c r="K1837">
        <v>43.407418024015797</v>
      </c>
      <c r="L1837">
        <v>42.183403932537303</v>
      </c>
      <c r="M1837">
        <v>88.897870166147499</v>
      </c>
      <c r="N1837">
        <v>2.3822703621367798</v>
      </c>
      <c r="O1837">
        <v>19.257625872840801</v>
      </c>
      <c r="P1837">
        <v>82.311557788944697</v>
      </c>
      <c r="Q1837">
        <v>5.6527037795672003E-2</v>
      </c>
    </row>
    <row r="1838" spans="1:17" hidden="1" x14ac:dyDescent="0.3">
      <c r="A1838" t="s">
        <v>3854</v>
      </c>
      <c r="B1838" t="s">
        <v>3855</v>
      </c>
      <c r="C1838" t="str">
        <f>IFERROR(VLOOKUP(Table1[[#This Row],[Ticker]],[1]!Table2[[Symbol]:[Industry]],2,FALSE),"-")</f>
        <v>-</v>
      </c>
      <c r="D1838" t="s">
        <v>632</v>
      </c>
      <c r="E1838">
        <v>503.54232304999999</v>
      </c>
      <c r="F1838">
        <v>190.09</v>
      </c>
      <c r="G1838">
        <v>-19.885632170202399</v>
      </c>
      <c r="H1838">
        <v>7.46086964937159</v>
      </c>
      <c r="I1838">
        <v>-5.2560268684073197</v>
      </c>
      <c r="J1838">
        <v>-2.2939587770236299E-2</v>
      </c>
      <c r="K1838">
        <v>183.09376424408001</v>
      </c>
      <c r="L1838">
        <v>176.13262361468199</v>
      </c>
      <c r="M1838">
        <v>54.791803822554002</v>
      </c>
      <c r="N1838">
        <v>1.04216256921616</v>
      </c>
      <c r="O1838">
        <v>20.679678047240699</v>
      </c>
      <c r="P1838">
        <v>40.184365781710902</v>
      </c>
      <c r="Q1838">
        <v>9.1160306635987995E-2</v>
      </c>
    </row>
    <row r="1839" spans="1:17" hidden="1" x14ac:dyDescent="0.3">
      <c r="A1839" t="s">
        <v>3856</v>
      </c>
      <c r="B1839" t="s">
        <v>3857</v>
      </c>
      <c r="C1839" t="str">
        <f>IFERROR(VLOOKUP(Table1[[#This Row],[Ticker]],[1]!Table2[[Symbol]:[Industry]],2,FALSE),"-")</f>
        <v>-</v>
      </c>
      <c r="D1839" t="s">
        <v>650</v>
      </c>
      <c r="E1839">
        <v>503.45195999999999</v>
      </c>
      <c r="F1839">
        <v>665</v>
      </c>
      <c r="G1839">
        <v>101.540102939121</v>
      </c>
      <c r="H1839">
        <v>-5.1264745434964496</v>
      </c>
      <c r="I1839">
        <v>42.527154476939302</v>
      </c>
      <c r="J1839">
        <v>-7.2156321674449799</v>
      </c>
      <c r="K1839">
        <v>654.951628065553</v>
      </c>
      <c r="L1839">
        <v>505.62354542011599</v>
      </c>
      <c r="M1839">
        <v>33.742848357032798</v>
      </c>
      <c r="N1839">
        <v>0.64683071629120503</v>
      </c>
      <c r="O1839">
        <v>10.105263157894701</v>
      </c>
      <c r="P1839">
        <v>183.03894445626699</v>
      </c>
      <c r="Q1839">
        <v>0.17580319502238501</v>
      </c>
    </row>
    <row r="1840" spans="1:17" hidden="1" x14ac:dyDescent="0.3">
      <c r="A1840" t="s">
        <v>3858</v>
      </c>
      <c r="B1840" t="s">
        <v>3859</v>
      </c>
      <c r="C1840" t="str">
        <f>IFERROR(VLOOKUP(Table1[[#This Row],[Ticker]],[1]!Table2[[Symbol]:[Industry]],2,FALSE),"-")</f>
        <v>-</v>
      </c>
      <c r="D1840" t="s">
        <v>1190</v>
      </c>
      <c r="E1840">
        <v>502.992963288</v>
      </c>
      <c r="F1840">
        <v>129.77000000000001</v>
      </c>
      <c r="G1840">
        <v>-8.5363379102213006</v>
      </c>
      <c r="H1840">
        <v>-2.3351427164902399</v>
      </c>
      <c r="I1840">
        <v>-22.676007058706301</v>
      </c>
      <c r="J1840">
        <v>-3.52109280642496</v>
      </c>
      <c r="K1840">
        <v>130.50354119017601</v>
      </c>
      <c r="L1840">
        <v>126.664526503598</v>
      </c>
      <c r="M1840">
        <v>50.5473397947734</v>
      </c>
      <c r="N1840">
        <v>0.53663376384572403</v>
      </c>
      <c r="O1840">
        <v>33.967789165446497</v>
      </c>
      <c r="P1840">
        <v>31.612576064908701</v>
      </c>
      <c r="Q1840">
        <v>2.6245977523887999E-2</v>
      </c>
    </row>
    <row r="1841" spans="1:17" hidden="1" x14ac:dyDescent="0.3">
      <c r="A1841" t="s">
        <v>3860</v>
      </c>
      <c r="B1841" t="s">
        <v>3861</v>
      </c>
      <c r="C1841" t="str">
        <f>IFERROR(VLOOKUP(Table1[[#This Row],[Ticker]],[1]!Table2[[Symbol]:[Industry]],2,FALSE),"-")</f>
        <v>-</v>
      </c>
      <c r="D1841" t="s">
        <v>632</v>
      </c>
      <c r="E1841">
        <v>502.15044019599998</v>
      </c>
      <c r="F1841">
        <v>146.66</v>
      </c>
      <c r="G1841">
        <v>-33.054716367347901</v>
      </c>
      <c r="H1841">
        <v>-16.108377175099701</v>
      </c>
      <c r="I1841">
        <v>-23.903187333263801</v>
      </c>
      <c r="J1841">
        <v>3.3424320288919701E-2</v>
      </c>
      <c r="K1841">
        <v>154.119295696042</v>
      </c>
      <c r="L1841">
        <v>152.24894950479501</v>
      </c>
      <c r="M1841">
        <v>37.189557447443804</v>
      </c>
      <c r="N1841">
        <v>0.65602198908814602</v>
      </c>
      <c r="O1841">
        <v>24.498840856402499</v>
      </c>
      <c r="P1841">
        <v>10.2292371288988</v>
      </c>
      <c r="Q1841">
        <v>5.0504280625228999E-2</v>
      </c>
    </row>
    <row r="1842" spans="1:17" hidden="1" x14ac:dyDescent="0.3">
      <c r="A1842" t="s">
        <v>3862</v>
      </c>
      <c r="B1842" t="s">
        <v>3863</v>
      </c>
      <c r="C1842" t="str">
        <f>IFERROR(VLOOKUP(Table1[[#This Row],[Ticker]],[1]!Table2[[Symbol]:[Industry]],2,FALSE),"-")</f>
        <v>-</v>
      </c>
      <c r="D1842" t="s">
        <v>121</v>
      </c>
      <c r="E1842">
        <v>501.64067249999999</v>
      </c>
      <c r="F1842">
        <v>225</v>
      </c>
      <c r="G1842">
        <v>-46.538796394270797</v>
      </c>
      <c r="H1842">
        <v>-1.2080113522286999</v>
      </c>
      <c r="I1842">
        <v>-24.806574436557199</v>
      </c>
      <c r="J1842">
        <v>-1.5815482106210399</v>
      </c>
      <c r="K1842">
        <v>231.36350778264199</v>
      </c>
      <c r="L1842">
        <v>250.36367243845299</v>
      </c>
      <c r="M1842">
        <v>58.335645784745701</v>
      </c>
      <c r="N1842">
        <v>0.27465986394557801</v>
      </c>
      <c r="O1842">
        <v>37.6666666666666</v>
      </c>
      <c r="P1842">
        <v>5.6338028169014001</v>
      </c>
      <c r="Q1842">
        <v>0.15969701883311399</v>
      </c>
    </row>
    <row r="1843" spans="1:17" hidden="1" x14ac:dyDescent="0.3">
      <c r="A1843" t="s">
        <v>3864</v>
      </c>
      <c r="B1843" t="s">
        <v>3865</v>
      </c>
      <c r="C1843" t="str">
        <f>IFERROR(VLOOKUP(Table1[[#This Row],[Ticker]],[1]!Table2[[Symbol]:[Industry]],2,FALSE),"-")</f>
        <v>-</v>
      </c>
      <c r="D1843" t="s">
        <v>3200</v>
      </c>
      <c r="E1843">
        <v>501.40814399999999</v>
      </c>
      <c r="F1843">
        <v>216.75</v>
      </c>
      <c r="G1843">
        <v>15.938201310067001</v>
      </c>
      <c r="H1843">
        <v>-17.191178739322499</v>
      </c>
      <c r="I1843">
        <v>30.739262764144801</v>
      </c>
      <c r="J1843">
        <v>3.2751113982862701</v>
      </c>
      <c r="M1843">
        <v>50.2365837983305</v>
      </c>
      <c r="O1843">
        <v>49.665513264129103</v>
      </c>
      <c r="P1843">
        <v>52.105263157894697</v>
      </c>
    </row>
    <row r="1844" spans="1:17" hidden="1" x14ac:dyDescent="0.3">
      <c r="A1844" t="s">
        <v>3866</v>
      </c>
      <c r="B1844" t="s">
        <v>3867</v>
      </c>
      <c r="C1844" t="str">
        <f>IFERROR(VLOOKUP(Table1[[#This Row],[Ticker]],[1]!Table2[[Symbol]:[Industry]],2,FALSE),"-")</f>
        <v>-</v>
      </c>
      <c r="D1844" t="s">
        <v>412</v>
      </c>
      <c r="E1844">
        <v>500.326805269999</v>
      </c>
      <c r="F1844">
        <v>26.17</v>
      </c>
      <c r="G1844">
        <v>-33.692291876686397</v>
      </c>
      <c r="H1844">
        <v>-0.49410604929445801</v>
      </c>
      <c r="I1844">
        <v>-19.136808036875301</v>
      </c>
      <c r="J1844">
        <v>1.6756286490660799</v>
      </c>
      <c r="K1844">
        <v>25.701980283934699</v>
      </c>
      <c r="L1844">
        <v>25.598565210868799</v>
      </c>
      <c r="M1844">
        <v>53.866898517046003</v>
      </c>
      <c r="N1844">
        <v>0.87406183903673695</v>
      </c>
      <c r="O1844">
        <v>39.319831868551702</v>
      </c>
      <c r="P1844">
        <v>17.196596506941301</v>
      </c>
      <c r="Q1844">
        <v>5.1327239282298001E-2</v>
      </c>
    </row>
    <row r="1845" spans="1:17" hidden="1" x14ac:dyDescent="0.3">
      <c r="A1845" t="s">
        <v>3868</v>
      </c>
      <c r="B1845" t="s">
        <v>3869</v>
      </c>
      <c r="C1845" t="str">
        <f>IFERROR(VLOOKUP(Table1[[#This Row],[Ticker]],[1]!Table2[[Symbol]:[Industry]],2,FALSE),"-")</f>
        <v>-</v>
      </c>
      <c r="D1845" t="s">
        <v>525</v>
      </c>
      <c r="E1845">
        <v>500.04874000000001</v>
      </c>
      <c r="F1845">
        <v>196.8</v>
      </c>
      <c r="G1845">
        <v>-18.1046704188803</v>
      </c>
      <c r="H1845">
        <v>16.7813574185354</v>
      </c>
      <c r="I1845">
        <v>-2.4681591586269098</v>
      </c>
      <c r="J1845">
        <v>-2.4570669796143001</v>
      </c>
      <c r="K1845">
        <v>188.31435139053099</v>
      </c>
      <c r="M1845">
        <v>62.433200491719198</v>
      </c>
      <c r="N1845">
        <v>0.882829252680428</v>
      </c>
      <c r="O1845">
        <v>68.546747967479604</v>
      </c>
      <c r="P1845">
        <v>32.4806462470548</v>
      </c>
    </row>
    <row r="1846" spans="1:17" hidden="1" x14ac:dyDescent="0.3">
      <c r="A1846" t="s">
        <v>3870</v>
      </c>
      <c r="B1846" t="s">
        <v>3871</v>
      </c>
      <c r="C1846" t="str">
        <f>IFERROR(VLOOKUP(Table1[[#This Row],[Ticker]],[1]!Table2[[Symbol]:[Industry]],2,FALSE),"-")</f>
        <v>-</v>
      </c>
      <c r="D1846" t="s">
        <v>113</v>
      </c>
      <c r="E1846">
        <v>499.47197249999999</v>
      </c>
      <c r="F1846">
        <v>1618.6</v>
      </c>
      <c r="G1846">
        <v>11.2349275508584</v>
      </c>
      <c r="H1846">
        <v>-16.173855600338801</v>
      </c>
      <c r="I1846">
        <v>0.50399441861374805</v>
      </c>
      <c r="J1846">
        <v>-5.1953568410934103</v>
      </c>
      <c r="K1846">
        <v>1698.39919527848</v>
      </c>
      <c r="L1846">
        <v>1530.09255328367</v>
      </c>
      <c r="M1846">
        <v>39.465722775348802</v>
      </c>
      <c r="N1846">
        <v>0.67591442507364596</v>
      </c>
      <c r="O1846">
        <v>32.769059681205903</v>
      </c>
      <c r="P1846">
        <v>65.163265306122398</v>
      </c>
      <c r="Q1846">
        <v>9.2766982901994005E-2</v>
      </c>
    </row>
    <row r="1847" spans="1:17" hidden="1" x14ac:dyDescent="0.3">
      <c r="A1847" t="s">
        <v>3872</v>
      </c>
      <c r="B1847" t="s">
        <v>3873</v>
      </c>
      <c r="C1847" t="str">
        <f>IFERROR(VLOOKUP(Table1[[#This Row],[Ticker]],[1]!Table2[[Symbol]:[Industry]],2,FALSE),"-")</f>
        <v>-</v>
      </c>
      <c r="D1847" t="s">
        <v>92</v>
      </c>
      <c r="E1847">
        <v>498.51074</v>
      </c>
      <c r="F1847">
        <v>198.85</v>
      </c>
      <c r="G1847">
        <v>42.325759440165598</v>
      </c>
      <c r="H1847">
        <v>89.396941834119801</v>
      </c>
      <c r="I1847">
        <v>57.962270700418998</v>
      </c>
      <c r="J1847">
        <v>31.329284095864899</v>
      </c>
      <c r="O1847">
        <v>14.5587125974352</v>
      </c>
      <c r="P1847">
        <v>80.690595184007194</v>
      </c>
    </row>
    <row r="1848" spans="1:17" hidden="1" x14ac:dyDescent="0.3">
      <c r="A1848" t="s">
        <v>3874</v>
      </c>
      <c r="B1848" t="s">
        <v>3875</v>
      </c>
      <c r="C1848" t="str">
        <f>IFERROR(VLOOKUP(Table1[[#This Row],[Ticker]],[1]!Table2[[Symbol]:[Industry]],2,FALSE),"-")</f>
        <v>-</v>
      </c>
      <c r="D1848" t="s">
        <v>51</v>
      </c>
      <c r="E1848">
        <v>498.28460000000001</v>
      </c>
      <c r="F1848">
        <v>113.94</v>
      </c>
      <c r="G1848">
        <v>-61.7606638663746</v>
      </c>
      <c r="H1848">
        <v>-16.824187666693</v>
      </c>
      <c r="I1848">
        <v>-48.285491500158997</v>
      </c>
      <c r="J1848">
        <v>2.7001183652316199</v>
      </c>
      <c r="K1848">
        <v>128.40659918860899</v>
      </c>
      <c r="L1848">
        <v>157.023625933669</v>
      </c>
      <c r="M1848">
        <v>48.680835695199001</v>
      </c>
      <c r="N1848">
        <v>1.50742418963861</v>
      </c>
      <c r="O1848">
        <v>88.651922064244303</v>
      </c>
      <c r="P1848">
        <v>13.712574850299299</v>
      </c>
    </row>
    <row r="1849" spans="1:17" hidden="1" x14ac:dyDescent="0.3">
      <c r="A1849" t="s">
        <v>3876</v>
      </c>
      <c r="B1849" t="s">
        <v>3877</v>
      </c>
      <c r="C1849" t="str">
        <f>IFERROR(VLOOKUP(Table1[[#This Row],[Ticker]],[1]!Table2[[Symbol]:[Industry]],2,FALSE),"-")</f>
        <v>-</v>
      </c>
      <c r="D1849" t="s">
        <v>3878</v>
      </c>
      <c r="E1849">
        <v>497.95501997899999</v>
      </c>
      <c r="F1849">
        <v>77.05</v>
      </c>
      <c r="G1849">
        <v>-87.232943775746193</v>
      </c>
      <c r="H1849">
        <v>24.870850596837201</v>
      </c>
      <c r="I1849">
        <v>4.7949396253330203</v>
      </c>
      <c r="J1849">
        <v>-2.1466920888101599</v>
      </c>
      <c r="K1849">
        <v>67.839164295686999</v>
      </c>
      <c r="L1849">
        <v>77.105608632256804</v>
      </c>
      <c r="M1849">
        <v>58.306862922695103</v>
      </c>
      <c r="N1849">
        <v>0.97837556611256504</v>
      </c>
      <c r="O1849">
        <v>141.75368103132999</v>
      </c>
      <c r="P1849">
        <v>52.7557494052339</v>
      </c>
      <c r="Q1849">
        <v>-0.130075553740538</v>
      </c>
    </row>
    <row r="1850" spans="1:17" hidden="1" x14ac:dyDescent="0.3">
      <c r="A1850" t="s">
        <v>3879</v>
      </c>
      <c r="B1850" t="s">
        <v>3880</v>
      </c>
      <c r="C1850" t="str">
        <f>IFERROR(VLOOKUP(Table1[[#This Row],[Ticker]],[1]!Table2[[Symbol]:[Industry]],2,FALSE),"-")</f>
        <v>-</v>
      </c>
      <c r="D1850" t="s">
        <v>51</v>
      </c>
      <c r="E1850">
        <v>497.62164150000001</v>
      </c>
      <c r="F1850">
        <v>1120.2</v>
      </c>
      <c r="G1850">
        <v>28.688152906216001</v>
      </c>
      <c r="H1850">
        <v>23.249049435897099</v>
      </c>
      <c r="I1850">
        <v>28.1740956415806</v>
      </c>
      <c r="J1850">
        <v>11.728797533352999</v>
      </c>
      <c r="K1850">
        <v>928.56990740160495</v>
      </c>
      <c r="L1850">
        <v>817.58089945898496</v>
      </c>
      <c r="M1850">
        <v>76.213802154945299</v>
      </c>
      <c r="N1850">
        <v>1.1079574741073299</v>
      </c>
      <c r="O1850">
        <v>6.9451883592215502</v>
      </c>
      <c r="P1850">
        <v>90.867268699948895</v>
      </c>
      <c r="Q1850">
        <v>8.9603145148095004E-2</v>
      </c>
    </row>
    <row r="1851" spans="1:17" hidden="1" x14ac:dyDescent="0.3">
      <c r="A1851" t="s">
        <v>3881</v>
      </c>
      <c r="B1851" t="s">
        <v>3882</v>
      </c>
      <c r="C1851" t="str">
        <f>IFERROR(VLOOKUP(Table1[[#This Row],[Ticker]],[1]!Table2[[Symbol]:[Industry]],2,FALSE),"-")</f>
        <v>-</v>
      </c>
      <c r="D1851" t="s">
        <v>1389</v>
      </c>
      <c r="E1851">
        <v>494.64265260000002</v>
      </c>
      <c r="F1851">
        <v>37.47</v>
      </c>
      <c r="G1851">
        <v>-35.972004586590003</v>
      </c>
      <c r="H1851">
        <v>-6.7700429645371099</v>
      </c>
      <c r="I1851">
        <v>-20.8259407980267</v>
      </c>
      <c r="J1851">
        <v>-4.51569371113822</v>
      </c>
      <c r="K1851">
        <v>39.4346740110661</v>
      </c>
      <c r="L1851">
        <v>41.0174406649665</v>
      </c>
      <c r="M1851">
        <v>27.336908013755</v>
      </c>
      <c r="N1851">
        <v>0.92185654241405701</v>
      </c>
      <c r="O1851">
        <v>38.991192954363399</v>
      </c>
      <c r="P1851">
        <v>13.545454545454501</v>
      </c>
      <c r="Q1851">
        <v>-8.6702389624879993E-3</v>
      </c>
    </row>
    <row r="1852" spans="1:17" hidden="1" x14ac:dyDescent="0.3">
      <c r="A1852" t="s">
        <v>3883</v>
      </c>
      <c r="B1852" t="s">
        <v>3884</v>
      </c>
      <c r="C1852" t="str">
        <f>IFERROR(VLOOKUP(Table1[[#This Row],[Ticker]],[1]!Table2[[Symbol]:[Industry]],2,FALSE),"-")</f>
        <v>-</v>
      </c>
      <c r="D1852" t="s">
        <v>528</v>
      </c>
      <c r="E1852">
        <v>492.80516999999998</v>
      </c>
      <c r="F1852">
        <v>398.4</v>
      </c>
      <c r="G1852">
        <v>144.89966410993199</v>
      </c>
      <c r="H1852">
        <v>18.967964561392499</v>
      </c>
      <c r="I1852">
        <v>50.127059199509297</v>
      </c>
      <c r="J1852">
        <v>13.494081839398101</v>
      </c>
      <c r="K1852">
        <v>344.48880580641497</v>
      </c>
      <c r="L1852">
        <v>267.87732654679201</v>
      </c>
      <c r="M1852">
        <v>78.804342729023105</v>
      </c>
      <c r="N1852">
        <v>0.28272805714855898</v>
      </c>
      <c r="O1852">
        <v>9.1867469879518104</v>
      </c>
      <c r="P1852">
        <v>186.20689655172399</v>
      </c>
      <c r="Q1852">
        <v>0.17681852673899101</v>
      </c>
    </row>
    <row r="1853" spans="1:17" hidden="1" x14ac:dyDescent="0.3">
      <c r="A1853" t="s">
        <v>3885</v>
      </c>
      <c r="B1853" t="s">
        <v>3886</v>
      </c>
      <c r="C1853" t="str">
        <f>IFERROR(VLOOKUP(Table1[[#This Row],[Ticker]],[1]!Table2[[Symbol]:[Industry]],2,FALSE),"-")</f>
        <v>-</v>
      </c>
      <c r="D1853" t="s">
        <v>1539</v>
      </c>
      <c r="E1853">
        <v>491.91596920199999</v>
      </c>
      <c r="F1853">
        <v>94.6</v>
      </c>
      <c r="G1853">
        <v>-7.6997287579332196</v>
      </c>
      <c r="H1853">
        <v>-3.0910774054855801</v>
      </c>
      <c r="I1853">
        <v>-4.7635717770010402</v>
      </c>
      <c r="J1853">
        <v>13.1663979244417</v>
      </c>
      <c r="K1853">
        <v>85.586522501019601</v>
      </c>
      <c r="L1853">
        <v>84.605934470104899</v>
      </c>
      <c r="M1853">
        <v>73.424427058535102</v>
      </c>
      <c r="N1853">
        <v>1.5875801400310801</v>
      </c>
      <c r="O1853">
        <v>20.507399577167</v>
      </c>
      <c r="P1853">
        <v>48.275862068965502</v>
      </c>
      <c r="Q1853">
        <v>8.6996470383669006E-2</v>
      </c>
    </row>
    <row r="1854" spans="1:17" hidden="1" x14ac:dyDescent="0.3">
      <c r="A1854" t="s">
        <v>3887</v>
      </c>
      <c r="B1854" t="s">
        <v>3888</v>
      </c>
      <c r="C1854" t="str">
        <f>IFERROR(VLOOKUP(Table1[[#This Row],[Ticker]],[1]!Table2[[Symbol]:[Industry]],2,FALSE),"-")</f>
        <v>-</v>
      </c>
      <c r="D1854" t="s">
        <v>632</v>
      </c>
      <c r="E1854">
        <v>491.10285180599999</v>
      </c>
      <c r="F1854">
        <v>61.4</v>
      </c>
      <c r="G1854">
        <v>-13.586383013739299</v>
      </c>
      <c r="H1854">
        <v>-6.5702298830518799</v>
      </c>
      <c r="I1854">
        <v>-16.975834892534799</v>
      </c>
      <c r="J1854">
        <v>-5.50526751761344</v>
      </c>
      <c r="K1854">
        <v>60.684702875409201</v>
      </c>
      <c r="L1854">
        <v>58.684681966042</v>
      </c>
      <c r="M1854">
        <v>41.913744078709698</v>
      </c>
      <c r="N1854">
        <v>0.66667814329925301</v>
      </c>
      <c r="O1854">
        <v>21.986970684039001</v>
      </c>
      <c r="P1854">
        <v>23.0460921843687</v>
      </c>
      <c r="Q1854">
        <v>-3.1773766123945002E-2</v>
      </c>
    </row>
    <row r="1855" spans="1:17" hidden="1" x14ac:dyDescent="0.3">
      <c r="A1855" t="s">
        <v>3889</v>
      </c>
      <c r="B1855" t="s">
        <v>3890</v>
      </c>
      <c r="C1855" t="str">
        <f>IFERROR(VLOOKUP(Table1[[#This Row],[Ticker]],[1]!Table2[[Symbol]:[Industry]],2,FALSE),"-")</f>
        <v>-</v>
      </c>
      <c r="D1855" t="s">
        <v>54</v>
      </c>
      <c r="E1855">
        <v>490.14513856000002</v>
      </c>
      <c r="F1855">
        <v>15.14</v>
      </c>
      <c r="G1855">
        <v>195.827152962496</v>
      </c>
      <c r="H1855">
        <v>3.9121762576989898</v>
      </c>
      <c r="I1855">
        <v>27.499955802661201</v>
      </c>
      <c r="J1855">
        <v>-1.6958123293730101E-2</v>
      </c>
      <c r="K1855">
        <v>13.503639090319099</v>
      </c>
      <c r="L1855">
        <v>10.333143052127999</v>
      </c>
      <c r="M1855">
        <v>50.596754860588199</v>
      </c>
      <c r="N1855">
        <v>0.35531491150310102</v>
      </c>
      <c r="O1855">
        <v>40.092470277410797</v>
      </c>
      <c r="P1855">
        <v>236.444444444444</v>
      </c>
      <c r="Q1855">
        <v>0.15772139534990601</v>
      </c>
    </row>
    <row r="1856" spans="1:17" hidden="1" x14ac:dyDescent="0.3">
      <c r="A1856" t="s">
        <v>3891</v>
      </c>
      <c r="B1856" t="s">
        <v>3892</v>
      </c>
      <c r="C1856" t="str">
        <f>IFERROR(VLOOKUP(Table1[[#This Row],[Ticker]],[1]!Table2[[Symbol]:[Industry]],2,FALSE),"-")</f>
        <v>-</v>
      </c>
      <c r="D1856" t="s">
        <v>262</v>
      </c>
      <c r="E1856">
        <v>488.95</v>
      </c>
      <c r="F1856">
        <v>137.15</v>
      </c>
      <c r="G1856">
        <v>-9.5099704459308292</v>
      </c>
      <c r="H1856">
        <v>-6.6112780162052802</v>
      </c>
      <c r="I1856">
        <v>-22.6944002933786</v>
      </c>
      <c r="J1856">
        <v>9.2813723456154296E-2</v>
      </c>
      <c r="K1856">
        <v>140.557382027057</v>
      </c>
      <c r="L1856">
        <v>137.235770420504</v>
      </c>
      <c r="M1856">
        <v>51.821811785521099</v>
      </c>
      <c r="N1856">
        <v>0.650614327165707</v>
      </c>
      <c r="O1856">
        <v>23.7331388990156</v>
      </c>
      <c r="P1856">
        <v>33.1553398058252</v>
      </c>
      <c r="Q1856">
        <v>7.4765094916065006E-2</v>
      </c>
    </row>
    <row r="1857" spans="1:17" hidden="1" x14ac:dyDescent="0.3">
      <c r="A1857" t="s">
        <v>3893</v>
      </c>
      <c r="B1857" t="s">
        <v>3894</v>
      </c>
      <c r="C1857" t="str">
        <f>IFERROR(VLOOKUP(Table1[[#This Row],[Ticker]],[1]!Table2[[Symbol]:[Industry]],2,FALSE),"-")</f>
        <v>-</v>
      </c>
      <c r="D1857" t="s">
        <v>156</v>
      </c>
      <c r="E1857">
        <v>488.39327279999998</v>
      </c>
      <c r="F1857">
        <v>64.09</v>
      </c>
      <c r="G1857">
        <v>207.55154458671799</v>
      </c>
      <c r="H1857">
        <v>1.3471276656984901</v>
      </c>
      <c r="I1857">
        <v>45.897235162301698</v>
      </c>
      <c r="J1857">
        <v>3.0764605688132001</v>
      </c>
      <c r="K1857">
        <v>61.720701964875197</v>
      </c>
      <c r="L1857">
        <v>48.032629250560703</v>
      </c>
      <c r="M1857">
        <v>64.486960368774007</v>
      </c>
      <c r="N1857">
        <v>1.26367691479357</v>
      </c>
      <c r="O1857">
        <v>13.6994850990794</v>
      </c>
      <c r="P1857">
        <v>254.08839779005501</v>
      </c>
      <c r="Q1857">
        <v>0.13208968863610401</v>
      </c>
    </row>
    <row r="1858" spans="1:17" hidden="1" x14ac:dyDescent="0.3">
      <c r="A1858" t="s">
        <v>3895</v>
      </c>
      <c r="B1858" t="s">
        <v>3896</v>
      </c>
      <c r="C1858" t="str">
        <f>IFERROR(VLOOKUP(Table1[[#This Row],[Ticker]],[1]!Table2[[Symbol]:[Industry]],2,FALSE),"-")</f>
        <v>-</v>
      </c>
      <c r="D1858" t="s">
        <v>3897</v>
      </c>
      <c r="E1858">
        <v>487.0506848</v>
      </c>
      <c r="F1858">
        <v>249</v>
      </c>
      <c r="G1858">
        <v>62.662339347964902</v>
      </c>
      <c r="H1858">
        <v>-3.8634162663904998</v>
      </c>
      <c r="I1858">
        <v>58.668935353163</v>
      </c>
      <c r="J1858">
        <v>19.953566245057502</v>
      </c>
      <c r="K1858">
        <v>228.92152652957401</v>
      </c>
      <c r="L1858">
        <v>177.68316955726601</v>
      </c>
      <c r="M1858">
        <v>54.781513590281897</v>
      </c>
      <c r="N1858">
        <v>0.41231019567798199</v>
      </c>
      <c r="O1858">
        <v>11.606425702811199</v>
      </c>
      <c r="P1858">
        <v>100.806451612903</v>
      </c>
      <c r="Q1858">
        <v>0.116360615281361</v>
      </c>
    </row>
    <row r="1859" spans="1:17" hidden="1" x14ac:dyDescent="0.3">
      <c r="A1859" t="s">
        <v>3898</v>
      </c>
      <c r="B1859" t="s">
        <v>3899</v>
      </c>
      <c r="C1859" t="str">
        <f>IFERROR(VLOOKUP(Table1[[#This Row],[Ticker]],[1]!Table2[[Symbol]:[Industry]],2,FALSE),"-")</f>
        <v>-</v>
      </c>
      <c r="D1859" t="s">
        <v>1711</v>
      </c>
      <c r="E1859">
        <v>485.98590000000002</v>
      </c>
      <c r="F1859">
        <v>192</v>
      </c>
      <c r="G1859">
        <v>280.49216536944402</v>
      </c>
      <c r="H1859">
        <v>13.5653910319808</v>
      </c>
      <c r="I1859">
        <v>35.288608785739299</v>
      </c>
      <c r="J1859">
        <v>-1.87886625288219</v>
      </c>
      <c r="K1859">
        <v>169.087657587976</v>
      </c>
      <c r="L1859">
        <v>124.63165303938401</v>
      </c>
      <c r="M1859">
        <v>64.202846755841506</v>
      </c>
      <c r="N1859">
        <v>1.0416445623342101</v>
      </c>
      <c r="O1859">
        <v>5.7291666666666696</v>
      </c>
      <c r="P1859">
        <v>368.292682926829</v>
      </c>
      <c r="Q1859">
        <v>0.21220287413934999</v>
      </c>
    </row>
    <row r="1860" spans="1:17" hidden="1" x14ac:dyDescent="0.3">
      <c r="A1860" t="s">
        <v>3900</v>
      </c>
      <c r="B1860" t="s">
        <v>3901</v>
      </c>
      <c r="C1860" t="str">
        <f>IFERROR(VLOOKUP(Table1[[#This Row],[Ticker]],[1]!Table2[[Symbol]:[Industry]],2,FALSE),"-")</f>
        <v>-</v>
      </c>
      <c r="D1860" t="s">
        <v>21</v>
      </c>
      <c r="E1860">
        <v>485.70269999999999</v>
      </c>
      <c r="F1860">
        <v>38.799999999999997</v>
      </c>
      <c r="G1860">
        <v>36.402778667638302</v>
      </c>
      <c r="H1860">
        <v>27.342036343570701</v>
      </c>
      <c r="I1860">
        <v>27.478105789346301</v>
      </c>
      <c r="J1860">
        <v>-9.0774589601072702</v>
      </c>
      <c r="K1860">
        <v>33.8912044045926</v>
      </c>
      <c r="L1860">
        <v>28.365964204941299</v>
      </c>
      <c r="M1860">
        <v>50.820998164294203</v>
      </c>
      <c r="N1860">
        <v>0.52254610617605102</v>
      </c>
      <c r="O1860">
        <v>25.721649484536101</v>
      </c>
      <c r="P1860">
        <v>88.807785888077802</v>
      </c>
      <c r="Q1860">
        <v>4.5266291643089998E-2</v>
      </c>
    </row>
    <row r="1861" spans="1:17" hidden="1" x14ac:dyDescent="0.3">
      <c r="A1861" t="s">
        <v>3902</v>
      </c>
      <c r="B1861" t="s">
        <v>3903</v>
      </c>
      <c r="C1861" t="str">
        <f>IFERROR(VLOOKUP(Table1[[#This Row],[Ticker]],[1]!Table2[[Symbol]:[Industry]],2,FALSE),"-")</f>
        <v>-</v>
      </c>
      <c r="D1861" t="s">
        <v>632</v>
      </c>
      <c r="E1861">
        <v>484.95625000000001</v>
      </c>
      <c r="F1861">
        <v>128.35</v>
      </c>
      <c r="G1861">
        <v>-24.559326854178501</v>
      </c>
      <c r="H1861">
        <v>-8.6502880178262895</v>
      </c>
      <c r="I1861">
        <v>-19.369520263847399</v>
      </c>
      <c r="J1861">
        <v>-2.6732953541843898</v>
      </c>
      <c r="K1861">
        <v>125.254105933936</v>
      </c>
      <c r="L1861">
        <v>123.115608661387</v>
      </c>
      <c r="M1861">
        <v>40.777016205320002</v>
      </c>
      <c r="N1861">
        <v>0.43848360614250798</v>
      </c>
      <c r="O1861">
        <v>20.4518893650175</v>
      </c>
      <c r="P1861">
        <v>26.765432098765402</v>
      </c>
      <c r="Q1861">
        <v>6.5198921352336001E-2</v>
      </c>
    </row>
    <row r="1862" spans="1:17" hidden="1" x14ac:dyDescent="0.3">
      <c r="A1862" t="s">
        <v>3904</v>
      </c>
      <c r="B1862" t="s">
        <v>3905</v>
      </c>
      <c r="C1862" t="str">
        <f>IFERROR(VLOOKUP(Table1[[#This Row],[Ticker]],[1]!Table2[[Symbol]:[Industry]],2,FALSE),"-")</f>
        <v>-</v>
      </c>
      <c r="D1862" t="s">
        <v>151</v>
      </c>
      <c r="E1862">
        <v>484.37924111199999</v>
      </c>
      <c r="F1862">
        <v>40.770000000000003</v>
      </c>
      <c r="G1862">
        <v>-71.354502766621593</v>
      </c>
      <c r="H1862">
        <v>2.7955007272082599</v>
      </c>
      <c r="I1862">
        <v>-29.2786181220293</v>
      </c>
      <c r="J1862">
        <v>10.338053848491599</v>
      </c>
      <c r="K1862">
        <v>41.5626407580868</v>
      </c>
      <c r="L1862">
        <v>48.079070324108699</v>
      </c>
      <c r="M1862">
        <v>61.917235406493603</v>
      </c>
      <c r="N1862">
        <v>1.9552682741952201</v>
      </c>
      <c r="O1862">
        <v>71.326956095167901</v>
      </c>
      <c r="P1862">
        <v>8.6620469083155491</v>
      </c>
      <c r="Q1862">
        <v>-6.456362250172E-2</v>
      </c>
    </row>
    <row r="1863" spans="1:17" hidden="1" x14ac:dyDescent="0.3">
      <c r="A1863" t="s">
        <v>3906</v>
      </c>
      <c r="B1863" t="s">
        <v>3907</v>
      </c>
      <c r="C1863" t="str">
        <f>IFERROR(VLOOKUP(Table1[[#This Row],[Ticker]],[1]!Table2[[Symbol]:[Industry]],2,FALSE),"-")</f>
        <v>-</v>
      </c>
      <c r="D1863" t="s">
        <v>306</v>
      </c>
      <c r="E1863">
        <v>483.88853204999998</v>
      </c>
      <c r="F1863">
        <v>90.55</v>
      </c>
      <c r="G1863">
        <v>-49.666942808239199</v>
      </c>
      <c r="H1863">
        <v>-9.3623907964643003</v>
      </c>
      <c r="I1863">
        <v>-32.771040005867398</v>
      </c>
      <c r="J1863">
        <v>1.3805265299868199</v>
      </c>
      <c r="K1863">
        <v>95.517229746916001</v>
      </c>
      <c r="L1863">
        <v>99.603944025782297</v>
      </c>
      <c r="M1863">
        <v>43.336501814811399</v>
      </c>
      <c r="N1863">
        <v>0.48519427397595399</v>
      </c>
      <c r="O1863">
        <v>46.2727774710104</v>
      </c>
      <c r="P1863">
        <v>17.612676971035199</v>
      </c>
      <c r="Q1863">
        <v>0.157310849146547</v>
      </c>
    </row>
    <row r="1864" spans="1:17" hidden="1" x14ac:dyDescent="0.3">
      <c r="A1864" t="s">
        <v>3908</v>
      </c>
      <c r="B1864" t="s">
        <v>3909</v>
      </c>
      <c r="C1864" t="str">
        <f>IFERROR(VLOOKUP(Table1[[#This Row],[Ticker]],[1]!Table2[[Symbol]:[Industry]],2,FALSE),"-")</f>
        <v>-</v>
      </c>
      <c r="D1864" t="s">
        <v>1374</v>
      </c>
      <c r="E1864">
        <v>483.77810663999998</v>
      </c>
      <c r="F1864">
        <v>237.14</v>
      </c>
      <c r="G1864">
        <v>-33.950103472823997</v>
      </c>
      <c r="H1864">
        <v>-5.6376902005121998</v>
      </c>
      <c r="I1864">
        <v>-25.493833421142899</v>
      </c>
      <c r="J1864">
        <v>-0.73490100883946796</v>
      </c>
      <c r="K1864">
        <v>243.48104772822299</v>
      </c>
      <c r="L1864">
        <v>251.90931847725801</v>
      </c>
      <c r="M1864">
        <v>41.844233972152402</v>
      </c>
      <c r="N1864">
        <v>0.71148212717763304</v>
      </c>
      <c r="O1864">
        <v>32.537741418571301</v>
      </c>
      <c r="P1864">
        <v>2.2816476169937401</v>
      </c>
      <c r="Q1864">
        <v>8.4470321753424005E-2</v>
      </c>
    </row>
    <row r="1865" spans="1:17" hidden="1" x14ac:dyDescent="0.3">
      <c r="A1865" t="s">
        <v>3910</v>
      </c>
      <c r="B1865" t="s">
        <v>3911</v>
      </c>
      <c r="C1865" t="str">
        <f>IFERROR(VLOOKUP(Table1[[#This Row],[Ticker]],[1]!Table2[[Symbol]:[Industry]],2,FALSE),"-")</f>
        <v>-</v>
      </c>
      <c r="D1865" t="s">
        <v>1848</v>
      </c>
      <c r="E1865">
        <v>483.68945600000001</v>
      </c>
      <c r="F1865">
        <v>607.70000000000005</v>
      </c>
      <c r="G1865">
        <v>-7.9196333581434102</v>
      </c>
      <c r="H1865">
        <v>33.103161929813602</v>
      </c>
      <c r="I1865">
        <v>7.7168779021100304</v>
      </c>
      <c r="J1865">
        <v>20.392487003401602</v>
      </c>
      <c r="O1865">
        <v>9.9555701826559098</v>
      </c>
      <c r="P1865">
        <v>27.9368421052631</v>
      </c>
    </row>
    <row r="1866" spans="1:17" hidden="1" x14ac:dyDescent="0.3">
      <c r="A1866" t="s">
        <v>3912</v>
      </c>
      <c r="B1866" t="s">
        <v>3913</v>
      </c>
      <c r="C1866" t="str">
        <f>IFERROR(VLOOKUP(Table1[[#This Row],[Ticker]],[1]!Table2[[Symbol]:[Industry]],2,FALSE),"-")</f>
        <v>-</v>
      </c>
      <c r="D1866" t="s">
        <v>127</v>
      </c>
      <c r="E1866">
        <v>483.54229650000002</v>
      </c>
      <c r="F1866">
        <v>249.9</v>
      </c>
      <c r="G1866">
        <v>-72.621387744108304</v>
      </c>
      <c r="H1866">
        <v>-15.467622173301301</v>
      </c>
      <c r="I1866">
        <v>-39.874279459426297</v>
      </c>
      <c r="J1866">
        <v>-8.1735020264808007</v>
      </c>
      <c r="K1866">
        <v>259.30463974118601</v>
      </c>
      <c r="M1866">
        <v>47.9786954990144</v>
      </c>
      <c r="N1866">
        <v>0.45435828343773799</v>
      </c>
      <c r="O1866">
        <v>78.571428571428498</v>
      </c>
      <c r="P1866">
        <v>12.7198917456021</v>
      </c>
    </row>
    <row r="1867" spans="1:17" hidden="1" x14ac:dyDescent="0.3">
      <c r="A1867" t="s">
        <v>3914</v>
      </c>
      <c r="B1867" t="s">
        <v>3915</v>
      </c>
      <c r="C1867" t="str">
        <f>IFERROR(VLOOKUP(Table1[[#This Row],[Ticker]],[1]!Table2[[Symbol]:[Industry]],2,FALSE),"-")</f>
        <v>-</v>
      </c>
      <c r="D1867" t="s">
        <v>385</v>
      </c>
      <c r="E1867">
        <v>483.50908700000002</v>
      </c>
      <c r="F1867">
        <v>592.54999999999995</v>
      </c>
      <c r="G1867">
        <v>32.420055454331397</v>
      </c>
      <c r="H1867">
        <v>-9.2045881291090995E-2</v>
      </c>
      <c r="I1867">
        <v>-8.5132607633308606</v>
      </c>
      <c r="J1867">
        <v>0.44079077659626298</v>
      </c>
      <c r="K1867">
        <v>581.44182791916705</v>
      </c>
      <c r="L1867">
        <v>512.36162534647599</v>
      </c>
      <c r="M1867">
        <v>44.4774633630662</v>
      </c>
      <c r="N1867">
        <v>0.42542577286231098</v>
      </c>
      <c r="O1867">
        <v>8.8515737068601794</v>
      </c>
      <c r="P1867">
        <v>82.323076923076897</v>
      </c>
      <c r="Q1867">
        <v>4.7813088760621E-2</v>
      </c>
    </row>
    <row r="1868" spans="1:17" hidden="1" x14ac:dyDescent="0.3">
      <c r="A1868" t="s">
        <v>3916</v>
      </c>
      <c r="B1868" t="s">
        <v>3917</v>
      </c>
      <c r="C1868" t="str">
        <f>IFERROR(VLOOKUP(Table1[[#This Row],[Ticker]],[1]!Table2[[Symbol]:[Industry]],2,FALSE),"-")</f>
        <v>-</v>
      </c>
      <c r="D1868" t="s">
        <v>743</v>
      </c>
      <c r="E1868">
        <v>481.92970355999898</v>
      </c>
      <c r="F1868">
        <v>28.76</v>
      </c>
      <c r="G1868">
        <v>1.4401346750783099</v>
      </c>
      <c r="H1868">
        <v>-0.63137203078620996</v>
      </c>
      <c r="I1868">
        <v>0.91226637328797999</v>
      </c>
      <c r="J1868">
        <v>9.5062246585294094E-2</v>
      </c>
      <c r="K1868">
        <v>27.7974258524149</v>
      </c>
      <c r="L1868">
        <v>25.769393823143002</v>
      </c>
      <c r="M1868">
        <v>56.344784633490001</v>
      </c>
      <c r="N1868">
        <v>0.72123272275401096</v>
      </c>
      <c r="O1868">
        <v>4.346314325452</v>
      </c>
      <c r="P1868">
        <v>43.8</v>
      </c>
      <c r="Q1868">
        <v>3.3094991646369998E-3</v>
      </c>
    </row>
    <row r="1869" spans="1:17" hidden="1" x14ac:dyDescent="0.3">
      <c r="A1869" t="s">
        <v>3918</v>
      </c>
      <c r="B1869" t="s">
        <v>3919</v>
      </c>
      <c r="C1869" t="str">
        <f>IFERROR(VLOOKUP(Table1[[#This Row],[Ticker]],[1]!Table2[[Symbol]:[Industry]],2,FALSE),"-")</f>
        <v>-</v>
      </c>
      <c r="D1869" t="s">
        <v>21</v>
      </c>
      <c r="E1869">
        <v>481.90920440000002</v>
      </c>
      <c r="F1869">
        <v>65.900000000000006</v>
      </c>
      <c r="G1869">
        <v>-0.79142122879988697</v>
      </c>
      <c r="H1869">
        <v>-12.680398735758001</v>
      </c>
      <c r="I1869">
        <v>-37.854585478563799</v>
      </c>
      <c r="J1869">
        <v>-5.5508350403972004</v>
      </c>
      <c r="K1869">
        <v>72.216463728800093</v>
      </c>
      <c r="L1869">
        <v>67.504042968285106</v>
      </c>
      <c r="M1869">
        <v>43.672278688951799</v>
      </c>
      <c r="N1869">
        <v>0.16018071023324201</v>
      </c>
      <c r="O1869">
        <v>37.253414264036401</v>
      </c>
      <c r="P1869">
        <v>77.867746288798898</v>
      </c>
      <c r="Q1869">
        <v>0.198070253346953</v>
      </c>
    </row>
    <row r="1870" spans="1:17" hidden="1" x14ac:dyDescent="0.3">
      <c r="A1870" t="s">
        <v>3920</v>
      </c>
      <c r="B1870" t="s">
        <v>3921</v>
      </c>
      <c r="C1870" t="str">
        <f>IFERROR(VLOOKUP(Table1[[#This Row],[Ticker]],[1]!Table2[[Symbol]:[Industry]],2,FALSE),"-")</f>
        <v>-</v>
      </c>
      <c r="D1870" t="s">
        <v>262</v>
      </c>
      <c r="E1870">
        <v>481.36767251999999</v>
      </c>
      <c r="F1870">
        <v>139.05000000000001</v>
      </c>
      <c r="G1870">
        <v>61.264742611317203</v>
      </c>
      <c r="H1870">
        <v>3.1657421846777001</v>
      </c>
      <c r="I1870">
        <v>0.26963371183179502</v>
      </c>
      <c r="J1870">
        <v>12.8796212542702</v>
      </c>
      <c r="K1870">
        <v>128.66383485738601</v>
      </c>
      <c r="L1870">
        <v>117.517424302772</v>
      </c>
      <c r="M1870">
        <v>65.454340548451</v>
      </c>
      <c r="N1870">
        <v>1.7558651200003901</v>
      </c>
      <c r="O1870">
        <v>16.972312117943101</v>
      </c>
      <c r="P1870">
        <v>98.642857142857096</v>
      </c>
      <c r="Q1870">
        <v>0.10453321045595</v>
      </c>
    </row>
    <row r="1871" spans="1:17" hidden="1" x14ac:dyDescent="0.3">
      <c r="A1871" t="s">
        <v>3922</v>
      </c>
      <c r="B1871" t="s">
        <v>3923</v>
      </c>
      <c r="C1871" t="str">
        <f>IFERROR(VLOOKUP(Table1[[#This Row],[Ticker]],[1]!Table2[[Symbol]:[Industry]],2,FALSE),"-")</f>
        <v>-</v>
      </c>
      <c r="D1871" t="s">
        <v>283</v>
      </c>
      <c r="E1871">
        <v>480.57855999999998</v>
      </c>
      <c r="F1871">
        <v>306.05</v>
      </c>
      <c r="G1871">
        <v>40.689667672210199</v>
      </c>
      <c r="H1871">
        <v>-11.817150199265001</v>
      </c>
      <c r="I1871">
        <v>56.326178932463598</v>
      </c>
      <c r="J1871">
        <v>14.5479453525008</v>
      </c>
      <c r="M1871">
        <v>61.263366032979</v>
      </c>
      <c r="O1871">
        <v>23.770625714752398</v>
      </c>
      <c r="P1871">
        <v>78.976608187134502</v>
      </c>
    </row>
    <row r="1872" spans="1:17" hidden="1" x14ac:dyDescent="0.3">
      <c r="A1872" t="s">
        <v>3924</v>
      </c>
      <c r="B1872" t="s">
        <v>3925</v>
      </c>
      <c r="C1872" t="str">
        <f>IFERROR(VLOOKUP(Table1[[#This Row],[Ticker]],[1]!Table2[[Symbol]:[Industry]],2,FALSE),"-")</f>
        <v>-</v>
      </c>
      <c r="D1872" t="s">
        <v>51</v>
      </c>
      <c r="E1872">
        <v>480.40954871999998</v>
      </c>
      <c r="F1872">
        <v>352.45</v>
      </c>
      <c r="G1872">
        <v>17.5194993671088</v>
      </c>
      <c r="H1872">
        <v>-13.4305299641548</v>
      </c>
      <c r="I1872">
        <v>-10.374421881053999</v>
      </c>
      <c r="J1872">
        <v>4.5823592874883801</v>
      </c>
      <c r="K1872">
        <v>367.08476948526499</v>
      </c>
      <c r="L1872">
        <v>339.68862024238001</v>
      </c>
      <c r="M1872">
        <v>45.723712647228503</v>
      </c>
      <c r="N1872">
        <v>0.77740232632151796</v>
      </c>
      <c r="O1872">
        <v>22.003121010072299</v>
      </c>
      <c r="P1872">
        <v>58.440098898628897</v>
      </c>
      <c r="Q1872">
        <v>-3.1028138204100001E-2</v>
      </c>
    </row>
    <row r="1873" spans="1:17" hidden="1" x14ac:dyDescent="0.3">
      <c r="A1873" t="s">
        <v>3926</v>
      </c>
      <c r="B1873" t="s">
        <v>3927</v>
      </c>
      <c r="C1873" t="str">
        <f>IFERROR(VLOOKUP(Table1[[#This Row],[Ticker]],[1]!Table2[[Symbol]:[Industry]],2,FALSE),"-")</f>
        <v>-</v>
      </c>
      <c r="D1873" t="s">
        <v>46</v>
      </c>
      <c r="E1873">
        <v>480.23039999999997</v>
      </c>
      <c r="F1873">
        <v>262.8</v>
      </c>
      <c r="G1873">
        <v>91.168920308494805</v>
      </c>
      <c r="H1873">
        <v>-12.316463404709101</v>
      </c>
      <c r="I1873">
        <v>106.80543156874801</v>
      </c>
      <c r="J1873">
        <v>2.5521382386147402</v>
      </c>
      <c r="K1873">
        <v>288.35885918300801</v>
      </c>
      <c r="M1873">
        <v>47.351720838568198</v>
      </c>
      <c r="N1873">
        <v>0.49610536218250201</v>
      </c>
      <c r="O1873">
        <v>89.041095890410901</v>
      </c>
      <c r="P1873">
        <v>173.75</v>
      </c>
    </row>
    <row r="1874" spans="1:17" hidden="1" x14ac:dyDescent="0.3">
      <c r="A1874" t="s">
        <v>3928</v>
      </c>
      <c r="B1874" t="s">
        <v>3929</v>
      </c>
      <c r="C1874" t="str">
        <f>IFERROR(VLOOKUP(Table1[[#This Row],[Ticker]],[1]!Table2[[Symbol]:[Industry]],2,FALSE),"-")</f>
        <v>-</v>
      </c>
      <c r="D1874" t="s">
        <v>971</v>
      </c>
      <c r="E1874">
        <v>478.11080364999998</v>
      </c>
      <c r="F1874">
        <v>261.35000000000002</v>
      </c>
      <c r="G1874">
        <v>-4.0547691774897601</v>
      </c>
      <c r="H1874">
        <v>-19.980263050547698</v>
      </c>
      <c r="I1874">
        <v>11.581742082763601</v>
      </c>
      <c r="J1874">
        <v>-2.2339608454637498</v>
      </c>
      <c r="K1874">
        <v>296.23934661483497</v>
      </c>
      <c r="M1874">
        <v>33.471109868663397</v>
      </c>
      <c r="O1874">
        <v>52.783623493399602</v>
      </c>
      <c r="P1874">
        <v>31.994949494949498</v>
      </c>
    </row>
    <row r="1875" spans="1:17" hidden="1" x14ac:dyDescent="0.3">
      <c r="A1875" t="s">
        <v>3930</v>
      </c>
      <c r="B1875" t="s">
        <v>3931</v>
      </c>
      <c r="C1875" t="str">
        <f>IFERROR(VLOOKUP(Table1[[#This Row],[Ticker]],[1]!Table2[[Symbol]:[Industry]],2,FALSE),"-")</f>
        <v>-</v>
      </c>
      <c r="D1875" t="s">
        <v>359</v>
      </c>
      <c r="E1875">
        <v>477.69809165999999</v>
      </c>
      <c r="F1875">
        <v>5554.3</v>
      </c>
      <c r="G1875">
        <v>11.1148704176558</v>
      </c>
      <c r="H1875">
        <v>55.012115017447897</v>
      </c>
      <c r="I1875">
        <v>50.700517727245902</v>
      </c>
      <c r="J1875">
        <v>3.34111834473042</v>
      </c>
      <c r="K1875">
        <v>4543.5463753644799</v>
      </c>
      <c r="L1875">
        <v>3911.28144734433</v>
      </c>
      <c r="M1875">
        <v>59.350280671841901</v>
      </c>
      <c r="N1875">
        <v>0.74352100089365503</v>
      </c>
      <c r="O1875">
        <v>8.0244135174549296</v>
      </c>
      <c r="P1875">
        <v>77.709166533354605</v>
      </c>
      <c r="Q1875">
        <v>9.8813213568193003E-2</v>
      </c>
    </row>
    <row r="1876" spans="1:17" hidden="1" x14ac:dyDescent="0.3">
      <c r="A1876" t="s">
        <v>3932</v>
      </c>
      <c r="B1876" t="s">
        <v>3933</v>
      </c>
      <c r="C1876" t="str">
        <f>IFERROR(VLOOKUP(Table1[[#This Row],[Ticker]],[1]!Table2[[Symbol]:[Industry]],2,FALSE),"-")</f>
        <v>-</v>
      </c>
      <c r="D1876" t="s">
        <v>1848</v>
      </c>
      <c r="E1876">
        <v>477.194880847999</v>
      </c>
      <c r="F1876">
        <v>78.75</v>
      </c>
      <c r="G1876">
        <v>51.8966547670137</v>
      </c>
      <c r="H1876">
        <v>22.034617447742502</v>
      </c>
      <c r="I1876">
        <v>-2.4256059671375501</v>
      </c>
      <c r="J1876">
        <v>-11.0950174710787</v>
      </c>
      <c r="K1876">
        <v>70.940433279609906</v>
      </c>
      <c r="L1876">
        <v>63.587099233211802</v>
      </c>
      <c r="M1876">
        <v>60.518856620567099</v>
      </c>
      <c r="N1876">
        <v>3.6772982754045902</v>
      </c>
      <c r="O1876">
        <v>18.539682539682499</v>
      </c>
      <c r="P1876">
        <v>85.731132075471606</v>
      </c>
      <c r="Q1876">
        <v>6.1940883705182997E-2</v>
      </c>
    </row>
    <row r="1877" spans="1:17" hidden="1" x14ac:dyDescent="0.3">
      <c r="A1877" t="s">
        <v>3934</v>
      </c>
      <c r="B1877" t="s">
        <v>3935</v>
      </c>
      <c r="C1877" t="str">
        <f>IFERROR(VLOOKUP(Table1[[#This Row],[Ticker]],[1]!Table2[[Symbol]:[Industry]],2,FALSE),"-")</f>
        <v>-</v>
      </c>
      <c r="D1877" t="s">
        <v>3936</v>
      </c>
      <c r="E1877">
        <v>476.275706824</v>
      </c>
      <c r="F1877">
        <v>95.74</v>
      </c>
      <c r="G1877">
        <v>-65.552306590520104</v>
      </c>
      <c r="H1877">
        <v>11.8305956412676</v>
      </c>
      <c r="I1877">
        <v>-41.952837282950199</v>
      </c>
      <c r="J1877">
        <v>13.6677478473033</v>
      </c>
      <c r="K1877">
        <v>92.967485894568298</v>
      </c>
      <c r="L1877">
        <v>112.016151270789</v>
      </c>
      <c r="M1877">
        <v>64.430696246655302</v>
      </c>
      <c r="N1877">
        <v>5.6068383231334904</v>
      </c>
      <c r="O1877">
        <v>84.875705034468297</v>
      </c>
      <c r="P1877">
        <v>19.674999999999901</v>
      </c>
      <c r="Q1877">
        <v>-2.2007776610357001E-2</v>
      </c>
    </row>
    <row r="1878" spans="1:17" hidden="1" x14ac:dyDescent="0.3">
      <c r="A1878" t="s">
        <v>3937</v>
      </c>
      <c r="B1878" t="s">
        <v>3938</v>
      </c>
      <c r="C1878" t="str">
        <f>IFERROR(VLOOKUP(Table1[[#This Row],[Ticker]],[1]!Table2[[Symbol]:[Industry]],2,FALSE),"-")</f>
        <v>-</v>
      </c>
      <c r="D1878" t="s">
        <v>306</v>
      </c>
      <c r="E1878">
        <v>476.089031917</v>
      </c>
      <c r="F1878">
        <v>87.11</v>
      </c>
      <c r="G1878">
        <v>-13.384819369263401</v>
      </c>
      <c r="H1878">
        <v>3.8889625910080401</v>
      </c>
      <c r="I1878">
        <v>-2.11796122090001</v>
      </c>
      <c r="J1878">
        <v>-4.17841604627435</v>
      </c>
      <c r="K1878">
        <v>86.857717668958003</v>
      </c>
      <c r="L1878">
        <v>81.230348486125905</v>
      </c>
      <c r="N1878">
        <v>1.1697176045364901</v>
      </c>
      <c r="O1878">
        <v>16.289748593732</v>
      </c>
      <c r="P1878">
        <v>31.984848484848399</v>
      </c>
    </row>
    <row r="1879" spans="1:17" hidden="1" x14ac:dyDescent="0.3">
      <c r="A1879" t="s">
        <v>3939</v>
      </c>
      <c r="B1879" t="s">
        <v>3940</v>
      </c>
      <c r="C1879" t="str">
        <f>IFERROR(VLOOKUP(Table1[[#This Row],[Ticker]],[1]!Table2[[Symbol]:[Industry]],2,FALSE),"-")</f>
        <v>-</v>
      </c>
      <c r="D1879" t="s">
        <v>175</v>
      </c>
      <c r="E1879">
        <v>475.3</v>
      </c>
      <c r="F1879">
        <v>194</v>
      </c>
      <c r="G1879">
        <v>-2.7593349033320802</v>
      </c>
      <c r="H1879">
        <v>-5.2406701860326503</v>
      </c>
      <c r="I1879">
        <v>3.44802394904554</v>
      </c>
      <c r="J1879">
        <v>-1.08776197125164</v>
      </c>
      <c r="K1879">
        <v>194.81566607331001</v>
      </c>
      <c r="L1879">
        <v>180.481741667009</v>
      </c>
      <c r="M1879">
        <v>50.391993181082498</v>
      </c>
      <c r="N1879">
        <v>0.363481228668942</v>
      </c>
      <c r="O1879">
        <v>18.556701030927801</v>
      </c>
      <c r="P1879">
        <v>49.116064565718602</v>
      </c>
      <c r="Q1879">
        <v>9.4824366417319006E-2</v>
      </c>
    </row>
    <row r="1880" spans="1:17" hidden="1" x14ac:dyDescent="0.3">
      <c r="A1880" t="s">
        <v>3941</v>
      </c>
      <c r="B1880" t="s">
        <v>3942</v>
      </c>
      <c r="C1880" t="str">
        <f>IFERROR(VLOOKUP(Table1[[#This Row],[Ticker]],[1]!Table2[[Symbol]:[Industry]],2,FALSE),"-")</f>
        <v>-</v>
      </c>
      <c r="D1880" t="s">
        <v>1092</v>
      </c>
      <c r="E1880">
        <v>474.529355519999</v>
      </c>
      <c r="F1880">
        <v>261.05</v>
      </c>
      <c r="G1880">
        <v>193.51748885916399</v>
      </c>
      <c r="H1880">
        <v>-0.85740308566626</v>
      </c>
      <c r="I1880">
        <v>126.139178476371</v>
      </c>
      <c r="J1880">
        <v>1.4632302500599299</v>
      </c>
      <c r="K1880">
        <v>261.97365152011298</v>
      </c>
      <c r="L1880">
        <v>195.390296342971</v>
      </c>
      <c r="M1880">
        <v>50.647235307824197</v>
      </c>
      <c r="N1880">
        <v>0.56072151665746295</v>
      </c>
      <c r="O1880">
        <v>30.2240950009576</v>
      </c>
      <c r="P1880">
        <v>226.3125</v>
      </c>
      <c r="Q1880">
        <v>0.13282885893369301</v>
      </c>
    </row>
    <row r="1881" spans="1:17" hidden="1" x14ac:dyDescent="0.3">
      <c r="A1881" t="s">
        <v>3943</v>
      </c>
      <c r="B1881" t="s">
        <v>3944</v>
      </c>
      <c r="C1881" t="str">
        <f>IFERROR(VLOOKUP(Table1[[#This Row],[Ticker]],[1]!Table2[[Symbol]:[Industry]],2,FALSE),"-")</f>
        <v>-</v>
      </c>
      <c r="D1881" t="s">
        <v>262</v>
      </c>
      <c r="E1881">
        <v>473.90799500000003</v>
      </c>
      <c r="F1881">
        <v>1450</v>
      </c>
      <c r="G1881">
        <v>-28.365643488364</v>
      </c>
      <c r="H1881">
        <v>-3.5603491969966998</v>
      </c>
      <c r="I1881">
        <v>-26.514440575352499</v>
      </c>
      <c r="J1881">
        <v>-2.8339855887521299</v>
      </c>
      <c r="K1881">
        <v>1477.3849707480699</v>
      </c>
      <c r="L1881">
        <v>1474.6557703031301</v>
      </c>
      <c r="M1881">
        <v>52.3784036496887</v>
      </c>
      <c r="N1881">
        <v>0.42233502538070999</v>
      </c>
      <c r="O1881">
        <v>33.448275862068897</v>
      </c>
      <c r="P1881">
        <v>15.999999999999901</v>
      </c>
      <c r="Q1881">
        <v>0.17653758641578099</v>
      </c>
    </row>
    <row r="1882" spans="1:17" hidden="1" x14ac:dyDescent="0.3">
      <c r="A1882" t="s">
        <v>3945</v>
      </c>
      <c r="B1882" t="s">
        <v>3946</v>
      </c>
      <c r="C1882" t="str">
        <f>IFERROR(VLOOKUP(Table1[[#This Row],[Ticker]],[1]!Table2[[Symbol]:[Industry]],2,FALSE),"-")</f>
        <v>-</v>
      </c>
      <c r="D1882" t="s">
        <v>561</v>
      </c>
      <c r="E1882">
        <v>473.63737138499999</v>
      </c>
      <c r="F1882">
        <v>638.29999999999995</v>
      </c>
      <c r="G1882">
        <v>23.489056433562698</v>
      </c>
      <c r="H1882">
        <v>-16.989279335011201</v>
      </c>
      <c r="I1882">
        <v>11.3489717005928</v>
      </c>
      <c r="J1882">
        <v>-0.39416186316214002</v>
      </c>
      <c r="K1882">
        <v>664.74846190620201</v>
      </c>
      <c r="L1882">
        <v>568.84974312554505</v>
      </c>
      <c r="M1882">
        <v>35.194786065461699</v>
      </c>
      <c r="N1882">
        <v>0.87114090023013102</v>
      </c>
      <c r="O1882">
        <v>25.207582641391198</v>
      </c>
      <c r="P1882">
        <v>71.539908626713199</v>
      </c>
      <c r="Q1882">
        <v>4.1680275311180001E-2</v>
      </c>
    </row>
    <row r="1883" spans="1:17" hidden="1" x14ac:dyDescent="0.3">
      <c r="A1883" t="s">
        <v>3947</v>
      </c>
      <c r="B1883" t="s">
        <v>3948</v>
      </c>
      <c r="C1883" t="str">
        <f>IFERROR(VLOOKUP(Table1[[#This Row],[Ticker]],[1]!Table2[[Symbol]:[Industry]],2,FALSE),"-")</f>
        <v>-</v>
      </c>
      <c r="D1883" t="s">
        <v>193</v>
      </c>
      <c r="E1883">
        <v>472.46140032</v>
      </c>
      <c r="F1883">
        <v>445.9</v>
      </c>
      <c r="G1883">
        <v>107.290513220424</v>
      </c>
      <c r="H1883">
        <v>24.770557710846401</v>
      </c>
      <c r="I1883">
        <v>12.2253408986492</v>
      </c>
      <c r="J1883">
        <v>12.631585649461099</v>
      </c>
      <c r="K1883">
        <v>373.495178770162</v>
      </c>
      <c r="L1883">
        <v>314.77232480406201</v>
      </c>
      <c r="M1883">
        <v>86.522577545629304</v>
      </c>
      <c r="N1883">
        <v>2.4914515277895899</v>
      </c>
      <c r="O1883">
        <v>6.7503924646781899</v>
      </c>
      <c r="P1883">
        <v>167.48650269946</v>
      </c>
      <c r="Q1883">
        <v>0.125157305098966</v>
      </c>
    </row>
    <row r="1884" spans="1:17" hidden="1" x14ac:dyDescent="0.3">
      <c r="A1884" t="s">
        <v>3949</v>
      </c>
      <c r="B1884" t="s">
        <v>3950</v>
      </c>
      <c r="C1884" t="str">
        <f>IFERROR(VLOOKUP(Table1[[#This Row],[Ticker]],[1]!Table2[[Symbol]:[Industry]],2,FALSE),"-")</f>
        <v>-</v>
      </c>
      <c r="D1884" t="s">
        <v>21</v>
      </c>
      <c r="E1884">
        <v>471.80634718999897</v>
      </c>
      <c r="F1884">
        <v>10.93</v>
      </c>
      <c r="G1884">
        <v>-85.369443912148199</v>
      </c>
      <c r="H1884">
        <v>0.48785092502892602</v>
      </c>
      <c r="I1884">
        <v>-63.076822837361199</v>
      </c>
      <c r="J1884">
        <v>-10.562303478300301</v>
      </c>
      <c r="K1884">
        <v>12.0850248868483</v>
      </c>
      <c r="L1884">
        <v>16.289602413384301</v>
      </c>
      <c r="M1884">
        <v>27.982036051058401</v>
      </c>
      <c r="N1884">
        <v>0.23010430032729401</v>
      </c>
      <c r="O1884">
        <v>167.88655077767601</v>
      </c>
      <c r="P1884">
        <v>14.450261780104601</v>
      </c>
      <c r="Q1884">
        <v>0.124117388861953</v>
      </c>
    </row>
    <row r="1885" spans="1:17" hidden="1" x14ac:dyDescent="0.3">
      <c r="A1885" t="s">
        <v>3951</v>
      </c>
      <c r="B1885" t="s">
        <v>3952</v>
      </c>
      <c r="C1885" t="str">
        <f>IFERROR(VLOOKUP(Table1[[#This Row],[Ticker]],[1]!Table2[[Symbol]:[Industry]],2,FALSE),"-")</f>
        <v>-</v>
      </c>
      <c r="D1885" t="s">
        <v>971</v>
      </c>
      <c r="E1885">
        <v>469.78383936</v>
      </c>
      <c r="F1885">
        <v>4.26</v>
      </c>
      <c r="G1885">
        <v>27.9039630183293</v>
      </c>
      <c r="H1885">
        <v>6.9673518162945198</v>
      </c>
      <c r="I1885">
        <v>-10.892597498245101</v>
      </c>
      <c r="J1885">
        <v>-4.8589828071625503</v>
      </c>
      <c r="K1885">
        <v>4.1083821987811904</v>
      </c>
      <c r="L1885">
        <v>3.9672849839090398</v>
      </c>
      <c r="M1885">
        <v>56.379913941291001</v>
      </c>
      <c r="N1885">
        <v>2.7056444309446501</v>
      </c>
      <c r="O1885">
        <v>77.588116031727296</v>
      </c>
      <c r="P1885">
        <v>63.6179515998342</v>
      </c>
      <c r="Q1885">
        <v>0.14226128944582001</v>
      </c>
    </row>
    <row r="1886" spans="1:17" hidden="1" x14ac:dyDescent="0.3">
      <c r="A1886" t="s">
        <v>3953</v>
      </c>
      <c r="B1886" t="s">
        <v>3954</v>
      </c>
      <c r="C1886" t="str">
        <f>IFERROR(VLOOKUP(Table1[[#This Row],[Ticker]],[1]!Table2[[Symbol]:[Industry]],2,FALSE),"-")</f>
        <v>-</v>
      </c>
      <c r="D1886" t="s">
        <v>528</v>
      </c>
      <c r="E1886">
        <v>468.69328643999899</v>
      </c>
      <c r="F1886">
        <v>191.95</v>
      </c>
      <c r="G1886">
        <v>99.978424173477293</v>
      </c>
      <c r="H1886">
        <v>7.5791574947864504</v>
      </c>
      <c r="I1886">
        <v>47.514371636445802</v>
      </c>
      <c r="J1886">
        <v>2.10417290872839</v>
      </c>
      <c r="K1886">
        <v>176.63836481375299</v>
      </c>
      <c r="L1886">
        <v>148.37012921323699</v>
      </c>
      <c r="M1886">
        <v>59.856865355024603</v>
      </c>
      <c r="N1886">
        <v>0.164896445791339</v>
      </c>
      <c r="O1886">
        <v>7.8405834852826199</v>
      </c>
      <c r="P1886">
        <v>134.085365853658</v>
      </c>
      <c r="Q1886">
        <v>4.3272654247248001E-2</v>
      </c>
    </row>
    <row r="1887" spans="1:17" hidden="1" x14ac:dyDescent="0.3">
      <c r="A1887" t="s">
        <v>3955</v>
      </c>
      <c r="B1887" t="s">
        <v>3956</v>
      </c>
      <c r="C1887" t="str">
        <f>IFERROR(VLOOKUP(Table1[[#This Row],[Ticker]],[1]!Table2[[Symbol]:[Industry]],2,FALSE),"-")</f>
        <v>-</v>
      </c>
      <c r="D1887" t="s">
        <v>139</v>
      </c>
      <c r="E1887">
        <v>467.88043927799998</v>
      </c>
      <c r="F1887">
        <v>30.45</v>
      </c>
      <c r="G1887">
        <v>-19.637662608484401</v>
      </c>
      <c r="H1887">
        <v>-4.21752566559356</v>
      </c>
      <c r="I1887">
        <v>-28.952908451886799</v>
      </c>
      <c r="J1887">
        <v>-3.2463500280014399</v>
      </c>
      <c r="K1887">
        <v>31.043484965229698</v>
      </c>
      <c r="L1887">
        <v>31.720023605639199</v>
      </c>
      <c r="M1887">
        <v>48.328829368368702</v>
      </c>
      <c r="N1887">
        <v>0.797000157540945</v>
      </c>
      <c r="O1887">
        <v>47.126436781609101</v>
      </c>
      <c r="P1887">
        <v>18.4824902723735</v>
      </c>
      <c r="Q1887">
        <v>8.6680388720940006E-3</v>
      </c>
    </row>
    <row r="1888" spans="1:17" hidden="1" x14ac:dyDescent="0.3">
      <c r="A1888" t="s">
        <v>3957</v>
      </c>
      <c r="B1888" t="s">
        <v>3958</v>
      </c>
      <c r="C1888" t="str">
        <f>IFERROR(VLOOKUP(Table1[[#This Row],[Ticker]],[1]!Table2[[Symbol]:[Industry]],2,FALSE),"-")</f>
        <v>-</v>
      </c>
      <c r="D1888" t="s">
        <v>306</v>
      </c>
      <c r="E1888">
        <v>467.66368655999997</v>
      </c>
      <c r="F1888">
        <v>390.2</v>
      </c>
      <c r="G1888">
        <v>-33.762276625186601</v>
      </c>
      <c r="H1888">
        <v>3.6403435936506199</v>
      </c>
      <c r="I1888">
        <v>16.548756661298601</v>
      </c>
      <c r="J1888">
        <v>4.3983889488727801</v>
      </c>
      <c r="K1888">
        <v>352.94768106125201</v>
      </c>
      <c r="L1888">
        <v>316.58485150741399</v>
      </c>
      <c r="M1888">
        <v>64.284899566639893</v>
      </c>
      <c r="N1888">
        <v>0.332795756113622</v>
      </c>
      <c r="O1888">
        <v>7.30394669400307</v>
      </c>
      <c r="P1888">
        <v>66.042553191489304</v>
      </c>
      <c r="Q1888">
        <v>-3.2683427108881002E-2</v>
      </c>
    </row>
    <row r="1889" spans="1:17" hidden="1" x14ac:dyDescent="0.3">
      <c r="A1889" t="s">
        <v>3959</v>
      </c>
      <c r="B1889" t="s">
        <v>3960</v>
      </c>
      <c r="C1889" t="str">
        <f>IFERROR(VLOOKUP(Table1[[#This Row],[Ticker]],[1]!Table2[[Symbol]:[Industry]],2,FALSE),"-")</f>
        <v>-</v>
      </c>
      <c r="D1889" t="s">
        <v>632</v>
      </c>
      <c r="E1889">
        <v>467.50671</v>
      </c>
      <c r="F1889">
        <v>199.9</v>
      </c>
      <c r="G1889">
        <v>247.76172300727399</v>
      </c>
      <c r="H1889">
        <v>5.4526524786155202</v>
      </c>
      <c r="I1889">
        <v>233.52444028633099</v>
      </c>
      <c r="J1889">
        <v>-1.58907033451485</v>
      </c>
      <c r="K1889">
        <v>169.25860315100999</v>
      </c>
      <c r="L1889">
        <v>106.98662556851799</v>
      </c>
      <c r="M1889">
        <v>70.365807111524404</v>
      </c>
      <c r="N1889">
        <v>0.60134228187919403</v>
      </c>
      <c r="O1889">
        <v>2.35117558779389</v>
      </c>
      <c r="P1889">
        <v>392.97163995067802</v>
      </c>
      <c r="Q1889">
        <v>9.0625225462354006E-2</v>
      </c>
    </row>
    <row r="1890" spans="1:17" hidden="1" x14ac:dyDescent="0.3">
      <c r="A1890" t="s">
        <v>3961</v>
      </c>
      <c r="B1890" t="s">
        <v>3962</v>
      </c>
      <c r="C1890" t="str">
        <f>IFERROR(VLOOKUP(Table1[[#This Row],[Ticker]],[1]!Table2[[Symbol]:[Industry]],2,FALSE),"-")</f>
        <v>-</v>
      </c>
      <c r="D1890" t="s">
        <v>632</v>
      </c>
      <c r="E1890">
        <v>467.40875</v>
      </c>
      <c r="F1890">
        <v>1423.15</v>
      </c>
      <c r="G1890">
        <v>9453.7374386147203</v>
      </c>
      <c r="H1890">
        <v>45.630226006764502</v>
      </c>
      <c r="I1890">
        <v>452.412871468829</v>
      </c>
      <c r="J1890">
        <v>9.2577330836122993</v>
      </c>
      <c r="K1890">
        <v>1021.29593117652</v>
      </c>
      <c r="L1890">
        <v>590.62649776628098</v>
      </c>
      <c r="M1890">
        <v>98.903299879619993</v>
      </c>
      <c r="N1890">
        <v>0.60820384427329499</v>
      </c>
      <c r="O1890">
        <v>0</v>
      </c>
      <c r="P1890">
        <v>9483.5016835016795</v>
      </c>
      <c r="Q1890">
        <v>0.45260919093728103</v>
      </c>
    </row>
    <row r="1891" spans="1:17" hidden="1" x14ac:dyDescent="0.3">
      <c r="A1891" t="s">
        <v>3963</v>
      </c>
      <c r="B1891" t="s">
        <v>3964</v>
      </c>
      <c r="C1891" t="str">
        <f>IFERROR(VLOOKUP(Table1[[#This Row],[Ticker]],[1]!Table2[[Symbol]:[Industry]],2,FALSE),"-")</f>
        <v>-</v>
      </c>
      <c r="D1891" t="s">
        <v>561</v>
      </c>
      <c r="E1891">
        <v>466.25644999999997</v>
      </c>
      <c r="F1891">
        <v>432.95</v>
      </c>
      <c r="G1891">
        <v>-1.8428384753832601</v>
      </c>
      <c r="H1891">
        <v>0.37997493005615102</v>
      </c>
      <c r="I1891">
        <v>-5.6189616968874603</v>
      </c>
      <c r="J1891">
        <v>2.2609296654851399</v>
      </c>
      <c r="K1891">
        <v>419.15149308035598</v>
      </c>
      <c r="L1891">
        <v>384.47635941503302</v>
      </c>
      <c r="M1891">
        <v>62.4177503411101</v>
      </c>
      <c r="N1891">
        <v>0.574457828737577</v>
      </c>
      <c r="O1891">
        <v>9.9780575124148196</v>
      </c>
      <c r="P1891">
        <v>35.127965043695397</v>
      </c>
      <c r="Q1891">
        <v>4.050118218469E-3</v>
      </c>
    </row>
    <row r="1892" spans="1:17" hidden="1" x14ac:dyDescent="0.3">
      <c r="A1892" t="s">
        <v>3965</v>
      </c>
      <c r="B1892" t="s">
        <v>3966</v>
      </c>
      <c r="C1892" t="str">
        <f>IFERROR(VLOOKUP(Table1[[#This Row],[Ticker]],[1]!Table2[[Symbol]:[Industry]],2,FALSE),"-")</f>
        <v>-</v>
      </c>
      <c r="D1892" t="s">
        <v>306</v>
      </c>
      <c r="E1892">
        <v>465.93855000000002</v>
      </c>
      <c r="F1892">
        <v>186.8</v>
      </c>
      <c r="G1892">
        <v>101.280900443894</v>
      </c>
      <c r="H1892">
        <v>7.0151758239463602</v>
      </c>
      <c r="I1892">
        <v>-8.4716250294269493</v>
      </c>
      <c r="J1892">
        <v>-2.3736382357494099</v>
      </c>
      <c r="K1892">
        <v>182.99438887807801</v>
      </c>
      <c r="L1892">
        <v>177.248798555664</v>
      </c>
      <c r="M1892">
        <v>46.520187331871597</v>
      </c>
      <c r="N1892">
        <v>0.60181319839763803</v>
      </c>
      <c r="O1892">
        <v>30.139186295503201</v>
      </c>
      <c r="P1892">
        <v>147.58117958913101</v>
      </c>
    </row>
    <row r="1893" spans="1:17" hidden="1" x14ac:dyDescent="0.3">
      <c r="A1893" t="s">
        <v>3967</v>
      </c>
      <c r="B1893" t="s">
        <v>3968</v>
      </c>
      <c r="C1893" t="str">
        <f>IFERROR(VLOOKUP(Table1[[#This Row],[Ticker]],[1]!Table2[[Symbol]:[Industry]],2,FALSE),"-")</f>
        <v>-</v>
      </c>
      <c r="D1893" t="s">
        <v>262</v>
      </c>
      <c r="E1893">
        <v>461.83730965000001</v>
      </c>
      <c r="F1893">
        <v>16.02</v>
      </c>
      <c r="G1893">
        <v>8.3392033888965695</v>
      </c>
      <c r="H1893">
        <v>8.3211946574804099</v>
      </c>
      <c r="I1893">
        <v>-33.177758891997499</v>
      </c>
      <c r="J1893">
        <v>24.433147502896301</v>
      </c>
      <c r="K1893">
        <v>14.315995182762901</v>
      </c>
      <c r="L1893">
        <v>14.0038510765679</v>
      </c>
      <c r="M1893">
        <v>64.2379756722124</v>
      </c>
      <c r="N1893">
        <v>2.9292478577301901</v>
      </c>
      <c r="O1893">
        <v>34.207240948813897</v>
      </c>
      <c r="P1893">
        <v>60.199999999999903</v>
      </c>
      <c r="Q1893">
        <v>0.122999521607496</v>
      </c>
    </row>
    <row r="1894" spans="1:17" hidden="1" x14ac:dyDescent="0.3">
      <c r="A1894" t="s">
        <v>3969</v>
      </c>
      <c r="B1894" t="s">
        <v>3970</v>
      </c>
      <c r="C1894" t="str">
        <f>IFERROR(VLOOKUP(Table1[[#This Row],[Ticker]],[1]!Table2[[Symbol]:[Industry]],2,FALSE),"-")</f>
        <v>-</v>
      </c>
      <c r="D1894" t="s">
        <v>993</v>
      </c>
      <c r="E1894">
        <v>459.94873042</v>
      </c>
      <c r="F1894">
        <v>55.96</v>
      </c>
      <c r="G1894">
        <v>-28.753414562055699</v>
      </c>
      <c r="H1894">
        <v>-8.7303188162228391</v>
      </c>
      <c r="I1894">
        <v>-18.223706205974999</v>
      </c>
      <c r="J1894">
        <v>-3.8223393629259301</v>
      </c>
      <c r="K1894">
        <v>57.086751752936301</v>
      </c>
      <c r="L1894">
        <v>55.967886532030903</v>
      </c>
      <c r="M1894">
        <v>47.431039246532798</v>
      </c>
      <c r="N1894">
        <v>0.51768862175268104</v>
      </c>
      <c r="O1894">
        <v>28.127233738384501</v>
      </c>
      <c r="P1894">
        <v>17.810526315789399</v>
      </c>
      <c r="Q1894">
        <v>4.8812389155560999E-2</v>
      </c>
    </row>
    <row r="1895" spans="1:17" hidden="1" x14ac:dyDescent="0.3">
      <c r="A1895" t="s">
        <v>3971</v>
      </c>
      <c r="B1895" t="s">
        <v>3972</v>
      </c>
      <c r="C1895" t="str">
        <f>IFERROR(VLOOKUP(Table1[[#This Row],[Ticker]],[1]!Table2[[Symbol]:[Industry]],2,FALSE),"-")</f>
        <v>-</v>
      </c>
      <c r="D1895" t="s">
        <v>359</v>
      </c>
      <c r="E1895">
        <v>458.0625</v>
      </c>
      <c r="F1895">
        <v>417</v>
      </c>
      <c r="G1895">
        <v>-25.9683519187016</v>
      </c>
      <c r="H1895">
        <v>0.119700150002354</v>
      </c>
      <c r="I1895">
        <v>-10.871574161564</v>
      </c>
      <c r="J1895">
        <v>2.48325745645902</v>
      </c>
      <c r="K1895">
        <v>453.17680801386098</v>
      </c>
      <c r="L1895">
        <v>447.51955848541598</v>
      </c>
      <c r="M1895">
        <v>59.812213842715799</v>
      </c>
      <c r="N1895">
        <v>0.37653435732250101</v>
      </c>
      <c r="O1895">
        <v>52.158273381294897</v>
      </c>
      <c r="P1895">
        <v>31.0290652003142</v>
      </c>
    </row>
    <row r="1896" spans="1:17" hidden="1" x14ac:dyDescent="0.3">
      <c r="A1896" t="s">
        <v>3973</v>
      </c>
      <c r="B1896" t="s">
        <v>3974</v>
      </c>
      <c r="C1896" t="str">
        <f>IFERROR(VLOOKUP(Table1[[#This Row],[Ticker]],[1]!Table2[[Symbol]:[Industry]],2,FALSE),"-")</f>
        <v>-</v>
      </c>
      <c r="D1896" t="s">
        <v>127</v>
      </c>
      <c r="E1896">
        <v>456.91964631000002</v>
      </c>
      <c r="F1896">
        <v>396.45</v>
      </c>
      <c r="G1896">
        <v>-60.816418800008897</v>
      </c>
      <c r="H1896">
        <v>-33.394934374777598</v>
      </c>
      <c r="I1896">
        <v>-34.837733626712001</v>
      </c>
      <c r="J1896">
        <v>-0.27404044009938799</v>
      </c>
      <c r="K1896">
        <v>493.05185292076197</v>
      </c>
      <c r="L1896">
        <v>513.46494973768495</v>
      </c>
      <c r="M1896">
        <v>30.082220684606199</v>
      </c>
      <c r="N1896">
        <v>0.89302325581395303</v>
      </c>
      <c r="O1896">
        <v>111.628200277462</v>
      </c>
      <c r="P1896">
        <v>2.4418604651162701</v>
      </c>
    </row>
    <row r="1897" spans="1:17" hidden="1" x14ac:dyDescent="0.3">
      <c r="A1897" t="s">
        <v>3975</v>
      </c>
      <c r="B1897" t="s">
        <v>3976</v>
      </c>
      <c r="C1897" t="str">
        <f>IFERROR(VLOOKUP(Table1[[#This Row],[Ticker]],[1]!Table2[[Symbol]:[Industry]],2,FALSE),"-")</f>
        <v>-</v>
      </c>
      <c r="D1897" t="s">
        <v>993</v>
      </c>
      <c r="E1897">
        <v>456.855694384</v>
      </c>
      <c r="F1897">
        <v>38.4</v>
      </c>
      <c r="G1897">
        <v>19.9433574522158</v>
      </c>
      <c r="H1897">
        <v>-3.5100306260441099</v>
      </c>
      <c r="I1897">
        <v>-5.03682453580294</v>
      </c>
      <c r="J1897">
        <v>-5.8254080483755004</v>
      </c>
      <c r="K1897">
        <v>38.168448931707701</v>
      </c>
      <c r="L1897">
        <v>34.726184497097996</v>
      </c>
      <c r="M1897">
        <v>46.819537161232802</v>
      </c>
      <c r="N1897">
        <v>0.49162400371802301</v>
      </c>
      <c r="O1897">
        <v>21.7447916666666</v>
      </c>
      <c r="P1897">
        <v>50.293542074363899</v>
      </c>
      <c r="Q1897">
        <v>8.2968093452891994E-2</v>
      </c>
    </row>
    <row r="1898" spans="1:17" hidden="1" x14ac:dyDescent="0.3">
      <c r="A1898" t="s">
        <v>3977</v>
      </c>
      <c r="B1898" t="s">
        <v>3978</v>
      </c>
      <c r="C1898" t="str">
        <f>IFERROR(VLOOKUP(Table1[[#This Row],[Ticker]],[1]!Table2[[Symbol]:[Industry]],2,FALSE),"-")</f>
        <v>-</v>
      </c>
      <c r="D1898" t="s">
        <v>993</v>
      </c>
      <c r="E1898">
        <v>456.57203660800002</v>
      </c>
      <c r="F1898">
        <v>119.31</v>
      </c>
      <c r="G1898">
        <v>-8.5758243689360203</v>
      </c>
      <c r="H1898">
        <v>-0.16827896751167401</v>
      </c>
      <c r="I1898">
        <v>7.9285323579427001</v>
      </c>
      <c r="J1898">
        <v>-2.9807993732836602</v>
      </c>
      <c r="K1898">
        <v>113.15854849832</v>
      </c>
      <c r="L1898">
        <v>105.154869158886</v>
      </c>
      <c r="M1898">
        <v>57.636144935930098</v>
      </c>
      <c r="N1898">
        <v>0.63405139003774202</v>
      </c>
      <c r="O1898">
        <v>14.0725840248093</v>
      </c>
      <c r="P1898">
        <v>43.057553956834496</v>
      </c>
      <c r="Q1898">
        <v>3.2427951780871003E-2</v>
      </c>
    </row>
    <row r="1899" spans="1:17" hidden="1" x14ac:dyDescent="0.3">
      <c r="A1899" t="s">
        <v>3979</v>
      </c>
      <c r="B1899" t="s">
        <v>3980</v>
      </c>
      <c r="C1899" t="str">
        <f>IFERROR(VLOOKUP(Table1[[#This Row],[Ticker]],[1]!Table2[[Symbol]:[Industry]],2,FALSE),"-")</f>
        <v>-</v>
      </c>
      <c r="D1899" t="s">
        <v>1187</v>
      </c>
      <c r="E1899">
        <v>456.34201508000001</v>
      </c>
      <c r="F1899">
        <v>231.18</v>
      </c>
      <c r="G1899">
        <v>79.4484247962924</v>
      </c>
      <c r="H1899">
        <v>-2.8026718063365901</v>
      </c>
      <c r="I1899">
        <v>13.068965135323699</v>
      </c>
      <c r="J1899">
        <v>8.2991837317309899E-2</v>
      </c>
      <c r="K1899">
        <v>215.095982406768</v>
      </c>
      <c r="L1899">
        <v>187.62053142610199</v>
      </c>
      <c r="M1899">
        <v>54.994657352190103</v>
      </c>
      <c r="N1899">
        <v>0.50517264249728699</v>
      </c>
      <c r="O1899">
        <v>9.8278397785275402</v>
      </c>
      <c r="P1899">
        <v>131.17999999999901</v>
      </c>
      <c r="Q1899">
        <v>9.7143142366789004E-2</v>
      </c>
    </row>
    <row r="1900" spans="1:17" hidden="1" x14ac:dyDescent="0.3">
      <c r="A1900" t="s">
        <v>3981</v>
      </c>
      <c r="B1900" t="s">
        <v>3982</v>
      </c>
      <c r="C1900" t="str">
        <f>IFERROR(VLOOKUP(Table1[[#This Row],[Ticker]],[1]!Table2[[Symbol]:[Industry]],2,FALSE),"-")</f>
        <v>-</v>
      </c>
      <c r="D1900" t="s">
        <v>2598</v>
      </c>
      <c r="E1900">
        <v>455.91</v>
      </c>
      <c r="F1900">
        <v>114.95</v>
      </c>
      <c r="G1900">
        <v>151.97595119146499</v>
      </c>
      <c r="H1900">
        <v>-12.981048596502101</v>
      </c>
      <c r="I1900">
        <v>-21.931711810863401</v>
      </c>
      <c r="J1900">
        <v>2.4956814385347998</v>
      </c>
      <c r="K1900">
        <v>139.70373447722</v>
      </c>
      <c r="L1900">
        <v>141.890652901414</v>
      </c>
      <c r="M1900">
        <v>46.526307207611701</v>
      </c>
      <c r="N1900">
        <v>0.50277931554330102</v>
      </c>
      <c r="O1900">
        <v>259.54762940408801</v>
      </c>
      <c r="P1900">
        <v>202.5</v>
      </c>
      <c r="Q1900">
        <v>0.21993421829507201</v>
      </c>
    </row>
    <row r="1901" spans="1:17" hidden="1" x14ac:dyDescent="0.3">
      <c r="A1901" t="s">
        <v>3983</v>
      </c>
      <c r="B1901" t="s">
        <v>3984</v>
      </c>
      <c r="C1901" t="str">
        <f>IFERROR(VLOOKUP(Table1[[#This Row],[Ticker]],[1]!Table2[[Symbol]:[Industry]],2,FALSE),"-")</f>
        <v>-</v>
      </c>
      <c r="D1901" t="s">
        <v>262</v>
      </c>
      <c r="E1901">
        <v>455.00799999999998</v>
      </c>
      <c r="F1901">
        <v>380.7</v>
      </c>
      <c r="G1901">
        <v>42.303551723204002</v>
      </c>
      <c r="H1901">
        <v>39.316906799167498</v>
      </c>
      <c r="I1901">
        <v>26.119088992554801</v>
      </c>
      <c r="J1901">
        <v>41.201276656994899</v>
      </c>
      <c r="K1901">
        <v>285.99891536097402</v>
      </c>
      <c r="L1901">
        <v>260.04062001669098</v>
      </c>
      <c r="M1901">
        <v>79.558678789171097</v>
      </c>
      <c r="N1901">
        <v>5.0492376701730803</v>
      </c>
      <c r="O1901">
        <v>8.9309167323351701</v>
      </c>
      <c r="P1901">
        <v>84.805825242718399</v>
      </c>
      <c r="Q1901">
        <v>4.8066464687134998E-2</v>
      </c>
    </row>
    <row r="1902" spans="1:17" hidden="1" x14ac:dyDescent="0.3">
      <c r="A1902" t="s">
        <v>3985</v>
      </c>
      <c r="B1902" t="s">
        <v>3986</v>
      </c>
      <c r="C1902" t="str">
        <f>IFERROR(VLOOKUP(Table1[[#This Row],[Ticker]],[1]!Table2[[Symbol]:[Industry]],2,FALSE),"-")</f>
        <v>-</v>
      </c>
      <c r="D1902" t="s">
        <v>499</v>
      </c>
      <c r="E1902">
        <v>454.5</v>
      </c>
      <c r="F1902">
        <v>604.79999999999995</v>
      </c>
      <c r="G1902">
        <v>13.876652868645399</v>
      </c>
      <c r="H1902">
        <v>3.6069731820822102</v>
      </c>
      <c r="I1902">
        <v>-25.983741788192699</v>
      </c>
      <c r="J1902">
        <v>3.6961515321056901</v>
      </c>
      <c r="K1902">
        <v>584.54484865240704</v>
      </c>
      <c r="L1902">
        <v>588.82836739040101</v>
      </c>
      <c r="M1902">
        <v>66.688766194127894</v>
      </c>
      <c r="N1902">
        <v>0.945751556393441</v>
      </c>
      <c r="O1902">
        <v>41.832010582010497</v>
      </c>
      <c r="Q1902">
        <v>5.7848566350689997E-3</v>
      </c>
    </row>
    <row r="1903" spans="1:17" hidden="1" x14ac:dyDescent="0.3">
      <c r="A1903" t="s">
        <v>3987</v>
      </c>
      <c r="B1903" t="s">
        <v>3988</v>
      </c>
      <c r="C1903" t="str">
        <f>IFERROR(VLOOKUP(Table1[[#This Row],[Ticker]],[1]!Table2[[Symbol]:[Industry]],2,FALSE),"-")</f>
        <v>-</v>
      </c>
      <c r="D1903" t="s">
        <v>193</v>
      </c>
      <c r="E1903">
        <v>453.802752</v>
      </c>
      <c r="F1903">
        <v>186.45</v>
      </c>
      <c r="G1903">
        <v>-34.222354033775602</v>
      </c>
      <c r="H1903">
        <v>-1.20381975604372</v>
      </c>
      <c r="I1903">
        <v>-22.887214908826</v>
      </c>
      <c r="J1903">
        <v>3.3030237955750499</v>
      </c>
      <c r="K1903">
        <v>193.686143683751</v>
      </c>
      <c r="M1903">
        <v>59.3777587278582</v>
      </c>
      <c r="N1903">
        <v>0.44273593073592998</v>
      </c>
      <c r="O1903">
        <v>40.332528828104003</v>
      </c>
      <c r="P1903">
        <v>42.219679633867202</v>
      </c>
    </row>
    <row r="1904" spans="1:17" hidden="1" x14ac:dyDescent="0.3">
      <c r="A1904" t="s">
        <v>3989</v>
      </c>
      <c r="B1904" t="s">
        <v>3990</v>
      </c>
      <c r="C1904" t="str">
        <f>IFERROR(VLOOKUP(Table1[[#This Row],[Ticker]],[1]!Table2[[Symbol]:[Industry]],2,FALSE),"-")</f>
        <v>-</v>
      </c>
      <c r="D1904" t="s">
        <v>300</v>
      </c>
      <c r="E1904">
        <v>453.73346029999999</v>
      </c>
      <c r="F1904">
        <v>342.55</v>
      </c>
      <c r="G1904">
        <v>104.297934819218</v>
      </c>
      <c r="H1904">
        <v>2.3467284138276701</v>
      </c>
      <c r="I1904">
        <v>-2.80176677588328</v>
      </c>
      <c r="J1904">
        <v>-12.695791973695201</v>
      </c>
      <c r="K1904">
        <v>352.93498598192798</v>
      </c>
      <c r="L1904">
        <v>304.90459038309501</v>
      </c>
      <c r="M1904">
        <v>41.781217710755399</v>
      </c>
      <c r="N1904">
        <v>2.0274761829642101</v>
      </c>
      <c r="O1904">
        <v>20.040869945993201</v>
      </c>
      <c r="P1904">
        <v>142.94326241134701</v>
      </c>
      <c r="Q1904">
        <v>0.106223959361745</v>
      </c>
    </row>
    <row r="1905" spans="1:17" hidden="1" x14ac:dyDescent="0.3">
      <c r="A1905" t="s">
        <v>3991</v>
      </c>
      <c r="B1905" t="s">
        <v>3992</v>
      </c>
      <c r="C1905" t="str">
        <f>IFERROR(VLOOKUP(Table1[[#This Row],[Ticker]],[1]!Table2[[Symbol]:[Industry]],2,FALSE),"-")</f>
        <v>-</v>
      </c>
      <c r="D1905" t="s">
        <v>139</v>
      </c>
      <c r="E1905">
        <v>453.06703910800002</v>
      </c>
      <c r="F1905">
        <v>117.97</v>
      </c>
      <c r="G1905">
        <v>7.1713325941720498</v>
      </c>
      <c r="H1905">
        <v>20.053507490685401</v>
      </c>
      <c r="I1905">
        <v>4.0786791989392803</v>
      </c>
      <c r="J1905">
        <v>15.3314034469813</v>
      </c>
      <c r="K1905">
        <v>100.833839143581</v>
      </c>
      <c r="L1905">
        <v>100.419199860056</v>
      </c>
      <c r="M1905">
        <v>79.149304044468707</v>
      </c>
      <c r="N1905">
        <v>4.18983045441533</v>
      </c>
      <c r="O1905">
        <v>28.973467830804399</v>
      </c>
      <c r="P1905">
        <v>61.161202185792298</v>
      </c>
      <c r="Q1905">
        <v>4.6559230092806998E-2</v>
      </c>
    </row>
    <row r="1906" spans="1:17" hidden="1" x14ac:dyDescent="0.3">
      <c r="A1906" t="s">
        <v>3993</v>
      </c>
      <c r="B1906" t="s">
        <v>3994</v>
      </c>
      <c r="C1906" t="str">
        <f>IFERROR(VLOOKUP(Table1[[#This Row],[Ticker]],[1]!Table2[[Symbol]:[Industry]],2,FALSE),"-")</f>
        <v>-</v>
      </c>
      <c r="D1906" t="s">
        <v>306</v>
      </c>
      <c r="E1906">
        <v>452.54897999999997</v>
      </c>
      <c r="F1906">
        <v>39.28</v>
      </c>
      <c r="G1906">
        <v>1278.1210597725301</v>
      </c>
      <c r="H1906">
        <v>-19.5138488119591</v>
      </c>
      <c r="I1906">
        <v>382.45886561475402</v>
      </c>
      <c r="J1906">
        <v>-16.147294018725301</v>
      </c>
      <c r="K1906">
        <v>43.5961505148112</v>
      </c>
      <c r="L1906">
        <v>24.746931077449901</v>
      </c>
      <c r="M1906">
        <v>11.152617179016101</v>
      </c>
      <c r="N1906">
        <v>0.105273705685306</v>
      </c>
      <c r="O1906">
        <v>42.718940936863497</v>
      </c>
      <c r="P1906">
        <v>1376.6917293233</v>
      </c>
      <c r="Q1906">
        <v>0.21424752286728799</v>
      </c>
    </row>
    <row r="1907" spans="1:17" hidden="1" x14ac:dyDescent="0.3">
      <c r="A1907" t="s">
        <v>3995</v>
      </c>
      <c r="B1907" t="s">
        <v>3996</v>
      </c>
      <c r="C1907" t="str">
        <f>IFERROR(VLOOKUP(Table1[[#This Row],[Ticker]],[1]!Table2[[Symbol]:[Industry]],2,FALSE),"-")</f>
        <v>-</v>
      </c>
      <c r="D1907" t="s">
        <v>262</v>
      </c>
      <c r="E1907">
        <v>451.39251728999898</v>
      </c>
      <c r="F1907">
        <v>79.78</v>
      </c>
      <c r="G1907">
        <v>184.70165972478</v>
      </c>
      <c r="H1907">
        <v>47.810825287404903</v>
      </c>
      <c r="I1907">
        <v>50.401035191600997</v>
      </c>
      <c r="J1907">
        <v>15.303786808342201</v>
      </c>
      <c r="K1907">
        <v>62.589748016591003</v>
      </c>
      <c r="L1907">
        <v>50.995226446517599</v>
      </c>
      <c r="M1907">
        <v>75.974497001932903</v>
      </c>
      <c r="N1907">
        <v>2.0981733250196002</v>
      </c>
      <c r="O1907">
        <v>6.5429932313863102</v>
      </c>
      <c r="P1907">
        <v>238.05084745762699</v>
      </c>
      <c r="Q1907">
        <v>0.101329862148187</v>
      </c>
    </row>
    <row r="1908" spans="1:17" hidden="1" x14ac:dyDescent="0.3">
      <c r="A1908" t="s">
        <v>3997</v>
      </c>
      <c r="B1908" t="s">
        <v>3998</v>
      </c>
      <c r="C1908" t="str">
        <f>IFERROR(VLOOKUP(Table1[[#This Row],[Ticker]],[1]!Table2[[Symbol]:[Industry]],2,FALSE),"-")</f>
        <v>-</v>
      </c>
      <c r="D1908" t="s">
        <v>46</v>
      </c>
      <c r="E1908">
        <v>450.78306079999999</v>
      </c>
      <c r="F1908">
        <v>334.7</v>
      </c>
      <c r="G1908">
        <v>188.99765987493899</v>
      </c>
      <c r="H1908">
        <v>26.290279543341999</v>
      </c>
      <c r="I1908">
        <v>204.63417113519199</v>
      </c>
      <c r="J1908">
        <v>1.5577226684006</v>
      </c>
      <c r="K1908">
        <v>268.12717443973497</v>
      </c>
      <c r="M1908">
        <v>67.242829099938604</v>
      </c>
      <c r="O1908">
        <v>8.3657006274275396</v>
      </c>
      <c r="P1908">
        <v>237.39919354838699</v>
      </c>
    </row>
    <row r="1909" spans="1:17" hidden="1" x14ac:dyDescent="0.3">
      <c r="A1909" t="s">
        <v>3999</v>
      </c>
      <c r="B1909" t="s">
        <v>4000</v>
      </c>
      <c r="C1909" t="str">
        <f>IFERROR(VLOOKUP(Table1[[#This Row],[Ticker]],[1]!Table2[[Symbol]:[Industry]],2,FALSE),"-")</f>
        <v>-</v>
      </c>
      <c r="D1909" t="s">
        <v>971</v>
      </c>
      <c r="E1909">
        <v>450.65122406999899</v>
      </c>
      <c r="F1909">
        <v>133.4</v>
      </c>
      <c r="G1909">
        <v>157.735755113034</v>
      </c>
      <c r="H1909">
        <v>59.714576007175602</v>
      </c>
      <c r="I1909">
        <v>28.1655997066213</v>
      </c>
      <c r="J1909">
        <v>12.881460033320799</v>
      </c>
      <c r="K1909">
        <v>94.313733587310296</v>
      </c>
      <c r="L1909">
        <v>81.702762405680701</v>
      </c>
      <c r="M1909">
        <v>87.519187958839595</v>
      </c>
      <c r="N1909">
        <v>3.2839596498454902</v>
      </c>
      <c r="O1909">
        <v>7.6761619190404504</v>
      </c>
      <c r="P1909">
        <v>193.186813186813</v>
      </c>
      <c r="Q1909">
        <v>4.9755409077971997E-2</v>
      </c>
    </row>
    <row r="1910" spans="1:17" hidden="1" x14ac:dyDescent="0.3">
      <c r="A1910" t="s">
        <v>4001</v>
      </c>
      <c r="B1910" t="s">
        <v>4002</v>
      </c>
      <c r="C1910" t="str">
        <f>IFERROR(VLOOKUP(Table1[[#This Row],[Ticker]],[1]!Table2[[Symbol]:[Industry]],2,FALSE),"-")</f>
        <v>-</v>
      </c>
      <c r="D1910" t="s">
        <v>953</v>
      </c>
      <c r="E1910">
        <v>450.31979999999999</v>
      </c>
      <c r="F1910">
        <v>1406.7</v>
      </c>
      <c r="G1910">
        <v>-36.326848673082999</v>
      </c>
      <c r="H1910">
        <v>-7.64384126848433</v>
      </c>
      <c r="I1910">
        <v>-24.872951100776898</v>
      </c>
      <c r="J1910">
        <v>-2.3666632758554398</v>
      </c>
      <c r="K1910">
        <v>1461.0349545010099</v>
      </c>
      <c r="L1910">
        <v>1457.8293655166999</v>
      </c>
      <c r="M1910">
        <v>45.212598419621699</v>
      </c>
      <c r="N1910">
        <v>0.63021568159290298</v>
      </c>
      <c r="O1910">
        <v>27.959053103007001</v>
      </c>
      <c r="P1910">
        <v>9.0042619139868201</v>
      </c>
      <c r="Q1910">
        <v>0.12703680832306399</v>
      </c>
    </row>
    <row r="1911" spans="1:17" hidden="1" x14ac:dyDescent="0.3">
      <c r="A1911" t="s">
        <v>4003</v>
      </c>
      <c r="B1911" t="s">
        <v>4004</v>
      </c>
      <c r="C1911" t="str">
        <f>IFERROR(VLOOKUP(Table1[[#This Row],[Ticker]],[1]!Table2[[Symbol]:[Industry]],2,FALSE),"-")</f>
        <v>-</v>
      </c>
      <c r="D1911" t="s">
        <v>4005</v>
      </c>
      <c r="E1911">
        <v>449.7415522</v>
      </c>
      <c r="F1911">
        <v>50.1</v>
      </c>
      <c r="G1911">
        <v>107.339399220937</v>
      </c>
      <c r="H1911">
        <v>54.945727563756598</v>
      </c>
      <c r="I1911">
        <v>49.170832214226699</v>
      </c>
      <c r="J1911">
        <v>13.8663822281896</v>
      </c>
      <c r="K1911">
        <v>37.813237362122997</v>
      </c>
      <c r="L1911">
        <v>31.838460664239701</v>
      </c>
      <c r="M1911">
        <v>76.018145134442705</v>
      </c>
      <c r="N1911">
        <v>2.99175661301916</v>
      </c>
      <c r="O1911">
        <v>20.159680638722499</v>
      </c>
      <c r="P1911">
        <v>143.08588064046501</v>
      </c>
      <c r="Q1911">
        <v>0.101135062918855</v>
      </c>
    </row>
    <row r="1912" spans="1:17" hidden="1" x14ac:dyDescent="0.3">
      <c r="A1912" t="s">
        <v>4006</v>
      </c>
      <c r="B1912" t="s">
        <v>4007</v>
      </c>
      <c r="C1912" t="str">
        <f>IFERROR(VLOOKUP(Table1[[#This Row],[Ticker]],[1]!Table2[[Symbol]:[Industry]],2,FALSE),"-")</f>
        <v>-</v>
      </c>
      <c r="D1912" t="s">
        <v>632</v>
      </c>
      <c r="E1912">
        <v>447.89393302500002</v>
      </c>
      <c r="F1912">
        <v>51.41</v>
      </c>
      <c r="G1912">
        <v>39.9057221097341</v>
      </c>
      <c r="H1912">
        <v>24.1864345713477</v>
      </c>
      <c r="I1912">
        <v>4.1921743134490601</v>
      </c>
      <c r="J1912">
        <v>1.6847479589167</v>
      </c>
      <c r="K1912">
        <v>43.006750621463802</v>
      </c>
      <c r="L1912">
        <v>39.602295753390599</v>
      </c>
      <c r="M1912">
        <v>64.949358314644499</v>
      </c>
      <c r="N1912">
        <v>4.8922817144792603</v>
      </c>
      <c r="O1912">
        <v>10.8733709395059</v>
      </c>
      <c r="P1912">
        <v>69.950413223140401</v>
      </c>
      <c r="Q1912">
        <v>3.9860555824129999E-2</v>
      </c>
    </row>
    <row r="1913" spans="1:17" hidden="1" x14ac:dyDescent="0.3">
      <c r="A1913" t="s">
        <v>4008</v>
      </c>
      <c r="B1913" t="s">
        <v>4009</v>
      </c>
      <c r="C1913" t="str">
        <f>IFERROR(VLOOKUP(Table1[[#This Row],[Ticker]],[1]!Table2[[Symbol]:[Industry]],2,FALSE),"-")</f>
        <v>-</v>
      </c>
      <c r="D1913" t="s">
        <v>306</v>
      </c>
      <c r="E1913">
        <v>447.06376799999998</v>
      </c>
      <c r="F1913">
        <v>518.20000000000005</v>
      </c>
      <c r="G1913">
        <v>0.56774706474478598</v>
      </c>
      <c r="H1913">
        <v>22.251941887728201</v>
      </c>
      <c r="I1913">
        <v>36.3368424476201</v>
      </c>
      <c r="J1913">
        <v>-0.65783838071311895</v>
      </c>
      <c r="K1913">
        <v>442.475869313175</v>
      </c>
      <c r="L1913">
        <v>400.332280109713</v>
      </c>
      <c r="M1913">
        <v>69.202763444136593</v>
      </c>
      <c r="N1913">
        <v>1.5736247383071</v>
      </c>
      <c r="O1913">
        <v>4.1586260131223298</v>
      </c>
      <c r="P1913">
        <v>91.925925925925895</v>
      </c>
      <c r="Q1913">
        <v>-6.8977428530361998E-2</v>
      </c>
    </row>
    <row r="1914" spans="1:17" hidden="1" x14ac:dyDescent="0.3">
      <c r="A1914" t="s">
        <v>4010</v>
      </c>
      <c r="B1914" t="s">
        <v>4011</v>
      </c>
      <c r="C1914" t="str">
        <f>IFERROR(VLOOKUP(Table1[[#This Row],[Ticker]],[1]!Table2[[Symbol]:[Industry]],2,FALSE),"-")</f>
        <v>-</v>
      </c>
      <c r="D1914" t="s">
        <v>51</v>
      </c>
      <c r="E1914">
        <v>443.97785964799903</v>
      </c>
      <c r="F1914">
        <v>18.55</v>
      </c>
      <c r="G1914">
        <v>99.814963033826501</v>
      </c>
      <c r="H1914">
        <v>37.760578197756097</v>
      </c>
      <c r="I1914">
        <v>-13.0378153705812</v>
      </c>
      <c r="J1914">
        <v>17.235702254933301</v>
      </c>
      <c r="K1914">
        <v>15.758726108119699</v>
      </c>
      <c r="L1914">
        <v>15.204750601116499</v>
      </c>
      <c r="M1914">
        <v>84.516137469435094</v>
      </c>
      <c r="N1914">
        <v>2.9302088848215</v>
      </c>
      <c r="O1914">
        <v>18.005390835579501</v>
      </c>
      <c r="P1914">
        <v>147.333333333333</v>
      </c>
      <c r="Q1914">
        <v>8.9309688758923006E-2</v>
      </c>
    </row>
    <row r="1915" spans="1:17" hidden="1" x14ac:dyDescent="0.3">
      <c r="A1915" t="s">
        <v>4012</v>
      </c>
      <c r="B1915" t="s">
        <v>4013</v>
      </c>
      <c r="C1915" t="str">
        <f>IFERROR(VLOOKUP(Table1[[#This Row],[Ticker]],[1]!Table2[[Symbol]:[Industry]],2,FALSE),"-")</f>
        <v>-</v>
      </c>
      <c r="D1915" t="s">
        <v>193</v>
      </c>
      <c r="E1915">
        <v>443.88679462499999</v>
      </c>
      <c r="F1915">
        <v>207.94</v>
      </c>
      <c r="G1915">
        <v>14.0766723470008</v>
      </c>
      <c r="H1915">
        <v>21.513093288299402</v>
      </c>
      <c r="I1915">
        <v>11.4019977345919</v>
      </c>
      <c r="J1915">
        <v>22.425103257359499</v>
      </c>
      <c r="K1915">
        <v>169.80696924105999</v>
      </c>
      <c r="L1915">
        <v>159.68386646483501</v>
      </c>
      <c r="M1915">
        <v>87.171937088689006</v>
      </c>
      <c r="N1915">
        <v>3.4584430399337398</v>
      </c>
      <c r="O1915">
        <v>10.1279215158218</v>
      </c>
      <c r="P1915">
        <v>62.136452241715403</v>
      </c>
      <c r="Q1915">
        <v>1.883744255349E-2</v>
      </c>
    </row>
    <row r="1916" spans="1:17" hidden="1" x14ac:dyDescent="0.3">
      <c r="A1916" t="s">
        <v>4014</v>
      </c>
      <c r="B1916" t="s">
        <v>4015</v>
      </c>
      <c r="C1916" t="str">
        <f>IFERROR(VLOOKUP(Table1[[#This Row],[Ticker]],[1]!Table2[[Symbol]:[Industry]],2,FALSE),"-")</f>
        <v>-</v>
      </c>
      <c r="D1916" t="s">
        <v>971</v>
      </c>
      <c r="E1916">
        <v>443.87642799999998</v>
      </c>
      <c r="F1916">
        <v>230.25</v>
      </c>
      <c r="G1916">
        <v>-20.847499380816</v>
      </c>
      <c r="H1916">
        <v>-3.9989708388562999</v>
      </c>
      <c r="I1916">
        <v>-1.67352117249957</v>
      </c>
      <c r="J1916">
        <v>-1.6544464312863001</v>
      </c>
      <c r="K1916">
        <v>226.321759417208</v>
      </c>
      <c r="L1916">
        <v>210.79655754264601</v>
      </c>
      <c r="M1916">
        <v>60.541520045045097</v>
      </c>
      <c r="N1916">
        <v>0.23935580681479299</v>
      </c>
      <c r="O1916">
        <v>14.792616720955399</v>
      </c>
      <c r="P1916">
        <v>37.750523481902398</v>
      </c>
      <c r="Q1916">
        <v>-6.4972533820365996E-2</v>
      </c>
    </row>
    <row r="1917" spans="1:17" hidden="1" x14ac:dyDescent="0.3">
      <c r="A1917" t="s">
        <v>4016</v>
      </c>
      <c r="B1917" t="s">
        <v>4017</v>
      </c>
      <c r="C1917" t="str">
        <f>IFERROR(VLOOKUP(Table1[[#This Row],[Ticker]],[1]!Table2[[Symbol]:[Industry]],2,FALSE),"-")</f>
        <v>-</v>
      </c>
      <c r="D1917" t="s">
        <v>193</v>
      </c>
      <c r="E1917">
        <v>443.7</v>
      </c>
      <c r="F1917">
        <v>86.64</v>
      </c>
      <c r="G1917">
        <v>-12.5564526791732</v>
      </c>
      <c r="H1917">
        <v>-7.5681921310141202</v>
      </c>
      <c r="I1917">
        <v>-28.515085405368101</v>
      </c>
      <c r="J1917">
        <v>-0.26950511712354702</v>
      </c>
      <c r="K1917">
        <v>88.733540511586796</v>
      </c>
      <c r="L1917">
        <v>86.706296694538395</v>
      </c>
      <c r="M1917">
        <v>48.272483684787403</v>
      </c>
      <c r="N1917">
        <v>0.68309243580605306</v>
      </c>
      <c r="O1917">
        <v>45.313942751615798</v>
      </c>
      <c r="P1917">
        <v>31.232959709178999</v>
      </c>
      <c r="Q1917">
        <v>8.6410329633298005E-2</v>
      </c>
    </row>
    <row r="1918" spans="1:17" hidden="1" x14ac:dyDescent="0.3">
      <c r="A1918" t="s">
        <v>4018</v>
      </c>
      <c r="B1918" t="s">
        <v>4019</v>
      </c>
      <c r="C1918" t="str">
        <f>IFERROR(VLOOKUP(Table1[[#This Row],[Ticker]],[1]!Table2[[Symbol]:[Industry]],2,FALSE),"-")</f>
        <v>-</v>
      </c>
      <c r="D1918" t="s">
        <v>80</v>
      </c>
      <c r="E1918">
        <v>441.934296719999</v>
      </c>
      <c r="F1918">
        <v>243.45</v>
      </c>
      <c r="G1918">
        <v>38.190222170640602</v>
      </c>
      <c r="H1918">
        <v>36.084865850401997</v>
      </c>
      <c r="I1918">
        <v>-24.459225339419199</v>
      </c>
      <c r="J1918">
        <v>2.2830608130261298</v>
      </c>
      <c r="K1918">
        <v>213.78171627975101</v>
      </c>
      <c r="L1918">
        <v>202.74631097425399</v>
      </c>
      <c r="M1918">
        <v>71.852857502035604</v>
      </c>
      <c r="N1918">
        <v>3.3349602936317</v>
      </c>
      <c r="O1918">
        <v>31.1357568289176</v>
      </c>
      <c r="P1918">
        <v>87.8472222222222</v>
      </c>
      <c r="Q1918">
        <v>0.132302942634863</v>
      </c>
    </row>
    <row r="1919" spans="1:17" hidden="1" x14ac:dyDescent="0.3">
      <c r="A1919" t="s">
        <v>4020</v>
      </c>
      <c r="B1919" t="s">
        <v>4021</v>
      </c>
      <c r="C1919" t="str">
        <f>IFERROR(VLOOKUP(Table1[[#This Row],[Ticker]],[1]!Table2[[Symbol]:[Industry]],2,FALSE),"-")</f>
        <v>-</v>
      </c>
      <c r="D1919" t="s">
        <v>971</v>
      </c>
      <c r="E1919">
        <v>440.65856671400002</v>
      </c>
      <c r="F1919">
        <v>17.91</v>
      </c>
      <c r="G1919">
        <v>71.471710169214305</v>
      </c>
      <c r="H1919">
        <v>10.453970077194599</v>
      </c>
      <c r="I1919">
        <v>25.7941413732879</v>
      </c>
      <c r="J1919">
        <v>27.265331316104099</v>
      </c>
      <c r="K1919">
        <v>14.908506075625199</v>
      </c>
      <c r="L1919">
        <v>13.281004997722601</v>
      </c>
      <c r="M1919">
        <v>80.259020348520707</v>
      </c>
      <c r="N1919">
        <v>2.7584091875892298</v>
      </c>
      <c r="O1919">
        <v>9.4360692350642097</v>
      </c>
      <c r="P1919">
        <v>104.685714285714</v>
      </c>
      <c r="Q1919">
        <v>8.6069787993806005E-2</v>
      </c>
    </row>
    <row r="1920" spans="1:17" hidden="1" x14ac:dyDescent="0.3">
      <c r="A1920" t="s">
        <v>4022</v>
      </c>
      <c r="B1920" t="s">
        <v>4023</v>
      </c>
      <c r="C1920" t="str">
        <f>IFERROR(VLOOKUP(Table1[[#This Row],[Ticker]],[1]!Table2[[Symbol]:[Industry]],2,FALSE),"-")</f>
        <v>-</v>
      </c>
      <c r="D1920" t="s">
        <v>46</v>
      </c>
      <c r="E1920">
        <v>439.99728255999997</v>
      </c>
      <c r="F1920">
        <v>233.85</v>
      </c>
      <c r="G1920">
        <v>-26.771287140486599</v>
      </c>
      <c r="H1920">
        <v>2.6996087430492199</v>
      </c>
      <c r="I1920">
        <v>5.7338758043489602</v>
      </c>
      <c r="J1920">
        <v>10.707452447259699</v>
      </c>
      <c r="K1920">
        <v>215.81537405810701</v>
      </c>
      <c r="L1920">
        <v>199.51495836858999</v>
      </c>
      <c r="M1920">
        <v>81.749616873554601</v>
      </c>
      <c r="N1920">
        <v>0.56045889101338398</v>
      </c>
      <c r="O1920">
        <v>23.369681419713402</v>
      </c>
      <c r="P1920">
        <v>65.792272243885094</v>
      </c>
      <c r="Q1920">
        <v>0.127212637501642</v>
      </c>
    </row>
    <row r="1921" spans="1:17" hidden="1" x14ac:dyDescent="0.3">
      <c r="A1921" t="s">
        <v>4024</v>
      </c>
      <c r="B1921" t="s">
        <v>4025</v>
      </c>
      <c r="C1921" t="str">
        <f>IFERROR(VLOOKUP(Table1[[#This Row],[Ticker]],[1]!Table2[[Symbol]:[Industry]],2,FALSE),"-")</f>
        <v>-</v>
      </c>
      <c r="D1921" t="s">
        <v>226</v>
      </c>
      <c r="E1921">
        <v>439.98752000000002</v>
      </c>
      <c r="F1921">
        <v>251.65</v>
      </c>
      <c r="G1921">
        <v>34.391006254586998</v>
      </c>
      <c r="H1921">
        <v>-13.6871733389633</v>
      </c>
      <c r="I1921">
        <v>-13.0634765985995</v>
      </c>
      <c r="J1921">
        <v>-6.08572406875345</v>
      </c>
      <c r="K1921">
        <v>260.78160008882799</v>
      </c>
      <c r="L1921">
        <v>244.146044631705</v>
      </c>
      <c r="M1921">
        <v>44.970545699027198</v>
      </c>
      <c r="N1921">
        <v>0.32401433691756198</v>
      </c>
      <c r="O1921">
        <v>46.632227299821103</v>
      </c>
      <c r="P1921">
        <v>72.363013698630098</v>
      </c>
    </row>
    <row r="1922" spans="1:17" hidden="1" x14ac:dyDescent="0.3">
      <c r="A1922" t="s">
        <v>4026</v>
      </c>
      <c r="B1922" t="s">
        <v>4027</v>
      </c>
      <c r="C1922" t="str">
        <f>IFERROR(VLOOKUP(Table1[[#This Row],[Ticker]],[1]!Table2[[Symbol]:[Industry]],2,FALSE),"-")</f>
        <v>-</v>
      </c>
      <c r="D1922" t="s">
        <v>971</v>
      </c>
      <c r="E1922">
        <v>439.60774709999998</v>
      </c>
      <c r="F1922">
        <v>231.2</v>
      </c>
      <c r="G1922">
        <v>39.799378142004002</v>
      </c>
      <c r="H1922">
        <v>0.42125900111187897</v>
      </c>
      <c r="I1922">
        <v>12.975070111605699</v>
      </c>
      <c r="J1922">
        <v>5.1290536895761498</v>
      </c>
      <c r="K1922">
        <v>223.22534423779101</v>
      </c>
      <c r="L1922">
        <v>190.15055355406</v>
      </c>
      <c r="M1922">
        <v>56.362688154438501</v>
      </c>
      <c r="N1922">
        <v>0.31269562457003702</v>
      </c>
      <c r="O1922">
        <v>14.6626297577854</v>
      </c>
      <c r="P1922">
        <v>72.989150766928503</v>
      </c>
      <c r="Q1922">
        <v>7.7577137092620001E-3</v>
      </c>
    </row>
    <row r="1923" spans="1:17" hidden="1" x14ac:dyDescent="0.3">
      <c r="A1923" t="s">
        <v>4028</v>
      </c>
      <c r="B1923" t="s">
        <v>4029</v>
      </c>
      <c r="C1923" t="str">
        <f>IFERROR(VLOOKUP(Table1[[#This Row],[Ticker]],[1]!Table2[[Symbol]:[Industry]],2,FALSE),"-")</f>
        <v>-</v>
      </c>
      <c r="D1923" t="s">
        <v>193</v>
      </c>
      <c r="E1923">
        <v>439.41333600000002</v>
      </c>
      <c r="F1923">
        <v>1121.8499999999999</v>
      </c>
      <c r="G1923">
        <v>89.582709849567806</v>
      </c>
      <c r="H1923">
        <v>35.903149037816299</v>
      </c>
      <c r="I1923">
        <v>46.941900256992199</v>
      </c>
      <c r="J1923">
        <v>25.770020574576002</v>
      </c>
      <c r="K1923">
        <v>844.77328324812004</v>
      </c>
      <c r="L1923">
        <v>717.92792639521497</v>
      </c>
      <c r="M1923">
        <v>80.495879140452899</v>
      </c>
      <c r="N1923">
        <v>2.8752290768844802</v>
      </c>
      <c r="O1923">
        <v>3.9310068190934602</v>
      </c>
      <c r="P1923">
        <v>128.94897959183601</v>
      </c>
      <c r="Q1923">
        <v>0.108741087060393</v>
      </c>
    </row>
    <row r="1924" spans="1:17" hidden="1" x14ac:dyDescent="0.3">
      <c r="A1924" t="s">
        <v>4030</v>
      </c>
      <c r="B1924" t="s">
        <v>4031</v>
      </c>
      <c r="C1924" t="str">
        <f>IFERROR(VLOOKUP(Table1[[#This Row],[Ticker]],[1]!Table2[[Symbol]:[Industry]],2,FALSE),"-")</f>
        <v>-</v>
      </c>
      <c r="D1924" t="s">
        <v>632</v>
      </c>
      <c r="E1924">
        <v>437.42443950000001</v>
      </c>
      <c r="F1924">
        <v>6352.35</v>
      </c>
      <c r="G1924">
        <v>36.4406216750439</v>
      </c>
      <c r="H1924">
        <v>-0.38603191326090402</v>
      </c>
      <c r="I1924">
        <v>44.629420298262303</v>
      </c>
      <c r="J1924">
        <v>1.1194662508509901</v>
      </c>
      <c r="K1924">
        <v>5816.3383459257802</v>
      </c>
      <c r="L1924">
        <v>4917.0361848544799</v>
      </c>
      <c r="M1924">
        <v>67.051323254403798</v>
      </c>
      <c r="N1924">
        <v>0.743780840564914</v>
      </c>
      <c r="O1924">
        <v>11.2950325470101</v>
      </c>
      <c r="P1924">
        <v>89.622388059701507</v>
      </c>
      <c r="Q1924">
        <v>5.8980193265718003E-2</v>
      </c>
    </row>
    <row r="1925" spans="1:17" hidden="1" x14ac:dyDescent="0.3">
      <c r="A1925" t="s">
        <v>4032</v>
      </c>
      <c r="B1925" t="s">
        <v>4033</v>
      </c>
      <c r="C1925" t="str">
        <f>IFERROR(VLOOKUP(Table1[[#This Row],[Ticker]],[1]!Table2[[Symbol]:[Industry]],2,FALSE),"-")</f>
        <v>-</v>
      </c>
      <c r="D1925" t="s">
        <v>993</v>
      </c>
      <c r="E1925">
        <v>436.88561858000003</v>
      </c>
      <c r="F1925">
        <v>512.54999999999995</v>
      </c>
      <c r="G1925">
        <v>-2.3593231867417699</v>
      </c>
      <c r="H1925">
        <v>-4.73427600464517</v>
      </c>
      <c r="I1925">
        <v>9.0814009886725806</v>
      </c>
      <c r="J1925">
        <v>-6.85652800867528</v>
      </c>
      <c r="K1925">
        <v>508.77181137168799</v>
      </c>
      <c r="L1925">
        <v>459.42506891839901</v>
      </c>
      <c r="M1925">
        <v>41.581429380600703</v>
      </c>
      <c r="N1925">
        <v>0.30723900688802802</v>
      </c>
      <c r="O1925">
        <v>16.8471368646961</v>
      </c>
      <c r="P1925">
        <v>41.101169993117601</v>
      </c>
      <c r="Q1925">
        <v>7.1998642102374E-2</v>
      </c>
    </row>
    <row r="1926" spans="1:17" hidden="1" x14ac:dyDescent="0.3">
      <c r="A1926" t="s">
        <v>4034</v>
      </c>
      <c r="B1926" t="s">
        <v>4035</v>
      </c>
      <c r="C1926" t="str">
        <f>IFERROR(VLOOKUP(Table1[[#This Row],[Ticker]],[1]!Table2[[Symbol]:[Industry]],2,FALSE),"-")</f>
        <v>-</v>
      </c>
      <c r="D1926" t="s">
        <v>971</v>
      </c>
      <c r="E1926">
        <v>436.84901351000002</v>
      </c>
      <c r="F1926">
        <v>333</v>
      </c>
      <c r="G1926">
        <v>6.1818665643511199</v>
      </c>
      <c r="H1926">
        <v>20.045024874468002</v>
      </c>
      <c r="I1926">
        <v>17.675155745937801</v>
      </c>
      <c r="J1926">
        <v>-3.1536950173979998</v>
      </c>
      <c r="K1926">
        <v>293.87035550918603</v>
      </c>
      <c r="L1926">
        <v>257.41420430198599</v>
      </c>
      <c r="M1926">
        <v>50.3645700811946</v>
      </c>
      <c r="N1926">
        <v>0.67021300146353902</v>
      </c>
      <c r="O1926">
        <v>18.318318318318301</v>
      </c>
      <c r="P1926">
        <v>77.127659574467998</v>
      </c>
      <c r="Q1926">
        <v>8.8145059293631006E-2</v>
      </c>
    </row>
    <row r="1927" spans="1:17" hidden="1" x14ac:dyDescent="0.3">
      <c r="A1927" t="s">
        <v>4036</v>
      </c>
      <c r="B1927" t="s">
        <v>4037</v>
      </c>
      <c r="C1927" t="str">
        <f>IFERROR(VLOOKUP(Table1[[#This Row],[Ticker]],[1]!Table2[[Symbol]:[Industry]],2,FALSE),"-")</f>
        <v>-</v>
      </c>
      <c r="D1927" t="s">
        <v>51</v>
      </c>
      <c r="E1927">
        <v>435.68588956999997</v>
      </c>
      <c r="F1927">
        <v>1478.2</v>
      </c>
      <c r="G1927">
        <v>157.82330375116601</v>
      </c>
      <c r="H1927">
        <v>64.796456902025895</v>
      </c>
      <c r="I1927">
        <v>141.02027707493599</v>
      </c>
      <c r="J1927">
        <v>7.2183867127425501</v>
      </c>
      <c r="K1927">
        <v>1038.9987993397301</v>
      </c>
      <c r="L1927">
        <v>774.31425684059798</v>
      </c>
      <c r="M1927">
        <v>85.331633792040506</v>
      </c>
      <c r="N1927">
        <v>0.46864545534702901</v>
      </c>
      <c r="O1927">
        <v>2.3643620619672601</v>
      </c>
      <c r="P1927">
        <v>213.144793983688</v>
      </c>
      <c r="Q1927">
        <v>6.1265482885053998E-2</v>
      </c>
    </row>
    <row r="1928" spans="1:17" hidden="1" x14ac:dyDescent="0.3">
      <c r="A1928" t="s">
        <v>4038</v>
      </c>
      <c r="B1928" t="s">
        <v>4039</v>
      </c>
      <c r="C1928" t="str">
        <f>IFERROR(VLOOKUP(Table1[[#This Row],[Ticker]],[1]!Table2[[Symbol]:[Industry]],2,FALSE),"-")</f>
        <v>-</v>
      </c>
      <c r="D1928" t="s">
        <v>3897</v>
      </c>
      <c r="E1928">
        <v>435.58612943999998</v>
      </c>
      <c r="F1928">
        <v>165.75</v>
      </c>
      <c r="G1928">
        <v>82.463668045172795</v>
      </c>
      <c r="H1928">
        <v>20.790881228059199</v>
      </c>
      <c r="I1928">
        <v>-12.813552697616601</v>
      </c>
      <c r="J1928">
        <v>8.8766282526122993</v>
      </c>
      <c r="K1928">
        <v>149.86047749928201</v>
      </c>
      <c r="L1928">
        <v>129.39088721689299</v>
      </c>
      <c r="M1928">
        <v>68.708682044175603</v>
      </c>
      <c r="N1928">
        <v>2.2431683168316798</v>
      </c>
      <c r="O1928">
        <v>19.4570135746606</v>
      </c>
      <c r="P1928">
        <v>200</v>
      </c>
    </row>
    <row r="1929" spans="1:17" hidden="1" x14ac:dyDescent="0.3">
      <c r="A1929" t="s">
        <v>4040</v>
      </c>
      <c r="B1929" t="s">
        <v>4041</v>
      </c>
      <c r="C1929" t="str">
        <f>IFERROR(VLOOKUP(Table1[[#This Row],[Ticker]],[1]!Table2[[Symbol]:[Industry]],2,FALSE),"-")</f>
        <v>-</v>
      </c>
      <c r="D1929" t="s">
        <v>3397</v>
      </c>
      <c r="E1929">
        <v>435.29715629999998</v>
      </c>
      <c r="F1929">
        <v>256.25</v>
      </c>
      <c r="G1929">
        <v>128.63911645757199</v>
      </c>
      <c r="H1929">
        <v>-1.2086618827037701</v>
      </c>
      <c r="I1929">
        <v>-24.215452924957599</v>
      </c>
      <c r="J1929">
        <v>0.66092966548514798</v>
      </c>
      <c r="K1929">
        <v>246.23929146668499</v>
      </c>
      <c r="L1929">
        <v>200.996439004471</v>
      </c>
      <c r="M1929">
        <v>52.409926608970302</v>
      </c>
      <c r="N1929">
        <v>0.92603110209601003</v>
      </c>
      <c r="O1929">
        <v>22.5365853658536</v>
      </c>
      <c r="P1929">
        <v>192.30038022813599</v>
      </c>
    </row>
    <row r="1930" spans="1:17" hidden="1" x14ac:dyDescent="0.3">
      <c r="A1930" t="s">
        <v>4042</v>
      </c>
      <c r="B1930" t="s">
        <v>4043</v>
      </c>
      <c r="C1930" t="str">
        <f>IFERROR(VLOOKUP(Table1[[#This Row],[Ticker]],[1]!Table2[[Symbol]:[Industry]],2,FALSE),"-")</f>
        <v>-</v>
      </c>
      <c r="D1930" t="s">
        <v>561</v>
      </c>
      <c r="E1930">
        <v>434.133325439999</v>
      </c>
      <c r="F1930">
        <v>351.05</v>
      </c>
      <c r="G1930">
        <v>-52.012306902469298</v>
      </c>
      <c r="H1930">
        <v>0.52870894341503105</v>
      </c>
      <c r="I1930">
        <v>-36.375795642215898</v>
      </c>
      <c r="J1930">
        <v>8.2382967310812596</v>
      </c>
      <c r="K1930">
        <v>373.17320050392698</v>
      </c>
      <c r="M1930">
        <v>50.396807734854001</v>
      </c>
      <c r="N1930">
        <v>0.60130089135148101</v>
      </c>
      <c r="O1930">
        <v>55.789773536533197</v>
      </c>
      <c r="P1930">
        <v>29.778188539741201</v>
      </c>
    </row>
    <row r="1931" spans="1:17" hidden="1" x14ac:dyDescent="0.3">
      <c r="A1931" t="s">
        <v>4044</v>
      </c>
      <c r="B1931" t="s">
        <v>4045</v>
      </c>
      <c r="C1931" t="str">
        <f>IFERROR(VLOOKUP(Table1[[#This Row],[Ticker]],[1]!Table2[[Symbol]:[Industry]],2,FALSE),"-")</f>
        <v>-</v>
      </c>
      <c r="D1931" t="s">
        <v>46</v>
      </c>
      <c r="E1931">
        <v>433.72352000000001</v>
      </c>
      <c r="F1931">
        <v>365.95</v>
      </c>
      <c r="G1931">
        <v>-34.2782696749628</v>
      </c>
      <c r="H1931">
        <v>-4.0443532459585096</v>
      </c>
      <c r="I1931">
        <v>-18.6417584147094</v>
      </c>
      <c r="J1931">
        <v>13.9211706293405</v>
      </c>
      <c r="K1931">
        <v>385.320785572864</v>
      </c>
      <c r="M1931">
        <v>65.205139529589999</v>
      </c>
      <c r="N1931">
        <v>0.62096837172979302</v>
      </c>
      <c r="O1931">
        <v>61.770733706790502</v>
      </c>
      <c r="P1931">
        <v>19.983606557377001</v>
      </c>
    </row>
    <row r="1932" spans="1:17" hidden="1" x14ac:dyDescent="0.3">
      <c r="A1932" t="s">
        <v>4046</v>
      </c>
      <c r="B1932" t="s">
        <v>4047</v>
      </c>
      <c r="C1932" t="str">
        <f>IFERROR(VLOOKUP(Table1[[#This Row],[Ticker]],[1]!Table2[[Symbol]:[Industry]],2,FALSE),"-")</f>
        <v>-</v>
      </c>
      <c r="D1932" t="s">
        <v>1190</v>
      </c>
      <c r="E1932">
        <v>432.45033269099901</v>
      </c>
      <c r="F1932">
        <v>169.16</v>
      </c>
      <c r="G1932">
        <v>-8.5460435254463203</v>
      </c>
      <c r="H1932">
        <v>-3.8788435425829699</v>
      </c>
      <c r="I1932">
        <v>-6.8607710395211496</v>
      </c>
      <c r="J1932">
        <v>-0.84817044202132796</v>
      </c>
      <c r="K1932">
        <v>156.27436847616099</v>
      </c>
      <c r="L1932">
        <v>155.24977701382301</v>
      </c>
      <c r="M1932">
        <v>51.788214026851797</v>
      </c>
      <c r="N1932">
        <v>0.80418364317878699</v>
      </c>
      <c r="O1932">
        <v>41.8775124142823</v>
      </c>
      <c r="P1932">
        <v>36.639741518578298</v>
      </c>
      <c r="Q1932">
        <v>2.8867681672676001E-2</v>
      </c>
    </row>
    <row r="1933" spans="1:17" hidden="1" x14ac:dyDescent="0.3">
      <c r="A1933" t="s">
        <v>4048</v>
      </c>
      <c r="B1933" t="s">
        <v>4049</v>
      </c>
      <c r="C1933" t="str">
        <f>IFERROR(VLOOKUP(Table1[[#This Row],[Ticker]],[1]!Table2[[Symbol]:[Industry]],2,FALSE),"-")</f>
        <v>-</v>
      </c>
      <c r="D1933" t="s">
        <v>46</v>
      </c>
      <c r="E1933">
        <v>432.14015999999998</v>
      </c>
      <c r="F1933">
        <v>168.35</v>
      </c>
      <c r="G1933">
        <v>94.552877031755301</v>
      </c>
      <c r="H1933">
        <v>20.5901831477799</v>
      </c>
      <c r="I1933">
        <v>110.189388292008</v>
      </c>
      <c r="J1933">
        <v>1.21387084195573</v>
      </c>
      <c r="K1933">
        <v>146.81566747707799</v>
      </c>
      <c r="M1933">
        <v>64.501427783280505</v>
      </c>
      <c r="N1933">
        <v>0.51738155962593702</v>
      </c>
      <c r="O1933">
        <v>9.2961092961092895</v>
      </c>
      <c r="P1933">
        <v>167.222222222222</v>
      </c>
    </row>
    <row r="1934" spans="1:17" hidden="1" x14ac:dyDescent="0.3">
      <c r="A1934" t="s">
        <v>4050</v>
      </c>
      <c r="B1934" t="s">
        <v>4051</v>
      </c>
      <c r="C1934" t="str">
        <f>IFERROR(VLOOKUP(Table1[[#This Row],[Ticker]],[1]!Table2[[Symbol]:[Industry]],2,FALSE),"-")</f>
        <v>-</v>
      </c>
      <c r="D1934" t="s">
        <v>193</v>
      </c>
      <c r="E1934">
        <v>431.48440499999998</v>
      </c>
      <c r="F1934">
        <v>192.05</v>
      </c>
      <c r="G1934">
        <v>29.878315379036199</v>
      </c>
      <c r="H1934">
        <v>3.07509550106152</v>
      </c>
      <c r="I1934">
        <v>-6.7172190853249996</v>
      </c>
      <c r="J1934">
        <v>-3.54508537210884</v>
      </c>
      <c r="K1934">
        <v>191.365443936133</v>
      </c>
      <c r="L1934">
        <v>170.23969589529301</v>
      </c>
      <c r="M1934">
        <v>48.439875974719698</v>
      </c>
      <c r="N1934">
        <v>1.9083506745141601</v>
      </c>
      <c r="O1934">
        <v>22.832595678208701</v>
      </c>
      <c r="P1934">
        <v>61.386554621848703</v>
      </c>
      <c r="Q1934">
        <v>0.104655778789096</v>
      </c>
    </row>
    <row r="1935" spans="1:17" hidden="1" x14ac:dyDescent="0.3">
      <c r="A1935" t="s">
        <v>4052</v>
      </c>
      <c r="B1935" t="s">
        <v>4053</v>
      </c>
      <c r="C1935" t="str">
        <f>IFERROR(VLOOKUP(Table1[[#This Row],[Ticker]],[1]!Table2[[Symbol]:[Industry]],2,FALSE),"-")</f>
        <v>-</v>
      </c>
      <c r="D1935" t="s">
        <v>669</v>
      </c>
      <c r="E1935">
        <v>430.60344357999998</v>
      </c>
      <c r="F1935">
        <v>142.97999999999999</v>
      </c>
      <c r="G1935">
        <v>-28.6110789867178</v>
      </c>
      <c r="H1935">
        <v>4.7774072971863397</v>
      </c>
      <c r="I1935">
        <v>-1.72207324935354</v>
      </c>
      <c r="J1935">
        <v>2.2874529629761802</v>
      </c>
      <c r="K1935">
        <v>137.16553763912401</v>
      </c>
      <c r="L1935">
        <v>131.924347362128</v>
      </c>
      <c r="M1935">
        <v>68.341763314328006</v>
      </c>
      <c r="N1935">
        <v>0.80422736207471102</v>
      </c>
      <c r="O1935">
        <v>14.841236536578499</v>
      </c>
      <c r="P1935">
        <v>32.942817294281703</v>
      </c>
      <c r="Q1935">
        <v>6.4852600470871005E-2</v>
      </c>
    </row>
    <row r="1936" spans="1:17" hidden="1" x14ac:dyDescent="0.3">
      <c r="A1936" t="s">
        <v>4054</v>
      </c>
      <c r="B1936" t="s">
        <v>4055</v>
      </c>
      <c r="C1936" t="str">
        <f>IFERROR(VLOOKUP(Table1[[#This Row],[Ticker]],[1]!Table2[[Symbol]:[Industry]],2,FALSE),"-")</f>
        <v>-</v>
      </c>
      <c r="D1936" t="s">
        <v>46</v>
      </c>
      <c r="E1936">
        <v>429.89600000000002</v>
      </c>
      <c r="F1936">
        <v>194.85</v>
      </c>
      <c r="G1936">
        <v>117.66432654160501</v>
      </c>
      <c r="H1936">
        <v>-15.136655003824799</v>
      </c>
      <c r="I1936">
        <v>133.30083780185899</v>
      </c>
      <c r="J1936">
        <v>8.0827518753992802</v>
      </c>
      <c r="K1936">
        <v>196.09303898867699</v>
      </c>
      <c r="M1936">
        <v>52.784719016526203</v>
      </c>
      <c r="N1936">
        <v>0.38483650736615099</v>
      </c>
      <c r="O1936">
        <v>45.239928149858798</v>
      </c>
      <c r="P1936">
        <v>159.79999999999899</v>
      </c>
    </row>
    <row r="1937" spans="1:17" hidden="1" x14ac:dyDescent="0.3">
      <c r="A1937" t="s">
        <v>4056</v>
      </c>
      <c r="B1937" t="s">
        <v>4057</v>
      </c>
      <c r="C1937" t="str">
        <f>IFERROR(VLOOKUP(Table1[[#This Row],[Ticker]],[1]!Table2[[Symbol]:[Industry]],2,FALSE),"-")</f>
        <v>-</v>
      </c>
      <c r="D1937" t="s">
        <v>632</v>
      </c>
      <c r="E1937">
        <v>428.31814006799999</v>
      </c>
      <c r="F1937">
        <v>235.72</v>
      </c>
      <c r="G1937">
        <v>6.4900903731501298</v>
      </c>
      <c r="H1937">
        <v>-11.346621700026899</v>
      </c>
      <c r="I1937">
        <v>17.449157246857599</v>
      </c>
      <c r="J1937">
        <v>-0.117043902796793</v>
      </c>
      <c r="K1937">
        <v>229.75815627684199</v>
      </c>
      <c r="L1937">
        <v>207.623948857866</v>
      </c>
      <c r="M1937">
        <v>53.074735340176197</v>
      </c>
      <c r="N1937">
        <v>0.37899549245359099</v>
      </c>
      <c r="O1937">
        <v>26.336331240454701</v>
      </c>
      <c r="P1937">
        <v>62.006872852233599</v>
      </c>
      <c r="Q1937">
        <v>1.7735849947500999E-2</v>
      </c>
    </row>
    <row r="1938" spans="1:17" hidden="1" x14ac:dyDescent="0.3">
      <c r="A1938" t="s">
        <v>4058</v>
      </c>
      <c r="B1938" t="s">
        <v>4059</v>
      </c>
      <c r="C1938" t="str">
        <f>IFERROR(VLOOKUP(Table1[[#This Row],[Ticker]],[1]!Table2[[Symbol]:[Industry]],2,FALSE),"-")</f>
        <v>-</v>
      </c>
      <c r="D1938" t="s">
        <v>121</v>
      </c>
      <c r="E1938">
        <v>427.82479999999998</v>
      </c>
      <c r="F1938">
        <v>174.99</v>
      </c>
      <c r="G1938">
        <v>-6.7916517738242304</v>
      </c>
      <c r="H1938">
        <v>15.9077614258564</v>
      </c>
      <c r="I1938">
        <v>13.602193380587201</v>
      </c>
      <c r="J1938">
        <v>-2.1733560488005601</v>
      </c>
      <c r="K1938">
        <v>156.73359385004801</v>
      </c>
      <c r="L1938">
        <v>144.88200331897701</v>
      </c>
      <c r="M1938">
        <v>53.176594731371999</v>
      </c>
      <c r="N1938">
        <v>0.81614002447657397</v>
      </c>
      <c r="O1938">
        <v>10.863477913023599</v>
      </c>
      <c r="P1938">
        <v>41.120967741935502</v>
      </c>
      <c r="Q1938">
        <v>6.5309276182516002E-2</v>
      </c>
    </row>
    <row r="1939" spans="1:17" hidden="1" x14ac:dyDescent="0.3">
      <c r="A1939" t="s">
        <v>4060</v>
      </c>
      <c r="B1939" t="s">
        <v>4061</v>
      </c>
      <c r="C1939" t="str">
        <f>IFERROR(VLOOKUP(Table1[[#This Row],[Ticker]],[1]!Table2[[Symbol]:[Industry]],2,FALSE),"-")</f>
        <v>-</v>
      </c>
      <c r="D1939" t="s">
        <v>368</v>
      </c>
      <c r="E1939">
        <v>427.72</v>
      </c>
      <c r="F1939">
        <v>381.75</v>
      </c>
      <c r="G1939">
        <v>-63.945279369724098</v>
      </c>
      <c r="H1939">
        <v>4.1662313681152403</v>
      </c>
      <c r="I1939">
        <v>-27.3663699903483</v>
      </c>
      <c r="J1939">
        <v>6.6815162094759399</v>
      </c>
      <c r="K1939">
        <v>355.59221816549598</v>
      </c>
      <c r="L1939">
        <v>410.16118595895301</v>
      </c>
      <c r="M1939">
        <v>78.5345880477078</v>
      </c>
      <c r="N1939">
        <v>2.2166666666666601</v>
      </c>
      <c r="O1939">
        <v>64.859201047806096</v>
      </c>
      <c r="P1939">
        <v>23.145161290322498</v>
      </c>
      <c r="Q1939">
        <v>0.230703668754911</v>
      </c>
    </row>
    <row r="1940" spans="1:17" hidden="1" x14ac:dyDescent="0.3">
      <c r="A1940" t="s">
        <v>4062</v>
      </c>
      <c r="B1940" t="s">
        <v>4063</v>
      </c>
      <c r="C1940" t="str">
        <f>IFERROR(VLOOKUP(Table1[[#This Row],[Ticker]],[1]!Table2[[Symbol]:[Industry]],2,FALSE),"-")</f>
        <v>-</v>
      </c>
      <c r="E1940">
        <v>426.318984</v>
      </c>
      <c r="F1940">
        <v>216</v>
      </c>
      <c r="G1940">
        <v>-5.0889202116407999</v>
      </c>
      <c r="H1940">
        <v>8.0778845249532107</v>
      </c>
      <c r="I1940">
        <v>10.547591048612601</v>
      </c>
      <c r="J1940">
        <v>15.235686407214301</v>
      </c>
      <c r="M1940">
        <v>56.690854180996702</v>
      </c>
      <c r="O1940">
        <v>15.2777777777777</v>
      </c>
      <c r="P1940">
        <v>37.799043062200901</v>
      </c>
    </row>
    <row r="1941" spans="1:17" hidden="1" x14ac:dyDescent="0.3">
      <c r="A1941" t="s">
        <v>4064</v>
      </c>
      <c r="B1941" t="s">
        <v>4065</v>
      </c>
      <c r="C1941" t="str">
        <f>IFERROR(VLOOKUP(Table1[[#This Row],[Ticker]],[1]!Table2[[Symbol]:[Industry]],2,FALSE),"-")</f>
        <v>-</v>
      </c>
      <c r="D1941" t="s">
        <v>561</v>
      </c>
      <c r="E1941">
        <v>425.96619989999999</v>
      </c>
      <c r="F1941">
        <v>171</v>
      </c>
      <c r="G1941">
        <v>76.657773461658294</v>
      </c>
      <c r="H1941">
        <v>49.3023920601198</v>
      </c>
      <c r="I1941">
        <v>117.98846021067</v>
      </c>
      <c r="J1941">
        <v>4.2180725226279998</v>
      </c>
      <c r="K1941">
        <v>137.71507331354101</v>
      </c>
      <c r="L1941">
        <v>96.446410810403094</v>
      </c>
      <c r="M1941">
        <v>57.339330822365099</v>
      </c>
      <c r="N1941">
        <v>0.46440124647573799</v>
      </c>
      <c r="O1941">
        <v>15.906432748538</v>
      </c>
      <c r="P1941">
        <v>193.81443298969</v>
      </c>
    </row>
    <row r="1942" spans="1:17" hidden="1" x14ac:dyDescent="0.3">
      <c r="A1942" t="s">
        <v>4066</v>
      </c>
      <c r="B1942" t="s">
        <v>4067</v>
      </c>
      <c r="C1942" t="str">
        <f>IFERROR(VLOOKUP(Table1[[#This Row],[Ticker]],[1]!Table2[[Symbol]:[Industry]],2,FALSE),"-")</f>
        <v>-</v>
      </c>
      <c r="D1942" t="s">
        <v>306</v>
      </c>
      <c r="E1942">
        <v>425.83850904000002</v>
      </c>
      <c r="F1942">
        <v>778.95</v>
      </c>
      <c r="G1942">
        <v>260.98067610626202</v>
      </c>
      <c r="H1942">
        <v>24.608933588668201</v>
      </c>
      <c r="I1942">
        <v>138.61399252513701</v>
      </c>
      <c r="J1942">
        <v>9.2461287693371403</v>
      </c>
      <c r="K1942">
        <v>587.78988418243102</v>
      </c>
      <c r="L1942">
        <v>397.69968037411797</v>
      </c>
      <c r="M1942">
        <v>90.796271559936102</v>
      </c>
      <c r="N1942">
        <v>0.228208920292994</v>
      </c>
      <c r="O1942">
        <v>0</v>
      </c>
      <c r="P1942">
        <v>358.20588235294099</v>
      </c>
      <c r="Q1942">
        <v>0.228450508778239</v>
      </c>
    </row>
    <row r="1943" spans="1:17" hidden="1" x14ac:dyDescent="0.3">
      <c r="A1943" t="s">
        <v>4068</v>
      </c>
      <c r="B1943" t="s">
        <v>4069</v>
      </c>
      <c r="C1943" t="str">
        <f>IFERROR(VLOOKUP(Table1[[#This Row],[Ticker]],[1]!Table2[[Symbol]:[Industry]],2,FALSE),"-")</f>
        <v>-</v>
      </c>
      <c r="D1943" t="s">
        <v>21</v>
      </c>
      <c r="E1943">
        <v>425.70523245999999</v>
      </c>
      <c r="F1943">
        <v>119.8</v>
      </c>
      <c r="G1943">
        <v>-1.4987202616978199</v>
      </c>
      <c r="H1943">
        <v>-20.940720503542501</v>
      </c>
      <c r="I1943">
        <v>-33.209125048528897</v>
      </c>
      <c r="J1943">
        <v>-5.6164506402493197</v>
      </c>
      <c r="K1943">
        <v>128.72181513268299</v>
      </c>
      <c r="L1943">
        <v>125.438470723902</v>
      </c>
      <c r="M1943">
        <v>43.070337086928902</v>
      </c>
      <c r="N1943">
        <v>0.70853940330680099</v>
      </c>
      <c r="O1943">
        <v>44.991652754590902</v>
      </c>
      <c r="P1943">
        <v>40.116959064327403</v>
      </c>
      <c r="Q1943">
        <v>0.140324470157911</v>
      </c>
    </row>
    <row r="1944" spans="1:17" hidden="1" x14ac:dyDescent="0.3">
      <c r="A1944" t="s">
        <v>4070</v>
      </c>
      <c r="B1944" t="s">
        <v>4071</v>
      </c>
      <c r="C1944" t="str">
        <f>IFERROR(VLOOKUP(Table1[[#This Row],[Ticker]],[1]!Table2[[Symbol]:[Industry]],2,FALSE),"-")</f>
        <v>-</v>
      </c>
      <c r="D1944" t="s">
        <v>368</v>
      </c>
      <c r="E1944">
        <v>424.721946169999</v>
      </c>
      <c r="F1944">
        <v>118.7</v>
      </c>
      <c r="G1944">
        <v>-25.5500218843315</v>
      </c>
      <c r="H1944">
        <v>-9.52815909863806</v>
      </c>
      <c r="I1944">
        <v>-14.5054088260406</v>
      </c>
      <c r="J1944">
        <v>-2.7473177571952601</v>
      </c>
      <c r="K1944">
        <v>127.279906163977</v>
      </c>
      <c r="L1944">
        <v>124.757296495966</v>
      </c>
      <c r="M1944">
        <v>43.181025119771697</v>
      </c>
      <c r="N1944">
        <v>0.49066435195527103</v>
      </c>
      <c r="O1944">
        <v>44.945240101095102</v>
      </c>
      <c r="P1944">
        <v>19.8989898989899</v>
      </c>
      <c r="Q1944">
        <v>0.154988726786702</v>
      </c>
    </row>
    <row r="1945" spans="1:17" hidden="1" x14ac:dyDescent="0.3">
      <c r="A1945" t="s">
        <v>4072</v>
      </c>
      <c r="B1945" t="s">
        <v>4073</v>
      </c>
      <c r="C1945" t="str">
        <f>IFERROR(VLOOKUP(Table1[[#This Row],[Ticker]],[1]!Table2[[Symbol]:[Industry]],2,FALSE),"-")</f>
        <v>-</v>
      </c>
      <c r="D1945" t="s">
        <v>1539</v>
      </c>
      <c r="E1945">
        <v>424.49814939999999</v>
      </c>
      <c r="F1945">
        <v>213.45</v>
      </c>
      <c r="G1945">
        <v>-7.0565702678220399</v>
      </c>
      <c r="H1945">
        <v>23.595856352437298</v>
      </c>
      <c r="I1945">
        <v>-32.828933398184098</v>
      </c>
      <c r="J1945">
        <v>9.0797920042459896</v>
      </c>
      <c r="K1945">
        <v>188.96276801777901</v>
      </c>
      <c r="L1945">
        <v>214.71510601649999</v>
      </c>
      <c r="M1945">
        <v>82.136163515626706</v>
      </c>
      <c r="N1945">
        <v>2.03980972135078</v>
      </c>
      <c r="O1945">
        <v>79.292574373389499</v>
      </c>
      <c r="P1945">
        <v>29.875266200182502</v>
      </c>
      <c r="Q1945">
        <v>0.16723532504930799</v>
      </c>
    </row>
    <row r="1946" spans="1:17" hidden="1" x14ac:dyDescent="0.3">
      <c r="A1946" t="s">
        <v>4074</v>
      </c>
      <c r="B1946" t="s">
        <v>4075</v>
      </c>
      <c r="C1946" t="str">
        <f>IFERROR(VLOOKUP(Table1[[#This Row],[Ticker]],[1]!Table2[[Symbol]:[Industry]],2,FALSE),"-")</f>
        <v>-</v>
      </c>
      <c r="D1946" t="s">
        <v>83</v>
      </c>
      <c r="E1946">
        <v>422.93761710000001</v>
      </c>
      <c r="F1946">
        <v>32.520000000000003</v>
      </c>
      <c r="G1946">
        <v>-60.499069168115597</v>
      </c>
      <c r="H1946">
        <v>32.731445457037601</v>
      </c>
      <c r="I1946">
        <v>-37.157319425528499</v>
      </c>
      <c r="J1946">
        <v>9.1730056492029295</v>
      </c>
      <c r="K1946">
        <v>27.515170989811899</v>
      </c>
      <c r="L1946">
        <v>33.697994599277003</v>
      </c>
      <c r="M1946">
        <v>87.436783347587905</v>
      </c>
      <c r="N1946">
        <v>0.357363969619378</v>
      </c>
      <c r="O1946">
        <v>140.313653136531</v>
      </c>
      <c r="P1946">
        <v>54.342667299477903</v>
      </c>
      <c r="Q1946">
        <v>8.4012684202405999E-2</v>
      </c>
    </row>
    <row r="1947" spans="1:17" hidden="1" x14ac:dyDescent="0.3">
      <c r="A1947" t="s">
        <v>4076</v>
      </c>
      <c r="B1947" t="s">
        <v>4077</v>
      </c>
      <c r="C1947" t="str">
        <f>IFERROR(VLOOKUP(Table1[[#This Row],[Ticker]],[1]!Table2[[Symbol]:[Industry]],2,FALSE),"-")</f>
        <v>-</v>
      </c>
      <c r="D1947" t="s">
        <v>412</v>
      </c>
      <c r="E1947">
        <v>422.273589969</v>
      </c>
      <c r="F1947">
        <v>3.87</v>
      </c>
      <c r="G1947">
        <v>-30.926271960104099</v>
      </c>
      <c r="H1947">
        <v>-5.5326481837054704</v>
      </c>
      <c r="I1947">
        <v>-36.260530407396097</v>
      </c>
      <c r="J1947">
        <v>-1.6505792859215001</v>
      </c>
      <c r="K1947">
        <v>4.1290125120327099</v>
      </c>
      <c r="L1947">
        <v>4.23435910771952</v>
      </c>
      <c r="M1947">
        <v>37.393829901255003</v>
      </c>
      <c r="N1947">
        <v>0.72608959738499701</v>
      </c>
      <c r="O1947">
        <v>80.103359173126606</v>
      </c>
      <c r="P1947">
        <v>39.935549298511503</v>
      </c>
      <c r="Q1947">
        <v>3.2156233681140997E-2</v>
      </c>
    </row>
    <row r="1948" spans="1:17" hidden="1" x14ac:dyDescent="0.3">
      <c r="A1948" t="s">
        <v>4078</v>
      </c>
      <c r="B1948" t="s">
        <v>4079</v>
      </c>
      <c r="C1948" t="str">
        <f>IFERROR(VLOOKUP(Table1[[#This Row],[Ticker]],[1]!Table2[[Symbol]:[Industry]],2,FALSE),"-")</f>
        <v>-</v>
      </c>
      <c r="D1948" t="s">
        <v>21</v>
      </c>
      <c r="E1948">
        <v>421.99406787999999</v>
      </c>
      <c r="F1948">
        <v>402.9</v>
      </c>
      <c r="G1948">
        <v>-39.609847930151801</v>
      </c>
      <c r="H1948">
        <v>-0.15212543615434401</v>
      </c>
      <c r="I1948">
        <v>-18.585879227850199</v>
      </c>
      <c r="J1948">
        <v>2.5477983523538401</v>
      </c>
      <c r="K1948">
        <v>397.68466235964001</v>
      </c>
      <c r="L1948">
        <v>404.29987532211101</v>
      </c>
      <c r="M1948">
        <v>67.539609565702804</v>
      </c>
      <c r="N1948">
        <v>1.58913714182893</v>
      </c>
      <c r="O1948">
        <v>41.474311243484699</v>
      </c>
      <c r="P1948">
        <v>18.117854001759</v>
      </c>
      <c r="Q1948">
        <v>0.13551650172753399</v>
      </c>
    </row>
    <row r="1949" spans="1:17" hidden="1" x14ac:dyDescent="0.3">
      <c r="A1949" t="s">
        <v>4080</v>
      </c>
      <c r="B1949" t="s">
        <v>4081</v>
      </c>
      <c r="C1949" t="str">
        <f>IFERROR(VLOOKUP(Table1[[#This Row],[Ticker]],[1]!Table2[[Symbol]:[Industry]],2,FALSE),"-")</f>
        <v>-</v>
      </c>
      <c r="D1949" t="s">
        <v>46</v>
      </c>
      <c r="E1949">
        <v>421.98743999999999</v>
      </c>
      <c r="F1949">
        <v>176.6</v>
      </c>
      <c r="G1949">
        <v>74.515685708754503</v>
      </c>
      <c r="H1949">
        <v>7.4469993715191398</v>
      </c>
      <c r="I1949">
        <v>28.349071536660201</v>
      </c>
      <c r="J1949">
        <v>6.5701807668067298</v>
      </c>
      <c r="K1949">
        <v>156.81889840168901</v>
      </c>
      <c r="L1949">
        <v>126.075480006777</v>
      </c>
      <c r="M1949">
        <v>73.659065298184601</v>
      </c>
      <c r="N1949">
        <v>0.80238288654210599</v>
      </c>
      <c r="O1949">
        <v>4.75651189127972</v>
      </c>
      <c r="P1949">
        <v>129.35064935064901</v>
      </c>
    </row>
    <row r="1950" spans="1:17" hidden="1" x14ac:dyDescent="0.3">
      <c r="A1950" t="s">
        <v>4082</v>
      </c>
      <c r="B1950" t="s">
        <v>4083</v>
      </c>
      <c r="C1950" t="str">
        <f>IFERROR(VLOOKUP(Table1[[#This Row],[Ticker]],[1]!Table2[[Symbol]:[Industry]],2,FALSE),"-")</f>
        <v>-</v>
      </c>
      <c r="D1950" t="s">
        <v>502</v>
      </c>
      <c r="E1950">
        <v>421.96534715199999</v>
      </c>
      <c r="F1950">
        <v>70.37</v>
      </c>
      <c r="G1950">
        <v>2.2372557695717599</v>
      </c>
      <c r="H1950">
        <v>-1.46528939259737</v>
      </c>
      <c r="I1950">
        <v>-11.756479626130099</v>
      </c>
      <c r="J1950">
        <v>5.4926384872001304</v>
      </c>
      <c r="K1950">
        <v>65.108753346186603</v>
      </c>
      <c r="L1950">
        <v>64.248407007190096</v>
      </c>
      <c r="M1950">
        <v>66.410544564944004</v>
      </c>
      <c r="N1950">
        <v>1.01305029177163</v>
      </c>
      <c r="O1950">
        <v>15.1058689782577</v>
      </c>
      <c r="P1950">
        <v>34.730997511009001</v>
      </c>
      <c r="Q1950">
        <v>1.9489812870232999E-2</v>
      </c>
    </row>
    <row r="1951" spans="1:17" hidden="1" x14ac:dyDescent="0.3">
      <c r="A1951" t="s">
        <v>4084</v>
      </c>
      <c r="B1951" t="s">
        <v>4085</v>
      </c>
      <c r="C1951" t="str">
        <f>IFERROR(VLOOKUP(Table1[[#This Row],[Ticker]],[1]!Table2[[Symbol]:[Industry]],2,FALSE),"-")</f>
        <v>-</v>
      </c>
      <c r="D1951" t="s">
        <v>306</v>
      </c>
      <c r="E1951">
        <v>420.82501447999999</v>
      </c>
      <c r="F1951">
        <v>335.9</v>
      </c>
      <c r="G1951">
        <v>-9.6498161367419808</v>
      </c>
      <c r="H1951">
        <v>-7.7430905001669501</v>
      </c>
      <c r="I1951">
        <v>-19.200504574853898</v>
      </c>
      <c r="J1951">
        <v>-0.78529674960919404</v>
      </c>
      <c r="K1951">
        <v>353.18882114762403</v>
      </c>
      <c r="L1951">
        <v>355.960879755657</v>
      </c>
      <c r="M1951">
        <v>49.981153877827403</v>
      </c>
      <c r="N1951">
        <v>0.58670498973085194</v>
      </c>
      <c r="O1951">
        <v>45.519499851146101</v>
      </c>
      <c r="P1951">
        <v>24.3843732642103</v>
      </c>
      <c r="Q1951">
        <v>-2.3028774364258001E-2</v>
      </c>
    </row>
    <row r="1952" spans="1:17" hidden="1" x14ac:dyDescent="0.3">
      <c r="A1952" t="s">
        <v>4086</v>
      </c>
      <c r="B1952" t="s">
        <v>4087</v>
      </c>
      <c r="C1952" t="str">
        <f>IFERROR(VLOOKUP(Table1[[#This Row],[Ticker]],[1]!Table2[[Symbol]:[Industry]],2,FALSE),"-")</f>
        <v>-</v>
      </c>
      <c r="D1952" t="s">
        <v>163</v>
      </c>
      <c r="E1952">
        <v>420.40618802500001</v>
      </c>
      <c r="F1952">
        <v>2856.25</v>
      </c>
      <c r="G1952">
        <v>-5.57946227826982</v>
      </c>
      <c r="H1952">
        <v>4.8444612957902402</v>
      </c>
      <c r="I1952">
        <v>12.8929232118355</v>
      </c>
      <c r="J1952">
        <v>-7.6029547646914102</v>
      </c>
      <c r="K1952">
        <v>2790.5628331943899</v>
      </c>
      <c r="L1952">
        <v>2545.9268475778799</v>
      </c>
      <c r="M1952">
        <v>54.913154452689703</v>
      </c>
      <c r="N1952">
        <v>1.4321911934678</v>
      </c>
      <c r="O1952">
        <v>24.288840262581999</v>
      </c>
      <c r="P1952">
        <v>46.617216775319498</v>
      </c>
      <c r="Q1952">
        <v>-0.106064245699549</v>
      </c>
    </row>
    <row r="1953" spans="1:17" hidden="1" x14ac:dyDescent="0.3">
      <c r="A1953" t="s">
        <v>4088</v>
      </c>
      <c r="B1953" t="s">
        <v>4089</v>
      </c>
      <c r="C1953" t="str">
        <f>IFERROR(VLOOKUP(Table1[[#This Row],[Ticker]],[1]!Table2[[Symbol]:[Industry]],2,FALSE),"-")</f>
        <v>-</v>
      </c>
      <c r="D1953" t="s">
        <v>139</v>
      </c>
      <c r="E1953">
        <v>419.35261929199999</v>
      </c>
      <c r="F1953">
        <v>123.2</v>
      </c>
      <c r="G1953">
        <v>-7.7840468671634904</v>
      </c>
      <c r="H1953">
        <v>-6.7879865610799497</v>
      </c>
      <c r="I1953">
        <v>-9.7209539656950703</v>
      </c>
      <c r="J1953">
        <v>-2.6044487564150098</v>
      </c>
      <c r="K1953">
        <v>126.48704813473999</v>
      </c>
      <c r="L1953">
        <v>125.01682962236001</v>
      </c>
      <c r="M1953">
        <v>46.367783509621198</v>
      </c>
      <c r="N1953">
        <v>0.58439429955727995</v>
      </c>
      <c r="O1953">
        <v>50.081168831168803</v>
      </c>
      <c r="Q1953">
        <v>7.2245340148650002E-3</v>
      </c>
    </row>
    <row r="1954" spans="1:17" hidden="1" x14ac:dyDescent="0.3">
      <c r="A1954" t="s">
        <v>4090</v>
      </c>
      <c r="B1954" t="s">
        <v>4091</v>
      </c>
      <c r="C1954" t="str">
        <f>IFERROR(VLOOKUP(Table1[[#This Row],[Ticker]],[1]!Table2[[Symbol]:[Industry]],2,FALSE),"-")</f>
        <v>-</v>
      </c>
      <c r="D1954" t="s">
        <v>938</v>
      </c>
      <c r="E1954">
        <v>419.35064016000001</v>
      </c>
      <c r="F1954">
        <v>132</v>
      </c>
      <c r="G1954">
        <v>56.676433079136203</v>
      </c>
      <c r="H1954">
        <v>3.76988385273114</v>
      </c>
      <c r="I1954">
        <v>-4.2193239680941996</v>
      </c>
      <c r="J1954">
        <v>-8.0392454658633596</v>
      </c>
      <c r="K1954">
        <v>123.905721949694</v>
      </c>
      <c r="L1954">
        <v>121.201518350741</v>
      </c>
      <c r="M1954">
        <v>43.6106877505038</v>
      </c>
      <c r="N1954">
        <v>0.368536342515765</v>
      </c>
      <c r="O1954">
        <v>32.5757575757575</v>
      </c>
      <c r="P1954">
        <v>96.136701337295705</v>
      </c>
    </row>
    <row r="1955" spans="1:17" hidden="1" x14ac:dyDescent="0.3">
      <c r="A1955" t="s">
        <v>4092</v>
      </c>
      <c r="B1955" t="s">
        <v>4093</v>
      </c>
      <c r="C1955" t="str">
        <f>IFERROR(VLOOKUP(Table1[[#This Row],[Ticker]],[1]!Table2[[Symbol]:[Industry]],2,FALSE),"-")</f>
        <v>-</v>
      </c>
      <c r="D1955" t="s">
        <v>566</v>
      </c>
      <c r="E1955">
        <v>419.25271828500001</v>
      </c>
      <c r="F1955">
        <v>241.8</v>
      </c>
      <c r="G1955">
        <v>14.939525310521001</v>
      </c>
      <c r="H1955">
        <v>7.3624619370201296</v>
      </c>
      <c r="I1955">
        <v>66.051103929174701</v>
      </c>
      <c r="J1955">
        <v>-10.6755952248448</v>
      </c>
      <c r="K1955">
        <v>216.197612324754</v>
      </c>
      <c r="L1955">
        <v>167.545622482</v>
      </c>
      <c r="M1955">
        <v>36.177250515837002</v>
      </c>
      <c r="N1955">
        <v>0.41251032526782</v>
      </c>
      <c r="O1955">
        <v>10.607940446650099</v>
      </c>
      <c r="P1955">
        <v>106.578385305425</v>
      </c>
      <c r="Q1955">
        <v>0.148261272112995</v>
      </c>
    </row>
    <row r="1956" spans="1:17" hidden="1" x14ac:dyDescent="0.3">
      <c r="A1956" t="s">
        <v>4094</v>
      </c>
      <c r="B1956" t="s">
        <v>4095</v>
      </c>
      <c r="C1956" t="str">
        <f>IFERROR(VLOOKUP(Table1[[#This Row],[Ticker]],[1]!Table2[[Symbol]:[Industry]],2,FALSE),"-")</f>
        <v>-</v>
      </c>
      <c r="D1956" t="s">
        <v>1055</v>
      </c>
      <c r="E1956">
        <v>416.64384999999999</v>
      </c>
      <c r="F1956">
        <v>49.65</v>
      </c>
      <c r="G1956">
        <v>21.838808548149</v>
      </c>
      <c r="H1956">
        <v>-2.4035632163852099</v>
      </c>
      <c r="I1956">
        <v>-46.346163660841697</v>
      </c>
      <c r="J1956">
        <v>-8.6148346894738292</v>
      </c>
      <c r="K1956">
        <v>51.825992063868398</v>
      </c>
      <c r="L1956">
        <v>53.598343786706799</v>
      </c>
      <c r="M1956">
        <v>46.394222295973897</v>
      </c>
      <c r="N1956">
        <v>1.4942306825496099</v>
      </c>
      <c r="O1956">
        <v>98.388721047331302</v>
      </c>
      <c r="P1956">
        <v>54.914196567862703</v>
      </c>
      <c r="Q1956">
        <v>5.2613030179856003E-2</v>
      </c>
    </row>
    <row r="1957" spans="1:17" hidden="1" x14ac:dyDescent="0.3">
      <c r="A1957" t="s">
        <v>4096</v>
      </c>
      <c r="B1957" t="s">
        <v>4097</v>
      </c>
      <c r="C1957" t="str">
        <f>IFERROR(VLOOKUP(Table1[[#This Row],[Ticker]],[1]!Table2[[Symbol]:[Industry]],2,FALSE),"-")</f>
        <v>-</v>
      </c>
      <c r="D1957" t="s">
        <v>72</v>
      </c>
      <c r="E1957">
        <v>414.82108199999999</v>
      </c>
      <c r="F1957">
        <v>289.05</v>
      </c>
      <c r="G1957">
        <v>663.23987033937203</v>
      </c>
      <c r="H1957">
        <v>68.774020008863303</v>
      </c>
      <c r="I1957">
        <v>135.16075278984599</v>
      </c>
      <c r="J1957">
        <v>9.1977021007586295</v>
      </c>
      <c r="K1957">
        <v>213.72104256342001</v>
      </c>
      <c r="L1957">
        <v>144.163277557627</v>
      </c>
      <c r="M1957">
        <v>89.634651635361394</v>
      </c>
      <c r="N1957">
        <v>0.43365194075922903</v>
      </c>
      <c r="O1957">
        <v>0</v>
      </c>
      <c r="P1957">
        <v>697.15940430226101</v>
      </c>
      <c r="Q1957">
        <v>0.24508942808639</v>
      </c>
    </row>
    <row r="1958" spans="1:17" hidden="1" x14ac:dyDescent="0.3">
      <c r="A1958" t="s">
        <v>4098</v>
      </c>
      <c r="B1958" t="s">
        <v>4099</v>
      </c>
      <c r="C1958" t="str">
        <f>IFERROR(VLOOKUP(Table1[[#This Row],[Ticker]],[1]!Table2[[Symbol]:[Industry]],2,FALSE),"-")</f>
        <v>-</v>
      </c>
      <c r="D1958" t="s">
        <v>130</v>
      </c>
      <c r="E1958">
        <v>413.70888480000002</v>
      </c>
      <c r="F1958">
        <v>145.74</v>
      </c>
      <c r="G1958">
        <v>-10.2562498070146</v>
      </c>
      <c r="H1958">
        <v>37.953802576373803</v>
      </c>
      <c r="I1958">
        <v>-7.4366648126563701</v>
      </c>
      <c r="J1958">
        <v>34.267322359548999</v>
      </c>
      <c r="K1958">
        <v>115.428301786132</v>
      </c>
      <c r="L1958">
        <v>125.78180073356801</v>
      </c>
      <c r="M1958">
        <v>88.495663445560695</v>
      </c>
      <c r="N1958">
        <v>2.67067016864454</v>
      </c>
      <c r="O1958">
        <v>29.134074379031102</v>
      </c>
      <c r="P1958">
        <v>48.562691131498397</v>
      </c>
      <c r="Q1958">
        <v>4.0257522792637002E-2</v>
      </c>
    </row>
    <row r="1959" spans="1:17" hidden="1" x14ac:dyDescent="0.3">
      <c r="A1959" t="s">
        <v>4100</v>
      </c>
      <c r="B1959" t="s">
        <v>4101</v>
      </c>
      <c r="C1959" t="str">
        <f>IFERROR(VLOOKUP(Table1[[#This Row],[Ticker]],[1]!Table2[[Symbol]:[Industry]],2,FALSE),"-")</f>
        <v>-</v>
      </c>
      <c r="D1959" t="s">
        <v>303</v>
      </c>
      <c r="E1959">
        <v>412.96005456</v>
      </c>
      <c r="F1959">
        <v>55.05</v>
      </c>
      <c r="G1959">
        <v>11.752464624602601</v>
      </c>
      <c r="H1959">
        <v>5.4037063944234101</v>
      </c>
      <c r="I1959">
        <v>-1.5970713209066301</v>
      </c>
      <c r="J1959">
        <v>20.103165690329799</v>
      </c>
      <c r="K1959">
        <v>49.675172974871401</v>
      </c>
      <c r="L1959">
        <v>46.5083190022713</v>
      </c>
      <c r="M1959">
        <v>64.110807574602205</v>
      </c>
      <c r="N1959">
        <v>2.9352933566732902</v>
      </c>
      <c r="O1959">
        <v>20.4178019981834</v>
      </c>
      <c r="P1959">
        <v>66.465074085273599</v>
      </c>
      <c r="Q1959">
        <v>0.111827913365783</v>
      </c>
    </row>
    <row r="1960" spans="1:17" hidden="1" x14ac:dyDescent="0.3">
      <c r="A1960" t="s">
        <v>4102</v>
      </c>
      <c r="B1960" t="s">
        <v>4103</v>
      </c>
      <c r="C1960" t="str">
        <f>IFERROR(VLOOKUP(Table1[[#This Row],[Ticker]],[1]!Table2[[Symbol]:[Industry]],2,FALSE),"-")</f>
        <v>-</v>
      </c>
      <c r="D1960" t="s">
        <v>306</v>
      </c>
      <c r="E1960">
        <v>412.43883340000002</v>
      </c>
      <c r="F1960">
        <v>24.92</v>
      </c>
      <c r="G1960">
        <v>2.0659073971479698</v>
      </c>
      <c r="H1960">
        <v>-11.4509908691183</v>
      </c>
      <c r="I1960">
        <v>10.849861236692499</v>
      </c>
      <c r="J1960">
        <v>-1.8136735091180101</v>
      </c>
      <c r="K1960">
        <v>24.909323951240701</v>
      </c>
      <c r="L1960">
        <v>22.235745890076</v>
      </c>
      <c r="M1960">
        <v>40.7572900443894</v>
      </c>
      <c r="N1960">
        <v>0.120007704965452</v>
      </c>
      <c r="O1960">
        <v>28.4109149277688</v>
      </c>
      <c r="P1960">
        <v>99.568965710732996</v>
      </c>
      <c r="Q1960">
        <v>8.4397203883682007E-2</v>
      </c>
    </row>
    <row r="1961" spans="1:17" hidden="1" x14ac:dyDescent="0.3">
      <c r="A1961" t="s">
        <v>4104</v>
      </c>
      <c r="B1961" t="s">
        <v>4105</v>
      </c>
      <c r="C1961" t="str">
        <f>IFERROR(VLOOKUP(Table1[[#This Row],[Ticker]],[1]!Table2[[Symbol]:[Industry]],2,FALSE),"-")</f>
        <v>-</v>
      </c>
      <c r="D1961" t="s">
        <v>139</v>
      </c>
      <c r="E1961">
        <v>411.22032480000001</v>
      </c>
      <c r="F1961">
        <v>10.64</v>
      </c>
      <c r="G1961">
        <v>213.46156156464701</v>
      </c>
      <c r="H1961">
        <v>19.578760015937998</v>
      </c>
      <c r="I1961">
        <v>74.190850444084404</v>
      </c>
      <c r="J1961">
        <v>8.0267381103872992</v>
      </c>
      <c r="K1961">
        <v>9.0982249386230993</v>
      </c>
      <c r="L1961">
        <v>7.1991410628859001</v>
      </c>
      <c r="M1961">
        <v>77.038618094468703</v>
      </c>
      <c r="N1961">
        <v>1.12415580669487</v>
      </c>
      <c r="O1961">
        <v>4.3233082706766801</v>
      </c>
      <c r="P1961">
        <v>280</v>
      </c>
      <c r="Q1961">
        <v>0.140506351249721</v>
      </c>
    </row>
    <row r="1962" spans="1:17" hidden="1" x14ac:dyDescent="0.3">
      <c r="A1962" t="s">
        <v>4106</v>
      </c>
      <c r="B1962" t="s">
        <v>4107</v>
      </c>
      <c r="C1962" t="str">
        <f>IFERROR(VLOOKUP(Table1[[#This Row],[Ticker]],[1]!Table2[[Symbol]:[Industry]],2,FALSE),"-")</f>
        <v>-</v>
      </c>
      <c r="D1962" t="s">
        <v>21</v>
      </c>
      <c r="E1962">
        <v>409.940117837</v>
      </c>
      <c r="F1962">
        <v>56.15</v>
      </c>
      <c r="G1962">
        <v>-3.7260855154727599</v>
      </c>
      <c r="H1962">
        <v>-20.2694610986016</v>
      </c>
      <c r="I1962">
        <v>-49.2893964442639</v>
      </c>
      <c r="J1962">
        <v>-19.2981277719228</v>
      </c>
      <c r="K1962">
        <v>66.714874897152697</v>
      </c>
      <c r="L1962">
        <v>65.099928816107607</v>
      </c>
      <c r="M1962">
        <v>15.852178625881001</v>
      </c>
      <c r="N1962">
        <v>2.4234477257787299</v>
      </c>
      <c r="O1962">
        <v>91.006233303650902</v>
      </c>
      <c r="P1962">
        <v>36.951219512195102</v>
      </c>
      <c r="Q1962">
        <v>9.7695369430161993E-2</v>
      </c>
    </row>
    <row r="1963" spans="1:17" hidden="1" x14ac:dyDescent="0.3">
      <c r="A1963" t="s">
        <v>4108</v>
      </c>
      <c r="B1963" t="s">
        <v>4109</v>
      </c>
      <c r="C1963" t="str">
        <f>IFERROR(VLOOKUP(Table1[[#This Row],[Ticker]],[1]!Table2[[Symbol]:[Industry]],2,FALSE),"-")</f>
        <v>-</v>
      </c>
      <c r="D1963" t="s">
        <v>40</v>
      </c>
      <c r="E1963">
        <v>407.65399200000002</v>
      </c>
      <c r="F1963">
        <v>10.64</v>
      </c>
      <c r="G1963">
        <v>-89.724104395244396</v>
      </c>
      <c r="H1963">
        <v>-6.4551845802383401</v>
      </c>
      <c r="I1963">
        <v>-40.748423281884399</v>
      </c>
      <c r="J1963">
        <v>6.5984419083842498</v>
      </c>
      <c r="K1963">
        <v>11.4250287581644</v>
      </c>
      <c r="L1963">
        <v>14.664405847294899</v>
      </c>
      <c r="M1963">
        <v>48.961975450721397</v>
      </c>
      <c r="N1963">
        <v>0.55277495249187403</v>
      </c>
      <c r="O1963">
        <v>213.43984962406</v>
      </c>
      <c r="P1963">
        <v>12.592592592592499</v>
      </c>
      <c r="Q1963">
        <v>0.182614876433708</v>
      </c>
    </row>
    <row r="1964" spans="1:17" hidden="1" x14ac:dyDescent="0.3">
      <c r="A1964" t="s">
        <v>4110</v>
      </c>
      <c r="B1964" t="s">
        <v>4111</v>
      </c>
      <c r="C1964" t="str">
        <f>IFERROR(VLOOKUP(Table1[[#This Row],[Ticker]],[1]!Table2[[Symbol]:[Industry]],2,FALSE),"-")</f>
        <v>-</v>
      </c>
      <c r="D1964" t="s">
        <v>193</v>
      </c>
      <c r="E1964">
        <v>406.4316819</v>
      </c>
      <c r="F1964">
        <v>539.54999999999995</v>
      </c>
      <c r="G1964">
        <v>44.932209702641003</v>
      </c>
      <c r="H1964">
        <v>39.6093358417126</v>
      </c>
      <c r="I1964">
        <v>37.8367784138456</v>
      </c>
      <c r="J1964">
        <v>29.512092456182799</v>
      </c>
      <c r="K1964">
        <v>440.52616399462102</v>
      </c>
      <c r="L1964">
        <v>382.27692322235998</v>
      </c>
      <c r="M1964">
        <v>64.583026985246207</v>
      </c>
      <c r="N1964">
        <v>4.5354894157665102</v>
      </c>
      <c r="O1964">
        <v>23.4361968306922</v>
      </c>
      <c r="P1964">
        <v>95.453722151784007</v>
      </c>
      <c r="Q1964">
        <v>5.7570300101738997E-2</v>
      </c>
    </row>
    <row r="1965" spans="1:17" hidden="1" x14ac:dyDescent="0.3">
      <c r="A1965" t="s">
        <v>4112</v>
      </c>
      <c r="B1965" t="s">
        <v>4113</v>
      </c>
      <c r="C1965" t="str">
        <f>IFERROR(VLOOKUP(Table1[[#This Row],[Ticker]],[1]!Table2[[Symbol]:[Industry]],2,FALSE),"-")</f>
        <v>-</v>
      </c>
      <c r="D1965" t="s">
        <v>306</v>
      </c>
      <c r="E1965">
        <v>406.29454812699998</v>
      </c>
      <c r="F1965">
        <v>79.459999999999994</v>
      </c>
      <c r="G1965">
        <v>54.811829445206399</v>
      </c>
      <c r="H1965">
        <v>-2.4809218752045399</v>
      </c>
      <c r="I1965">
        <v>3.2430196967739202</v>
      </c>
      <c r="J1965">
        <v>15.196696088842801</v>
      </c>
      <c r="K1965">
        <v>70.878540180761703</v>
      </c>
      <c r="L1965">
        <v>64.376832905658105</v>
      </c>
      <c r="M1965">
        <v>75.693832123002394</v>
      </c>
      <c r="N1965">
        <v>1.586674324159</v>
      </c>
      <c r="O1965">
        <v>13.5162345834382</v>
      </c>
      <c r="P1965">
        <v>87.184923439340295</v>
      </c>
      <c r="Q1965">
        <v>2.7855889677376001E-2</v>
      </c>
    </row>
    <row r="1966" spans="1:17" hidden="1" x14ac:dyDescent="0.3">
      <c r="A1966" t="s">
        <v>4114</v>
      </c>
      <c r="B1966" t="s">
        <v>4115</v>
      </c>
      <c r="C1966" t="str">
        <f>IFERROR(VLOOKUP(Table1[[#This Row],[Ticker]],[1]!Table2[[Symbol]:[Industry]],2,FALSE),"-")</f>
        <v>-</v>
      </c>
      <c r="D1966" t="s">
        <v>248</v>
      </c>
      <c r="E1966">
        <v>406.044332819999</v>
      </c>
      <c r="F1966">
        <v>13.1</v>
      </c>
      <c r="G1966">
        <v>48.4670476300413</v>
      </c>
      <c r="H1966">
        <v>-22.0343220239732</v>
      </c>
      <c r="I1966">
        <v>16.8722663732879</v>
      </c>
      <c r="J1966">
        <v>-12.879684668985799</v>
      </c>
      <c r="K1966">
        <v>13.422020683970899</v>
      </c>
      <c r="L1966">
        <v>11.504626452803899</v>
      </c>
      <c r="M1966">
        <v>26.0972329806769</v>
      </c>
      <c r="N1966">
        <v>0.31399483769302</v>
      </c>
      <c r="O1966">
        <v>40.3816793893129</v>
      </c>
      <c r="P1966">
        <v>79.452054794520507</v>
      </c>
      <c r="Q1966">
        <v>6.9740171639590995E-2</v>
      </c>
    </row>
    <row r="1967" spans="1:17" hidden="1" x14ac:dyDescent="0.3">
      <c r="A1967" t="s">
        <v>4116</v>
      </c>
      <c r="B1967" t="s">
        <v>4117</v>
      </c>
      <c r="C1967" t="str">
        <f>IFERROR(VLOOKUP(Table1[[#This Row],[Ticker]],[1]!Table2[[Symbol]:[Industry]],2,FALSE),"-")</f>
        <v>-</v>
      </c>
      <c r="D1967" t="s">
        <v>306</v>
      </c>
      <c r="E1967">
        <v>405.08474999999999</v>
      </c>
      <c r="F1967">
        <v>375.6</v>
      </c>
      <c r="G1967">
        <v>-8.3679940789499394</v>
      </c>
      <c r="H1967">
        <v>23.553476351094201</v>
      </c>
      <c r="I1967">
        <v>12.145589620892601</v>
      </c>
      <c r="J1967">
        <v>-0.23366492910944001</v>
      </c>
      <c r="K1967">
        <v>317.10933819461701</v>
      </c>
      <c r="L1967">
        <v>298.42414685585902</v>
      </c>
      <c r="M1967">
        <v>74.5692976504521</v>
      </c>
      <c r="N1967">
        <v>4.0572124446703501</v>
      </c>
      <c r="O1967">
        <v>11.2752928647497</v>
      </c>
      <c r="P1967">
        <v>49.462793473935498</v>
      </c>
      <c r="Q1967">
        <v>8.8256452149122006E-2</v>
      </c>
    </row>
    <row r="1968" spans="1:17" hidden="1" x14ac:dyDescent="0.3">
      <c r="A1968" t="s">
        <v>4118</v>
      </c>
      <c r="B1968" t="s">
        <v>4119</v>
      </c>
      <c r="C1968" t="str">
        <f>IFERROR(VLOOKUP(Table1[[#This Row],[Ticker]],[1]!Table2[[Symbol]:[Industry]],2,FALSE),"-")</f>
        <v>-</v>
      </c>
      <c r="D1968" t="s">
        <v>1539</v>
      </c>
      <c r="E1968">
        <v>404.02499999999998</v>
      </c>
      <c r="F1968">
        <v>282.8</v>
      </c>
      <c r="G1968">
        <v>586.54781185062302</v>
      </c>
      <c r="H1968">
        <v>106.63577080176201</v>
      </c>
      <c r="I1968">
        <v>371.11591771165399</v>
      </c>
      <c r="J1968">
        <v>26.4242732600861</v>
      </c>
      <c r="K1968">
        <v>161.06964340771901</v>
      </c>
      <c r="L1968">
        <v>100.30939752910901</v>
      </c>
      <c r="M1968">
        <v>100</v>
      </c>
      <c r="N1968">
        <v>0.90012399634109097</v>
      </c>
      <c r="O1968">
        <v>0</v>
      </c>
      <c r="P1968">
        <v>616.31205673758802</v>
      </c>
    </row>
    <row r="1969" spans="1:17" hidden="1" x14ac:dyDescent="0.3">
      <c r="A1969" t="s">
        <v>4120</v>
      </c>
      <c r="B1969" t="s">
        <v>4121</v>
      </c>
      <c r="C1969" t="str">
        <f>IFERROR(VLOOKUP(Table1[[#This Row],[Ticker]],[1]!Table2[[Symbol]:[Industry]],2,FALSE),"-")</f>
        <v>-</v>
      </c>
      <c r="D1969" t="s">
        <v>735</v>
      </c>
      <c r="E1969">
        <v>403.76548853999998</v>
      </c>
      <c r="F1969">
        <v>364.6</v>
      </c>
      <c r="G1969">
        <v>-39.180393955288402</v>
      </c>
      <c r="H1969">
        <v>0.46337826732315002</v>
      </c>
      <c r="I1969">
        <v>-22.932135827812498</v>
      </c>
      <c r="J1969">
        <v>7.5615075612072799E-2</v>
      </c>
      <c r="K1969">
        <v>369.77753012396602</v>
      </c>
      <c r="L1969">
        <v>383.01687602836398</v>
      </c>
      <c r="M1969">
        <v>48.0913637133145</v>
      </c>
      <c r="N1969">
        <v>1.1694600519499601</v>
      </c>
      <c r="O1969">
        <v>32.665935271530401</v>
      </c>
      <c r="P1969">
        <v>17.537072856221801</v>
      </c>
      <c r="Q1969">
        <v>-1.5994365757310001E-3</v>
      </c>
    </row>
    <row r="1970" spans="1:17" hidden="1" x14ac:dyDescent="0.3">
      <c r="A1970" t="s">
        <v>4122</v>
      </c>
      <c r="B1970" t="s">
        <v>4123</v>
      </c>
      <c r="C1970" t="str">
        <f>IFERROR(VLOOKUP(Table1[[#This Row],[Ticker]],[1]!Table2[[Symbol]:[Industry]],2,FALSE),"-")</f>
        <v>-</v>
      </c>
      <c r="D1970" t="s">
        <v>632</v>
      </c>
      <c r="E1970">
        <v>402.72918611399899</v>
      </c>
      <c r="F1970">
        <v>22.05</v>
      </c>
      <c r="G1970">
        <v>-0.81687646591285201</v>
      </c>
      <c r="K1970">
        <v>22.064075533845699</v>
      </c>
      <c r="L1970">
        <v>20.559754299100199</v>
      </c>
      <c r="M1970">
        <v>35.6509857849477</v>
      </c>
      <c r="N1970">
        <v>1</v>
      </c>
      <c r="O1970">
        <v>18.367346938775501</v>
      </c>
      <c r="P1970">
        <v>39.116719242902199</v>
      </c>
      <c r="Q1970">
        <v>2.5042493907753999E-2</v>
      </c>
    </row>
    <row r="1971" spans="1:17" hidden="1" x14ac:dyDescent="0.3">
      <c r="A1971" t="s">
        <v>4124</v>
      </c>
      <c r="B1971" t="s">
        <v>4125</v>
      </c>
      <c r="C1971" t="str">
        <f>IFERROR(VLOOKUP(Table1[[#This Row],[Ticker]],[1]!Table2[[Symbol]:[Industry]],2,FALSE),"-")</f>
        <v>-</v>
      </c>
      <c r="D1971" t="s">
        <v>262</v>
      </c>
      <c r="E1971">
        <v>402.39</v>
      </c>
      <c r="F1971">
        <v>1178</v>
      </c>
      <c r="G1971">
        <v>168.72809009339599</v>
      </c>
      <c r="H1971">
        <v>39.117117329312997</v>
      </c>
      <c r="I1971">
        <v>117.579583446458</v>
      </c>
      <c r="J1971">
        <v>-9.8900340970437597</v>
      </c>
      <c r="K1971">
        <v>985.66137584851401</v>
      </c>
      <c r="L1971">
        <v>741.46611723922001</v>
      </c>
      <c r="M1971">
        <v>54.890333516420803</v>
      </c>
      <c r="N1971">
        <v>1.1612216350995399</v>
      </c>
      <c r="O1971">
        <v>15.4499151103565</v>
      </c>
      <c r="P1971">
        <v>251.589315027607</v>
      </c>
      <c r="Q1971">
        <v>0.196462827887432</v>
      </c>
    </row>
    <row r="1972" spans="1:17" hidden="1" x14ac:dyDescent="0.3">
      <c r="A1972" t="s">
        <v>4126</v>
      </c>
      <c r="B1972" t="s">
        <v>4127</v>
      </c>
      <c r="C1972" t="str">
        <f>IFERROR(VLOOKUP(Table1[[#This Row],[Ticker]],[1]!Table2[[Symbol]:[Industry]],2,FALSE),"-")</f>
        <v>-</v>
      </c>
      <c r="D1972" t="s">
        <v>2205</v>
      </c>
      <c r="E1972">
        <v>402.046875</v>
      </c>
      <c r="F1972">
        <v>679.05</v>
      </c>
      <c r="G1972">
        <v>331.39025426413798</v>
      </c>
      <c r="H1972">
        <v>-21.033292141020301</v>
      </c>
      <c r="I1972">
        <v>133.38456817755201</v>
      </c>
      <c r="J1972">
        <v>3.23446938511132</v>
      </c>
      <c r="K1972">
        <v>673.70243322142198</v>
      </c>
      <c r="L1972">
        <v>400.35758531410102</v>
      </c>
      <c r="M1972">
        <v>47.667762609040899</v>
      </c>
      <c r="N1972">
        <v>0.58875119161105804</v>
      </c>
      <c r="O1972">
        <v>38.421323908401398</v>
      </c>
      <c r="P1972">
        <v>482.87553648068598</v>
      </c>
    </row>
    <row r="1973" spans="1:17" hidden="1" x14ac:dyDescent="0.3">
      <c r="A1973" t="s">
        <v>4128</v>
      </c>
      <c r="B1973" t="s">
        <v>4129</v>
      </c>
      <c r="C1973" t="str">
        <f>IFERROR(VLOOKUP(Table1[[#This Row],[Ticker]],[1]!Table2[[Symbol]:[Industry]],2,FALSE),"-")</f>
        <v>-</v>
      </c>
      <c r="D1973" t="s">
        <v>46</v>
      </c>
      <c r="E1973">
        <v>401.36259672</v>
      </c>
      <c r="F1973">
        <v>54.5</v>
      </c>
      <c r="G1973">
        <v>-43.5982369818271</v>
      </c>
      <c r="H1973">
        <v>26.104643265959101</v>
      </c>
      <c r="I1973">
        <v>-14.7658375464932</v>
      </c>
      <c r="J1973">
        <v>12.9015239320681</v>
      </c>
      <c r="K1973">
        <v>45.356870213316903</v>
      </c>
      <c r="L1973">
        <v>53.856955085117498</v>
      </c>
      <c r="M1973">
        <v>89.348971935298394</v>
      </c>
      <c r="N1973">
        <v>3.3919554937131098</v>
      </c>
      <c r="O1973">
        <v>119.266055045871</v>
      </c>
      <c r="P1973">
        <v>64.652567975830806</v>
      </c>
      <c r="Q1973">
        <v>2.1499932180913998E-2</v>
      </c>
    </row>
    <row r="1974" spans="1:17" hidden="1" x14ac:dyDescent="0.3">
      <c r="A1974" t="s">
        <v>4130</v>
      </c>
      <c r="B1974" t="s">
        <v>4131</v>
      </c>
      <c r="C1974" t="str">
        <f>IFERROR(VLOOKUP(Table1[[#This Row],[Ticker]],[1]!Table2[[Symbol]:[Industry]],2,FALSE),"-")</f>
        <v>-</v>
      </c>
      <c r="D1974" t="s">
        <v>127</v>
      </c>
      <c r="E1974">
        <v>400.64490899999998</v>
      </c>
      <c r="F1974">
        <v>216.95</v>
      </c>
      <c r="G1974">
        <v>55.583896932769598</v>
      </c>
      <c r="H1974">
        <v>3.0074695700494898</v>
      </c>
      <c r="I1974">
        <v>30.168907543889802</v>
      </c>
      <c r="J1974">
        <v>-4.4984812871149398</v>
      </c>
      <c r="K1974">
        <v>211.70390684951801</v>
      </c>
      <c r="L1974">
        <v>187.97693150672299</v>
      </c>
      <c r="M1974">
        <v>45.468327803512203</v>
      </c>
      <c r="N1974">
        <v>1.0153554012338</v>
      </c>
      <c r="O1974">
        <v>19.797188292233201</v>
      </c>
      <c r="P1974">
        <v>88.652173913043399</v>
      </c>
      <c r="Q1974">
        <v>7.3701274950531998E-2</v>
      </c>
    </row>
    <row r="1975" spans="1:17" hidden="1" x14ac:dyDescent="0.3">
      <c r="A1975" t="s">
        <v>4132</v>
      </c>
      <c r="B1975" t="s">
        <v>4133</v>
      </c>
      <c r="C1975" t="str">
        <f>IFERROR(VLOOKUP(Table1[[#This Row],[Ticker]],[1]!Table2[[Symbol]:[Industry]],2,FALSE),"-")</f>
        <v>-</v>
      </c>
      <c r="D1975" t="s">
        <v>72</v>
      </c>
      <c r="E1975">
        <v>399.85176000000001</v>
      </c>
      <c r="F1975">
        <v>294</v>
      </c>
      <c r="G1975">
        <v>-39.302706425426997</v>
      </c>
      <c r="I1975">
        <v>-16.127733626712001</v>
      </c>
      <c r="K1975">
        <v>240.93553543611401</v>
      </c>
      <c r="M1975" s="1">
        <v>6.0965434000000003E-8</v>
      </c>
      <c r="N1975">
        <v>1.29729729729729</v>
      </c>
      <c r="O1975">
        <v>10.5442176870748</v>
      </c>
      <c r="P1975">
        <v>0.34129692832765002</v>
      </c>
    </row>
    <row r="1976" spans="1:17" hidden="1" x14ac:dyDescent="0.3">
      <c r="A1976" t="s">
        <v>4134</v>
      </c>
      <c r="B1976" t="s">
        <v>4135</v>
      </c>
      <c r="C1976" t="str">
        <f>IFERROR(VLOOKUP(Table1[[#This Row],[Ticker]],[1]!Table2[[Symbol]:[Industry]],2,FALSE),"-")</f>
        <v>-</v>
      </c>
      <c r="D1976" t="s">
        <v>51</v>
      </c>
      <c r="E1976">
        <v>399.57119999999998</v>
      </c>
      <c r="F1976">
        <v>10.4</v>
      </c>
      <c r="G1976">
        <v>-103.819377729674</v>
      </c>
      <c r="H1976">
        <v>-32.056340994162902</v>
      </c>
      <c r="I1976">
        <v>-82.4566258992662</v>
      </c>
      <c r="J1976">
        <v>6.1120119165673996</v>
      </c>
      <c r="K1976">
        <v>14.1933953778573</v>
      </c>
      <c r="L1976">
        <v>20.587353572287899</v>
      </c>
      <c r="M1976">
        <v>39.070979720712501</v>
      </c>
      <c r="N1976">
        <v>0.80214763214297602</v>
      </c>
      <c r="O1976">
        <v>308.07692307692298</v>
      </c>
      <c r="P1976">
        <v>24.253285543608101</v>
      </c>
      <c r="Q1976">
        <v>0.15172494974755599</v>
      </c>
    </row>
    <row r="1977" spans="1:17" hidden="1" x14ac:dyDescent="0.3">
      <c r="A1977" t="s">
        <v>4136</v>
      </c>
      <c r="B1977" t="s">
        <v>4137</v>
      </c>
      <c r="C1977" t="str">
        <f>IFERROR(VLOOKUP(Table1[[#This Row],[Ticker]],[1]!Table2[[Symbol]:[Industry]],2,FALSE),"-")</f>
        <v>-</v>
      </c>
      <c r="D1977" t="s">
        <v>306</v>
      </c>
      <c r="E1977">
        <v>399.55500000000001</v>
      </c>
      <c r="F1977">
        <v>3984.25</v>
      </c>
      <c r="G1977">
        <v>113.920770403554</v>
      </c>
      <c r="H1977">
        <v>10.442577473380901</v>
      </c>
      <c r="I1977">
        <v>56.157553262912899</v>
      </c>
      <c r="J1977">
        <v>-2.4591493663745601</v>
      </c>
      <c r="K1977">
        <v>3851.4679946599099</v>
      </c>
      <c r="L1977">
        <v>3261.3537679590499</v>
      </c>
      <c r="M1977">
        <v>52.234015927992303</v>
      </c>
      <c r="N1977">
        <v>1.4132208157524599</v>
      </c>
      <c r="O1977">
        <v>27.8785216791115</v>
      </c>
      <c r="P1977">
        <v>149.796238244514</v>
      </c>
      <c r="Q1977">
        <v>0.14856240361659001</v>
      </c>
    </row>
    <row r="1978" spans="1:17" hidden="1" x14ac:dyDescent="0.3">
      <c r="A1978" t="s">
        <v>4138</v>
      </c>
      <c r="B1978" t="s">
        <v>4139</v>
      </c>
      <c r="C1978" t="str">
        <f>IFERROR(VLOOKUP(Table1[[#This Row],[Ticker]],[1]!Table2[[Symbol]:[Industry]],2,FALSE),"-")</f>
        <v>-</v>
      </c>
      <c r="D1978" t="s">
        <v>4140</v>
      </c>
      <c r="E1978">
        <v>398.32454174999998</v>
      </c>
      <c r="F1978">
        <v>740.1</v>
      </c>
      <c r="G1978">
        <v>14.814774452749299</v>
      </c>
      <c r="H1978">
        <v>3.5309256994560299</v>
      </c>
      <c r="I1978">
        <v>12.8953505576181</v>
      </c>
      <c r="J1978">
        <v>4.2834361289495604</v>
      </c>
      <c r="K1978">
        <v>748.54068443157303</v>
      </c>
      <c r="L1978">
        <v>643.62959600663703</v>
      </c>
      <c r="M1978">
        <v>55.0621107607544</v>
      </c>
      <c r="N1978">
        <v>1.18321171457955</v>
      </c>
      <c r="O1978">
        <v>19.5784353465747</v>
      </c>
      <c r="P1978">
        <v>67.519239474875505</v>
      </c>
      <c r="Q1978">
        <v>0.20695534890494899</v>
      </c>
    </row>
    <row r="1979" spans="1:17" hidden="1" x14ac:dyDescent="0.3">
      <c r="A1979" t="s">
        <v>4141</v>
      </c>
      <c r="B1979" t="s">
        <v>4142</v>
      </c>
      <c r="C1979" t="str">
        <f>IFERROR(VLOOKUP(Table1[[#This Row],[Ticker]],[1]!Table2[[Symbol]:[Industry]],2,FALSE),"-")</f>
        <v>-</v>
      </c>
      <c r="D1979" t="s">
        <v>632</v>
      </c>
      <c r="E1979">
        <v>398.08486262500003</v>
      </c>
      <c r="F1979">
        <v>181.4</v>
      </c>
      <c r="G1979">
        <v>-22.4855758435905</v>
      </c>
      <c r="H1979">
        <v>-6.9314761658309996</v>
      </c>
      <c r="I1979">
        <v>-26.473710915912299</v>
      </c>
      <c r="J1979">
        <v>0.32078368008368802</v>
      </c>
      <c r="K1979">
        <v>177.159125088335</v>
      </c>
      <c r="L1979">
        <v>180.04909198013101</v>
      </c>
      <c r="M1979">
        <v>40.441936075453597</v>
      </c>
      <c r="N1979">
        <v>0.37265171338742498</v>
      </c>
      <c r="O1979">
        <v>37.431091510474097</v>
      </c>
      <c r="P1979">
        <v>20.933333333333302</v>
      </c>
      <c r="Q1979">
        <v>0.27205627616858102</v>
      </c>
    </row>
    <row r="1980" spans="1:17" hidden="1" x14ac:dyDescent="0.3">
      <c r="A1980" t="s">
        <v>4143</v>
      </c>
      <c r="B1980" t="s">
        <v>4144</v>
      </c>
      <c r="C1980" t="str">
        <f>IFERROR(VLOOKUP(Table1[[#This Row],[Ticker]],[1]!Table2[[Symbol]:[Industry]],2,FALSE),"-")</f>
        <v>-</v>
      </c>
      <c r="D1980" t="s">
        <v>368</v>
      </c>
      <c r="E1980">
        <v>396.933846869999</v>
      </c>
      <c r="F1980">
        <v>29.5</v>
      </c>
      <c r="G1980">
        <v>24.6860168931392</v>
      </c>
      <c r="H1980">
        <v>3.7688310286691098</v>
      </c>
      <c r="I1980">
        <v>-6.2666732976443802</v>
      </c>
      <c r="J1980">
        <v>2.8105976137549802</v>
      </c>
      <c r="K1980">
        <v>27.555032604214801</v>
      </c>
      <c r="L1980">
        <v>25.933347139390101</v>
      </c>
      <c r="M1980">
        <v>70.661025671196796</v>
      </c>
      <c r="N1980">
        <v>0.63672692458343305</v>
      </c>
      <c r="O1980">
        <v>20.169491525423702</v>
      </c>
      <c r="P1980">
        <v>57.754010695187098</v>
      </c>
      <c r="Q1980">
        <v>9.7565605368024E-2</v>
      </c>
    </row>
    <row r="1981" spans="1:17" hidden="1" x14ac:dyDescent="0.3">
      <c r="A1981" t="s">
        <v>4145</v>
      </c>
      <c r="B1981" t="s">
        <v>4146</v>
      </c>
      <c r="C1981" t="str">
        <f>IFERROR(VLOOKUP(Table1[[#This Row],[Ticker]],[1]!Table2[[Symbol]:[Industry]],2,FALSE),"-")</f>
        <v>-</v>
      </c>
      <c r="D1981" t="s">
        <v>139</v>
      </c>
      <c r="E1981">
        <v>396.62070825000001</v>
      </c>
      <c r="F1981">
        <v>179.35</v>
      </c>
      <c r="G1981">
        <v>7.98537108845695</v>
      </c>
      <c r="H1981">
        <v>-12.0692010764675</v>
      </c>
      <c r="I1981">
        <v>-15.475368390188301</v>
      </c>
      <c r="J1981">
        <v>-0.61112002395584897</v>
      </c>
      <c r="K1981">
        <v>167.409062217914</v>
      </c>
      <c r="L1981">
        <v>165.878254113823</v>
      </c>
      <c r="M1981">
        <v>44.259170321867501</v>
      </c>
      <c r="N1981">
        <v>1.45708328049563</v>
      </c>
      <c r="O1981">
        <v>32.032339001951499</v>
      </c>
      <c r="P1981">
        <v>45.753758634701299</v>
      </c>
      <c r="Q1981">
        <v>0.143161174402614</v>
      </c>
    </row>
    <row r="1982" spans="1:17" hidden="1" x14ac:dyDescent="0.3">
      <c r="A1982" t="s">
        <v>4147</v>
      </c>
      <c r="B1982" t="s">
        <v>4148</v>
      </c>
      <c r="C1982" t="str">
        <f>IFERROR(VLOOKUP(Table1[[#This Row],[Ticker]],[1]!Table2[[Symbol]:[Industry]],2,FALSE),"-")</f>
        <v>-</v>
      </c>
      <c r="D1982" t="s">
        <v>46</v>
      </c>
      <c r="E1982">
        <v>396.60533027999998</v>
      </c>
      <c r="F1982">
        <v>177.95</v>
      </c>
      <c r="G1982">
        <v>-36.8399629026312</v>
      </c>
      <c r="H1982">
        <v>-11.022126902022</v>
      </c>
      <c r="I1982">
        <v>-21.2034516423778</v>
      </c>
      <c r="J1982">
        <v>-5.3263265113679097</v>
      </c>
      <c r="M1982">
        <v>29.4186098767488</v>
      </c>
      <c r="O1982">
        <v>38.803034560269701</v>
      </c>
      <c r="P1982">
        <v>1.0505394662123799</v>
      </c>
    </row>
    <row r="1983" spans="1:17" hidden="1" x14ac:dyDescent="0.3">
      <c r="A1983" t="s">
        <v>4149</v>
      </c>
      <c r="B1983" t="s">
        <v>4150</v>
      </c>
      <c r="C1983" t="str">
        <f>IFERROR(VLOOKUP(Table1[[#This Row],[Ticker]],[1]!Table2[[Symbol]:[Industry]],2,FALSE),"-")</f>
        <v>-</v>
      </c>
      <c r="D1983" t="s">
        <v>492</v>
      </c>
      <c r="E1983">
        <v>396.52199400000001</v>
      </c>
      <c r="F1983">
        <v>1532.9</v>
      </c>
      <c r="G1983">
        <v>-38.512049750494903</v>
      </c>
      <c r="H1983">
        <v>0.107658270001824</v>
      </c>
      <c r="I1983">
        <v>-38.639589436428103</v>
      </c>
      <c r="J1983">
        <v>4.7202097515693398</v>
      </c>
      <c r="K1983">
        <v>1516.90780750145</v>
      </c>
      <c r="L1983">
        <v>1624.4507617776201</v>
      </c>
      <c r="M1983">
        <v>65.176039953599698</v>
      </c>
      <c r="N1983">
        <v>0.895585271109679</v>
      </c>
      <c r="O1983">
        <v>73.005414573683794</v>
      </c>
      <c r="P1983">
        <v>13.932141662640699</v>
      </c>
      <c r="Q1983">
        <v>5.4258560693777998E-2</v>
      </c>
    </row>
    <row r="1984" spans="1:17" hidden="1" x14ac:dyDescent="0.3">
      <c r="A1984" t="s">
        <v>4151</v>
      </c>
      <c r="B1984" t="s">
        <v>4152</v>
      </c>
      <c r="C1984" t="str">
        <f>IFERROR(VLOOKUP(Table1[[#This Row],[Ticker]],[1]!Table2[[Symbol]:[Industry]],2,FALSE),"-")</f>
        <v>-</v>
      </c>
      <c r="D1984" t="s">
        <v>306</v>
      </c>
      <c r="E1984">
        <v>396.34750000000003</v>
      </c>
      <c r="F1984">
        <v>343.9</v>
      </c>
      <c r="G1984">
        <v>-40.171956232543103</v>
      </c>
      <c r="H1984">
        <v>-0.32144554072269099</v>
      </c>
      <c r="I1984">
        <v>-16.484349186053301</v>
      </c>
      <c r="J1984">
        <v>-0.73120434762483599</v>
      </c>
      <c r="K1984">
        <v>345.69955915379097</v>
      </c>
      <c r="L1984">
        <v>351.610764672144</v>
      </c>
      <c r="M1984">
        <v>52.8088231689675</v>
      </c>
      <c r="N1984">
        <v>0.86417120516900703</v>
      </c>
      <c r="O1984">
        <v>27.929630706600701</v>
      </c>
      <c r="P1984">
        <v>9.8722044728434497</v>
      </c>
      <c r="Q1984">
        <v>5.2488335848573001E-2</v>
      </c>
    </row>
    <row r="1985" spans="1:17" hidden="1" x14ac:dyDescent="0.3">
      <c r="A1985" t="s">
        <v>4153</v>
      </c>
      <c r="B1985" t="s">
        <v>4154</v>
      </c>
      <c r="C1985" t="str">
        <f>IFERROR(VLOOKUP(Table1[[#This Row],[Ticker]],[1]!Table2[[Symbol]:[Industry]],2,FALSE),"-")</f>
        <v>-</v>
      </c>
      <c r="D1985" t="s">
        <v>303</v>
      </c>
      <c r="E1985">
        <v>396.17253540000002</v>
      </c>
      <c r="F1985">
        <v>77.05</v>
      </c>
      <c r="G1985">
        <v>86.668339382697397</v>
      </c>
      <c r="H1985">
        <v>-1.2752699746898899</v>
      </c>
      <c r="I1985">
        <v>-2.2989963262766202</v>
      </c>
      <c r="J1985">
        <v>6.1634425073565904</v>
      </c>
      <c r="K1985">
        <v>76.624731221570599</v>
      </c>
      <c r="L1985">
        <v>68.490302860022595</v>
      </c>
      <c r="M1985">
        <v>54.929755146725398</v>
      </c>
      <c r="N1985">
        <v>0.208447185006644</v>
      </c>
      <c r="O1985">
        <v>18.2349123945489</v>
      </c>
      <c r="P1985">
        <v>117.348377997179</v>
      </c>
      <c r="Q1985">
        <v>9.4430780539852002E-2</v>
      </c>
    </row>
    <row r="1986" spans="1:17" hidden="1" x14ac:dyDescent="0.3">
      <c r="A1986" t="s">
        <v>4155</v>
      </c>
      <c r="B1986" t="s">
        <v>4156</v>
      </c>
      <c r="C1986" t="str">
        <f>IFERROR(VLOOKUP(Table1[[#This Row],[Ticker]],[1]!Table2[[Symbol]:[Industry]],2,FALSE),"-")</f>
        <v>-</v>
      </c>
      <c r="D1986" t="s">
        <v>4157</v>
      </c>
      <c r="E1986">
        <v>395.43682727999999</v>
      </c>
      <c r="F1986">
        <v>27.46</v>
      </c>
      <c r="G1986">
        <v>11.830804958342201</v>
      </c>
      <c r="H1986">
        <v>-26.487111049932999</v>
      </c>
      <c r="I1986">
        <v>-55.764290481122202</v>
      </c>
      <c r="J1986">
        <v>-9.4512530756316</v>
      </c>
      <c r="K1986">
        <v>36.8015427522717</v>
      </c>
      <c r="L1986">
        <v>37.951574043935302</v>
      </c>
      <c r="M1986">
        <v>25.729936884919699</v>
      </c>
      <c r="N1986">
        <v>1.2593248695413399</v>
      </c>
      <c r="O1986">
        <v>107.21048798251999</v>
      </c>
      <c r="P1986">
        <v>41.595049845307599</v>
      </c>
      <c r="Q1986">
        <v>0.25291760668302299</v>
      </c>
    </row>
    <row r="1987" spans="1:17" hidden="1" x14ac:dyDescent="0.3">
      <c r="A1987" t="s">
        <v>4158</v>
      </c>
      <c r="B1987" t="s">
        <v>4159</v>
      </c>
      <c r="C1987" t="str">
        <f>IFERROR(VLOOKUP(Table1[[#This Row],[Ticker]],[1]!Table2[[Symbol]:[Industry]],2,FALSE),"-")</f>
        <v>-</v>
      </c>
      <c r="D1987" t="s">
        <v>1374</v>
      </c>
      <c r="E1987">
        <v>394.86934300000001</v>
      </c>
      <c r="F1987">
        <v>231.96</v>
      </c>
      <c r="G1987">
        <v>-35.700984546332798</v>
      </c>
      <c r="H1987">
        <v>-9.45964619810111</v>
      </c>
      <c r="I1987">
        <v>-10.597271676254501</v>
      </c>
      <c r="J1987">
        <v>-1.7754105185375599</v>
      </c>
      <c r="K1987">
        <v>232.96662317564099</v>
      </c>
      <c r="L1987">
        <v>231.417136055573</v>
      </c>
      <c r="M1987">
        <v>44.526320219187603</v>
      </c>
      <c r="N1987">
        <v>0.51708227219962299</v>
      </c>
      <c r="O1987">
        <v>33.212622866011301</v>
      </c>
      <c r="P1987">
        <v>28.938299055030502</v>
      </c>
      <c r="Q1987">
        <v>-1.86092637531E-4</v>
      </c>
    </row>
    <row r="1988" spans="1:17" hidden="1" x14ac:dyDescent="0.3">
      <c r="A1988" t="s">
        <v>4160</v>
      </c>
      <c r="B1988" t="s">
        <v>4161</v>
      </c>
      <c r="C1988" t="str">
        <f>IFERROR(VLOOKUP(Table1[[#This Row],[Ticker]],[1]!Table2[[Symbol]:[Industry]],2,FALSE),"-")</f>
        <v>-</v>
      </c>
      <c r="D1988" t="s">
        <v>385</v>
      </c>
      <c r="E1988">
        <v>394.746710345</v>
      </c>
      <c r="F1988">
        <v>293.5</v>
      </c>
      <c r="G1988">
        <v>26.6856485032264</v>
      </c>
      <c r="H1988">
        <v>5.8952310932251297</v>
      </c>
      <c r="I1988">
        <v>-7.9986430463468103</v>
      </c>
      <c r="J1988">
        <v>9.6253887058062499</v>
      </c>
      <c r="K1988">
        <v>278.94780975996002</v>
      </c>
      <c r="L1988">
        <v>249.366755530847</v>
      </c>
      <c r="M1988">
        <v>61.630626464093901</v>
      </c>
      <c r="N1988">
        <v>1.4723761540884399</v>
      </c>
      <c r="O1988">
        <v>16.763202725724</v>
      </c>
      <c r="P1988">
        <v>85.700727617842404</v>
      </c>
      <c r="Q1988">
        <v>6.8749728946124994E-2</v>
      </c>
    </row>
    <row r="1989" spans="1:17" hidden="1" x14ac:dyDescent="0.3">
      <c r="A1989" t="s">
        <v>4162</v>
      </c>
      <c r="B1989" t="s">
        <v>4163</v>
      </c>
      <c r="C1989" t="str">
        <f>IFERROR(VLOOKUP(Table1[[#This Row],[Ticker]],[1]!Table2[[Symbol]:[Industry]],2,FALSE),"-")</f>
        <v>-</v>
      </c>
      <c r="E1989">
        <v>394.64156600000001</v>
      </c>
      <c r="F1989">
        <v>336</v>
      </c>
      <c r="G1989">
        <v>90.419241351566598</v>
      </c>
      <c r="H1989">
        <v>76.581796031901504</v>
      </c>
      <c r="I1989">
        <v>116.00925267465701</v>
      </c>
      <c r="J1989">
        <v>8.0045440434874493</v>
      </c>
      <c r="K1989">
        <v>220.842816891034</v>
      </c>
      <c r="L1989">
        <v>169.903668199858</v>
      </c>
      <c r="M1989">
        <v>99.772038877060595</v>
      </c>
      <c r="N1989">
        <v>0.26024691358024599</v>
      </c>
      <c r="O1989">
        <v>0</v>
      </c>
      <c r="P1989">
        <v>142.24945926459901</v>
      </c>
    </row>
    <row r="1990" spans="1:17" hidden="1" x14ac:dyDescent="0.3">
      <c r="A1990" t="s">
        <v>4164</v>
      </c>
      <c r="B1990" t="s">
        <v>4165</v>
      </c>
      <c r="C1990" t="str">
        <f>IFERROR(VLOOKUP(Table1[[#This Row],[Ticker]],[1]!Table2[[Symbol]:[Industry]],2,FALSE),"-")</f>
        <v>-</v>
      </c>
      <c r="D1990" t="s">
        <v>223</v>
      </c>
      <c r="E1990">
        <v>393.94669129599998</v>
      </c>
      <c r="F1990">
        <v>134.38999999999999</v>
      </c>
      <c r="G1990">
        <v>7.36840817425899</v>
      </c>
      <c r="H1990">
        <v>8.2602145613925408</v>
      </c>
      <c r="I1990">
        <v>-0.861825493547272</v>
      </c>
      <c r="J1990">
        <v>3.7993912039466702</v>
      </c>
      <c r="K1990">
        <v>122.43256636660099</v>
      </c>
      <c r="L1990">
        <v>110.951271294704</v>
      </c>
      <c r="M1990">
        <v>66.5658139170841</v>
      </c>
      <c r="N1990">
        <v>1.0189450914632201</v>
      </c>
      <c r="O1990">
        <v>7.4484708683681902</v>
      </c>
      <c r="P1990">
        <v>56.0859465737514</v>
      </c>
      <c r="Q1990">
        <v>2.5232204020600002E-4</v>
      </c>
    </row>
    <row r="1991" spans="1:17" hidden="1" x14ac:dyDescent="0.3">
      <c r="A1991" t="s">
        <v>4166</v>
      </c>
      <c r="B1991" t="s">
        <v>4167</v>
      </c>
      <c r="C1991" t="str">
        <f>IFERROR(VLOOKUP(Table1[[#This Row],[Ticker]],[1]!Table2[[Symbol]:[Industry]],2,FALSE),"-")</f>
        <v>-</v>
      </c>
      <c r="D1991" t="s">
        <v>412</v>
      </c>
      <c r="E1991">
        <v>393.62865319999997</v>
      </c>
      <c r="F1991">
        <v>153.94999999999999</v>
      </c>
      <c r="G1991">
        <v>-48.545569075833797</v>
      </c>
      <c r="H1991">
        <v>-22.103855614046001</v>
      </c>
      <c r="I1991">
        <v>-32.909057815580397</v>
      </c>
      <c r="J1991">
        <v>-0.369592937913366</v>
      </c>
      <c r="M1991">
        <v>48.414926605604201</v>
      </c>
      <c r="O1991">
        <v>29.879831113998002</v>
      </c>
      <c r="P1991">
        <v>22.2795869737887</v>
      </c>
    </row>
    <row r="1992" spans="1:17" hidden="1" x14ac:dyDescent="0.3">
      <c r="A1992" t="s">
        <v>4168</v>
      </c>
      <c r="B1992" t="s">
        <v>4169</v>
      </c>
      <c r="C1992" t="str">
        <f>IFERROR(VLOOKUP(Table1[[#This Row],[Ticker]],[1]!Table2[[Symbol]:[Industry]],2,FALSE),"-")</f>
        <v>-</v>
      </c>
      <c r="D1992" t="s">
        <v>740</v>
      </c>
      <c r="E1992">
        <v>390.43049999999999</v>
      </c>
      <c r="F1992">
        <v>285.14999999999998</v>
      </c>
      <c r="G1992">
        <v>-39.240435363155903</v>
      </c>
      <c r="H1992">
        <v>15.372767243754501</v>
      </c>
      <c r="I1992">
        <v>-38.108005554198002</v>
      </c>
      <c r="J1992">
        <v>23.710670598127599</v>
      </c>
      <c r="K1992">
        <v>270.50562384222201</v>
      </c>
      <c r="L1992">
        <v>287.88903027149598</v>
      </c>
      <c r="M1992">
        <v>73.390761169606193</v>
      </c>
      <c r="N1992">
        <v>1.44178341343695</v>
      </c>
      <c r="O1992">
        <v>54.655444502893197</v>
      </c>
      <c r="P1992">
        <v>29.613636363636299</v>
      </c>
    </row>
    <row r="1993" spans="1:17" hidden="1" x14ac:dyDescent="0.3">
      <c r="A1993" t="s">
        <v>4170</v>
      </c>
      <c r="B1993" t="s">
        <v>4171</v>
      </c>
      <c r="C1993" t="str">
        <f>IFERROR(VLOOKUP(Table1[[#This Row],[Ticker]],[1]!Table2[[Symbol]:[Industry]],2,FALSE),"-")</f>
        <v>-</v>
      </c>
      <c r="D1993" t="s">
        <v>262</v>
      </c>
      <c r="E1993">
        <v>390.22478368200001</v>
      </c>
      <c r="F1993">
        <v>88.49</v>
      </c>
      <c r="G1993">
        <v>-19.4275865328507</v>
      </c>
      <c r="H1993">
        <v>2.8335168869739502</v>
      </c>
      <c r="I1993">
        <v>-21.322280034682599</v>
      </c>
      <c r="J1993">
        <v>0.16715410891994001</v>
      </c>
      <c r="K1993">
        <v>87.987057732360199</v>
      </c>
      <c r="L1993">
        <v>96.531563208217406</v>
      </c>
      <c r="M1993">
        <v>55.7887024076296</v>
      </c>
      <c r="N1993">
        <v>0.70598156492932596</v>
      </c>
      <c r="O1993">
        <v>96.067352243191294</v>
      </c>
      <c r="P1993">
        <v>18.1441922563417</v>
      </c>
    </row>
    <row r="1994" spans="1:17" hidden="1" x14ac:dyDescent="0.3">
      <c r="A1994" t="s">
        <v>4172</v>
      </c>
      <c r="B1994" t="s">
        <v>4173</v>
      </c>
      <c r="C1994" t="str">
        <f>IFERROR(VLOOKUP(Table1[[#This Row],[Ticker]],[1]!Table2[[Symbol]:[Industry]],2,FALSE),"-")</f>
        <v>-</v>
      </c>
      <c r="D1994" t="s">
        <v>46</v>
      </c>
      <c r="E1994">
        <v>389.97750000000002</v>
      </c>
      <c r="F1994">
        <v>48.8</v>
      </c>
      <c r="G1994">
        <v>230.38335658904899</v>
      </c>
      <c r="H1994">
        <v>3.2197777013242801</v>
      </c>
      <c r="I1994">
        <v>105.692086193107</v>
      </c>
      <c r="J1994">
        <v>8.7708395753950494</v>
      </c>
      <c r="K1994">
        <v>43.524791812891699</v>
      </c>
      <c r="L1994">
        <v>32.7800499334572</v>
      </c>
      <c r="M1994">
        <v>68.1927033360504</v>
      </c>
      <c r="N1994">
        <v>0.45120990699163199</v>
      </c>
      <c r="O1994">
        <v>5.9016393442623096</v>
      </c>
      <c r="P1994">
        <v>272.51908396946499</v>
      </c>
      <c r="Q1994">
        <v>0.10839058718247301</v>
      </c>
    </row>
    <row r="1995" spans="1:17" hidden="1" x14ac:dyDescent="0.3">
      <c r="A1995" t="s">
        <v>4174</v>
      </c>
      <c r="B1995" t="s">
        <v>4175</v>
      </c>
      <c r="C1995" t="str">
        <f>IFERROR(VLOOKUP(Table1[[#This Row],[Ticker]],[1]!Table2[[Symbol]:[Industry]],2,FALSE),"-")</f>
        <v>-</v>
      </c>
      <c r="D1995" t="s">
        <v>21</v>
      </c>
      <c r="E1995">
        <v>389.95800000000003</v>
      </c>
      <c r="F1995">
        <v>330.1</v>
      </c>
      <c r="G1995">
        <v>-9.9457330902322596</v>
      </c>
      <c r="H1995">
        <v>-8.4488848538121104</v>
      </c>
      <c r="I1995">
        <v>12.298922826754</v>
      </c>
      <c r="J1995">
        <v>-7.32693203506388</v>
      </c>
      <c r="K1995">
        <v>292.814998045462</v>
      </c>
      <c r="M1995">
        <v>51.005691804862899</v>
      </c>
      <c r="N1995">
        <v>0.40404308202154099</v>
      </c>
      <c r="O1995">
        <v>14.450166616176899</v>
      </c>
      <c r="P1995">
        <v>132.464788732394</v>
      </c>
    </row>
    <row r="1996" spans="1:17" hidden="1" x14ac:dyDescent="0.3">
      <c r="A1996" t="s">
        <v>4176</v>
      </c>
      <c r="B1996" t="s">
        <v>4177</v>
      </c>
      <c r="C1996" t="str">
        <f>IFERROR(VLOOKUP(Table1[[#This Row],[Ticker]],[1]!Table2[[Symbol]:[Industry]],2,FALSE),"-")</f>
        <v>-</v>
      </c>
      <c r="D1996" t="s">
        <v>412</v>
      </c>
      <c r="E1996">
        <v>389.74986539999998</v>
      </c>
      <c r="F1996">
        <v>1035.2</v>
      </c>
      <c r="G1996">
        <v>107.666947773584</v>
      </c>
      <c r="H1996">
        <v>32.5367739809572</v>
      </c>
      <c r="I1996">
        <v>36.075400441773098</v>
      </c>
      <c r="J1996">
        <v>16.194116309414898</v>
      </c>
      <c r="K1996">
        <v>852.98384362968397</v>
      </c>
      <c r="L1996">
        <v>731.27971895918097</v>
      </c>
      <c r="M1996">
        <v>83.914926596462195</v>
      </c>
      <c r="N1996">
        <v>3.3527833919704499</v>
      </c>
      <c r="O1996">
        <v>8.5780525502318294</v>
      </c>
      <c r="P1996">
        <v>154.34889434889399</v>
      </c>
      <c r="Q1996">
        <v>0.11969679273937001</v>
      </c>
    </row>
    <row r="1997" spans="1:17" hidden="1" x14ac:dyDescent="0.3">
      <c r="A1997" t="s">
        <v>4178</v>
      </c>
      <c r="B1997" t="s">
        <v>4179</v>
      </c>
      <c r="C1997" t="str">
        <f>IFERROR(VLOOKUP(Table1[[#This Row],[Ticker]],[1]!Table2[[Symbol]:[Industry]],2,FALSE),"-")</f>
        <v>-</v>
      </c>
      <c r="D1997" t="s">
        <v>193</v>
      </c>
      <c r="E1997">
        <v>389.5</v>
      </c>
      <c r="F1997">
        <v>795.9</v>
      </c>
      <c r="G1997">
        <v>57.914263315560198</v>
      </c>
      <c r="H1997">
        <v>31.798999539677499</v>
      </c>
      <c r="I1997">
        <v>29.2776717786933</v>
      </c>
      <c r="J1997">
        <v>-2.6499117277761202</v>
      </c>
      <c r="K1997">
        <v>677.19801369372306</v>
      </c>
      <c r="L1997">
        <v>603.83889172552097</v>
      </c>
      <c r="M1997">
        <v>65.408431356984195</v>
      </c>
      <c r="N1997">
        <v>1.42028372739916</v>
      </c>
      <c r="O1997">
        <v>2.9023746701847002</v>
      </c>
      <c r="P1997">
        <v>97.1025260029717</v>
      </c>
      <c r="Q1997">
        <v>7.9843604992902995E-2</v>
      </c>
    </row>
    <row r="1998" spans="1:17" hidden="1" x14ac:dyDescent="0.3">
      <c r="A1998" t="s">
        <v>4180</v>
      </c>
      <c r="B1998" t="s">
        <v>4181</v>
      </c>
      <c r="C1998" t="str">
        <f>IFERROR(VLOOKUP(Table1[[#This Row],[Ticker]],[1]!Table2[[Symbol]:[Industry]],2,FALSE),"-")</f>
        <v>-</v>
      </c>
      <c r="D1998" t="s">
        <v>127</v>
      </c>
      <c r="E1998">
        <v>389.12526365999997</v>
      </c>
      <c r="F1998">
        <v>17.66</v>
      </c>
      <c r="G1998">
        <v>-35.577578220298797</v>
      </c>
      <c r="H1998">
        <v>5.6282796020429702</v>
      </c>
      <c r="I1998">
        <v>-32.932331327861398</v>
      </c>
      <c r="J1998">
        <v>5.2414401063204199</v>
      </c>
      <c r="K1998">
        <v>17.428524197804698</v>
      </c>
      <c r="L1998">
        <v>18.937040707576099</v>
      </c>
      <c r="M1998">
        <v>71.496861665275702</v>
      </c>
      <c r="N1998">
        <v>1.6420487012803699</v>
      </c>
      <c r="O1998">
        <v>83.465458663646601</v>
      </c>
      <c r="P1998">
        <v>10.375</v>
      </c>
      <c r="Q1998">
        <v>4.9842049842624997E-2</v>
      </c>
    </row>
    <row r="1999" spans="1:17" hidden="1" x14ac:dyDescent="0.3">
      <c r="A1999" t="s">
        <v>4182</v>
      </c>
      <c r="B1999" t="s">
        <v>4183</v>
      </c>
      <c r="C1999" t="str">
        <f>IFERROR(VLOOKUP(Table1[[#This Row],[Ticker]],[1]!Table2[[Symbol]:[Industry]],2,FALSE),"-")</f>
        <v>-</v>
      </c>
      <c r="D1999" t="s">
        <v>632</v>
      </c>
      <c r="E1999">
        <v>389.11606787099998</v>
      </c>
      <c r="F1999">
        <v>62.78</v>
      </c>
      <c r="G1999">
        <v>2.4041761656661</v>
      </c>
      <c r="H1999">
        <v>14.5502580312906</v>
      </c>
      <c r="I1999">
        <v>19.588986288090901</v>
      </c>
      <c r="J1999">
        <v>1.1797702451952901</v>
      </c>
      <c r="K1999">
        <v>53.5820462962741</v>
      </c>
      <c r="L1999">
        <v>49.518777280038897</v>
      </c>
      <c r="M1999">
        <v>68.711793045203095</v>
      </c>
      <c r="N1999">
        <v>1.3929988549391601</v>
      </c>
      <c r="O1999">
        <v>1.95922268238293</v>
      </c>
      <c r="P1999">
        <v>67.413333333333298</v>
      </c>
      <c r="Q1999">
        <v>-3.9385804711869997E-3</v>
      </c>
    </row>
    <row r="2000" spans="1:17" hidden="1" x14ac:dyDescent="0.3">
      <c r="A2000" t="s">
        <v>4184</v>
      </c>
      <c r="B2000" t="s">
        <v>4185</v>
      </c>
      <c r="C2000" t="str">
        <f>IFERROR(VLOOKUP(Table1[[#This Row],[Ticker]],[1]!Table2[[Symbol]:[Industry]],2,FALSE),"-")</f>
        <v>-</v>
      </c>
      <c r="D2000" t="s">
        <v>770</v>
      </c>
      <c r="E2000">
        <v>388.94275024000001</v>
      </c>
      <c r="F2000">
        <v>63.33</v>
      </c>
      <c r="G2000">
        <v>27.773068545870299</v>
      </c>
      <c r="H2000">
        <v>8.3944986233078396</v>
      </c>
      <c r="I2000">
        <v>6.6158316735739504</v>
      </c>
      <c r="J2000">
        <v>-9.7982484946172299</v>
      </c>
      <c r="K2000">
        <v>56.370108814352498</v>
      </c>
      <c r="L2000">
        <v>51.905537959443102</v>
      </c>
      <c r="M2000">
        <v>59.740421651216899</v>
      </c>
      <c r="N2000">
        <v>2.8177176095366501</v>
      </c>
      <c r="O2000">
        <v>13.532291173219599</v>
      </c>
      <c r="P2000">
        <v>62.176696542893701</v>
      </c>
      <c r="Q2000">
        <v>9.0164941573123006E-2</v>
      </c>
    </row>
    <row r="2001" spans="1:17" hidden="1" x14ac:dyDescent="0.3">
      <c r="A2001" t="s">
        <v>4186</v>
      </c>
      <c r="B2001" t="s">
        <v>4187</v>
      </c>
      <c r="C2001" t="str">
        <f>IFERROR(VLOOKUP(Table1[[#This Row],[Ticker]],[1]!Table2[[Symbol]:[Industry]],2,FALSE),"-")</f>
        <v>-</v>
      </c>
      <c r="D2001" t="s">
        <v>499</v>
      </c>
      <c r="E2001">
        <v>388.42500000000001</v>
      </c>
      <c r="F2001">
        <v>515.70000000000005</v>
      </c>
      <c r="G2001">
        <v>21.689499606426601</v>
      </c>
      <c r="H2001">
        <v>-6.81476110152063</v>
      </c>
      <c r="I2001">
        <v>7.7295442560857204</v>
      </c>
      <c r="J2001">
        <v>-4.1540516079230896</v>
      </c>
      <c r="K2001">
        <v>525.75136100284396</v>
      </c>
      <c r="L2001">
        <v>469.90306794204201</v>
      </c>
      <c r="M2001">
        <v>38.219586659460298</v>
      </c>
      <c r="N2001">
        <v>0.521337540361829</v>
      </c>
      <c r="O2001">
        <v>19.255381035485701</v>
      </c>
      <c r="P2001">
        <v>76.7306374228924</v>
      </c>
      <c r="Q2001">
        <v>4.7250315455748003E-2</v>
      </c>
    </row>
    <row r="2002" spans="1:17" hidden="1" x14ac:dyDescent="0.3">
      <c r="A2002" t="s">
        <v>4188</v>
      </c>
      <c r="B2002" t="s">
        <v>4189</v>
      </c>
      <c r="C2002" t="str">
        <f>IFERROR(VLOOKUP(Table1[[#This Row],[Ticker]],[1]!Table2[[Symbol]:[Industry]],2,FALSE),"-")</f>
        <v>-</v>
      </c>
      <c r="D2002" t="s">
        <v>80</v>
      </c>
      <c r="E2002">
        <v>388.26526100000001</v>
      </c>
      <c r="F2002">
        <v>360.8</v>
      </c>
      <c r="G2002">
        <v>-44.760121904282002</v>
      </c>
      <c r="H2002">
        <v>-8.8922936927344995</v>
      </c>
      <c r="I2002">
        <v>-27.553048563724602</v>
      </c>
      <c r="J2002">
        <v>1.15578362932381</v>
      </c>
      <c r="K2002">
        <v>381.65192111699901</v>
      </c>
      <c r="L2002">
        <v>389.93723664059502</v>
      </c>
      <c r="M2002">
        <v>31.330651307523802</v>
      </c>
      <c r="N2002">
        <v>1.7509903949826999</v>
      </c>
      <c r="O2002">
        <v>34.174057649667397</v>
      </c>
      <c r="P2002">
        <v>10.9983079526226</v>
      </c>
    </row>
    <row r="2003" spans="1:17" hidden="1" x14ac:dyDescent="0.3">
      <c r="A2003" t="s">
        <v>4190</v>
      </c>
      <c r="B2003" t="s">
        <v>4191</v>
      </c>
      <c r="C2003" t="str">
        <f>IFERROR(VLOOKUP(Table1[[#This Row],[Ticker]],[1]!Table2[[Symbol]:[Industry]],2,FALSE),"-")</f>
        <v>-</v>
      </c>
      <c r="D2003" t="s">
        <v>175</v>
      </c>
      <c r="E2003">
        <v>387.52380875</v>
      </c>
      <c r="F2003">
        <v>392.4</v>
      </c>
      <c r="G2003">
        <v>148.632349650104</v>
      </c>
      <c r="H2003">
        <v>23.0586407909007</v>
      </c>
      <c r="I2003">
        <v>93.491313992335506</v>
      </c>
      <c r="J2003">
        <v>24.0264925793924</v>
      </c>
      <c r="K2003">
        <v>303.281003713779</v>
      </c>
      <c r="L2003">
        <v>236.40677789707701</v>
      </c>
      <c r="M2003">
        <v>69.471921084800996</v>
      </c>
      <c r="N2003">
        <v>1.56664637857577</v>
      </c>
      <c r="O2003">
        <v>6.2181447502548597</v>
      </c>
      <c r="P2003">
        <v>193.93258426966199</v>
      </c>
    </row>
    <row r="2004" spans="1:17" hidden="1" x14ac:dyDescent="0.3">
      <c r="A2004" t="s">
        <v>4192</v>
      </c>
      <c r="B2004" t="s">
        <v>4193</v>
      </c>
      <c r="C2004" t="str">
        <f>IFERROR(VLOOKUP(Table1[[#This Row],[Ticker]],[1]!Table2[[Symbol]:[Industry]],2,FALSE),"-")</f>
        <v>-</v>
      </c>
      <c r="D2004" t="s">
        <v>186</v>
      </c>
      <c r="E2004">
        <v>387.31122864000002</v>
      </c>
      <c r="F2004">
        <v>4.9400000000000004</v>
      </c>
      <c r="G2004">
        <v>-90.212603573915004</v>
      </c>
      <c r="H2004">
        <v>19.124214561392499</v>
      </c>
      <c r="I2004">
        <v>-67.829701761669796</v>
      </c>
      <c r="J2004">
        <v>32.194262998818402</v>
      </c>
      <c r="K2004">
        <v>4.7493509073485196</v>
      </c>
      <c r="L2004">
        <v>7.4737775494910199</v>
      </c>
      <c r="M2004">
        <v>83.1029664932054</v>
      </c>
      <c r="N2004">
        <v>1.9447747561676401</v>
      </c>
      <c r="O2004">
        <v>197.36842105263099</v>
      </c>
      <c r="P2004">
        <v>34.239130434782602</v>
      </c>
      <c r="Q2004">
        <v>0.15204469404815599</v>
      </c>
    </row>
    <row r="2005" spans="1:17" hidden="1" x14ac:dyDescent="0.3">
      <c r="A2005" t="s">
        <v>4194</v>
      </c>
      <c r="B2005" t="s">
        <v>4195</v>
      </c>
      <c r="C2005" t="str">
        <f>IFERROR(VLOOKUP(Table1[[#This Row],[Ticker]],[1]!Table2[[Symbol]:[Industry]],2,FALSE),"-")</f>
        <v>-</v>
      </c>
      <c r="D2005" t="s">
        <v>156</v>
      </c>
      <c r="E2005">
        <v>385.80671470999999</v>
      </c>
      <c r="F2005">
        <v>172.8</v>
      </c>
      <c r="G2005">
        <v>-11.3269590747653</v>
      </c>
      <c r="H2005">
        <v>-10.232510584806199</v>
      </c>
      <c r="I2005">
        <v>-3.5711117457139401</v>
      </c>
      <c r="J2005">
        <v>-3.06601885335292</v>
      </c>
      <c r="K2005">
        <v>179.20306640029301</v>
      </c>
      <c r="L2005">
        <v>166.27733617015599</v>
      </c>
      <c r="M2005">
        <v>38.395409227336899</v>
      </c>
      <c r="N2005">
        <v>0.64214892356310405</v>
      </c>
      <c r="O2005">
        <v>21.5277777777777</v>
      </c>
      <c r="P2005">
        <v>52.852720035382497</v>
      </c>
    </row>
    <row r="2006" spans="1:17" hidden="1" x14ac:dyDescent="0.3">
      <c r="A2006" t="s">
        <v>4196</v>
      </c>
      <c r="B2006" t="s">
        <v>4197</v>
      </c>
      <c r="C2006" t="str">
        <f>IFERROR(VLOOKUP(Table1[[#This Row],[Ticker]],[1]!Table2[[Symbol]:[Industry]],2,FALSE),"-")</f>
        <v>-</v>
      </c>
      <c r="D2006" t="s">
        <v>1711</v>
      </c>
      <c r="E2006">
        <v>385.77117771000002</v>
      </c>
      <c r="F2006">
        <v>137.13</v>
      </c>
      <c r="G2006">
        <v>-21.574895774539399</v>
      </c>
      <c r="H2006">
        <v>-8.1912216802181792</v>
      </c>
      <c r="I2006">
        <v>-11.600630822973701</v>
      </c>
      <c r="J2006">
        <v>1.9283227545216299</v>
      </c>
      <c r="K2006">
        <v>140.29310755188101</v>
      </c>
      <c r="L2006">
        <v>135.31202009152801</v>
      </c>
      <c r="M2006">
        <v>65.173872627364503</v>
      </c>
      <c r="N2006">
        <v>0.24792229768455301</v>
      </c>
      <c r="O2006">
        <v>31.007073579814701</v>
      </c>
      <c r="P2006">
        <v>26.9134659879685</v>
      </c>
      <c r="Q2006">
        <v>-2.56546815172E-2</v>
      </c>
    </row>
    <row r="2007" spans="1:17" hidden="1" x14ac:dyDescent="0.3">
      <c r="A2007" t="s">
        <v>4198</v>
      </c>
      <c r="B2007" t="s">
        <v>4199</v>
      </c>
      <c r="C2007" t="str">
        <f>IFERROR(VLOOKUP(Table1[[#This Row],[Ticker]],[1]!Table2[[Symbol]:[Industry]],2,FALSE),"-")</f>
        <v>-</v>
      </c>
      <c r="D2007" t="s">
        <v>121</v>
      </c>
      <c r="E2007">
        <v>385.22879999999998</v>
      </c>
      <c r="F2007">
        <v>228.05</v>
      </c>
      <c r="G2007">
        <v>-75.4536947559819</v>
      </c>
      <c r="H2007">
        <v>-7.2172488532415802</v>
      </c>
      <c r="I2007">
        <v>-10.984359587815501</v>
      </c>
      <c r="J2007">
        <v>-1.96551661550658</v>
      </c>
      <c r="K2007">
        <v>236.517021219404</v>
      </c>
      <c r="L2007">
        <v>248.78152030797699</v>
      </c>
      <c r="M2007">
        <v>47.795746901266803</v>
      </c>
      <c r="N2007">
        <v>0.80981423063441904</v>
      </c>
      <c r="O2007">
        <v>122.538916904187</v>
      </c>
      <c r="P2007">
        <v>41.558038485412702</v>
      </c>
      <c r="Q2007">
        <v>0.13667220735282101</v>
      </c>
    </row>
    <row r="2008" spans="1:17" hidden="1" x14ac:dyDescent="0.3">
      <c r="A2008" t="s">
        <v>4200</v>
      </c>
      <c r="B2008" t="s">
        <v>4201</v>
      </c>
      <c r="C2008" t="str">
        <f>IFERROR(VLOOKUP(Table1[[#This Row],[Ticker]],[1]!Table2[[Symbol]:[Industry]],2,FALSE),"-")</f>
        <v>-</v>
      </c>
      <c r="D2008" t="s">
        <v>473</v>
      </c>
      <c r="E2008">
        <v>384.73296187300002</v>
      </c>
      <c r="F2008">
        <v>23.01</v>
      </c>
      <c r="G2008">
        <v>31.949757345454099</v>
      </c>
      <c r="H2008">
        <v>-0.66073167516657705</v>
      </c>
      <c r="I2008">
        <v>-39.249764215713</v>
      </c>
      <c r="J2008">
        <v>-2.36840479827067</v>
      </c>
      <c r="K2008">
        <v>23.638283721040899</v>
      </c>
      <c r="L2008">
        <v>22.1579466588793</v>
      </c>
      <c r="M2008">
        <v>43.091111877398603</v>
      </c>
      <c r="N2008">
        <v>0.39314862432204201</v>
      </c>
      <c r="O2008">
        <v>43.415906127770498</v>
      </c>
      <c r="P2008">
        <v>62.861960572058997</v>
      </c>
    </row>
    <row r="2009" spans="1:17" hidden="1" x14ac:dyDescent="0.3">
      <c r="A2009" t="s">
        <v>4202</v>
      </c>
      <c r="B2009" t="s">
        <v>4203</v>
      </c>
      <c r="C2009" t="str">
        <f>IFERROR(VLOOKUP(Table1[[#This Row],[Ticker]],[1]!Table2[[Symbol]:[Industry]],2,FALSE),"-")</f>
        <v>-</v>
      </c>
      <c r="D2009" t="s">
        <v>669</v>
      </c>
      <c r="E2009">
        <v>384.54237499999999</v>
      </c>
      <c r="F2009">
        <v>272.95</v>
      </c>
      <c r="G2009">
        <v>-6.8691525862000598</v>
      </c>
      <c r="H2009">
        <v>-8.0353315000226697</v>
      </c>
      <c r="I2009">
        <v>-2.56018815358716</v>
      </c>
      <c r="J2009">
        <v>4.4006754442747296</v>
      </c>
      <c r="K2009">
        <v>273.127772784851</v>
      </c>
      <c r="L2009">
        <v>255.55837774182501</v>
      </c>
      <c r="M2009">
        <v>61.423847248045703</v>
      </c>
      <c r="N2009">
        <v>0.36194849151991798</v>
      </c>
      <c r="O2009">
        <v>27.129510899432098</v>
      </c>
      <c r="P2009">
        <v>40.046177526936802</v>
      </c>
      <c r="Q2009">
        <v>8.2963275903898001E-2</v>
      </c>
    </row>
    <row r="2010" spans="1:17" hidden="1" x14ac:dyDescent="0.3">
      <c r="A2010" t="s">
        <v>4204</v>
      </c>
      <c r="B2010" t="s">
        <v>4205</v>
      </c>
      <c r="C2010" t="str">
        <f>IFERROR(VLOOKUP(Table1[[#This Row],[Ticker]],[1]!Table2[[Symbol]:[Industry]],2,FALSE),"-")</f>
        <v>-</v>
      </c>
      <c r="D2010" t="s">
        <v>51</v>
      </c>
      <c r="E2010">
        <v>383.95651249999997</v>
      </c>
      <c r="F2010">
        <v>297.45</v>
      </c>
      <c r="G2010">
        <v>17.743813630267301</v>
      </c>
      <c r="H2010">
        <v>4.3019161670212798</v>
      </c>
      <c r="I2010">
        <v>29.1181127494016</v>
      </c>
      <c r="J2010">
        <v>5.0540079897110104</v>
      </c>
      <c r="K2010">
        <v>250.41806255972301</v>
      </c>
      <c r="L2010">
        <v>217.129353243617</v>
      </c>
      <c r="M2010">
        <v>62.976998335459101</v>
      </c>
      <c r="N2010">
        <v>1.2764388657486401</v>
      </c>
      <c r="O2010">
        <v>4.1855774079677204</v>
      </c>
      <c r="P2010">
        <v>75.073572689817496</v>
      </c>
      <c r="Q2010">
        <v>0.14679917672510301</v>
      </c>
    </row>
    <row r="2011" spans="1:17" hidden="1" x14ac:dyDescent="0.3">
      <c r="A2011" t="s">
        <v>4206</v>
      </c>
      <c r="B2011" t="s">
        <v>4207</v>
      </c>
      <c r="C2011" t="str">
        <f>IFERROR(VLOOKUP(Table1[[#This Row],[Ticker]],[1]!Table2[[Symbol]:[Industry]],2,FALSE),"-")</f>
        <v>-</v>
      </c>
      <c r="D2011" t="s">
        <v>359</v>
      </c>
      <c r="E2011">
        <v>383.752287685</v>
      </c>
      <c r="F2011">
        <v>280.75</v>
      </c>
      <c r="G2011">
        <v>-29.585832754940501</v>
      </c>
      <c r="H2011">
        <v>-7.7717696387390998</v>
      </c>
      <c r="I2011">
        <v>-16.014855765450399</v>
      </c>
      <c r="J2011">
        <v>3.8145474762458198</v>
      </c>
      <c r="K2011">
        <v>273.18537663908802</v>
      </c>
      <c r="L2011">
        <v>262.28286500981801</v>
      </c>
      <c r="M2011">
        <v>47.913350000075198</v>
      </c>
      <c r="N2011">
        <v>0.52835505395047</v>
      </c>
      <c r="O2011">
        <v>26.1442564559216</v>
      </c>
      <c r="P2011">
        <v>34.652278177458001</v>
      </c>
      <c r="Q2011">
        <v>8.8726673360369993E-3</v>
      </c>
    </row>
    <row r="2012" spans="1:17" hidden="1" x14ac:dyDescent="0.3">
      <c r="A2012" t="s">
        <v>4208</v>
      </c>
      <c r="B2012" t="s">
        <v>4209</v>
      </c>
      <c r="C2012" t="str">
        <f>IFERROR(VLOOKUP(Table1[[#This Row],[Ticker]],[1]!Table2[[Symbol]:[Industry]],2,FALSE),"-")</f>
        <v>-</v>
      </c>
      <c r="D2012" t="s">
        <v>770</v>
      </c>
      <c r="E2012">
        <v>381.90977351999999</v>
      </c>
      <c r="F2012">
        <v>84.43</v>
      </c>
      <c r="G2012">
        <v>-63.906210565592602</v>
      </c>
      <c r="H2012">
        <v>-8.3847246519566703</v>
      </c>
      <c r="I2012">
        <v>-38.405760532541599</v>
      </c>
      <c r="J2012">
        <v>2.1523139830069198</v>
      </c>
      <c r="K2012">
        <v>88.485065192217505</v>
      </c>
      <c r="L2012">
        <v>100.841002459975</v>
      </c>
      <c r="M2012">
        <v>56.436893002455101</v>
      </c>
      <c r="N2012">
        <v>0.89298757963104203</v>
      </c>
      <c r="O2012">
        <v>80.030794741205696</v>
      </c>
      <c r="P2012">
        <v>11.1067245690222</v>
      </c>
      <c r="Q2012">
        <v>-6.4999038504020001E-2</v>
      </c>
    </row>
    <row r="2013" spans="1:17" hidden="1" x14ac:dyDescent="0.3">
      <c r="A2013" t="s">
        <v>4210</v>
      </c>
      <c r="B2013" t="s">
        <v>4211</v>
      </c>
      <c r="C2013" t="str">
        <f>IFERROR(VLOOKUP(Table1[[#This Row],[Ticker]],[1]!Table2[[Symbol]:[Industry]],2,FALSE),"-")</f>
        <v>-</v>
      </c>
      <c r="D2013" t="s">
        <v>51</v>
      </c>
      <c r="E2013">
        <v>381.84080594</v>
      </c>
      <c r="F2013">
        <v>797.2</v>
      </c>
      <c r="G2013">
        <v>-44.838283450936899</v>
      </c>
      <c r="H2013">
        <v>-6.9555717460227902</v>
      </c>
      <c r="I2013">
        <v>-19.951714725353401</v>
      </c>
      <c r="J2013">
        <v>1.22153975345427</v>
      </c>
      <c r="K2013">
        <v>826.27252714722499</v>
      </c>
      <c r="L2013">
        <v>849.64621379309904</v>
      </c>
      <c r="M2013">
        <v>54.287955285576302</v>
      </c>
      <c r="N2013">
        <v>0.88877561623048995</v>
      </c>
      <c r="O2013">
        <v>32.212744606121397</v>
      </c>
      <c r="P2013">
        <v>22.646153846153801</v>
      </c>
      <c r="Q2013">
        <v>6.9876225673299E-2</v>
      </c>
    </row>
    <row r="2014" spans="1:17" hidden="1" x14ac:dyDescent="0.3">
      <c r="A2014" t="s">
        <v>4212</v>
      </c>
      <c r="B2014" t="s">
        <v>4213</v>
      </c>
      <c r="C2014" t="str">
        <f>IFERROR(VLOOKUP(Table1[[#This Row],[Ticker]],[1]!Table2[[Symbol]:[Industry]],2,FALSE),"-")</f>
        <v>-</v>
      </c>
      <c r="D2014" t="s">
        <v>262</v>
      </c>
      <c r="E2014">
        <v>381.82275199999998</v>
      </c>
      <c r="F2014">
        <v>690</v>
      </c>
      <c r="G2014">
        <v>102.637237093499</v>
      </c>
      <c r="H2014">
        <v>-7.6163826728916302</v>
      </c>
      <c r="I2014">
        <v>36.313779509666396</v>
      </c>
      <c r="J2014">
        <v>2.6527512268234301</v>
      </c>
      <c r="K2014">
        <v>662.60585953906298</v>
      </c>
      <c r="L2014">
        <v>533.41112216550403</v>
      </c>
      <c r="M2014">
        <v>58.485173491201799</v>
      </c>
      <c r="N2014">
        <v>0.27267983488349301</v>
      </c>
      <c r="O2014">
        <v>14.449275362318801</v>
      </c>
      <c r="P2014">
        <v>133.02938196555201</v>
      </c>
      <c r="Q2014">
        <v>0.11893338310096099</v>
      </c>
    </row>
    <row r="2015" spans="1:17" hidden="1" x14ac:dyDescent="0.3">
      <c r="A2015" t="s">
        <v>4214</v>
      </c>
      <c r="B2015" t="s">
        <v>4215</v>
      </c>
      <c r="C2015" t="str">
        <f>IFERROR(VLOOKUP(Table1[[#This Row],[Ticker]],[1]!Table2[[Symbol]:[Industry]],2,FALSE),"-")</f>
        <v>-</v>
      </c>
      <c r="D2015" t="s">
        <v>938</v>
      </c>
      <c r="E2015">
        <v>380.935585</v>
      </c>
      <c r="F2015">
        <v>664.45</v>
      </c>
      <c r="G2015">
        <v>81.172263049542494</v>
      </c>
      <c r="H2015">
        <v>3.1713536527245498</v>
      </c>
      <c r="I2015">
        <v>-1.5090895589154001</v>
      </c>
      <c r="J2015">
        <v>-0.23681469541710701</v>
      </c>
      <c r="K2015">
        <v>615.47887648498295</v>
      </c>
      <c r="M2015">
        <v>68.015085896445299</v>
      </c>
      <c r="N2015">
        <v>1.1131313131313101</v>
      </c>
      <c r="O2015">
        <v>3.4690345398449698</v>
      </c>
      <c r="P2015">
        <v>159.55078125</v>
      </c>
    </row>
    <row r="2016" spans="1:17" hidden="1" x14ac:dyDescent="0.3">
      <c r="A2016" t="s">
        <v>4216</v>
      </c>
      <c r="B2016" t="s">
        <v>4217</v>
      </c>
      <c r="C2016" t="str">
        <f>IFERROR(VLOOKUP(Table1[[#This Row],[Ticker]],[1]!Table2[[Symbol]:[Industry]],2,FALSE),"-")</f>
        <v>-</v>
      </c>
      <c r="D2016" t="s">
        <v>51</v>
      </c>
      <c r="E2016">
        <v>380.82707414999999</v>
      </c>
      <c r="F2016">
        <v>314.5</v>
      </c>
      <c r="G2016">
        <v>125.92681202360301</v>
      </c>
      <c r="H2016">
        <v>1.20452418887199</v>
      </c>
      <c r="I2016">
        <v>-10.5545408060303</v>
      </c>
      <c r="J2016">
        <v>0.44975970881687299</v>
      </c>
      <c r="K2016">
        <v>319.84305221607701</v>
      </c>
      <c r="L2016">
        <v>279.89404247515199</v>
      </c>
      <c r="M2016">
        <v>44.466623817140999</v>
      </c>
      <c r="N2016">
        <v>0.39350372289522201</v>
      </c>
      <c r="O2016">
        <v>32.591414944356103</v>
      </c>
      <c r="P2016">
        <v>170.887166236003</v>
      </c>
      <c r="Q2016">
        <v>0.14012450177147201</v>
      </c>
    </row>
    <row r="2017" spans="1:17" hidden="1" x14ac:dyDescent="0.3">
      <c r="A2017" t="s">
        <v>4218</v>
      </c>
      <c r="B2017" t="s">
        <v>4219</v>
      </c>
      <c r="C2017" t="str">
        <f>IFERROR(VLOOKUP(Table1[[#This Row],[Ticker]],[1]!Table2[[Symbol]:[Industry]],2,FALSE),"-")</f>
        <v>-</v>
      </c>
      <c r="D2017" t="s">
        <v>21</v>
      </c>
      <c r="E2017">
        <v>378.81848148</v>
      </c>
      <c r="F2017">
        <v>122.47</v>
      </c>
      <c r="G2017">
        <v>-26.370407824913901</v>
      </c>
      <c r="H2017">
        <v>-11.093176742955199</v>
      </c>
      <c r="I2017">
        <v>-14.841150732508501</v>
      </c>
      <c r="J2017">
        <v>1.8021061360733801</v>
      </c>
      <c r="K2017">
        <v>125.939339584949</v>
      </c>
      <c r="L2017">
        <v>124.23567251787701</v>
      </c>
      <c r="M2017">
        <v>52.290394153713102</v>
      </c>
      <c r="N2017">
        <v>0.30724621213180597</v>
      </c>
      <c r="O2017">
        <v>37.176451375847101</v>
      </c>
      <c r="P2017">
        <v>32.975027144408202</v>
      </c>
      <c r="Q2017">
        <v>3.373691383037E-3</v>
      </c>
    </row>
    <row r="2018" spans="1:17" hidden="1" x14ac:dyDescent="0.3">
      <c r="A2018" t="s">
        <v>4220</v>
      </c>
      <c r="B2018" t="s">
        <v>4221</v>
      </c>
      <c r="C2018" t="str">
        <f>IFERROR(VLOOKUP(Table1[[#This Row],[Ticker]],[1]!Table2[[Symbol]:[Industry]],2,FALSE),"-")</f>
        <v>-</v>
      </c>
      <c r="D2018" t="s">
        <v>4005</v>
      </c>
      <c r="E2018">
        <v>378.65519999999998</v>
      </c>
      <c r="F2018">
        <v>277</v>
      </c>
      <c r="G2018">
        <v>33.272835748702498</v>
      </c>
      <c r="H2018">
        <v>5.9244457307240799</v>
      </c>
      <c r="I2018">
        <v>35.601996103017697</v>
      </c>
      <c r="J2018">
        <v>-5.6845248799693904</v>
      </c>
      <c r="K2018">
        <v>243.08783633657799</v>
      </c>
      <c r="L2018">
        <v>204.668751849686</v>
      </c>
      <c r="M2018">
        <v>58.863802171356802</v>
      </c>
      <c r="N2018">
        <v>0.435865403989522</v>
      </c>
      <c r="O2018">
        <v>7.2202166064981803</v>
      </c>
      <c r="P2018">
        <v>87.098953056399793</v>
      </c>
    </row>
    <row r="2019" spans="1:17" hidden="1" x14ac:dyDescent="0.3">
      <c r="A2019" t="s">
        <v>4222</v>
      </c>
      <c r="B2019" t="s">
        <v>4223</v>
      </c>
      <c r="C2019" t="str">
        <f>IFERROR(VLOOKUP(Table1[[#This Row],[Ticker]],[1]!Table2[[Symbol]:[Industry]],2,FALSE),"-")</f>
        <v>-</v>
      </c>
      <c r="D2019" t="s">
        <v>528</v>
      </c>
      <c r="E2019">
        <v>378.5</v>
      </c>
      <c r="F2019">
        <v>397.4</v>
      </c>
      <c r="G2019">
        <v>48.4420331399403</v>
      </c>
      <c r="H2019">
        <v>31.931232105252199</v>
      </c>
      <c r="I2019">
        <v>7.8863897997540402</v>
      </c>
      <c r="J2019">
        <v>27.209522408787901</v>
      </c>
      <c r="K2019">
        <v>298.09453135385399</v>
      </c>
      <c r="L2019">
        <v>288.771138726586</v>
      </c>
      <c r="M2019">
        <v>86.101459354497294</v>
      </c>
      <c r="N2019">
        <v>2.86760511783126</v>
      </c>
      <c r="O2019">
        <v>0</v>
      </c>
      <c r="P2019">
        <v>93.664717348927795</v>
      </c>
      <c r="Q2019">
        <v>0.12394886013772401</v>
      </c>
    </row>
    <row r="2020" spans="1:17" hidden="1" x14ac:dyDescent="0.3">
      <c r="A2020" t="s">
        <v>4224</v>
      </c>
      <c r="B2020" t="s">
        <v>4225</v>
      </c>
      <c r="C2020" t="str">
        <f>IFERROR(VLOOKUP(Table1[[#This Row],[Ticker]],[1]!Table2[[Symbol]:[Industry]],2,FALSE),"-")</f>
        <v>-</v>
      </c>
      <c r="D2020" t="s">
        <v>669</v>
      </c>
      <c r="E2020">
        <v>377.03530260000002</v>
      </c>
      <c r="F2020">
        <v>240.57</v>
      </c>
      <c r="G2020">
        <v>-15.0158547128657</v>
      </c>
      <c r="H2020">
        <v>-3.2954986278621399</v>
      </c>
      <c r="I2020">
        <v>-14.1817427667203</v>
      </c>
      <c r="J2020">
        <v>1.7312132869824599</v>
      </c>
      <c r="K2020">
        <v>243.535350082679</v>
      </c>
      <c r="L2020">
        <v>235.22267501463699</v>
      </c>
      <c r="M2020">
        <v>54.974975456190997</v>
      </c>
      <c r="N2020">
        <v>0.366732893939752</v>
      </c>
      <c r="O2020">
        <v>19.715675271230801</v>
      </c>
      <c r="P2020">
        <v>20.284999999999901</v>
      </c>
      <c r="Q2020">
        <v>4.5161119751212002E-2</v>
      </c>
    </row>
    <row r="2021" spans="1:17" hidden="1" x14ac:dyDescent="0.3">
      <c r="A2021" t="s">
        <v>4226</v>
      </c>
      <c r="B2021" t="s">
        <v>4227</v>
      </c>
      <c r="C2021" t="str">
        <f>IFERROR(VLOOKUP(Table1[[#This Row],[Ticker]],[1]!Table2[[Symbol]:[Industry]],2,FALSE),"-")</f>
        <v>-</v>
      </c>
      <c r="D2021" t="s">
        <v>473</v>
      </c>
      <c r="E2021">
        <v>376.22714404499999</v>
      </c>
      <c r="F2021">
        <v>45.23</v>
      </c>
      <c r="G2021">
        <v>-27.894875517596098</v>
      </c>
      <c r="H2021">
        <v>-4.1666559269301597</v>
      </c>
      <c r="I2021">
        <v>-5.9219919999177604</v>
      </c>
      <c r="J2021">
        <v>-1.0291802246247399</v>
      </c>
      <c r="K2021">
        <v>43.930311987818399</v>
      </c>
      <c r="L2021">
        <v>42.558748820851399</v>
      </c>
      <c r="M2021">
        <v>49.260476300232497</v>
      </c>
      <c r="N2021">
        <v>0.36482652061840998</v>
      </c>
      <c r="O2021">
        <v>31.9920406809639</v>
      </c>
      <c r="P2021">
        <v>58.146853146853097</v>
      </c>
      <c r="Q2021">
        <v>8.8944722977253005E-2</v>
      </c>
    </row>
    <row r="2022" spans="1:17" hidden="1" x14ac:dyDescent="0.3">
      <c r="A2022" t="s">
        <v>4228</v>
      </c>
      <c r="B2022" t="s">
        <v>4229</v>
      </c>
      <c r="C2022" t="str">
        <f>IFERROR(VLOOKUP(Table1[[#This Row],[Ticker]],[1]!Table2[[Symbol]:[Industry]],2,FALSE),"-")</f>
        <v>-</v>
      </c>
      <c r="D2022" t="s">
        <v>1560</v>
      </c>
      <c r="E2022">
        <v>376.1352</v>
      </c>
      <c r="F2022">
        <v>596.95000000000005</v>
      </c>
      <c r="G2022">
        <v>39.415293160363397</v>
      </c>
      <c r="H2022">
        <v>10.0138684842046</v>
      </c>
      <c r="I2022">
        <v>13.6577742401401</v>
      </c>
      <c r="J2022">
        <v>7.1891003000545703</v>
      </c>
      <c r="K2022">
        <v>560.47134759900996</v>
      </c>
      <c r="L2022">
        <v>495.62987894627702</v>
      </c>
      <c r="M2022">
        <v>83.427186676781005</v>
      </c>
      <c r="N2022">
        <v>1.4209480293562</v>
      </c>
      <c r="O2022">
        <v>5.2014406566713998</v>
      </c>
      <c r="P2022">
        <v>91.914483202057497</v>
      </c>
      <c r="Q2022">
        <v>0.105413400794253</v>
      </c>
    </row>
    <row r="2023" spans="1:17" hidden="1" x14ac:dyDescent="0.3">
      <c r="A2023" t="s">
        <v>4230</v>
      </c>
      <c r="B2023" t="s">
        <v>4231</v>
      </c>
      <c r="C2023" t="str">
        <f>IFERROR(VLOOKUP(Table1[[#This Row],[Ticker]],[1]!Table2[[Symbol]:[Industry]],2,FALSE),"-")</f>
        <v>-</v>
      </c>
      <c r="D2023" t="s">
        <v>446</v>
      </c>
      <c r="E2023">
        <v>375.19800765000002</v>
      </c>
      <c r="F2023">
        <v>303.95</v>
      </c>
      <c r="G2023">
        <v>18.431757063302602</v>
      </c>
      <c r="H2023">
        <v>-9.3245806193303302</v>
      </c>
      <c r="I2023">
        <v>-65.7973154362207</v>
      </c>
      <c r="J2023">
        <v>0.24518583626566001</v>
      </c>
      <c r="K2023">
        <v>324.87709343457101</v>
      </c>
      <c r="L2023">
        <v>356.33351239472302</v>
      </c>
      <c r="M2023">
        <v>54.972647526192503</v>
      </c>
      <c r="N2023">
        <v>0.72890278863695501</v>
      </c>
      <c r="O2023">
        <v>141.684487580194</v>
      </c>
      <c r="P2023">
        <v>63.238453276047203</v>
      </c>
      <c r="Q2023">
        <v>0.177678990864374</v>
      </c>
    </row>
    <row r="2024" spans="1:17" hidden="1" x14ac:dyDescent="0.3">
      <c r="A2024" t="s">
        <v>4232</v>
      </c>
      <c r="B2024" t="s">
        <v>4233</v>
      </c>
      <c r="C2024" t="str">
        <f>IFERROR(VLOOKUP(Table1[[#This Row],[Ticker]],[1]!Table2[[Symbol]:[Industry]],2,FALSE),"-")</f>
        <v>-</v>
      </c>
      <c r="D2024" t="s">
        <v>262</v>
      </c>
      <c r="E2024">
        <v>373.77449999999999</v>
      </c>
      <c r="F2024">
        <v>329.15</v>
      </c>
      <c r="G2024">
        <v>-44.1038675284749</v>
      </c>
      <c r="H2024">
        <v>-7.8202298830518799</v>
      </c>
      <c r="I2024">
        <v>-28.467356268221401</v>
      </c>
      <c r="J2024">
        <v>-2.0413037319412699</v>
      </c>
      <c r="K2024">
        <v>352.44443114995499</v>
      </c>
      <c r="M2024">
        <v>38.760442838219802</v>
      </c>
      <c r="N2024">
        <v>0.77969543147208098</v>
      </c>
      <c r="O2024">
        <v>42.123651830472397</v>
      </c>
      <c r="P2024">
        <v>13.5</v>
      </c>
    </row>
    <row r="2025" spans="1:17" hidden="1" x14ac:dyDescent="0.3">
      <c r="A2025" t="s">
        <v>4234</v>
      </c>
      <c r="B2025" t="s">
        <v>4235</v>
      </c>
      <c r="C2025" t="str">
        <f>IFERROR(VLOOKUP(Table1[[#This Row],[Ticker]],[1]!Table2[[Symbol]:[Industry]],2,FALSE),"-")</f>
        <v>-</v>
      </c>
      <c r="D2025" t="s">
        <v>121</v>
      </c>
      <c r="E2025">
        <v>373.3518267</v>
      </c>
      <c r="F2025">
        <v>155.85</v>
      </c>
      <c r="G2025">
        <v>-23.761864339439501</v>
      </c>
      <c r="H2025">
        <v>-11.5820021866578</v>
      </c>
      <c r="I2025">
        <v>-1.8236442734423499</v>
      </c>
      <c r="J2025">
        <v>-15.1480540515277</v>
      </c>
      <c r="K2025">
        <v>169.455882714761</v>
      </c>
      <c r="L2025">
        <v>152.50379133688901</v>
      </c>
      <c r="M2025">
        <v>18.876641488897</v>
      </c>
      <c r="N2025">
        <v>0.44337835373991302</v>
      </c>
      <c r="O2025">
        <v>37.9852422200834</v>
      </c>
      <c r="P2025">
        <v>27.224489795918299</v>
      </c>
      <c r="Q2025">
        <v>4.9400169315470997E-2</v>
      </c>
    </row>
    <row r="2026" spans="1:17" hidden="1" x14ac:dyDescent="0.3">
      <c r="A2026" t="s">
        <v>4236</v>
      </c>
      <c r="B2026" t="s">
        <v>4237</v>
      </c>
      <c r="C2026" t="str">
        <f>IFERROR(VLOOKUP(Table1[[#This Row],[Ticker]],[1]!Table2[[Symbol]:[Industry]],2,FALSE),"-")</f>
        <v>-</v>
      </c>
      <c r="D2026" t="s">
        <v>743</v>
      </c>
      <c r="E2026">
        <v>373.16630627000001</v>
      </c>
      <c r="F2026">
        <v>224.17</v>
      </c>
      <c r="G2026">
        <v>21.110704635177399</v>
      </c>
      <c r="H2026">
        <v>0.10169203887003</v>
      </c>
      <c r="I2026">
        <v>8.71860569814549</v>
      </c>
      <c r="J2026">
        <v>0.19444381429628099</v>
      </c>
      <c r="K2026">
        <v>216.12282354931199</v>
      </c>
      <c r="L2026">
        <v>192.77074307573</v>
      </c>
      <c r="M2026">
        <v>43.478451693180702</v>
      </c>
      <c r="N2026">
        <v>0.65438388533537195</v>
      </c>
      <c r="O2026">
        <v>2.1546148012669</v>
      </c>
      <c r="P2026">
        <v>55.890125173852503</v>
      </c>
      <c r="Q2026">
        <v>8.1463636799704003E-2</v>
      </c>
    </row>
    <row r="2027" spans="1:17" hidden="1" x14ac:dyDescent="0.3">
      <c r="A2027" t="s">
        <v>4238</v>
      </c>
      <c r="B2027" t="s">
        <v>4239</v>
      </c>
      <c r="C2027" t="str">
        <f>IFERROR(VLOOKUP(Table1[[#This Row],[Ticker]],[1]!Table2[[Symbol]:[Industry]],2,FALSE),"-")</f>
        <v>-</v>
      </c>
      <c r="D2027" t="s">
        <v>46</v>
      </c>
      <c r="E2027">
        <v>373.08470999999997</v>
      </c>
      <c r="F2027">
        <v>75.099999999999994</v>
      </c>
      <c r="G2027">
        <v>115.70848415976999</v>
      </c>
      <c r="H2027">
        <v>21.443515593958001</v>
      </c>
      <c r="I2027">
        <v>28.0532584217544</v>
      </c>
      <c r="J2027">
        <v>1.52759633215181</v>
      </c>
      <c r="K2027">
        <v>64.3424394978354</v>
      </c>
      <c r="L2027">
        <v>49.762578367314703</v>
      </c>
      <c r="M2027">
        <v>66.852318424824205</v>
      </c>
      <c r="N2027">
        <v>0.39371657754010703</v>
      </c>
      <c r="O2027">
        <v>4.5272969374167804</v>
      </c>
      <c r="P2027">
        <v>196.705694274276</v>
      </c>
      <c r="Q2027">
        <v>0.23486531209904199</v>
      </c>
    </row>
    <row r="2028" spans="1:17" hidden="1" x14ac:dyDescent="0.3">
      <c r="A2028" t="s">
        <v>4240</v>
      </c>
      <c r="B2028" t="s">
        <v>4241</v>
      </c>
      <c r="C2028" t="str">
        <f>IFERROR(VLOOKUP(Table1[[#This Row],[Ticker]],[1]!Table2[[Symbol]:[Industry]],2,FALSE),"-")</f>
        <v>-</v>
      </c>
      <c r="D2028" t="s">
        <v>446</v>
      </c>
      <c r="E2028">
        <v>372.64654822799997</v>
      </c>
      <c r="F2028">
        <v>94.06</v>
      </c>
      <c r="G2028">
        <v>105.503388929943</v>
      </c>
      <c r="H2028">
        <v>43.845284178727702</v>
      </c>
      <c r="I2028">
        <v>42.222000415841102</v>
      </c>
      <c r="J2028">
        <v>29.652596332151798</v>
      </c>
      <c r="K2028">
        <v>71.113412112077299</v>
      </c>
      <c r="L2028">
        <v>62.278393394642997</v>
      </c>
      <c r="M2028">
        <v>87.190633441181006</v>
      </c>
      <c r="N2028">
        <v>3.1519912191108901</v>
      </c>
      <c r="O2028">
        <v>4.1888156495853703</v>
      </c>
      <c r="P2028">
        <v>140.87067861715701</v>
      </c>
      <c r="Q2028">
        <v>0.121253675433719</v>
      </c>
    </row>
    <row r="2029" spans="1:17" hidden="1" x14ac:dyDescent="0.3">
      <c r="A2029" t="s">
        <v>4242</v>
      </c>
      <c r="B2029" t="s">
        <v>4243</v>
      </c>
      <c r="C2029" t="str">
        <f>IFERROR(VLOOKUP(Table1[[#This Row],[Ticker]],[1]!Table2[[Symbol]:[Industry]],2,FALSE),"-")</f>
        <v>-</v>
      </c>
      <c r="D2029" t="s">
        <v>4244</v>
      </c>
      <c r="E2029">
        <v>371.36744744399999</v>
      </c>
      <c r="F2029">
        <v>47.99</v>
      </c>
      <c r="G2029">
        <v>-49.710875974357002</v>
      </c>
      <c r="H2029">
        <v>-9.5908475504086805</v>
      </c>
      <c r="I2029">
        <v>-33.890315134821002</v>
      </c>
      <c r="J2029">
        <v>5.2636445976118402</v>
      </c>
      <c r="K2029">
        <v>49.107807566109798</v>
      </c>
      <c r="L2029">
        <v>54.935810674772704</v>
      </c>
      <c r="M2029">
        <v>58.899458314210897</v>
      </c>
      <c r="N2029">
        <v>1.2193081124223599</v>
      </c>
      <c r="O2029">
        <v>71.910814753073495</v>
      </c>
      <c r="P2029">
        <v>40.733137829912003</v>
      </c>
      <c r="Q2029">
        <v>7.0963549043054006E-2</v>
      </c>
    </row>
    <row r="2030" spans="1:17" hidden="1" x14ac:dyDescent="0.3">
      <c r="A2030" t="s">
        <v>4245</v>
      </c>
      <c r="B2030" t="s">
        <v>4246</v>
      </c>
      <c r="C2030" t="str">
        <f>IFERROR(VLOOKUP(Table1[[#This Row],[Ticker]],[1]!Table2[[Symbol]:[Industry]],2,FALSE),"-")</f>
        <v>-</v>
      </c>
      <c r="D2030" t="s">
        <v>127</v>
      </c>
      <c r="E2030">
        <v>371.12710800000002</v>
      </c>
      <c r="F2030">
        <v>6.46</v>
      </c>
      <c r="G2030">
        <v>109.495014372293</v>
      </c>
      <c r="H2030">
        <v>27.8094735255359</v>
      </c>
      <c r="I2030">
        <v>60.466860967882504</v>
      </c>
      <c r="J2030">
        <v>4.7625690097474402</v>
      </c>
      <c r="K2030">
        <v>5.3498819951297598</v>
      </c>
      <c r="L2030">
        <v>4.2331427608969099</v>
      </c>
      <c r="M2030">
        <v>66.151769645515202</v>
      </c>
      <c r="N2030">
        <v>0.55583312259615802</v>
      </c>
      <c r="O2030">
        <v>14.086687306501499</v>
      </c>
      <c r="P2030">
        <v>153.333333333333</v>
      </c>
      <c r="Q2030">
        <v>9.4239197476365E-2</v>
      </c>
    </row>
    <row r="2031" spans="1:17" hidden="1" x14ac:dyDescent="0.3">
      <c r="A2031" t="s">
        <v>4247</v>
      </c>
      <c r="B2031" t="s">
        <v>4248</v>
      </c>
      <c r="C2031" t="str">
        <f>IFERROR(VLOOKUP(Table1[[#This Row],[Ticker]],[1]!Table2[[Symbol]:[Industry]],2,FALSE),"-")</f>
        <v>-</v>
      </c>
      <c r="D2031" t="s">
        <v>113</v>
      </c>
      <c r="E2031">
        <v>370.356246</v>
      </c>
      <c r="F2031">
        <v>14.51</v>
      </c>
      <c r="G2031">
        <v>-45.059049323626297</v>
      </c>
      <c r="H2031">
        <v>2.8331018951924198</v>
      </c>
      <c r="I2031">
        <v>-16.219501507953499</v>
      </c>
      <c r="J2031">
        <v>5.7873365918920801</v>
      </c>
      <c r="K2031">
        <v>14.203162687292799</v>
      </c>
      <c r="L2031">
        <v>14.4562130458008</v>
      </c>
      <c r="M2031">
        <v>57.608518672426399</v>
      </c>
      <c r="N2031">
        <v>0.98710160737051</v>
      </c>
      <c r="O2031">
        <v>22.949689869055799</v>
      </c>
      <c r="P2031">
        <v>28.9777777777777</v>
      </c>
      <c r="Q2031">
        <v>3.6998929582749002E-2</v>
      </c>
    </row>
    <row r="2032" spans="1:17" hidden="1" x14ac:dyDescent="0.3">
      <c r="A2032" t="s">
        <v>4249</v>
      </c>
      <c r="B2032" t="s">
        <v>4250</v>
      </c>
      <c r="C2032" t="str">
        <f>IFERROR(VLOOKUP(Table1[[#This Row],[Ticker]],[1]!Table2[[Symbol]:[Industry]],2,FALSE),"-")</f>
        <v>-</v>
      </c>
      <c r="D2032" t="s">
        <v>561</v>
      </c>
      <c r="E2032">
        <v>370.14460000000003</v>
      </c>
      <c r="F2032">
        <v>286.7</v>
      </c>
      <c r="G2032">
        <v>-14.6236826379694</v>
      </c>
      <c r="H2032">
        <v>10.475771129350001</v>
      </c>
      <c r="I2032">
        <v>-9.2630664723594194</v>
      </c>
      <c r="J2032">
        <v>6.6719938081059897</v>
      </c>
      <c r="K2032">
        <v>269.49596706839901</v>
      </c>
      <c r="L2032">
        <v>256.36458331651198</v>
      </c>
      <c r="M2032">
        <v>67.827762736199801</v>
      </c>
      <c r="N2032">
        <v>1.4080794270997501</v>
      </c>
      <c r="O2032">
        <v>17.7014300662713</v>
      </c>
      <c r="P2032">
        <v>35.876777251184798</v>
      </c>
      <c r="Q2032">
        <v>6.4855934875069996E-3</v>
      </c>
    </row>
    <row r="2033" spans="1:17" hidden="1" x14ac:dyDescent="0.3">
      <c r="A2033" t="s">
        <v>4251</v>
      </c>
      <c r="B2033" t="s">
        <v>4252</v>
      </c>
      <c r="C2033" t="str">
        <f>IFERROR(VLOOKUP(Table1[[#This Row],[Ticker]],[1]!Table2[[Symbol]:[Industry]],2,FALSE),"-")</f>
        <v>-</v>
      </c>
      <c r="D2033" t="s">
        <v>262</v>
      </c>
      <c r="E2033">
        <v>368.935</v>
      </c>
      <c r="F2033">
        <v>222.6</v>
      </c>
      <c r="G2033">
        <v>-24.266614555211898</v>
      </c>
      <c r="H2033">
        <v>0.26576707280808398</v>
      </c>
      <c r="I2033">
        <v>-32.529493157503801</v>
      </c>
      <c r="J2033">
        <v>4.8417909095042804</v>
      </c>
      <c r="K2033">
        <v>221.27261608602799</v>
      </c>
      <c r="L2033">
        <v>226.00616156415899</v>
      </c>
      <c r="M2033">
        <v>56.590848072498503</v>
      </c>
      <c r="N2033">
        <v>1.0876916338151501</v>
      </c>
      <c r="O2033">
        <v>54.964061096136497</v>
      </c>
      <c r="P2033">
        <v>15.9375</v>
      </c>
      <c r="Q2033">
        <v>0.115069020909934</v>
      </c>
    </row>
    <row r="2034" spans="1:17" hidden="1" x14ac:dyDescent="0.3">
      <c r="A2034" t="s">
        <v>4253</v>
      </c>
      <c r="B2034" t="s">
        <v>4254</v>
      </c>
      <c r="C2034" t="str">
        <f>IFERROR(VLOOKUP(Table1[[#This Row],[Ticker]],[1]!Table2[[Symbol]:[Industry]],2,FALSE),"-")</f>
        <v>-</v>
      </c>
      <c r="D2034" t="s">
        <v>402</v>
      </c>
      <c r="E2034">
        <v>368.85036960000002</v>
      </c>
      <c r="F2034">
        <v>113.15</v>
      </c>
      <c r="G2034">
        <v>87.762188948343706</v>
      </c>
      <c r="H2034">
        <v>4.8251491408318001</v>
      </c>
      <c r="I2034">
        <v>121.356137341029</v>
      </c>
      <c r="J2034">
        <v>6.78077699372942</v>
      </c>
      <c r="K2034">
        <v>106.834076762763</v>
      </c>
      <c r="L2034">
        <v>85.199899998769993</v>
      </c>
      <c r="M2034">
        <v>71.473007495370794</v>
      </c>
      <c r="N2034">
        <v>1.8805472005435999</v>
      </c>
      <c r="O2034">
        <v>8.4106643099130807</v>
      </c>
      <c r="P2034">
        <v>165.1953125</v>
      </c>
    </row>
    <row r="2035" spans="1:17" hidden="1" x14ac:dyDescent="0.3">
      <c r="A2035" t="s">
        <v>4255</v>
      </c>
      <c r="B2035" t="s">
        <v>4256</v>
      </c>
      <c r="C2035" t="str">
        <f>IFERROR(VLOOKUP(Table1[[#This Row],[Ticker]],[1]!Table2[[Symbol]:[Industry]],2,FALSE),"-")</f>
        <v>-</v>
      </c>
      <c r="D2035" t="s">
        <v>226</v>
      </c>
      <c r="E2035">
        <v>368.82305672500001</v>
      </c>
      <c r="F2035">
        <v>186.8</v>
      </c>
      <c r="G2035">
        <v>9.0986554368920203</v>
      </c>
      <c r="H2035">
        <v>16.1700137727968</v>
      </c>
      <c r="I2035">
        <v>24.191407432155</v>
      </c>
      <c r="J2035">
        <v>16.248530809246098</v>
      </c>
      <c r="K2035">
        <v>157.95209075331201</v>
      </c>
      <c r="L2035">
        <v>136.22490059458099</v>
      </c>
      <c r="M2035">
        <v>79.008209133074402</v>
      </c>
      <c r="N2035">
        <v>1.75742402018438</v>
      </c>
      <c r="O2035">
        <v>4.92505353319057</v>
      </c>
      <c r="P2035">
        <v>76.143328618576106</v>
      </c>
      <c r="Q2035">
        <v>5.6240923274640003E-2</v>
      </c>
    </row>
    <row r="2036" spans="1:17" hidden="1" x14ac:dyDescent="0.3">
      <c r="A2036" t="s">
        <v>4257</v>
      </c>
      <c r="B2036" t="s">
        <v>4258</v>
      </c>
      <c r="C2036" t="str">
        <f>IFERROR(VLOOKUP(Table1[[#This Row],[Ticker]],[1]!Table2[[Symbol]:[Industry]],2,FALSE),"-")</f>
        <v>-</v>
      </c>
      <c r="D2036" t="s">
        <v>4259</v>
      </c>
      <c r="E2036">
        <v>368.68782599999997</v>
      </c>
      <c r="F2036">
        <v>1003.5</v>
      </c>
      <c r="G2036">
        <v>0.82330147258946296</v>
      </c>
      <c r="H2036">
        <v>14.3629548255307</v>
      </c>
      <c r="I2036">
        <v>-1.79773978331358</v>
      </c>
      <c r="J2036">
        <v>-8.7499300630216403</v>
      </c>
      <c r="K2036">
        <v>830.80705317992897</v>
      </c>
      <c r="L2036">
        <v>834.71140943043702</v>
      </c>
      <c r="M2036">
        <v>65.304599278401895</v>
      </c>
      <c r="N2036">
        <v>2.26971736204576</v>
      </c>
      <c r="O2036">
        <v>14.0009965122072</v>
      </c>
      <c r="P2036">
        <v>88.627819548872097</v>
      </c>
      <c r="Q2036">
        <v>0.140092086684383</v>
      </c>
    </row>
    <row r="2037" spans="1:17" hidden="1" x14ac:dyDescent="0.3">
      <c r="A2037" t="s">
        <v>4260</v>
      </c>
      <c r="B2037" t="s">
        <v>4261</v>
      </c>
      <c r="C2037" t="str">
        <f>IFERROR(VLOOKUP(Table1[[#This Row],[Ticker]],[1]!Table2[[Symbol]:[Industry]],2,FALSE),"-")</f>
        <v>-</v>
      </c>
      <c r="D2037" t="s">
        <v>259</v>
      </c>
      <c r="E2037">
        <v>368.01188999999999</v>
      </c>
      <c r="F2037">
        <v>340.95</v>
      </c>
      <c r="G2037">
        <v>-43.173768696489198</v>
      </c>
      <c r="H2037">
        <v>-10.1142196023085</v>
      </c>
      <c r="I2037">
        <v>-27.537257436235802</v>
      </c>
      <c r="J2037">
        <v>-1.5140703345148401</v>
      </c>
      <c r="M2037">
        <v>46.0852269349854</v>
      </c>
      <c r="O2037">
        <v>37.850124651708398</v>
      </c>
      <c r="P2037">
        <v>21.7678571428571</v>
      </c>
    </row>
    <row r="2038" spans="1:17" hidden="1" x14ac:dyDescent="0.3">
      <c r="A2038" t="s">
        <v>4262</v>
      </c>
      <c r="B2038" t="s">
        <v>4263</v>
      </c>
      <c r="C2038" t="str">
        <f>IFERROR(VLOOKUP(Table1[[#This Row],[Ticker]],[1]!Table2[[Symbol]:[Industry]],2,FALSE),"-")</f>
        <v>-</v>
      </c>
      <c r="D2038" t="s">
        <v>740</v>
      </c>
      <c r="E2038">
        <v>367.99035354</v>
      </c>
      <c r="F2038">
        <v>26.39</v>
      </c>
      <c r="G2038">
        <v>73.757606012777401</v>
      </c>
      <c r="H2038">
        <v>2.7422675267040102</v>
      </c>
      <c r="I2038">
        <v>3.9483290131089901</v>
      </c>
      <c r="J2038">
        <v>3.1010797592937802</v>
      </c>
      <c r="K2038">
        <v>26.349320713880001</v>
      </c>
      <c r="L2038">
        <v>22.263278141662799</v>
      </c>
      <c r="M2038">
        <v>61.347104626795002</v>
      </c>
      <c r="N2038">
        <v>0.32849147463131401</v>
      </c>
      <c r="O2038">
        <v>27.699886320575899</v>
      </c>
      <c r="P2038">
        <v>113.972972972973</v>
      </c>
      <c r="Q2038">
        <v>9.3821172474024994E-2</v>
      </c>
    </row>
    <row r="2039" spans="1:17" hidden="1" x14ac:dyDescent="0.3">
      <c r="A2039" t="s">
        <v>4264</v>
      </c>
      <c r="B2039" t="s">
        <v>4265</v>
      </c>
      <c r="C2039" t="str">
        <f>IFERROR(VLOOKUP(Table1[[#This Row],[Ticker]],[1]!Table2[[Symbol]:[Industry]],2,FALSE),"-")</f>
        <v>-</v>
      </c>
      <c r="D2039" t="s">
        <v>359</v>
      </c>
      <c r="E2039">
        <v>367.63104017500001</v>
      </c>
      <c r="F2039">
        <v>3.28</v>
      </c>
      <c r="G2039">
        <v>63.176931583622697</v>
      </c>
      <c r="H2039">
        <v>10.2728632100412</v>
      </c>
      <c r="I2039">
        <v>23.110760097137302</v>
      </c>
      <c r="J2039">
        <v>2.9748537161180502</v>
      </c>
      <c r="K2039">
        <v>2.8715463874563598</v>
      </c>
      <c r="L2039">
        <v>2.49908203273562</v>
      </c>
      <c r="M2039">
        <v>81.255156769792507</v>
      </c>
      <c r="N2039">
        <v>0.99046367562400095</v>
      </c>
      <c r="O2039">
        <v>4.2682926829268304</v>
      </c>
      <c r="P2039">
        <v>111.61290322580599</v>
      </c>
      <c r="Q2039">
        <v>-3.5152040332955999E-2</v>
      </c>
    </row>
    <row r="2040" spans="1:17" hidden="1" x14ac:dyDescent="0.3">
      <c r="A2040" t="s">
        <v>4266</v>
      </c>
      <c r="B2040" t="s">
        <v>4267</v>
      </c>
      <c r="C2040" t="str">
        <f>IFERROR(VLOOKUP(Table1[[#This Row],[Ticker]],[1]!Table2[[Symbol]:[Industry]],2,FALSE),"-")</f>
        <v>-</v>
      </c>
      <c r="D2040" t="s">
        <v>139</v>
      </c>
      <c r="E2040">
        <v>366.91965403699999</v>
      </c>
      <c r="F2040">
        <v>108.03</v>
      </c>
      <c r="G2040">
        <v>-46.696194137253798</v>
      </c>
      <c r="H2040">
        <v>-18.8200625470411</v>
      </c>
      <c r="I2040">
        <v>-13.117915954902699</v>
      </c>
      <c r="J2040">
        <v>-3.0121005011064699</v>
      </c>
      <c r="K2040">
        <v>102.344767315851</v>
      </c>
      <c r="L2040">
        <v>112.24260741150999</v>
      </c>
      <c r="M2040">
        <v>61.123353806580198</v>
      </c>
      <c r="N2040">
        <v>1.3438583661490799</v>
      </c>
      <c r="O2040">
        <v>51.809682495602999</v>
      </c>
      <c r="P2040">
        <v>32.7965580823601</v>
      </c>
      <c r="Q2040">
        <v>9.1253540307919004E-2</v>
      </c>
    </row>
    <row r="2041" spans="1:17" hidden="1" x14ac:dyDescent="0.3">
      <c r="A2041" t="s">
        <v>4268</v>
      </c>
      <c r="B2041" t="s">
        <v>4269</v>
      </c>
      <c r="C2041" t="str">
        <f>IFERROR(VLOOKUP(Table1[[#This Row],[Ticker]],[1]!Table2[[Symbol]:[Industry]],2,FALSE),"-")</f>
        <v>-</v>
      </c>
      <c r="D2041" t="s">
        <v>127</v>
      </c>
      <c r="E2041">
        <v>366.30900811499998</v>
      </c>
      <c r="F2041">
        <v>69.41</v>
      </c>
      <c r="G2041">
        <v>51.576096768750702</v>
      </c>
      <c r="H2041">
        <v>15.546843513139599</v>
      </c>
      <c r="I2041">
        <v>-27.2022483418028</v>
      </c>
      <c r="J2041">
        <v>7.32473372687096</v>
      </c>
      <c r="K2041">
        <v>66.189705867102603</v>
      </c>
      <c r="L2041">
        <v>64.478513983453695</v>
      </c>
      <c r="M2041">
        <v>68.207073952594399</v>
      </c>
      <c r="N2041">
        <v>1.6435519688057101</v>
      </c>
      <c r="O2041">
        <v>36.723815012246</v>
      </c>
      <c r="P2041">
        <v>91.634456101601302</v>
      </c>
      <c r="Q2041">
        <v>3.1196509691451001E-2</v>
      </c>
    </row>
    <row r="2042" spans="1:17" hidden="1" x14ac:dyDescent="0.3">
      <c r="A2042" t="s">
        <v>4270</v>
      </c>
      <c r="B2042" t="s">
        <v>4271</v>
      </c>
      <c r="C2042" t="str">
        <f>IFERROR(VLOOKUP(Table1[[#This Row],[Ticker]],[1]!Table2[[Symbol]:[Industry]],2,FALSE),"-")</f>
        <v>-</v>
      </c>
      <c r="D2042" t="s">
        <v>127</v>
      </c>
      <c r="E2042">
        <v>366.26980544999998</v>
      </c>
      <c r="F2042">
        <v>56.4</v>
      </c>
      <c r="G2042">
        <v>-9.1225336570189501</v>
      </c>
      <c r="H2042">
        <v>-6.13091342640198</v>
      </c>
      <c r="I2042">
        <v>-37.911517410495797</v>
      </c>
      <c r="J2042">
        <v>0.75700988426363303</v>
      </c>
      <c r="K2042">
        <v>56.1226745537044</v>
      </c>
      <c r="L2042">
        <v>56.426473761535803</v>
      </c>
      <c r="M2042">
        <v>53.250899349448503</v>
      </c>
      <c r="N2042">
        <v>1.2193849332697</v>
      </c>
      <c r="O2042">
        <v>89.716312056737607</v>
      </c>
      <c r="P2042">
        <v>42.604298356510697</v>
      </c>
      <c r="Q2042">
        <v>4.2758380566779997E-2</v>
      </c>
    </row>
    <row r="2043" spans="1:17" hidden="1" x14ac:dyDescent="0.3">
      <c r="A2043" t="s">
        <v>4272</v>
      </c>
      <c r="B2043" t="s">
        <v>4273</v>
      </c>
      <c r="C2043" t="str">
        <f>IFERROR(VLOOKUP(Table1[[#This Row],[Ticker]],[1]!Table2[[Symbol]:[Industry]],2,FALSE),"-")</f>
        <v>-</v>
      </c>
      <c r="D2043" t="s">
        <v>46</v>
      </c>
      <c r="E2043">
        <v>364.67158660000001</v>
      </c>
      <c r="F2043">
        <v>274.55</v>
      </c>
      <c r="G2043">
        <v>28.706173583453001</v>
      </c>
      <c r="H2043">
        <v>6.1612515984295904</v>
      </c>
      <c r="I2043">
        <v>44.342684843706401</v>
      </c>
      <c r="J2043">
        <v>5.8979667025221802</v>
      </c>
      <c r="K2043">
        <v>251.37941655502101</v>
      </c>
      <c r="M2043">
        <v>69.108497994813803</v>
      </c>
      <c r="N2043">
        <v>0.30658233778402399</v>
      </c>
      <c r="O2043">
        <v>19.832453105081001</v>
      </c>
      <c r="P2043">
        <v>103.74768089053801</v>
      </c>
    </row>
    <row r="2044" spans="1:17" hidden="1" x14ac:dyDescent="0.3">
      <c r="A2044" t="s">
        <v>4274</v>
      </c>
      <c r="B2044" t="s">
        <v>4275</v>
      </c>
      <c r="C2044" t="str">
        <f>IFERROR(VLOOKUP(Table1[[#This Row],[Ticker]],[1]!Table2[[Symbol]:[Industry]],2,FALSE),"-")</f>
        <v>-</v>
      </c>
      <c r="D2044" t="s">
        <v>21</v>
      </c>
      <c r="E2044">
        <v>364.66636799999998</v>
      </c>
      <c r="F2044">
        <v>248.55</v>
      </c>
      <c r="G2044">
        <v>-43.206696567271898</v>
      </c>
      <c r="H2044">
        <v>-3.5550604583079899</v>
      </c>
      <c r="I2044">
        <v>-46.329042955680897</v>
      </c>
      <c r="J2044">
        <v>-0.32274380390260599</v>
      </c>
      <c r="K2044">
        <v>252.87429084192499</v>
      </c>
      <c r="L2044">
        <v>261.631100780471</v>
      </c>
      <c r="M2044">
        <v>53.3839049658134</v>
      </c>
      <c r="N2044">
        <v>0.61441712660980097</v>
      </c>
      <c r="O2044">
        <v>64.031382015690895</v>
      </c>
      <c r="P2044">
        <v>18.9234449760765</v>
      </c>
    </row>
    <row r="2045" spans="1:17" hidden="1" x14ac:dyDescent="0.3">
      <c r="A2045" t="s">
        <v>4276</v>
      </c>
      <c r="B2045" t="s">
        <v>4277</v>
      </c>
      <c r="C2045" t="str">
        <f>IFERROR(VLOOKUP(Table1[[#This Row],[Ticker]],[1]!Table2[[Symbol]:[Industry]],2,FALSE),"-")</f>
        <v>-</v>
      </c>
      <c r="D2045" t="s">
        <v>412</v>
      </c>
      <c r="E2045">
        <v>363.65020470000002</v>
      </c>
      <c r="F2045">
        <v>143</v>
      </c>
      <c r="G2045">
        <v>375.71472294619099</v>
      </c>
      <c r="H2045">
        <v>11.105781381669001</v>
      </c>
      <c r="I2045">
        <v>77.432882582263105</v>
      </c>
      <c r="J2045">
        <v>6.66129935125225</v>
      </c>
      <c r="K2045">
        <v>130.33672271116299</v>
      </c>
      <c r="L2045">
        <v>98.8303450826524</v>
      </c>
      <c r="M2045">
        <v>78.008676399281597</v>
      </c>
      <c r="N2045">
        <v>0.69877532356507999</v>
      </c>
      <c r="O2045">
        <v>4.65034965034965</v>
      </c>
      <c r="P2045">
        <v>433.58208955223802</v>
      </c>
      <c r="Q2045">
        <v>0.16534448333183499</v>
      </c>
    </row>
    <row r="2046" spans="1:17" hidden="1" x14ac:dyDescent="0.3">
      <c r="A2046" t="s">
        <v>4278</v>
      </c>
      <c r="B2046" t="s">
        <v>4279</v>
      </c>
      <c r="C2046" t="str">
        <f>IFERROR(VLOOKUP(Table1[[#This Row],[Ticker]],[1]!Table2[[Symbol]:[Industry]],2,FALSE),"-")</f>
        <v>-</v>
      </c>
      <c r="D2046" t="s">
        <v>72</v>
      </c>
      <c r="E2046">
        <v>363.25707701499999</v>
      </c>
      <c r="F2046">
        <v>60.37</v>
      </c>
      <c r="G2046">
        <v>93.580187225502101</v>
      </c>
      <c r="H2046">
        <v>36.315572586083903</v>
      </c>
      <c r="I2046">
        <v>22.7656904095691</v>
      </c>
      <c r="J2046">
        <v>-1.57107033451485</v>
      </c>
      <c r="K2046">
        <v>51.197008738963397</v>
      </c>
      <c r="L2046">
        <v>41.987282861252801</v>
      </c>
      <c r="M2046">
        <v>58.712468853606097</v>
      </c>
      <c r="N2046">
        <v>2.62518782819614</v>
      </c>
      <c r="O2046">
        <v>22.246148749378801</v>
      </c>
      <c r="P2046">
        <v>164.664620780359</v>
      </c>
      <c r="Q2046">
        <v>0.122641132116302</v>
      </c>
    </row>
    <row r="2047" spans="1:17" hidden="1" x14ac:dyDescent="0.3">
      <c r="A2047" t="s">
        <v>4280</v>
      </c>
      <c r="B2047" t="s">
        <v>4281</v>
      </c>
      <c r="C2047" t="str">
        <f>IFERROR(VLOOKUP(Table1[[#This Row],[Ticker]],[1]!Table2[[Symbol]:[Industry]],2,FALSE),"-")</f>
        <v>-</v>
      </c>
      <c r="D2047" t="s">
        <v>127</v>
      </c>
      <c r="E2047">
        <v>363.178004759999</v>
      </c>
      <c r="F2047">
        <v>841</v>
      </c>
      <c r="G2047">
        <v>26.106388047887599</v>
      </c>
      <c r="H2047">
        <v>81.825939066395705</v>
      </c>
      <c r="I2047">
        <v>84.244715954606505</v>
      </c>
      <c r="J2047">
        <v>9.0213917964222397</v>
      </c>
      <c r="K2047">
        <v>609.11146992017996</v>
      </c>
      <c r="L2047">
        <v>498.73933039348498</v>
      </c>
      <c r="M2047">
        <v>77.118677274567801</v>
      </c>
      <c r="N2047">
        <v>0.83726190004573797</v>
      </c>
      <c r="O2047">
        <v>8.2045184304399399</v>
      </c>
      <c r="P2047">
        <v>116.752577319587</v>
      </c>
      <c r="Q2047">
        <v>0.137108157136654</v>
      </c>
    </row>
    <row r="2048" spans="1:17" hidden="1" x14ac:dyDescent="0.3">
      <c r="A2048" t="s">
        <v>4282</v>
      </c>
      <c r="B2048" t="s">
        <v>4283</v>
      </c>
      <c r="C2048" t="str">
        <f>IFERROR(VLOOKUP(Table1[[#This Row],[Ticker]],[1]!Table2[[Symbol]:[Industry]],2,FALSE),"-")</f>
        <v>-</v>
      </c>
      <c r="D2048" t="s">
        <v>4284</v>
      </c>
      <c r="E2048">
        <v>361.92066</v>
      </c>
      <c r="F2048">
        <v>18.29</v>
      </c>
      <c r="G2048">
        <v>11.253488343566501</v>
      </c>
      <c r="H2048">
        <v>-2.0447546203289999</v>
      </c>
      <c r="I2048">
        <v>-53.7846125445609</v>
      </c>
      <c r="J2048">
        <v>-11.7589646161102</v>
      </c>
      <c r="K2048">
        <v>19.9571467265799</v>
      </c>
      <c r="L2048">
        <v>21.2553282442727</v>
      </c>
      <c r="M2048">
        <v>31.673015705385101</v>
      </c>
      <c r="N2048">
        <v>0.59920863152419301</v>
      </c>
      <c r="O2048">
        <v>85.893931109896101</v>
      </c>
      <c r="P2048">
        <v>64.626462646264599</v>
      </c>
      <c r="Q2048">
        <v>0.124274324429061</v>
      </c>
    </row>
    <row r="2049" spans="1:17" hidden="1" x14ac:dyDescent="0.3">
      <c r="A2049" t="s">
        <v>4285</v>
      </c>
      <c r="B2049" t="s">
        <v>4286</v>
      </c>
      <c r="C2049" t="str">
        <f>IFERROR(VLOOKUP(Table1[[#This Row],[Ticker]],[1]!Table2[[Symbol]:[Industry]],2,FALSE),"-")</f>
        <v>-</v>
      </c>
      <c r="E2049">
        <v>361.38694500000003</v>
      </c>
      <c r="F2049">
        <v>182.45</v>
      </c>
      <c r="G2049">
        <v>261.25590084813899</v>
      </c>
      <c r="H2049">
        <v>44.217483012325197</v>
      </c>
      <c r="I2049">
        <v>-2.7418972408756499</v>
      </c>
      <c r="J2049">
        <v>9.1908710777577305</v>
      </c>
      <c r="K2049">
        <v>140.884162990123</v>
      </c>
      <c r="L2049">
        <v>119.800306417268</v>
      </c>
      <c r="M2049">
        <v>96.705928530150302</v>
      </c>
      <c r="N2049">
        <v>0.99799024662630897</v>
      </c>
      <c r="O2049">
        <v>10.550835845437099</v>
      </c>
      <c r="P2049">
        <v>399.86301369863003</v>
      </c>
    </row>
    <row r="2050" spans="1:17" hidden="1" x14ac:dyDescent="0.3">
      <c r="A2050" t="s">
        <v>4287</v>
      </c>
      <c r="B2050" t="s">
        <v>4288</v>
      </c>
      <c r="C2050" t="str">
        <f>IFERROR(VLOOKUP(Table1[[#This Row],[Ticker]],[1]!Table2[[Symbol]:[Industry]],2,FALSE),"-")</f>
        <v>-</v>
      </c>
      <c r="D2050" t="s">
        <v>139</v>
      </c>
      <c r="E2050">
        <v>361.08599244800001</v>
      </c>
      <c r="F2050">
        <v>57.47</v>
      </c>
      <c r="G2050">
        <v>14.996460402706999</v>
      </c>
      <c r="H2050">
        <v>34.792417326369502</v>
      </c>
      <c r="I2050">
        <v>16.337646623004201</v>
      </c>
      <c r="J2050">
        <v>4.4942271179429802</v>
      </c>
      <c r="K2050">
        <v>48.954263515405401</v>
      </c>
      <c r="L2050">
        <v>44.9045308749592</v>
      </c>
      <c r="M2050">
        <v>75.592047055151198</v>
      </c>
      <c r="N2050">
        <v>1.7044179336891501</v>
      </c>
      <c r="O2050">
        <v>11.188446145815201</v>
      </c>
      <c r="P2050">
        <v>90.298013245033104</v>
      </c>
      <c r="Q2050">
        <v>9.4854808973040994E-2</v>
      </c>
    </row>
    <row r="2051" spans="1:17" hidden="1" x14ac:dyDescent="0.3">
      <c r="A2051" t="s">
        <v>4289</v>
      </c>
      <c r="B2051" t="s">
        <v>4290</v>
      </c>
      <c r="C2051" t="str">
        <f>IFERROR(VLOOKUP(Table1[[#This Row],[Ticker]],[1]!Table2[[Symbol]:[Industry]],2,FALSE),"-")</f>
        <v>-</v>
      </c>
      <c r="D2051" t="s">
        <v>993</v>
      </c>
      <c r="E2051">
        <v>358.73442752</v>
      </c>
      <c r="F2051">
        <v>21.75</v>
      </c>
      <c r="G2051">
        <v>-42.937897581576202</v>
      </c>
      <c r="H2051">
        <v>-8.8710591684223292</v>
      </c>
      <c r="I2051">
        <v>-22.161560265189799</v>
      </c>
      <c r="J2051">
        <v>-4.5702402394342396</v>
      </c>
      <c r="K2051">
        <v>23.9994448440135</v>
      </c>
      <c r="L2051">
        <v>23.8284382776956</v>
      </c>
      <c r="M2051">
        <v>37.868051927405503</v>
      </c>
      <c r="N2051">
        <v>0.71845849206452805</v>
      </c>
      <c r="O2051">
        <v>39.7701149425287</v>
      </c>
      <c r="P2051">
        <v>19.5054945054945</v>
      </c>
      <c r="Q2051">
        <v>-2.0907827376780999E-2</v>
      </c>
    </row>
    <row r="2052" spans="1:17" hidden="1" x14ac:dyDescent="0.3">
      <c r="A2052" t="s">
        <v>4291</v>
      </c>
      <c r="B2052" t="s">
        <v>4292</v>
      </c>
      <c r="C2052" t="str">
        <f>IFERROR(VLOOKUP(Table1[[#This Row],[Ticker]],[1]!Table2[[Symbol]:[Industry]],2,FALSE),"-")</f>
        <v>-</v>
      </c>
      <c r="D2052" t="s">
        <v>412</v>
      </c>
      <c r="E2052">
        <v>358.02030617499997</v>
      </c>
      <c r="F2052">
        <v>941.3</v>
      </c>
      <c r="G2052">
        <v>53.4215097106797</v>
      </c>
      <c r="H2052">
        <v>9.3943295039212895</v>
      </c>
      <c r="I2052">
        <v>-20.517271690458202</v>
      </c>
      <c r="J2052">
        <v>10.4067700236038</v>
      </c>
      <c r="K2052">
        <v>894.85099710088696</v>
      </c>
      <c r="L2052">
        <v>855.57648271124401</v>
      </c>
      <c r="M2052">
        <v>66.606817650632806</v>
      </c>
      <c r="N2052">
        <v>1.12155926196987</v>
      </c>
      <c r="O2052">
        <v>44.470413258259804</v>
      </c>
      <c r="P2052">
        <v>98.043341047759299</v>
      </c>
      <c r="Q2052">
        <v>6.0171531499916997E-2</v>
      </c>
    </row>
    <row r="2053" spans="1:17" hidden="1" x14ac:dyDescent="0.3">
      <c r="A2053" t="s">
        <v>4293</v>
      </c>
      <c r="B2053" t="s">
        <v>4294</v>
      </c>
      <c r="C2053" t="str">
        <f>IFERROR(VLOOKUP(Table1[[#This Row],[Ticker]],[1]!Table2[[Symbol]:[Industry]],2,FALSE),"-")</f>
        <v>-</v>
      </c>
      <c r="D2053" t="s">
        <v>632</v>
      </c>
      <c r="E2053">
        <v>357.97677299999998</v>
      </c>
      <c r="F2053">
        <v>88.88</v>
      </c>
      <c r="G2053">
        <v>0.114507999870554</v>
      </c>
      <c r="H2053">
        <v>26.519703715249701</v>
      </c>
      <c r="I2053">
        <v>10.0236841690694</v>
      </c>
      <c r="J2053">
        <v>0.87404366525507704</v>
      </c>
      <c r="K2053">
        <v>76.851895580752398</v>
      </c>
      <c r="L2053">
        <v>75.891308537393996</v>
      </c>
      <c r="M2053">
        <v>80.050829374786503</v>
      </c>
      <c r="N2053">
        <v>1.86038534696444</v>
      </c>
      <c r="O2053">
        <v>40.582808280828097</v>
      </c>
      <c r="P2053">
        <v>54.3055555555555</v>
      </c>
      <c r="Q2053">
        <v>0.13665473971577</v>
      </c>
    </row>
    <row r="2054" spans="1:17" hidden="1" x14ac:dyDescent="0.3">
      <c r="A2054" t="s">
        <v>4295</v>
      </c>
      <c r="B2054" t="s">
        <v>4296</v>
      </c>
      <c r="C2054" t="str">
        <f>IFERROR(VLOOKUP(Table1[[#This Row],[Ticker]],[1]!Table2[[Symbol]:[Industry]],2,FALSE),"-")</f>
        <v>-</v>
      </c>
      <c r="D2054" t="s">
        <v>993</v>
      </c>
      <c r="E2054">
        <v>356.86865942999998</v>
      </c>
      <c r="F2054">
        <v>39.049999999999997</v>
      </c>
      <c r="G2054">
        <v>-3.9993495568527599</v>
      </c>
      <c r="H2054">
        <v>-9.6051972033133204</v>
      </c>
      <c r="I2054">
        <v>2.7884340379586301</v>
      </c>
      <c r="J2054">
        <v>-1.4218466841292401</v>
      </c>
      <c r="K2054">
        <v>39.929824984436998</v>
      </c>
      <c r="L2054">
        <v>36.785942286221797</v>
      </c>
      <c r="M2054">
        <v>46.7631118555407</v>
      </c>
      <c r="N2054">
        <v>0.12005015302013999</v>
      </c>
      <c r="O2054">
        <v>29.0653008962868</v>
      </c>
      <c r="P2054">
        <v>44.362292051755901</v>
      </c>
      <c r="Q2054">
        <v>3.6596186315167999E-2</v>
      </c>
    </row>
    <row r="2055" spans="1:17" hidden="1" x14ac:dyDescent="0.3">
      <c r="A2055" t="s">
        <v>4297</v>
      </c>
      <c r="B2055" t="s">
        <v>4298</v>
      </c>
      <c r="C2055" t="str">
        <f>IFERROR(VLOOKUP(Table1[[#This Row],[Ticker]],[1]!Table2[[Symbol]:[Industry]],2,FALSE),"-")</f>
        <v>-</v>
      </c>
      <c r="D2055" t="s">
        <v>303</v>
      </c>
      <c r="E2055">
        <v>356.65550048599999</v>
      </c>
      <c r="F2055">
        <v>187.11</v>
      </c>
      <c r="G2055">
        <v>-6.90804002813422</v>
      </c>
      <c r="H2055">
        <v>-14.800668067715399</v>
      </c>
      <c r="I2055">
        <v>26.0295697440745</v>
      </c>
      <c r="J2055">
        <v>-2.0363676318121402</v>
      </c>
      <c r="K2055">
        <v>172.85349298252299</v>
      </c>
      <c r="L2055">
        <v>160.217298048196</v>
      </c>
      <c r="M2055">
        <v>54.748484173544099</v>
      </c>
      <c r="N2055">
        <v>0.65310540015476903</v>
      </c>
      <c r="O2055">
        <v>27.705627705627698</v>
      </c>
      <c r="P2055">
        <v>71.897106109324696</v>
      </c>
      <c r="Q2055">
        <v>7.4863153645659999E-2</v>
      </c>
    </row>
    <row r="2056" spans="1:17" hidden="1" x14ac:dyDescent="0.3">
      <c r="A2056" t="s">
        <v>4299</v>
      </c>
      <c r="B2056" t="s">
        <v>4300</v>
      </c>
      <c r="C2056" t="str">
        <f>IFERROR(VLOOKUP(Table1[[#This Row],[Ticker]],[1]!Table2[[Symbol]:[Industry]],2,FALSE),"-")</f>
        <v>-</v>
      </c>
      <c r="D2056" t="s">
        <v>21</v>
      </c>
      <c r="E2056">
        <v>356.258985516</v>
      </c>
      <c r="F2056">
        <v>235.4</v>
      </c>
      <c r="G2056">
        <v>137.12917914931501</v>
      </c>
      <c r="H2056">
        <v>32.577178128548603</v>
      </c>
      <c r="I2056">
        <v>26.661740057498498</v>
      </c>
      <c r="J2056">
        <v>7.4971122160583796</v>
      </c>
      <c r="K2056">
        <v>194.71721443841199</v>
      </c>
      <c r="L2056">
        <v>169.735262102083</v>
      </c>
      <c r="M2056">
        <v>79.561796093670694</v>
      </c>
      <c r="N2056">
        <v>2.6516495038316399</v>
      </c>
      <c r="O2056">
        <v>9.4689889549702499</v>
      </c>
      <c r="P2056">
        <v>166.893424036281</v>
      </c>
      <c r="Q2056">
        <v>0.123671340107174</v>
      </c>
    </row>
    <row r="2057" spans="1:17" hidden="1" x14ac:dyDescent="0.3">
      <c r="A2057" t="s">
        <v>4301</v>
      </c>
      <c r="B2057" t="s">
        <v>4302</v>
      </c>
      <c r="C2057" t="str">
        <f>IFERROR(VLOOKUP(Table1[[#This Row],[Ticker]],[1]!Table2[[Symbol]:[Industry]],2,FALSE),"-")</f>
        <v>-</v>
      </c>
      <c r="D2057" t="s">
        <v>632</v>
      </c>
      <c r="E2057">
        <v>355.22546399999999</v>
      </c>
      <c r="F2057">
        <v>82.13</v>
      </c>
      <c r="G2057">
        <v>6.55110781012994</v>
      </c>
      <c r="H2057">
        <v>1.0172970712151601</v>
      </c>
      <c r="I2057">
        <v>-7.7417232640177298</v>
      </c>
      <c r="J2057">
        <v>13.1199416815065</v>
      </c>
      <c r="K2057">
        <v>75.754697809775394</v>
      </c>
      <c r="L2057">
        <v>72.829549051714693</v>
      </c>
      <c r="M2057">
        <v>75.426601947050301</v>
      </c>
      <c r="N2057">
        <v>1.35941242210105</v>
      </c>
      <c r="O2057">
        <v>24.1933520029222</v>
      </c>
      <c r="P2057">
        <v>57.036328871892898</v>
      </c>
      <c r="Q2057">
        <v>1.1684290698681999E-2</v>
      </c>
    </row>
    <row r="2058" spans="1:17" hidden="1" x14ac:dyDescent="0.3">
      <c r="A2058" t="s">
        <v>4303</v>
      </c>
      <c r="B2058" t="s">
        <v>4304</v>
      </c>
      <c r="C2058" t="str">
        <f>IFERROR(VLOOKUP(Table1[[#This Row],[Ticker]],[1]!Table2[[Symbol]:[Industry]],2,FALSE),"-")</f>
        <v>-</v>
      </c>
      <c r="D2058" t="s">
        <v>51</v>
      </c>
      <c r="E2058">
        <v>355.08853599999998</v>
      </c>
      <c r="F2058">
        <v>44.92</v>
      </c>
      <c r="G2058">
        <v>-73.579129189654594</v>
      </c>
      <c r="H2058">
        <v>9.1524994675380906</v>
      </c>
      <c r="I2058">
        <v>-62.197097788561699</v>
      </c>
      <c r="J2058">
        <v>10.3512892277571</v>
      </c>
      <c r="K2058">
        <v>39.855214278294604</v>
      </c>
      <c r="L2058">
        <v>53.377922763361397</v>
      </c>
      <c r="M2058">
        <v>77.313381749111201</v>
      </c>
      <c r="N2058">
        <v>1.4300879350253499</v>
      </c>
      <c r="O2058">
        <v>106.923419412288</v>
      </c>
      <c r="P2058">
        <v>29.080459770114899</v>
      </c>
      <c r="Q2058">
        <v>5.0039398879931002E-2</v>
      </c>
    </row>
    <row r="2059" spans="1:17" hidden="1" x14ac:dyDescent="0.3">
      <c r="A2059" t="s">
        <v>4305</v>
      </c>
      <c r="B2059" t="s">
        <v>4306</v>
      </c>
      <c r="C2059" t="str">
        <f>IFERROR(VLOOKUP(Table1[[#This Row],[Ticker]],[1]!Table2[[Symbol]:[Industry]],2,FALSE),"-")</f>
        <v>-</v>
      </c>
      <c r="D2059" t="s">
        <v>262</v>
      </c>
      <c r="E2059">
        <v>354.24540000000002</v>
      </c>
      <c r="F2059">
        <v>1587.6</v>
      </c>
      <c r="G2059">
        <v>98.142731857220497</v>
      </c>
      <c r="H2059">
        <v>4.4729383461429997</v>
      </c>
      <c r="I2059">
        <v>52.200186750448701</v>
      </c>
      <c r="J2059">
        <v>-0.36146535784300099</v>
      </c>
      <c r="K2059">
        <v>1491.84050617813</v>
      </c>
      <c r="L2059">
        <v>1185.19175142318</v>
      </c>
      <c r="M2059">
        <v>52.7050975375588</v>
      </c>
      <c r="N2059">
        <v>0.76369963860259604</v>
      </c>
      <c r="O2059">
        <v>6.7838246409674898</v>
      </c>
      <c r="P2059">
        <v>138.73684210526301</v>
      </c>
      <c r="Q2059">
        <v>0.137985566190237</v>
      </c>
    </row>
    <row r="2060" spans="1:17" hidden="1" x14ac:dyDescent="0.3">
      <c r="A2060" t="s">
        <v>4307</v>
      </c>
      <c r="B2060" t="s">
        <v>4308</v>
      </c>
      <c r="C2060" t="str">
        <f>IFERROR(VLOOKUP(Table1[[#This Row],[Ticker]],[1]!Table2[[Symbol]:[Industry]],2,FALSE),"-")</f>
        <v>-</v>
      </c>
      <c r="D2060" t="s">
        <v>262</v>
      </c>
      <c r="E2060">
        <v>353.81509616599999</v>
      </c>
      <c r="F2060">
        <v>128.55000000000001</v>
      </c>
      <c r="G2060">
        <v>-30.1130820962677</v>
      </c>
      <c r="H2060">
        <v>-1.9989487588628501</v>
      </c>
      <c r="I2060">
        <v>-12.9072611857671</v>
      </c>
      <c r="J2060">
        <v>-2.3761995799428401</v>
      </c>
      <c r="K2060">
        <v>130.87824112494999</v>
      </c>
      <c r="L2060">
        <v>128.907245937271</v>
      </c>
      <c r="M2060">
        <v>45.517302454549302</v>
      </c>
      <c r="N2060">
        <v>2.0949534058086998</v>
      </c>
      <c r="O2060">
        <v>11.466355503695</v>
      </c>
      <c r="P2060">
        <v>6.5920398009950301</v>
      </c>
      <c r="Q2060">
        <v>2.5892215790286E-2</v>
      </c>
    </row>
    <row r="2061" spans="1:17" hidden="1" x14ac:dyDescent="0.3">
      <c r="A2061" t="s">
        <v>4309</v>
      </c>
      <c r="B2061" t="s">
        <v>4310</v>
      </c>
      <c r="C2061" t="str">
        <f>IFERROR(VLOOKUP(Table1[[#This Row],[Ticker]],[1]!Table2[[Symbol]:[Industry]],2,FALSE),"-")</f>
        <v>-</v>
      </c>
      <c r="D2061" t="s">
        <v>303</v>
      </c>
      <c r="E2061">
        <v>353.66705828800002</v>
      </c>
      <c r="F2061">
        <v>201.49</v>
      </c>
      <c r="G2061">
        <v>50.620714826552799</v>
      </c>
      <c r="H2061">
        <v>-5.6410109151299803</v>
      </c>
      <c r="I2061">
        <v>-13.3323359278626</v>
      </c>
      <c r="J2061">
        <v>-5.8156640990564998</v>
      </c>
      <c r="K2061">
        <v>194.11876466227201</v>
      </c>
      <c r="L2061">
        <v>167.49847975789601</v>
      </c>
      <c r="M2061">
        <v>50.700245693267803</v>
      </c>
      <c r="N2061">
        <v>0.27927506058101598</v>
      </c>
      <c r="O2061">
        <v>18.209340413916301</v>
      </c>
      <c r="P2061">
        <v>109.122989102231</v>
      </c>
    </row>
    <row r="2062" spans="1:17" hidden="1" x14ac:dyDescent="0.3">
      <c r="A2062" t="s">
        <v>4311</v>
      </c>
      <c r="B2062" t="s">
        <v>4312</v>
      </c>
      <c r="C2062" t="str">
        <f>IFERROR(VLOOKUP(Table1[[#This Row],[Ticker]],[1]!Table2[[Symbol]:[Industry]],2,FALSE),"-")</f>
        <v>-</v>
      </c>
      <c r="D2062" t="s">
        <v>1684</v>
      </c>
      <c r="E2062">
        <v>353.22745599999899</v>
      </c>
      <c r="F2062">
        <v>64.02</v>
      </c>
      <c r="G2062">
        <v>-8.3993159770128791</v>
      </c>
      <c r="H2062">
        <v>0.63175224983477096</v>
      </c>
      <c r="I2062">
        <v>1.14054149032073</v>
      </c>
      <c r="J2062">
        <v>3.4822293439444603E-2</v>
      </c>
      <c r="K2062">
        <v>63.581956162189698</v>
      </c>
      <c r="L2062">
        <v>60.761445511324602</v>
      </c>
      <c r="M2062">
        <v>59.429581906584403</v>
      </c>
      <c r="N2062">
        <v>0.64032867929495296</v>
      </c>
      <c r="O2062">
        <v>21.836925960637299</v>
      </c>
      <c r="P2062">
        <v>28.425275827482398</v>
      </c>
      <c r="Q2062">
        <v>-2.7277470216565999E-2</v>
      </c>
    </row>
    <row r="2063" spans="1:17" hidden="1" x14ac:dyDescent="0.3">
      <c r="A2063" t="s">
        <v>4313</v>
      </c>
      <c r="B2063" t="s">
        <v>4314</v>
      </c>
      <c r="C2063" t="str">
        <f>IFERROR(VLOOKUP(Table1[[#This Row],[Ticker]],[1]!Table2[[Symbol]:[Industry]],2,FALSE),"-")</f>
        <v>-</v>
      </c>
      <c r="D2063" t="s">
        <v>139</v>
      </c>
      <c r="E2063">
        <v>352.68599999999998</v>
      </c>
      <c r="F2063">
        <v>418.3</v>
      </c>
      <c r="G2063">
        <v>651.81273568104598</v>
      </c>
      <c r="H2063">
        <v>50.201761070878597</v>
      </c>
      <c r="I2063">
        <v>245.421862384977</v>
      </c>
      <c r="J2063">
        <v>9.0584306731433593</v>
      </c>
      <c r="K2063">
        <v>291.39467256283302</v>
      </c>
      <c r="L2063">
        <v>175.194445627421</v>
      </c>
      <c r="M2063">
        <v>99.481982452031303</v>
      </c>
      <c r="N2063">
        <v>0.45374940078985398</v>
      </c>
      <c r="O2063">
        <v>0</v>
      </c>
      <c r="P2063">
        <v>798.60365198710997</v>
      </c>
      <c r="Q2063">
        <v>0.17663114709971001</v>
      </c>
    </row>
    <row r="2064" spans="1:17" hidden="1" x14ac:dyDescent="0.3">
      <c r="A2064" t="s">
        <v>4315</v>
      </c>
      <c r="B2064" t="s">
        <v>4316</v>
      </c>
      <c r="C2064" t="str">
        <f>IFERROR(VLOOKUP(Table1[[#This Row],[Ticker]],[1]!Table2[[Symbol]:[Industry]],2,FALSE),"-")</f>
        <v>-</v>
      </c>
      <c r="D2064" t="s">
        <v>1366</v>
      </c>
      <c r="E2064">
        <v>351.41535320000003</v>
      </c>
      <c r="F2064">
        <v>265.25</v>
      </c>
      <c r="G2064">
        <v>121.419467234246</v>
      </c>
      <c r="H2064">
        <v>-17.500785438607402</v>
      </c>
      <c r="I2064">
        <v>-43.862832964460303</v>
      </c>
      <c r="J2064">
        <v>-9.7692073208162107</v>
      </c>
      <c r="K2064">
        <v>306.82116556436301</v>
      </c>
      <c r="L2064">
        <v>288.84103841249498</v>
      </c>
      <c r="M2064">
        <v>34.272613750232203</v>
      </c>
      <c r="N2064">
        <v>3.7315749429368501</v>
      </c>
      <c r="O2064">
        <v>71.498586239396701</v>
      </c>
      <c r="P2064">
        <v>179.06365071015199</v>
      </c>
      <c r="Q2064">
        <v>0.13874510348379099</v>
      </c>
    </row>
    <row r="2065" spans="1:17" hidden="1" x14ac:dyDescent="0.3">
      <c r="A2065" t="s">
        <v>4317</v>
      </c>
      <c r="B2065" t="s">
        <v>4318</v>
      </c>
      <c r="C2065" t="str">
        <f>IFERROR(VLOOKUP(Table1[[#This Row],[Ticker]],[1]!Table2[[Symbol]:[Industry]],2,FALSE),"-")</f>
        <v>-</v>
      </c>
      <c r="D2065" t="s">
        <v>528</v>
      </c>
      <c r="E2065">
        <v>351.23496</v>
      </c>
      <c r="F2065">
        <v>173.4</v>
      </c>
      <c r="G2065">
        <v>1012.52824523161</v>
      </c>
      <c r="H2065">
        <v>97.812504568547297</v>
      </c>
      <c r="I2065">
        <v>255.75281244837299</v>
      </c>
      <c r="J2065">
        <v>17.8752153797708</v>
      </c>
      <c r="K2065">
        <v>113.20682120031999</v>
      </c>
      <c r="L2065">
        <v>74.270414442385501</v>
      </c>
      <c r="M2065">
        <v>89.464893779089707</v>
      </c>
      <c r="N2065">
        <v>1.55408824436902</v>
      </c>
      <c r="O2065">
        <v>0.89388696655132704</v>
      </c>
      <c r="P2065">
        <v>1441.3333333333301</v>
      </c>
    </row>
    <row r="2066" spans="1:17" hidden="1" x14ac:dyDescent="0.3">
      <c r="A2066" t="s">
        <v>4319</v>
      </c>
      <c r="B2066" t="s">
        <v>4320</v>
      </c>
      <c r="C2066" t="str">
        <f>IFERROR(VLOOKUP(Table1[[#This Row],[Ticker]],[1]!Table2[[Symbol]:[Industry]],2,FALSE),"-")</f>
        <v>-</v>
      </c>
      <c r="D2066" t="s">
        <v>51</v>
      </c>
      <c r="E2066">
        <v>350.178471</v>
      </c>
      <c r="F2066">
        <v>308.64999999999998</v>
      </c>
      <c r="G2066">
        <v>222.89800374191901</v>
      </c>
      <c r="H2066">
        <v>36.727520346516499</v>
      </c>
      <c r="I2066">
        <v>61.891656165132801</v>
      </c>
      <c r="J2066">
        <v>2.2235783980252402</v>
      </c>
      <c r="K2066">
        <v>240.82272079031401</v>
      </c>
      <c r="L2066">
        <v>182.99113029193001</v>
      </c>
      <c r="M2066">
        <v>75.388432944334994</v>
      </c>
      <c r="N2066">
        <v>1.8296281984689</v>
      </c>
      <c r="O2066">
        <v>0.68038231005993399</v>
      </c>
      <c r="P2066">
        <v>258.89534883720899</v>
      </c>
      <c r="Q2066">
        <v>0.17762515564992901</v>
      </c>
    </row>
    <row r="2067" spans="1:17" hidden="1" x14ac:dyDescent="0.3">
      <c r="A2067" t="s">
        <v>4321</v>
      </c>
      <c r="B2067" t="s">
        <v>4322</v>
      </c>
      <c r="C2067" t="str">
        <f>IFERROR(VLOOKUP(Table1[[#This Row],[Ticker]],[1]!Table2[[Symbol]:[Industry]],2,FALSE),"-")</f>
        <v>-</v>
      </c>
      <c r="D2067" t="s">
        <v>193</v>
      </c>
      <c r="E2067">
        <v>349.89803819999997</v>
      </c>
      <c r="F2067">
        <v>688.8</v>
      </c>
      <c r="G2067">
        <v>-40.216662983689297</v>
      </c>
      <c r="H2067">
        <v>3.1540990984086399</v>
      </c>
      <c r="I2067">
        <v>-10.2519984434817</v>
      </c>
      <c r="J2067">
        <v>-0.481896183364797</v>
      </c>
      <c r="K2067">
        <v>662.87933398177904</v>
      </c>
      <c r="L2067">
        <v>647.77658243677104</v>
      </c>
      <c r="M2067">
        <v>55.711590796503799</v>
      </c>
      <c r="N2067">
        <v>0.74563444310736704</v>
      </c>
      <c r="O2067">
        <v>25.065331010452901</v>
      </c>
      <c r="P2067">
        <v>37.759999999999899</v>
      </c>
      <c r="Q2067">
        <v>9.0923238296564998E-2</v>
      </c>
    </row>
    <row r="2068" spans="1:17" hidden="1" x14ac:dyDescent="0.3">
      <c r="A2068" t="s">
        <v>4323</v>
      </c>
      <c r="B2068" t="s">
        <v>4324</v>
      </c>
      <c r="C2068" t="str">
        <f>IFERROR(VLOOKUP(Table1[[#This Row],[Ticker]],[1]!Table2[[Symbol]:[Industry]],2,FALSE),"-")</f>
        <v>-</v>
      </c>
      <c r="D2068" t="s">
        <v>127</v>
      </c>
      <c r="E2068">
        <v>349.70906530000002</v>
      </c>
      <c r="F2068">
        <v>134.15</v>
      </c>
      <c r="G2068">
        <v>-17.9725782202988</v>
      </c>
      <c r="H2068">
        <v>-0.50265111024923104</v>
      </c>
      <c r="I2068">
        <v>-7.65947965845805</v>
      </c>
      <c r="J2068">
        <v>2.04466576061365</v>
      </c>
      <c r="K2068">
        <v>136.047473719598</v>
      </c>
      <c r="L2068">
        <v>133.23815840377901</v>
      </c>
      <c r="M2068">
        <v>53.804919541529998</v>
      </c>
      <c r="N2068">
        <v>0.46079999999999999</v>
      </c>
      <c r="O2068">
        <v>37.1598956392098</v>
      </c>
      <c r="P2068">
        <v>26.5566037735849</v>
      </c>
      <c r="Q2068">
        <v>1.0247084820458999E-2</v>
      </c>
    </row>
    <row r="2069" spans="1:17" hidden="1" x14ac:dyDescent="0.3">
      <c r="A2069" t="s">
        <v>4325</v>
      </c>
      <c r="B2069" t="s">
        <v>4326</v>
      </c>
      <c r="C2069" t="str">
        <f>IFERROR(VLOOKUP(Table1[[#This Row],[Ticker]],[1]!Table2[[Symbol]:[Industry]],2,FALSE),"-")</f>
        <v>-</v>
      </c>
      <c r="D2069" t="s">
        <v>51</v>
      </c>
      <c r="E2069">
        <v>349.63317599999999</v>
      </c>
      <c r="F2069">
        <v>310.5</v>
      </c>
      <c r="G2069">
        <v>12.6669477735849</v>
      </c>
      <c r="H2069">
        <v>0.54182630255333297</v>
      </c>
      <c r="I2069">
        <v>56.476661977683499</v>
      </c>
      <c r="J2069">
        <v>10.685129739041599</v>
      </c>
      <c r="K2069">
        <v>266.06511920265501</v>
      </c>
      <c r="L2069">
        <v>210.782084281956</v>
      </c>
      <c r="M2069">
        <v>63.414591723044197</v>
      </c>
      <c r="N2069">
        <v>0.79640718562874202</v>
      </c>
      <c r="O2069">
        <v>4.6698872785829204</v>
      </c>
      <c r="P2069">
        <v>128.308823529411</v>
      </c>
    </row>
    <row r="2070" spans="1:17" hidden="1" x14ac:dyDescent="0.3">
      <c r="A2070" t="s">
        <v>4327</v>
      </c>
      <c r="B2070" t="s">
        <v>4328</v>
      </c>
      <c r="C2070" t="str">
        <f>IFERROR(VLOOKUP(Table1[[#This Row],[Ticker]],[1]!Table2[[Symbol]:[Industry]],2,FALSE),"-")</f>
        <v>-</v>
      </c>
      <c r="D2070" t="s">
        <v>130</v>
      </c>
      <c r="E2070">
        <v>349.49065080000003</v>
      </c>
      <c r="F2070">
        <v>34.26</v>
      </c>
      <c r="G2070">
        <v>72.478966447154903</v>
      </c>
      <c r="H2070">
        <v>24.771882955174899</v>
      </c>
      <c r="I2070">
        <v>-1.0584266960189599</v>
      </c>
      <c r="J2070">
        <v>26.3247930031986</v>
      </c>
      <c r="K2070">
        <v>30.216274856898</v>
      </c>
      <c r="L2070">
        <v>26.535246383539</v>
      </c>
      <c r="M2070">
        <v>85.548105989077797</v>
      </c>
      <c r="N2070">
        <v>1.9713504085468201</v>
      </c>
      <c r="O2070">
        <v>19.089316987740801</v>
      </c>
      <c r="P2070">
        <v>120.889748549323</v>
      </c>
      <c r="Q2070">
        <v>8.4466316257114996E-2</v>
      </c>
    </row>
    <row r="2071" spans="1:17" hidden="1" x14ac:dyDescent="0.3">
      <c r="A2071" t="s">
        <v>4329</v>
      </c>
      <c r="B2071" t="s">
        <v>4330</v>
      </c>
      <c r="C2071" t="str">
        <f>IFERROR(VLOOKUP(Table1[[#This Row],[Ticker]],[1]!Table2[[Symbol]:[Industry]],2,FALSE),"-")</f>
        <v>-</v>
      </c>
      <c r="D2071" t="s">
        <v>368</v>
      </c>
      <c r="E2071">
        <v>346.32028874999997</v>
      </c>
      <c r="F2071">
        <v>161.19999999999999</v>
      </c>
      <c r="G2071">
        <v>-64.501086992228593</v>
      </c>
      <c r="H2071">
        <v>-3.01194766624228E-2</v>
      </c>
      <c r="I2071">
        <v>-48.864575731975101</v>
      </c>
      <c r="J2071">
        <v>3.2046796654851399</v>
      </c>
      <c r="K2071">
        <v>170.799522491213</v>
      </c>
      <c r="M2071">
        <v>56.258140835937297</v>
      </c>
      <c r="N2071">
        <v>0.75197368421052602</v>
      </c>
      <c r="O2071">
        <v>69.354838709677395</v>
      </c>
      <c r="P2071">
        <v>7.4666666666666597</v>
      </c>
    </row>
    <row r="2072" spans="1:17" hidden="1" x14ac:dyDescent="0.3">
      <c r="A2072" t="s">
        <v>4331</v>
      </c>
      <c r="B2072" t="s">
        <v>4332</v>
      </c>
      <c r="C2072" t="str">
        <f>IFERROR(VLOOKUP(Table1[[#This Row],[Ticker]],[1]!Table2[[Symbol]:[Industry]],2,FALSE),"-")</f>
        <v>-</v>
      </c>
      <c r="D2072" t="s">
        <v>306</v>
      </c>
      <c r="E2072">
        <v>345.00056343</v>
      </c>
      <c r="F2072">
        <v>440.1</v>
      </c>
      <c r="G2072">
        <v>-23.7926580822459</v>
      </c>
      <c r="H2072">
        <v>-11.1016706644926</v>
      </c>
      <c r="I2072">
        <v>-16.131741642744</v>
      </c>
      <c r="J2072">
        <v>-2.2043316038577498</v>
      </c>
      <c r="K2072">
        <v>478.83159325717901</v>
      </c>
      <c r="L2072">
        <v>479.126889840503</v>
      </c>
      <c r="M2072">
        <v>34.425016367644403</v>
      </c>
      <c r="N2072">
        <v>1.17545615127096</v>
      </c>
      <c r="O2072">
        <v>33.378777550556599</v>
      </c>
      <c r="P2072">
        <v>9.72326103216154</v>
      </c>
      <c r="Q2072">
        <v>4.4775901191929E-2</v>
      </c>
    </row>
    <row r="2073" spans="1:17" hidden="1" x14ac:dyDescent="0.3">
      <c r="A2073" t="s">
        <v>4333</v>
      </c>
      <c r="B2073" t="s">
        <v>4334</v>
      </c>
      <c r="C2073" t="str">
        <f>IFERROR(VLOOKUP(Table1[[#This Row],[Ticker]],[1]!Table2[[Symbol]:[Industry]],2,FALSE),"-")</f>
        <v>-</v>
      </c>
      <c r="D2073" t="s">
        <v>139</v>
      </c>
      <c r="E2073">
        <v>344.35268000000002</v>
      </c>
      <c r="F2073">
        <v>196.41</v>
      </c>
      <c r="G2073">
        <v>-25.623205650486099</v>
      </c>
      <c r="H2073">
        <v>6.94350213741341</v>
      </c>
      <c r="I2073">
        <v>-19.654429153407499</v>
      </c>
      <c r="J2073">
        <v>10.4867448217702</v>
      </c>
      <c r="K2073">
        <v>180.99558694304801</v>
      </c>
      <c r="L2073">
        <v>186.63333514022801</v>
      </c>
      <c r="M2073">
        <v>81.643749660599497</v>
      </c>
      <c r="N2073">
        <v>2.5196234423299502</v>
      </c>
      <c r="O2073">
        <v>21.658775011455599</v>
      </c>
      <c r="P2073">
        <v>21.2033323048441</v>
      </c>
      <c r="Q2073">
        <v>-4.1014533320162999E-2</v>
      </c>
    </row>
    <row r="2074" spans="1:17" hidden="1" x14ac:dyDescent="0.3">
      <c r="A2074" t="s">
        <v>4335</v>
      </c>
      <c r="B2074" t="s">
        <v>4336</v>
      </c>
      <c r="C2074" t="str">
        <f>IFERROR(VLOOKUP(Table1[[#This Row],[Ticker]],[1]!Table2[[Symbol]:[Industry]],2,FALSE),"-")</f>
        <v>-</v>
      </c>
      <c r="D2074" t="s">
        <v>151</v>
      </c>
      <c r="E2074">
        <v>343.98</v>
      </c>
      <c r="F2074">
        <v>250.6</v>
      </c>
      <c r="G2074">
        <v>195.901772007121</v>
      </c>
      <c r="H2074">
        <v>-14.461992335159101</v>
      </c>
      <c r="I2074">
        <v>93.494470184389797</v>
      </c>
      <c r="J2074">
        <v>-3.6293427080557099</v>
      </c>
      <c r="K2074">
        <v>244.25000829128999</v>
      </c>
      <c r="L2074">
        <v>180.03688036196201</v>
      </c>
      <c r="M2074">
        <v>33.0917184115834</v>
      </c>
      <c r="N2074">
        <v>0.66254589053105795</v>
      </c>
      <c r="O2074">
        <v>23.826815642458101</v>
      </c>
      <c r="P2074">
        <v>237.735849056603</v>
      </c>
      <c r="Q2074">
        <v>0.14030411683584301</v>
      </c>
    </row>
    <row r="2075" spans="1:17" hidden="1" x14ac:dyDescent="0.3">
      <c r="A2075" t="s">
        <v>4337</v>
      </c>
      <c r="B2075" t="s">
        <v>4338</v>
      </c>
      <c r="C2075" t="str">
        <f>IFERROR(VLOOKUP(Table1[[#This Row],[Ticker]],[1]!Table2[[Symbol]:[Industry]],2,FALSE),"-")</f>
        <v>-</v>
      </c>
      <c r="D2075" t="s">
        <v>156</v>
      </c>
      <c r="E2075">
        <v>343.94112000000001</v>
      </c>
      <c r="F2075">
        <v>12.38</v>
      </c>
      <c r="G2075">
        <v>8.5597774594032501</v>
      </c>
      <c r="H2075">
        <v>-10.730857902375501</v>
      </c>
      <c r="I2075">
        <v>-8.7660314990524402</v>
      </c>
      <c r="J2075">
        <v>0.99557662771831501</v>
      </c>
      <c r="K2075">
        <v>12.438173927639401</v>
      </c>
      <c r="L2075">
        <v>12.1384967242786</v>
      </c>
      <c r="M2075">
        <v>47.016818970809403</v>
      </c>
      <c r="N2075">
        <v>0.64320903441339405</v>
      </c>
      <c r="O2075">
        <v>72.455573505654201</v>
      </c>
      <c r="P2075">
        <v>42.298850574712603</v>
      </c>
      <c r="Q2075">
        <v>2.8733498735120998E-2</v>
      </c>
    </row>
    <row r="2076" spans="1:17" hidden="1" x14ac:dyDescent="0.3">
      <c r="A2076" t="s">
        <v>4339</v>
      </c>
      <c r="B2076" t="s">
        <v>4340</v>
      </c>
      <c r="C2076" t="str">
        <f>IFERROR(VLOOKUP(Table1[[#This Row],[Ticker]],[1]!Table2[[Symbol]:[Industry]],2,FALSE),"-")</f>
        <v>-</v>
      </c>
      <c r="D2076" t="s">
        <v>1190</v>
      </c>
      <c r="E2076">
        <v>343.70902799999999</v>
      </c>
      <c r="F2076">
        <v>140.19999999999999</v>
      </c>
      <c r="G2076">
        <v>337.569088446367</v>
      </c>
      <c r="H2076">
        <v>-12.043137542372</v>
      </c>
      <c r="I2076">
        <v>90.484058550754398</v>
      </c>
      <c r="J2076">
        <v>3.6370490684702199</v>
      </c>
      <c r="K2076">
        <v>132.332081789623</v>
      </c>
      <c r="L2076">
        <v>97.775900518686697</v>
      </c>
      <c r="M2076">
        <v>56.926371343655198</v>
      </c>
      <c r="N2076">
        <v>0.208889577203035</v>
      </c>
      <c r="O2076">
        <v>22.146932952924399</v>
      </c>
      <c r="P2076">
        <v>396.28318584070701</v>
      </c>
      <c r="Q2076">
        <v>0.31984225892575402</v>
      </c>
    </row>
    <row r="2077" spans="1:17" hidden="1" x14ac:dyDescent="0.3">
      <c r="A2077" t="s">
        <v>4341</v>
      </c>
      <c r="B2077" t="s">
        <v>4342</v>
      </c>
      <c r="C2077" t="str">
        <f>IFERROR(VLOOKUP(Table1[[#This Row],[Ticker]],[1]!Table2[[Symbol]:[Industry]],2,FALSE),"-")</f>
        <v>-</v>
      </c>
      <c r="D2077" t="s">
        <v>385</v>
      </c>
      <c r="E2077">
        <v>342.13365978100001</v>
      </c>
      <c r="F2077">
        <v>193.51</v>
      </c>
      <c r="G2077">
        <v>-52.3911941072773</v>
      </c>
      <c r="H2077">
        <v>1.76221880767705</v>
      </c>
      <c r="I2077">
        <v>-11.004898561430901</v>
      </c>
      <c r="J2077">
        <v>2.2231276556497699</v>
      </c>
      <c r="K2077">
        <v>188.05189542990499</v>
      </c>
      <c r="L2077">
        <v>196.21837166481899</v>
      </c>
      <c r="M2077">
        <v>61.641283010863802</v>
      </c>
      <c r="N2077">
        <v>0.57561477220225898</v>
      </c>
      <c r="O2077">
        <v>38.158234716552101</v>
      </c>
      <c r="P2077">
        <v>33.870632998962201</v>
      </c>
      <c r="Q2077">
        <v>-8.2478319655258994E-2</v>
      </c>
    </row>
    <row r="2078" spans="1:17" hidden="1" x14ac:dyDescent="0.3">
      <c r="A2078" t="s">
        <v>4343</v>
      </c>
      <c r="B2078" t="s">
        <v>4344</v>
      </c>
      <c r="C2078" t="str">
        <f>IFERROR(VLOOKUP(Table1[[#This Row],[Ticker]],[1]!Table2[[Symbol]:[Industry]],2,FALSE),"-")</f>
        <v>-</v>
      </c>
      <c r="D2078" t="s">
        <v>306</v>
      </c>
      <c r="E2078">
        <v>342.04542520000001</v>
      </c>
      <c r="F2078">
        <v>50.79</v>
      </c>
      <c r="G2078">
        <v>50.278293220088699</v>
      </c>
      <c r="H2078">
        <v>-18.2134477762697</v>
      </c>
      <c r="I2078">
        <v>-14.2260813843831</v>
      </c>
      <c r="J2078">
        <v>-6.8253085267726696</v>
      </c>
      <c r="K2078">
        <v>51.827743074513002</v>
      </c>
      <c r="L2078">
        <v>46.125460927278397</v>
      </c>
      <c r="M2078">
        <v>33.623707739436199</v>
      </c>
      <c r="N2078">
        <v>0.47086545285734199</v>
      </c>
      <c r="O2078">
        <v>29.848395353415999</v>
      </c>
      <c r="P2078">
        <v>81.069518716577505</v>
      </c>
      <c r="Q2078">
        <v>3.6083045467253001E-2</v>
      </c>
    </row>
    <row r="2079" spans="1:17" hidden="1" x14ac:dyDescent="0.3">
      <c r="A2079" t="s">
        <v>4345</v>
      </c>
      <c r="B2079" t="s">
        <v>4346</v>
      </c>
      <c r="C2079" t="str">
        <f>IFERROR(VLOOKUP(Table1[[#This Row],[Ticker]],[1]!Table2[[Symbol]:[Industry]],2,FALSE),"-")</f>
        <v>-</v>
      </c>
      <c r="D2079" t="s">
        <v>561</v>
      </c>
      <c r="E2079">
        <v>341.81389374999998</v>
      </c>
      <c r="F2079">
        <v>248.8</v>
      </c>
      <c r="G2079">
        <v>53.987601494127503</v>
      </c>
      <c r="H2079">
        <v>46.263024759692797</v>
      </c>
      <c r="I2079">
        <v>10.771864766862199</v>
      </c>
      <c r="J2079">
        <v>2.4095740036031601</v>
      </c>
      <c r="K2079">
        <v>214.695325902463</v>
      </c>
      <c r="L2079">
        <v>181.613717015144</v>
      </c>
      <c r="M2079">
        <v>70.349716720642306</v>
      </c>
      <c r="N2079">
        <v>0.86564679074543305</v>
      </c>
      <c r="O2079">
        <v>7.7170418006430701</v>
      </c>
      <c r="P2079">
        <v>106.387391124014</v>
      </c>
      <c r="Q2079">
        <v>5.5922200334468999E-2</v>
      </c>
    </row>
    <row r="2080" spans="1:17" hidden="1" x14ac:dyDescent="0.3">
      <c r="A2080" t="s">
        <v>4347</v>
      </c>
      <c r="B2080" t="s">
        <v>4348</v>
      </c>
      <c r="C2080" t="str">
        <f>IFERROR(VLOOKUP(Table1[[#This Row],[Ticker]],[1]!Table2[[Symbol]:[Industry]],2,FALSE),"-")</f>
        <v>-</v>
      </c>
      <c r="D2080" t="s">
        <v>528</v>
      </c>
      <c r="E2080">
        <v>341.04700000000003</v>
      </c>
      <c r="F2080">
        <v>430.1</v>
      </c>
      <c r="G2080">
        <v>500.78845999501601</v>
      </c>
      <c r="H2080">
        <v>30.780734907435399</v>
      </c>
      <c r="I2080">
        <v>77.325638285150802</v>
      </c>
      <c r="J2080">
        <v>-9.5429936515010407</v>
      </c>
      <c r="K2080">
        <v>343.179980879423</v>
      </c>
      <c r="L2080">
        <v>246.02560718209901</v>
      </c>
      <c r="M2080">
        <v>55.325444790022502</v>
      </c>
      <c r="N2080">
        <v>3.14617728884242</v>
      </c>
      <c r="O2080">
        <v>21.483375959079201</v>
      </c>
      <c r="P2080">
        <v>568.895800933126</v>
      </c>
      <c r="Q2080">
        <v>0.21311033745049399</v>
      </c>
    </row>
    <row r="2081" spans="1:17" hidden="1" x14ac:dyDescent="0.3">
      <c r="A2081" t="s">
        <v>4349</v>
      </c>
      <c r="B2081" t="s">
        <v>4350</v>
      </c>
      <c r="C2081" t="str">
        <f>IFERROR(VLOOKUP(Table1[[#This Row],[Ticker]],[1]!Table2[[Symbol]:[Industry]],2,FALSE),"-")</f>
        <v>-</v>
      </c>
      <c r="D2081" t="s">
        <v>368</v>
      </c>
      <c r="E2081">
        <v>340.39834400000001</v>
      </c>
      <c r="F2081">
        <v>196.9</v>
      </c>
      <c r="G2081">
        <v>6.7348885619079999</v>
      </c>
      <c r="H2081">
        <v>1.3623246018028701</v>
      </c>
      <c r="I2081">
        <v>-13.153374652353</v>
      </c>
      <c r="J2081">
        <v>9.2300571822636606</v>
      </c>
      <c r="K2081">
        <v>156.90383596717399</v>
      </c>
      <c r="L2081">
        <v>165.33560564865201</v>
      </c>
      <c r="M2081">
        <v>71.211504935835094</v>
      </c>
      <c r="N2081">
        <v>3.5208030643243902</v>
      </c>
      <c r="O2081">
        <v>25.876079228034499</v>
      </c>
      <c r="P2081">
        <v>58.726320032244999</v>
      </c>
    </row>
    <row r="2082" spans="1:17" hidden="1" x14ac:dyDescent="0.3">
      <c r="A2082" t="s">
        <v>4351</v>
      </c>
      <c r="B2082" t="s">
        <v>4352</v>
      </c>
      <c r="C2082" t="str">
        <f>IFERROR(VLOOKUP(Table1[[#This Row],[Ticker]],[1]!Table2[[Symbol]:[Industry]],2,FALSE),"-")</f>
        <v>-</v>
      </c>
      <c r="D2082" t="s">
        <v>46</v>
      </c>
      <c r="E2082">
        <v>340.3125</v>
      </c>
      <c r="F2082">
        <v>35.6</v>
      </c>
      <c r="G2082">
        <v>79.976524948069795</v>
      </c>
      <c r="H2082">
        <v>14.3135524078067</v>
      </c>
      <c r="I2082">
        <v>44.329239667056498</v>
      </c>
      <c r="J2082">
        <v>-10.502366214664599</v>
      </c>
      <c r="K2082">
        <v>32.152476408427198</v>
      </c>
      <c r="L2082">
        <v>25.2809784010459</v>
      </c>
      <c r="M2082">
        <v>49.393704024018099</v>
      </c>
      <c r="N2082">
        <v>0.80627526749131395</v>
      </c>
      <c r="O2082">
        <v>12.499999999999901</v>
      </c>
      <c r="P2082">
        <v>118.49427168576101</v>
      </c>
      <c r="Q2082">
        <v>0.170439928157572</v>
      </c>
    </row>
    <row r="2083" spans="1:17" hidden="1" x14ac:dyDescent="0.3">
      <c r="A2083" t="s">
        <v>4353</v>
      </c>
      <c r="B2083" t="s">
        <v>4354</v>
      </c>
      <c r="C2083" t="str">
        <f>IFERROR(VLOOKUP(Table1[[#This Row],[Ticker]],[1]!Table2[[Symbol]:[Industry]],2,FALSE),"-")</f>
        <v>-</v>
      </c>
      <c r="D2083" t="s">
        <v>121</v>
      </c>
      <c r="E2083">
        <v>339.81533578</v>
      </c>
      <c r="F2083">
        <v>433</v>
      </c>
      <c r="G2083">
        <v>6.1428486472466899</v>
      </c>
      <c r="H2083">
        <v>17.445463864236899</v>
      </c>
      <c r="I2083">
        <v>7.1947656728116502</v>
      </c>
      <c r="J2083">
        <v>14.8532752094982</v>
      </c>
      <c r="K2083">
        <v>377.37766946068399</v>
      </c>
      <c r="L2083">
        <v>360.88823518820902</v>
      </c>
      <c r="M2083">
        <v>62.948797907787203</v>
      </c>
      <c r="N2083">
        <v>2.0886734317439002</v>
      </c>
      <c r="O2083">
        <v>8.5450346420323307</v>
      </c>
      <c r="P2083">
        <v>49.310344827586199</v>
      </c>
      <c r="Q2083">
        <v>1.9451834115292999E-2</v>
      </c>
    </row>
    <row r="2084" spans="1:17" hidden="1" x14ac:dyDescent="0.3">
      <c r="A2084" t="s">
        <v>4355</v>
      </c>
      <c r="B2084" t="s">
        <v>4356</v>
      </c>
      <c r="C2084" t="str">
        <f>IFERROR(VLOOKUP(Table1[[#This Row],[Ticker]],[1]!Table2[[Symbol]:[Industry]],2,FALSE),"-")</f>
        <v>-</v>
      </c>
      <c r="D2084" t="s">
        <v>92</v>
      </c>
      <c r="E2084">
        <v>339.35747900000001</v>
      </c>
      <c r="F2084">
        <v>154.25</v>
      </c>
      <c r="G2084">
        <v>-9.8186772353324994</v>
      </c>
      <c r="H2084">
        <v>15.601916753380401</v>
      </c>
      <c r="I2084">
        <v>-30.409958864161101</v>
      </c>
      <c r="J2084">
        <v>20.486817589715599</v>
      </c>
      <c r="K2084">
        <v>138.17236880133501</v>
      </c>
      <c r="L2084">
        <v>149.88145327449999</v>
      </c>
      <c r="M2084">
        <v>84.269154188605697</v>
      </c>
      <c r="N2084">
        <v>1.90051809789977</v>
      </c>
      <c r="O2084">
        <v>64.473257698541303</v>
      </c>
      <c r="P2084">
        <v>37.846291331545999</v>
      </c>
      <c r="Q2084">
        <v>3.1489160740782E-2</v>
      </c>
    </row>
    <row r="2085" spans="1:17" hidden="1" x14ac:dyDescent="0.3">
      <c r="A2085" t="s">
        <v>4357</v>
      </c>
      <c r="B2085" t="s">
        <v>4358</v>
      </c>
      <c r="C2085" t="str">
        <f>IFERROR(VLOOKUP(Table1[[#This Row],[Ticker]],[1]!Table2[[Symbol]:[Industry]],2,FALSE),"-")</f>
        <v>-</v>
      </c>
      <c r="D2085" t="s">
        <v>473</v>
      </c>
      <c r="E2085">
        <v>338.38620790599998</v>
      </c>
      <c r="F2085">
        <v>128.47</v>
      </c>
      <c r="G2085">
        <v>-13.973348086604901</v>
      </c>
      <c r="H2085">
        <v>-2.9960861904871301</v>
      </c>
      <c r="I2085">
        <v>-9.4678558263046906</v>
      </c>
      <c r="J2085">
        <v>-1.0006087960533001</v>
      </c>
      <c r="K2085">
        <v>129.73571142273099</v>
      </c>
      <c r="L2085">
        <v>124.655808221077</v>
      </c>
      <c r="M2085">
        <v>54.995686337389401</v>
      </c>
      <c r="N2085">
        <v>0.13379938724132301</v>
      </c>
      <c r="O2085">
        <v>38.0555771775511</v>
      </c>
      <c r="P2085">
        <v>27.1350816427511</v>
      </c>
      <c r="Q2085">
        <v>-2.7921182267710001E-3</v>
      </c>
    </row>
    <row r="2086" spans="1:17" hidden="1" x14ac:dyDescent="0.3">
      <c r="A2086" t="s">
        <v>4359</v>
      </c>
      <c r="B2086" t="s">
        <v>4360</v>
      </c>
      <c r="C2086" t="str">
        <f>IFERROR(VLOOKUP(Table1[[#This Row],[Ticker]],[1]!Table2[[Symbol]:[Industry]],2,FALSE),"-")</f>
        <v>-</v>
      </c>
      <c r="D2086" t="s">
        <v>359</v>
      </c>
      <c r="E2086">
        <v>336.93036999999998</v>
      </c>
      <c r="F2086">
        <v>299.25</v>
      </c>
      <c r="G2086">
        <v>-24.7642448869654</v>
      </c>
      <c r="H2086">
        <v>-3.38590689609731</v>
      </c>
      <c r="I2086">
        <v>-28.037399909796001</v>
      </c>
      <c r="J2086">
        <v>-5.6289957668486501</v>
      </c>
      <c r="K2086">
        <v>291.90564180457</v>
      </c>
      <c r="L2086">
        <v>293.13952419278303</v>
      </c>
      <c r="M2086">
        <v>48.110518276151303</v>
      </c>
      <c r="N2086">
        <v>0.46654943742466298</v>
      </c>
      <c r="O2086">
        <v>35.321637426900502</v>
      </c>
      <c r="P2086">
        <v>39.1860465116279</v>
      </c>
      <c r="Q2086">
        <v>8.5620755462855996E-2</v>
      </c>
    </row>
    <row r="2087" spans="1:17" hidden="1" x14ac:dyDescent="0.3">
      <c r="A2087" t="s">
        <v>4361</v>
      </c>
      <c r="B2087" t="s">
        <v>4362</v>
      </c>
      <c r="C2087" t="str">
        <f>IFERROR(VLOOKUP(Table1[[#This Row],[Ticker]],[1]!Table2[[Symbol]:[Industry]],2,FALSE),"-")</f>
        <v>-</v>
      </c>
      <c r="D2087" t="s">
        <v>300</v>
      </c>
      <c r="E2087">
        <v>336.13471762</v>
      </c>
      <c r="F2087">
        <v>35.869999999999997</v>
      </c>
      <c r="G2087">
        <v>-22.369035306127099</v>
      </c>
      <c r="H2087">
        <v>4.0052028108652999</v>
      </c>
      <c r="I2087">
        <v>-23.202511826965502</v>
      </c>
      <c r="J2087">
        <v>5.2159556355432102</v>
      </c>
      <c r="K2087">
        <v>34.294379860936601</v>
      </c>
      <c r="L2087">
        <v>35.292701816986302</v>
      </c>
      <c r="M2087">
        <v>47.514281633513903</v>
      </c>
      <c r="N2087">
        <v>1.5322619390471901</v>
      </c>
      <c r="O2087">
        <v>22.665179816002201</v>
      </c>
      <c r="P2087">
        <v>26.973451327433601</v>
      </c>
    </row>
    <row r="2088" spans="1:17" hidden="1" x14ac:dyDescent="0.3">
      <c r="A2088" t="s">
        <v>4363</v>
      </c>
      <c r="B2088" t="s">
        <v>4364</v>
      </c>
      <c r="C2088" t="str">
        <f>IFERROR(VLOOKUP(Table1[[#This Row],[Ticker]],[1]!Table2[[Symbol]:[Industry]],2,FALSE),"-")</f>
        <v>-</v>
      </c>
      <c r="D2088" t="s">
        <v>262</v>
      </c>
      <c r="E2088">
        <v>335.92286000000001</v>
      </c>
      <c r="F2088">
        <v>682.75</v>
      </c>
      <c r="G2088">
        <v>55.287930204510303</v>
      </c>
      <c r="H2088">
        <v>0.288989396320952</v>
      </c>
      <c r="I2088">
        <v>3.75037410809459</v>
      </c>
      <c r="J2088">
        <v>-0.94803433157584305</v>
      </c>
      <c r="K2088">
        <v>658.14020352401496</v>
      </c>
      <c r="L2088">
        <v>578.04014856485503</v>
      </c>
      <c r="M2088">
        <v>53.456064626601901</v>
      </c>
      <c r="N2088">
        <v>0.96478128820328202</v>
      </c>
      <c r="O2088">
        <v>8.2094470889783899</v>
      </c>
      <c r="P2088">
        <v>123.779088823336</v>
      </c>
      <c r="Q2088">
        <v>0.159453381832275</v>
      </c>
    </row>
    <row r="2089" spans="1:17" hidden="1" x14ac:dyDescent="0.3">
      <c r="A2089" t="s">
        <v>4365</v>
      </c>
      <c r="B2089" t="s">
        <v>4366</v>
      </c>
      <c r="C2089" t="str">
        <f>IFERROR(VLOOKUP(Table1[[#This Row],[Ticker]],[1]!Table2[[Symbol]:[Industry]],2,FALSE),"-")</f>
        <v>-</v>
      </c>
      <c r="D2089" t="s">
        <v>21</v>
      </c>
      <c r="E2089">
        <v>335.88174059800002</v>
      </c>
      <c r="F2089">
        <v>141.63</v>
      </c>
      <c r="G2089">
        <v>51.580185330704097</v>
      </c>
      <c r="H2089">
        <v>-11.3764112208352</v>
      </c>
      <c r="I2089">
        <v>-4.6341116707785099</v>
      </c>
      <c r="J2089">
        <v>-1.64689642147136</v>
      </c>
      <c r="K2089">
        <v>144.77794124820801</v>
      </c>
      <c r="L2089">
        <v>125.333687114017</v>
      </c>
      <c r="M2089">
        <v>41.715707001446603</v>
      </c>
      <c r="N2089">
        <v>0.18856289427654399</v>
      </c>
      <c r="O2089">
        <v>25.905528489726699</v>
      </c>
      <c r="P2089">
        <v>92.170963364993199</v>
      </c>
      <c r="Q2089">
        <v>6.1937420347683E-2</v>
      </c>
    </row>
    <row r="2090" spans="1:17" hidden="1" x14ac:dyDescent="0.3">
      <c r="A2090" t="s">
        <v>4367</v>
      </c>
      <c r="B2090" t="s">
        <v>4368</v>
      </c>
      <c r="C2090" t="str">
        <f>IFERROR(VLOOKUP(Table1[[#This Row],[Ticker]],[1]!Table2[[Symbol]:[Industry]],2,FALSE),"-")</f>
        <v>-</v>
      </c>
      <c r="D2090" t="s">
        <v>201</v>
      </c>
      <c r="E2090">
        <v>335.35457142600001</v>
      </c>
      <c r="F2090">
        <v>125.1</v>
      </c>
      <c r="G2090">
        <v>3.1794320524606601</v>
      </c>
      <c r="H2090">
        <v>35.849736230734401</v>
      </c>
      <c r="I2090">
        <v>-8.5581133735474708</v>
      </c>
      <c r="J2090">
        <v>13.5042674851352</v>
      </c>
      <c r="K2090">
        <v>103.038374773065</v>
      </c>
      <c r="L2090">
        <v>103.43232400739799</v>
      </c>
      <c r="M2090">
        <v>63.797264332657498</v>
      </c>
      <c r="N2090">
        <v>2.1700103277443201</v>
      </c>
      <c r="O2090">
        <v>48.441247002398001</v>
      </c>
      <c r="P2090">
        <v>70.784982935153494</v>
      </c>
      <c r="Q2090">
        <v>1.9976692887285999E-2</v>
      </c>
    </row>
    <row r="2091" spans="1:17" hidden="1" x14ac:dyDescent="0.3">
      <c r="A2091" t="s">
        <v>4369</v>
      </c>
      <c r="B2091" t="s">
        <v>4370</v>
      </c>
      <c r="C2091" t="str">
        <f>IFERROR(VLOOKUP(Table1[[#This Row],[Ticker]],[1]!Table2[[Symbol]:[Industry]],2,FALSE),"-")</f>
        <v>-</v>
      </c>
      <c r="D2091" t="s">
        <v>46</v>
      </c>
      <c r="E2091">
        <v>334.84398750000003</v>
      </c>
      <c r="F2091">
        <v>177.85</v>
      </c>
      <c r="G2091">
        <v>62.714110091389401</v>
      </c>
      <c r="H2091">
        <v>13.483034549351601</v>
      </c>
      <c r="I2091">
        <v>78.3506213516429</v>
      </c>
      <c r="J2091">
        <v>38.5300473125439</v>
      </c>
      <c r="M2091">
        <v>67.462968119146694</v>
      </c>
      <c r="O2091">
        <v>22.996907506325499</v>
      </c>
      <c r="P2091">
        <v>112.73923444976</v>
      </c>
    </row>
    <row r="2092" spans="1:17" hidden="1" x14ac:dyDescent="0.3">
      <c r="A2092" t="s">
        <v>4371</v>
      </c>
      <c r="B2092" t="s">
        <v>4372</v>
      </c>
      <c r="C2092" t="str">
        <f>IFERROR(VLOOKUP(Table1[[#This Row],[Ticker]],[1]!Table2[[Symbol]:[Industry]],2,FALSE),"-")</f>
        <v>-</v>
      </c>
      <c r="D2092" t="s">
        <v>2598</v>
      </c>
      <c r="E2092">
        <v>334.61445200000003</v>
      </c>
      <c r="F2092">
        <v>206</v>
      </c>
      <c r="G2092">
        <v>65.496418620143501</v>
      </c>
      <c r="H2092">
        <v>10.4755659127439</v>
      </c>
      <c r="I2092">
        <v>28.9278219288435</v>
      </c>
      <c r="J2092">
        <v>-3.0438322392767501</v>
      </c>
      <c r="K2092">
        <v>190.00650955703401</v>
      </c>
      <c r="L2092">
        <v>157.18476331681501</v>
      </c>
      <c r="M2092">
        <v>41.365116087894201</v>
      </c>
      <c r="N2092">
        <v>0.356321839080459</v>
      </c>
      <c r="O2092">
        <v>24.223300970873701</v>
      </c>
      <c r="P2092">
        <v>106</v>
      </c>
      <c r="Q2092">
        <v>0.14960368897648299</v>
      </c>
    </row>
    <row r="2093" spans="1:17" hidden="1" x14ac:dyDescent="0.3">
      <c r="A2093" t="s">
        <v>4373</v>
      </c>
      <c r="B2093" t="s">
        <v>4374</v>
      </c>
      <c r="C2093" t="str">
        <f>IFERROR(VLOOKUP(Table1[[#This Row],[Ticker]],[1]!Table2[[Symbol]:[Industry]],2,FALSE),"-")</f>
        <v>-</v>
      </c>
      <c r="D2093" t="s">
        <v>139</v>
      </c>
      <c r="E2093">
        <v>334.3196648</v>
      </c>
      <c r="F2093">
        <v>43.47</v>
      </c>
      <c r="G2093">
        <v>2.6854808899997802</v>
      </c>
      <c r="H2093">
        <v>-2.17944918326917</v>
      </c>
      <c r="I2093">
        <v>-36.930077792934703</v>
      </c>
      <c r="J2093">
        <v>5.7239133598146497</v>
      </c>
      <c r="K2093">
        <v>43.7059745907804</v>
      </c>
      <c r="L2093">
        <v>42.757633314356902</v>
      </c>
      <c r="M2093">
        <v>65.751324247001193</v>
      </c>
      <c r="N2093">
        <v>1.39851479009352</v>
      </c>
      <c r="O2093">
        <v>44.927536231883998</v>
      </c>
      <c r="P2093">
        <v>39.416292495189197</v>
      </c>
    </row>
    <row r="2094" spans="1:17" hidden="1" x14ac:dyDescent="0.3">
      <c r="A2094" t="s">
        <v>4375</v>
      </c>
      <c r="B2094" t="s">
        <v>4376</v>
      </c>
      <c r="C2094" t="str">
        <f>IFERROR(VLOOKUP(Table1[[#This Row],[Ticker]],[1]!Table2[[Symbol]:[Industry]],2,FALSE),"-")</f>
        <v>-</v>
      </c>
      <c r="D2094" t="s">
        <v>402</v>
      </c>
      <c r="E2094">
        <v>334.20345651399998</v>
      </c>
      <c r="F2094">
        <v>34.200000000000003</v>
      </c>
      <c r="G2094">
        <v>46.524414906848897</v>
      </c>
      <c r="H2094">
        <v>-13.6860135659576</v>
      </c>
      <c r="I2094">
        <v>-2.9082214315900599</v>
      </c>
      <c r="J2094">
        <v>-2.0789734960072899</v>
      </c>
      <c r="K2094">
        <v>33.086331232797399</v>
      </c>
      <c r="L2094">
        <v>28.831301827840001</v>
      </c>
      <c r="M2094">
        <v>43.940879466041302</v>
      </c>
      <c r="N2094">
        <v>0.14175587458050401</v>
      </c>
      <c r="O2094">
        <v>29.941520467836199</v>
      </c>
      <c r="P2094">
        <v>79.0575916230366</v>
      </c>
      <c r="Q2094">
        <v>6.1891716592966002E-2</v>
      </c>
    </row>
    <row r="2095" spans="1:17" hidden="1" x14ac:dyDescent="0.3">
      <c r="A2095" t="s">
        <v>4377</v>
      </c>
      <c r="B2095" t="s">
        <v>4378</v>
      </c>
      <c r="C2095" t="str">
        <f>IFERROR(VLOOKUP(Table1[[#This Row],[Ticker]],[1]!Table2[[Symbol]:[Industry]],2,FALSE),"-")</f>
        <v>-</v>
      </c>
      <c r="D2095" t="s">
        <v>306</v>
      </c>
      <c r="E2095">
        <v>333.86529780000001</v>
      </c>
      <c r="F2095">
        <v>225.2</v>
      </c>
      <c r="G2095">
        <v>-57.118793263693199</v>
      </c>
      <c r="H2095">
        <v>-3.19380970203899</v>
      </c>
      <c r="I2095">
        <v>-38.366589808377299</v>
      </c>
      <c r="J2095">
        <v>7.2503527424082197</v>
      </c>
      <c r="K2095">
        <v>225.45838436074601</v>
      </c>
      <c r="L2095">
        <v>257.97787475393</v>
      </c>
      <c r="M2095">
        <v>58.4526963096949</v>
      </c>
      <c r="N2095">
        <v>1.6762728665405</v>
      </c>
      <c r="O2095">
        <v>59.413854351687398</v>
      </c>
      <c r="P2095">
        <v>16.9870129870129</v>
      </c>
      <c r="Q2095">
        <v>4.3229956856508003E-2</v>
      </c>
    </row>
    <row r="2096" spans="1:17" hidden="1" x14ac:dyDescent="0.3">
      <c r="A2096" t="s">
        <v>4379</v>
      </c>
      <c r="B2096" t="s">
        <v>4380</v>
      </c>
      <c r="C2096" t="str">
        <f>IFERROR(VLOOKUP(Table1[[#This Row],[Ticker]],[1]!Table2[[Symbol]:[Industry]],2,FALSE),"-")</f>
        <v>-</v>
      </c>
      <c r="D2096" t="s">
        <v>46</v>
      </c>
      <c r="E2096">
        <v>332.86653161999999</v>
      </c>
      <c r="F2096">
        <v>18.52</v>
      </c>
      <c r="G2096">
        <v>40.926999352665803</v>
      </c>
      <c r="H2096">
        <v>-6.7581383797839099</v>
      </c>
      <c r="I2096">
        <v>-1.20090435841933</v>
      </c>
      <c r="J2096">
        <v>-10.558299226657301</v>
      </c>
      <c r="K2096">
        <v>19.0308392629689</v>
      </c>
      <c r="L2096">
        <v>15.868553726930701</v>
      </c>
      <c r="M2096">
        <v>47.189448877158803</v>
      </c>
      <c r="N2096">
        <v>0.54087419762640498</v>
      </c>
      <c r="O2096">
        <v>32.667386609071201</v>
      </c>
      <c r="Q2096">
        <v>0.12180238664003799</v>
      </c>
    </row>
    <row r="2097" spans="1:17" hidden="1" x14ac:dyDescent="0.3">
      <c r="A2097" t="s">
        <v>4381</v>
      </c>
      <c r="B2097" t="s">
        <v>4382</v>
      </c>
      <c r="C2097" t="str">
        <f>IFERROR(VLOOKUP(Table1[[#This Row],[Ticker]],[1]!Table2[[Symbol]:[Industry]],2,FALSE),"-")</f>
        <v>-</v>
      </c>
      <c r="D2097" t="s">
        <v>226</v>
      </c>
      <c r="E2097">
        <v>332.84398499999998</v>
      </c>
      <c r="F2097">
        <v>104.19</v>
      </c>
      <c r="G2097">
        <v>26.4426516647586</v>
      </c>
      <c r="H2097">
        <v>-8.8138385359525699</v>
      </c>
      <c r="I2097">
        <v>-4.5117420433348503</v>
      </c>
      <c r="J2097">
        <v>3.13075025283606</v>
      </c>
      <c r="K2097">
        <v>106.47146643049101</v>
      </c>
      <c r="L2097">
        <v>98.243509764069898</v>
      </c>
      <c r="M2097">
        <v>53.687030873654201</v>
      </c>
      <c r="N2097">
        <v>0.69044975479813597</v>
      </c>
      <c r="O2097">
        <v>23.7066897015068</v>
      </c>
      <c r="P2097">
        <v>65.380952380952294</v>
      </c>
      <c r="Q2097">
        <v>6.4065839487365994E-2</v>
      </c>
    </row>
    <row r="2098" spans="1:17" hidden="1" x14ac:dyDescent="0.3">
      <c r="A2098" t="s">
        <v>4383</v>
      </c>
      <c r="B2098" t="s">
        <v>4384</v>
      </c>
      <c r="C2098" t="str">
        <f>IFERROR(VLOOKUP(Table1[[#This Row],[Ticker]],[1]!Table2[[Symbol]:[Industry]],2,FALSE),"-")</f>
        <v>-</v>
      </c>
      <c r="D2098" t="s">
        <v>139</v>
      </c>
      <c r="E2098">
        <v>331.171406523999</v>
      </c>
      <c r="F2098">
        <v>88.58</v>
      </c>
      <c r="G2098">
        <v>-18.412893535614099</v>
      </c>
      <c r="H2098">
        <v>48.0874252637336</v>
      </c>
      <c r="I2098">
        <v>41.221266724042003</v>
      </c>
      <c r="J2098">
        <v>-5.7643380004677498</v>
      </c>
      <c r="K2098">
        <v>70.538917012087396</v>
      </c>
      <c r="L2098">
        <v>66.524593533289107</v>
      </c>
      <c r="M2098">
        <v>66.283165384942507</v>
      </c>
      <c r="N2098">
        <v>3.4910542431244198</v>
      </c>
      <c r="O2098">
        <v>11.142470083540299</v>
      </c>
      <c r="P2098">
        <v>111.964584828906</v>
      </c>
      <c r="Q2098">
        <v>0.117757972893536</v>
      </c>
    </row>
    <row r="2099" spans="1:17" hidden="1" x14ac:dyDescent="0.3">
      <c r="A2099" t="s">
        <v>4385</v>
      </c>
      <c r="B2099" t="s">
        <v>4386</v>
      </c>
      <c r="C2099" t="str">
        <f>IFERROR(VLOOKUP(Table1[[#This Row],[Ticker]],[1]!Table2[[Symbol]:[Industry]],2,FALSE),"-")</f>
        <v>-</v>
      </c>
      <c r="D2099" t="s">
        <v>46</v>
      </c>
      <c r="E2099">
        <v>331.091066302</v>
      </c>
      <c r="F2099">
        <v>59.09</v>
      </c>
      <c r="G2099">
        <v>61.1565951776549</v>
      </c>
      <c r="H2099">
        <v>-21.856099879088301</v>
      </c>
      <c r="I2099">
        <v>-10.3700514493634</v>
      </c>
      <c r="J2099">
        <v>0.23381102141735499</v>
      </c>
      <c r="K2099">
        <v>66.826050028323294</v>
      </c>
      <c r="L2099">
        <v>56.285262415691598</v>
      </c>
      <c r="M2099">
        <v>29.5021907085465</v>
      </c>
      <c r="N2099">
        <v>0.62082757242633102</v>
      </c>
      <c r="O2099">
        <v>49.771534946691403</v>
      </c>
      <c r="P2099">
        <v>96.966666666666598</v>
      </c>
    </row>
    <row r="2100" spans="1:17" hidden="1" x14ac:dyDescent="0.3">
      <c r="A2100" t="s">
        <v>4387</v>
      </c>
      <c r="B2100" t="s">
        <v>4388</v>
      </c>
      <c r="C2100" t="str">
        <f>IFERROR(VLOOKUP(Table1[[#This Row],[Ticker]],[1]!Table2[[Symbol]:[Industry]],2,FALSE),"-")</f>
        <v>-</v>
      </c>
      <c r="D2100" t="s">
        <v>359</v>
      </c>
      <c r="E2100">
        <v>330.87568387300001</v>
      </c>
      <c r="F2100">
        <v>79.739999999999995</v>
      </c>
      <c r="G2100">
        <v>-36.610039279488802</v>
      </c>
      <c r="H2100">
        <v>-16.5891666120983</v>
      </c>
      <c r="I2100">
        <v>-12.9476803339826</v>
      </c>
      <c r="J2100">
        <v>-1.28908908685888</v>
      </c>
      <c r="K2100">
        <v>82.369644180357795</v>
      </c>
      <c r="L2100">
        <v>79.509477300877805</v>
      </c>
      <c r="M2100">
        <v>40.398173414627401</v>
      </c>
      <c r="N2100">
        <v>0.35894897799695102</v>
      </c>
      <c r="O2100">
        <v>31.690494105844</v>
      </c>
      <c r="P2100">
        <v>22.676923076923</v>
      </c>
      <c r="Q2100">
        <v>-7.9620936853620997E-2</v>
      </c>
    </row>
    <row r="2101" spans="1:17" hidden="1" x14ac:dyDescent="0.3">
      <c r="A2101" t="s">
        <v>4389</v>
      </c>
      <c r="B2101" t="s">
        <v>4390</v>
      </c>
      <c r="C2101" t="str">
        <f>IFERROR(VLOOKUP(Table1[[#This Row],[Ticker]],[1]!Table2[[Symbol]:[Industry]],2,FALSE),"-")</f>
        <v>-</v>
      </c>
      <c r="D2101" t="s">
        <v>303</v>
      </c>
      <c r="E2101">
        <v>330.85262363999999</v>
      </c>
      <c r="F2101">
        <v>20.64</v>
      </c>
      <c r="G2101">
        <v>92.171238984002201</v>
      </c>
      <c r="H2101">
        <v>-21.491170053992001</v>
      </c>
      <c r="I2101">
        <v>14.470397214409401</v>
      </c>
      <c r="J2101">
        <v>-2.3830894732708199</v>
      </c>
      <c r="K2101">
        <v>21.6631449765455</v>
      </c>
      <c r="L2101">
        <v>17.108301600886101</v>
      </c>
      <c r="M2101">
        <v>25.6919338086159</v>
      </c>
      <c r="N2101">
        <v>0.10989792484719201</v>
      </c>
      <c r="O2101">
        <v>48.498062015503798</v>
      </c>
      <c r="P2101">
        <v>159.62264150943301</v>
      </c>
      <c r="Q2101">
        <v>9.4053350762494006E-2</v>
      </c>
    </row>
    <row r="2102" spans="1:17" hidden="1" x14ac:dyDescent="0.3">
      <c r="A2102" t="s">
        <v>4391</v>
      </c>
      <c r="B2102" t="s">
        <v>4392</v>
      </c>
      <c r="C2102" t="str">
        <f>IFERROR(VLOOKUP(Table1[[#This Row],[Ticker]],[1]!Table2[[Symbol]:[Industry]],2,FALSE),"-")</f>
        <v>-</v>
      </c>
      <c r="D2102" t="s">
        <v>632</v>
      </c>
      <c r="E2102">
        <v>330.49348927</v>
      </c>
      <c r="F2102">
        <v>11.21</v>
      </c>
      <c r="G2102">
        <v>63.627066051097003</v>
      </c>
      <c r="H2102">
        <v>31.909302280690799</v>
      </c>
      <c r="I2102">
        <v>76.937065300065498</v>
      </c>
      <c r="J2102">
        <v>15.752821557377001</v>
      </c>
      <c r="K2102">
        <v>8.7045028081857598</v>
      </c>
      <c r="L2102">
        <v>7.2878756174910402</v>
      </c>
      <c r="M2102">
        <v>83.713349875677096</v>
      </c>
      <c r="N2102">
        <v>2.4138503915367502</v>
      </c>
      <c r="O2102">
        <v>0</v>
      </c>
      <c r="P2102">
        <v>159.83249751801</v>
      </c>
      <c r="Q2102">
        <v>0.144550285651038</v>
      </c>
    </row>
    <row r="2103" spans="1:17" hidden="1" x14ac:dyDescent="0.3">
      <c r="A2103" t="s">
        <v>4393</v>
      </c>
      <c r="B2103" t="s">
        <v>4394</v>
      </c>
      <c r="C2103" t="str">
        <f>IFERROR(VLOOKUP(Table1[[#This Row],[Ticker]],[1]!Table2[[Symbol]:[Industry]],2,FALSE),"-")</f>
        <v>-</v>
      </c>
      <c r="E2103">
        <v>330.21084000000002</v>
      </c>
      <c r="F2103">
        <v>5.92</v>
      </c>
      <c r="G2103">
        <v>53.517488859164501</v>
      </c>
      <c r="H2103">
        <v>-10.728726615077999</v>
      </c>
      <c r="I2103">
        <v>0.37903619920673698</v>
      </c>
      <c r="J2103">
        <v>6.4047893146079504</v>
      </c>
      <c r="K2103">
        <v>5.5035469506246697</v>
      </c>
      <c r="L2103">
        <v>4.6219107911009001</v>
      </c>
      <c r="M2103">
        <v>58.523687196231698</v>
      </c>
      <c r="N2103">
        <v>0.76363793018626902</v>
      </c>
      <c r="O2103">
        <v>26.520270270270199</v>
      </c>
      <c r="P2103">
        <v>145.64315352697</v>
      </c>
      <c r="Q2103">
        <v>-2.7306714836575E-2</v>
      </c>
    </row>
    <row r="2104" spans="1:17" hidden="1" x14ac:dyDescent="0.3">
      <c r="A2104" t="s">
        <v>4395</v>
      </c>
      <c r="B2104" t="s">
        <v>4396</v>
      </c>
      <c r="C2104" t="str">
        <f>IFERROR(VLOOKUP(Table1[[#This Row],[Ticker]],[1]!Table2[[Symbol]:[Industry]],2,FALSE),"-")</f>
        <v>-</v>
      </c>
      <c r="D2104" t="s">
        <v>51</v>
      </c>
      <c r="E2104">
        <v>329.97471975000002</v>
      </c>
      <c r="F2104">
        <v>363.75</v>
      </c>
      <c r="G2104">
        <v>-36.722776149001596</v>
      </c>
      <c r="H2104">
        <v>3.33147762605154</v>
      </c>
      <c r="I2104">
        <v>-3.9338529844824</v>
      </c>
      <c r="J2104">
        <v>11.606497466155901</v>
      </c>
      <c r="K2104">
        <v>319.554817184169</v>
      </c>
      <c r="L2104">
        <v>334.69092535593597</v>
      </c>
      <c r="M2104">
        <v>84.242366399107198</v>
      </c>
      <c r="N2104">
        <v>1.4079899802609399</v>
      </c>
      <c r="O2104">
        <v>15.738831615120199</v>
      </c>
      <c r="P2104">
        <v>42.647058823529399</v>
      </c>
      <c r="Q2104">
        <v>8.6013743023513001E-2</v>
      </c>
    </row>
    <row r="2105" spans="1:17" hidden="1" x14ac:dyDescent="0.3">
      <c r="A2105" t="s">
        <v>4397</v>
      </c>
      <c r="B2105" t="s">
        <v>4398</v>
      </c>
      <c r="C2105" t="str">
        <f>IFERROR(VLOOKUP(Table1[[#This Row],[Ticker]],[1]!Table2[[Symbol]:[Industry]],2,FALSE),"-")</f>
        <v>-</v>
      </c>
      <c r="D2105" t="s">
        <v>80</v>
      </c>
      <c r="E2105">
        <v>329.89593000000002</v>
      </c>
      <c r="F2105">
        <v>14.91</v>
      </c>
      <c r="G2105">
        <v>86.009995344582904</v>
      </c>
      <c r="H2105">
        <v>15.9763608253035</v>
      </c>
      <c r="I2105">
        <v>198.45088272548901</v>
      </c>
      <c r="J2105">
        <v>0.24024001031272901</v>
      </c>
      <c r="K2105">
        <v>13.573126249507</v>
      </c>
      <c r="L2105">
        <v>10.5449023139958</v>
      </c>
      <c r="M2105">
        <v>65.504102265666702</v>
      </c>
      <c r="N2105">
        <v>0.93561175248086603</v>
      </c>
      <c r="O2105">
        <v>12.676056338028101</v>
      </c>
      <c r="P2105">
        <v>302.972972972972</v>
      </c>
      <c r="Q2105">
        <v>6.7137431075393994E-2</v>
      </c>
    </row>
    <row r="2106" spans="1:17" hidden="1" x14ac:dyDescent="0.3">
      <c r="A2106" t="s">
        <v>4399</v>
      </c>
      <c r="B2106" t="s">
        <v>4400</v>
      </c>
      <c r="C2106" t="str">
        <f>IFERROR(VLOOKUP(Table1[[#This Row],[Ticker]],[1]!Table2[[Symbol]:[Industry]],2,FALSE),"-")</f>
        <v>-</v>
      </c>
      <c r="D2106" t="s">
        <v>4401</v>
      </c>
      <c r="E2106">
        <v>329.48110680000002</v>
      </c>
      <c r="F2106">
        <v>43.71</v>
      </c>
      <c r="G2106">
        <v>429.90284858294399</v>
      </c>
      <c r="H2106">
        <v>9.1344815018443004</v>
      </c>
      <c r="I2106">
        <v>174.57768248953599</v>
      </c>
      <c r="J2106">
        <v>9.2110841454027401</v>
      </c>
      <c r="K2106">
        <v>34.066229696287003</v>
      </c>
      <c r="L2106">
        <v>19.3166620768496</v>
      </c>
      <c r="M2106">
        <v>70.810385855095205</v>
      </c>
      <c r="N2106">
        <v>1.30923456150981</v>
      </c>
      <c r="O2106">
        <v>4.0951727293525497</v>
      </c>
      <c r="P2106">
        <v>515.63380281690104</v>
      </c>
      <c r="Q2106">
        <v>0.14199988261124299</v>
      </c>
    </row>
    <row r="2107" spans="1:17" hidden="1" x14ac:dyDescent="0.3">
      <c r="A2107" t="s">
        <v>4402</v>
      </c>
      <c r="B2107" t="s">
        <v>4403</v>
      </c>
      <c r="C2107" t="str">
        <f>IFERROR(VLOOKUP(Table1[[#This Row],[Ticker]],[1]!Table2[[Symbol]:[Industry]],2,FALSE),"-")</f>
        <v>-</v>
      </c>
      <c r="D2107" t="s">
        <v>368</v>
      </c>
      <c r="E2107">
        <v>328.69513599999999</v>
      </c>
      <c r="F2107">
        <v>86.94</v>
      </c>
      <c r="G2107">
        <v>40.206429599838003</v>
      </c>
      <c r="H2107">
        <v>23.679770116948099</v>
      </c>
      <c r="I2107">
        <v>-20.1385444375228</v>
      </c>
      <c r="J2107">
        <v>-2.85961827972032</v>
      </c>
      <c r="K2107">
        <v>80.3388388531083</v>
      </c>
      <c r="L2107">
        <v>76.512255995596206</v>
      </c>
      <c r="M2107">
        <v>62.776660456206201</v>
      </c>
      <c r="N2107">
        <v>1.5444710686379199</v>
      </c>
      <c r="O2107">
        <v>48.953301127214097</v>
      </c>
      <c r="P2107">
        <v>71.310344827586206</v>
      </c>
      <c r="Q2107">
        <v>4.6704783790834002E-2</v>
      </c>
    </row>
    <row r="2108" spans="1:17" hidden="1" x14ac:dyDescent="0.3">
      <c r="A2108" t="s">
        <v>4404</v>
      </c>
      <c r="B2108" t="s">
        <v>4405</v>
      </c>
      <c r="C2108" t="str">
        <f>IFERROR(VLOOKUP(Table1[[#This Row],[Ticker]],[1]!Table2[[Symbol]:[Industry]],2,FALSE),"-")</f>
        <v>-</v>
      </c>
      <c r="D2108" t="s">
        <v>262</v>
      </c>
      <c r="E2108">
        <v>327.19478693999997</v>
      </c>
      <c r="F2108">
        <v>132.15</v>
      </c>
      <c r="G2108">
        <v>25.926141540932701</v>
      </c>
      <c r="H2108">
        <v>-2.7081441130713699</v>
      </c>
      <c r="I2108">
        <v>-17.349996534071899</v>
      </c>
      <c r="J2108">
        <v>6.8369159433582203</v>
      </c>
      <c r="K2108">
        <v>123.329477485534</v>
      </c>
      <c r="L2108">
        <v>117.939711897081</v>
      </c>
      <c r="M2108">
        <v>66.924407300487005</v>
      </c>
      <c r="N2108">
        <v>1.3841761490528901</v>
      </c>
      <c r="O2108">
        <v>30.836171017782799</v>
      </c>
      <c r="P2108">
        <v>97.238805970149201</v>
      </c>
      <c r="Q2108">
        <v>4.5340718359754E-2</v>
      </c>
    </row>
    <row r="2109" spans="1:17" hidden="1" x14ac:dyDescent="0.3">
      <c r="A2109" t="s">
        <v>4406</v>
      </c>
      <c r="B2109" t="s">
        <v>4407</v>
      </c>
      <c r="C2109" t="str">
        <f>IFERROR(VLOOKUP(Table1[[#This Row],[Ticker]],[1]!Table2[[Symbol]:[Industry]],2,FALSE),"-")</f>
        <v>-</v>
      </c>
      <c r="D2109" t="s">
        <v>1187</v>
      </c>
      <c r="E2109">
        <v>326.86919999999998</v>
      </c>
      <c r="F2109">
        <v>289.5</v>
      </c>
      <c r="G2109">
        <v>253.93356823430599</v>
      </c>
      <c r="H2109">
        <v>9.4945849317629296</v>
      </c>
      <c r="I2109">
        <v>95.6548750689401</v>
      </c>
      <c r="J2109">
        <v>5.8627249976215898</v>
      </c>
      <c r="K2109">
        <v>238.820779320996</v>
      </c>
      <c r="L2109">
        <v>163.86284746144401</v>
      </c>
      <c r="M2109">
        <v>78.583561607166203</v>
      </c>
      <c r="N2109">
        <v>0.25592841163310898</v>
      </c>
      <c r="O2109">
        <v>6.7357512953367804</v>
      </c>
      <c r="P2109">
        <v>348.14241486068101</v>
      </c>
    </row>
    <row r="2110" spans="1:17" hidden="1" x14ac:dyDescent="0.3">
      <c r="A2110" t="s">
        <v>4408</v>
      </c>
      <c r="B2110" t="s">
        <v>4409</v>
      </c>
      <c r="C2110" t="str">
        <f>IFERROR(VLOOKUP(Table1[[#This Row],[Ticker]],[1]!Table2[[Symbol]:[Industry]],2,FALSE),"-")</f>
        <v>-</v>
      </c>
      <c r="D2110" t="s">
        <v>3135</v>
      </c>
      <c r="E2110">
        <v>326.38150000000002</v>
      </c>
      <c r="F2110">
        <v>320.8</v>
      </c>
      <c r="G2110">
        <v>10.5682135557291</v>
      </c>
      <c r="H2110">
        <v>-11.5584830616035</v>
      </c>
      <c r="I2110">
        <v>-22.952516915045099</v>
      </c>
      <c r="J2110">
        <v>-0.46928840305068398</v>
      </c>
      <c r="K2110">
        <v>330.99827910964399</v>
      </c>
      <c r="L2110">
        <v>311.86626884195698</v>
      </c>
      <c r="M2110">
        <v>45.798443823813301</v>
      </c>
      <c r="N2110">
        <v>0.992151434861127</v>
      </c>
      <c r="O2110">
        <v>26.231296758104701</v>
      </c>
      <c r="P2110">
        <v>52.689195621132797</v>
      </c>
      <c r="Q2110">
        <v>0.23758858128314</v>
      </c>
    </row>
    <row r="2111" spans="1:17" hidden="1" x14ac:dyDescent="0.3">
      <c r="A2111" t="s">
        <v>4410</v>
      </c>
      <c r="B2111" t="s">
        <v>4411</v>
      </c>
      <c r="C2111" t="str">
        <f>IFERROR(VLOOKUP(Table1[[#This Row],[Ticker]],[1]!Table2[[Symbol]:[Industry]],2,FALSE),"-")</f>
        <v>-</v>
      </c>
      <c r="D2111" t="s">
        <v>51</v>
      </c>
      <c r="E2111">
        <v>325.46386000000001</v>
      </c>
      <c r="F2111">
        <v>924</v>
      </c>
      <c r="G2111">
        <v>221.03302162783999</v>
      </c>
      <c r="H2111">
        <v>26.483364568382601</v>
      </c>
      <c r="I2111">
        <v>141.26198444957299</v>
      </c>
      <c r="J2111">
        <v>4.31294957519692</v>
      </c>
      <c r="K2111">
        <v>720.26048055329795</v>
      </c>
      <c r="L2111">
        <v>525.13201239764703</v>
      </c>
      <c r="M2111">
        <v>87.359607269102497</v>
      </c>
      <c r="N2111">
        <v>1.9388846765968999</v>
      </c>
      <c r="O2111">
        <v>0.43290043290042901</v>
      </c>
      <c r="P2111">
        <v>255.17970401691301</v>
      </c>
      <c r="Q2111">
        <v>7.1777937212494994E-2</v>
      </c>
    </row>
    <row r="2112" spans="1:17" hidden="1" x14ac:dyDescent="0.3">
      <c r="A2112" t="s">
        <v>4412</v>
      </c>
      <c r="B2112" t="s">
        <v>4413</v>
      </c>
      <c r="C2112" t="str">
        <f>IFERROR(VLOOKUP(Table1[[#This Row],[Ticker]],[1]!Table2[[Symbol]:[Industry]],2,FALSE),"-")</f>
        <v>-</v>
      </c>
      <c r="D2112" t="s">
        <v>193</v>
      </c>
      <c r="E2112">
        <v>325.32607522500001</v>
      </c>
      <c r="F2112">
        <v>252.9</v>
      </c>
      <c r="G2112">
        <v>44.6495482164827</v>
      </c>
      <c r="H2112">
        <v>43.269117678494403</v>
      </c>
      <c r="I2112">
        <v>34.899962307289101</v>
      </c>
      <c r="J2112">
        <v>46.107057032094403</v>
      </c>
      <c r="K2112">
        <v>190.69558760518299</v>
      </c>
      <c r="L2112">
        <v>173.927011684685</v>
      </c>
      <c r="M2112">
        <v>88.649791990562605</v>
      </c>
      <c r="N2112">
        <v>2.87400939168506</v>
      </c>
      <c r="O2112">
        <v>3.7564254646105</v>
      </c>
      <c r="P2112">
        <v>100.714285714285</v>
      </c>
      <c r="Q2112">
        <v>5.1759962662846E-2</v>
      </c>
    </row>
    <row r="2113" spans="1:17" hidden="1" x14ac:dyDescent="0.3">
      <c r="A2113" t="s">
        <v>4414</v>
      </c>
      <c r="B2113" t="s">
        <v>4415</v>
      </c>
      <c r="C2113" t="str">
        <f>IFERROR(VLOOKUP(Table1[[#This Row],[Ticker]],[1]!Table2[[Symbol]:[Industry]],2,FALSE),"-")</f>
        <v>-</v>
      </c>
      <c r="D2113" t="s">
        <v>101</v>
      </c>
      <c r="E2113">
        <v>324.83797819199998</v>
      </c>
      <c r="F2113">
        <v>25.02</v>
      </c>
      <c r="G2113">
        <v>75.236401854412193</v>
      </c>
      <c r="H2113">
        <v>-13.3367364972676</v>
      </c>
      <c r="I2113">
        <v>-0.58211678935412203</v>
      </c>
      <c r="J2113">
        <v>-4.8427740382185602</v>
      </c>
      <c r="K2113">
        <v>26.8417836801334</v>
      </c>
      <c r="L2113">
        <v>22.875901058969099</v>
      </c>
      <c r="M2113">
        <v>30.6370743123361</v>
      </c>
      <c r="N2113">
        <v>0.59740198648460296</v>
      </c>
      <c r="O2113">
        <v>30.549080404413498</v>
      </c>
      <c r="P2113">
        <v>113.300268066939</v>
      </c>
      <c r="Q2113">
        <v>0.12063801284523901</v>
      </c>
    </row>
    <row r="2114" spans="1:17" hidden="1" x14ac:dyDescent="0.3">
      <c r="A2114" t="s">
        <v>4416</v>
      </c>
      <c r="B2114" t="s">
        <v>4417</v>
      </c>
      <c r="C2114" t="str">
        <f>IFERROR(VLOOKUP(Table1[[#This Row],[Ticker]],[1]!Table2[[Symbol]:[Industry]],2,FALSE),"-")</f>
        <v>-</v>
      </c>
      <c r="D2114" t="s">
        <v>528</v>
      </c>
      <c r="E2114">
        <v>324.68</v>
      </c>
      <c r="F2114">
        <v>3346.3</v>
      </c>
      <c r="G2114">
        <v>83.968070764680704</v>
      </c>
      <c r="H2114">
        <v>3.0883516091030998</v>
      </c>
      <c r="I2114">
        <v>25.5925168952086</v>
      </c>
      <c r="J2114">
        <v>1.2836425992390901</v>
      </c>
      <c r="K2114">
        <v>3031.6024111572801</v>
      </c>
      <c r="L2114">
        <v>2578.3558295706598</v>
      </c>
      <c r="M2114">
        <v>68.070250875046298</v>
      </c>
      <c r="N2114">
        <v>0.35050908534616099</v>
      </c>
      <c r="O2114">
        <v>12.3629082867644</v>
      </c>
      <c r="P2114">
        <v>119.992110972322</v>
      </c>
      <c r="Q2114">
        <v>7.4446858434854005E-2</v>
      </c>
    </row>
    <row r="2115" spans="1:17" hidden="1" x14ac:dyDescent="0.3">
      <c r="A2115" t="s">
        <v>4418</v>
      </c>
      <c r="B2115" t="s">
        <v>4419</v>
      </c>
      <c r="C2115" t="str">
        <f>IFERROR(VLOOKUP(Table1[[#This Row],[Ticker]],[1]!Table2[[Symbol]:[Industry]],2,FALSE),"-")</f>
        <v>-</v>
      </c>
      <c r="D2115" t="s">
        <v>632</v>
      </c>
      <c r="E2115">
        <v>323.66905129999998</v>
      </c>
      <c r="F2115">
        <v>241.75</v>
      </c>
      <c r="G2115">
        <v>837.23575511303397</v>
      </c>
      <c r="H2115">
        <v>14.821749856917799</v>
      </c>
      <c r="I2115">
        <v>277.68750138139097</v>
      </c>
      <c r="J2115">
        <v>-0.40990366784818499</v>
      </c>
      <c r="K2115">
        <v>203.16299693675799</v>
      </c>
      <c r="L2115">
        <v>121.3593156184</v>
      </c>
      <c r="M2115">
        <v>85.049450030145394</v>
      </c>
      <c r="N2115">
        <v>1.05974587726412</v>
      </c>
      <c r="O2115">
        <v>5.2740434332988597</v>
      </c>
      <c r="P2115">
        <v>1029.67289719626</v>
      </c>
    </row>
    <row r="2116" spans="1:17" hidden="1" x14ac:dyDescent="0.3">
      <c r="A2116" t="s">
        <v>4420</v>
      </c>
      <c r="B2116" t="s">
        <v>4421</v>
      </c>
      <c r="C2116" t="str">
        <f>IFERROR(VLOOKUP(Table1[[#This Row],[Ticker]],[1]!Table2[[Symbol]:[Industry]],2,FALSE),"-")</f>
        <v>-</v>
      </c>
      <c r="D2116" t="s">
        <v>1524</v>
      </c>
      <c r="E2116">
        <v>321.02193</v>
      </c>
      <c r="F2116">
        <v>439.4</v>
      </c>
      <c r="G2116">
        <v>-62.593106768796801</v>
      </c>
      <c r="H2116">
        <v>3.4668535497008302</v>
      </c>
      <c r="I2116">
        <v>-28.307421126712001</v>
      </c>
      <c r="J2116">
        <v>3.44062594672394</v>
      </c>
      <c r="K2116">
        <v>432.77396575262998</v>
      </c>
      <c r="L2116">
        <v>483.347886587853</v>
      </c>
      <c r="M2116">
        <v>60.026612450654802</v>
      </c>
      <c r="N2116">
        <v>0.79750212886744198</v>
      </c>
      <c r="O2116">
        <v>66.135639508420496</v>
      </c>
      <c r="P2116">
        <v>26.994219653179101</v>
      </c>
      <c r="Q2116">
        <v>7.107023013015E-2</v>
      </c>
    </row>
    <row r="2117" spans="1:17" hidden="1" x14ac:dyDescent="0.3">
      <c r="A2117" t="s">
        <v>4422</v>
      </c>
      <c r="B2117" t="s">
        <v>4423</v>
      </c>
      <c r="C2117" t="str">
        <f>IFERROR(VLOOKUP(Table1[[#This Row],[Ticker]],[1]!Table2[[Symbol]:[Industry]],2,FALSE),"-")</f>
        <v>-</v>
      </c>
      <c r="D2117" t="s">
        <v>1374</v>
      </c>
      <c r="E2117">
        <v>320.99217599999997</v>
      </c>
      <c r="F2117">
        <v>175.35</v>
      </c>
      <c r="G2117">
        <v>32.973574138556501</v>
      </c>
      <c r="H2117">
        <v>8.7099418066299297</v>
      </c>
      <c r="I2117">
        <v>-6.7157887568804799</v>
      </c>
      <c r="J2117">
        <v>-5.5442404743196603</v>
      </c>
      <c r="K2117">
        <v>160.818381965773</v>
      </c>
      <c r="L2117">
        <v>142.57390774364501</v>
      </c>
      <c r="M2117">
        <v>58.078459727621002</v>
      </c>
      <c r="N2117">
        <v>1.15330498923231</v>
      </c>
      <c r="O2117">
        <v>15.1981750784146</v>
      </c>
      <c r="P2117">
        <v>80.680061823802106</v>
      </c>
      <c r="Q2117">
        <v>7.0920581820407003E-2</v>
      </c>
    </row>
    <row r="2118" spans="1:17" hidden="1" x14ac:dyDescent="0.3">
      <c r="A2118" t="s">
        <v>4424</v>
      </c>
      <c r="B2118" t="s">
        <v>4425</v>
      </c>
      <c r="C2118" t="str">
        <f>IFERROR(VLOOKUP(Table1[[#This Row],[Ticker]],[1]!Table2[[Symbol]:[Industry]],2,FALSE),"-")</f>
        <v>-</v>
      </c>
      <c r="D2118" t="s">
        <v>632</v>
      </c>
      <c r="E2118">
        <v>320.15508999999997</v>
      </c>
      <c r="F2118">
        <v>256</v>
      </c>
      <c r="G2118">
        <v>180.163115887852</v>
      </c>
      <c r="H2118">
        <v>-14.8757854386074</v>
      </c>
      <c r="I2118">
        <v>-8.3863044652085108</v>
      </c>
      <c r="J2118">
        <v>-3.2263568620290801</v>
      </c>
      <c r="K2118">
        <v>280.98239687493401</v>
      </c>
      <c r="L2118">
        <v>225.83811996601301</v>
      </c>
      <c r="M2118">
        <v>30.5915126187091</v>
      </c>
      <c r="N2118">
        <v>0.45439370078740099</v>
      </c>
      <c r="O2118">
        <v>32.8125</v>
      </c>
      <c r="P2118">
        <v>241.333333333333</v>
      </c>
    </row>
    <row r="2119" spans="1:17" hidden="1" x14ac:dyDescent="0.3">
      <c r="A2119" t="s">
        <v>4426</v>
      </c>
      <c r="B2119" t="s">
        <v>4427</v>
      </c>
      <c r="C2119" t="str">
        <f>IFERROR(VLOOKUP(Table1[[#This Row],[Ticker]],[1]!Table2[[Symbol]:[Industry]],2,FALSE),"-")</f>
        <v>-</v>
      </c>
      <c r="D2119" t="s">
        <v>262</v>
      </c>
      <c r="E2119">
        <v>320.02210226</v>
      </c>
      <c r="F2119">
        <v>1305.0999999999999</v>
      </c>
      <c r="G2119">
        <v>9.3129077132050107</v>
      </c>
      <c r="H2119">
        <v>-0.62118960948618096</v>
      </c>
      <c r="I2119">
        <v>-41.3127142387576</v>
      </c>
      <c r="J2119">
        <v>5.7124859304492199</v>
      </c>
      <c r="K2119">
        <v>1423.0957027785</v>
      </c>
      <c r="L2119">
        <v>1476.3704730371901</v>
      </c>
      <c r="M2119">
        <v>53.663296359279798</v>
      </c>
      <c r="N2119">
        <v>0.94917728439029503</v>
      </c>
      <c r="O2119">
        <v>76.231706382652604</v>
      </c>
      <c r="P2119">
        <v>39.0771526001705</v>
      </c>
      <c r="Q2119">
        <v>0.180274157985545</v>
      </c>
    </row>
    <row r="2120" spans="1:17" hidden="1" x14ac:dyDescent="0.3">
      <c r="A2120" t="s">
        <v>4428</v>
      </c>
      <c r="B2120" t="s">
        <v>4429</v>
      </c>
      <c r="C2120" t="str">
        <f>IFERROR(VLOOKUP(Table1[[#This Row],[Ticker]],[1]!Table2[[Symbol]:[Industry]],2,FALSE),"-")</f>
        <v>-</v>
      </c>
      <c r="D2120" t="s">
        <v>127</v>
      </c>
      <c r="E2120">
        <v>319.62132860999998</v>
      </c>
      <c r="F2120">
        <v>283.76</v>
      </c>
      <c r="G2120">
        <v>-3.0007872144168899</v>
      </c>
      <c r="H2120">
        <v>27.0575478947259</v>
      </c>
      <c r="I2120">
        <v>-12.658039366029</v>
      </c>
      <c r="J2120">
        <v>6.83167235115656</v>
      </c>
      <c r="K2120">
        <v>242.06416124123399</v>
      </c>
      <c r="L2120">
        <v>242.49453156017699</v>
      </c>
      <c r="M2120">
        <v>82.262532750699506</v>
      </c>
      <c r="N2120">
        <v>1.9513414289748601</v>
      </c>
      <c r="O2120">
        <v>17.229348745418601</v>
      </c>
      <c r="P2120">
        <v>48.2937026391429</v>
      </c>
      <c r="Q2120">
        <v>2.1961594862986E-2</v>
      </c>
    </row>
    <row r="2121" spans="1:17" hidden="1" x14ac:dyDescent="0.3">
      <c r="A2121" t="s">
        <v>4430</v>
      </c>
      <c r="B2121" t="s">
        <v>4431</v>
      </c>
      <c r="C2121" t="str">
        <f>IFERROR(VLOOKUP(Table1[[#This Row],[Ticker]],[1]!Table2[[Symbol]:[Industry]],2,FALSE),"-")</f>
        <v>-</v>
      </c>
      <c r="D2121" t="s">
        <v>300</v>
      </c>
      <c r="E2121">
        <v>319.43513400000001</v>
      </c>
      <c r="F2121">
        <v>163.95</v>
      </c>
      <c r="G2121">
        <v>36.177050659593199</v>
      </c>
      <c r="H2121">
        <v>-2.2651031292527</v>
      </c>
      <c r="I2121">
        <v>37.327231731255601</v>
      </c>
      <c r="J2121">
        <v>0.97090409003756695</v>
      </c>
      <c r="K2121">
        <v>150.00070924581399</v>
      </c>
      <c r="L2121">
        <v>128.32251845084201</v>
      </c>
      <c r="M2121">
        <v>57.875938499919798</v>
      </c>
      <c r="N2121">
        <v>0.61348401777534101</v>
      </c>
      <c r="O2121">
        <v>3.3851784080512299</v>
      </c>
      <c r="P2121">
        <v>93.451327433628293</v>
      </c>
      <c r="Q2121">
        <v>1.5623687735502E-2</v>
      </c>
    </row>
    <row r="2122" spans="1:17" hidden="1" x14ac:dyDescent="0.3">
      <c r="A2122" t="s">
        <v>4432</v>
      </c>
      <c r="B2122" t="s">
        <v>4433</v>
      </c>
      <c r="C2122" t="str">
        <f>IFERROR(VLOOKUP(Table1[[#This Row],[Ticker]],[1]!Table2[[Symbol]:[Industry]],2,FALSE),"-")</f>
        <v>-</v>
      </c>
      <c r="D2122" t="s">
        <v>1684</v>
      </c>
      <c r="E2122">
        <v>319.171027199999</v>
      </c>
      <c r="F2122">
        <v>60.85</v>
      </c>
      <c r="G2122">
        <v>-8.30715905862216</v>
      </c>
      <c r="H2122">
        <v>-2.06085037367238</v>
      </c>
      <c r="I2122">
        <v>0.70525372939289799</v>
      </c>
      <c r="J2122">
        <v>-1.36854091310852</v>
      </c>
      <c r="K2122">
        <v>60.568067198614003</v>
      </c>
      <c r="L2122">
        <v>57.818476352209302</v>
      </c>
      <c r="M2122">
        <v>55.8285238094657</v>
      </c>
      <c r="N2122">
        <v>0.73211102020863394</v>
      </c>
      <c r="O2122">
        <v>6.6557107641742101</v>
      </c>
      <c r="P2122">
        <v>28.078299305409299</v>
      </c>
      <c r="Q2122">
        <v>-2.0749357399728999E-2</v>
      </c>
    </row>
    <row r="2123" spans="1:17" hidden="1" x14ac:dyDescent="0.3">
      <c r="A2123" t="s">
        <v>4434</v>
      </c>
      <c r="B2123" t="s">
        <v>4435</v>
      </c>
      <c r="C2123" t="str">
        <f>IFERROR(VLOOKUP(Table1[[#This Row],[Ticker]],[1]!Table2[[Symbol]:[Industry]],2,FALSE),"-")</f>
        <v>-</v>
      </c>
      <c r="D2123" t="s">
        <v>669</v>
      </c>
      <c r="E2123">
        <v>317.61493489600002</v>
      </c>
      <c r="F2123">
        <v>20.98</v>
      </c>
      <c r="G2123">
        <v>29.175149052428399</v>
      </c>
      <c r="H2123">
        <v>1.3559334597781301</v>
      </c>
      <c r="I2123">
        <v>0.51707511645737303</v>
      </c>
      <c r="J2123">
        <v>-9.5220490579190997</v>
      </c>
      <c r="K2123">
        <v>20.9305562159714</v>
      </c>
      <c r="L2123">
        <v>19.222400039563801</v>
      </c>
      <c r="M2123">
        <v>47.7833458242322</v>
      </c>
      <c r="N2123">
        <v>2.6157505765626698</v>
      </c>
      <c r="O2123">
        <v>20.829361296472801</v>
      </c>
      <c r="P2123">
        <v>62.635658914728602</v>
      </c>
      <c r="Q2123">
        <v>6.0082365088759996E-3</v>
      </c>
    </row>
    <row r="2124" spans="1:17" hidden="1" x14ac:dyDescent="0.3">
      <c r="A2124" t="s">
        <v>4436</v>
      </c>
      <c r="B2124" t="s">
        <v>4437</v>
      </c>
      <c r="C2124" t="str">
        <f>IFERROR(VLOOKUP(Table1[[#This Row],[Ticker]],[1]!Table2[[Symbol]:[Industry]],2,FALSE),"-")</f>
        <v>-</v>
      </c>
      <c r="D2124" t="s">
        <v>528</v>
      </c>
      <c r="E2124">
        <v>317.13672759999997</v>
      </c>
      <c r="F2124">
        <v>14</v>
      </c>
      <c r="G2124">
        <v>49.263888105361801</v>
      </c>
      <c r="H2124">
        <v>-8.4808554853052396</v>
      </c>
      <c r="I2124">
        <v>19.0153952368162</v>
      </c>
      <c r="J2124">
        <v>7.4883806458773003</v>
      </c>
      <c r="K2124">
        <v>13.6619970529882</v>
      </c>
      <c r="L2124">
        <v>11.5095245759221</v>
      </c>
      <c r="M2124">
        <v>46.454083448130604</v>
      </c>
      <c r="N2124">
        <v>0.229108751538565</v>
      </c>
      <c r="O2124">
        <v>19.285714285714199</v>
      </c>
      <c r="P2124">
        <v>117.05426356589101</v>
      </c>
    </row>
    <row r="2125" spans="1:17" hidden="1" x14ac:dyDescent="0.3">
      <c r="A2125" t="s">
        <v>4438</v>
      </c>
      <c r="B2125" t="s">
        <v>4439</v>
      </c>
      <c r="C2125" t="str">
        <f>IFERROR(VLOOKUP(Table1[[#This Row],[Ticker]],[1]!Table2[[Symbol]:[Industry]],2,FALSE),"-")</f>
        <v>-</v>
      </c>
      <c r="D2125" t="s">
        <v>139</v>
      </c>
      <c r="E2125">
        <v>316.61195132</v>
      </c>
      <c r="F2125">
        <v>302</v>
      </c>
      <c r="G2125">
        <v>29.183123534087098</v>
      </c>
      <c r="H2125">
        <v>9.8385002756782693</v>
      </c>
      <c r="I2125">
        <v>-5.6507221324591397</v>
      </c>
      <c r="J2125">
        <v>-4.2640703345148498</v>
      </c>
      <c r="K2125">
        <v>290.06074031296998</v>
      </c>
      <c r="L2125">
        <v>268.369304359826</v>
      </c>
      <c r="M2125">
        <v>53.635353415627101</v>
      </c>
      <c r="N2125">
        <v>1.2807951987996999</v>
      </c>
      <c r="O2125">
        <v>7.6158940397350996</v>
      </c>
      <c r="P2125">
        <v>65.842943437671593</v>
      </c>
      <c r="Q2125">
        <v>6.3226853943934999E-2</v>
      </c>
    </row>
    <row r="2126" spans="1:17" hidden="1" x14ac:dyDescent="0.3">
      <c r="A2126" t="s">
        <v>4440</v>
      </c>
      <c r="B2126" t="s">
        <v>4441</v>
      </c>
      <c r="C2126" t="str">
        <f>IFERROR(VLOOKUP(Table1[[#This Row],[Ticker]],[1]!Table2[[Symbol]:[Industry]],2,FALSE),"-")</f>
        <v>-</v>
      </c>
      <c r="D2126" t="s">
        <v>136</v>
      </c>
      <c r="E2126">
        <v>316.40072040000001</v>
      </c>
      <c r="F2126">
        <v>39.549999999999997</v>
      </c>
      <c r="G2126">
        <v>783.63067428162503</v>
      </c>
      <c r="H2126">
        <v>-20.677175706730502</v>
      </c>
      <c r="I2126">
        <v>4.6631269361867497E-2</v>
      </c>
      <c r="J2126">
        <v>8.7983105530430201</v>
      </c>
      <c r="K2126">
        <v>41.515949043219301</v>
      </c>
      <c r="L2126">
        <v>29.864179931871799</v>
      </c>
      <c r="M2126">
        <v>39.912176134765602</v>
      </c>
      <c r="N2126">
        <v>2.9972450231247598</v>
      </c>
      <c r="O2126">
        <v>36.536030341340002</v>
      </c>
      <c r="P2126">
        <v>938.05774278215199</v>
      </c>
      <c r="Q2126">
        <v>0.29937624901627602</v>
      </c>
    </row>
    <row r="2127" spans="1:17" hidden="1" x14ac:dyDescent="0.3">
      <c r="A2127" t="s">
        <v>4442</v>
      </c>
      <c r="B2127" t="s">
        <v>4443</v>
      </c>
      <c r="C2127" t="str">
        <f>IFERROR(VLOOKUP(Table1[[#This Row],[Ticker]],[1]!Table2[[Symbol]:[Industry]],2,FALSE),"-")</f>
        <v>-</v>
      </c>
      <c r="D2127" t="s">
        <v>669</v>
      </c>
      <c r="E2127">
        <v>315.91863496899998</v>
      </c>
      <c r="F2127">
        <v>50.18</v>
      </c>
      <c r="G2127">
        <v>3.7991449500034702</v>
      </c>
      <c r="H2127">
        <v>-12.783192846014799</v>
      </c>
      <c r="I2127">
        <v>-32.534237691752601</v>
      </c>
      <c r="J2127">
        <v>-4.2946077937982299</v>
      </c>
      <c r="K2127">
        <v>50.999887518896401</v>
      </c>
      <c r="L2127">
        <v>50.684997400010701</v>
      </c>
      <c r="M2127">
        <v>32.624288544849598</v>
      </c>
      <c r="N2127">
        <v>1.2148394917900101</v>
      </c>
      <c r="O2127">
        <v>55.062400885131296</v>
      </c>
      <c r="P2127">
        <v>45.974966978545801</v>
      </c>
      <c r="Q2127">
        <v>0.143576171090707</v>
      </c>
    </row>
    <row r="2128" spans="1:17" hidden="1" x14ac:dyDescent="0.3">
      <c r="A2128" t="s">
        <v>4444</v>
      </c>
      <c r="B2128" t="s">
        <v>4445</v>
      </c>
      <c r="C2128" t="str">
        <f>IFERROR(VLOOKUP(Table1[[#This Row],[Ticker]],[1]!Table2[[Symbol]:[Industry]],2,FALSE),"-")</f>
        <v>-</v>
      </c>
      <c r="D2128" t="s">
        <v>262</v>
      </c>
      <c r="E2128">
        <v>315.74099999999999</v>
      </c>
      <c r="F2128">
        <v>300.39999999999998</v>
      </c>
      <c r="G2128">
        <v>93.522913480686995</v>
      </c>
      <c r="H2128">
        <v>52.556680484564801</v>
      </c>
      <c r="I2128">
        <v>93.330829909199494</v>
      </c>
      <c r="J2128">
        <v>5.2355001122205396</v>
      </c>
      <c r="K2128">
        <v>234.73216754140299</v>
      </c>
      <c r="L2128">
        <v>190.50424335560101</v>
      </c>
      <c r="M2128">
        <v>72.981147714367395</v>
      </c>
      <c r="N2128">
        <v>2.5919248964024999</v>
      </c>
      <c r="O2128">
        <v>13.848202396804201</v>
      </c>
      <c r="P2128">
        <v>146.128635804997</v>
      </c>
      <c r="Q2128">
        <v>0.17926989888269701</v>
      </c>
    </row>
    <row r="2129" spans="1:17" hidden="1" x14ac:dyDescent="0.3">
      <c r="A2129" t="s">
        <v>4446</v>
      </c>
      <c r="B2129" t="s">
        <v>4447</v>
      </c>
      <c r="C2129" t="str">
        <f>IFERROR(VLOOKUP(Table1[[#This Row],[Ticker]],[1]!Table2[[Symbol]:[Industry]],2,FALSE),"-")</f>
        <v>-</v>
      </c>
      <c r="D2129" t="s">
        <v>54</v>
      </c>
      <c r="E2129">
        <v>315.60113999999999</v>
      </c>
      <c r="F2129">
        <v>1005.6</v>
      </c>
      <c r="G2129">
        <v>28.009930103882301</v>
      </c>
      <c r="H2129">
        <v>27.726162409334702</v>
      </c>
      <c r="I2129">
        <v>-37.064357122765301</v>
      </c>
      <c r="J2129">
        <v>-9.9679713991502492</v>
      </c>
      <c r="K2129">
        <v>886.26662333276101</v>
      </c>
      <c r="L2129">
        <v>891.39399078749102</v>
      </c>
      <c r="M2129">
        <v>66.477239314751998</v>
      </c>
      <c r="N2129">
        <v>2.9746403135487198</v>
      </c>
      <c r="O2129">
        <v>47.165871121718297</v>
      </c>
      <c r="P2129">
        <v>71.204812439702593</v>
      </c>
      <c r="Q2129">
        <v>6.2920670905068005E-2</v>
      </c>
    </row>
    <row r="2130" spans="1:17" hidden="1" x14ac:dyDescent="0.3">
      <c r="A2130" t="s">
        <v>4448</v>
      </c>
      <c r="B2130" t="s">
        <v>4449</v>
      </c>
      <c r="C2130" t="str">
        <f>IFERROR(VLOOKUP(Table1[[#This Row],[Ticker]],[1]!Table2[[Symbol]:[Industry]],2,FALSE),"-")</f>
        <v>-</v>
      </c>
      <c r="D2130" t="s">
        <v>993</v>
      </c>
      <c r="E2130">
        <v>314.84918515999999</v>
      </c>
      <c r="F2130">
        <v>66.900000000000006</v>
      </c>
      <c r="G2130">
        <v>61.378612255891603</v>
      </c>
      <c r="H2130">
        <v>-6.5170307970764503</v>
      </c>
      <c r="I2130">
        <v>18.584029912268299</v>
      </c>
      <c r="J2130">
        <v>-3.8342102461496199</v>
      </c>
      <c r="K2130">
        <v>64.037595333370106</v>
      </c>
      <c r="L2130">
        <v>51.380094203007403</v>
      </c>
      <c r="M2130">
        <v>43.145217749035098</v>
      </c>
      <c r="N2130">
        <v>0.18840701889610101</v>
      </c>
      <c r="O2130">
        <v>28.430493273542499</v>
      </c>
      <c r="P2130">
        <v>106.800618238021</v>
      </c>
      <c r="Q2130">
        <v>8.0267894370807003E-2</v>
      </c>
    </row>
    <row r="2131" spans="1:17" hidden="1" x14ac:dyDescent="0.3">
      <c r="A2131" t="s">
        <v>4450</v>
      </c>
      <c r="B2131" t="s">
        <v>4451</v>
      </c>
      <c r="C2131" t="str">
        <f>IFERROR(VLOOKUP(Table1[[#This Row],[Ticker]],[1]!Table2[[Symbol]:[Industry]],2,FALSE),"-")</f>
        <v>-</v>
      </c>
      <c r="D2131" t="s">
        <v>4452</v>
      </c>
      <c r="E2131">
        <v>314.130717</v>
      </c>
      <c r="F2131">
        <v>131.1</v>
      </c>
      <c r="G2131">
        <v>-47.672823471812002</v>
      </c>
      <c r="H2131">
        <v>-7.4735029849697803</v>
      </c>
      <c r="I2131">
        <v>-37.393756453753198</v>
      </c>
      <c r="J2131">
        <v>-2.0096229461726902</v>
      </c>
      <c r="K2131">
        <v>138.212059898327</v>
      </c>
      <c r="L2131">
        <v>152.52680549555501</v>
      </c>
      <c r="M2131">
        <v>43.422418901920302</v>
      </c>
      <c r="N2131">
        <v>1.01126262100551</v>
      </c>
      <c r="O2131">
        <v>68.573607932875603</v>
      </c>
      <c r="P2131">
        <v>4.6706586826347198</v>
      </c>
    </row>
    <row r="2132" spans="1:17" hidden="1" x14ac:dyDescent="0.3">
      <c r="A2132" t="s">
        <v>4453</v>
      </c>
      <c r="B2132" t="s">
        <v>4454</v>
      </c>
      <c r="C2132" t="str">
        <f>IFERROR(VLOOKUP(Table1[[#This Row],[Ticker]],[1]!Table2[[Symbol]:[Industry]],2,FALSE),"-")</f>
        <v>-</v>
      </c>
      <c r="D2132" t="s">
        <v>499</v>
      </c>
      <c r="E2132">
        <v>314.120025</v>
      </c>
      <c r="F2132">
        <v>12.25</v>
      </c>
      <c r="G2132">
        <v>108.099832782937</v>
      </c>
      <c r="H2132">
        <v>8.3679120403841498</v>
      </c>
      <c r="I2132">
        <v>-35.852973243325401</v>
      </c>
      <c r="J2132">
        <v>18.126984711356702</v>
      </c>
      <c r="K2132">
        <v>12.494010251251201</v>
      </c>
      <c r="L2132">
        <v>12.934475741766899</v>
      </c>
      <c r="M2132">
        <v>64.9137333053677</v>
      </c>
      <c r="N2132">
        <v>1.5081570996978799</v>
      </c>
      <c r="O2132">
        <v>90.612244897959201</v>
      </c>
      <c r="P2132">
        <v>137.864077669902</v>
      </c>
      <c r="Q2132">
        <v>0.22445918566832301</v>
      </c>
    </row>
    <row r="2133" spans="1:17" hidden="1" x14ac:dyDescent="0.3">
      <c r="A2133" t="s">
        <v>4455</v>
      </c>
      <c r="B2133" t="s">
        <v>4456</v>
      </c>
      <c r="C2133" t="str">
        <f>IFERROR(VLOOKUP(Table1[[#This Row],[Ticker]],[1]!Table2[[Symbol]:[Industry]],2,FALSE),"-")</f>
        <v>-</v>
      </c>
      <c r="D2133" t="s">
        <v>46</v>
      </c>
      <c r="E2133">
        <v>314.08</v>
      </c>
      <c r="F2133">
        <v>205.65</v>
      </c>
      <c r="G2133">
        <v>-36.498938764516403</v>
      </c>
      <c r="H2133">
        <v>8.5978987719188709</v>
      </c>
      <c r="I2133">
        <v>-19.576009488780901</v>
      </c>
      <c r="J2133">
        <v>18.195410445749001</v>
      </c>
      <c r="K2133">
        <v>185.699219977019</v>
      </c>
      <c r="M2133">
        <v>79.588815486171001</v>
      </c>
      <c r="N2133">
        <v>1.1476793248945101</v>
      </c>
      <c r="O2133">
        <v>56.965718453683401</v>
      </c>
      <c r="P2133">
        <v>41.778697001034097</v>
      </c>
    </row>
    <row r="2134" spans="1:17" hidden="1" x14ac:dyDescent="0.3">
      <c r="A2134" t="s">
        <v>4457</v>
      </c>
      <c r="B2134" t="s">
        <v>4458</v>
      </c>
      <c r="C2134" t="str">
        <f>IFERROR(VLOOKUP(Table1[[#This Row],[Ticker]],[1]!Table2[[Symbol]:[Industry]],2,FALSE),"-")</f>
        <v>-</v>
      </c>
      <c r="E2134">
        <v>313.73938290000001</v>
      </c>
      <c r="F2134">
        <v>1076.0999999999999</v>
      </c>
      <c r="G2134">
        <v>1046.94433903867</v>
      </c>
      <c r="H2134">
        <v>-16.118583792516901</v>
      </c>
      <c r="I2134">
        <v>161.26574046157901</v>
      </c>
      <c r="J2134">
        <v>3.40915301573895</v>
      </c>
      <c r="K2134">
        <v>1057.2493213217599</v>
      </c>
      <c r="M2134">
        <v>52.416309764652297</v>
      </c>
      <c r="N2134">
        <v>0.99467480663082897</v>
      </c>
      <c r="O2134">
        <v>28.975002323204102</v>
      </c>
      <c r="P2134">
        <v>1135.4764638346701</v>
      </c>
    </row>
    <row r="2135" spans="1:17" hidden="1" x14ac:dyDescent="0.3">
      <c r="A2135" t="s">
        <v>4459</v>
      </c>
      <c r="B2135" t="s">
        <v>4460</v>
      </c>
      <c r="C2135" t="str">
        <f>IFERROR(VLOOKUP(Table1[[#This Row],[Ticker]],[1]!Table2[[Symbol]:[Industry]],2,FALSE),"-")</f>
        <v>-</v>
      </c>
      <c r="D2135" t="s">
        <v>51</v>
      </c>
      <c r="E2135">
        <v>313.10547924999997</v>
      </c>
      <c r="F2135">
        <v>311</v>
      </c>
      <c r="G2135">
        <v>-32.682927577772404</v>
      </c>
      <c r="H2135">
        <v>15.1731396911182</v>
      </c>
      <c r="I2135">
        <v>-21.965931878304801</v>
      </c>
      <c r="J2135">
        <v>12.694778056686699</v>
      </c>
      <c r="K2135">
        <v>277.63517057655099</v>
      </c>
      <c r="L2135">
        <v>313.01046284508902</v>
      </c>
      <c r="M2135">
        <v>85.586763255442605</v>
      </c>
      <c r="N2135">
        <v>2.57024071166928</v>
      </c>
      <c r="O2135">
        <v>50.739549839228303</v>
      </c>
      <c r="P2135">
        <v>29.5833333333333</v>
      </c>
      <c r="Q2135">
        <v>-0.14447706938789801</v>
      </c>
    </row>
    <row r="2136" spans="1:17" hidden="1" x14ac:dyDescent="0.3">
      <c r="A2136" t="s">
        <v>4461</v>
      </c>
      <c r="B2136" t="s">
        <v>4462</v>
      </c>
      <c r="C2136" t="str">
        <f>IFERROR(VLOOKUP(Table1[[#This Row],[Ticker]],[1]!Table2[[Symbol]:[Industry]],2,FALSE),"-")</f>
        <v>-</v>
      </c>
      <c r="D2136" t="s">
        <v>262</v>
      </c>
      <c r="E2136">
        <v>313.05712499999998</v>
      </c>
      <c r="F2136">
        <v>826.85</v>
      </c>
      <c r="G2136">
        <v>12.208625992155399</v>
      </c>
      <c r="H2136">
        <v>23.131790318968299</v>
      </c>
      <c r="I2136">
        <v>30.451738308941</v>
      </c>
      <c r="J2136">
        <v>21.5486826260607</v>
      </c>
      <c r="K2136">
        <v>673.38167368666996</v>
      </c>
      <c r="L2136">
        <v>623.03011226337503</v>
      </c>
      <c r="M2136">
        <v>92.026233041674203</v>
      </c>
      <c r="N2136">
        <v>2.1625793226112702</v>
      </c>
      <c r="O2136">
        <v>1.9290076797484399</v>
      </c>
      <c r="P2136">
        <v>51.715596330275197</v>
      </c>
      <c r="Q2136">
        <v>9.7625023391540999E-2</v>
      </c>
    </row>
    <row r="2137" spans="1:17" hidden="1" x14ac:dyDescent="0.3">
      <c r="A2137" t="s">
        <v>4463</v>
      </c>
      <c r="B2137" t="s">
        <v>4464</v>
      </c>
      <c r="C2137" t="str">
        <f>IFERROR(VLOOKUP(Table1[[#This Row],[Ticker]],[1]!Table2[[Symbol]:[Industry]],2,FALSE),"-")</f>
        <v>-</v>
      </c>
      <c r="D2137" t="s">
        <v>528</v>
      </c>
      <c r="E2137">
        <v>313.01715999999999</v>
      </c>
      <c r="F2137">
        <v>203</v>
      </c>
      <c r="G2137">
        <v>22.661044195479299</v>
      </c>
      <c r="H2137">
        <v>28.156472625908599</v>
      </c>
      <c r="I2137">
        <v>38.297555455732699</v>
      </c>
      <c r="J2137">
        <v>-0.61129953783226199</v>
      </c>
      <c r="K2137">
        <v>177.79618425674099</v>
      </c>
      <c r="M2137">
        <v>60.644647180579199</v>
      </c>
      <c r="N2137">
        <v>0.71305936073059295</v>
      </c>
      <c r="O2137">
        <v>1.87192118226602</v>
      </c>
      <c r="P2137">
        <v>77.758318739054204</v>
      </c>
    </row>
    <row r="2138" spans="1:17" hidden="1" x14ac:dyDescent="0.3">
      <c r="A2138" t="s">
        <v>4465</v>
      </c>
      <c r="B2138" t="s">
        <v>4466</v>
      </c>
      <c r="C2138" t="str">
        <f>IFERROR(VLOOKUP(Table1[[#This Row],[Ticker]],[1]!Table2[[Symbol]:[Industry]],2,FALSE),"-")</f>
        <v>-</v>
      </c>
      <c r="D2138" t="s">
        <v>306</v>
      </c>
      <c r="E2138">
        <v>312.18036000000001</v>
      </c>
      <c r="F2138">
        <v>177</v>
      </c>
      <c r="G2138">
        <v>0.28718788305656701</v>
      </c>
      <c r="H2138">
        <v>-10.7498408542245</v>
      </c>
      <c r="I2138">
        <v>-29.235647295776701</v>
      </c>
      <c r="J2138">
        <v>-5.9541807362174204</v>
      </c>
      <c r="K2138">
        <v>183.023424009862</v>
      </c>
      <c r="L2138">
        <v>182.97316781391601</v>
      </c>
      <c r="M2138">
        <v>32.609919634099199</v>
      </c>
      <c r="N2138">
        <v>0.903564727954971</v>
      </c>
      <c r="O2138">
        <v>40.677966101694899</v>
      </c>
      <c r="P2138">
        <v>43.319838056680098</v>
      </c>
    </row>
    <row r="2139" spans="1:17" hidden="1" x14ac:dyDescent="0.3">
      <c r="A2139" t="s">
        <v>4467</v>
      </c>
      <c r="B2139" t="s">
        <v>4468</v>
      </c>
      <c r="C2139" t="str">
        <f>IFERROR(VLOOKUP(Table1[[#This Row],[Ticker]],[1]!Table2[[Symbol]:[Industry]],2,FALSE),"-")</f>
        <v>-</v>
      </c>
      <c r="D2139" t="s">
        <v>46</v>
      </c>
      <c r="E2139">
        <v>311.633884696</v>
      </c>
      <c r="F2139">
        <v>43.48</v>
      </c>
      <c r="G2139">
        <v>159.139409598084</v>
      </c>
      <c r="H2139">
        <v>2.9936784308564302</v>
      </c>
      <c r="I2139">
        <v>72.883019061460004</v>
      </c>
      <c r="J2139">
        <v>17.687596332151799</v>
      </c>
      <c r="K2139">
        <v>35.841551801455601</v>
      </c>
      <c r="L2139">
        <v>28.0796167136623</v>
      </c>
      <c r="M2139">
        <v>80.7890149436505</v>
      </c>
      <c r="N2139">
        <v>1.0615889823526099</v>
      </c>
      <c r="O2139">
        <v>6.2557497700092197</v>
      </c>
      <c r="P2139">
        <v>234.461538461538</v>
      </c>
      <c r="Q2139">
        <v>7.9293043748801001E-2</v>
      </c>
    </row>
    <row r="2140" spans="1:17" hidden="1" x14ac:dyDescent="0.3">
      <c r="A2140" t="s">
        <v>4469</v>
      </c>
      <c r="B2140" t="s">
        <v>4470</v>
      </c>
      <c r="C2140" t="str">
        <f>IFERROR(VLOOKUP(Table1[[#This Row],[Ticker]],[1]!Table2[[Symbol]:[Industry]],2,FALSE),"-")</f>
        <v>-</v>
      </c>
      <c r="D2140" t="s">
        <v>971</v>
      </c>
      <c r="E2140">
        <v>311.08273202499998</v>
      </c>
      <c r="F2140">
        <v>967.4</v>
      </c>
      <c r="G2140">
        <v>-18.4408847028458</v>
      </c>
      <c r="H2140">
        <v>-14.4442280251057</v>
      </c>
      <c r="I2140">
        <v>3.48928764988371</v>
      </c>
      <c r="J2140">
        <v>-4.6580953516133202E-3</v>
      </c>
      <c r="K2140">
        <v>1018.79123528046</v>
      </c>
      <c r="L2140">
        <v>943.27938149368299</v>
      </c>
      <c r="M2140">
        <v>40.228999584791303</v>
      </c>
      <c r="N2140">
        <v>0.58550237457736398</v>
      </c>
      <c r="O2140">
        <v>43.373992143890803</v>
      </c>
      <c r="P2140">
        <v>28.986666666666601</v>
      </c>
      <c r="Q2140">
        <v>-7.8035820209737997E-2</v>
      </c>
    </row>
    <row r="2141" spans="1:17" hidden="1" x14ac:dyDescent="0.3">
      <c r="A2141" t="s">
        <v>4471</v>
      </c>
      <c r="B2141" t="s">
        <v>4472</v>
      </c>
      <c r="C2141" t="str">
        <f>IFERROR(VLOOKUP(Table1[[#This Row],[Ticker]],[1]!Table2[[Symbol]:[Industry]],2,FALSE),"-")</f>
        <v>-</v>
      </c>
      <c r="D2141" t="s">
        <v>1647</v>
      </c>
      <c r="E2141">
        <v>309.26006999999998</v>
      </c>
      <c r="F2141">
        <v>33.979999999999997</v>
      </c>
      <c r="G2141">
        <v>-64.730752063998906</v>
      </c>
      <c r="H2141">
        <v>15.7104214579442</v>
      </c>
      <c r="I2141">
        <v>-27.333353039227902</v>
      </c>
      <c r="J2141">
        <v>33.2943292678708</v>
      </c>
      <c r="K2141">
        <v>28.392006429103901</v>
      </c>
      <c r="L2141">
        <v>34.896713330121699</v>
      </c>
      <c r="M2141">
        <v>64.928753035110603</v>
      </c>
      <c r="N2141">
        <v>5.5796725869893899</v>
      </c>
      <c r="O2141">
        <v>80.007847753580506</v>
      </c>
      <c r="P2141">
        <v>46.150537634408501</v>
      </c>
      <c r="Q2141">
        <v>0.13438741962780501</v>
      </c>
    </row>
    <row r="2142" spans="1:17" hidden="1" x14ac:dyDescent="0.3">
      <c r="A2142" t="s">
        <v>4473</v>
      </c>
      <c r="B2142" t="s">
        <v>4474</v>
      </c>
      <c r="C2142" t="str">
        <f>IFERROR(VLOOKUP(Table1[[#This Row],[Ticker]],[1]!Table2[[Symbol]:[Industry]],2,FALSE),"-")</f>
        <v>-</v>
      </c>
      <c r="D2142" t="s">
        <v>528</v>
      </c>
      <c r="E2142">
        <v>308.71183128000001</v>
      </c>
      <c r="F2142">
        <v>336.1</v>
      </c>
      <c r="G2142">
        <v>126.83952869794</v>
      </c>
      <c r="H2142">
        <v>0.183193823048691</v>
      </c>
      <c r="I2142">
        <v>-46.759523564575296</v>
      </c>
      <c r="J2142">
        <v>2.49592212400702</v>
      </c>
      <c r="K2142">
        <v>349.96236505501702</v>
      </c>
      <c r="L2142">
        <v>330.16181090495797</v>
      </c>
      <c r="M2142">
        <v>50.642010994827501</v>
      </c>
      <c r="N2142">
        <v>0.67989225764216099</v>
      </c>
      <c r="O2142">
        <v>56.8878310026777</v>
      </c>
      <c r="P2142">
        <v>180.083333333333</v>
      </c>
      <c r="Q2142">
        <v>0.25910706115569399</v>
      </c>
    </row>
    <row r="2143" spans="1:17" hidden="1" x14ac:dyDescent="0.3">
      <c r="A2143" t="s">
        <v>4475</v>
      </c>
      <c r="B2143" t="s">
        <v>4476</v>
      </c>
      <c r="C2143" t="str">
        <f>IFERROR(VLOOKUP(Table1[[#This Row],[Ticker]],[1]!Table2[[Symbol]:[Industry]],2,FALSE),"-")</f>
        <v>-</v>
      </c>
      <c r="D2143" t="s">
        <v>402</v>
      </c>
      <c r="E2143">
        <v>308.30144629500001</v>
      </c>
      <c r="F2143">
        <v>128.19999999999999</v>
      </c>
      <c r="G2143">
        <v>10.575109245492101</v>
      </c>
      <c r="H2143">
        <v>-0.49699755981956201</v>
      </c>
      <c r="I2143">
        <v>26.211620505745501</v>
      </c>
      <c r="J2143">
        <v>2.3765546654851399</v>
      </c>
      <c r="K2143">
        <v>126.55916684006201</v>
      </c>
      <c r="M2143">
        <v>57.771471400334299</v>
      </c>
      <c r="N2143">
        <v>0.77008130081300796</v>
      </c>
      <c r="O2143">
        <v>36.427457098283902</v>
      </c>
      <c r="P2143">
        <v>86.744355426074193</v>
      </c>
    </row>
    <row r="2144" spans="1:17" hidden="1" x14ac:dyDescent="0.3">
      <c r="A2144" t="s">
        <v>4477</v>
      </c>
      <c r="B2144" t="s">
        <v>4478</v>
      </c>
      <c r="C2144" t="str">
        <f>IFERROR(VLOOKUP(Table1[[#This Row],[Ticker]],[1]!Table2[[Symbol]:[Industry]],2,FALSE),"-")</f>
        <v>-</v>
      </c>
      <c r="D2144" t="s">
        <v>46</v>
      </c>
      <c r="E2144">
        <v>308.0856</v>
      </c>
      <c r="F2144">
        <v>295.14999999999998</v>
      </c>
      <c r="G2144">
        <v>-6.4768597574750899</v>
      </c>
      <c r="H2144">
        <v>-27.481529563933801</v>
      </c>
      <c r="I2144">
        <v>-7.4598622859097103</v>
      </c>
      <c r="J2144">
        <v>-10.461650979676101</v>
      </c>
      <c r="K2144">
        <v>310.619566646652</v>
      </c>
      <c r="M2144">
        <v>37.088742139254997</v>
      </c>
      <c r="N2144">
        <v>0.706189926951172</v>
      </c>
      <c r="O2144">
        <v>43.825173640521697</v>
      </c>
      <c r="P2144">
        <v>72.199533255542505</v>
      </c>
    </row>
    <row r="2145" spans="1:17" hidden="1" x14ac:dyDescent="0.3">
      <c r="A2145" t="s">
        <v>4479</v>
      </c>
      <c r="B2145" t="s">
        <v>4480</v>
      </c>
      <c r="C2145" t="str">
        <f>IFERROR(VLOOKUP(Table1[[#This Row],[Ticker]],[1]!Table2[[Symbol]:[Industry]],2,FALSE),"-")</f>
        <v>-</v>
      </c>
      <c r="D2145" t="s">
        <v>971</v>
      </c>
      <c r="E2145">
        <v>306.36864530999998</v>
      </c>
      <c r="F2145">
        <v>4973.95</v>
      </c>
      <c r="G2145">
        <v>18.221533578417802</v>
      </c>
      <c r="H2145">
        <v>9.0093105007053698</v>
      </c>
      <c r="I2145">
        <v>15.0590618644312</v>
      </c>
      <c r="J2145">
        <v>4.4354205550885801</v>
      </c>
      <c r="K2145">
        <v>4498.8615933493402</v>
      </c>
      <c r="L2145">
        <v>4006.2835201109501</v>
      </c>
      <c r="M2145">
        <v>61.1221445537766</v>
      </c>
      <c r="N2145">
        <v>0.68308364945669597</v>
      </c>
      <c r="O2145">
        <v>8.3645794589813001</v>
      </c>
      <c r="P2145">
        <v>57.903174603174598</v>
      </c>
      <c r="Q2145">
        <v>1.5890620506927002E-2</v>
      </c>
    </row>
    <row r="2146" spans="1:17" hidden="1" x14ac:dyDescent="0.3">
      <c r="A2146" t="s">
        <v>4481</v>
      </c>
      <c r="B2146" t="s">
        <v>4482</v>
      </c>
      <c r="C2146" t="str">
        <f>IFERROR(VLOOKUP(Table1[[#This Row],[Ticker]],[1]!Table2[[Symbol]:[Industry]],2,FALSE),"-")</f>
        <v>-</v>
      </c>
      <c r="D2146" t="s">
        <v>193</v>
      </c>
      <c r="E2146">
        <v>306.343374799</v>
      </c>
      <c r="F2146">
        <v>143.12</v>
      </c>
      <c r="G2146">
        <v>140.01897848720901</v>
      </c>
      <c r="H2146">
        <v>-11.6859230561427</v>
      </c>
      <c r="I2146">
        <v>12.9770621104105</v>
      </c>
      <c r="J2146">
        <v>2.46309964740195</v>
      </c>
      <c r="K2146">
        <v>141.59210987539399</v>
      </c>
      <c r="L2146">
        <v>117.303879575876</v>
      </c>
      <c r="M2146">
        <v>59.0066281655387</v>
      </c>
      <c r="N2146">
        <v>1.1676338280021501</v>
      </c>
      <c r="O2146">
        <v>17.384013415315799</v>
      </c>
      <c r="P2146">
        <v>177.63336566440299</v>
      </c>
      <c r="Q2146">
        <v>0.107932380122118</v>
      </c>
    </row>
    <row r="2147" spans="1:17" hidden="1" x14ac:dyDescent="0.3">
      <c r="A2147" t="s">
        <v>4483</v>
      </c>
      <c r="B2147" t="s">
        <v>4484</v>
      </c>
      <c r="C2147" t="str">
        <f>IFERROR(VLOOKUP(Table1[[#This Row],[Ticker]],[1]!Table2[[Symbol]:[Industry]],2,FALSE),"-")</f>
        <v>-</v>
      </c>
      <c r="D2147" t="s">
        <v>1187</v>
      </c>
      <c r="E2147">
        <v>305.02999999999997</v>
      </c>
      <c r="F2147">
        <v>13</v>
      </c>
      <c r="G2147">
        <v>-15.226799953044701</v>
      </c>
      <c r="H2147">
        <v>-6.1312598911621699</v>
      </c>
      <c r="I2147">
        <v>-21.929152066428301</v>
      </c>
      <c r="J2147">
        <v>6.22238541403767</v>
      </c>
      <c r="K2147">
        <v>12.553292473367501</v>
      </c>
      <c r="L2147">
        <v>12.1196298017082</v>
      </c>
      <c r="M2147">
        <v>62.971160960781603</v>
      </c>
      <c r="N2147">
        <v>1.0665307726328199</v>
      </c>
      <c r="O2147">
        <v>35.769230769230703</v>
      </c>
      <c r="P2147">
        <v>53.846153846153797</v>
      </c>
      <c r="Q2147">
        <v>6.2537653825148004E-2</v>
      </c>
    </row>
    <row r="2148" spans="1:17" hidden="1" x14ac:dyDescent="0.3">
      <c r="A2148" t="s">
        <v>4485</v>
      </c>
      <c r="B2148" t="s">
        <v>4486</v>
      </c>
      <c r="C2148" t="str">
        <f>IFERROR(VLOOKUP(Table1[[#This Row],[Ticker]],[1]!Table2[[Symbol]:[Industry]],2,FALSE),"-")</f>
        <v>-</v>
      </c>
      <c r="D2148" t="s">
        <v>993</v>
      </c>
      <c r="E2148">
        <v>304.57916</v>
      </c>
      <c r="F2148">
        <v>16.55</v>
      </c>
      <c r="G2148">
        <v>-39.6531337758543</v>
      </c>
      <c r="H2148">
        <v>-2.5131414119245998</v>
      </c>
      <c r="I2148">
        <v>-19.556305055283399</v>
      </c>
      <c r="J2148">
        <v>-1.1390703345148501</v>
      </c>
      <c r="K2148">
        <v>16.414067597852</v>
      </c>
      <c r="L2148">
        <v>16.6579937800234</v>
      </c>
      <c r="M2148">
        <v>46.434617000140001</v>
      </c>
      <c r="N2148">
        <v>0.62208162391984201</v>
      </c>
      <c r="O2148">
        <v>21.1480362537764</v>
      </c>
      <c r="P2148">
        <v>17.375886524822601</v>
      </c>
      <c r="Q2148">
        <v>-7.8975282418972004E-2</v>
      </c>
    </row>
    <row r="2149" spans="1:17" hidden="1" x14ac:dyDescent="0.3">
      <c r="A2149" t="s">
        <v>4487</v>
      </c>
      <c r="B2149" t="s">
        <v>4488</v>
      </c>
      <c r="C2149" t="str">
        <f>IFERROR(VLOOKUP(Table1[[#This Row],[Ticker]],[1]!Table2[[Symbol]:[Industry]],2,FALSE),"-")</f>
        <v>-</v>
      </c>
      <c r="D2149" t="s">
        <v>632</v>
      </c>
      <c r="E2149">
        <v>304.02539999999999</v>
      </c>
      <c r="F2149">
        <v>88.2</v>
      </c>
      <c r="G2149">
        <v>2075.2357551130299</v>
      </c>
      <c r="H2149">
        <v>39.124214561392499</v>
      </c>
      <c r="I2149">
        <v>269.35052724285299</v>
      </c>
      <c r="J2149">
        <v>2.0188244023272501</v>
      </c>
      <c r="K2149">
        <v>63.930233725586902</v>
      </c>
      <c r="L2149">
        <v>37.112461595697503</v>
      </c>
      <c r="M2149">
        <v>83.947035635275</v>
      </c>
      <c r="N2149">
        <v>3.5107165888810599</v>
      </c>
      <c r="O2149">
        <v>2.72108843537415</v>
      </c>
      <c r="P2149">
        <v>2105</v>
      </c>
      <c r="Q2149">
        <v>0.19056084131966</v>
      </c>
    </row>
    <row r="2150" spans="1:17" hidden="1" x14ac:dyDescent="0.3">
      <c r="A2150" t="s">
        <v>4489</v>
      </c>
      <c r="B2150" t="s">
        <v>4490</v>
      </c>
      <c r="C2150" t="str">
        <f>IFERROR(VLOOKUP(Table1[[#This Row],[Ticker]],[1]!Table2[[Symbol]:[Industry]],2,FALSE),"-")</f>
        <v>-</v>
      </c>
      <c r="D2150" t="s">
        <v>21</v>
      </c>
      <c r="E2150">
        <v>303.87040826100002</v>
      </c>
      <c r="F2150">
        <v>11.44</v>
      </c>
      <c r="G2150">
        <v>70.937509498999404</v>
      </c>
      <c r="H2150">
        <v>27.304039122795999</v>
      </c>
      <c r="I2150">
        <v>-0.86040689403875703</v>
      </c>
      <c r="J2150">
        <v>16.9417377462932</v>
      </c>
      <c r="K2150">
        <v>8.6007295627139708</v>
      </c>
      <c r="L2150">
        <v>8.4978587146193405</v>
      </c>
      <c r="M2150">
        <v>88.548449306191102</v>
      </c>
      <c r="N2150">
        <v>4.8262729688745996</v>
      </c>
      <c r="O2150">
        <v>11.4510489510489</v>
      </c>
      <c r="P2150">
        <v>104.28571428571399</v>
      </c>
      <c r="Q2150">
        <v>3.4340880637311999E-2</v>
      </c>
    </row>
    <row r="2151" spans="1:17" hidden="1" x14ac:dyDescent="0.3">
      <c r="A2151" t="s">
        <v>4491</v>
      </c>
      <c r="B2151" t="s">
        <v>4492</v>
      </c>
      <c r="C2151" t="str">
        <f>IFERROR(VLOOKUP(Table1[[#This Row],[Ticker]],[1]!Table2[[Symbol]:[Industry]],2,FALSE),"-")</f>
        <v>-</v>
      </c>
      <c r="D2151" t="s">
        <v>499</v>
      </c>
      <c r="E2151">
        <v>303.67200000000003</v>
      </c>
      <c r="F2151">
        <v>658.8</v>
      </c>
      <c r="G2151">
        <v>17.6183054486049</v>
      </c>
      <c r="H2151">
        <v>24.724770447832899</v>
      </c>
      <c r="I2151">
        <v>18.0419925243562</v>
      </c>
      <c r="J2151">
        <v>0.247147614203093</v>
      </c>
      <c r="K2151">
        <v>547.07845821378601</v>
      </c>
      <c r="L2151">
        <v>502.23937990977299</v>
      </c>
      <c r="M2151">
        <v>74.125141845559398</v>
      </c>
      <c r="N2151">
        <v>1.6189077316996601</v>
      </c>
      <c r="O2151">
        <v>2.0036429872495498</v>
      </c>
      <c r="P2151">
        <v>60.487210718635801</v>
      </c>
      <c r="Q2151">
        <v>-1.6411973128284001E-2</v>
      </c>
    </row>
    <row r="2152" spans="1:17" hidden="1" x14ac:dyDescent="0.3">
      <c r="A2152" t="s">
        <v>4493</v>
      </c>
      <c r="B2152" t="s">
        <v>4494</v>
      </c>
      <c r="C2152" t="str">
        <f>IFERROR(VLOOKUP(Table1[[#This Row],[Ticker]],[1]!Table2[[Symbol]:[Industry]],2,FALSE),"-")</f>
        <v>-</v>
      </c>
      <c r="D2152" t="s">
        <v>51</v>
      </c>
      <c r="E2152">
        <v>303.53802780799998</v>
      </c>
      <c r="F2152">
        <v>65.86</v>
      </c>
      <c r="G2152">
        <v>74.531993965302803</v>
      </c>
      <c r="H2152">
        <v>-20.130299125270199</v>
      </c>
      <c r="I2152">
        <v>-18.6784582643931</v>
      </c>
      <c r="J2152">
        <v>12.1289035216942</v>
      </c>
      <c r="K2152">
        <v>81.273810456964796</v>
      </c>
      <c r="L2152">
        <v>72.356864097489805</v>
      </c>
      <c r="M2152">
        <v>51.997323799414197</v>
      </c>
      <c r="N2152">
        <v>1.8165058996068599</v>
      </c>
      <c r="O2152">
        <v>97.236562405101694</v>
      </c>
      <c r="P2152">
        <v>222.44798041615601</v>
      </c>
      <c r="Q2152">
        <v>0.19279297122838801</v>
      </c>
    </row>
    <row r="2153" spans="1:17" hidden="1" x14ac:dyDescent="0.3">
      <c r="A2153" t="s">
        <v>4495</v>
      </c>
      <c r="B2153" t="s">
        <v>4496</v>
      </c>
      <c r="C2153" t="str">
        <f>IFERROR(VLOOKUP(Table1[[#This Row],[Ticker]],[1]!Table2[[Symbol]:[Industry]],2,FALSE),"-")</f>
        <v>-</v>
      </c>
      <c r="D2153" t="s">
        <v>577</v>
      </c>
      <c r="E2153">
        <v>303.27081834000001</v>
      </c>
      <c r="F2153">
        <v>205.55</v>
      </c>
      <c r="G2153">
        <v>15.244573455186201</v>
      </c>
      <c r="H2153">
        <v>-9.7981992317108801</v>
      </c>
      <c r="I2153">
        <v>30.881084715439599</v>
      </c>
      <c r="J2153">
        <v>-0.78286040813156998</v>
      </c>
      <c r="K2153">
        <v>212.34873234323501</v>
      </c>
      <c r="M2153">
        <v>57.032274270896202</v>
      </c>
      <c r="N2153">
        <v>0.566749190630356</v>
      </c>
      <c r="O2153">
        <v>33.300900024324903</v>
      </c>
      <c r="P2153">
        <v>52.259259259259203</v>
      </c>
    </row>
    <row r="2154" spans="1:17" hidden="1" x14ac:dyDescent="0.3">
      <c r="A2154" t="s">
        <v>4497</v>
      </c>
      <c r="B2154" t="s">
        <v>4498</v>
      </c>
      <c r="C2154" t="str">
        <f>IFERROR(VLOOKUP(Table1[[#This Row],[Ticker]],[1]!Table2[[Symbol]:[Industry]],2,FALSE),"-")</f>
        <v>-</v>
      </c>
      <c r="D2154" t="s">
        <v>193</v>
      </c>
      <c r="E2154">
        <v>303.24036535099998</v>
      </c>
      <c r="F2154">
        <v>212.97</v>
      </c>
      <c r="G2154">
        <v>-35.571409858217102</v>
      </c>
      <c r="H2154">
        <v>-0.24000403521348301</v>
      </c>
      <c r="I2154">
        <v>-10.794400293378599</v>
      </c>
      <c r="J2154">
        <v>1.6151062764636701</v>
      </c>
      <c r="K2154">
        <v>207.91298974129</v>
      </c>
      <c r="L2154">
        <v>211.210804524194</v>
      </c>
      <c r="M2154">
        <v>64.856647271217696</v>
      </c>
      <c r="N2154">
        <v>1.1478664707635</v>
      </c>
      <c r="O2154">
        <v>38.047612339766097</v>
      </c>
      <c r="P2154">
        <v>23.8197674418604</v>
      </c>
      <c r="Q2154">
        <v>-2.5846317694767001E-2</v>
      </c>
    </row>
    <row r="2155" spans="1:17" hidden="1" x14ac:dyDescent="0.3">
      <c r="A2155" t="s">
        <v>4499</v>
      </c>
      <c r="B2155" t="s">
        <v>4500</v>
      </c>
      <c r="C2155" t="str">
        <f>IFERROR(VLOOKUP(Table1[[#This Row],[Ticker]],[1]!Table2[[Symbol]:[Industry]],2,FALSE),"-")</f>
        <v>-</v>
      </c>
      <c r="D2155" t="s">
        <v>54</v>
      </c>
      <c r="E2155">
        <v>301.17292423999999</v>
      </c>
      <c r="F2155">
        <v>45.5</v>
      </c>
      <c r="G2155">
        <v>32.7357551130345</v>
      </c>
      <c r="H2155">
        <v>-12.7481093000321</v>
      </c>
      <c r="I2155">
        <v>-19.493790199091301</v>
      </c>
      <c r="J2155">
        <v>-10.6876120844149</v>
      </c>
      <c r="K2155">
        <v>48.698902336482298</v>
      </c>
      <c r="L2155">
        <v>43.109459488952801</v>
      </c>
      <c r="M2155">
        <v>34.7736419245267</v>
      </c>
      <c r="N2155">
        <v>1.0321964930629299</v>
      </c>
      <c r="O2155">
        <v>44.263736263736199</v>
      </c>
      <c r="P2155">
        <v>68.518518518518505</v>
      </c>
      <c r="Q2155">
        <v>0.13405541755959899</v>
      </c>
    </row>
    <row r="2156" spans="1:17" hidden="1" x14ac:dyDescent="0.3">
      <c r="A2156" t="s">
        <v>4501</v>
      </c>
      <c r="B2156" t="s">
        <v>4502</v>
      </c>
      <c r="C2156" t="str">
        <f>IFERROR(VLOOKUP(Table1[[#This Row],[Ticker]],[1]!Table2[[Symbol]:[Industry]],2,FALSE),"-")</f>
        <v>-</v>
      </c>
      <c r="D2156" t="s">
        <v>971</v>
      </c>
      <c r="E2156">
        <v>301.15621609499999</v>
      </c>
      <c r="F2156">
        <v>112.99</v>
      </c>
      <c r="G2156">
        <v>91.611146962564305</v>
      </c>
      <c r="H2156">
        <v>155.21655154378101</v>
      </c>
      <c r="I2156">
        <v>157.54814999915899</v>
      </c>
      <c r="J2156">
        <v>20.385492059612702</v>
      </c>
      <c r="K2156">
        <v>58.277431805422601</v>
      </c>
      <c r="L2156">
        <v>46.020804663385199</v>
      </c>
      <c r="M2156">
        <v>98.109666077822197</v>
      </c>
      <c r="N2156">
        <v>2.76851780347836</v>
      </c>
      <c r="O2156">
        <v>0</v>
      </c>
      <c r="P2156">
        <v>227.507246376811</v>
      </c>
      <c r="Q2156">
        <v>8.1527936983752006E-2</v>
      </c>
    </row>
    <row r="2157" spans="1:17" hidden="1" x14ac:dyDescent="0.3">
      <c r="A2157" t="s">
        <v>4503</v>
      </c>
      <c r="B2157" t="s">
        <v>4504</v>
      </c>
      <c r="C2157" t="str">
        <f>IFERROR(VLOOKUP(Table1[[#This Row],[Ticker]],[1]!Table2[[Symbol]:[Industry]],2,FALSE),"-")</f>
        <v>-</v>
      </c>
      <c r="D2157" t="s">
        <v>743</v>
      </c>
      <c r="E2157">
        <v>298.53358683599998</v>
      </c>
      <c r="F2157">
        <v>11.97</v>
      </c>
      <c r="G2157">
        <v>-22.4099847972793</v>
      </c>
      <c r="H2157">
        <v>0.37944468691557398</v>
      </c>
      <c r="I2157">
        <v>-10.4015637826912</v>
      </c>
      <c r="J2157">
        <v>0.116159791008163</v>
      </c>
      <c r="K2157">
        <v>11.881704868427301</v>
      </c>
      <c r="L2157">
        <v>11.6265067318435</v>
      </c>
      <c r="M2157">
        <v>70.589314799391403</v>
      </c>
      <c r="N2157">
        <v>2.5856213544429298</v>
      </c>
      <c r="O2157">
        <v>16.959064327485301</v>
      </c>
      <c r="P2157">
        <v>26</v>
      </c>
    </row>
    <row r="2158" spans="1:17" hidden="1" x14ac:dyDescent="0.3">
      <c r="A2158" t="s">
        <v>4505</v>
      </c>
      <c r="B2158" t="s">
        <v>4506</v>
      </c>
      <c r="C2158" t="str">
        <f>IFERROR(VLOOKUP(Table1[[#This Row],[Ticker]],[1]!Table2[[Symbol]:[Industry]],2,FALSE),"-")</f>
        <v>-</v>
      </c>
      <c r="D2158" t="s">
        <v>139</v>
      </c>
      <c r="E2158">
        <v>298.37390786999998</v>
      </c>
      <c r="F2158">
        <v>26.98</v>
      </c>
      <c r="G2158">
        <v>-10.752334873732099</v>
      </c>
      <c r="H2158">
        <v>-1.6573261903752099</v>
      </c>
      <c r="I2158">
        <v>-5.4250744808619</v>
      </c>
      <c r="J2158">
        <v>5.5009296654851401</v>
      </c>
      <c r="K2158">
        <v>25.584877445887901</v>
      </c>
      <c r="L2158">
        <v>23.919231163952301</v>
      </c>
      <c r="M2158">
        <v>56.5083726969888</v>
      </c>
      <c r="N2158">
        <v>0.57150907550396102</v>
      </c>
      <c r="O2158">
        <v>37.657524091919903</v>
      </c>
      <c r="P2158">
        <v>41.999999999999901</v>
      </c>
      <c r="Q2158">
        <v>5.4528216011070003E-2</v>
      </c>
    </row>
    <row r="2159" spans="1:17" hidden="1" x14ac:dyDescent="0.3">
      <c r="A2159" t="s">
        <v>4507</v>
      </c>
      <c r="B2159" t="s">
        <v>4508</v>
      </c>
      <c r="C2159" t="str">
        <f>IFERROR(VLOOKUP(Table1[[#This Row],[Ticker]],[1]!Table2[[Symbol]:[Industry]],2,FALSE),"-")</f>
        <v>-</v>
      </c>
      <c r="D2159" t="s">
        <v>528</v>
      </c>
      <c r="E2159">
        <v>298.2</v>
      </c>
      <c r="F2159">
        <v>3.01</v>
      </c>
      <c r="G2159">
        <v>39.300475155306998</v>
      </c>
      <c r="H2159">
        <v>-6.8360503392696899</v>
      </c>
      <c r="I2159">
        <v>-4.3839679852368603</v>
      </c>
      <c r="J2159">
        <v>-2.8691741407432301</v>
      </c>
      <c r="K2159">
        <v>2.7949166916735</v>
      </c>
      <c r="L2159">
        <v>2.56256327943185</v>
      </c>
      <c r="M2159">
        <v>46.199438447435597</v>
      </c>
      <c r="N2159">
        <v>1.7870111075022199</v>
      </c>
      <c r="O2159">
        <v>24.692372694965599</v>
      </c>
      <c r="P2159">
        <v>69.064720042272498</v>
      </c>
      <c r="Q2159">
        <v>1.7735338630320001E-2</v>
      </c>
    </row>
    <row r="2160" spans="1:17" hidden="1" x14ac:dyDescent="0.3">
      <c r="A2160" t="s">
        <v>4509</v>
      </c>
      <c r="B2160" t="s">
        <v>4510</v>
      </c>
      <c r="C2160" t="str">
        <f>IFERROR(VLOOKUP(Table1[[#This Row],[Ticker]],[1]!Table2[[Symbol]:[Industry]],2,FALSE),"-")</f>
        <v>-</v>
      </c>
      <c r="D2160" t="s">
        <v>306</v>
      </c>
      <c r="E2160">
        <v>298.19902215500002</v>
      </c>
      <c r="F2160">
        <v>151.46</v>
      </c>
      <c r="G2160">
        <v>-42.917914611736101</v>
      </c>
      <c r="H2160">
        <v>10.9538441910221</v>
      </c>
      <c r="I2160">
        <v>2.5594774672787199</v>
      </c>
      <c r="J2160">
        <v>8.1248798717527908</v>
      </c>
      <c r="K2160">
        <v>134.57673965281501</v>
      </c>
      <c r="L2160">
        <v>138.22159074172299</v>
      </c>
      <c r="M2160">
        <v>42.541483263054602</v>
      </c>
      <c r="N2160">
        <v>2.07316514371758</v>
      </c>
      <c r="O2160">
        <v>28.746863858444399</v>
      </c>
      <c r="P2160">
        <v>66.439560439560395</v>
      </c>
      <c r="Q2160">
        <v>9.9416413082425006E-2</v>
      </c>
    </row>
    <row r="2161" spans="1:17" hidden="1" x14ac:dyDescent="0.3">
      <c r="A2161" t="s">
        <v>4511</v>
      </c>
      <c r="B2161" t="s">
        <v>4512</v>
      </c>
      <c r="C2161" t="str">
        <f>IFERROR(VLOOKUP(Table1[[#This Row],[Ticker]],[1]!Table2[[Symbol]:[Industry]],2,FALSE),"-")</f>
        <v>-</v>
      </c>
      <c r="D2161" t="s">
        <v>21</v>
      </c>
      <c r="E2161">
        <v>298.01193546600001</v>
      </c>
      <c r="F2161">
        <v>131.26</v>
      </c>
      <c r="G2161">
        <v>-27.377349411146401</v>
      </c>
      <c r="H2161">
        <v>-10.057640995685601</v>
      </c>
      <c r="I2161">
        <v>-15.879230632700001</v>
      </c>
      <c r="J2161">
        <v>3.2395719713600801</v>
      </c>
      <c r="K2161">
        <v>127.192606745978</v>
      </c>
      <c r="L2161">
        <v>126.22932836591001</v>
      </c>
      <c r="M2161">
        <v>56.980277575177702</v>
      </c>
      <c r="N2161">
        <v>0.95394763322722997</v>
      </c>
      <c r="O2161">
        <v>33.132713698003897</v>
      </c>
      <c r="P2161">
        <v>39.638297872340402</v>
      </c>
      <c r="Q2161">
        <v>0.13579128833054799</v>
      </c>
    </row>
    <row r="2162" spans="1:17" hidden="1" x14ac:dyDescent="0.3">
      <c r="A2162" t="s">
        <v>4513</v>
      </c>
      <c r="B2162" t="s">
        <v>4514</v>
      </c>
      <c r="C2162" t="str">
        <f>IFERROR(VLOOKUP(Table1[[#This Row],[Ticker]],[1]!Table2[[Symbol]:[Industry]],2,FALSE),"-")</f>
        <v>-</v>
      </c>
      <c r="D2162" t="s">
        <v>1765</v>
      </c>
      <c r="E2162">
        <v>297.64159999999998</v>
      </c>
      <c r="F2162">
        <v>466.8</v>
      </c>
      <c r="G2162">
        <v>34.891839769119102</v>
      </c>
      <c r="H2162">
        <v>-0.88609365425531395</v>
      </c>
      <c r="I2162">
        <v>-18.862427504263</v>
      </c>
      <c r="J2162">
        <v>-2.6519142780624101</v>
      </c>
      <c r="K2162">
        <v>471.757692814135</v>
      </c>
      <c r="L2162">
        <v>439.91757385001102</v>
      </c>
      <c r="M2162">
        <v>48.3829315692034</v>
      </c>
      <c r="N2162">
        <v>0.62988923188668899</v>
      </c>
      <c r="O2162">
        <v>42.673521850899697</v>
      </c>
      <c r="P2162">
        <v>82.415005861664696</v>
      </c>
    </row>
    <row r="2163" spans="1:17" hidden="1" x14ac:dyDescent="0.3">
      <c r="A2163" t="s">
        <v>4515</v>
      </c>
      <c r="B2163" t="s">
        <v>4516</v>
      </c>
      <c r="C2163" t="str">
        <f>IFERROR(VLOOKUP(Table1[[#This Row],[Ticker]],[1]!Table2[[Symbol]:[Industry]],2,FALSE),"-")</f>
        <v>-</v>
      </c>
      <c r="D2163" t="s">
        <v>127</v>
      </c>
      <c r="E2163">
        <v>297.59411519999998</v>
      </c>
      <c r="F2163">
        <v>185.02</v>
      </c>
      <c r="G2163">
        <v>147.004640677731</v>
      </c>
      <c r="H2163">
        <v>71.499274056870902</v>
      </c>
      <c r="I2163">
        <v>56.3190650835597</v>
      </c>
      <c r="J2163">
        <v>38.691045495600903</v>
      </c>
      <c r="K2163">
        <v>121.77513866648999</v>
      </c>
      <c r="L2163">
        <v>105.204558659619</v>
      </c>
      <c r="M2163">
        <v>97.695372295972703</v>
      </c>
      <c r="N2163">
        <v>4.0571302647075198</v>
      </c>
      <c r="O2163">
        <v>0.51345800454003498</v>
      </c>
      <c r="P2163">
        <v>184.646153846153</v>
      </c>
      <c r="Q2163">
        <v>5.6089016068234E-2</v>
      </c>
    </row>
    <row r="2164" spans="1:17" hidden="1" x14ac:dyDescent="0.3">
      <c r="A2164" t="s">
        <v>4517</v>
      </c>
      <c r="B2164" t="s">
        <v>4518</v>
      </c>
      <c r="C2164" t="str">
        <f>IFERROR(VLOOKUP(Table1[[#This Row],[Ticker]],[1]!Table2[[Symbol]:[Industry]],2,FALSE),"-")</f>
        <v>-</v>
      </c>
      <c r="D2164" t="s">
        <v>1539</v>
      </c>
      <c r="E2164">
        <v>297.58261320000003</v>
      </c>
      <c r="F2164">
        <v>9.3000000000000007</v>
      </c>
      <c r="G2164">
        <v>98.2357551130345</v>
      </c>
      <c r="H2164">
        <v>3.2675516274619998</v>
      </c>
      <c r="I2164">
        <v>-7.8420193409977301</v>
      </c>
      <c r="J2164">
        <v>-0.27139137572960098</v>
      </c>
      <c r="K2164">
        <v>8.8930844790720798</v>
      </c>
      <c r="L2164">
        <v>7.49499424453</v>
      </c>
      <c r="M2164">
        <v>34.457930822678897</v>
      </c>
      <c r="N2164">
        <v>0.986049182368124</v>
      </c>
      <c r="O2164">
        <v>20.860215053763401</v>
      </c>
      <c r="P2164">
        <v>132.5</v>
      </c>
      <c r="Q2164">
        <v>-4.8082032093090003E-3</v>
      </c>
    </row>
    <row r="2165" spans="1:17" hidden="1" x14ac:dyDescent="0.3">
      <c r="A2165" t="s">
        <v>4519</v>
      </c>
      <c r="B2165" t="s">
        <v>4520</v>
      </c>
      <c r="C2165" t="str">
        <f>IFERROR(VLOOKUP(Table1[[#This Row],[Ticker]],[1]!Table2[[Symbol]:[Industry]],2,FALSE),"-")</f>
        <v>-</v>
      </c>
      <c r="D2165" t="s">
        <v>1616</v>
      </c>
      <c r="E2165">
        <v>297.54267099999998</v>
      </c>
      <c r="F2165">
        <v>32.01</v>
      </c>
      <c r="G2165">
        <v>1238.1844730617499</v>
      </c>
      <c r="H2165">
        <v>44.1796674264572</v>
      </c>
      <c r="I2165">
        <v>1075.8350916520899</v>
      </c>
      <c r="J2165">
        <v>9.1948488218999103</v>
      </c>
      <c r="K2165">
        <v>22.496463429963999</v>
      </c>
      <c r="L2165">
        <v>11.6868044082472</v>
      </c>
      <c r="M2165">
        <v>97.760172861261196</v>
      </c>
      <c r="N2165">
        <v>0.111733209713215</v>
      </c>
      <c r="O2165">
        <v>0</v>
      </c>
      <c r="P2165">
        <v>1267.9487179487101</v>
      </c>
      <c r="Q2165">
        <v>0.42016290306903797</v>
      </c>
    </row>
    <row r="2166" spans="1:17" hidden="1" x14ac:dyDescent="0.3">
      <c r="A2166" t="s">
        <v>4521</v>
      </c>
      <c r="B2166" t="s">
        <v>4522</v>
      </c>
      <c r="C2166" t="str">
        <f>IFERROR(VLOOKUP(Table1[[#This Row],[Ticker]],[1]!Table2[[Symbol]:[Industry]],2,FALSE),"-")</f>
        <v>-</v>
      </c>
      <c r="D2166" t="s">
        <v>21</v>
      </c>
      <c r="E2166">
        <v>297.24900196499999</v>
      </c>
      <c r="F2166">
        <v>216.3</v>
      </c>
      <c r="G2166">
        <v>54.008057576925701</v>
      </c>
      <c r="H2166">
        <v>102.201823838823</v>
      </c>
      <c r="I2166">
        <v>69.644568837179193</v>
      </c>
      <c r="J2166">
        <v>43.860929665485102</v>
      </c>
      <c r="M2166">
        <v>83.641920865341504</v>
      </c>
      <c r="O2166">
        <v>15.580212667591301</v>
      </c>
      <c r="P2166">
        <v>111.954924056834</v>
      </c>
    </row>
    <row r="2167" spans="1:17" hidden="1" x14ac:dyDescent="0.3">
      <c r="A2167" t="s">
        <v>4523</v>
      </c>
      <c r="B2167" t="s">
        <v>4524</v>
      </c>
      <c r="C2167" t="str">
        <f>IFERROR(VLOOKUP(Table1[[#This Row],[Ticker]],[1]!Table2[[Symbol]:[Industry]],2,FALSE),"-")</f>
        <v>-</v>
      </c>
      <c r="D2167" t="s">
        <v>632</v>
      </c>
      <c r="E2167">
        <v>296.52449798999999</v>
      </c>
      <c r="F2167">
        <v>586.79999999999995</v>
      </c>
      <c r="G2167">
        <v>-36.130927510230201</v>
      </c>
      <c r="H2167">
        <v>1.7325478947258799</v>
      </c>
      <c r="I2167">
        <v>-17.192076568811601</v>
      </c>
      <c r="J2167">
        <v>4.5700642808697598</v>
      </c>
      <c r="K2167">
        <v>596.01886685935597</v>
      </c>
      <c r="L2167">
        <v>609.51217270939503</v>
      </c>
      <c r="M2167">
        <v>59.100542277594002</v>
      </c>
      <c r="N2167">
        <v>0.72973213223740596</v>
      </c>
      <c r="O2167">
        <v>32.055214723926298</v>
      </c>
      <c r="P2167">
        <v>21.189591078066901</v>
      </c>
      <c r="Q2167">
        <v>-0.124924910734056</v>
      </c>
    </row>
    <row r="2168" spans="1:17" hidden="1" x14ac:dyDescent="0.3">
      <c r="A2168" t="s">
        <v>4525</v>
      </c>
      <c r="B2168" t="s">
        <v>4526</v>
      </c>
      <c r="C2168" t="str">
        <f>IFERROR(VLOOKUP(Table1[[#This Row],[Ticker]],[1]!Table2[[Symbol]:[Industry]],2,FALSE),"-")</f>
        <v>-</v>
      </c>
      <c r="D2168" t="s">
        <v>2205</v>
      </c>
      <c r="E2168">
        <v>296.44694249999998</v>
      </c>
      <c r="F2168">
        <v>413.85</v>
      </c>
      <c r="G2168">
        <v>19.4784525526306</v>
      </c>
      <c r="H2168">
        <v>-12.584510844937601</v>
      </c>
      <c r="I2168">
        <v>-31.357733626712001</v>
      </c>
      <c r="J2168">
        <v>1.3941470999816199</v>
      </c>
      <c r="K2168">
        <v>434.55188523471099</v>
      </c>
      <c r="M2168">
        <v>49.698897363641898</v>
      </c>
      <c r="N2168">
        <v>0.59939231456657704</v>
      </c>
      <c r="O2168">
        <v>57.061737344448403</v>
      </c>
      <c r="P2168">
        <v>56.7020068156001</v>
      </c>
    </row>
    <row r="2169" spans="1:17" hidden="1" x14ac:dyDescent="0.3">
      <c r="A2169" t="s">
        <v>4527</v>
      </c>
      <c r="B2169" t="s">
        <v>4528</v>
      </c>
      <c r="C2169" t="str">
        <f>IFERROR(VLOOKUP(Table1[[#This Row],[Ticker]],[1]!Table2[[Symbol]:[Industry]],2,FALSE),"-")</f>
        <v>-</v>
      </c>
      <c r="D2169" t="s">
        <v>561</v>
      </c>
      <c r="E2169">
        <v>295.54442999999998</v>
      </c>
      <c r="F2169">
        <v>158.15</v>
      </c>
      <c r="G2169">
        <v>-55.775940793398199</v>
      </c>
      <c r="H2169">
        <v>1.32313201741421</v>
      </c>
      <c r="I2169">
        <v>4.3810711690916602</v>
      </c>
      <c r="J2169">
        <v>4.3427732409041502</v>
      </c>
      <c r="K2169">
        <v>141.07448755348599</v>
      </c>
      <c r="L2169">
        <v>145.07896892612899</v>
      </c>
      <c r="M2169">
        <v>67.149078916182603</v>
      </c>
      <c r="N2169">
        <v>1.3049645390070901</v>
      </c>
      <c r="O2169">
        <v>49.225418906101702</v>
      </c>
      <c r="P2169">
        <v>58.15</v>
      </c>
    </row>
    <row r="2170" spans="1:17" hidden="1" x14ac:dyDescent="0.3">
      <c r="A2170" t="s">
        <v>4529</v>
      </c>
      <c r="B2170" t="s">
        <v>4530</v>
      </c>
      <c r="C2170" t="str">
        <f>IFERROR(VLOOKUP(Table1[[#This Row],[Ticker]],[1]!Table2[[Symbol]:[Industry]],2,FALSE),"-")</f>
        <v>-</v>
      </c>
      <c r="D2170" t="s">
        <v>953</v>
      </c>
      <c r="E2170">
        <v>295.39841408000001</v>
      </c>
      <c r="F2170">
        <v>268.45</v>
      </c>
      <c r="G2170">
        <v>402.874644001923</v>
      </c>
      <c r="H2170">
        <v>-3.9274286310957001</v>
      </c>
      <c r="I2170">
        <v>38.444019712304701</v>
      </c>
      <c r="J2170">
        <v>0.77816580823382298</v>
      </c>
      <c r="K2170">
        <v>268.12245951036402</v>
      </c>
      <c r="L2170">
        <v>203.52433682652099</v>
      </c>
      <c r="M2170">
        <v>42.238140262733303</v>
      </c>
      <c r="N2170">
        <v>0.610223884247027</v>
      </c>
      <c r="O2170">
        <v>21.0840007450177</v>
      </c>
      <c r="P2170">
        <v>499.21875</v>
      </c>
      <c r="Q2170">
        <v>0.25329123624840999</v>
      </c>
    </row>
    <row r="2171" spans="1:17" hidden="1" x14ac:dyDescent="0.3">
      <c r="A2171" t="s">
        <v>4531</v>
      </c>
      <c r="B2171" t="s">
        <v>4532</v>
      </c>
      <c r="C2171" t="str">
        <f>IFERROR(VLOOKUP(Table1[[#This Row],[Ticker]],[1]!Table2[[Symbol]:[Industry]],2,FALSE),"-")</f>
        <v>-</v>
      </c>
      <c r="D2171" t="s">
        <v>1848</v>
      </c>
      <c r="E2171">
        <v>295.00695044999998</v>
      </c>
      <c r="F2171">
        <v>458.35</v>
      </c>
      <c r="G2171">
        <v>27.906893743925401</v>
      </c>
      <c r="H2171">
        <v>-0.25709445847067203</v>
      </c>
      <c r="I2171">
        <v>4.5850350860566804</v>
      </c>
      <c r="J2171">
        <v>4.2018387563942303</v>
      </c>
      <c r="K2171">
        <v>438.94927321822399</v>
      </c>
      <c r="L2171">
        <v>376.56902585937701</v>
      </c>
      <c r="M2171">
        <v>56.993193635803699</v>
      </c>
      <c r="N2171">
        <v>0.17130538846846899</v>
      </c>
      <c r="O2171">
        <v>13.8431329769826</v>
      </c>
      <c r="P2171">
        <v>71.217781098244302</v>
      </c>
      <c r="Q2171">
        <v>2.7177121295181E-2</v>
      </c>
    </row>
    <row r="2172" spans="1:17" hidden="1" x14ac:dyDescent="0.3">
      <c r="A2172" t="s">
        <v>4533</v>
      </c>
      <c r="B2172" t="s">
        <v>4534</v>
      </c>
      <c r="C2172" t="str">
        <f>IFERROR(VLOOKUP(Table1[[#This Row],[Ticker]],[1]!Table2[[Symbol]:[Industry]],2,FALSE),"-")</f>
        <v>-</v>
      </c>
      <c r="D2172" t="s">
        <v>514</v>
      </c>
      <c r="E2172">
        <v>294.675817319999</v>
      </c>
      <c r="F2172">
        <v>221.24</v>
      </c>
      <c r="G2172">
        <v>110.322570088617</v>
      </c>
      <c r="H2172">
        <v>-10.5846386768724</v>
      </c>
      <c r="I2172">
        <v>17.484402006839399</v>
      </c>
      <c r="J2172">
        <v>4.3887074432629198</v>
      </c>
      <c r="K2172">
        <v>222.376713995796</v>
      </c>
      <c r="L2172">
        <v>184.829001602886</v>
      </c>
      <c r="M2172">
        <v>65.111207097327494</v>
      </c>
      <c r="N2172">
        <v>0.38493335173512899</v>
      </c>
      <c r="O2172">
        <v>25.655396854095098</v>
      </c>
      <c r="P2172">
        <v>144.599226091763</v>
      </c>
      <c r="Q2172">
        <v>0.12947967884799</v>
      </c>
    </row>
    <row r="2173" spans="1:17" hidden="1" x14ac:dyDescent="0.3">
      <c r="A2173" t="s">
        <v>4535</v>
      </c>
      <c r="B2173" t="s">
        <v>4536</v>
      </c>
      <c r="C2173" t="str">
        <f>IFERROR(VLOOKUP(Table1[[#This Row],[Ticker]],[1]!Table2[[Symbol]:[Industry]],2,FALSE),"-")</f>
        <v>-</v>
      </c>
      <c r="D2173" t="s">
        <v>21</v>
      </c>
      <c r="E2173">
        <v>293.84190160000003</v>
      </c>
      <c r="F2173">
        <v>50.95</v>
      </c>
      <c r="G2173">
        <v>-6.3986274535514198</v>
      </c>
      <c r="H2173">
        <v>-4.0239335867555903</v>
      </c>
      <c r="I2173">
        <v>17.0176975187191</v>
      </c>
      <c r="J2173">
        <v>7.25471204890483</v>
      </c>
      <c r="K2173">
        <v>50.8762341376639</v>
      </c>
      <c r="L2173">
        <v>45.702584325149999</v>
      </c>
      <c r="M2173">
        <v>68.110922032035205</v>
      </c>
      <c r="N2173">
        <v>0.37735406277500699</v>
      </c>
      <c r="O2173">
        <v>34.838076545632902</v>
      </c>
      <c r="P2173">
        <v>88.703703703703695</v>
      </c>
    </row>
    <row r="2174" spans="1:17" hidden="1" x14ac:dyDescent="0.3">
      <c r="A2174" t="s">
        <v>4537</v>
      </c>
      <c r="B2174" t="s">
        <v>4538</v>
      </c>
      <c r="C2174" t="str">
        <f>IFERROR(VLOOKUP(Table1[[#This Row],[Ticker]],[1]!Table2[[Symbol]:[Industry]],2,FALSE),"-")</f>
        <v>-</v>
      </c>
      <c r="D2174" t="s">
        <v>2205</v>
      </c>
      <c r="E2174">
        <v>293.51497999999998</v>
      </c>
      <c r="F2174">
        <v>646.70000000000005</v>
      </c>
      <c r="G2174">
        <v>24.967182317245499</v>
      </c>
      <c r="H2174">
        <v>-9.0756436951630697</v>
      </c>
      <c r="I2174">
        <v>-18.369978388687201</v>
      </c>
      <c r="J2174">
        <v>-2.2007874136471499</v>
      </c>
      <c r="K2174">
        <v>684.94468167935895</v>
      </c>
      <c r="M2174">
        <v>44.616916147152999</v>
      </c>
      <c r="N2174">
        <v>0.71271171359679897</v>
      </c>
      <c r="O2174">
        <v>40.637080562857498</v>
      </c>
      <c r="P2174">
        <v>62.467026755432698</v>
      </c>
    </row>
    <row r="2175" spans="1:17" hidden="1" x14ac:dyDescent="0.3">
      <c r="A2175" t="s">
        <v>4539</v>
      </c>
      <c r="B2175" t="s">
        <v>4540</v>
      </c>
      <c r="C2175" t="str">
        <f>IFERROR(VLOOKUP(Table1[[#This Row],[Ticker]],[1]!Table2[[Symbol]:[Industry]],2,FALSE),"-")</f>
        <v>-</v>
      </c>
      <c r="D2175" t="s">
        <v>669</v>
      </c>
      <c r="E2175">
        <v>293.32793971999899</v>
      </c>
      <c r="F2175">
        <v>301.2</v>
      </c>
      <c r="G2175">
        <v>35.821241644095501</v>
      </c>
      <c r="H2175">
        <v>-4.3173438801658897</v>
      </c>
      <c r="I2175">
        <v>-27.638142815513099</v>
      </c>
      <c r="J2175">
        <v>3.39520031574876</v>
      </c>
      <c r="K2175">
        <v>289.01757354217</v>
      </c>
      <c r="L2175">
        <v>261.34679110391897</v>
      </c>
      <c r="M2175">
        <v>64.819478890087694</v>
      </c>
      <c r="N2175">
        <v>0.74991281433243495</v>
      </c>
      <c r="O2175">
        <v>22.775564409030501</v>
      </c>
      <c r="P2175">
        <v>99.404170804369301</v>
      </c>
      <c r="Q2175">
        <v>0.10974558007136299</v>
      </c>
    </row>
    <row r="2176" spans="1:17" hidden="1" x14ac:dyDescent="0.3">
      <c r="A2176" t="s">
        <v>4541</v>
      </c>
      <c r="B2176" t="s">
        <v>4542</v>
      </c>
      <c r="C2176" t="str">
        <f>IFERROR(VLOOKUP(Table1[[#This Row],[Ticker]],[1]!Table2[[Symbol]:[Industry]],2,FALSE),"-")</f>
        <v>-</v>
      </c>
      <c r="D2176" t="s">
        <v>740</v>
      </c>
      <c r="E2176">
        <v>292.54924999999997</v>
      </c>
      <c r="F2176">
        <v>118.95</v>
      </c>
      <c r="G2176">
        <v>-55.882257309325702</v>
      </c>
      <c r="H2176">
        <v>-13.3484331410144</v>
      </c>
      <c r="I2176">
        <v>-58.2957692990894</v>
      </c>
      <c r="J2176">
        <v>-3.9337240404686802</v>
      </c>
      <c r="K2176">
        <v>128.997585178262</v>
      </c>
      <c r="L2176">
        <v>145.14976565793501</v>
      </c>
      <c r="M2176">
        <v>30.610320968613799</v>
      </c>
      <c r="N2176">
        <v>1.0297352342158801</v>
      </c>
      <c r="O2176">
        <v>117.738545607398</v>
      </c>
      <c r="P2176">
        <v>11.533052039381101</v>
      </c>
    </row>
    <row r="2177" spans="1:17" hidden="1" x14ac:dyDescent="0.3">
      <c r="A2177" t="s">
        <v>4543</v>
      </c>
      <c r="B2177" t="s">
        <v>4544</v>
      </c>
      <c r="C2177" t="str">
        <f>IFERROR(VLOOKUP(Table1[[#This Row],[Ticker]],[1]!Table2[[Symbol]:[Industry]],2,FALSE),"-")</f>
        <v>-</v>
      </c>
      <c r="D2177" t="s">
        <v>1647</v>
      </c>
      <c r="E2177">
        <v>292.45650833000002</v>
      </c>
      <c r="F2177">
        <v>265.64999999999998</v>
      </c>
      <c r="G2177">
        <v>-7.7104888566415699</v>
      </c>
      <c r="H2177">
        <v>-6.4254308286783504</v>
      </c>
      <c r="I2177">
        <v>-27.765574979117702</v>
      </c>
      <c r="J2177">
        <v>0.52123500899660702</v>
      </c>
      <c r="K2177">
        <v>265.02977436175098</v>
      </c>
      <c r="L2177">
        <v>259.51934798582602</v>
      </c>
      <c r="M2177">
        <v>55.828091531892099</v>
      </c>
      <c r="N2177">
        <v>0.443478956179018</v>
      </c>
      <c r="O2177">
        <v>38.189346884998997</v>
      </c>
      <c r="P2177">
        <v>31.509900990098998</v>
      </c>
      <c r="Q2177">
        <v>0.102577768940984</v>
      </c>
    </row>
    <row r="2178" spans="1:17" hidden="1" x14ac:dyDescent="0.3">
      <c r="A2178" t="s">
        <v>4545</v>
      </c>
      <c r="B2178" t="s">
        <v>4546</v>
      </c>
      <c r="C2178" t="str">
        <f>IFERROR(VLOOKUP(Table1[[#This Row],[Ticker]],[1]!Table2[[Symbol]:[Industry]],2,FALSE),"-")</f>
        <v>-</v>
      </c>
      <c r="D2178" t="s">
        <v>51</v>
      </c>
      <c r="E2178">
        <v>292.32123745199999</v>
      </c>
      <c r="F2178">
        <v>252.41</v>
      </c>
      <c r="G2178">
        <v>6.0495834692357597</v>
      </c>
      <c r="H2178">
        <v>-3.0110313402467801</v>
      </c>
      <c r="I2178">
        <v>8.5502736636889392</v>
      </c>
      <c r="J2178">
        <v>-4.4042111082640902</v>
      </c>
      <c r="K2178">
        <v>237.50272839865301</v>
      </c>
      <c r="L2178">
        <v>227.12510692965401</v>
      </c>
      <c r="M2178">
        <v>52.8818576191536</v>
      </c>
      <c r="N2178">
        <v>1.3812336413962401</v>
      </c>
      <c r="O2178">
        <v>28.758765500574398</v>
      </c>
      <c r="P2178">
        <v>41.803370786516801</v>
      </c>
      <c r="Q2178">
        <v>7.4599118111180002E-2</v>
      </c>
    </row>
    <row r="2179" spans="1:17" hidden="1" x14ac:dyDescent="0.3">
      <c r="A2179" t="s">
        <v>4547</v>
      </c>
      <c r="B2179" t="s">
        <v>4548</v>
      </c>
      <c r="C2179" t="str">
        <f>IFERROR(VLOOKUP(Table1[[#This Row],[Ticker]],[1]!Table2[[Symbol]:[Industry]],2,FALSE),"-")</f>
        <v>-</v>
      </c>
      <c r="D2179" t="s">
        <v>139</v>
      </c>
      <c r="E2179">
        <v>292.17071099999998</v>
      </c>
      <c r="F2179">
        <v>182.65</v>
      </c>
      <c r="G2179">
        <v>6.1866296943519803</v>
      </c>
      <c r="H2179">
        <v>-7.5507854386074298</v>
      </c>
      <c r="I2179">
        <v>-44.360735918537799</v>
      </c>
      <c r="J2179">
        <v>1.4158747204302</v>
      </c>
      <c r="K2179">
        <v>192.05674128651901</v>
      </c>
      <c r="L2179">
        <v>189.13948091603999</v>
      </c>
      <c r="M2179">
        <v>52.621178144043299</v>
      </c>
      <c r="N2179">
        <v>1.8513773087654899</v>
      </c>
      <c r="O2179">
        <v>54.9137695045168</v>
      </c>
      <c r="P2179">
        <v>43.142633228840097</v>
      </c>
      <c r="Q2179">
        <v>0.245057556333656</v>
      </c>
    </row>
    <row r="2180" spans="1:17" hidden="1" x14ac:dyDescent="0.3">
      <c r="A2180" t="s">
        <v>4549</v>
      </c>
      <c r="B2180" t="s">
        <v>4550</v>
      </c>
      <c r="C2180" t="str">
        <f>IFERROR(VLOOKUP(Table1[[#This Row],[Ticker]],[1]!Table2[[Symbol]:[Industry]],2,FALSE),"-")</f>
        <v>-</v>
      </c>
      <c r="E2180">
        <v>291.321612249</v>
      </c>
      <c r="F2180">
        <v>11.99</v>
      </c>
      <c r="G2180">
        <v>6.4857551130345099</v>
      </c>
      <c r="H2180">
        <v>-3.42558623542019</v>
      </c>
      <c r="I2180">
        <v>-8.9522950302207995</v>
      </c>
      <c r="J2180">
        <v>18.294523415485099</v>
      </c>
      <c r="K2180">
        <v>11.066434923647799</v>
      </c>
      <c r="L2180">
        <v>10.845305385704499</v>
      </c>
      <c r="M2180">
        <v>80.6976456027609</v>
      </c>
      <c r="N2180">
        <v>0.24336520818372701</v>
      </c>
      <c r="O2180">
        <v>23.686405337781402</v>
      </c>
      <c r="P2180">
        <v>39.418604651162802</v>
      </c>
      <c r="Q2180">
        <v>5.0817935238396998E-2</v>
      </c>
    </row>
    <row r="2181" spans="1:17" hidden="1" x14ac:dyDescent="0.3">
      <c r="A2181" t="s">
        <v>4551</v>
      </c>
      <c r="B2181" t="s">
        <v>4552</v>
      </c>
      <c r="C2181" t="str">
        <f>IFERROR(VLOOKUP(Table1[[#This Row],[Ticker]],[1]!Table2[[Symbol]:[Industry]],2,FALSE),"-")</f>
        <v>-</v>
      </c>
      <c r="D2181" t="s">
        <v>262</v>
      </c>
      <c r="E2181">
        <v>290.986425</v>
      </c>
      <c r="F2181">
        <v>285</v>
      </c>
      <c r="G2181">
        <v>101.37930742447</v>
      </c>
      <c r="H2181">
        <v>8.31961686024313</v>
      </c>
      <c r="I2181">
        <v>55.515123516145103</v>
      </c>
      <c r="J2181">
        <v>-2.8632082655493298</v>
      </c>
      <c r="K2181">
        <v>257.39057635272798</v>
      </c>
      <c r="L2181">
        <v>194.49292886923999</v>
      </c>
      <c r="M2181">
        <v>48.445067706996802</v>
      </c>
      <c r="N2181">
        <v>0.41057692307692301</v>
      </c>
      <c r="O2181">
        <v>8.7719298245614006</v>
      </c>
      <c r="P2181">
        <v>196.257796257796</v>
      </c>
    </row>
    <row r="2182" spans="1:17" hidden="1" x14ac:dyDescent="0.3">
      <c r="A2182" t="s">
        <v>4553</v>
      </c>
      <c r="B2182" t="s">
        <v>4554</v>
      </c>
      <c r="C2182" t="str">
        <f>IFERROR(VLOOKUP(Table1[[#This Row],[Ticker]],[1]!Table2[[Symbol]:[Industry]],2,FALSE),"-")</f>
        <v>-</v>
      </c>
      <c r="D2182" t="s">
        <v>514</v>
      </c>
      <c r="E2182">
        <v>290.526320819999</v>
      </c>
      <c r="F2182">
        <v>21.33</v>
      </c>
      <c r="G2182">
        <v>47.248203245814501</v>
      </c>
      <c r="H2182">
        <v>-16.855369262714198</v>
      </c>
      <c r="I2182">
        <v>8.1072233933452704</v>
      </c>
      <c r="J2182">
        <v>-5.6885797011517898</v>
      </c>
      <c r="K2182">
        <v>22.8610670099903</v>
      </c>
      <c r="L2182">
        <v>18.6960008098274</v>
      </c>
      <c r="M2182">
        <v>34.390612561420397</v>
      </c>
      <c r="N2182">
        <v>0.37588769685091999</v>
      </c>
      <c r="O2182">
        <v>38.771683075480503</v>
      </c>
      <c r="P2182">
        <v>125.714285714285</v>
      </c>
      <c r="Q2182">
        <v>0.10643313664951901</v>
      </c>
    </row>
    <row r="2183" spans="1:17" hidden="1" x14ac:dyDescent="0.3">
      <c r="A2183" t="s">
        <v>4555</v>
      </c>
      <c r="B2183" t="s">
        <v>4556</v>
      </c>
      <c r="C2183" t="str">
        <f>IFERROR(VLOOKUP(Table1[[#This Row],[Ticker]],[1]!Table2[[Symbol]:[Industry]],2,FALSE),"-")</f>
        <v>-</v>
      </c>
      <c r="D2183" t="s">
        <v>740</v>
      </c>
      <c r="E2183">
        <v>290.49033510999999</v>
      </c>
      <c r="F2183">
        <v>211.2</v>
      </c>
      <c r="G2183">
        <v>45.1425874111711</v>
      </c>
      <c r="H2183">
        <v>-2.7540384370233602</v>
      </c>
      <c r="I2183">
        <v>23.461842920519199</v>
      </c>
      <c r="J2183">
        <v>7.2609296654851496</v>
      </c>
      <c r="K2183">
        <v>205.32397002828</v>
      </c>
      <c r="L2183">
        <v>173.083700821957</v>
      </c>
      <c r="M2183">
        <v>67.85958574192</v>
      </c>
      <c r="N2183">
        <v>0.44300153139356802</v>
      </c>
      <c r="O2183">
        <v>23.106060606060598</v>
      </c>
      <c r="P2183">
        <v>88.571428571428498</v>
      </c>
    </row>
    <row r="2184" spans="1:17" hidden="1" x14ac:dyDescent="0.3">
      <c r="A2184" t="s">
        <v>4557</v>
      </c>
      <c r="B2184" t="s">
        <v>4558</v>
      </c>
      <c r="C2184" t="str">
        <f>IFERROR(VLOOKUP(Table1[[#This Row],[Ticker]],[1]!Table2[[Symbol]:[Industry]],2,FALSE),"-")</f>
        <v>-</v>
      </c>
      <c r="D2184" t="s">
        <v>848</v>
      </c>
      <c r="E2184">
        <v>289.66093699999999</v>
      </c>
      <c r="F2184">
        <v>198.35</v>
      </c>
      <c r="G2184">
        <v>160.858465735745</v>
      </c>
      <c r="H2184">
        <v>12.219452656630599</v>
      </c>
      <c r="I2184">
        <v>86.428383663480005</v>
      </c>
      <c r="J2184">
        <v>6.2055624338467297</v>
      </c>
      <c r="K2184">
        <v>164.508824539442</v>
      </c>
      <c r="M2184">
        <v>63.989949223703299</v>
      </c>
      <c r="N2184">
        <v>1.78267206477732</v>
      </c>
      <c r="O2184">
        <v>8.3942525838164901</v>
      </c>
      <c r="P2184">
        <v>214.841269841269</v>
      </c>
    </row>
    <row r="2185" spans="1:17" hidden="1" x14ac:dyDescent="0.3">
      <c r="A2185" t="s">
        <v>4559</v>
      </c>
      <c r="B2185" t="s">
        <v>4560</v>
      </c>
      <c r="C2185" t="str">
        <f>IFERROR(VLOOKUP(Table1[[#This Row],[Ticker]],[1]!Table2[[Symbol]:[Industry]],2,FALSE),"-")</f>
        <v>-</v>
      </c>
      <c r="D2185" t="s">
        <v>528</v>
      </c>
      <c r="E2185">
        <v>289.3374</v>
      </c>
      <c r="F2185">
        <v>248.4</v>
      </c>
      <c r="G2185">
        <v>623.19119615577404</v>
      </c>
      <c r="H2185">
        <v>68.916462191063502</v>
      </c>
      <c r="I2185">
        <v>181.12960620450099</v>
      </c>
      <c r="J2185">
        <v>9.2143505988788998</v>
      </c>
      <c r="K2185">
        <v>156.72875952005</v>
      </c>
      <c r="L2185">
        <v>93.119738385163899</v>
      </c>
      <c r="M2185">
        <v>99.6419229057786</v>
      </c>
      <c r="N2185">
        <v>0.38579544680857503</v>
      </c>
      <c r="O2185">
        <v>0</v>
      </c>
      <c r="P2185">
        <v>686.07594936708801</v>
      </c>
    </row>
    <row r="2186" spans="1:17" hidden="1" x14ac:dyDescent="0.3">
      <c r="A2186" t="s">
        <v>4561</v>
      </c>
      <c r="B2186" t="s">
        <v>4562</v>
      </c>
      <c r="C2186" t="str">
        <f>IFERROR(VLOOKUP(Table1[[#This Row],[Ticker]],[1]!Table2[[Symbol]:[Industry]],2,FALSE),"-")</f>
        <v>-</v>
      </c>
      <c r="D2186" t="s">
        <v>21</v>
      </c>
      <c r="E2186">
        <v>288.65146399999998</v>
      </c>
      <c r="F2186">
        <v>126.35</v>
      </c>
      <c r="G2186">
        <v>-40.628442417829604</v>
      </c>
      <c r="H2186">
        <v>-5.6748925814645803</v>
      </c>
      <c r="I2186">
        <v>-21.3597453741422</v>
      </c>
      <c r="J2186">
        <v>-1.9530238228869401</v>
      </c>
      <c r="K2186">
        <v>128.55077976662</v>
      </c>
      <c r="M2186">
        <v>47.4451232836903</v>
      </c>
      <c r="N2186">
        <v>0.85467399842890801</v>
      </c>
      <c r="O2186">
        <v>64.622081519588406</v>
      </c>
      <c r="P2186">
        <v>26.1607588617074</v>
      </c>
    </row>
    <row r="2187" spans="1:17" hidden="1" x14ac:dyDescent="0.3">
      <c r="A2187" t="s">
        <v>4563</v>
      </c>
      <c r="B2187" t="s">
        <v>4564</v>
      </c>
      <c r="C2187" t="str">
        <f>IFERROR(VLOOKUP(Table1[[#This Row],[Ticker]],[1]!Table2[[Symbol]:[Industry]],2,FALSE),"-")</f>
        <v>-</v>
      </c>
      <c r="D2187" t="s">
        <v>193</v>
      </c>
      <c r="E2187">
        <v>288.31599999999997</v>
      </c>
      <c r="F2187">
        <v>30.89</v>
      </c>
      <c r="G2187">
        <v>244.65999753727601</v>
      </c>
      <c r="H2187">
        <v>7.1271514189549796</v>
      </c>
      <c r="I2187">
        <v>48.880181940570303</v>
      </c>
      <c r="J2187">
        <v>11.5380648627275</v>
      </c>
      <c r="K2187">
        <v>25.6153122343372</v>
      </c>
      <c r="L2187">
        <v>19.995264393014999</v>
      </c>
      <c r="M2187">
        <v>79.741589057107205</v>
      </c>
      <c r="N2187">
        <v>0.42242773720936799</v>
      </c>
      <c r="O2187">
        <v>5.9242473292327498</v>
      </c>
      <c r="P2187">
        <v>279.01840490797503</v>
      </c>
      <c r="Q2187">
        <v>0.10224656672129601</v>
      </c>
    </row>
    <row r="2188" spans="1:17" hidden="1" x14ac:dyDescent="0.3">
      <c r="A2188" t="s">
        <v>4565</v>
      </c>
      <c r="B2188" t="s">
        <v>4566</v>
      </c>
      <c r="C2188" t="str">
        <f>IFERROR(VLOOKUP(Table1[[#This Row],[Ticker]],[1]!Table2[[Symbol]:[Industry]],2,FALSE),"-")</f>
        <v>-</v>
      </c>
      <c r="D2188" t="s">
        <v>632</v>
      </c>
      <c r="E2188">
        <v>287.94916080000002</v>
      </c>
      <c r="F2188">
        <v>71.7</v>
      </c>
      <c r="G2188">
        <v>-3.8422217046683098</v>
      </c>
      <c r="H2188">
        <v>0.44056275672163497</v>
      </c>
      <c r="I2188">
        <v>-11.6698885281124</v>
      </c>
      <c r="J2188">
        <v>-3.0842758139669</v>
      </c>
      <c r="K2188">
        <v>70.407738738428705</v>
      </c>
      <c r="L2188">
        <v>67.231378659607401</v>
      </c>
      <c r="M2188">
        <v>50.754708690290599</v>
      </c>
      <c r="N2188">
        <v>0.98130713298815098</v>
      </c>
      <c r="O2188">
        <v>10.181311018131</v>
      </c>
      <c r="P2188">
        <v>32.753193852990201</v>
      </c>
      <c r="Q2188">
        <v>5.2162056986437999E-2</v>
      </c>
    </row>
    <row r="2189" spans="1:17" hidden="1" x14ac:dyDescent="0.3">
      <c r="A2189" t="s">
        <v>4567</v>
      </c>
      <c r="B2189" t="s">
        <v>4568</v>
      </c>
      <c r="C2189" t="str">
        <f>IFERROR(VLOOKUP(Table1[[#This Row],[Ticker]],[1]!Table2[[Symbol]:[Industry]],2,FALSE),"-")</f>
        <v>-</v>
      </c>
      <c r="D2189" t="s">
        <v>4569</v>
      </c>
      <c r="E2189">
        <v>287.91688199999999</v>
      </c>
      <c r="F2189">
        <v>137.15</v>
      </c>
      <c r="G2189">
        <v>-59.614380429904401</v>
      </c>
      <c r="H2189">
        <v>-21.187842176196099</v>
      </c>
      <c r="I2189">
        <v>-43.977869169651001</v>
      </c>
      <c r="J2189">
        <v>-2.1260283887975402</v>
      </c>
      <c r="K2189">
        <v>161.73825330189999</v>
      </c>
      <c r="M2189">
        <v>40.551061539522998</v>
      </c>
      <c r="N2189">
        <v>0.76341948310139096</v>
      </c>
      <c r="O2189">
        <v>92.489974480495803</v>
      </c>
      <c r="P2189">
        <v>3.90151515151515</v>
      </c>
    </row>
    <row r="2190" spans="1:17" hidden="1" x14ac:dyDescent="0.3">
      <c r="A2190" t="s">
        <v>4570</v>
      </c>
      <c r="B2190" t="s">
        <v>4571</v>
      </c>
      <c r="C2190" t="str">
        <f>IFERROR(VLOOKUP(Table1[[#This Row],[Ticker]],[1]!Table2[[Symbol]:[Industry]],2,FALSE),"-")</f>
        <v>-</v>
      </c>
      <c r="D2190" t="s">
        <v>193</v>
      </c>
      <c r="E2190">
        <v>287.90525000000002</v>
      </c>
      <c r="F2190">
        <v>756</v>
      </c>
      <c r="G2190">
        <v>-38.877012379151097</v>
      </c>
      <c r="H2190">
        <v>-7.1533046234105502</v>
      </c>
      <c r="I2190">
        <v>-10.651139046914601</v>
      </c>
      <c r="J2190">
        <v>-1.1390703345148501</v>
      </c>
      <c r="K2190">
        <v>750.96414880165298</v>
      </c>
      <c r="L2190">
        <v>737.91649480531498</v>
      </c>
      <c r="M2190">
        <v>46.859827737796998</v>
      </c>
      <c r="N2190">
        <v>0.77910739820877495</v>
      </c>
      <c r="O2190">
        <v>18.9153439153439</v>
      </c>
      <c r="P2190">
        <v>16.307692307692299</v>
      </c>
      <c r="Q2190">
        <v>3.5208928130228002E-2</v>
      </c>
    </row>
    <row r="2191" spans="1:17" hidden="1" x14ac:dyDescent="0.3">
      <c r="A2191" t="s">
        <v>4572</v>
      </c>
      <c r="B2191" t="s">
        <v>4573</v>
      </c>
      <c r="C2191" t="str">
        <f>IFERROR(VLOOKUP(Table1[[#This Row],[Ticker]],[1]!Table2[[Symbol]:[Industry]],2,FALSE),"-")</f>
        <v>-</v>
      </c>
      <c r="D2191" t="s">
        <v>2474</v>
      </c>
      <c r="E2191">
        <v>287.86993849999999</v>
      </c>
      <c r="F2191">
        <v>643.95000000000005</v>
      </c>
      <c r="G2191">
        <v>42.496671266262403</v>
      </c>
      <c r="H2191">
        <v>34.131584534018302</v>
      </c>
      <c r="I2191">
        <v>-3.5499024255443401</v>
      </c>
      <c r="J2191">
        <v>7.5304211909088696</v>
      </c>
      <c r="K2191">
        <v>559.39710348669405</v>
      </c>
      <c r="L2191">
        <v>490.66302830620799</v>
      </c>
      <c r="M2191">
        <v>53.091025844669197</v>
      </c>
      <c r="N2191">
        <v>1.06529059160802</v>
      </c>
      <c r="O2191">
        <v>29.5131609597018</v>
      </c>
      <c r="P2191">
        <v>83.461538461538396</v>
      </c>
      <c r="Q2191">
        <v>0.17708448560958001</v>
      </c>
    </row>
    <row r="2192" spans="1:17" hidden="1" x14ac:dyDescent="0.3">
      <c r="A2192" t="s">
        <v>4574</v>
      </c>
      <c r="B2192" t="s">
        <v>4575</v>
      </c>
      <c r="C2192" t="str">
        <f>IFERROR(VLOOKUP(Table1[[#This Row],[Ticker]],[1]!Table2[[Symbol]:[Industry]],2,FALSE),"-")</f>
        <v>-</v>
      </c>
      <c r="D2192" t="s">
        <v>359</v>
      </c>
      <c r="E2192">
        <v>287.55090000000001</v>
      </c>
      <c r="F2192">
        <v>130</v>
      </c>
      <c r="G2192">
        <v>66.462170207374101</v>
      </c>
      <c r="H2192">
        <v>-2.39093695375895</v>
      </c>
      <c r="I2192">
        <v>36.7718601051509</v>
      </c>
      <c r="J2192">
        <v>1.2231343898945899</v>
      </c>
      <c r="K2192">
        <v>125.38454369890199</v>
      </c>
      <c r="L2192">
        <v>109.463252261728</v>
      </c>
      <c r="M2192">
        <v>67.258112496769897</v>
      </c>
      <c r="N2192">
        <v>0.52660550458715605</v>
      </c>
      <c r="O2192">
        <v>13.846153846153801</v>
      </c>
      <c r="P2192">
        <v>96.2264150943396</v>
      </c>
      <c r="Q2192">
        <v>0.14015171620842301</v>
      </c>
    </row>
    <row r="2193" spans="1:17" hidden="1" x14ac:dyDescent="0.3">
      <c r="A2193" t="s">
        <v>4576</v>
      </c>
      <c r="B2193" t="s">
        <v>4577</v>
      </c>
      <c r="C2193" t="str">
        <f>IFERROR(VLOOKUP(Table1[[#This Row],[Ticker]],[1]!Table2[[Symbol]:[Industry]],2,FALSE),"-")</f>
        <v>-</v>
      </c>
      <c r="D2193" t="s">
        <v>743</v>
      </c>
      <c r="E2193">
        <v>286.83496256799998</v>
      </c>
      <c r="F2193">
        <v>267.02999999999997</v>
      </c>
      <c r="G2193">
        <v>1.35777819184619</v>
      </c>
      <c r="H2193">
        <v>-0.340623005502738</v>
      </c>
      <c r="I2193">
        <v>0.79802492719370999</v>
      </c>
      <c r="J2193">
        <v>0.24818214543649</v>
      </c>
      <c r="K2193">
        <v>258.15060571449402</v>
      </c>
      <c r="L2193">
        <v>239.317008858843</v>
      </c>
      <c r="M2193">
        <v>58.2466499100683</v>
      </c>
      <c r="N2193">
        <v>0.65156076503442095</v>
      </c>
      <c r="O2193">
        <v>0.52054076321015297</v>
      </c>
      <c r="P2193">
        <v>34.226399919573701</v>
      </c>
      <c r="Q2193">
        <v>4.1697795445031001E-2</v>
      </c>
    </row>
    <row r="2194" spans="1:17" hidden="1" x14ac:dyDescent="0.3">
      <c r="A2194" t="s">
        <v>4578</v>
      </c>
      <c r="B2194" t="s">
        <v>4579</v>
      </c>
      <c r="C2194" t="str">
        <f>IFERROR(VLOOKUP(Table1[[#This Row],[Ticker]],[1]!Table2[[Symbol]:[Industry]],2,FALSE),"-")</f>
        <v>-</v>
      </c>
      <c r="D2194" t="s">
        <v>104</v>
      </c>
      <c r="E2194">
        <v>285.63007820000001</v>
      </c>
      <c r="F2194">
        <v>50.75</v>
      </c>
      <c r="G2194">
        <v>-46.293850150123298</v>
      </c>
      <c r="H2194">
        <v>3.2572790775215799</v>
      </c>
      <c r="I2194">
        <v>-30.657338889869902</v>
      </c>
      <c r="J2194">
        <v>-6.5420007374452496</v>
      </c>
      <c r="M2194">
        <v>49.246135328338802</v>
      </c>
      <c r="O2194">
        <v>26.108374384236399</v>
      </c>
      <c r="P2194">
        <v>13.7892376681614</v>
      </c>
    </row>
    <row r="2195" spans="1:17" hidden="1" x14ac:dyDescent="0.3">
      <c r="A2195" t="s">
        <v>4580</v>
      </c>
      <c r="B2195" t="s">
        <v>4581</v>
      </c>
      <c r="C2195" t="str">
        <f>IFERROR(VLOOKUP(Table1[[#This Row],[Ticker]],[1]!Table2[[Symbol]:[Industry]],2,FALSE),"-")</f>
        <v>-</v>
      </c>
      <c r="D2195" t="s">
        <v>306</v>
      </c>
      <c r="E2195">
        <v>285.61673028000001</v>
      </c>
      <c r="F2195">
        <v>284.85000000000002</v>
      </c>
      <c r="G2195">
        <v>4.9035932873507599</v>
      </c>
      <c r="H2195">
        <v>-16.787550144489799</v>
      </c>
      <c r="I2195">
        <v>41.223525112874803</v>
      </c>
      <c r="J2195">
        <v>-2.5528634379631301</v>
      </c>
      <c r="K2195">
        <v>270.20082743232098</v>
      </c>
      <c r="L2195">
        <v>221.37303599168999</v>
      </c>
      <c r="M2195">
        <v>50.352151911944702</v>
      </c>
      <c r="N2195">
        <v>0.141142144490499</v>
      </c>
      <c r="O2195">
        <v>40.424784974547997</v>
      </c>
      <c r="P2195">
        <v>96.134249929852302</v>
      </c>
      <c r="Q2195">
        <v>-3.5012546306079999E-3</v>
      </c>
    </row>
    <row r="2196" spans="1:17" hidden="1" x14ac:dyDescent="0.3">
      <c r="A2196" t="s">
        <v>4582</v>
      </c>
      <c r="B2196" t="s">
        <v>4583</v>
      </c>
      <c r="C2196" t="str">
        <f>IFERROR(VLOOKUP(Table1[[#This Row],[Ticker]],[1]!Table2[[Symbol]:[Industry]],2,FALSE),"-")</f>
        <v>-</v>
      </c>
      <c r="D2196" t="s">
        <v>226</v>
      </c>
      <c r="E2196">
        <v>285.29145</v>
      </c>
      <c r="F2196">
        <v>219</v>
      </c>
      <c r="G2196">
        <v>-30.848255727073798</v>
      </c>
      <c r="H2196">
        <v>14.835363622139001</v>
      </c>
      <c r="I2196">
        <v>-12.8092048272671</v>
      </c>
      <c r="J2196">
        <v>19.701693996695301</v>
      </c>
      <c r="K2196">
        <v>192.41264905341001</v>
      </c>
      <c r="L2196">
        <v>202.83131872510401</v>
      </c>
      <c r="M2196">
        <v>81.355142777508405</v>
      </c>
      <c r="N2196">
        <v>1.8955400387717001</v>
      </c>
      <c r="O2196">
        <v>43.3333333333333</v>
      </c>
      <c r="P2196">
        <v>55.761024182076802</v>
      </c>
      <c r="Q2196">
        <v>0.102733383345642</v>
      </c>
    </row>
    <row r="2197" spans="1:17" hidden="1" x14ac:dyDescent="0.3">
      <c r="A2197" t="s">
        <v>4584</v>
      </c>
      <c r="B2197" t="s">
        <v>4585</v>
      </c>
      <c r="C2197" t="str">
        <f>IFERROR(VLOOKUP(Table1[[#This Row],[Ticker]],[1]!Table2[[Symbol]:[Industry]],2,FALSE),"-")</f>
        <v>-</v>
      </c>
      <c r="D2197" t="s">
        <v>561</v>
      </c>
      <c r="E2197">
        <v>284.612697569999</v>
      </c>
      <c r="F2197">
        <v>345.3</v>
      </c>
      <c r="G2197">
        <v>14.260781181856199</v>
      </c>
      <c r="H2197">
        <v>4.9011962004431702</v>
      </c>
      <c r="I2197">
        <v>-6.7583306416374</v>
      </c>
      <c r="J2197">
        <v>9.0288401132463392</v>
      </c>
      <c r="K2197">
        <v>318.61130296943901</v>
      </c>
      <c r="L2197">
        <v>291.74156149141203</v>
      </c>
      <c r="M2197">
        <v>71.211714982505796</v>
      </c>
      <c r="N2197">
        <v>0.779258501454273</v>
      </c>
      <c r="O2197">
        <v>8.5867361714451196</v>
      </c>
      <c r="P2197">
        <v>48.675995694294897</v>
      </c>
      <c r="Q2197">
        <v>-2.703565291424E-2</v>
      </c>
    </row>
    <row r="2198" spans="1:17" hidden="1" x14ac:dyDescent="0.3">
      <c r="A2198" t="s">
        <v>4586</v>
      </c>
      <c r="B2198" t="s">
        <v>4587</v>
      </c>
      <c r="C2198" t="str">
        <f>IFERROR(VLOOKUP(Table1[[#This Row],[Ticker]],[1]!Table2[[Symbol]:[Industry]],2,FALSE),"-")</f>
        <v>-</v>
      </c>
      <c r="D2198" t="s">
        <v>223</v>
      </c>
      <c r="E2198">
        <v>284.01514346499999</v>
      </c>
      <c r="F2198">
        <v>26.77</v>
      </c>
      <c r="G2198">
        <v>-6.9660797493507998</v>
      </c>
      <c r="H2198">
        <v>-9.2961289886242806</v>
      </c>
      <c r="I2198">
        <v>-35.508056681043797</v>
      </c>
      <c r="J2198">
        <v>-2.2303762639437199</v>
      </c>
      <c r="K2198">
        <v>27.4575318917883</v>
      </c>
      <c r="L2198">
        <v>26.378856865542701</v>
      </c>
      <c r="M2198">
        <v>47.791601343698403</v>
      </c>
      <c r="N2198">
        <v>0.65511941393195405</v>
      </c>
      <c r="O2198">
        <v>41.389615240941303</v>
      </c>
      <c r="P2198">
        <v>54.293948126801098</v>
      </c>
      <c r="Q2198">
        <v>7.2157217788190002E-3</v>
      </c>
    </row>
    <row r="2199" spans="1:17" hidden="1" x14ac:dyDescent="0.3">
      <c r="A2199" t="s">
        <v>4588</v>
      </c>
      <c r="B2199" t="s">
        <v>4589</v>
      </c>
      <c r="C2199" t="str">
        <f>IFERROR(VLOOKUP(Table1[[#This Row],[Ticker]],[1]!Table2[[Symbol]:[Industry]],2,FALSE),"-")</f>
        <v>-</v>
      </c>
      <c r="D2199" t="s">
        <v>306</v>
      </c>
      <c r="E2199">
        <v>283.80082499999997</v>
      </c>
      <c r="F2199">
        <v>55.19</v>
      </c>
      <c r="G2199">
        <v>68.333386125238306</v>
      </c>
      <c r="H2199">
        <v>5.4329393936073203</v>
      </c>
      <c r="I2199">
        <v>-12.861678580840399</v>
      </c>
      <c r="J2199">
        <v>-6.7570478626047397</v>
      </c>
      <c r="K2199">
        <v>52.781096459634902</v>
      </c>
      <c r="L2199">
        <v>47.647106636038401</v>
      </c>
      <c r="M2199">
        <v>57.158337949192997</v>
      </c>
      <c r="N2199">
        <v>2.5198104796303902</v>
      </c>
      <c r="O2199">
        <v>26.2909947454249</v>
      </c>
      <c r="P2199">
        <v>136.359743040685</v>
      </c>
      <c r="Q2199">
        <v>0.110282746042719</v>
      </c>
    </row>
    <row r="2200" spans="1:17" hidden="1" x14ac:dyDescent="0.3">
      <c r="A2200" t="s">
        <v>4590</v>
      </c>
      <c r="B2200" t="s">
        <v>4591</v>
      </c>
      <c r="C2200" t="str">
        <f>IFERROR(VLOOKUP(Table1[[#This Row],[Ticker]],[1]!Table2[[Symbol]:[Industry]],2,FALSE),"-")</f>
        <v>-</v>
      </c>
      <c r="D2200" t="s">
        <v>163</v>
      </c>
      <c r="E2200">
        <v>283.35348114499999</v>
      </c>
      <c r="F2200">
        <v>271.3</v>
      </c>
      <c r="G2200">
        <v>-25.337762977804498</v>
      </c>
      <c r="H2200">
        <v>-0.597801746984016</v>
      </c>
      <c r="I2200">
        <v>-5.9323198679881903</v>
      </c>
      <c r="J2200">
        <v>0.38062947786789098</v>
      </c>
      <c r="K2200">
        <v>269.556661175861</v>
      </c>
      <c r="L2200">
        <v>262.80466272711499</v>
      </c>
      <c r="M2200">
        <v>46.559646777999397</v>
      </c>
      <c r="N2200">
        <v>0.60160753008133405</v>
      </c>
      <c r="O2200">
        <v>20.3096203464798</v>
      </c>
      <c r="P2200">
        <v>12.107438016528899</v>
      </c>
      <c r="Q2200">
        <v>9.7767241618363004E-2</v>
      </c>
    </row>
    <row r="2201" spans="1:17" hidden="1" x14ac:dyDescent="0.3">
      <c r="A2201" t="s">
        <v>4592</v>
      </c>
      <c r="B2201" t="s">
        <v>4593</v>
      </c>
      <c r="C2201" t="str">
        <f>IFERROR(VLOOKUP(Table1[[#This Row],[Ticker]],[1]!Table2[[Symbol]:[Industry]],2,FALSE),"-")</f>
        <v>-</v>
      </c>
      <c r="D2201" t="s">
        <v>265</v>
      </c>
      <c r="E2201">
        <v>283.26900000000001</v>
      </c>
      <c r="F2201">
        <v>350.35</v>
      </c>
      <c r="G2201">
        <v>24.5749621614926</v>
      </c>
      <c r="H2201">
        <v>6.0901588338383696</v>
      </c>
      <c r="I2201">
        <v>7.1006400757101202</v>
      </c>
      <c r="J2201">
        <v>8.2136753530939508</v>
      </c>
      <c r="K2201">
        <v>311.53342287333601</v>
      </c>
      <c r="L2201">
        <v>281.31593267385801</v>
      </c>
      <c r="M2201">
        <v>65.941270297524895</v>
      </c>
      <c r="N2201">
        <v>1.1714876033057799</v>
      </c>
      <c r="O2201">
        <v>11.260168403025499</v>
      </c>
      <c r="P2201">
        <v>86.356382978723403</v>
      </c>
      <c r="Q2201">
        <v>0.16741795970048501</v>
      </c>
    </row>
    <row r="2202" spans="1:17" hidden="1" x14ac:dyDescent="0.3">
      <c r="A2202" t="s">
        <v>4594</v>
      </c>
      <c r="B2202" t="s">
        <v>4595</v>
      </c>
      <c r="C2202" t="str">
        <f>IFERROR(VLOOKUP(Table1[[#This Row],[Ticker]],[1]!Table2[[Symbol]:[Industry]],2,FALSE),"-")</f>
        <v>-</v>
      </c>
      <c r="D2202" t="s">
        <v>2598</v>
      </c>
      <c r="E2202">
        <v>283.103388</v>
      </c>
      <c r="F2202">
        <v>213.85</v>
      </c>
      <c r="G2202">
        <v>1104.2230603640401</v>
      </c>
      <c r="H2202">
        <v>50.357446928333196</v>
      </c>
      <c r="I2202">
        <v>-15.5793465299378</v>
      </c>
      <c r="J2202">
        <v>9.22935071811672</v>
      </c>
      <c r="K2202">
        <v>152.64276897078699</v>
      </c>
      <c r="L2202">
        <v>125.39931199512699</v>
      </c>
      <c r="M2202">
        <v>99.676563026155407</v>
      </c>
      <c r="N2202">
        <v>0.76631609663574296</v>
      </c>
      <c r="O2202">
        <v>18.7514613046527</v>
      </c>
      <c r="P2202">
        <v>1133.987305251</v>
      </c>
    </row>
    <row r="2203" spans="1:17" hidden="1" x14ac:dyDescent="0.3">
      <c r="A2203" t="s">
        <v>4596</v>
      </c>
      <c r="B2203" t="s">
        <v>4597</v>
      </c>
      <c r="C2203" t="str">
        <f>IFERROR(VLOOKUP(Table1[[#This Row],[Ticker]],[1]!Table2[[Symbol]:[Industry]],2,FALSE),"-")</f>
        <v>-</v>
      </c>
      <c r="D2203" t="s">
        <v>473</v>
      </c>
      <c r="E2203">
        <v>282.97957546499998</v>
      </c>
      <c r="F2203">
        <v>63.89</v>
      </c>
      <c r="G2203">
        <v>-8.3003665599692802</v>
      </c>
      <c r="H2203">
        <v>-13.594364673580101</v>
      </c>
      <c r="I2203">
        <v>-19.124016154593001</v>
      </c>
      <c r="J2203">
        <v>1.26516111283247</v>
      </c>
      <c r="K2203">
        <v>66.474129393138497</v>
      </c>
      <c r="L2203">
        <v>67.674101171390404</v>
      </c>
      <c r="M2203">
        <v>50.717753938596601</v>
      </c>
      <c r="N2203">
        <v>0.84412940670059</v>
      </c>
      <c r="O2203">
        <v>34.6063546720926</v>
      </c>
      <c r="P2203">
        <v>22.2775119617224</v>
      </c>
      <c r="Q2203">
        <v>4.3917042091387998E-2</v>
      </c>
    </row>
    <row r="2204" spans="1:17" hidden="1" x14ac:dyDescent="0.3">
      <c r="A2204" t="s">
        <v>4598</v>
      </c>
      <c r="B2204" t="s">
        <v>4599</v>
      </c>
      <c r="C2204" t="str">
        <f>IFERROR(VLOOKUP(Table1[[#This Row],[Ticker]],[1]!Table2[[Symbol]:[Industry]],2,FALSE),"-")</f>
        <v>-</v>
      </c>
      <c r="D2204" t="s">
        <v>21</v>
      </c>
      <c r="E2204">
        <v>282.70187399999998</v>
      </c>
      <c r="F2204">
        <v>19.05</v>
      </c>
      <c r="G2204">
        <v>-25.380683243129798</v>
      </c>
      <c r="H2204">
        <v>-6.5985284085137001</v>
      </c>
      <c r="I2204">
        <v>-45.725579228148199</v>
      </c>
      <c r="J2204">
        <v>-1.65963254169861</v>
      </c>
      <c r="K2204">
        <v>20.050638269947498</v>
      </c>
      <c r="L2204">
        <v>21.785461918912699</v>
      </c>
      <c r="M2204">
        <v>44.048914463148499</v>
      </c>
      <c r="N2204">
        <v>0.77140288487895803</v>
      </c>
      <c r="O2204">
        <v>87.926509186351595</v>
      </c>
      <c r="P2204">
        <v>5.5401662049861402</v>
      </c>
      <c r="Q2204">
        <v>-8.8949614851638006E-2</v>
      </c>
    </row>
    <row r="2205" spans="1:17" hidden="1" x14ac:dyDescent="0.3">
      <c r="A2205" t="s">
        <v>4600</v>
      </c>
      <c r="B2205" t="s">
        <v>4601</v>
      </c>
      <c r="C2205" t="str">
        <f>IFERROR(VLOOKUP(Table1[[#This Row],[Ticker]],[1]!Table2[[Symbol]:[Industry]],2,FALSE),"-")</f>
        <v>-</v>
      </c>
      <c r="D2205" t="s">
        <v>740</v>
      </c>
      <c r="E2205">
        <v>282.39068750000001</v>
      </c>
      <c r="F2205">
        <v>12.4</v>
      </c>
      <c r="G2205">
        <v>277.38048849890203</v>
      </c>
      <c r="H2205">
        <v>-4.2630063777914202</v>
      </c>
      <c r="I2205">
        <v>-33.345974669057298</v>
      </c>
      <c r="J2205">
        <v>15.9318251878732</v>
      </c>
      <c r="K2205">
        <v>12.180111797065701</v>
      </c>
      <c r="L2205">
        <v>11.170028255276399</v>
      </c>
      <c r="M2205">
        <v>68.033911402235105</v>
      </c>
      <c r="N2205">
        <v>2.4073170731707298</v>
      </c>
      <c r="O2205">
        <v>54.0322580645161</v>
      </c>
    </row>
    <row r="2206" spans="1:17" hidden="1" x14ac:dyDescent="0.3">
      <c r="A2206" t="s">
        <v>4602</v>
      </c>
      <c r="B2206" t="s">
        <v>4603</v>
      </c>
      <c r="C2206" t="str">
        <f>IFERROR(VLOOKUP(Table1[[#This Row],[Ticker]],[1]!Table2[[Symbol]:[Industry]],2,FALSE),"-")</f>
        <v>-</v>
      </c>
      <c r="D2206" t="s">
        <v>4604</v>
      </c>
      <c r="E2206">
        <v>281.99962467</v>
      </c>
      <c r="F2206">
        <v>845</v>
      </c>
      <c r="G2206">
        <v>960.55833575819497</v>
      </c>
      <c r="H2206">
        <v>140.91653319581599</v>
      </c>
      <c r="I2206">
        <v>595.95629998673303</v>
      </c>
      <c r="J2206">
        <v>13.002750777491499</v>
      </c>
      <c r="K2206">
        <v>467.84423922488702</v>
      </c>
      <c r="L2206">
        <v>224.26548965376199</v>
      </c>
      <c r="M2206">
        <v>99.595128268964501</v>
      </c>
      <c r="N2206">
        <v>0.5625</v>
      </c>
      <c r="O2206">
        <v>0.57988165680473702</v>
      </c>
      <c r="P2206">
        <v>1155.5720653789001</v>
      </c>
      <c r="Q2206">
        <v>0.29501461138554802</v>
      </c>
    </row>
    <row r="2207" spans="1:17" hidden="1" x14ac:dyDescent="0.3">
      <c r="A2207" t="s">
        <v>4605</v>
      </c>
      <c r="B2207" t="s">
        <v>4606</v>
      </c>
      <c r="C2207" t="str">
        <f>IFERROR(VLOOKUP(Table1[[#This Row],[Ticker]],[1]!Table2[[Symbol]:[Industry]],2,FALSE),"-")</f>
        <v>-</v>
      </c>
      <c r="D2207" t="s">
        <v>577</v>
      </c>
      <c r="E2207">
        <v>281.76303380000002</v>
      </c>
      <c r="F2207">
        <v>283.25</v>
      </c>
      <c r="G2207">
        <v>8.3054602068682897</v>
      </c>
      <c r="H2207">
        <v>-12.9875866808434</v>
      </c>
      <c r="I2207">
        <v>19.923378536089601</v>
      </c>
      <c r="J2207">
        <v>-6.9626976223684203</v>
      </c>
      <c r="K2207">
        <v>273.082886616427</v>
      </c>
      <c r="L2207">
        <v>234.96532749410699</v>
      </c>
      <c r="M2207">
        <v>52.5661788763788</v>
      </c>
      <c r="N2207">
        <v>0.329580838323353</v>
      </c>
      <c r="O2207">
        <v>19.629302736098801</v>
      </c>
      <c r="P2207">
        <v>85.130718954248294</v>
      </c>
    </row>
    <row r="2208" spans="1:17" hidden="1" x14ac:dyDescent="0.3">
      <c r="A2208" t="s">
        <v>4607</v>
      </c>
      <c r="B2208" t="s">
        <v>4608</v>
      </c>
      <c r="C2208" t="str">
        <f>IFERROR(VLOOKUP(Table1[[#This Row],[Ticker]],[1]!Table2[[Symbol]:[Industry]],2,FALSE),"-")</f>
        <v>-</v>
      </c>
      <c r="D2208" t="s">
        <v>2262</v>
      </c>
      <c r="E2208">
        <v>280.24743848000003</v>
      </c>
      <c r="F2208">
        <v>22.91</v>
      </c>
      <c r="G2208">
        <v>-13.9987067363843</v>
      </c>
      <c r="H2208">
        <v>2.9410084545223301</v>
      </c>
      <c r="I2208">
        <v>-31.300546352670001</v>
      </c>
      <c r="J2208">
        <v>6.0965511868209603</v>
      </c>
      <c r="K2208">
        <v>22.1586496571847</v>
      </c>
      <c r="L2208">
        <v>23.416775045312299</v>
      </c>
      <c r="M2208">
        <v>68.1659886194048</v>
      </c>
      <c r="N2208">
        <v>1.35366726961781</v>
      </c>
      <c r="O2208">
        <v>60.628546486250499</v>
      </c>
      <c r="P2208">
        <v>27.3485269594219</v>
      </c>
      <c r="Q2208">
        <v>5.9941986815146002E-2</v>
      </c>
    </row>
    <row r="2209" spans="1:17" hidden="1" x14ac:dyDescent="0.3">
      <c r="A2209" t="s">
        <v>4609</v>
      </c>
      <c r="B2209" t="s">
        <v>4610</v>
      </c>
      <c r="C2209" t="str">
        <f>IFERROR(VLOOKUP(Table1[[#This Row],[Ticker]],[1]!Table2[[Symbol]:[Industry]],2,FALSE),"-")</f>
        <v>-</v>
      </c>
      <c r="D2209" t="s">
        <v>43</v>
      </c>
      <c r="E2209">
        <v>279.66876000000002</v>
      </c>
      <c r="F2209">
        <v>229.5</v>
      </c>
      <c r="G2209">
        <v>114.566639814407</v>
      </c>
      <c r="H2209">
        <v>51.219050547102199</v>
      </c>
      <c r="I2209">
        <v>68.813677293973498</v>
      </c>
      <c r="J2209">
        <v>-10.698745884920401</v>
      </c>
      <c r="K2209">
        <v>195.403596723482</v>
      </c>
      <c r="L2209">
        <v>139.08917175141701</v>
      </c>
      <c r="M2209">
        <v>41.260714221318501</v>
      </c>
      <c r="N2209">
        <v>0.36458497676951901</v>
      </c>
      <c r="O2209">
        <v>22.244008714596902</v>
      </c>
      <c r="P2209">
        <v>182.635467980295</v>
      </c>
      <c r="Q2209">
        <v>9.0061933439142997E-2</v>
      </c>
    </row>
    <row r="2210" spans="1:17" hidden="1" x14ac:dyDescent="0.3">
      <c r="A2210" t="s">
        <v>4611</v>
      </c>
      <c r="B2210" t="s">
        <v>4612</v>
      </c>
      <c r="C2210" t="str">
        <f>IFERROR(VLOOKUP(Table1[[#This Row],[Ticker]],[1]!Table2[[Symbol]:[Industry]],2,FALSE),"-")</f>
        <v>-</v>
      </c>
      <c r="D2210" t="s">
        <v>46</v>
      </c>
      <c r="E2210">
        <v>279.56246179999999</v>
      </c>
      <c r="F2210">
        <v>118.86</v>
      </c>
      <c r="G2210">
        <v>55.088010167466798</v>
      </c>
      <c r="H2210">
        <v>-7.0562258837885796</v>
      </c>
      <c r="I2210">
        <v>4.8512453522669396</v>
      </c>
      <c r="J2210">
        <v>-6.9477714994249</v>
      </c>
      <c r="K2210">
        <v>116.786914330168</v>
      </c>
      <c r="L2210">
        <v>98.226108693093394</v>
      </c>
      <c r="M2210">
        <v>42.979063106764798</v>
      </c>
      <c r="N2210">
        <v>0.22557559564754301</v>
      </c>
      <c r="O2210">
        <v>24.936900555275098</v>
      </c>
      <c r="P2210">
        <v>96.462809917355301</v>
      </c>
      <c r="Q2210">
        <v>4.3001618791599E-2</v>
      </c>
    </row>
    <row r="2211" spans="1:17" hidden="1" x14ac:dyDescent="0.3">
      <c r="A2211" t="s">
        <v>4613</v>
      </c>
      <c r="B2211" t="s">
        <v>4614</v>
      </c>
      <c r="C2211" t="str">
        <f>IFERROR(VLOOKUP(Table1[[#This Row],[Ticker]],[1]!Table2[[Symbol]:[Industry]],2,FALSE),"-")</f>
        <v>-</v>
      </c>
      <c r="D2211" t="s">
        <v>133</v>
      </c>
      <c r="E2211">
        <v>279.31165440000001</v>
      </c>
      <c r="F2211">
        <v>2.38</v>
      </c>
      <c r="G2211">
        <v>191.85737673465599</v>
      </c>
      <c r="H2211">
        <v>4.8510868080885903</v>
      </c>
      <c r="I2211">
        <v>-42.656262155240498</v>
      </c>
      <c r="J2211">
        <v>3.2087557524416699</v>
      </c>
      <c r="K2211">
        <v>2.35083123080517</v>
      </c>
      <c r="L2211">
        <v>2.0876465543432201</v>
      </c>
      <c r="M2211">
        <v>58.318169296631602</v>
      </c>
      <c r="N2211">
        <v>0.61370412346931502</v>
      </c>
      <c r="O2211">
        <v>62.184873949579803</v>
      </c>
      <c r="P2211">
        <v>230.555555555555</v>
      </c>
    </row>
    <row r="2212" spans="1:17" hidden="1" x14ac:dyDescent="0.3">
      <c r="A2212" t="s">
        <v>4615</v>
      </c>
      <c r="B2212" t="s">
        <v>4616</v>
      </c>
      <c r="C2212" t="str">
        <f>IFERROR(VLOOKUP(Table1[[#This Row],[Ticker]],[1]!Table2[[Symbol]:[Industry]],2,FALSE),"-")</f>
        <v>-</v>
      </c>
      <c r="D2212" t="s">
        <v>473</v>
      </c>
      <c r="E2212">
        <v>279.17239999999998</v>
      </c>
      <c r="F2212">
        <v>182.56</v>
      </c>
      <c r="G2212">
        <v>2.4298173867492201</v>
      </c>
      <c r="H2212">
        <v>17.276422516293898</v>
      </c>
      <c r="I2212">
        <v>15.7157941115525</v>
      </c>
      <c r="J2212">
        <v>15.299201270423399</v>
      </c>
      <c r="K2212">
        <v>151.301422853681</v>
      </c>
      <c r="L2212">
        <v>138.67084137056401</v>
      </c>
      <c r="M2212">
        <v>78.178224125384503</v>
      </c>
      <c r="N2212">
        <v>3.1224616514561001</v>
      </c>
      <c r="O2212">
        <v>6.0473269062226001</v>
      </c>
      <c r="P2212">
        <v>69.429234338747094</v>
      </c>
      <c r="Q2212">
        <v>4.9530048282692002E-2</v>
      </c>
    </row>
    <row r="2213" spans="1:17" hidden="1" x14ac:dyDescent="0.3">
      <c r="A2213" t="s">
        <v>4617</v>
      </c>
      <c r="B2213" t="s">
        <v>4618</v>
      </c>
      <c r="C2213" t="str">
        <f>IFERROR(VLOOKUP(Table1[[#This Row],[Ticker]],[1]!Table2[[Symbol]:[Industry]],2,FALSE),"-")</f>
        <v>-</v>
      </c>
      <c r="D2213" t="s">
        <v>92</v>
      </c>
      <c r="E2213">
        <v>278.98437544199999</v>
      </c>
      <c r="F2213">
        <v>8.2100000000000009</v>
      </c>
      <c r="G2213">
        <v>-37.191712119993397</v>
      </c>
      <c r="H2213">
        <v>7.5439036805635302</v>
      </c>
      <c r="I2213">
        <v>-39.491369990348304</v>
      </c>
      <c r="J2213">
        <v>-2.2029001217489101</v>
      </c>
      <c r="K2213">
        <v>8.3097652962131896</v>
      </c>
      <c r="L2213">
        <v>9.4468516254521298</v>
      </c>
      <c r="M2213">
        <v>62.212840953563003</v>
      </c>
      <c r="N2213">
        <v>0.52746237823244402</v>
      </c>
      <c r="O2213">
        <v>98.179817017043007</v>
      </c>
      <c r="P2213">
        <v>23.644578313253</v>
      </c>
      <c r="Q2213">
        <v>8.6727679956893997E-2</v>
      </c>
    </row>
    <row r="2214" spans="1:17" hidden="1" x14ac:dyDescent="0.3">
      <c r="A2214" t="s">
        <v>4619</v>
      </c>
      <c r="B2214" t="s">
        <v>4620</v>
      </c>
      <c r="C2214" t="str">
        <f>IFERROR(VLOOKUP(Table1[[#This Row],[Ticker]],[1]!Table2[[Symbol]:[Industry]],2,FALSE),"-")</f>
        <v>-</v>
      </c>
      <c r="D2214" t="s">
        <v>306</v>
      </c>
      <c r="E2214">
        <v>278.94296056500002</v>
      </c>
      <c r="F2214">
        <v>638.15</v>
      </c>
      <c r="G2214">
        <v>21.8333320224061</v>
      </c>
      <c r="H2214">
        <v>27.8244851295857</v>
      </c>
      <c r="I2214">
        <v>45.310117716198597</v>
      </c>
      <c r="J2214">
        <v>-6.38475426545775</v>
      </c>
      <c r="K2214">
        <v>537.410422123643</v>
      </c>
      <c r="L2214">
        <v>465.69971919773599</v>
      </c>
      <c r="M2214">
        <v>67.2074595769311</v>
      </c>
      <c r="N2214">
        <v>2.1439891418968</v>
      </c>
      <c r="O2214">
        <v>9.3786727258481495</v>
      </c>
      <c r="P2214">
        <v>83.3764367816092</v>
      </c>
      <c r="Q2214">
        <v>-5.4732114190380002E-2</v>
      </c>
    </row>
    <row r="2215" spans="1:17" hidden="1" x14ac:dyDescent="0.3">
      <c r="A2215" t="s">
        <v>4621</v>
      </c>
      <c r="B2215" t="s">
        <v>4622</v>
      </c>
      <c r="C2215" t="str">
        <f>IFERROR(VLOOKUP(Table1[[#This Row],[Ticker]],[1]!Table2[[Symbol]:[Industry]],2,FALSE),"-")</f>
        <v>-</v>
      </c>
      <c r="D2215" t="s">
        <v>3532</v>
      </c>
      <c r="E2215">
        <v>278.89980000000003</v>
      </c>
      <c r="F2215">
        <v>21.99</v>
      </c>
      <c r="G2215">
        <v>138.83755396830799</v>
      </c>
      <c r="H2215">
        <v>-1.2225888161707399</v>
      </c>
      <c r="I2215">
        <v>22.033257085362202</v>
      </c>
      <c r="J2215">
        <v>-4.6432315259296404</v>
      </c>
      <c r="K2215">
        <v>22.019133373452799</v>
      </c>
      <c r="L2215">
        <v>17.982665700390001</v>
      </c>
      <c r="M2215">
        <v>46.093297932924003</v>
      </c>
      <c r="N2215">
        <v>0.18684160716605799</v>
      </c>
      <c r="O2215">
        <v>12.9907533727452</v>
      </c>
      <c r="P2215">
        <v>186.82608695652101</v>
      </c>
      <c r="Q2215">
        <v>0.14185528650592399</v>
      </c>
    </row>
    <row r="2216" spans="1:17" hidden="1" x14ac:dyDescent="0.3">
      <c r="A2216" t="s">
        <v>4623</v>
      </c>
      <c r="B2216" t="s">
        <v>4624</v>
      </c>
      <c r="C2216" t="str">
        <f>IFERROR(VLOOKUP(Table1[[#This Row],[Ticker]],[1]!Table2[[Symbol]:[Industry]],2,FALSE),"-")</f>
        <v>-</v>
      </c>
      <c r="D2216" t="s">
        <v>1560</v>
      </c>
      <c r="E2216">
        <v>278.46319999999997</v>
      </c>
      <c r="F2216">
        <v>22.15</v>
      </c>
      <c r="G2216">
        <v>-12.314938590273799</v>
      </c>
      <c r="H2216">
        <v>-2.9875320290165899</v>
      </c>
      <c r="I2216">
        <v>-51.201597263075598</v>
      </c>
      <c r="J2216">
        <v>-1.8087131916576999</v>
      </c>
      <c r="K2216">
        <v>22.122798223287099</v>
      </c>
      <c r="L2216">
        <v>22.120270738540299</v>
      </c>
      <c r="M2216">
        <v>48.139997233717402</v>
      </c>
      <c r="N2216">
        <v>0.93044848615029996</v>
      </c>
      <c r="O2216">
        <v>75.620767494356599</v>
      </c>
      <c r="P2216">
        <v>27.665706051873102</v>
      </c>
      <c r="Q2216">
        <v>6.6488586049375006E-2</v>
      </c>
    </row>
    <row r="2217" spans="1:17" hidden="1" x14ac:dyDescent="0.3">
      <c r="A2217" t="s">
        <v>4625</v>
      </c>
      <c r="B2217" t="s">
        <v>4626</v>
      </c>
      <c r="C2217" t="str">
        <f>IFERROR(VLOOKUP(Table1[[#This Row],[Ticker]],[1]!Table2[[Symbol]:[Industry]],2,FALSE),"-")</f>
        <v>-</v>
      </c>
      <c r="D2217" t="s">
        <v>92</v>
      </c>
      <c r="E2217">
        <v>278.30110300000001</v>
      </c>
      <c r="F2217">
        <v>171</v>
      </c>
      <c r="G2217">
        <v>184.863170016438</v>
      </c>
      <c r="H2217">
        <v>13.469042147599399</v>
      </c>
      <c r="I2217">
        <v>86.576491725400601</v>
      </c>
      <c r="K2217">
        <v>102.771341081876</v>
      </c>
      <c r="M2217">
        <v>96.352645089017599</v>
      </c>
      <c r="N2217">
        <v>1</v>
      </c>
      <c r="O2217">
        <v>1.7543859649122799</v>
      </c>
      <c r="P2217">
        <v>214.62741490340301</v>
      </c>
    </row>
    <row r="2218" spans="1:17" hidden="1" x14ac:dyDescent="0.3">
      <c r="A2218" t="s">
        <v>4627</v>
      </c>
      <c r="B2218" t="s">
        <v>4628</v>
      </c>
      <c r="C2218" t="str">
        <f>IFERROR(VLOOKUP(Table1[[#This Row],[Ticker]],[1]!Table2[[Symbol]:[Industry]],2,FALSE),"-")</f>
        <v>-</v>
      </c>
      <c r="D2218" t="s">
        <v>879</v>
      </c>
      <c r="E2218">
        <v>278.05040500000001</v>
      </c>
      <c r="F2218">
        <v>137</v>
      </c>
      <c r="G2218">
        <v>72.599122912148204</v>
      </c>
      <c r="H2218">
        <v>45.997247090248798</v>
      </c>
      <c r="I2218">
        <v>37.588766926997799</v>
      </c>
      <c r="J2218">
        <v>-4.6080358517562301</v>
      </c>
      <c r="K2218">
        <v>119.860677992365</v>
      </c>
      <c r="L2218">
        <v>102.968172258023</v>
      </c>
      <c r="M2218">
        <v>60.656197685514599</v>
      </c>
      <c r="N2218">
        <v>0.71380005772493205</v>
      </c>
      <c r="O2218">
        <v>11.6788321167883</v>
      </c>
      <c r="P2218">
        <v>114.0625</v>
      </c>
      <c r="Q2218">
        <v>0.12843643806229901</v>
      </c>
    </row>
    <row r="2219" spans="1:17" hidden="1" x14ac:dyDescent="0.3">
      <c r="A2219" t="s">
        <v>4629</v>
      </c>
      <c r="B2219" t="s">
        <v>4630</v>
      </c>
      <c r="C2219" t="str">
        <f>IFERROR(VLOOKUP(Table1[[#This Row],[Ticker]],[1]!Table2[[Symbol]:[Industry]],2,FALSE),"-")</f>
        <v>-</v>
      </c>
      <c r="D2219" t="s">
        <v>4631</v>
      </c>
      <c r="E2219">
        <v>276.78198800000001</v>
      </c>
      <c r="F2219">
        <v>464.35</v>
      </c>
      <c r="G2219">
        <v>98.529757079602803</v>
      </c>
      <c r="H2219">
        <v>-8.0777085155305102</v>
      </c>
      <c r="I2219">
        <v>41.043527860338898</v>
      </c>
      <c r="J2219">
        <v>-7.2577473773163996</v>
      </c>
      <c r="K2219">
        <v>468.44686752688699</v>
      </c>
      <c r="L2219">
        <v>330.81178287700197</v>
      </c>
      <c r="M2219">
        <v>41.655032567099397</v>
      </c>
      <c r="N2219">
        <v>0.57499999999999996</v>
      </c>
      <c r="O2219">
        <v>17.346828900613701</v>
      </c>
      <c r="P2219">
        <v>179.98191136569099</v>
      </c>
    </row>
    <row r="2220" spans="1:17" hidden="1" x14ac:dyDescent="0.3">
      <c r="A2220" t="s">
        <v>4632</v>
      </c>
      <c r="B2220" t="s">
        <v>4633</v>
      </c>
      <c r="C2220" t="str">
        <f>IFERROR(VLOOKUP(Table1[[#This Row],[Ticker]],[1]!Table2[[Symbol]:[Industry]],2,FALSE),"-")</f>
        <v>-</v>
      </c>
      <c r="D2220" t="s">
        <v>139</v>
      </c>
      <c r="E2220">
        <v>276.32320323200003</v>
      </c>
      <c r="F2220">
        <v>139</v>
      </c>
      <c r="G2220">
        <v>182.24473378867901</v>
      </c>
      <c r="H2220">
        <v>7.8572822904762303</v>
      </c>
      <c r="I2220">
        <v>91.798192299213895</v>
      </c>
      <c r="J2220">
        <v>3.1721970557924499</v>
      </c>
      <c r="K2220">
        <v>131.66605240562299</v>
      </c>
      <c r="L2220">
        <v>95.641138301951699</v>
      </c>
      <c r="M2220">
        <v>46.380223660130397</v>
      </c>
      <c r="N2220">
        <v>0.14686286832262699</v>
      </c>
      <c r="O2220">
        <v>24.100719424460401</v>
      </c>
      <c r="P2220">
        <v>238.61144945188701</v>
      </c>
      <c r="Q2220">
        <v>0.12263753816437201</v>
      </c>
    </row>
    <row r="2221" spans="1:17" hidden="1" x14ac:dyDescent="0.3">
      <c r="A2221" t="s">
        <v>4634</v>
      </c>
      <c r="B2221" t="s">
        <v>4635</v>
      </c>
      <c r="C2221" t="str">
        <f>IFERROR(VLOOKUP(Table1[[#This Row],[Ticker]],[1]!Table2[[Symbol]:[Industry]],2,FALSE),"-")</f>
        <v>-</v>
      </c>
      <c r="D2221" t="s">
        <v>632</v>
      </c>
      <c r="E2221">
        <v>276.05268677999999</v>
      </c>
      <c r="F2221">
        <v>502.5</v>
      </c>
      <c r="G2221">
        <v>-30.934468114421399</v>
      </c>
      <c r="H2221">
        <v>-10.5100323906653</v>
      </c>
      <c r="I2221">
        <v>-18.422562690610601</v>
      </c>
      <c r="J2221">
        <v>-0.53696807918267697</v>
      </c>
      <c r="K2221">
        <v>513.189731234595</v>
      </c>
      <c r="L2221">
        <v>513.04599815617496</v>
      </c>
      <c r="M2221">
        <v>42.610497443618797</v>
      </c>
      <c r="N2221">
        <v>0.449523172565369</v>
      </c>
      <c r="O2221">
        <v>13.990049751243699</v>
      </c>
      <c r="P2221">
        <v>8.7544638026187496</v>
      </c>
      <c r="Q2221">
        <v>-0.10026206130769701</v>
      </c>
    </row>
    <row r="2222" spans="1:17" hidden="1" x14ac:dyDescent="0.3">
      <c r="A2222" t="s">
        <v>4636</v>
      </c>
      <c r="B2222" t="s">
        <v>4637</v>
      </c>
      <c r="C2222" t="str">
        <f>IFERROR(VLOOKUP(Table1[[#This Row],[Ticker]],[1]!Table2[[Symbol]:[Industry]],2,FALSE),"-")</f>
        <v>-</v>
      </c>
      <c r="D2222" t="s">
        <v>223</v>
      </c>
      <c r="E2222">
        <v>275.79894389600003</v>
      </c>
      <c r="F2222">
        <v>259.73</v>
      </c>
      <c r="G2222">
        <v>-5.5509498128382502</v>
      </c>
      <c r="H2222">
        <v>11.5738761156724</v>
      </c>
      <c r="I2222">
        <v>6.3407264846052396</v>
      </c>
      <c r="J2222">
        <v>-1.22281605206337</v>
      </c>
      <c r="K2222">
        <v>232.01024173548899</v>
      </c>
      <c r="L2222">
        <v>218.39469704955101</v>
      </c>
      <c r="M2222">
        <v>59.957629814131998</v>
      </c>
      <c r="N2222">
        <v>0.84397765181613704</v>
      </c>
      <c r="O2222">
        <v>12.0009240364994</v>
      </c>
      <c r="P2222">
        <v>48.502001143510498</v>
      </c>
      <c r="Q2222">
        <v>-3.5099873756683997E-2</v>
      </c>
    </row>
    <row r="2223" spans="1:17" hidden="1" x14ac:dyDescent="0.3">
      <c r="A2223" t="s">
        <v>4638</v>
      </c>
      <c r="B2223" t="s">
        <v>4639</v>
      </c>
      <c r="C2223" t="str">
        <f>IFERROR(VLOOKUP(Table1[[#This Row],[Ticker]],[1]!Table2[[Symbol]:[Industry]],2,FALSE),"-")</f>
        <v>-</v>
      </c>
      <c r="D2223" t="s">
        <v>359</v>
      </c>
      <c r="E2223">
        <v>275.47428335500001</v>
      </c>
      <c r="F2223">
        <v>120.1</v>
      </c>
      <c r="G2223">
        <v>26.921991251325402</v>
      </c>
      <c r="H2223">
        <v>-13.9701786252646</v>
      </c>
      <c r="I2223">
        <v>42.558502511578801</v>
      </c>
      <c r="J2223">
        <v>-4.4171114087644501</v>
      </c>
      <c r="K2223">
        <v>121.807712609826</v>
      </c>
      <c r="M2223">
        <v>36.623705931325603</v>
      </c>
      <c r="N2223">
        <v>0.31039927814121299</v>
      </c>
      <c r="O2223">
        <v>22.398001665278901</v>
      </c>
      <c r="P2223">
        <v>82.717176327399898</v>
      </c>
    </row>
    <row r="2224" spans="1:17" hidden="1" x14ac:dyDescent="0.3">
      <c r="A2224" t="s">
        <v>4640</v>
      </c>
      <c r="B2224" t="s">
        <v>4641</v>
      </c>
      <c r="C2224" t="str">
        <f>IFERROR(VLOOKUP(Table1[[#This Row],[Ticker]],[1]!Table2[[Symbol]:[Industry]],2,FALSE),"-")</f>
        <v>-</v>
      </c>
      <c r="D2224" t="s">
        <v>4642</v>
      </c>
      <c r="E2224">
        <v>275.10840000000002</v>
      </c>
      <c r="F2224">
        <v>260</v>
      </c>
      <c r="G2224">
        <v>125.575799306503</v>
      </c>
      <c r="H2224">
        <v>-1.7022317195991701</v>
      </c>
      <c r="I2224">
        <v>15.839774496257199</v>
      </c>
      <c r="J2224">
        <v>-9.0674590813179208</v>
      </c>
      <c r="K2224">
        <v>278.65679733881899</v>
      </c>
      <c r="L2224">
        <v>224.69832612146399</v>
      </c>
      <c r="M2224">
        <v>24.524787032858001</v>
      </c>
      <c r="N2224">
        <v>0.35904255319148898</v>
      </c>
      <c r="O2224">
        <v>32.692307692307601</v>
      </c>
      <c r="P2224">
        <v>189.612921191868</v>
      </c>
    </row>
    <row r="2225" spans="1:17" hidden="1" x14ac:dyDescent="0.3">
      <c r="A2225" t="s">
        <v>4643</v>
      </c>
      <c r="B2225" t="s">
        <v>4644</v>
      </c>
      <c r="C2225" t="str">
        <f>IFERROR(VLOOKUP(Table1[[#This Row],[Ticker]],[1]!Table2[[Symbol]:[Industry]],2,FALSE),"-")</f>
        <v>-</v>
      </c>
      <c r="D2225" t="s">
        <v>1055</v>
      </c>
      <c r="E2225">
        <v>274.73566848000002</v>
      </c>
      <c r="F2225">
        <v>7.99</v>
      </c>
      <c r="G2225">
        <v>60.473850351129698</v>
      </c>
      <c r="H2225">
        <v>29.558997170088201</v>
      </c>
      <c r="I2225">
        <v>-11.691836190814501</v>
      </c>
      <c r="J2225">
        <v>10.1305445014337</v>
      </c>
      <c r="K2225">
        <v>6.6541055946784704</v>
      </c>
      <c r="L2225">
        <v>6.1646506450411902</v>
      </c>
      <c r="M2225">
        <v>63.759842732293897</v>
      </c>
      <c r="N2225">
        <v>1.7455480561073899</v>
      </c>
      <c r="O2225">
        <v>15.7697121401752</v>
      </c>
      <c r="Q2225">
        <v>-5.0136784781456001E-2</v>
      </c>
    </row>
    <row r="2226" spans="1:17" hidden="1" x14ac:dyDescent="0.3">
      <c r="A2226" t="s">
        <v>4645</v>
      </c>
      <c r="B2226" t="s">
        <v>4646</v>
      </c>
      <c r="C2226" t="str">
        <f>IFERROR(VLOOKUP(Table1[[#This Row],[Ticker]],[1]!Table2[[Symbol]:[Industry]],2,FALSE),"-")</f>
        <v>-</v>
      </c>
      <c r="D2226" t="s">
        <v>113</v>
      </c>
      <c r="E2226">
        <v>274.69400868000002</v>
      </c>
      <c r="F2226">
        <v>177.35</v>
      </c>
      <c r="G2226">
        <v>28.020452621931302</v>
      </c>
      <c r="H2226">
        <v>2.3242145613925498</v>
      </c>
      <c r="I2226">
        <v>-12.2024462703901</v>
      </c>
      <c r="J2226">
        <v>-2.98689642147137</v>
      </c>
      <c r="K2226">
        <v>180.70280486422101</v>
      </c>
      <c r="L2226">
        <v>169.99693775459599</v>
      </c>
      <c r="M2226">
        <v>46.752012459606597</v>
      </c>
      <c r="N2226">
        <v>0.90623624358033705</v>
      </c>
      <c r="O2226">
        <v>102.5373555117</v>
      </c>
      <c r="P2226">
        <v>68.503562945368103</v>
      </c>
      <c r="Q2226">
        <v>7.7025786014173994E-2</v>
      </c>
    </row>
    <row r="2227" spans="1:17" hidden="1" x14ac:dyDescent="0.3">
      <c r="A2227" t="s">
        <v>4647</v>
      </c>
      <c r="B2227" t="s">
        <v>4648</v>
      </c>
      <c r="C2227" t="str">
        <f>IFERROR(VLOOKUP(Table1[[#This Row],[Ticker]],[1]!Table2[[Symbol]:[Industry]],2,FALSE),"-")</f>
        <v>-</v>
      </c>
      <c r="D2227" t="s">
        <v>3878</v>
      </c>
      <c r="E2227">
        <v>272.91534000000001</v>
      </c>
      <c r="F2227">
        <v>200</v>
      </c>
      <c r="G2227">
        <v>-52.885521073780701</v>
      </c>
      <c r="H2227">
        <v>7.2323226695006602</v>
      </c>
      <c r="I2227">
        <v>-43.493794018730298</v>
      </c>
      <c r="J2227">
        <v>-10.229979425423901</v>
      </c>
      <c r="K2227">
        <v>206.21694069703699</v>
      </c>
      <c r="L2227">
        <v>232.256878505044</v>
      </c>
      <c r="M2227">
        <v>30.187143921236899</v>
      </c>
      <c r="N2227">
        <v>0.24302788844621501</v>
      </c>
      <c r="O2227">
        <v>72.5</v>
      </c>
      <c r="P2227">
        <v>19.760479041916099</v>
      </c>
      <c r="Q2227">
        <v>9.8531717926079995E-2</v>
      </c>
    </row>
    <row r="2228" spans="1:17" hidden="1" x14ac:dyDescent="0.3">
      <c r="A2228" t="s">
        <v>4649</v>
      </c>
      <c r="B2228" t="s">
        <v>4650</v>
      </c>
      <c r="C2228" t="str">
        <f>IFERROR(VLOOKUP(Table1[[#This Row],[Ticker]],[1]!Table2[[Symbol]:[Industry]],2,FALSE),"-")</f>
        <v>-</v>
      </c>
      <c r="D2228" t="s">
        <v>118</v>
      </c>
      <c r="E2228">
        <v>272.77953884999999</v>
      </c>
      <c r="F2228">
        <v>246.3</v>
      </c>
      <c r="G2228">
        <v>217.137163563738</v>
      </c>
      <c r="H2228">
        <v>-11.695578643925</v>
      </c>
      <c r="I2228">
        <v>-39.230364005304097</v>
      </c>
      <c r="J2228">
        <v>-5.6845248799693904</v>
      </c>
      <c r="K2228">
        <v>256.65955381073701</v>
      </c>
      <c r="L2228">
        <v>235.45800093040901</v>
      </c>
      <c r="M2228">
        <v>34.393526629848303</v>
      </c>
      <c r="N2228">
        <v>1.0369474434870301</v>
      </c>
      <c r="O2228">
        <v>46.244417377182202</v>
      </c>
      <c r="P2228">
        <v>281.86046511627899</v>
      </c>
      <c r="Q2228">
        <v>0.21004258877813201</v>
      </c>
    </row>
    <row r="2229" spans="1:17" hidden="1" x14ac:dyDescent="0.3">
      <c r="A2229" t="s">
        <v>4651</v>
      </c>
      <c r="B2229" t="s">
        <v>4652</v>
      </c>
      <c r="C2229" t="str">
        <f>IFERROR(VLOOKUP(Table1[[#This Row],[Ticker]],[1]!Table2[[Symbol]:[Industry]],2,FALSE),"-")</f>
        <v>-</v>
      </c>
      <c r="D2229" t="s">
        <v>306</v>
      </c>
      <c r="E2229">
        <v>272.62801200000001</v>
      </c>
      <c r="F2229">
        <v>381.25</v>
      </c>
      <c r="G2229">
        <v>-32.825469376761298</v>
      </c>
      <c r="H2229">
        <v>-4.4261555301894298</v>
      </c>
      <c r="I2229">
        <v>-12.1483301226328</v>
      </c>
      <c r="J2229">
        <v>-0.81282734873904605</v>
      </c>
      <c r="K2229">
        <v>386.58992722566398</v>
      </c>
      <c r="L2229">
        <v>383.61115576899499</v>
      </c>
      <c r="M2229">
        <v>54.684572855655802</v>
      </c>
      <c r="N2229">
        <v>1.05981426621842</v>
      </c>
      <c r="O2229">
        <v>34.806557377049103</v>
      </c>
      <c r="P2229">
        <v>17.127496159754202</v>
      </c>
      <c r="Q2229">
        <v>0.111328016271404</v>
      </c>
    </row>
    <row r="2230" spans="1:17" hidden="1" x14ac:dyDescent="0.3">
      <c r="A2230" t="s">
        <v>4653</v>
      </c>
      <c r="B2230" t="s">
        <v>4654</v>
      </c>
      <c r="C2230" t="str">
        <f>IFERROR(VLOOKUP(Table1[[#This Row],[Ticker]],[1]!Table2[[Symbol]:[Industry]],2,FALSE),"-")</f>
        <v>-</v>
      </c>
      <c r="D2230" t="s">
        <v>46</v>
      </c>
      <c r="E2230">
        <v>271.96973103200003</v>
      </c>
      <c r="F2230">
        <v>49.48</v>
      </c>
      <c r="G2230">
        <v>-33.8727720187484</v>
      </c>
      <c r="H2230">
        <v>-13.6649010848659</v>
      </c>
      <c r="I2230">
        <v>-12.6302977292761</v>
      </c>
      <c r="J2230">
        <v>0.224835575744088</v>
      </c>
      <c r="K2230">
        <v>50.934172644114398</v>
      </c>
      <c r="L2230">
        <v>47.794925771585199</v>
      </c>
      <c r="M2230">
        <v>49.685154551332502</v>
      </c>
      <c r="N2230">
        <v>0.26323472456789898</v>
      </c>
      <c r="O2230">
        <v>43.431689571543998</v>
      </c>
      <c r="P2230">
        <v>43.212735166425396</v>
      </c>
      <c r="Q2230">
        <v>2.1860271504390998E-2</v>
      </c>
    </row>
    <row r="2231" spans="1:17" hidden="1" x14ac:dyDescent="0.3">
      <c r="A2231" t="s">
        <v>4655</v>
      </c>
      <c r="B2231" t="s">
        <v>4656</v>
      </c>
      <c r="C2231" t="str">
        <f>IFERROR(VLOOKUP(Table1[[#This Row],[Ticker]],[1]!Table2[[Symbol]:[Industry]],2,FALSE),"-")</f>
        <v>-</v>
      </c>
      <c r="D2231" t="s">
        <v>528</v>
      </c>
      <c r="E2231">
        <v>271.670786144999</v>
      </c>
      <c r="F2231">
        <v>217.45</v>
      </c>
      <c r="G2231">
        <v>98.649620659252903</v>
      </c>
      <c r="H2231">
        <v>20.386486651154101</v>
      </c>
      <c r="I2231">
        <v>-13.0117140963702</v>
      </c>
      <c r="J2231">
        <v>-2.4404401975285399</v>
      </c>
      <c r="K2231">
        <v>190.689907603715</v>
      </c>
      <c r="L2231">
        <v>167.17395768202601</v>
      </c>
      <c r="M2231">
        <v>57.015770396712597</v>
      </c>
      <c r="N2231">
        <v>0.91352296924483001</v>
      </c>
      <c r="O2231">
        <v>23.7065992182111</v>
      </c>
      <c r="P2231">
        <v>145.90071242790901</v>
      </c>
      <c r="Q2231">
        <v>5.4713167471831997E-2</v>
      </c>
    </row>
    <row r="2232" spans="1:17" hidden="1" x14ac:dyDescent="0.3">
      <c r="A2232" t="s">
        <v>4657</v>
      </c>
      <c r="B2232" t="s">
        <v>4658</v>
      </c>
      <c r="C2232" t="str">
        <f>IFERROR(VLOOKUP(Table1[[#This Row],[Ticker]],[1]!Table2[[Symbol]:[Industry]],2,FALSE),"-")</f>
        <v>-</v>
      </c>
      <c r="D2232" t="s">
        <v>259</v>
      </c>
      <c r="E2232">
        <v>271.61634163999997</v>
      </c>
      <c r="F2232">
        <v>289.7</v>
      </c>
      <c r="G2232">
        <v>-3.47828150422791</v>
      </c>
      <c r="H2232">
        <v>34.135656208989801</v>
      </c>
      <c r="I2232">
        <v>12.1582297560255</v>
      </c>
      <c r="J2232">
        <v>4.5956966905747496</v>
      </c>
      <c r="M2232">
        <v>59.256627762175199</v>
      </c>
      <c r="O2232">
        <v>14.2388677942699</v>
      </c>
      <c r="P2232">
        <v>32.585812356979297</v>
      </c>
    </row>
    <row r="2233" spans="1:17" hidden="1" x14ac:dyDescent="0.3">
      <c r="A2233" t="s">
        <v>4659</v>
      </c>
      <c r="B2233" t="s">
        <v>4660</v>
      </c>
      <c r="C2233" t="str">
        <f>IFERROR(VLOOKUP(Table1[[#This Row],[Ticker]],[1]!Table2[[Symbol]:[Industry]],2,FALSE),"-")</f>
        <v>-</v>
      </c>
      <c r="D2233" t="s">
        <v>72</v>
      </c>
      <c r="E2233">
        <v>271.6147545</v>
      </c>
      <c r="F2233">
        <v>854.3</v>
      </c>
      <c r="G2233">
        <v>156.433410054408</v>
      </c>
      <c r="H2233">
        <v>8.0198617767508598</v>
      </c>
      <c r="I2233">
        <v>221.08906056595001</v>
      </c>
      <c r="J2233">
        <v>-2.1641207232277702</v>
      </c>
      <c r="K2233">
        <v>768.53936440855398</v>
      </c>
      <c r="L2233">
        <v>540.68844350325901</v>
      </c>
      <c r="M2233">
        <v>61.552883268182399</v>
      </c>
      <c r="N2233">
        <v>1.03865446097023</v>
      </c>
      <c r="O2233">
        <v>2.9146669788130799</v>
      </c>
      <c r="P2233">
        <v>298.646756882874</v>
      </c>
      <c r="Q2233">
        <v>3.4800957725891001E-2</v>
      </c>
    </row>
    <row r="2234" spans="1:17" hidden="1" x14ac:dyDescent="0.3">
      <c r="A2234" t="s">
        <v>4661</v>
      </c>
      <c r="B2234" t="s">
        <v>4662</v>
      </c>
      <c r="C2234" t="str">
        <f>IFERROR(VLOOKUP(Table1[[#This Row],[Ticker]],[1]!Table2[[Symbol]:[Industry]],2,FALSE),"-")</f>
        <v>-</v>
      </c>
      <c r="D2234" t="s">
        <v>4663</v>
      </c>
      <c r="E2234">
        <v>271.31162499999999</v>
      </c>
      <c r="F2234">
        <v>130.05000000000001</v>
      </c>
      <c r="G2234">
        <v>60.989331281741102</v>
      </c>
      <c r="H2234">
        <v>37.703601748022002</v>
      </c>
      <c r="I2234">
        <v>25.336073343797299</v>
      </c>
      <c r="J2234">
        <v>14.3004655869487</v>
      </c>
      <c r="K2234">
        <v>102.171552854532</v>
      </c>
      <c r="L2234">
        <v>83.731018222224293</v>
      </c>
      <c r="M2234">
        <v>70.078906747773502</v>
      </c>
      <c r="N2234">
        <v>0.89793529507397096</v>
      </c>
      <c r="O2234">
        <v>4.6520569011918296</v>
      </c>
      <c r="P2234">
        <v>131.77686686864999</v>
      </c>
    </row>
    <row r="2235" spans="1:17" hidden="1" x14ac:dyDescent="0.3">
      <c r="A2235" t="s">
        <v>4664</v>
      </c>
      <c r="B2235" t="s">
        <v>4665</v>
      </c>
      <c r="C2235" t="str">
        <f>IFERROR(VLOOKUP(Table1[[#This Row],[Ticker]],[1]!Table2[[Symbol]:[Industry]],2,FALSE),"-")</f>
        <v>-</v>
      </c>
      <c r="D2235" t="s">
        <v>226</v>
      </c>
      <c r="E2235">
        <v>271.25078400000001</v>
      </c>
      <c r="F2235">
        <v>215.15</v>
      </c>
      <c r="G2235">
        <v>127.438385119011</v>
      </c>
      <c r="H2235">
        <v>-7.5409999888143702</v>
      </c>
      <c r="I2235">
        <v>49.1739741531741</v>
      </c>
      <c r="J2235">
        <v>-4.8036386798385902</v>
      </c>
      <c r="K2235">
        <v>213.31899795124701</v>
      </c>
      <c r="L2235">
        <v>167.388582297038</v>
      </c>
      <c r="M2235">
        <v>46.702863666187199</v>
      </c>
      <c r="N2235">
        <v>0.37044218932137801</v>
      </c>
      <c r="O2235">
        <v>22.937485475249801</v>
      </c>
      <c r="P2235">
        <v>176.89832689832599</v>
      </c>
      <c r="Q2235">
        <v>0.17672584782328801</v>
      </c>
    </row>
    <row r="2236" spans="1:17" hidden="1" x14ac:dyDescent="0.3">
      <c r="A2236" t="s">
        <v>4666</v>
      </c>
      <c r="B2236" t="s">
        <v>4667</v>
      </c>
      <c r="C2236" t="str">
        <f>IFERROR(VLOOKUP(Table1[[#This Row],[Ticker]],[1]!Table2[[Symbol]:[Industry]],2,FALSE),"-")</f>
        <v>-</v>
      </c>
      <c r="D2236" t="s">
        <v>971</v>
      </c>
      <c r="E2236">
        <v>270.98622733000002</v>
      </c>
      <c r="F2236">
        <v>34.57</v>
      </c>
      <c r="G2236">
        <v>0.49197214393128502</v>
      </c>
      <c r="H2236">
        <v>8.4069149833334897</v>
      </c>
      <c r="I2236">
        <v>-2.06938678716583</v>
      </c>
      <c r="J2236">
        <v>-3.06158708371379</v>
      </c>
      <c r="K2236">
        <v>30.998835752738099</v>
      </c>
      <c r="L2236">
        <v>30.7179657780211</v>
      </c>
      <c r="M2236">
        <v>68.848407422710693</v>
      </c>
      <c r="N2236">
        <v>1.9639615019094401</v>
      </c>
      <c r="O2236">
        <v>15.070870697136201</v>
      </c>
      <c r="P2236">
        <v>34.775828460038902</v>
      </c>
      <c r="Q2236">
        <v>2.7528419560677E-2</v>
      </c>
    </row>
    <row r="2237" spans="1:17" hidden="1" x14ac:dyDescent="0.3">
      <c r="A2237" t="s">
        <v>4668</v>
      </c>
      <c r="B2237" t="s">
        <v>4669</v>
      </c>
      <c r="C2237" t="str">
        <f>IFERROR(VLOOKUP(Table1[[#This Row],[Ticker]],[1]!Table2[[Symbol]:[Industry]],2,FALSE),"-")</f>
        <v>-</v>
      </c>
      <c r="D2237" t="s">
        <v>632</v>
      </c>
      <c r="E2237">
        <v>270.59180375</v>
      </c>
      <c r="F2237">
        <v>193.5</v>
      </c>
      <c r="G2237">
        <v>345.08238087990497</v>
      </c>
      <c r="H2237">
        <v>46.808345161240702</v>
      </c>
      <c r="I2237">
        <v>121.560451513361</v>
      </c>
      <c r="J2237">
        <v>0.34801549903588802</v>
      </c>
      <c r="K2237">
        <v>153.11413859817</v>
      </c>
      <c r="L2237">
        <v>108.67533725238</v>
      </c>
      <c r="M2237">
        <v>78.540175857187094</v>
      </c>
      <c r="N2237">
        <v>0.76123348017621095</v>
      </c>
      <c r="O2237">
        <v>6.4341085271317704</v>
      </c>
      <c r="P2237">
        <v>383.75</v>
      </c>
    </row>
    <row r="2238" spans="1:17" hidden="1" x14ac:dyDescent="0.3">
      <c r="A2238" t="s">
        <v>4670</v>
      </c>
      <c r="B2238" t="s">
        <v>4671</v>
      </c>
      <c r="C2238" t="str">
        <f>IFERROR(VLOOKUP(Table1[[#This Row],[Ticker]],[1]!Table2[[Symbol]:[Industry]],2,FALSE),"-")</f>
        <v>-</v>
      </c>
      <c r="D2238" t="s">
        <v>54</v>
      </c>
      <c r="E2238">
        <v>270.16733249999999</v>
      </c>
      <c r="F2238">
        <v>161.07</v>
      </c>
      <c r="G2238">
        <v>37.755255893065701</v>
      </c>
      <c r="H2238">
        <v>12.2199375756491</v>
      </c>
      <c r="I2238">
        <v>12.798980321278499</v>
      </c>
      <c r="J2238">
        <v>1.6942629988184801</v>
      </c>
      <c r="K2238">
        <v>136.70377187242801</v>
      </c>
      <c r="L2238">
        <v>118.80001607795499</v>
      </c>
      <c r="M2238">
        <v>65.558999673353597</v>
      </c>
      <c r="N2238">
        <v>2.00483338550948</v>
      </c>
      <c r="O2238">
        <v>14.8568945179114</v>
      </c>
      <c r="P2238">
        <v>85.031591039632403</v>
      </c>
      <c r="Q2238">
        <v>5.8889174731147E-2</v>
      </c>
    </row>
    <row r="2239" spans="1:17" hidden="1" x14ac:dyDescent="0.3">
      <c r="A2239" t="s">
        <v>4672</v>
      </c>
      <c r="B2239" t="s">
        <v>4673</v>
      </c>
      <c r="C2239" t="str">
        <f>IFERROR(VLOOKUP(Table1[[#This Row],[Ticker]],[1]!Table2[[Symbol]:[Industry]],2,FALSE),"-")</f>
        <v>-</v>
      </c>
      <c r="D2239" t="s">
        <v>1374</v>
      </c>
      <c r="E2239">
        <v>270.15677640000001</v>
      </c>
      <c r="F2239">
        <v>66.97</v>
      </c>
      <c r="G2239">
        <v>-8.1774620256728099</v>
      </c>
      <c r="H2239">
        <v>-10.794922904914699</v>
      </c>
      <c r="I2239">
        <v>-29.0324350244248</v>
      </c>
      <c r="J2239">
        <v>-4.9525686796004598</v>
      </c>
      <c r="K2239">
        <v>70.098037784182694</v>
      </c>
      <c r="L2239">
        <v>72.424015426495799</v>
      </c>
      <c r="M2239">
        <v>49.457314193179698</v>
      </c>
      <c r="N2239">
        <v>0.73547215159991497</v>
      </c>
      <c r="O2239">
        <v>66.940421084067395</v>
      </c>
      <c r="P2239">
        <v>32.482690405539003</v>
      </c>
    </row>
    <row r="2240" spans="1:17" hidden="1" x14ac:dyDescent="0.3">
      <c r="A2240" t="s">
        <v>4674</v>
      </c>
      <c r="B2240" t="s">
        <v>4675</v>
      </c>
      <c r="C2240" t="str">
        <f>IFERROR(VLOOKUP(Table1[[#This Row],[Ticker]],[1]!Table2[[Symbol]:[Industry]],2,FALSE),"-")</f>
        <v>-</v>
      </c>
      <c r="D2240" t="s">
        <v>306</v>
      </c>
      <c r="E2240">
        <v>268.85943839999999</v>
      </c>
      <c r="F2240">
        <v>194.8</v>
      </c>
      <c r="G2240">
        <v>-55.413099848797501</v>
      </c>
      <c r="H2240">
        <v>-14.7671881535395</v>
      </c>
      <c r="I2240">
        <v>-30.8798703788487</v>
      </c>
      <c r="J2240">
        <v>-4.0472335998209603</v>
      </c>
      <c r="K2240">
        <v>207.61269660613701</v>
      </c>
      <c r="L2240">
        <v>214.045528681147</v>
      </c>
      <c r="M2240">
        <v>42.929477839015199</v>
      </c>
      <c r="N2240">
        <v>0.25945945945945897</v>
      </c>
      <c r="O2240">
        <v>62.063655030800803</v>
      </c>
      <c r="P2240">
        <v>9.4074698118506106</v>
      </c>
    </row>
    <row r="2241" spans="1:17" hidden="1" x14ac:dyDescent="0.3">
      <c r="A2241" t="s">
        <v>4676</v>
      </c>
      <c r="B2241" t="s">
        <v>4677</v>
      </c>
      <c r="C2241" t="str">
        <f>IFERROR(VLOOKUP(Table1[[#This Row],[Ticker]],[1]!Table2[[Symbol]:[Industry]],2,FALSE),"-")</f>
        <v>-</v>
      </c>
      <c r="D2241" t="s">
        <v>54</v>
      </c>
      <c r="E2241">
        <v>268.84982239999999</v>
      </c>
      <c r="F2241">
        <v>251.72</v>
      </c>
      <c r="G2241">
        <v>-63.478530601251101</v>
      </c>
      <c r="H2241">
        <v>5.8993062659932498</v>
      </c>
      <c r="I2241">
        <v>-15.2977375528996</v>
      </c>
      <c r="J2241">
        <v>14.9868609320076</v>
      </c>
      <c r="K2241">
        <v>218.00442713918201</v>
      </c>
      <c r="L2241">
        <v>253.07660407346401</v>
      </c>
      <c r="M2241">
        <v>80.658595860722599</v>
      </c>
      <c r="N2241">
        <v>1.2208699943999901</v>
      </c>
      <c r="O2241">
        <v>77.578261560464</v>
      </c>
      <c r="P2241">
        <v>45.334872979214701</v>
      </c>
      <c r="Q2241">
        <v>-0.110028085462142</v>
      </c>
    </row>
    <row r="2242" spans="1:17" hidden="1" x14ac:dyDescent="0.3">
      <c r="A2242" t="s">
        <v>4678</v>
      </c>
      <c r="B2242" t="s">
        <v>4679</v>
      </c>
      <c r="C2242" t="str">
        <f>IFERROR(VLOOKUP(Table1[[#This Row],[Ticker]],[1]!Table2[[Symbol]:[Industry]],2,FALSE),"-")</f>
        <v>-</v>
      </c>
      <c r="D2242" t="s">
        <v>971</v>
      </c>
      <c r="E2242">
        <v>268.23599999999999</v>
      </c>
      <c r="F2242">
        <v>428.5</v>
      </c>
      <c r="G2242">
        <v>116.637499177039</v>
      </c>
      <c r="H2242">
        <v>22.4118857942692</v>
      </c>
      <c r="I2242">
        <v>70.350808697939598</v>
      </c>
      <c r="J2242">
        <v>8.6438035371611708</v>
      </c>
      <c r="K2242">
        <v>357.85048305832697</v>
      </c>
      <c r="L2242">
        <v>253.31218594401699</v>
      </c>
      <c r="M2242">
        <v>62.907197004479201</v>
      </c>
      <c r="N2242">
        <v>0.73910298855965095</v>
      </c>
      <c r="O2242">
        <v>13.0455075845974</v>
      </c>
      <c r="P2242">
        <v>196.69723114823</v>
      </c>
    </row>
    <row r="2243" spans="1:17" hidden="1" x14ac:dyDescent="0.3">
      <c r="A2243" t="s">
        <v>4680</v>
      </c>
      <c r="B2243" t="s">
        <v>4681</v>
      </c>
      <c r="C2243" t="str">
        <f>IFERROR(VLOOKUP(Table1[[#This Row],[Ticker]],[1]!Table2[[Symbol]:[Industry]],2,FALSE),"-")</f>
        <v>-</v>
      </c>
      <c r="D2243" t="s">
        <v>1092</v>
      </c>
      <c r="E2243">
        <v>267.87991360000001</v>
      </c>
      <c r="F2243">
        <v>114.25</v>
      </c>
      <c r="G2243">
        <v>-44.977602957466402</v>
      </c>
      <c r="H2243">
        <v>2.5452671929715098</v>
      </c>
      <c r="I2243">
        <v>-1.95296681276994</v>
      </c>
      <c r="J2243">
        <v>2.3727821676800498</v>
      </c>
      <c r="K2243">
        <v>106.08762469539001</v>
      </c>
      <c r="L2243">
        <v>107.848580203008</v>
      </c>
      <c r="M2243">
        <v>61.469471703620101</v>
      </c>
      <c r="N2243">
        <v>0.73208379272326296</v>
      </c>
      <c r="O2243">
        <v>43.544857768052502</v>
      </c>
      <c r="P2243">
        <v>55.336505778381998</v>
      </c>
    </row>
    <row r="2244" spans="1:17" hidden="1" x14ac:dyDescent="0.3">
      <c r="A2244" t="s">
        <v>4682</v>
      </c>
      <c r="B2244" t="s">
        <v>4683</v>
      </c>
      <c r="C2244" t="str">
        <f>IFERROR(VLOOKUP(Table1[[#This Row],[Ticker]],[1]!Table2[[Symbol]:[Industry]],2,FALSE),"-")</f>
        <v>-</v>
      </c>
      <c r="D2244" t="s">
        <v>1055</v>
      </c>
      <c r="E2244">
        <v>267.74841287599997</v>
      </c>
      <c r="F2244">
        <v>14.09</v>
      </c>
      <c r="G2244">
        <v>72.969568062674796</v>
      </c>
      <c r="H2244">
        <v>16.302637797907</v>
      </c>
      <c r="I2244">
        <v>16.942033815148399</v>
      </c>
      <c r="J2244">
        <v>-5.0846485658073597</v>
      </c>
      <c r="K2244">
        <v>12.7008291912706</v>
      </c>
      <c r="L2244">
        <v>10.908975346106301</v>
      </c>
      <c r="M2244">
        <v>68.140189944796305</v>
      </c>
      <c r="N2244">
        <v>0.969193302966734</v>
      </c>
      <c r="O2244">
        <v>9.2973740241305993</v>
      </c>
      <c r="Q2244">
        <v>7.6678703571834997E-2</v>
      </c>
    </row>
    <row r="2245" spans="1:17" hidden="1" x14ac:dyDescent="0.3">
      <c r="A2245" t="s">
        <v>4684</v>
      </c>
      <c r="B2245" t="s">
        <v>4685</v>
      </c>
      <c r="C2245" t="str">
        <f>IFERROR(VLOOKUP(Table1[[#This Row],[Ticker]],[1]!Table2[[Symbol]:[Industry]],2,FALSE),"-")</f>
        <v>-</v>
      </c>
      <c r="D2245" t="s">
        <v>602</v>
      </c>
      <c r="E2245">
        <v>266.67884812800003</v>
      </c>
      <c r="F2245">
        <v>53.82</v>
      </c>
      <c r="G2245">
        <v>-17.6392448869654</v>
      </c>
      <c r="H2245">
        <v>-29.578075514943301</v>
      </c>
      <c r="I2245">
        <v>-22.0490338833416</v>
      </c>
      <c r="J2245">
        <v>-12.401810013215799</v>
      </c>
      <c r="K2245">
        <v>73.756288532873498</v>
      </c>
      <c r="L2245">
        <v>75.785338441154707</v>
      </c>
      <c r="M2245">
        <v>30.4061018161905</v>
      </c>
      <c r="N2245">
        <v>1.4401938245205399</v>
      </c>
      <c r="O2245">
        <v>160.68376068376</v>
      </c>
      <c r="P2245">
        <v>19.999999999999901</v>
      </c>
      <c r="Q2245">
        <v>4.0531612250497E-2</v>
      </c>
    </row>
    <row r="2246" spans="1:17" hidden="1" x14ac:dyDescent="0.3">
      <c r="A2246" t="s">
        <v>4686</v>
      </c>
      <c r="B2246" t="s">
        <v>4687</v>
      </c>
      <c r="C2246" t="str">
        <f>IFERROR(VLOOKUP(Table1[[#This Row],[Ticker]],[1]!Table2[[Symbol]:[Industry]],2,FALSE),"-")</f>
        <v>-</v>
      </c>
      <c r="D2246" t="s">
        <v>139</v>
      </c>
      <c r="E2246">
        <v>266.39999999999998</v>
      </c>
      <c r="F2246">
        <v>300</v>
      </c>
      <c r="G2246">
        <v>213.48518303065401</v>
      </c>
      <c r="H2246">
        <v>49.953777155661001</v>
      </c>
      <c r="I2246">
        <v>229.12169429090801</v>
      </c>
      <c r="J2246">
        <v>12.0684768352964</v>
      </c>
      <c r="K2246">
        <v>207.37827873569299</v>
      </c>
      <c r="M2246">
        <v>97.489424311473101</v>
      </c>
      <c r="N2246">
        <v>0.58103975535168195</v>
      </c>
      <c r="O2246">
        <v>0</v>
      </c>
      <c r="P2246">
        <v>254.191263282172</v>
      </c>
    </row>
    <row r="2247" spans="1:17" hidden="1" x14ac:dyDescent="0.3">
      <c r="A2247" t="s">
        <v>4688</v>
      </c>
      <c r="B2247" t="s">
        <v>4689</v>
      </c>
      <c r="C2247" t="str">
        <f>IFERROR(VLOOKUP(Table1[[#This Row],[Ticker]],[1]!Table2[[Symbol]:[Industry]],2,FALSE),"-")</f>
        <v>-</v>
      </c>
      <c r="D2247" t="s">
        <v>402</v>
      </c>
      <c r="E2247">
        <v>266.32809750000001</v>
      </c>
      <c r="F2247">
        <v>228.1</v>
      </c>
      <c r="G2247">
        <v>-26.761309687146099</v>
      </c>
      <c r="H2247">
        <v>2.5915512448096401</v>
      </c>
      <c r="I2247">
        <v>-15.383144882123201</v>
      </c>
      <c r="J2247">
        <v>1.8109296654851501</v>
      </c>
      <c r="K2247">
        <v>199.03588553239601</v>
      </c>
      <c r="L2247">
        <v>203.46473329357701</v>
      </c>
      <c r="M2247">
        <v>50.422951663148901</v>
      </c>
      <c r="N2247">
        <v>2.8306061890631602</v>
      </c>
      <c r="O2247">
        <v>29.066199035510699</v>
      </c>
      <c r="P2247">
        <v>53.241518307020399</v>
      </c>
    </row>
    <row r="2248" spans="1:17" hidden="1" x14ac:dyDescent="0.3">
      <c r="A2248" t="s">
        <v>4690</v>
      </c>
      <c r="B2248" t="s">
        <v>4691</v>
      </c>
      <c r="C2248" t="str">
        <f>IFERROR(VLOOKUP(Table1[[#This Row],[Ticker]],[1]!Table2[[Symbol]:[Industry]],2,FALSE),"-")</f>
        <v>-</v>
      </c>
      <c r="D2248" t="s">
        <v>1374</v>
      </c>
      <c r="E2248">
        <v>266.09519999999998</v>
      </c>
      <c r="F2248">
        <v>219.65</v>
      </c>
      <c r="G2248">
        <v>-39.982924633542197</v>
      </c>
      <c r="H2248">
        <v>13.700141427822199</v>
      </c>
      <c r="I2248">
        <v>-4.9034670926493602</v>
      </c>
      <c r="J2248">
        <v>-0.35729682546861502</v>
      </c>
      <c r="K2248">
        <v>202.98516040468201</v>
      </c>
      <c r="L2248">
        <v>197.36414820324001</v>
      </c>
      <c r="M2248">
        <v>74.193451224540993</v>
      </c>
      <c r="N2248">
        <v>3.0863546187974098</v>
      </c>
      <c r="O2248">
        <v>15.160482585932099</v>
      </c>
      <c r="P2248">
        <v>37.024329382407899</v>
      </c>
      <c r="Q2248">
        <v>-3.4359734436079999E-3</v>
      </c>
    </row>
    <row r="2249" spans="1:17" hidden="1" x14ac:dyDescent="0.3">
      <c r="A2249" t="s">
        <v>4692</v>
      </c>
      <c r="B2249" t="s">
        <v>4693</v>
      </c>
      <c r="C2249" t="str">
        <f>IFERROR(VLOOKUP(Table1[[#This Row],[Ticker]],[1]!Table2[[Symbol]:[Industry]],2,FALSE),"-")</f>
        <v>-</v>
      </c>
      <c r="D2249" t="s">
        <v>124</v>
      </c>
      <c r="E2249">
        <v>265.75536649999998</v>
      </c>
      <c r="F2249">
        <v>260</v>
      </c>
      <c r="G2249">
        <v>66.462170207374101</v>
      </c>
      <c r="H2249">
        <v>6.2611952277849801</v>
      </c>
      <c r="I2249">
        <v>-3.0403591340822498</v>
      </c>
      <c r="J2249">
        <v>-5.3853938639266197</v>
      </c>
      <c r="K2249">
        <v>251.44261061869599</v>
      </c>
      <c r="L2249">
        <v>229.48883768098801</v>
      </c>
      <c r="M2249">
        <v>64.7219015283234</v>
      </c>
      <c r="N2249">
        <v>3.8026873211205898</v>
      </c>
      <c r="O2249">
        <v>31.307692307692299</v>
      </c>
      <c r="P2249">
        <v>161.17528879959801</v>
      </c>
      <c r="Q2249">
        <v>9.5885931341040995E-2</v>
      </c>
    </row>
    <row r="2250" spans="1:17" hidden="1" x14ac:dyDescent="0.3">
      <c r="A2250" t="s">
        <v>4694</v>
      </c>
      <c r="B2250" t="s">
        <v>4695</v>
      </c>
      <c r="C2250" t="str">
        <f>IFERROR(VLOOKUP(Table1[[#This Row],[Ticker]],[1]!Table2[[Symbol]:[Industry]],2,FALSE),"-")</f>
        <v>-</v>
      </c>
      <c r="D2250" t="s">
        <v>92</v>
      </c>
      <c r="E2250">
        <v>265.36467704400002</v>
      </c>
      <c r="F2250">
        <v>110.34</v>
      </c>
      <c r="G2250">
        <v>482.55539995210199</v>
      </c>
      <c r="H2250">
        <v>31.6454010020705</v>
      </c>
      <c r="I2250">
        <v>260.795813773899</v>
      </c>
      <c r="J2250">
        <v>4.9278161468793904</v>
      </c>
      <c r="K2250">
        <v>91.844540510040403</v>
      </c>
      <c r="L2250">
        <v>60.297511059943197</v>
      </c>
      <c r="M2250">
        <v>80.908951045060405</v>
      </c>
      <c r="N2250">
        <v>1.8263989409800201</v>
      </c>
      <c r="O2250">
        <v>4.11455501178175</v>
      </c>
      <c r="P2250">
        <v>549.05882352941103</v>
      </c>
      <c r="Q2250">
        <v>0.18590591149022401</v>
      </c>
    </row>
    <row r="2251" spans="1:17" hidden="1" x14ac:dyDescent="0.3">
      <c r="A2251" t="s">
        <v>4696</v>
      </c>
      <c r="B2251" t="s">
        <v>4697</v>
      </c>
      <c r="C2251" t="str">
        <f>IFERROR(VLOOKUP(Table1[[#This Row],[Ticker]],[1]!Table2[[Symbol]:[Industry]],2,FALSE),"-")</f>
        <v>-</v>
      </c>
      <c r="D2251" t="s">
        <v>2205</v>
      </c>
      <c r="E2251">
        <v>265.27499999999998</v>
      </c>
      <c r="F2251">
        <v>1250.1500000000001</v>
      </c>
      <c r="G2251">
        <v>195.922872476587</v>
      </c>
      <c r="H2251">
        <v>8.8854210967926299</v>
      </c>
      <c r="I2251">
        <v>44.833420928568003</v>
      </c>
      <c r="J2251">
        <v>-0.64469597379204602</v>
      </c>
      <c r="K2251">
        <v>1176.0337832059399</v>
      </c>
      <c r="L2251">
        <v>949.01517247615197</v>
      </c>
      <c r="M2251">
        <v>48.333653843840601</v>
      </c>
      <c r="N2251">
        <v>0.81392244585773699</v>
      </c>
      <c r="O2251">
        <v>15.1661800583929</v>
      </c>
      <c r="P2251">
        <v>259.238505747126</v>
      </c>
      <c r="Q2251">
        <v>0.16449240351748201</v>
      </c>
    </row>
    <row r="2252" spans="1:17" hidden="1" x14ac:dyDescent="0.3">
      <c r="A2252" t="s">
        <v>4698</v>
      </c>
      <c r="B2252" t="s">
        <v>4699</v>
      </c>
      <c r="C2252" t="str">
        <f>IFERROR(VLOOKUP(Table1[[#This Row],[Ticker]],[1]!Table2[[Symbol]:[Industry]],2,FALSE),"-")</f>
        <v>-</v>
      </c>
      <c r="D2252" t="s">
        <v>632</v>
      </c>
      <c r="E2252">
        <v>265.25825130499999</v>
      </c>
      <c r="F2252">
        <v>31.04</v>
      </c>
      <c r="G2252">
        <v>-12.410747722504199</v>
      </c>
      <c r="H2252">
        <v>-4.0340093285386498</v>
      </c>
      <c r="I2252">
        <v>-28.500147419815399</v>
      </c>
      <c r="J2252">
        <v>0.73592966548514904</v>
      </c>
      <c r="K2252">
        <v>31.371950445751899</v>
      </c>
      <c r="L2252">
        <v>32.174220781162497</v>
      </c>
      <c r="M2252">
        <v>53.324840905033</v>
      </c>
      <c r="N2252">
        <v>0.93534458242541596</v>
      </c>
      <c r="O2252">
        <v>45.618556701030897</v>
      </c>
      <c r="P2252">
        <v>27.213114754098299</v>
      </c>
      <c r="Q2252">
        <v>5.4864371989820004E-3</v>
      </c>
    </row>
    <row r="2253" spans="1:17" hidden="1" x14ac:dyDescent="0.3">
      <c r="A2253" t="s">
        <v>4700</v>
      </c>
      <c r="B2253" t="s">
        <v>4701</v>
      </c>
      <c r="C2253" t="str">
        <f>IFERROR(VLOOKUP(Table1[[#This Row],[Ticker]],[1]!Table2[[Symbol]:[Industry]],2,FALSE),"-")</f>
        <v>-</v>
      </c>
      <c r="D2253" t="s">
        <v>4702</v>
      </c>
      <c r="E2253">
        <v>265.16430000000003</v>
      </c>
      <c r="F2253">
        <v>139.30000000000001</v>
      </c>
      <c r="G2253">
        <v>2.9024217797012</v>
      </c>
      <c r="H2253">
        <v>32.0088299460079</v>
      </c>
      <c r="I2253">
        <v>48.605911233100997</v>
      </c>
      <c r="J2253">
        <v>11.264345688258601</v>
      </c>
      <c r="K2253">
        <v>109.81014585692</v>
      </c>
      <c r="M2253">
        <v>82.457287822975005</v>
      </c>
      <c r="N2253">
        <v>2.3896995708154498</v>
      </c>
      <c r="O2253">
        <v>5.5276381909547601</v>
      </c>
      <c r="P2253">
        <v>78.589743589743605</v>
      </c>
    </row>
    <row r="2254" spans="1:17" hidden="1" x14ac:dyDescent="0.3">
      <c r="A2254" t="s">
        <v>4703</v>
      </c>
      <c r="B2254" t="s">
        <v>4704</v>
      </c>
      <c r="C2254" t="str">
        <f>IFERROR(VLOOKUP(Table1[[#This Row],[Ticker]],[1]!Table2[[Symbol]:[Industry]],2,FALSE),"-")</f>
        <v>-</v>
      </c>
      <c r="D2254" t="s">
        <v>2474</v>
      </c>
      <c r="E2254">
        <v>265.08287175999999</v>
      </c>
      <c r="F2254">
        <v>2303.35</v>
      </c>
      <c r="G2254">
        <v>350.100338446367</v>
      </c>
      <c r="H2254">
        <v>23.003747174262099</v>
      </c>
      <c r="I2254">
        <v>164.391008815851</v>
      </c>
      <c r="J2254">
        <v>0.96800146870453196</v>
      </c>
      <c r="K2254">
        <v>2003.69615992116</v>
      </c>
      <c r="L2254">
        <v>1381.7942295715</v>
      </c>
      <c r="M2254">
        <v>56.911349934161898</v>
      </c>
      <c r="N2254">
        <v>0.83983182119938005</v>
      </c>
      <c r="O2254">
        <v>12.4905029630755</v>
      </c>
      <c r="P2254">
        <v>428.65503787009402</v>
      </c>
      <c r="Q2254">
        <v>0.18293230711883099</v>
      </c>
    </row>
    <row r="2255" spans="1:17" hidden="1" x14ac:dyDescent="0.3">
      <c r="A2255" t="s">
        <v>4705</v>
      </c>
      <c r="B2255" t="s">
        <v>4706</v>
      </c>
      <c r="C2255" t="str">
        <f>IFERROR(VLOOKUP(Table1[[#This Row],[Ticker]],[1]!Table2[[Symbol]:[Industry]],2,FALSE),"-")</f>
        <v>-</v>
      </c>
      <c r="D2255" t="s">
        <v>1374</v>
      </c>
      <c r="E2255">
        <v>263.97672312600002</v>
      </c>
      <c r="F2255">
        <v>124.87</v>
      </c>
      <c r="G2255">
        <v>-28.202634476229399</v>
      </c>
      <c r="H2255">
        <v>5.3159244059521402</v>
      </c>
      <c r="I2255">
        <v>7.8156257482879701</v>
      </c>
      <c r="J2255">
        <v>6.0430093307862798</v>
      </c>
      <c r="K2255">
        <v>114.55591427524099</v>
      </c>
      <c r="L2255">
        <v>111.19682935621</v>
      </c>
      <c r="M2255">
        <v>60.370958351957903</v>
      </c>
      <c r="N2255">
        <v>1.47570706904557</v>
      </c>
      <c r="O2255">
        <v>19.724513494033701</v>
      </c>
      <c r="P2255">
        <v>42.059158134243397</v>
      </c>
      <c r="Q2255">
        <v>-4.8832655070192001E-2</v>
      </c>
    </row>
    <row r="2256" spans="1:17" hidden="1" x14ac:dyDescent="0.3">
      <c r="A2256" t="s">
        <v>4707</v>
      </c>
      <c r="B2256" t="s">
        <v>4708</v>
      </c>
      <c r="C2256" t="str">
        <f>IFERROR(VLOOKUP(Table1[[#This Row],[Ticker]],[1]!Table2[[Symbol]:[Industry]],2,FALSE),"-")</f>
        <v>-</v>
      </c>
      <c r="D2256" t="s">
        <v>971</v>
      </c>
      <c r="E2256">
        <v>263.91251999999997</v>
      </c>
      <c r="F2256">
        <v>184.3</v>
      </c>
      <c r="G2256">
        <v>10.6548027320821</v>
      </c>
      <c r="H2256">
        <v>-1.94123444926192</v>
      </c>
      <c r="I2256">
        <v>26.291313992335599</v>
      </c>
      <c r="J2256">
        <v>4.2663350708905501</v>
      </c>
      <c r="K2256">
        <v>184.877942390253</v>
      </c>
      <c r="M2256">
        <v>58.175670759019098</v>
      </c>
      <c r="N2256">
        <v>0.33833028641072499</v>
      </c>
      <c r="O2256">
        <v>35.594139989148097</v>
      </c>
      <c r="P2256">
        <v>60.121633362293601</v>
      </c>
    </row>
    <row r="2257" spans="1:17" hidden="1" x14ac:dyDescent="0.3">
      <c r="A2257" t="s">
        <v>4709</v>
      </c>
      <c r="B2257" t="s">
        <v>4710</v>
      </c>
      <c r="C2257" t="str">
        <f>IFERROR(VLOOKUP(Table1[[#This Row],[Ticker]],[1]!Table2[[Symbol]:[Industry]],2,FALSE),"-")</f>
        <v>-</v>
      </c>
      <c r="D2257" t="s">
        <v>2205</v>
      </c>
      <c r="E2257">
        <v>263.56799999999998</v>
      </c>
      <c r="F2257">
        <v>302.60000000000002</v>
      </c>
      <c r="G2257">
        <v>21.914953108021901</v>
      </c>
      <c r="H2257">
        <v>28.324214561392498</v>
      </c>
      <c r="I2257">
        <v>36.419530054879999</v>
      </c>
      <c r="J2257">
        <v>39.724427266880603</v>
      </c>
      <c r="K2257">
        <v>244.49178391757499</v>
      </c>
      <c r="M2257">
        <v>88.730475290586995</v>
      </c>
      <c r="N2257">
        <v>1.9859759288330701</v>
      </c>
      <c r="O2257">
        <v>13.681427627230599</v>
      </c>
      <c r="P2257">
        <v>130.99236641221299</v>
      </c>
    </row>
    <row r="2258" spans="1:17" hidden="1" x14ac:dyDescent="0.3">
      <c r="A2258" t="s">
        <v>4711</v>
      </c>
      <c r="B2258" t="s">
        <v>4712</v>
      </c>
      <c r="C2258" t="str">
        <f>IFERROR(VLOOKUP(Table1[[#This Row],[Ticker]],[1]!Table2[[Symbol]:[Industry]],2,FALSE),"-")</f>
        <v>-</v>
      </c>
      <c r="D2258" t="s">
        <v>412</v>
      </c>
      <c r="E2258">
        <v>263.29217160000002</v>
      </c>
      <c r="F2258">
        <v>4.78</v>
      </c>
      <c r="G2258">
        <v>127.225002424862</v>
      </c>
      <c r="H2258">
        <v>10.160250597428499</v>
      </c>
      <c r="I2258">
        <v>50.699852580184498</v>
      </c>
      <c r="J2258">
        <v>5.1109296654851404</v>
      </c>
      <c r="K2258">
        <v>4.3951728455159698</v>
      </c>
      <c r="L2258">
        <v>3.4565996224719302</v>
      </c>
      <c r="M2258">
        <v>63.317862928120697</v>
      </c>
      <c r="N2258">
        <v>0.95525489676063702</v>
      </c>
      <c r="O2258">
        <v>11.506276150627601</v>
      </c>
      <c r="P2258">
        <v>236.619718309859</v>
      </c>
      <c r="Q2258">
        <v>8.1659517544373006E-2</v>
      </c>
    </row>
    <row r="2259" spans="1:17" hidden="1" x14ac:dyDescent="0.3">
      <c r="A2259" t="s">
        <v>4713</v>
      </c>
      <c r="B2259" t="s">
        <v>4714</v>
      </c>
      <c r="C2259" t="str">
        <f>IFERROR(VLOOKUP(Table1[[#This Row],[Ticker]],[1]!Table2[[Symbol]:[Industry]],2,FALSE),"-")</f>
        <v>-</v>
      </c>
      <c r="D2259" t="s">
        <v>92</v>
      </c>
      <c r="E2259">
        <v>262.85118509500001</v>
      </c>
      <c r="F2259">
        <v>265.8</v>
      </c>
      <c r="G2259">
        <v>25.583504966921101</v>
      </c>
      <c r="H2259">
        <v>53.4309992221595</v>
      </c>
      <c r="I2259">
        <v>24.4902585506021</v>
      </c>
      <c r="J2259">
        <v>39.479209235377603</v>
      </c>
      <c r="K2259">
        <v>189.576132784566</v>
      </c>
      <c r="L2259">
        <v>185.63707467229401</v>
      </c>
      <c r="M2259">
        <v>74.760320558922501</v>
      </c>
      <c r="N2259">
        <v>5.7661585649635798</v>
      </c>
      <c r="O2259">
        <v>18.115124153498801</v>
      </c>
      <c r="P2259">
        <v>84.5833333333333</v>
      </c>
      <c r="Q2259">
        <v>9.7155276797100995E-2</v>
      </c>
    </row>
    <row r="2260" spans="1:17" hidden="1" x14ac:dyDescent="0.3">
      <c r="A2260" t="s">
        <v>4715</v>
      </c>
      <c r="B2260" t="s">
        <v>4716</v>
      </c>
      <c r="C2260" t="str">
        <f>IFERROR(VLOOKUP(Table1[[#This Row],[Ticker]],[1]!Table2[[Symbol]:[Industry]],2,FALSE),"-")</f>
        <v>-</v>
      </c>
      <c r="D2260" t="s">
        <v>54</v>
      </c>
      <c r="E2260">
        <v>262.72930902399997</v>
      </c>
      <c r="F2260">
        <v>185.3</v>
      </c>
      <c r="G2260">
        <v>11.8482885482657</v>
      </c>
      <c r="H2260">
        <v>7.9298825775868798</v>
      </c>
      <c r="I2260">
        <v>20.098995819140899</v>
      </c>
      <c r="J2260">
        <v>-9.7183599793372597</v>
      </c>
      <c r="K2260">
        <v>170.99686702226001</v>
      </c>
      <c r="L2260">
        <v>151.25360635536299</v>
      </c>
      <c r="M2260">
        <v>52.5045552281494</v>
      </c>
      <c r="N2260">
        <v>1.8230367889623</v>
      </c>
      <c r="O2260">
        <v>17.835941716135899</v>
      </c>
      <c r="P2260">
        <v>75.806451612903203</v>
      </c>
      <c r="Q2260">
        <v>5.8308447691592998E-2</v>
      </c>
    </row>
    <row r="2261" spans="1:17" hidden="1" x14ac:dyDescent="0.3">
      <c r="A2261" t="s">
        <v>4717</v>
      </c>
      <c r="B2261" t="s">
        <v>4718</v>
      </c>
      <c r="C2261" t="str">
        <f>IFERROR(VLOOKUP(Table1[[#This Row],[Ticker]],[1]!Table2[[Symbol]:[Industry]],2,FALSE),"-")</f>
        <v>-</v>
      </c>
      <c r="D2261" t="s">
        <v>193</v>
      </c>
      <c r="E2261">
        <v>261.91836621799899</v>
      </c>
      <c r="F2261">
        <v>114</v>
      </c>
      <c r="G2261">
        <v>9.0908099242403697</v>
      </c>
      <c r="H2261">
        <v>5.7047517860416797</v>
      </c>
      <c r="I2261">
        <v>-19.325238824217202</v>
      </c>
      <c r="J2261">
        <v>1.24485823691372</v>
      </c>
      <c r="K2261">
        <v>106.92150977825401</v>
      </c>
      <c r="L2261">
        <v>99.6454394144654</v>
      </c>
      <c r="M2261">
        <v>66.528579695796694</v>
      </c>
      <c r="N2261">
        <v>1.1154733059678801</v>
      </c>
      <c r="O2261">
        <v>23.421052631578899</v>
      </c>
      <c r="P2261">
        <v>59.663865546218403</v>
      </c>
      <c r="Q2261">
        <v>5.7276198075419997E-2</v>
      </c>
    </row>
    <row r="2262" spans="1:17" hidden="1" x14ac:dyDescent="0.3">
      <c r="A2262" t="s">
        <v>4719</v>
      </c>
      <c r="B2262" t="s">
        <v>4720</v>
      </c>
      <c r="C2262" t="str">
        <f>IFERROR(VLOOKUP(Table1[[#This Row],[Ticker]],[1]!Table2[[Symbol]:[Industry]],2,FALSE),"-")</f>
        <v>-</v>
      </c>
      <c r="D2262" t="s">
        <v>632</v>
      </c>
      <c r="E2262">
        <v>261.33029579999999</v>
      </c>
      <c r="F2262">
        <v>121.91</v>
      </c>
      <c r="G2262">
        <v>-4.5999738397375598</v>
      </c>
      <c r="H2262">
        <v>4.0167851024228396</v>
      </c>
      <c r="I2262">
        <v>-5.2309046852202901</v>
      </c>
      <c r="J2262">
        <v>4.3817629988184796</v>
      </c>
      <c r="K2262">
        <v>116.63957686064801</v>
      </c>
      <c r="L2262">
        <v>108.568639626899</v>
      </c>
      <c r="M2262">
        <v>64.644621692888094</v>
      </c>
      <c r="N2262">
        <v>0.60137179343891001</v>
      </c>
      <c r="O2262">
        <v>10.4667377573619</v>
      </c>
      <c r="P2262">
        <v>43.677077195050003</v>
      </c>
      <c r="Q2262">
        <v>6.1308148182935999E-2</v>
      </c>
    </row>
    <row r="2263" spans="1:17" hidden="1" x14ac:dyDescent="0.3">
      <c r="A2263" t="s">
        <v>4721</v>
      </c>
      <c r="B2263" t="s">
        <v>4722</v>
      </c>
      <c r="C2263" t="str">
        <f>IFERROR(VLOOKUP(Table1[[#This Row],[Ticker]],[1]!Table2[[Symbol]:[Industry]],2,FALSE),"-")</f>
        <v>-</v>
      </c>
      <c r="D2263" t="s">
        <v>632</v>
      </c>
      <c r="E2263">
        <v>261.14550000000003</v>
      </c>
      <c r="F2263">
        <v>133.1</v>
      </c>
      <c r="G2263">
        <v>177.20069976248101</v>
      </c>
      <c r="H2263">
        <v>30.107078457394099</v>
      </c>
      <c r="I2263">
        <v>108.559233078993</v>
      </c>
      <c r="J2263">
        <v>2.6860662775070101</v>
      </c>
      <c r="K2263">
        <v>103.24625936445101</v>
      </c>
      <c r="L2263">
        <v>73.184388354500697</v>
      </c>
      <c r="M2263">
        <v>95.418170320437</v>
      </c>
      <c r="N2263">
        <v>0.93643267396593299</v>
      </c>
      <c r="O2263">
        <v>2.3666416228399698</v>
      </c>
      <c r="P2263">
        <v>241.28205128205099</v>
      </c>
      <c r="Q2263">
        <v>0.13215937347763099</v>
      </c>
    </row>
    <row r="2264" spans="1:17" hidden="1" x14ac:dyDescent="0.3">
      <c r="A2264" t="s">
        <v>4723</v>
      </c>
      <c r="B2264" t="s">
        <v>4724</v>
      </c>
      <c r="C2264" t="str">
        <f>IFERROR(VLOOKUP(Table1[[#This Row],[Ticker]],[1]!Table2[[Symbol]:[Industry]],2,FALSE),"-")</f>
        <v>-</v>
      </c>
      <c r="D2264" t="s">
        <v>54</v>
      </c>
      <c r="E2264">
        <v>260.91927294800001</v>
      </c>
      <c r="F2264">
        <v>76.5</v>
      </c>
      <c r="G2264">
        <v>-67.921075929810996</v>
      </c>
      <c r="H2264">
        <v>-0.83712066221872905</v>
      </c>
      <c r="I2264">
        <v>-52.284564669557597</v>
      </c>
      <c r="J2264">
        <v>-2.8859057775528201</v>
      </c>
      <c r="K2264">
        <v>88.787470588235294</v>
      </c>
      <c r="M2264">
        <v>43.582318819888897</v>
      </c>
      <c r="O2264">
        <v>71.947712418300597</v>
      </c>
      <c r="P2264">
        <v>23.287671232876701</v>
      </c>
    </row>
    <row r="2265" spans="1:17" hidden="1" x14ac:dyDescent="0.3">
      <c r="A2265" t="s">
        <v>4725</v>
      </c>
      <c r="B2265" t="s">
        <v>4726</v>
      </c>
      <c r="C2265" t="str">
        <f>IFERROR(VLOOKUP(Table1[[#This Row],[Ticker]],[1]!Table2[[Symbol]:[Industry]],2,FALSE),"-")</f>
        <v>-</v>
      </c>
      <c r="D2265" t="s">
        <v>1647</v>
      </c>
      <c r="E2265">
        <v>259.64674318499999</v>
      </c>
      <c r="F2265">
        <v>551.75</v>
      </c>
      <c r="G2265">
        <v>-13.1768175229929</v>
      </c>
      <c r="H2265">
        <v>13.4930871104121</v>
      </c>
      <c r="I2265">
        <v>18.0279549960424</v>
      </c>
      <c r="J2265">
        <v>-2.4259808677894101</v>
      </c>
      <c r="K2265">
        <v>508.06978933713202</v>
      </c>
      <c r="L2265">
        <v>447.22591988123401</v>
      </c>
      <c r="M2265">
        <v>47.529413372153599</v>
      </c>
      <c r="N2265">
        <v>0.25777240751928698</v>
      </c>
      <c r="O2265">
        <v>17.625736293611201</v>
      </c>
      <c r="P2265">
        <v>53.2638888888888</v>
      </c>
      <c r="Q2265">
        <v>-6.5833969152515007E-2</v>
      </c>
    </row>
    <row r="2266" spans="1:17" hidden="1" x14ac:dyDescent="0.3">
      <c r="A2266" t="s">
        <v>4727</v>
      </c>
      <c r="B2266" t="s">
        <v>4728</v>
      </c>
      <c r="C2266" t="str">
        <f>IFERROR(VLOOKUP(Table1[[#This Row],[Ticker]],[1]!Table2[[Symbol]:[Industry]],2,FALSE),"-")</f>
        <v>-</v>
      </c>
      <c r="D2266" t="s">
        <v>46</v>
      </c>
      <c r="E2266">
        <v>259.62312907299997</v>
      </c>
      <c r="F2266">
        <v>13.74</v>
      </c>
      <c r="G2266">
        <v>-12.828074674199501</v>
      </c>
      <c r="H2266">
        <v>30.418096206327299</v>
      </c>
      <c r="I2266">
        <v>-5.08011457909297</v>
      </c>
      <c r="J2266">
        <v>8.1263720694918202</v>
      </c>
      <c r="K2266">
        <v>11.75702291372</v>
      </c>
      <c r="L2266">
        <v>11.815162849023</v>
      </c>
      <c r="M2266">
        <v>81.117052402303301</v>
      </c>
      <c r="N2266">
        <v>0.82559252219342205</v>
      </c>
      <c r="O2266">
        <v>10.6259097525472</v>
      </c>
      <c r="P2266">
        <v>48.540540540540498</v>
      </c>
    </row>
    <row r="2267" spans="1:17" hidden="1" x14ac:dyDescent="0.3">
      <c r="A2267" t="s">
        <v>4729</v>
      </c>
      <c r="B2267" t="s">
        <v>4730</v>
      </c>
      <c r="C2267" t="str">
        <f>IFERROR(VLOOKUP(Table1[[#This Row],[Ticker]],[1]!Table2[[Symbol]:[Industry]],2,FALSE),"-")</f>
        <v>-</v>
      </c>
      <c r="D2267" t="s">
        <v>54</v>
      </c>
      <c r="E2267">
        <v>259.50045</v>
      </c>
      <c r="F2267">
        <v>1.64</v>
      </c>
      <c r="G2267">
        <v>4.77226044527404</v>
      </c>
      <c r="H2267">
        <v>-8.2831928460148507</v>
      </c>
      <c r="I2267">
        <v>-63.037390947584299</v>
      </c>
      <c r="J2267">
        <v>-1.1390703345148501</v>
      </c>
      <c r="K2267">
        <v>1.5765667844612601</v>
      </c>
      <c r="L2267">
        <v>1.8132503935826401</v>
      </c>
      <c r="M2267">
        <v>44.5318795971112</v>
      </c>
      <c r="N2267">
        <v>1.02256409478818</v>
      </c>
      <c r="O2267">
        <v>114.63414634146299</v>
      </c>
      <c r="P2267">
        <v>38.008415147264998</v>
      </c>
      <c r="Q2267">
        <v>0.25153625687456399</v>
      </c>
    </row>
    <row r="2268" spans="1:17" hidden="1" x14ac:dyDescent="0.3">
      <c r="A2268" t="s">
        <v>4731</v>
      </c>
      <c r="B2268" t="s">
        <v>4732</v>
      </c>
      <c r="C2268" t="str">
        <f>IFERROR(VLOOKUP(Table1[[#This Row],[Ticker]],[1]!Table2[[Symbol]:[Industry]],2,FALSE),"-")</f>
        <v>-</v>
      </c>
      <c r="D2268" t="s">
        <v>412</v>
      </c>
      <c r="E2268">
        <v>258.9569229</v>
      </c>
      <c r="F2268">
        <v>258.45</v>
      </c>
      <c r="G2268">
        <v>33.501705839503202</v>
      </c>
      <c r="H2268">
        <v>0.55817682554350601</v>
      </c>
      <c r="I2268">
        <v>-26.8135444375228</v>
      </c>
      <c r="J2268">
        <v>2.0471100877500201</v>
      </c>
      <c r="K2268">
        <v>267.21317965017499</v>
      </c>
      <c r="L2268">
        <v>255.492413368391</v>
      </c>
      <c r="M2268">
        <v>49.315107208520097</v>
      </c>
      <c r="N2268">
        <v>0.37416257264823699</v>
      </c>
      <c r="O2268">
        <v>59.527955117043902</v>
      </c>
      <c r="P2268">
        <v>75.458248472505005</v>
      </c>
      <c r="Q2268">
        <v>4.0023958706474003E-2</v>
      </c>
    </row>
    <row r="2269" spans="1:17" hidden="1" x14ac:dyDescent="0.3">
      <c r="A2269" t="s">
        <v>4733</v>
      </c>
      <c r="B2269" t="s">
        <v>4734</v>
      </c>
      <c r="C2269" t="str">
        <f>IFERROR(VLOOKUP(Table1[[#This Row],[Ticker]],[1]!Table2[[Symbol]:[Industry]],2,FALSE),"-")</f>
        <v>-</v>
      </c>
      <c r="D2269" t="s">
        <v>46</v>
      </c>
      <c r="E2269">
        <v>258.61198080000003</v>
      </c>
      <c r="F2269">
        <v>88.27</v>
      </c>
      <c r="G2269">
        <v>70.894995849565504</v>
      </c>
      <c r="H2269">
        <v>-1.41149972432171</v>
      </c>
      <c r="I2269">
        <v>-0.83033919724212302</v>
      </c>
      <c r="J2269">
        <v>-2.3364095806345802</v>
      </c>
      <c r="K2269">
        <v>90.209766486902595</v>
      </c>
      <c r="L2269">
        <v>77.1810902926306</v>
      </c>
      <c r="M2269">
        <v>43.314798000091301</v>
      </c>
      <c r="N2269">
        <v>0.70962504379177904</v>
      </c>
      <c r="O2269">
        <v>29.602356406480101</v>
      </c>
      <c r="P2269">
        <v>113.987878787878</v>
      </c>
      <c r="Q2269">
        <v>0.142907114024657</v>
      </c>
    </row>
    <row r="2270" spans="1:17" hidden="1" x14ac:dyDescent="0.3">
      <c r="A2270" t="s">
        <v>4735</v>
      </c>
      <c r="B2270" t="s">
        <v>4736</v>
      </c>
      <c r="C2270" t="str">
        <f>IFERROR(VLOOKUP(Table1[[#This Row],[Ticker]],[1]!Table2[[Symbol]:[Industry]],2,FALSE),"-")</f>
        <v>-</v>
      </c>
      <c r="D2270" t="s">
        <v>193</v>
      </c>
      <c r="E2270">
        <v>258.51672000000002</v>
      </c>
      <c r="F2270">
        <v>732.1</v>
      </c>
      <c r="G2270">
        <v>27.355617759241198</v>
      </c>
      <c r="H2270">
        <v>13.778751074793099</v>
      </c>
      <c r="I2270">
        <v>62.324423519588201</v>
      </c>
      <c r="J2270">
        <v>8.3295891850093593</v>
      </c>
      <c r="K2270">
        <v>589.46061322403102</v>
      </c>
      <c r="L2270">
        <v>499.60459030737098</v>
      </c>
      <c r="M2270">
        <v>83.076474323704801</v>
      </c>
      <c r="N2270">
        <v>0.51366136754168801</v>
      </c>
      <c r="O2270">
        <v>0.94249419478213903</v>
      </c>
      <c r="P2270">
        <v>97.251784992590601</v>
      </c>
      <c r="Q2270">
        <v>0.106988866515244</v>
      </c>
    </row>
    <row r="2271" spans="1:17" hidden="1" x14ac:dyDescent="0.3">
      <c r="A2271" t="s">
        <v>4737</v>
      </c>
      <c r="B2271" t="s">
        <v>4738</v>
      </c>
      <c r="C2271" t="str">
        <f>IFERROR(VLOOKUP(Table1[[#This Row],[Ticker]],[1]!Table2[[Symbol]:[Industry]],2,FALSE),"-")</f>
        <v>-</v>
      </c>
      <c r="D2271" t="s">
        <v>1539</v>
      </c>
      <c r="E2271">
        <v>258.10636325600001</v>
      </c>
      <c r="F2271">
        <v>31.89</v>
      </c>
      <c r="G2271">
        <v>28.892471530944899</v>
      </c>
      <c r="H2271">
        <v>3.5082145613925499</v>
      </c>
      <c r="I2271">
        <v>-3.3985669600453501</v>
      </c>
      <c r="J2271">
        <v>-1.07772064126333</v>
      </c>
      <c r="K2271">
        <v>30.340327171747699</v>
      </c>
      <c r="L2271">
        <v>28.8738055359158</v>
      </c>
      <c r="M2271">
        <v>63.342828610064799</v>
      </c>
      <c r="N2271">
        <v>2.05649482558132</v>
      </c>
      <c r="O2271">
        <v>36.719974913766002</v>
      </c>
      <c r="P2271">
        <v>62.704081632653001</v>
      </c>
      <c r="Q2271">
        <v>7.8509647895889004E-2</v>
      </c>
    </row>
    <row r="2272" spans="1:17" hidden="1" x14ac:dyDescent="0.3">
      <c r="A2272" t="s">
        <v>4739</v>
      </c>
      <c r="B2272" t="s">
        <v>4740</v>
      </c>
      <c r="C2272" t="str">
        <f>IFERROR(VLOOKUP(Table1[[#This Row],[Ticker]],[1]!Table2[[Symbol]:[Industry]],2,FALSE),"-")</f>
        <v>-</v>
      </c>
      <c r="D2272" t="s">
        <v>740</v>
      </c>
      <c r="E2272">
        <v>257.42755399999999</v>
      </c>
      <c r="F2272">
        <v>111.1</v>
      </c>
      <c r="G2272">
        <v>-49.110887355205001</v>
      </c>
      <c r="H2272">
        <v>19.8769027334355</v>
      </c>
      <c r="I2272">
        <v>25.708641451953699</v>
      </c>
      <c r="J2272">
        <v>-3.0604677144275101</v>
      </c>
      <c r="K2272">
        <v>101.24807519939699</v>
      </c>
      <c r="M2272">
        <v>55.155175994498201</v>
      </c>
      <c r="N2272">
        <v>1.68536840532058</v>
      </c>
      <c r="O2272">
        <v>30.513051305130499</v>
      </c>
      <c r="P2272">
        <v>69.488939740655994</v>
      </c>
    </row>
    <row r="2273" spans="1:17" hidden="1" x14ac:dyDescent="0.3">
      <c r="A2273" t="s">
        <v>4741</v>
      </c>
      <c r="B2273" t="s">
        <v>4742</v>
      </c>
      <c r="C2273" t="str">
        <f>IFERROR(VLOOKUP(Table1[[#This Row],[Ticker]],[1]!Table2[[Symbol]:[Industry]],2,FALSE),"-")</f>
        <v>-</v>
      </c>
      <c r="D2273" t="s">
        <v>402</v>
      </c>
      <c r="E2273">
        <v>256.574682</v>
      </c>
      <c r="F2273">
        <v>216.58</v>
      </c>
      <c r="G2273">
        <v>-6.0042448869654699</v>
      </c>
      <c r="H2273">
        <v>-6.64420649123901</v>
      </c>
      <c r="I2273">
        <v>-23.886066960045301</v>
      </c>
      <c r="J2273">
        <v>2.2518563955969402</v>
      </c>
      <c r="K2273">
        <v>221.26498126021801</v>
      </c>
      <c r="L2273">
        <v>210.77866416781299</v>
      </c>
      <c r="M2273">
        <v>62.739293556159801</v>
      </c>
      <c r="N2273">
        <v>0.92741558373145605</v>
      </c>
      <c r="O2273">
        <v>23.187736633114699</v>
      </c>
      <c r="P2273">
        <v>39.7290322580645</v>
      </c>
      <c r="Q2273">
        <v>0.11142000215462999</v>
      </c>
    </row>
    <row r="2274" spans="1:17" hidden="1" x14ac:dyDescent="0.3">
      <c r="A2274" t="s">
        <v>4743</v>
      </c>
      <c r="B2274" t="s">
        <v>4744</v>
      </c>
      <c r="C2274" t="str">
        <f>IFERROR(VLOOKUP(Table1[[#This Row],[Ticker]],[1]!Table2[[Symbol]:[Industry]],2,FALSE),"-")</f>
        <v>-</v>
      </c>
      <c r="D2274" t="s">
        <v>933</v>
      </c>
      <c r="E2274">
        <v>256.50712499999997</v>
      </c>
      <c r="F2274">
        <v>252</v>
      </c>
      <c r="G2274">
        <v>13.580465010645399</v>
      </c>
      <c r="H2274">
        <v>-13.6915169185192</v>
      </c>
      <c r="I2274">
        <v>32.298762596414001</v>
      </c>
      <c r="J2274">
        <v>2.9491709121963199</v>
      </c>
      <c r="K2274">
        <v>274.470575461718</v>
      </c>
      <c r="L2274">
        <v>233.886349849889</v>
      </c>
      <c r="M2274">
        <v>46.9812791799026</v>
      </c>
      <c r="N2274">
        <v>1.32998192088981</v>
      </c>
      <c r="O2274">
        <v>37.420634920634903</v>
      </c>
      <c r="P2274">
        <v>59.493670886075897</v>
      </c>
      <c r="Q2274">
        <v>7.9135712471696998E-2</v>
      </c>
    </row>
    <row r="2275" spans="1:17" hidden="1" x14ac:dyDescent="0.3">
      <c r="A2275" t="s">
        <v>4745</v>
      </c>
      <c r="B2275" t="s">
        <v>4746</v>
      </c>
      <c r="C2275" t="str">
        <f>IFERROR(VLOOKUP(Table1[[#This Row],[Ticker]],[1]!Table2[[Symbol]:[Industry]],2,FALSE),"-")</f>
        <v>-</v>
      </c>
      <c r="E2275">
        <v>255.53286</v>
      </c>
      <c r="F2275">
        <v>148</v>
      </c>
      <c r="G2275">
        <v>7.2727921500715498</v>
      </c>
      <c r="H2275">
        <v>5.08211680898442</v>
      </c>
      <c r="I2275">
        <v>31.685074255061298</v>
      </c>
      <c r="J2275">
        <v>-1.8743644521619001</v>
      </c>
      <c r="K2275">
        <v>142.84144387153901</v>
      </c>
      <c r="L2275">
        <v>118.706485823693</v>
      </c>
      <c r="M2275">
        <v>47.6504311021666</v>
      </c>
      <c r="N2275">
        <v>0.65132029843887995</v>
      </c>
      <c r="O2275">
        <v>21.2162162162162</v>
      </c>
      <c r="P2275">
        <v>73.099415204678294</v>
      </c>
      <c r="Q2275">
        <v>0.24582589780605699</v>
      </c>
    </row>
    <row r="2276" spans="1:17" hidden="1" x14ac:dyDescent="0.3">
      <c r="A2276" t="s">
        <v>4747</v>
      </c>
      <c r="B2276" t="s">
        <v>4748</v>
      </c>
      <c r="C2276" t="str">
        <f>IFERROR(VLOOKUP(Table1[[#This Row],[Ticker]],[1]!Table2[[Symbol]:[Industry]],2,FALSE),"-")</f>
        <v>-</v>
      </c>
      <c r="D2276" t="s">
        <v>72</v>
      </c>
      <c r="E2276">
        <v>255.339572</v>
      </c>
      <c r="F2276">
        <v>18.61</v>
      </c>
      <c r="G2276">
        <v>-12.793786056041499</v>
      </c>
      <c r="H2276">
        <v>-0.232353803218695</v>
      </c>
      <c r="I2276">
        <v>-38.753088021203702</v>
      </c>
      <c r="J2276">
        <v>0.98280126504989496</v>
      </c>
      <c r="K2276">
        <v>18.816349270226599</v>
      </c>
      <c r="L2276">
        <v>19.2991261680687</v>
      </c>
      <c r="M2276">
        <v>59.936399333316203</v>
      </c>
      <c r="N2276">
        <v>0.45820841462038803</v>
      </c>
      <c r="O2276">
        <v>63.621708758731799</v>
      </c>
      <c r="P2276">
        <v>26.169491525423702</v>
      </c>
      <c r="Q2276">
        <v>6.4225283888894993E-2</v>
      </c>
    </row>
    <row r="2277" spans="1:17" hidden="1" x14ac:dyDescent="0.3">
      <c r="A2277" t="s">
        <v>4749</v>
      </c>
      <c r="B2277" t="s">
        <v>4750</v>
      </c>
      <c r="C2277" t="str">
        <f>IFERROR(VLOOKUP(Table1[[#This Row],[Ticker]],[1]!Table2[[Symbol]:[Industry]],2,FALSE),"-")</f>
        <v>-</v>
      </c>
      <c r="D2277" t="s">
        <v>46</v>
      </c>
      <c r="E2277">
        <v>255.16762499999999</v>
      </c>
      <c r="F2277">
        <v>469.55</v>
      </c>
      <c r="G2277">
        <v>38.533246152460997</v>
      </c>
      <c r="H2277">
        <v>-5.5323510951730901</v>
      </c>
      <c r="I2277">
        <v>52.971910501401801</v>
      </c>
      <c r="J2277">
        <v>-0.29505324049775999</v>
      </c>
      <c r="K2277">
        <v>480.858828434082</v>
      </c>
      <c r="L2277">
        <v>393.93427717428301</v>
      </c>
      <c r="M2277">
        <v>29.435383428766201</v>
      </c>
      <c r="N2277">
        <v>0.40816251830160999</v>
      </c>
      <c r="O2277">
        <v>29.272707911830398</v>
      </c>
      <c r="P2277">
        <v>125.74519230769199</v>
      </c>
    </row>
    <row r="2278" spans="1:17" hidden="1" x14ac:dyDescent="0.3">
      <c r="A2278" t="s">
        <v>4751</v>
      </c>
      <c r="B2278" t="s">
        <v>4752</v>
      </c>
      <c r="C2278" t="str">
        <f>IFERROR(VLOOKUP(Table1[[#This Row],[Ticker]],[1]!Table2[[Symbol]:[Industry]],2,FALSE),"-")</f>
        <v>-</v>
      </c>
      <c r="D2278" t="s">
        <v>669</v>
      </c>
      <c r="E2278">
        <v>254.37443999999999</v>
      </c>
      <c r="F2278">
        <v>500.3</v>
      </c>
      <c r="G2278">
        <v>134.45545408319501</v>
      </c>
      <c r="H2278">
        <v>87.688288839752502</v>
      </c>
      <c r="I2278">
        <v>103.535960086579</v>
      </c>
      <c r="J2278">
        <v>37.925336445146101</v>
      </c>
      <c r="K2278">
        <v>322.25975063483497</v>
      </c>
      <c r="L2278">
        <v>259.36255434110501</v>
      </c>
      <c r="M2278">
        <v>90.887833918095197</v>
      </c>
      <c r="N2278">
        <v>1.5445130333989201</v>
      </c>
      <c r="O2278">
        <v>6.6160303817709201</v>
      </c>
      <c r="P2278">
        <v>174.81461137050201</v>
      </c>
      <c r="Q2278">
        <v>7.1938021474202002E-2</v>
      </c>
    </row>
    <row r="2279" spans="1:17" hidden="1" x14ac:dyDescent="0.3">
      <c r="A2279" t="s">
        <v>4753</v>
      </c>
      <c r="B2279" t="s">
        <v>4754</v>
      </c>
      <c r="C2279" t="str">
        <f>IFERROR(VLOOKUP(Table1[[#This Row],[Ticker]],[1]!Table2[[Symbol]:[Industry]],2,FALSE),"-")</f>
        <v>-</v>
      </c>
      <c r="D2279" t="s">
        <v>602</v>
      </c>
      <c r="E2279">
        <v>254.37168750000001</v>
      </c>
      <c r="F2279">
        <v>145</v>
      </c>
      <c r="G2279">
        <v>-33.0975782202988</v>
      </c>
      <c r="H2279">
        <v>6.5316219687999597</v>
      </c>
      <c r="I2279">
        <v>0.63285204800107597</v>
      </c>
      <c r="J2279">
        <v>2.4323582369137098</v>
      </c>
      <c r="K2279">
        <v>135.779619761161</v>
      </c>
      <c r="L2279">
        <v>132.62715724152599</v>
      </c>
      <c r="M2279">
        <v>78.9750113140108</v>
      </c>
      <c r="N2279">
        <v>0.26321467098166101</v>
      </c>
      <c r="O2279">
        <v>13.7241379310344</v>
      </c>
      <c r="P2279">
        <v>20.8333333333333</v>
      </c>
    </row>
    <row r="2280" spans="1:17" hidden="1" x14ac:dyDescent="0.3">
      <c r="A2280" t="s">
        <v>4755</v>
      </c>
      <c r="B2280" t="s">
        <v>4756</v>
      </c>
      <c r="C2280" t="str">
        <f>IFERROR(VLOOKUP(Table1[[#This Row],[Ticker]],[1]!Table2[[Symbol]:[Industry]],2,FALSE),"-")</f>
        <v>-</v>
      </c>
      <c r="D2280" t="s">
        <v>127</v>
      </c>
      <c r="E2280">
        <v>254.25973873999999</v>
      </c>
      <c r="F2280">
        <v>99.3</v>
      </c>
      <c r="G2280">
        <v>18.444710336915101</v>
      </c>
      <c r="H2280">
        <v>50.816079212220401</v>
      </c>
      <c r="I2280">
        <v>-15.810901943543699</v>
      </c>
      <c r="J2280">
        <v>38.212781517337</v>
      </c>
      <c r="K2280">
        <v>75.541717266520706</v>
      </c>
      <c r="L2280">
        <v>74.658561533980105</v>
      </c>
      <c r="M2280">
        <v>92.043431392679906</v>
      </c>
      <c r="N2280">
        <v>2.1687449392712499</v>
      </c>
      <c r="O2280">
        <v>15.4582074521651</v>
      </c>
      <c r="P2280">
        <v>68.305084745762699</v>
      </c>
    </row>
    <row r="2281" spans="1:17" hidden="1" x14ac:dyDescent="0.3">
      <c r="A2281" t="s">
        <v>4757</v>
      </c>
      <c r="B2281" t="s">
        <v>4758</v>
      </c>
      <c r="C2281" t="str">
        <f>IFERROR(VLOOKUP(Table1[[#This Row],[Ticker]],[1]!Table2[[Symbol]:[Industry]],2,FALSE),"-")</f>
        <v>-</v>
      </c>
      <c r="D2281" t="s">
        <v>412</v>
      </c>
      <c r="E2281">
        <v>253.70548400000001</v>
      </c>
      <c r="F2281">
        <v>899.05</v>
      </c>
      <c r="G2281">
        <v>205.76477172061001</v>
      </c>
      <c r="H2281">
        <v>0.47804252473870701</v>
      </c>
      <c r="I2281">
        <v>63.585253129563903</v>
      </c>
      <c r="J2281">
        <v>6.6509328091506603</v>
      </c>
      <c r="K2281">
        <v>802.23454159279095</v>
      </c>
      <c r="L2281">
        <v>649.21984550100694</v>
      </c>
      <c r="M2281">
        <v>70.712302757788606</v>
      </c>
      <c r="N2281">
        <v>1.2349937427820601</v>
      </c>
      <c r="O2281">
        <v>2.8863800678493998</v>
      </c>
      <c r="P2281">
        <v>301.18250780901298</v>
      </c>
      <c r="Q2281">
        <v>0.19479410971790101</v>
      </c>
    </row>
    <row r="2282" spans="1:17" hidden="1" x14ac:dyDescent="0.3">
      <c r="A2282" t="s">
        <v>4759</v>
      </c>
      <c r="B2282" t="s">
        <v>4760</v>
      </c>
      <c r="C2282" t="str">
        <f>IFERROR(VLOOKUP(Table1[[#This Row],[Ticker]],[1]!Table2[[Symbol]:[Industry]],2,FALSE),"-")</f>
        <v>-</v>
      </c>
      <c r="D2282" t="s">
        <v>127</v>
      </c>
      <c r="E2282">
        <v>252.74848800000001</v>
      </c>
      <c r="F2282">
        <v>487.9</v>
      </c>
      <c r="G2282">
        <v>331.91251514331401</v>
      </c>
      <c r="H2282">
        <v>-8.1058236385515308</v>
      </c>
      <c r="I2282">
        <v>28.825679792567101</v>
      </c>
      <c r="J2282">
        <v>-7.0453262407707502</v>
      </c>
      <c r="K2282">
        <v>512.48570265569595</v>
      </c>
      <c r="L2282">
        <v>371.98383428348598</v>
      </c>
      <c r="M2282">
        <v>27.327273523920599</v>
      </c>
      <c r="N2282">
        <v>0.29164603183659499</v>
      </c>
      <c r="O2282">
        <v>54.1709366673498</v>
      </c>
      <c r="P2282">
        <v>383.06930693069302</v>
      </c>
      <c r="Q2282">
        <v>0.146123352094815</v>
      </c>
    </row>
    <row r="2283" spans="1:17" hidden="1" x14ac:dyDescent="0.3">
      <c r="A2283" t="s">
        <v>4761</v>
      </c>
      <c r="B2283" t="s">
        <v>4762</v>
      </c>
      <c r="C2283" t="str">
        <f>IFERROR(VLOOKUP(Table1[[#This Row],[Ticker]],[1]!Table2[[Symbol]:[Industry]],2,FALSE),"-")</f>
        <v>-</v>
      </c>
      <c r="D2283" t="s">
        <v>139</v>
      </c>
      <c r="E2283">
        <v>252.366513113</v>
      </c>
      <c r="F2283">
        <v>1.7</v>
      </c>
      <c r="G2283">
        <v>-63.0975782202988</v>
      </c>
      <c r="H2283">
        <v>-16.375785438607402</v>
      </c>
      <c r="I2283">
        <v>-31.200904358419301</v>
      </c>
      <c r="J2283">
        <v>-7.2501814456259597</v>
      </c>
      <c r="K2283">
        <v>1.81754659715079</v>
      </c>
      <c r="L2283">
        <v>2.0495374762924499</v>
      </c>
      <c r="M2283">
        <v>36.2458420170625</v>
      </c>
      <c r="N2283">
        <v>0.23794479810671601</v>
      </c>
      <c r="O2283">
        <v>79.411764705882305</v>
      </c>
      <c r="P2283">
        <v>8.2802547770700592</v>
      </c>
      <c r="Q2283">
        <v>-0.159289559765461</v>
      </c>
    </row>
    <row r="2284" spans="1:17" hidden="1" x14ac:dyDescent="0.3">
      <c r="A2284" t="s">
        <v>4763</v>
      </c>
      <c r="B2284" t="s">
        <v>4764</v>
      </c>
      <c r="C2284" t="str">
        <f>IFERROR(VLOOKUP(Table1[[#This Row],[Ticker]],[1]!Table2[[Symbol]:[Industry]],2,FALSE),"-")</f>
        <v>-</v>
      </c>
      <c r="D2284" t="s">
        <v>4765</v>
      </c>
      <c r="E2284">
        <v>252.27401557499999</v>
      </c>
      <c r="F2284">
        <v>24.39</v>
      </c>
      <c r="G2284">
        <v>-46.521924067852801</v>
      </c>
      <c r="H2284">
        <v>0.32355285750504498</v>
      </c>
      <c r="I2284">
        <v>-30.3133006370213</v>
      </c>
      <c r="J2284">
        <v>-1.5865886420819699</v>
      </c>
      <c r="K2284">
        <v>24.820411365345102</v>
      </c>
      <c r="L2284">
        <v>28.160985409949198</v>
      </c>
      <c r="M2284">
        <v>59.387537358484899</v>
      </c>
      <c r="N2284">
        <v>0.58761347845856904</v>
      </c>
      <c r="O2284">
        <v>48.831488314883103</v>
      </c>
      <c r="P2284">
        <v>19.500244977951901</v>
      </c>
      <c r="Q2284">
        <v>8.5934569479799994E-3</v>
      </c>
    </row>
    <row r="2285" spans="1:17" hidden="1" x14ac:dyDescent="0.3">
      <c r="A2285" t="s">
        <v>4766</v>
      </c>
      <c r="B2285" t="s">
        <v>4767</v>
      </c>
      <c r="C2285" t="str">
        <f>IFERROR(VLOOKUP(Table1[[#This Row],[Ticker]],[1]!Table2[[Symbol]:[Industry]],2,FALSE),"-")</f>
        <v>-</v>
      </c>
      <c r="D2285" t="s">
        <v>172</v>
      </c>
      <c r="E2285">
        <v>251.81280000000001</v>
      </c>
      <c r="F2285">
        <v>316.95</v>
      </c>
      <c r="G2285">
        <v>0.90984292997947203</v>
      </c>
      <c r="H2285">
        <v>-7.6537671799726897E-2</v>
      </c>
      <c r="I2285">
        <v>-8.9859190637662607</v>
      </c>
      <c r="J2285">
        <v>2.4358088925382901</v>
      </c>
      <c r="K2285">
        <v>305.57490695502702</v>
      </c>
      <c r="L2285">
        <v>290.44824157923199</v>
      </c>
      <c r="M2285">
        <v>61.017763510261403</v>
      </c>
      <c r="N2285">
        <v>0.61583785549599401</v>
      </c>
      <c r="O2285">
        <v>6.7676289635589102</v>
      </c>
      <c r="P2285">
        <v>34.929757343550399</v>
      </c>
      <c r="Q2285">
        <v>8.2276553202303995E-2</v>
      </c>
    </row>
    <row r="2286" spans="1:17" hidden="1" x14ac:dyDescent="0.3">
      <c r="A2286" t="s">
        <v>4768</v>
      </c>
      <c r="B2286" t="s">
        <v>4769</v>
      </c>
      <c r="C2286" t="str">
        <f>IFERROR(VLOOKUP(Table1[[#This Row],[Ticker]],[1]!Table2[[Symbol]:[Industry]],2,FALSE),"-")</f>
        <v>-</v>
      </c>
      <c r="D2286" t="s">
        <v>178</v>
      </c>
      <c r="E2286">
        <v>251.21520000000001</v>
      </c>
      <c r="F2286">
        <v>18.489999999999998</v>
      </c>
      <c r="G2286">
        <v>15.941034860867401</v>
      </c>
      <c r="H2286">
        <v>98.279441594127405</v>
      </c>
      <c r="I2286">
        <v>55.661063434812199</v>
      </c>
      <c r="J2286">
        <v>4.7564939552100203</v>
      </c>
      <c r="K2286">
        <v>13.1767976210378</v>
      </c>
      <c r="L2286">
        <v>10.728153388031</v>
      </c>
      <c r="M2286">
        <v>74.907019142641005</v>
      </c>
      <c r="N2286">
        <v>1.0239552549323601</v>
      </c>
      <c r="O2286">
        <v>6.16549486208761</v>
      </c>
      <c r="P2286">
        <v>142.015706806282</v>
      </c>
      <c r="Q2286">
        <v>0.17190040555594999</v>
      </c>
    </row>
    <row r="2287" spans="1:17" hidden="1" x14ac:dyDescent="0.3">
      <c r="A2287" t="s">
        <v>4770</v>
      </c>
      <c r="B2287" t="s">
        <v>4771</v>
      </c>
      <c r="C2287" t="str">
        <f>IFERROR(VLOOKUP(Table1[[#This Row],[Ticker]],[1]!Table2[[Symbol]:[Industry]],2,FALSE),"-")</f>
        <v>-</v>
      </c>
      <c r="D2287" t="s">
        <v>380</v>
      </c>
      <c r="E2287">
        <v>250.72496939999999</v>
      </c>
      <c r="F2287">
        <v>103.65</v>
      </c>
      <c r="G2287">
        <v>-39.633810104356698</v>
      </c>
      <c r="H2287">
        <v>-1.9028629362731599</v>
      </c>
      <c r="I2287">
        <v>12.274705397678201</v>
      </c>
      <c r="J2287">
        <v>-6.4116351245059198</v>
      </c>
      <c r="K2287">
        <v>107.458181742946</v>
      </c>
      <c r="L2287">
        <v>98.580947936062898</v>
      </c>
      <c r="M2287">
        <v>46.484379454432698</v>
      </c>
      <c r="N2287">
        <v>0.58270106221547802</v>
      </c>
      <c r="O2287">
        <v>48.6734201640135</v>
      </c>
      <c r="P2287">
        <v>53.441894892672103</v>
      </c>
    </row>
    <row r="2288" spans="1:17" hidden="1" x14ac:dyDescent="0.3">
      <c r="A2288" t="s">
        <v>4772</v>
      </c>
      <c r="B2288" t="s">
        <v>4773</v>
      </c>
      <c r="C2288" t="str">
        <f>IFERROR(VLOOKUP(Table1[[#This Row],[Ticker]],[1]!Table2[[Symbol]:[Industry]],2,FALSE),"-")</f>
        <v>-</v>
      </c>
      <c r="D2288" t="s">
        <v>4642</v>
      </c>
      <c r="E2288">
        <v>250.38</v>
      </c>
      <c r="F2288">
        <v>192.5</v>
      </c>
      <c r="G2288">
        <v>-3.9883546550151401</v>
      </c>
      <c r="H2288">
        <v>12.3975227228796</v>
      </c>
      <c r="I2288">
        <v>11.648156605238301</v>
      </c>
      <c r="J2288">
        <v>-0.51987528807522898</v>
      </c>
      <c r="K2288">
        <v>176.51535021002101</v>
      </c>
      <c r="M2288">
        <v>56.9308173899297</v>
      </c>
      <c r="N2288">
        <v>0.41139601139601101</v>
      </c>
      <c r="O2288">
        <v>14.545454545454501</v>
      </c>
      <c r="P2288">
        <v>82.464454976303301</v>
      </c>
    </row>
    <row r="2289" spans="1:17" hidden="1" x14ac:dyDescent="0.3">
      <c r="A2289" t="s">
        <v>4774</v>
      </c>
      <c r="B2289" t="s">
        <v>4775</v>
      </c>
      <c r="C2289" t="str">
        <f>IFERROR(VLOOKUP(Table1[[#This Row],[Ticker]],[1]!Table2[[Symbol]:[Industry]],2,FALSE),"-")</f>
        <v>-</v>
      </c>
      <c r="D2289" t="s">
        <v>566</v>
      </c>
      <c r="E2289">
        <v>249.85957500000001</v>
      </c>
      <c r="F2289">
        <v>227.79</v>
      </c>
      <c r="G2289">
        <v>-15.152924132248501</v>
      </c>
      <c r="H2289">
        <v>-2.7123168199042702</v>
      </c>
      <c r="I2289">
        <v>-10.7278244120048</v>
      </c>
      <c r="J2289">
        <v>3.6124896377522999</v>
      </c>
      <c r="K2289">
        <v>222.63862508058</v>
      </c>
      <c r="L2289">
        <v>222.54244751625299</v>
      </c>
      <c r="M2289">
        <v>58.670639894599603</v>
      </c>
      <c r="N2289">
        <v>1.08246933102724</v>
      </c>
      <c r="O2289">
        <v>20.725229377935801</v>
      </c>
      <c r="P2289">
        <v>19.8894736842105</v>
      </c>
      <c r="Q2289">
        <v>2.8998188953045002E-2</v>
      </c>
    </row>
    <row r="2290" spans="1:17" hidden="1" x14ac:dyDescent="0.3">
      <c r="A2290" t="s">
        <v>4776</v>
      </c>
      <c r="B2290" t="s">
        <v>4777</v>
      </c>
      <c r="C2290" t="str">
        <f>IFERROR(VLOOKUP(Table1[[#This Row],[Ticker]],[1]!Table2[[Symbol]:[Industry]],2,FALSE),"-")</f>
        <v>-</v>
      </c>
      <c r="D2290" t="s">
        <v>51</v>
      </c>
      <c r="E2290">
        <v>249.38959199999999</v>
      </c>
      <c r="F2290">
        <v>98.1</v>
      </c>
      <c r="G2290">
        <v>-23.939002168518801</v>
      </c>
      <c r="H2290">
        <v>-1.6639627785089099</v>
      </c>
      <c r="I2290">
        <v>-8.3024909082654297</v>
      </c>
      <c r="J2290">
        <v>-2.8951678954904501</v>
      </c>
      <c r="K2290">
        <v>98.222545661168695</v>
      </c>
      <c r="M2290">
        <v>62.017282344780199</v>
      </c>
      <c r="N2290">
        <v>0.78111774281063395</v>
      </c>
      <c r="O2290">
        <v>24.209989806319999</v>
      </c>
      <c r="P2290">
        <v>19.707138499084699</v>
      </c>
    </row>
    <row r="2291" spans="1:17" hidden="1" x14ac:dyDescent="0.3">
      <c r="A2291" t="s">
        <v>4778</v>
      </c>
      <c r="B2291" t="s">
        <v>4779</v>
      </c>
      <c r="C2291" t="str">
        <f>IFERROR(VLOOKUP(Table1[[#This Row],[Ticker]],[1]!Table2[[Symbol]:[Industry]],2,FALSE),"-")</f>
        <v>-</v>
      </c>
      <c r="D2291" t="s">
        <v>46</v>
      </c>
      <c r="E2291">
        <v>249.297472</v>
      </c>
      <c r="F2291">
        <v>117.75</v>
      </c>
      <c r="G2291">
        <v>-9.3654718808304995</v>
      </c>
      <c r="H2291">
        <v>29.698927205070699</v>
      </c>
      <c r="I2291">
        <v>6.2710393794229402</v>
      </c>
      <c r="J2291">
        <v>-14.421513082606401</v>
      </c>
      <c r="M2291">
        <v>48.545428095954598</v>
      </c>
      <c r="O2291">
        <v>18.895966029723901</v>
      </c>
      <c r="P2291">
        <v>28.688524590163901</v>
      </c>
    </row>
    <row r="2292" spans="1:17" hidden="1" x14ac:dyDescent="0.3">
      <c r="A2292" t="s">
        <v>4780</v>
      </c>
      <c r="B2292" t="s">
        <v>4781</v>
      </c>
      <c r="C2292" t="str">
        <f>IFERROR(VLOOKUP(Table1[[#This Row],[Ticker]],[1]!Table2[[Symbol]:[Industry]],2,FALSE),"-")</f>
        <v>-</v>
      </c>
      <c r="D2292" t="s">
        <v>54</v>
      </c>
      <c r="E2292">
        <v>249.24946585000001</v>
      </c>
      <c r="F2292">
        <v>81.89</v>
      </c>
      <c r="G2292">
        <v>288.46864581783501</v>
      </c>
      <c r="H2292">
        <v>9.3975286665978892</v>
      </c>
      <c r="I2292">
        <v>201.19764180647999</v>
      </c>
      <c r="J2292">
        <v>9.2100225736764596</v>
      </c>
      <c r="K2292">
        <v>60.492639523101602</v>
      </c>
      <c r="L2292">
        <v>40.209224719691399</v>
      </c>
      <c r="M2292">
        <v>82.428913574923996</v>
      </c>
      <c r="N2292">
        <v>0.291775299303207</v>
      </c>
      <c r="O2292">
        <v>0</v>
      </c>
      <c r="P2292">
        <v>353.68421052631498</v>
      </c>
      <c r="Q2292">
        <v>0.114705562126157</v>
      </c>
    </row>
    <row r="2293" spans="1:17" hidden="1" x14ac:dyDescent="0.3">
      <c r="A2293" t="s">
        <v>4782</v>
      </c>
      <c r="B2293" t="s">
        <v>4783</v>
      </c>
      <c r="C2293" t="str">
        <f>IFERROR(VLOOKUP(Table1[[#This Row],[Ticker]],[1]!Table2[[Symbol]:[Industry]],2,FALSE),"-")</f>
        <v>-</v>
      </c>
      <c r="D2293" t="s">
        <v>1055</v>
      </c>
      <c r="E2293">
        <v>249.02274043899999</v>
      </c>
      <c r="F2293">
        <v>7.72</v>
      </c>
      <c r="G2293">
        <v>141.11294809549</v>
      </c>
      <c r="H2293">
        <v>13.494584931762899</v>
      </c>
      <c r="I2293">
        <v>24.971365472386999</v>
      </c>
      <c r="J2293">
        <v>26.043796222322001</v>
      </c>
      <c r="K2293">
        <v>6.32985754013289</v>
      </c>
      <c r="L2293">
        <v>5.3748251981040296</v>
      </c>
      <c r="M2293">
        <v>83.642160219742195</v>
      </c>
      <c r="N2293">
        <v>0.82352520880041802</v>
      </c>
      <c r="O2293">
        <v>11.658031088082801</v>
      </c>
      <c r="Q2293">
        <v>6.8634773769085E-2</v>
      </c>
    </row>
    <row r="2294" spans="1:17" hidden="1" x14ac:dyDescent="0.3">
      <c r="A2294" t="s">
        <v>4784</v>
      </c>
      <c r="B2294" t="s">
        <v>4785</v>
      </c>
      <c r="C2294" t="str">
        <f>IFERROR(VLOOKUP(Table1[[#This Row],[Ticker]],[1]!Table2[[Symbol]:[Industry]],2,FALSE),"-")</f>
        <v>-</v>
      </c>
      <c r="D2294" t="s">
        <v>226</v>
      </c>
      <c r="E2294">
        <v>248.65100000000001</v>
      </c>
      <c r="F2294">
        <v>409.05</v>
      </c>
      <c r="G2294">
        <v>551.98575511303397</v>
      </c>
      <c r="H2294">
        <v>10.5212733849219</v>
      </c>
      <c r="I2294">
        <v>37.625187909181101</v>
      </c>
      <c r="J2294">
        <v>0.86841096224325498</v>
      </c>
      <c r="K2294">
        <v>338.96298670294698</v>
      </c>
      <c r="L2294">
        <v>251.49668451218901</v>
      </c>
      <c r="M2294">
        <v>65.915594151978098</v>
      </c>
      <c r="N2294">
        <v>0.99711133722034795</v>
      </c>
      <c r="O2294">
        <v>2.0657621317687198</v>
      </c>
      <c r="Q2294">
        <v>0.295422952094132</v>
      </c>
    </row>
    <row r="2295" spans="1:17" hidden="1" x14ac:dyDescent="0.3">
      <c r="A2295" t="s">
        <v>4786</v>
      </c>
      <c r="B2295" t="s">
        <v>4787</v>
      </c>
      <c r="C2295" t="str">
        <f>IFERROR(VLOOKUP(Table1[[#This Row],[Ticker]],[1]!Table2[[Symbol]:[Industry]],2,FALSE),"-")</f>
        <v>-</v>
      </c>
      <c r="D2295" t="s">
        <v>139</v>
      </c>
      <c r="E2295">
        <v>248.28874999999999</v>
      </c>
      <c r="F2295">
        <v>9732.9500000000007</v>
      </c>
      <c r="G2295">
        <v>132.579420881228</v>
      </c>
      <c r="H2295">
        <v>119.148140921373</v>
      </c>
      <c r="I2295">
        <v>134.161807189614</v>
      </c>
      <c r="J2295">
        <v>-5.1366150658369296</v>
      </c>
      <c r="K2295">
        <v>6623.4177434538697</v>
      </c>
      <c r="L2295">
        <v>4781.1140685745204</v>
      </c>
      <c r="M2295">
        <v>75.241990255436306</v>
      </c>
      <c r="N2295">
        <v>1.4023482718703399</v>
      </c>
      <c r="O2295">
        <v>10.439280999080401</v>
      </c>
      <c r="P2295">
        <v>180.89321789321701</v>
      </c>
      <c r="Q2295">
        <v>4.1367822921247001E-2</v>
      </c>
    </row>
    <row r="2296" spans="1:17" hidden="1" x14ac:dyDescent="0.3">
      <c r="A2296" t="s">
        <v>4788</v>
      </c>
      <c r="B2296" t="s">
        <v>4789</v>
      </c>
      <c r="C2296" t="str">
        <f>IFERROR(VLOOKUP(Table1[[#This Row],[Ticker]],[1]!Table2[[Symbol]:[Industry]],2,FALSE),"-")</f>
        <v>-</v>
      </c>
      <c r="E2296">
        <v>247.01251980000001</v>
      </c>
      <c r="F2296">
        <v>17.95</v>
      </c>
      <c r="G2296">
        <v>152.91292046736501</v>
      </c>
      <c r="H2296">
        <v>6.0751491408317904</v>
      </c>
      <c r="I2296">
        <v>107.203955645791</v>
      </c>
      <c r="J2296">
        <v>-6.5137473370988399</v>
      </c>
      <c r="K2296">
        <v>16.637838870422598</v>
      </c>
      <c r="L2296">
        <v>11.611976007411</v>
      </c>
      <c r="M2296">
        <v>51.706094745231503</v>
      </c>
      <c r="N2296">
        <v>1.5372526003591001</v>
      </c>
      <c r="O2296">
        <v>20.557103064066801</v>
      </c>
      <c r="P2296">
        <v>255.44554455445501</v>
      </c>
      <c r="Q2296">
        <v>8.8494470851690002E-2</v>
      </c>
    </row>
    <row r="2297" spans="1:17" hidden="1" x14ac:dyDescent="0.3">
      <c r="A2297" t="s">
        <v>4790</v>
      </c>
      <c r="B2297" t="s">
        <v>4791</v>
      </c>
      <c r="C2297" t="str">
        <f>IFERROR(VLOOKUP(Table1[[#This Row],[Ticker]],[1]!Table2[[Symbol]:[Industry]],2,FALSE),"-")</f>
        <v>-</v>
      </c>
      <c r="D2297" t="s">
        <v>4452</v>
      </c>
      <c r="E2297">
        <v>246.737493</v>
      </c>
      <c r="F2297">
        <v>318</v>
      </c>
      <c r="G2297">
        <v>29.634251353635999</v>
      </c>
      <c r="H2297">
        <v>33.272511154578901</v>
      </c>
      <c r="I2297">
        <v>75.496595532500805</v>
      </c>
      <c r="J2297">
        <v>14.2946251302204</v>
      </c>
      <c r="K2297">
        <v>251.32904952420299</v>
      </c>
      <c r="M2297">
        <v>68.873406905011095</v>
      </c>
      <c r="N2297">
        <v>0.708187735525865</v>
      </c>
      <c r="O2297">
        <v>16.320754716981099</v>
      </c>
      <c r="P2297">
        <v>127.142857142857</v>
      </c>
    </row>
    <row r="2298" spans="1:17" hidden="1" x14ac:dyDescent="0.3">
      <c r="A2298" t="s">
        <v>4792</v>
      </c>
      <c r="B2298" t="s">
        <v>4793</v>
      </c>
      <c r="C2298" t="str">
        <f>IFERROR(VLOOKUP(Table1[[#This Row],[Ticker]],[1]!Table2[[Symbol]:[Industry]],2,FALSE),"-")</f>
        <v>-</v>
      </c>
      <c r="D2298" t="s">
        <v>303</v>
      </c>
      <c r="E2298">
        <v>246.05305469999999</v>
      </c>
      <c r="F2298">
        <v>179.45</v>
      </c>
      <c r="G2298">
        <v>100.299857677137</v>
      </c>
      <c r="H2298">
        <v>21.226921015243999</v>
      </c>
      <c r="I2298">
        <v>69.923548424570001</v>
      </c>
      <c r="J2298">
        <v>0.77231107295690105</v>
      </c>
      <c r="K2298">
        <v>147.96054430130599</v>
      </c>
      <c r="L2298">
        <v>110.742346245313</v>
      </c>
      <c r="M2298">
        <v>75.330040709305706</v>
      </c>
      <c r="N2298">
        <v>1.08495595059292</v>
      </c>
      <c r="O2298">
        <v>8.3588743382567707E-2</v>
      </c>
      <c r="P2298">
        <v>191.788617886178</v>
      </c>
      <c r="Q2298">
        <v>0.194173910636606</v>
      </c>
    </row>
    <row r="2299" spans="1:17" hidden="1" x14ac:dyDescent="0.3">
      <c r="A2299" t="s">
        <v>4794</v>
      </c>
      <c r="B2299" t="s">
        <v>4795</v>
      </c>
      <c r="C2299" t="str">
        <f>IFERROR(VLOOKUP(Table1[[#This Row],[Ticker]],[1]!Table2[[Symbol]:[Industry]],2,FALSE),"-")</f>
        <v>-</v>
      </c>
      <c r="D2299" t="s">
        <v>163</v>
      </c>
      <c r="E2299">
        <v>245.77638400000001</v>
      </c>
      <c r="F2299">
        <v>792.9</v>
      </c>
      <c r="G2299">
        <v>94.0137520140064</v>
      </c>
      <c r="H2299">
        <v>-10.8587534074003</v>
      </c>
      <c r="I2299">
        <v>0.77698342277714605</v>
      </c>
      <c r="J2299">
        <v>1.6721746454048301</v>
      </c>
      <c r="K2299">
        <v>859.06121892032695</v>
      </c>
      <c r="L2299">
        <v>773.85192471076596</v>
      </c>
      <c r="M2299">
        <v>50.233890401712799</v>
      </c>
      <c r="N2299">
        <v>1.0802636560908301</v>
      </c>
      <c r="O2299">
        <v>73.414049691007605</v>
      </c>
      <c r="P2299">
        <v>143.74423608976301</v>
      </c>
      <c r="Q2299">
        <v>0.17357039151220899</v>
      </c>
    </row>
    <row r="2300" spans="1:17" hidden="1" x14ac:dyDescent="0.3">
      <c r="A2300" t="s">
        <v>4796</v>
      </c>
      <c r="B2300" t="s">
        <v>4797</v>
      </c>
      <c r="C2300" t="str">
        <f>IFERROR(VLOOKUP(Table1[[#This Row],[Ticker]],[1]!Table2[[Symbol]:[Industry]],2,FALSE),"-")</f>
        <v>-</v>
      </c>
      <c r="D2300" t="s">
        <v>226</v>
      </c>
      <c r="E2300">
        <v>245.61676912499999</v>
      </c>
      <c r="F2300">
        <v>77.099999999999994</v>
      </c>
      <c r="G2300">
        <v>23.668590933929998</v>
      </c>
      <c r="H2300">
        <v>12.228688013336599</v>
      </c>
      <c r="I2300">
        <v>27.556799298249601</v>
      </c>
      <c r="J2300">
        <v>10.4670902815467</v>
      </c>
      <c r="K2300">
        <v>70.9978970207966</v>
      </c>
      <c r="L2300">
        <v>61.177810509888197</v>
      </c>
      <c r="M2300">
        <v>62.689224765240198</v>
      </c>
      <c r="N2300">
        <v>2.9562857773437998</v>
      </c>
      <c r="O2300">
        <v>13.272805879809701</v>
      </c>
      <c r="P2300">
        <v>81.768172888015698</v>
      </c>
    </row>
    <row r="2301" spans="1:17" hidden="1" x14ac:dyDescent="0.3">
      <c r="A2301" t="s">
        <v>4798</v>
      </c>
      <c r="B2301" t="s">
        <v>4799</v>
      </c>
      <c r="C2301" t="str">
        <f>IFERROR(VLOOKUP(Table1[[#This Row],[Ticker]],[1]!Table2[[Symbol]:[Industry]],2,FALSE),"-")</f>
        <v>-</v>
      </c>
      <c r="D2301" t="s">
        <v>407</v>
      </c>
      <c r="E2301">
        <v>245.447294664</v>
      </c>
      <c r="F2301">
        <v>107.82</v>
      </c>
      <c r="G2301">
        <v>19.261325258162302</v>
      </c>
      <c r="H2301">
        <v>-0.42487336646151103</v>
      </c>
      <c r="I2301">
        <v>-1.8152336267120299</v>
      </c>
      <c r="J2301">
        <v>-1.16966696888507</v>
      </c>
      <c r="K2301">
        <v>97.908510614876405</v>
      </c>
      <c r="L2301">
        <v>92.998204904175097</v>
      </c>
      <c r="M2301">
        <v>55.320970225280902</v>
      </c>
      <c r="N2301">
        <v>1.9342850454140199</v>
      </c>
      <c r="O2301">
        <v>11.3429790391393</v>
      </c>
      <c r="P2301">
        <v>57.286652078774601</v>
      </c>
      <c r="Q2301">
        <v>1.9991779868667001E-2</v>
      </c>
    </row>
    <row r="2302" spans="1:17" hidden="1" x14ac:dyDescent="0.3">
      <c r="A2302" t="s">
        <v>4800</v>
      </c>
      <c r="B2302" t="s">
        <v>4801</v>
      </c>
      <c r="C2302" t="str">
        <f>IFERROR(VLOOKUP(Table1[[#This Row],[Ticker]],[1]!Table2[[Symbol]:[Industry]],2,FALSE),"-")</f>
        <v>-</v>
      </c>
      <c r="D2302" t="s">
        <v>127</v>
      </c>
      <c r="E2302">
        <v>245.24216100000001</v>
      </c>
      <c r="F2302">
        <v>21.18</v>
      </c>
      <c r="G2302">
        <v>18.347643224922599</v>
      </c>
      <c r="H2302">
        <v>-8.30585536867736</v>
      </c>
      <c r="I2302">
        <v>1.2946096975386401</v>
      </c>
      <c r="J2302">
        <v>-1.1390703345148501</v>
      </c>
      <c r="K2302">
        <v>21.526209147049499</v>
      </c>
      <c r="L2302">
        <v>17.329173139109201</v>
      </c>
      <c r="M2302">
        <v>55.012462869157297</v>
      </c>
      <c r="N2302">
        <v>7.6870882644741698</v>
      </c>
      <c r="O2302">
        <v>32.719546742209602</v>
      </c>
      <c r="P2302">
        <v>72.195121951219505</v>
      </c>
      <c r="Q2302">
        <v>6.9708257065144996E-2</v>
      </c>
    </row>
    <row r="2303" spans="1:17" hidden="1" x14ac:dyDescent="0.3">
      <c r="A2303" t="s">
        <v>4802</v>
      </c>
      <c r="B2303" t="s">
        <v>4803</v>
      </c>
      <c r="C2303" t="str">
        <f>IFERROR(VLOOKUP(Table1[[#This Row],[Ticker]],[1]!Table2[[Symbol]:[Industry]],2,FALSE),"-")</f>
        <v>-</v>
      </c>
      <c r="D2303" t="s">
        <v>226</v>
      </c>
      <c r="E2303">
        <v>245.20109600000001</v>
      </c>
      <c r="F2303">
        <v>135.25</v>
      </c>
      <c r="G2303">
        <v>28.4228896159584</v>
      </c>
      <c r="H2303">
        <v>-3.1476931198191198</v>
      </c>
      <c r="I2303">
        <v>44.059400876211903</v>
      </c>
      <c r="J2303">
        <v>-2.9506645374134002</v>
      </c>
      <c r="K2303">
        <v>128.532656246686</v>
      </c>
      <c r="M2303">
        <v>51.268670294063497</v>
      </c>
      <c r="N2303">
        <v>0.26010341261633901</v>
      </c>
      <c r="O2303">
        <v>34.9353049907578</v>
      </c>
      <c r="P2303">
        <v>75.649350649350595</v>
      </c>
    </row>
    <row r="2304" spans="1:17" hidden="1" x14ac:dyDescent="0.3">
      <c r="A2304" t="s">
        <v>4804</v>
      </c>
      <c r="B2304" t="s">
        <v>4805</v>
      </c>
      <c r="C2304" t="str">
        <f>IFERROR(VLOOKUP(Table1[[#This Row],[Ticker]],[1]!Table2[[Symbol]:[Industry]],2,FALSE),"-")</f>
        <v>-</v>
      </c>
      <c r="D2304" t="s">
        <v>121</v>
      </c>
      <c r="E2304">
        <v>245.09364479999999</v>
      </c>
      <c r="F2304">
        <v>111.3</v>
      </c>
      <c r="G2304">
        <v>22.077501361329201</v>
      </c>
      <c r="H2304">
        <v>-17.293583892873201</v>
      </c>
      <c r="I2304">
        <v>-5.5423677730534902</v>
      </c>
      <c r="J2304">
        <v>-1.4612179855215599</v>
      </c>
      <c r="K2304">
        <v>114.83222766642</v>
      </c>
      <c r="L2304">
        <v>95.595786191752893</v>
      </c>
      <c r="M2304">
        <v>35.921662770753301</v>
      </c>
      <c r="N2304">
        <v>0.120288541086342</v>
      </c>
      <c r="O2304">
        <v>48.607367475292001</v>
      </c>
      <c r="P2304">
        <v>72.826086956521706</v>
      </c>
      <c r="Q2304">
        <v>2.5177337426248E-2</v>
      </c>
    </row>
    <row r="2305" spans="1:17" hidden="1" x14ac:dyDescent="0.3">
      <c r="A2305" t="s">
        <v>4806</v>
      </c>
      <c r="B2305" t="s">
        <v>4807</v>
      </c>
      <c r="C2305" t="str">
        <f>IFERROR(VLOOKUP(Table1[[#This Row],[Ticker]],[1]!Table2[[Symbol]:[Industry]],2,FALSE),"-")</f>
        <v>-</v>
      </c>
      <c r="D2305" t="s">
        <v>4631</v>
      </c>
      <c r="E2305">
        <v>244.95246852599999</v>
      </c>
      <c r="F2305">
        <v>141.44</v>
      </c>
      <c r="G2305">
        <v>-20.2905606764391</v>
      </c>
      <c r="H2305">
        <v>8.7853800353227403</v>
      </c>
      <c r="I2305">
        <v>-24.181787680766</v>
      </c>
      <c r="J2305">
        <v>8.12315318120109</v>
      </c>
      <c r="K2305">
        <v>130.56933602518899</v>
      </c>
      <c r="L2305">
        <v>131.59996402015199</v>
      </c>
      <c r="M2305">
        <v>81.320276875122104</v>
      </c>
      <c r="N2305">
        <v>2.5365699364435099</v>
      </c>
      <c r="O2305">
        <v>35.5698529411764</v>
      </c>
      <c r="P2305">
        <v>31.5720930232558</v>
      </c>
      <c r="Q2305">
        <v>3.2494571198676998E-2</v>
      </c>
    </row>
    <row r="2306" spans="1:17" hidden="1" x14ac:dyDescent="0.3">
      <c r="A2306" t="s">
        <v>4808</v>
      </c>
      <c r="B2306" t="s">
        <v>4809</v>
      </c>
      <c r="C2306" t="str">
        <f>IFERROR(VLOOKUP(Table1[[#This Row],[Ticker]],[1]!Table2[[Symbol]:[Industry]],2,FALSE),"-")</f>
        <v>-</v>
      </c>
      <c r="D2306" t="s">
        <v>359</v>
      </c>
      <c r="E2306">
        <v>244.26150000000001</v>
      </c>
      <c r="F2306">
        <v>184.55</v>
      </c>
      <c r="G2306">
        <v>32.121720025315199</v>
      </c>
      <c r="H2306">
        <v>-7.2797263253069397</v>
      </c>
      <c r="I2306">
        <v>54.180519907259701</v>
      </c>
      <c r="J2306">
        <v>0.71029980753820998</v>
      </c>
      <c r="K2306">
        <v>174.67522732998</v>
      </c>
      <c r="L2306">
        <v>141.504077030426</v>
      </c>
      <c r="M2306">
        <v>55.043959011467898</v>
      </c>
      <c r="N2306">
        <v>0.36021787371393899</v>
      </c>
      <c r="O2306">
        <v>13.627743159035401</v>
      </c>
      <c r="P2306">
        <v>92.2395833333333</v>
      </c>
    </row>
    <row r="2307" spans="1:17" hidden="1" x14ac:dyDescent="0.3">
      <c r="A2307" t="s">
        <v>4810</v>
      </c>
      <c r="B2307" t="s">
        <v>4811</v>
      </c>
      <c r="C2307" t="str">
        <f>IFERROR(VLOOKUP(Table1[[#This Row],[Ticker]],[1]!Table2[[Symbol]:[Industry]],2,FALSE),"-")</f>
        <v>-</v>
      </c>
      <c r="D2307" t="s">
        <v>139</v>
      </c>
      <c r="E2307">
        <v>244.11206000000001</v>
      </c>
      <c r="F2307">
        <v>5.15</v>
      </c>
      <c r="G2307">
        <v>68.312678189957595</v>
      </c>
      <c r="H2307">
        <v>44.194637096603799</v>
      </c>
      <c r="I2307">
        <v>-12.147535606909999</v>
      </c>
      <c r="J2307">
        <v>8.9036647082201998</v>
      </c>
      <c r="K2307">
        <v>4.29947129897094</v>
      </c>
      <c r="L2307">
        <v>4.2631759666309801</v>
      </c>
      <c r="M2307">
        <v>90.163496278325397</v>
      </c>
      <c r="N2307">
        <v>1.1337237894928101</v>
      </c>
      <c r="O2307">
        <v>12.6213592233009</v>
      </c>
      <c r="P2307">
        <v>119.148936170212</v>
      </c>
      <c r="Q2307">
        <v>4.1931491698692001E-2</v>
      </c>
    </row>
    <row r="2308" spans="1:17" hidden="1" x14ac:dyDescent="0.3">
      <c r="A2308" t="s">
        <v>4812</v>
      </c>
      <c r="B2308" t="s">
        <v>4813</v>
      </c>
      <c r="C2308" t="str">
        <f>IFERROR(VLOOKUP(Table1[[#This Row],[Ticker]],[1]!Table2[[Symbol]:[Industry]],2,FALSE),"-")</f>
        <v>-</v>
      </c>
      <c r="D2308" t="s">
        <v>4005</v>
      </c>
      <c r="E2308">
        <v>244.01163360000001</v>
      </c>
      <c r="F2308">
        <v>16.47</v>
      </c>
      <c r="G2308">
        <v>-65.877510984715599</v>
      </c>
      <c r="H2308">
        <v>-10.9465529944049</v>
      </c>
      <c r="I2308">
        <v>-18.2046119027749</v>
      </c>
      <c r="J2308">
        <v>-2.8057370011815199</v>
      </c>
      <c r="K2308">
        <v>17.632382297300399</v>
      </c>
      <c r="L2308">
        <v>18.813620267149599</v>
      </c>
      <c r="M2308">
        <v>32.958698279139597</v>
      </c>
      <c r="N2308">
        <v>2.1290995576782401</v>
      </c>
      <c r="O2308">
        <v>62.052216150576797</v>
      </c>
      <c r="P2308">
        <v>16.8085106382978</v>
      </c>
      <c r="Q2308">
        <v>0.19474241871292899</v>
      </c>
    </row>
    <row r="2309" spans="1:17" hidden="1" x14ac:dyDescent="0.3">
      <c r="A2309" t="s">
        <v>4814</v>
      </c>
      <c r="B2309" t="s">
        <v>4815</v>
      </c>
      <c r="C2309" t="str">
        <f>IFERROR(VLOOKUP(Table1[[#This Row],[Ticker]],[1]!Table2[[Symbol]:[Industry]],2,FALSE),"-")</f>
        <v>-</v>
      </c>
      <c r="D2309" t="s">
        <v>226</v>
      </c>
      <c r="E2309">
        <v>243.99241425</v>
      </c>
      <c r="F2309">
        <v>176.7</v>
      </c>
      <c r="G2309">
        <v>-59.784046867163497</v>
      </c>
      <c r="H2309">
        <v>-10.724040370322101</v>
      </c>
      <c r="I2309">
        <v>-43.092557747314999</v>
      </c>
      <c r="J2309">
        <v>-2.13340429740787</v>
      </c>
      <c r="K2309">
        <v>190.84515118432</v>
      </c>
      <c r="L2309">
        <v>216.171525391584</v>
      </c>
      <c r="M2309">
        <v>46.015456878144001</v>
      </c>
      <c r="N2309">
        <v>0.72970841666420105</v>
      </c>
      <c r="O2309">
        <v>153.53706847764499</v>
      </c>
      <c r="P2309">
        <v>6.6964555280478004</v>
      </c>
      <c r="Q2309">
        <v>4.0038896439273997E-2</v>
      </c>
    </row>
    <row r="2310" spans="1:17" hidden="1" x14ac:dyDescent="0.3">
      <c r="A2310" t="s">
        <v>4816</v>
      </c>
      <c r="B2310" t="s">
        <v>4817</v>
      </c>
      <c r="C2310" t="str">
        <f>IFERROR(VLOOKUP(Table1[[#This Row],[Ticker]],[1]!Table2[[Symbol]:[Industry]],2,FALSE),"-")</f>
        <v>-</v>
      </c>
      <c r="D2310" t="s">
        <v>1848</v>
      </c>
      <c r="E2310">
        <v>243.68099405999999</v>
      </c>
      <c r="F2310">
        <v>56.12</v>
      </c>
      <c r="G2310">
        <v>135.578544711143</v>
      </c>
      <c r="H2310">
        <v>31.482705127430201</v>
      </c>
      <c r="I2310">
        <v>22.251367223834698</v>
      </c>
      <c r="J2310">
        <v>9.0513871561586097</v>
      </c>
      <c r="K2310">
        <v>44.670875186660602</v>
      </c>
      <c r="L2310">
        <v>37.829427899417801</v>
      </c>
      <c r="M2310">
        <v>91.596658113695696</v>
      </c>
      <c r="N2310">
        <v>0.63057362865281397</v>
      </c>
      <c r="O2310">
        <v>4.4191019244476104</v>
      </c>
      <c r="P2310">
        <v>218.863636363636</v>
      </c>
      <c r="Q2310">
        <v>0.15555929396462601</v>
      </c>
    </row>
    <row r="2311" spans="1:17" hidden="1" x14ac:dyDescent="0.3">
      <c r="A2311" t="s">
        <v>4818</v>
      </c>
      <c r="B2311" t="s">
        <v>4819</v>
      </c>
      <c r="C2311" t="str">
        <f>IFERROR(VLOOKUP(Table1[[#This Row],[Ticker]],[1]!Table2[[Symbol]:[Industry]],2,FALSE),"-")</f>
        <v>-</v>
      </c>
      <c r="D2311" t="s">
        <v>283</v>
      </c>
      <c r="E2311">
        <v>243.38475</v>
      </c>
      <c r="F2311">
        <v>132.35</v>
      </c>
      <c r="G2311">
        <v>-38.140845786930797</v>
      </c>
      <c r="H2311">
        <v>15.166767752881899</v>
      </c>
      <c r="I2311">
        <v>-18.5681668397084</v>
      </c>
      <c r="J2311">
        <v>20.602001094056501</v>
      </c>
      <c r="K2311">
        <v>119.20083719275701</v>
      </c>
      <c r="L2311">
        <v>126.11648868348</v>
      </c>
      <c r="M2311">
        <v>80.630450866742606</v>
      </c>
      <c r="N2311">
        <v>1.00917770249461</v>
      </c>
      <c r="O2311">
        <v>42.8031734038534</v>
      </c>
      <c r="P2311">
        <v>46.648199445983302</v>
      </c>
    </row>
    <row r="2312" spans="1:17" hidden="1" x14ac:dyDescent="0.3">
      <c r="A2312" t="s">
        <v>4820</v>
      </c>
      <c r="B2312" t="s">
        <v>4821</v>
      </c>
      <c r="C2312" t="str">
        <f>IFERROR(VLOOKUP(Table1[[#This Row],[Ticker]],[1]!Table2[[Symbol]:[Industry]],2,FALSE),"-")</f>
        <v>-</v>
      </c>
      <c r="D2312" t="s">
        <v>4822</v>
      </c>
      <c r="E2312">
        <v>243.24299999999999</v>
      </c>
      <c r="F2312">
        <v>108.75</v>
      </c>
      <c r="G2312">
        <v>54.6202922442654</v>
      </c>
      <c r="H2312">
        <v>-11.1863980356738</v>
      </c>
      <c r="I2312">
        <v>21.133460403138699</v>
      </c>
      <c r="J2312">
        <v>-2.0446947387093202</v>
      </c>
      <c r="K2312">
        <v>104.833350966903</v>
      </c>
      <c r="L2312">
        <v>84.702607578248404</v>
      </c>
      <c r="M2312">
        <v>43.795909254597703</v>
      </c>
      <c r="N2312">
        <v>0.46915460776846901</v>
      </c>
      <c r="O2312">
        <v>16.367816091954001</v>
      </c>
      <c r="P2312">
        <v>136.87649749509899</v>
      </c>
      <c r="Q2312">
        <v>1.6239618474086E-2</v>
      </c>
    </row>
    <row r="2313" spans="1:17" hidden="1" x14ac:dyDescent="0.3">
      <c r="A2313" t="s">
        <v>4823</v>
      </c>
      <c r="B2313" t="s">
        <v>4824</v>
      </c>
      <c r="C2313" t="str">
        <f>IFERROR(VLOOKUP(Table1[[#This Row],[Ticker]],[1]!Table2[[Symbol]:[Industry]],2,FALSE),"-")</f>
        <v>-</v>
      </c>
      <c r="D2313" t="s">
        <v>743</v>
      </c>
      <c r="E2313">
        <v>242.86609717499999</v>
      </c>
      <c r="F2313">
        <v>520.44000000000005</v>
      </c>
      <c r="G2313">
        <v>-13.9255696732902</v>
      </c>
      <c r="H2313">
        <v>-4.1774467841252498</v>
      </c>
      <c r="I2313">
        <v>-2.0098508631884502</v>
      </c>
      <c r="J2313">
        <v>-3.75372627043844</v>
      </c>
      <c r="K2313">
        <v>516.58071563927797</v>
      </c>
      <c r="L2313">
        <v>491.68144216955102</v>
      </c>
      <c r="M2313">
        <v>76.378610990004603</v>
      </c>
      <c r="N2313">
        <v>0.47908386648104201</v>
      </c>
      <c r="O2313">
        <v>6.50603335639072</v>
      </c>
      <c r="P2313">
        <v>22.040098487513202</v>
      </c>
      <c r="Q2313">
        <v>-1.6014498322345E-2</v>
      </c>
    </row>
    <row r="2314" spans="1:17" hidden="1" x14ac:dyDescent="0.3">
      <c r="A2314" t="s">
        <v>4825</v>
      </c>
      <c r="B2314" t="s">
        <v>4826</v>
      </c>
      <c r="C2314" t="str">
        <f>IFERROR(VLOOKUP(Table1[[#This Row],[Ticker]],[1]!Table2[[Symbol]:[Industry]],2,FALSE),"-")</f>
        <v>-</v>
      </c>
      <c r="D2314" t="s">
        <v>193</v>
      </c>
      <c r="E2314">
        <v>242.67323694000001</v>
      </c>
      <c r="F2314">
        <v>238.75</v>
      </c>
      <c r="G2314">
        <v>62.466028865047399</v>
      </c>
      <c r="H2314">
        <v>18.223402353664198</v>
      </c>
      <c r="I2314">
        <v>64.644261880588502</v>
      </c>
      <c r="J2314">
        <v>-2.3839682936985298</v>
      </c>
      <c r="K2314">
        <v>221.12282641905799</v>
      </c>
      <c r="L2314">
        <v>181.31287137497</v>
      </c>
      <c r="M2314">
        <v>51.397000845669901</v>
      </c>
      <c r="N2314">
        <v>1.2477250396747599</v>
      </c>
      <c r="O2314">
        <v>21.465968586387401</v>
      </c>
      <c r="P2314">
        <v>125.235849056603</v>
      </c>
      <c r="Q2314">
        <v>0.14790279532596101</v>
      </c>
    </row>
    <row r="2315" spans="1:17" hidden="1" x14ac:dyDescent="0.3">
      <c r="A2315" t="s">
        <v>4827</v>
      </c>
      <c r="B2315" t="s">
        <v>4828</v>
      </c>
      <c r="C2315" t="str">
        <f>IFERROR(VLOOKUP(Table1[[#This Row],[Ticker]],[1]!Table2[[Symbol]:[Industry]],2,FALSE),"-")</f>
        <v>-</v>
      </c>
      <c r="D2315" t="s">
        <v>993</v>
      </c>
      <c r="E2315">
        <v>241.92305940599999</v>
      </c>
      <c r="F2315">
        <v>73.61</v>
      </c>
      <c r="G2315">
        <v>4.6832436975093996</v>
      </c>
      <c r="H2315">
        <v>-6.9118214746434701</v>
      </c>
      <c r="I2315">
        <v>-13.223004360091</v>
      </c>
      <c r="J2315">
        <v>-3.4145354663579601</v>
      </c>
      <c r="K2315">
        <v>73.676391045518201</v>
      </c>
      <c r="L2315">
        <v>67.190863526736194</v>
      </c>
      <c r="M2315">
        <v>44.619374935506798</v>
      </c>
      <c r="N2315">
        <v>0.48909668775602499</v>
      </c>
      <c r="O2315">
        <v>38.432278223067499</v>
      </c>
      <c r="P2315">
        <v>60.896174863387898</v>
      </c>
      <c r="Q2315">
        <v>8.5597346472377003E-2</v>
      </c>
    </row>
    <row r="2316" spans="1:17" hidden="1" x14ac:dyDescent="0.3">
      <c r="A2316" t="s">
        <v>4829</v>
      </c>
      <c r="B2316" t="s">
        <v>4830</v>
      </c>
      <c r="C2316" t="str">
        <f>IFERROR(VLOOKUP(Table1[[#This Row],[Ticker]],[1]!Table2[[Symbol]:[Industry]],2,FALSE),"-")</f>
        <v>-</v>
      </c>
      <c r="D2316" t="s">
        <v>368</v>
      </c>
      <c r="E2316">
        <v>241.91753399999999</v>
      </c>
      <c r="F2316">
        <v>395</v>
      </c>
      <c r="G2316">
        <v>87.627059460860593</v>
      </c>
      <c r="H2316">
        <v>-13.4032579660799</v>
      </c>
      <c r="I2316">
        <v>7.0750893251136899</v>
      </c>
      <c r="J2316">
        <v>-4.5136758212834698</v>
      </c>
      <c r="K2316">
        <v>406.446940780761</v>
      </c>
      <c r="L2316">
        <v>372.31149911122299</v>
      </c>
      <c r="M2316">
        <v>46.829041808865902</v>
      </c>
      <c r="N2316">
        <v>0.52053553673875796</v>
      </c>
      <c r="O2316">
        <v>33.746835443037902</v>
      </c>
      <c r="P2316">
        <v>121.661054994388</v>
      </c>
      <c r="Q2316">
        <v>0.150597727983589</v>
      </c>
    </row>
    <row r="2317" spans="1:17" hidden="1" x14ac:dyDescent="0.3">
      <c r="A2317" t="s">
        <v>4831</v>
      </c>
      <c r="B2317" t="s">
        <v>4832</v>
      </c>
      <c r="C2317" t="str">
        <f>IFERROR(VLOOKUP(Table1[[#This Row],[Ticker]],[1]!Table2[[Symbol]:[Industry]],2,FALSE),"-")</f>
        <v>-</v>
      </c>
      <c r="D2317" t="s">
        <v>51</v>
      </c>
      <c r="E2317">
        <v>241.34229184099999</v>
      </c>
      <c r="F2317">
        <v>52.01</v>
      </c>
      <c r="G2317">
        <v>17.447756245216802</v>
      </c>
      <c r="H2317">
        <v>-4.3573369996292</v>
      </c>
      <c r="I2317">
        <v>34.175659586860803</v>
      </c>
      <c r="J2317">
        <v>-5.7040843663202798</v>
      </c>
      <c r="K2317">
        <v>51.3046502385831</v>
      </c>
      <c r="L2317">
        <v>46.952447056841997</v>
      </c>
      <c r="M2317">
        <v>49.613278770295601</v>
      </c>
      <c r="N2317">
        <v>1.0144164168069001</v>
      </c>
      <c r="O2317">
        <v>12.286098827148599</v>
      </c>
      <c r="P2317">
        <v>56.656626506023997</v>
      </c>
      <c r="Q2317">
        <v>1.683113456598E-2</v>
      </c>
    </row>
    <row r="2318" spans="1:17" hidden="1" x14ac:dyDescent="0.3">
      <c r="A2318" t="s">
        <v>4833</v>
      </c>
      <c r="B2318" t="s">
        <v>4834</v>
      </c>
      <c r="C2318" t="str">
        <f>IFERROR(VLOOKUP(Table1[[#This Row],[Ticker]],[1]!Table2[[Symbol]:[Industry]],2,FALSE),"-")</f>
        <v>-</v>
      </c>
      <c r="D2318" t="s">
        <v>1374</v>
      </c>
      <c r="E2318">
        <v>241.33408451999901</v>
      </c>
      <c r="F2318">
        <v>80.17</v>
      </c>
      <c r="G2318">
        <v>88.682621598048101</v>
      </c>
      <c r="H2318">
        <v>19.031483481524099</v>
      </c>
      <c r="I2318">
        <v>83.822883657238506</v>
      </c>
      <c r="J2318">
        <v>9.2271190927979205</v>
      </c>
      <c r="K2318">
        <v>59.224866484706098</v>
      </c>
      <c r="L2318">
        <v>45.3740460064353</v>
      </c>
      <c r="M2318">
        <v>80.930631001755103</v>
      </c>
      <c r="N2318">
        <v>0.47008735157415299</v>
      </c>
      <c r="O2318">
        <v>0</v>
      </c>
      <c r="P2318">
        <v>185.20099608680101</v>
      </c>
      <c r="Q2318">
        <v>0.11721170590494399</v>
      </c>
    </row>
    <row r="2319" spans="1:17" hidden="1" x14ac:dyDescent="0.3">
      <c r="A2319" t="s">
        <v>4835</v>
      </c>
      <c r="B2319" t="s">
        <v>4836</v>
      </c>
      <c r="C2319" t="str">
        <f>IFERROR(VLOOKUP(Table1[[#This Row],[Ticker]],[1]!Table2[[Symbol]:[Industry]],2,FALSE),"-")</f>
        <v>-</v>
      </c>
      <c r="D2319" t="s">
        <v>473</v>
      </c>
      <c r="E2319">
        <v>241.19759999999999</v>
      </c>
      <c r="F2319">
        <v>130.35</v>
      </c>
      <c r="G2319">
        <v>-39.494161784472396</v>
      </c>
      <c r="H2319">
        <v>-10.6126275438706</v>
      </c>
      <c r="I2319">
        <v>-23.857650524218901</v>
      </c>
      <c r="J2319">
        <v>-10.875912439778</v>
      </c>
      <c r="M2319">
        <v>0</v>
      </c>
      <c r="O2319">
        <v>22.4395857307249</v>
      </c>
      <c r="P2319">
        <v>0</v>
      </c>
    </row>
    <row r="2320" spans="1:17" hidden="1" x14ac:dyDescent="0.3">
      <c r="A2320" t="s">
        <v>4837</v>
      </c>
      <c r="B2320" t="s">
        <v>4838</v>
      </c>
      <c r="C2320" t="str">
        <f>IFERROR(VLOOKUP(Table1[[#This Row],[Ticker]],[1]!Table2[[Symbol]:[Industry]],2,FALSE),"-")</f>
        <v>-</v>
      </c>
      <c r="D2320" t="s">
        <v>303</v>
      </c>
      <c r="E2320">
        <v>240.68179499999999</v>
      </c>
      <c r="F2320">
        <v>796</v>
      </c>
      <c r="G2320">
        <v>740.65675019231196</v>
      </c>
      <c r="H2320">
        <v>-18.614110007774901</v>
      </c>
      <c r="I2320">
        <v>194.41135703571601</v>
      </c>
      <c r="J2320">
        <v>-1.6804275043499199</v>
      </c>
      <c r="K2320">
        <v>812.77343519333294</v>
      </c>
      <c r="M2320">
        <v>43.220987038691902</v>
      </c>
      <c r="N2320">
        <v>0.48949613243692602</v>
      </c>
      <c r="O2320">
        <v>23.115577889447199</v>
      </c>
      <c r="P2320">
        <v>813.89207807118203</v>
      </c>
    </row>
    <row r="2321" spans="1:17" hidden="1" x14ac:dyDescent="0.3">
      <c r="A2321" t="s">
        <v>4839</v>
      </c>
      <c r="B2321" t="s">
        <v>4840</v>
      </c>
      <c r="C2321" t="str">
        <f>IFERROR(VLOOKUP(Table1[[#This Row],[Ticker]],[1]!Table2[[Symbol]:[Industry]],2,FALSE),"-")</f>
        <v>-</v>
      </c>
      <c r="D2321" t="s">
        <v>139</v>
      </c>
      <c r="E2321">
        <v>240.5236788</v>
      </c>
      <c r="F2321">
        <v>58.57</v>
      </c>
      <c r="G2321">
        <v>16.8440154384412</v>
      </c>
      <c r="H2321">
        <v>2.5736858735783801</v>
      </c>
      <c r="I2321">
        <v>-6.6598437184551402</v>
      </c>
      <c r="J2321">
        <v>3.7651307553076099</v>
      </c>
      <c r="K2321">
        <v>53.682304407773202</v>
      </c>
      <c r="L2321">
        <v>49.336275998783996</v>
      </c>
      <c r="M2321">
        <v>72.309922083169596</v>
      </c>
      <c r="N2321">
        <v>0.87310638644593497</v>
      </c>
      <c r="O2321">
        <v>27.198224346935199</v>
      </c>
      <c r="P2321">
        <v>58.726287262872603</v>
      </c>
      <c r="Q2321">
        <v>3.7848861711114998E-2</v>
      </c>
    </row>
    <row r="2322" spans="1:17" hidden="1" x14ac:dyDescent="0.3">
      <c r="A2322" t="s">
        <v>4841</v>
      </c>
      <c r="B2322" t="s">
        <v>4842</v>
      </c>
      <c r="C2322" t="str">
        <f>IFERROR(VLOOKUP(Table1[[#This Row],[Ticker]],[1]!Table2[[Symbol]:[Industry]],2,FALSE),"-")</f>
        <v>-</v>
      </c>
      <c r="D2322" t="s">
        <v>632</v>
      </c>
      <c r="E2322">
        <v>240.37358363999999</v>
      </c>
      <c r="F2322">
        <v>229.29</v>
      </c>
      <c r="G2322">
        <v>6.2725394500264997</v>
      </c>
      <c r="H2322">
        <v>10.074333326238101</v>
      </c>
      <c r="I2322">
        <v>8.1602663732879694</v>
      </c>
      <c r="J2322">
        <v>6.5869444256327396</v>
      </c>
      <c r="K2322">
        <v>209.99848441662201</v>
      </c>
      <c r="L2322">
        <v>194.18780760983199</v>
      </c>
      <c r="M2322">
        <v>70.249974560761302</v>
      </c>
      <c r="N2322">
        <v>0.61868770565084696</v>
      </c>
      <c r="O2322">
        <v>12.4209516333027</v>
      </c>
      <c r="P2322">
        <v>44.207547169811299</v>
      </c>
      <c r="Q2322">
        <v>0.116984859333326</v>
      </c>
    </row>
    <row r="2323" spans="1:17" hidden="1" x14ac:dyDescent="0.3">
      <c r="A2323" t="s">
        <v>4843</v>
      </c>
      <c r="B2323" t="s">
        <v>4844</v>
      </c>
      <c r="C2323" t="str">
        <f>IFERROR(VLOOKUP(Table1[[#This Row],[Ticker]],[1]!Table2[[Symbol]:[Industry]],2,FALSE),"-")</f>
        <v>-</v>
      </c>
      <c r="D2323" t="s">
        <v>879</v>
      </c>
      <c r="E2323">
        <v>240.08961815999999</v>
      </c>
      <c r="F2323">
        <v>37.909999999999997</v>
      </c>
      <c r="G2323">
        <v>-14.711134113065601</v>
      </c>
      <c r="H2323">
        <v>14.886089946957</v>
      </c>
      <c r="I2323">
        <v>-3.0849685417676902</v>
      </c>
      <c r="J2323">
        <v>4.8778788180275203</v>
      </c>
      <c r="K2323">
        <v>34.357119806737401</v>
      </c>
      <c r="L2323">
        <v>32.176213218522498</v>
      </c>
      <c r="M2323">
        <v>62.709863746711598</v>
      </c>
      <c r="N2323">
        <v>0.76759070988910105</v>
      </c>
      <c r="O2323">
        <v>7.3331574782379203</v>
      </c>
      <c r="P2323">
        <v>42.8409947249434</v>
      </c>
      <c r="Q2323">
        <v>-6.5092604309219997E-3</v>
      </c>
    </row>
    <row r="2324" spans="1:17" hidden="1" x14ac:dyDescent="0.3">
      <c r="A2324" t="s">
        <v>4845</v>
      </c>
      <c r="B2324" t="s">
        <v>4846</v>
      </c>
      <c r="C2324" t="str">
        <f>IFERROR(VLOOKUP(Table1[[#This Row],[Ticker]],[1]!Table2[[Symbol]:[Industry]],2,FALSE),"-")</f>
        <v>-</v>
      </c>
      <c r="D2324" t="s">
        <v>186</v>
      </c>
      <c r="E2324">
        <v>237.89342151399899</v>
      </c>
      <c r="F2324">
        <v>27.52</v>
      </c>
      <c r="G2324">
        <v>-16.845072581385399</v>
      </c>
      <c r="H2324">
        <v>25.442396379574301</v>
      </c>
      <c r="I2324">
        <v>5.5244402863314503</v>
      </c>
      <c r="J2324">
        <v>17.520195250455199</v>
      </c>
      <c r="K2324">
        <v>22.6738161363775</v>
      </c>
      <c r="L2324">
        <v>22.0361121641495</v>
      </c>
      <c r="M2324">
        <v>79.428203607891703</v>
      </c>
      <c r="N2324">
        <v>1.9341580823361799</v>
      </c>
      <c r="O2324">
        <v>43.531976744185997</v>
      </c>
      <c r="P2324">
        <v>76.9774919614147</v>
      </c>
      <c r="Q2324">
        <v>1.1805493497884E-2</v>
      </c>
    </row>
    <row r="2325" spans="1:17" hidden="1" x14ac:dyDescent="0.3">
      <c r="A2325" t="s">
        <v>4847</v>
      </c>
      <c r="B2325" t="s">
        <v>4848</v>
      </c>
      <c r="C2325" t="str">
        <f>IFERROR(VLOOKUP(Table1[[#This Row],[Ticker]],[1]!Table2[[Symbol]:[Industry]],2,FALSE),"-")</f>
        <v>-</v>
      </c>
      <c r="D2325" t="s">
        <v>359</v>
      </c>
      <c r="E2325">
        <v>237.45260160000001</v>
      </c>
      <c r="F2325">
        <v>101.4</v>
      </c>
      <c r="G2325">
        <v>-35.6400454996081</v>
      </c>
      <c r="H2325">
        <v>-14.972117740861</v>
      </c>
      <c r="I2325">
        <v>-20.0035342393547</v>
      </c>
      <c r="J2325">
        <v>-8.5676417630862698</v>
      </c>
      <c r="M2325">
        <v>40.5697894412313</v>
      </c>
      <c r="O2325">
        <v>42.209072978303702</v>
      </c>
      <c r="P2325">
        <v>9.5032397408207405</v>
      </c>
    </row>
    <row r="2326" spans="1:17" hidden="1" x14ac:dyDescent="0.3">
      <c r="A2326" t="s">
        <v>4849</v>
      </c>
      <c r="B2326" t="s">
        <v>4850</v>
      </c>
      <c r="C2326" t="str">
        <f>IFERROR(VLOOKUP(Table1[[#This Row],[Ticker]],[1]!Table2[[Symbol]:[Industry]],2,FALSE),"-")</f>
        <v>-</v>
      </c>
      <c r="D2326" t="s">
        <v>46</v>
      </c>
      <c r="E2326">
        <v>237.00873300000001</v>
      </c>
      <c r="F2326">
        <v>205.49</v>
      </c>
      <c r="G2326">
        <v>89.074945741362498</v>
      </c>
      <c r="H2326">
        <v>18.980536400473</v>
      </c>
      <c r="I2326">
        <v>30.7876401391553</v>
      </c>
      <c r="J2326">
        <v>-8.0779369119356392</v>
      </c>
      <c r="K2326">
        <v>194.04304781182299</v>
      </c>
      <c r="L2326">
        <v>161.92004166438599</v>
      </c>
      <c r="M2326">
        <v>53.083131732656199</v>
      </c>
      <c r="N2326">
        <v>5.2518056895150602</v>
      </c>
      <c r="O2326">
        <v>16.570149398997501</v>
      </c>
      <c r="P2326">
        <v>128.322222222222</v>
      </c>
      <c r="Q2326">
        <v>0.124453842629191</v>
      </c>
    </row>
    <row r="2327" spans="1:17" hidden="1" x14ac:dyDescent="0.3">
      <c r="A2327" t="s">
        <v>4851</v>
      </c>
      <c r="B2327" t="s">
        <v>4852</v>
      </c>
      <c r="C2327" t="str">
        <f>IFERROR(VLOOKUP(Table1[[#This Row],[Ticker]],[1]!Table2[[Symbol]:[Industry]],2,FALSE),"-")</f>
        <v>-</v>
      </c>
      <c r="D2327" t="s">
        <v>193</v>
      </c>
      <c r="E2327">
        <v>236.23875760000001</v>
      </c>
      <c r="F2327">
        <v>2.0499999999999998</v>
      </c>
      <c r="G2327">
        <v>32.934167811447203</v>
      </c>
      <c r="H2327">
        <v>-6.4832620741214599</v>
      </c>
      <c r="I2327">
        <v>-21.785391284369599</v>
      </c>
      <c r="J2327">
        <v>-4.94859414403866</v>
      </c>
      <c r="K2327">
        <v>2.0990325938620802</v>
      </c>
      <c r="L2327">
        <v>2.0136311270716498</v>
      </c>
      <c r="M2327">
        <v>38.105643538236698</v>
      </c>
      <c r="N2327">
        <v>0.62729564552786699</v>
      </c>
      <c r="O2327">
        <v>44.878048780487802</v>
      </c>
      <c r="P2327">
        <v>79.824561403508696</v>
      </c>
      <c r="Q2327">
        <v>-3.9381630926937999E-2</v>
      </c>
    </row>
    <row r="2328" spans="1:17" hidden="1" x14ac:dyDescent="0.3">
      <c r="A2328" t="s">
        <v>4853</v>
      </c>
      <c r="B2328" t="s">
        <v>4854</v>
      </c>
      <c r="C2328" t="str">
        <f>IFERROR(VLOOKUP(Table1[[#This Row],[Ticker]],[1]!Table2[[Symbol]:[Industry]],2,FALSE),"-")</f>
        <v>-</v>
      </c>
      <c r="D2328" t="s">
        <v>229</v>
      </c>
      <c r="E2328">
        <v>235.63057793799999</v>
      </c>
      <c r="F2328">
        <v>14.68</v>
      </c>
      <c r="G2328">
        <v>81.458776695768293</v>
      </c>
      <c r="H2328">
        <v>3.9527659959621899</v>
      </c>
      <c r="I2328">
        <v>2.84437792707282</v>
      </c>
      <c r="J2328">
        <v>3.76289044979888</v>
      </c>
      <c r="K2328">
        <v>13.736148214533401</v>
      </c>
      <c r="L2328">
        <v>11.9427232239637</v>
      </c>
      <c r="M2328">
        <v>56.562215868621898</v>
      </c>
      <c r="N2328">
        <v>1.9477682408402199</v>
      </c>
      <c r="O2328">
        <v>32.493188010899097</v>
      </c>
      <c r="P2328">
        <v>114.30656934306499</v>
      </c>
      <c r="Q2328">
        <v>3.0328438600673999E-2</v>
      </c>
    </row>
    <row r="2329" spans="1:17" hidden="1" x14ac:dyDescent="0.3">
      <c r="A2329" t="s">
        <v>4855</v>
      </c>
      <c r="B2329" t="s">
        <v>4856</v>
      </c>
      <c r="C2329" t="str">
        <f>IFERROR(VLOOKUP(Table1[[#This Row],[Ticker]],[1]!Table2[[Symbol]:[Industry]],2,FALSE),"-")</f>
        <v>-</v>
      </c>
      <c r="D2329" t="s">
        <v>306</v>
      </c>
      <c r="E2329">
        <v>235.54300000000001</v>
      </c>
      <c r="F2329">
        <v>175.95</v>
      </c>
      <c r="G2329">
        <v>13.2845356008393</v>
      </c>
      <c r="H2329">
        <v>-6.9916652669336203</v>
      </c>
      <c r="I2329">
        <v>-22.103675049306101</v>
      </c>
      <c r="J2329">
        <v>-5.9527771607318698</v>
      </c>
      <c r="K2329">
        <v>184.826690508978</v>
      </c>
      <c r="L2329">
        <v>176.37221972556699</v>
      </c>
      <c r="M2329">
        <v>26.527002581001199</v>
      </c>
      <c r="N2329">
        <v>0.97945835462442499</v>
      </c>
      <c r="O2329">
        <v>22.477976697925499</v>
      </c>
      <c r="P2329">
        <v>49.110169491525397</v>
      </c>
      <c r="Q2329">
        <v>0.18194188135880701</v>
      </c>
    </row>
    <row r="2330" spans="1:17" hidden="1" x14ac:dyDescent="0.3">
      <c r="A2330" t="s">
        <v>4857</v>
      </c>
      <c r="B2330" t="s">
        <v>4858</v>
      </c>
      <c r="C2330" t="str">
        <f>IFERROR(VLOOKUP(Table1[[#This Row],[Ticker]],[1]!Table2[[Symbol]:[Industry]],2,FALSE),"-")</f>
        <v>-</v>
      </c>
      <c r="D2330" t="s">
        <v>743</v>
      </c>
      <c r="E2330">
        <v>235.24006722999999</v>
      </c>
      <c r="F2330">
        <v>22.39</v>
      </c>
      <c r="G2330">
        <v>9.5983842677712392</v>
      </c>
      <c r="H2330">
        <v>0.94487910395060204</v>
      </c>
      <c r="I2330">
        <v>1.0471634926295299</v>
      </c>
      <c r="J2330">
        <v>0.404279642788824</v>
      </c>
      <c r="K2330">
        <v>21.461068993776198</v>
      </c>
      <c r="L2330">
        <v>19.641917784037901</v>
      </c>
      <c r="M2330">
        <v>52.769297021364501</v>
      </c>
      <c r="N2330">
        <v>1.3522282273369799</v>
      </c>
      <c r="O2330">
        <v>3.8410004466279601</v>
      </c>
      <c r="P2330">
        <v>43.903849861816298</v>
      </c>
      <c r="Q2330">
        <v>2.7288076423579999E-3</v>
      </c>
    </row>
    <row r="2331" spans="1:17" hidden="1" x14ac:dyDescent="0.3">
      <c r="A2331" t="s">
        <v>4859</v>
      </c>
      <c r="B2331" t="s">
        <v>4860</v>
      </c>
      <c r="C2331" t="str">
        <f>IFERROR(VLOOKUP(Table1[[#This Row],[Ticker]],[1]!Table2[[Symbol]:[Industry]],2,FALSE),"-")</f>
        <v>-</v>
      </c>
      <c r="D2331" t="s">
        <v>21</v>
      </c>
      <c r="E2331">
        <v>234.927909</v>
      </c>
      <c r="F2331">
        <v>95.27</v>
      </c>
      <c r="G2331">
        <v>-26.836414290595499</v>
      </c>
      <c r="H2331">
        <v>-5.7509689922050899</v>
      </c>
      <c r="I2331">
        <v>-20.080349618814601</v>
      </c>
      <c r="J2331">
        <v>1.09133471545885</v>
      </c>
      <c r="K2331">
        <v>100.921009466665</v>
      </c>
      <c r="L2331">
        <v>101.994544557827</v>
      </c>
      <c r="M2331">
        <v>51.863773514049399</v>
      </c>
      <c r="N2331">
        <v>0.24547192839246601</v>
      </c>
      <c r="O2331">
        <v>37.346488926209702</v>
      </c>
      <c r="P2331">
        <v>15.9002433090024</v>
      </c>
      <c r="Q2331">
        <v>9.3558698348261998E-2</v>
      </c>
    </row>
    <row r="2332" spans="1:17" hidden="1" x14ac:dyDescent="0.3">
      <c r="A2332" t="s">
        <v>4861</v>
      </c>
      <c r="B2332" t="s">
        <v>4862</v>
      </c>
      <c r="C2332" t="str">
        <f>IFERROR(VLOOKUP(Table1[[#This Row],[Ticker]],[1]!Table2[[Symbol]:[Industry]],2,FALSE),"-")</f>
        <v>-</v>
      </c>
      <c r="D2332" t="s">
        <v>632</v>
      </c>
      <c r="E2332">
        <v>234.48251545700001</v>
      </c>
      <c r="F2332">
        <v>179.04</v>
      </c>
      <c r="G2332">
        <v>-7.2599684586384203</v>
      </c>
      <c r="H2332">
        <v>-5.8445679568176301</v>
      </c>
      <c r="I2332">
        <v>-4.6900808149760804</v>
      </c>
      <c r="J2332">
        <v>-1.3303271651159401</v>
      </c>
      <c r="K2332">
        <v>180.56020342181299</v>
      </c>
      <c r="L2332">
        <v>165.79038881020301</v>
      </c>
      <c r="M2332">
        <v>48.027853448386303</v>
      </c>
      <c r="N2332">
        <v>0.98427569691300199</v>
      </c>
      <c r="O2332">
        <v>14.4995531724754</v>
      </c>
      <c r="P2332">
        <v>46.814268142681399</v>
      </c>
      <c r="Q2332">
        <v>-5.1465277405179999E-3</v>
      </c>
    </row>
    <row r="2333" spans="1:17" hidden="1" x14ac:dyDescent="0.3">
      <c r="A2333" t="s">
        <v>4863</v>
      </c>
      <c r="B2333" t="s">
        <v>4864</v>
      </c>
      <c r="C2333" t="str">
        <f>IFERROR(VLOOKUP(Table1[[#This Row],[Ticker]],[1]!Table2[[Symbol]:[Industry]],2,FALSE),"-")</f>
        <v>-</v>
      </c>
      <c r="D2333" t="s">
        <v>139</v>
      </c>
      <c r="E2333">
        <v>234.315</v>
      </c>
      <c r="F2333">
        <v>56.44</v>
      </c>
      <c r="G2333">
        <v>52.594398085570802</v>
      </c>
      <c r="H2333">
        <v>3.22257521713026</v>
      </c>
      <c r="I2333">
        <v>34.987193718069904</v>
      </c>
      <c r="J2333">
        <v>5.6234927142428504</v>
      </c>
      <c r="K2333">
        <v>50.980745475932402</v>
      </c>
      <c r="L2333">
        <v>42.429399445108999</v>
      </c>
      <c r="M2333">
        <v>68.552747737291398</v>
      </c>
      <c r="N2333">
        <v>0.11992578730834801</v>
      </c>
      <c r="O2333">
        <v>15.7158043940467</v>
      </c>
      <c r="P2333">
        <v>92.627986348122803</v>
      </c>
      <c r="Q2333">
        <v>5.0783451186978003E-2</v>
      </c>
    </row>
    <row r="2334" spans="1:17" hidden="1" x14ac:dyDescent="0.3">
      <c r="A2334" t="s">
        <v>4865</v>
      </c>
      <c r="B2334" t="s">
        <v>4866</v>
      </c>
      <c r="C2334" t="str">
        <f>IFERROR(VLOOKUP(Table1[[#This Row],[Ticker]],[1]!Table2[[Symbol]:[Industry]],2,FALSE),"-")</f>
        <v>-</v>
      </c>
      <c r="D2334" t="s">
        <v>21</v>
      </c>
      <c r="E2334">
        <v>234.21809999999999</v>
      </c>
      <c r="F2334">
        <v>253.45</v>
      </c>
      <c r="G2334">
        <v>-51.647431818696099</v>
      </c>
      <c r="H2334">
        <v>-7.72763729045929</v>
      </c>
      <c r="I2334">
        <v>-25.104200082630499</v>
      </c>
      <c r="J2334">
        <v>-6.2334099571563604</v>
      </c>
      <c r="K2334">
        <v>249.875341740859</v>
      </c>
      <c r="M2334">
        <v>60.49137704132</v>
      </c>
      <c r="N2334">
        <v>0.78603251053582102</v>
      </c>
      <c r="O2334">
        <v>32.570526731110597</v>
      </c>
      <c r="P2334">
        <v>37.707144797609303</v>
      </c>
    </row>
    <row r="2335" spans="1:17" hidden="1" x14ac:dyDescent="0.3">
      <c r="A2335" t="s">
        <v>4867</v>
      </c>
      <c r="B2335" t="s">
        <v>4868</v>
      </c>
      <c r="C2335" t="str">
        <f>IFERROR(VLOOKUP(Table1[[#This Row],[Ticker]],[1]!Table2[[Symbol]:[Industry]],2,FALSE),"-")</f>
        <v>-</v>
      </c>
      <c r="D2335" t="s">
        <v>561</v>
      </c>
      <c r="E2335">
        <v>233.93752928999999</v>
      </c>
      <c r="F2335">
        <v>388.5</v>
      </c>
      <c r="G2335">
        <v>-40.433364224744203</v>
      </c>
      <c r="H2335">
        <v>-3.7027737537224001</v>
      </c>
      <c r="I2335">
        <v>-13.427889147707299</v>
      </c>
      <c r="J2335">
        <v>1.57009301209869</v>
      </c>
      <c r="K2335">
        <v>387.69322021283102</v>
      </c>
      <c r="L2335">
        <v>391.48379257712202</v>
      </c>
      <c r="M2335">
        <v>57.061560290744701</v>
      </c>
      <c r="N2335">
        <v>0.947381795081223</v>
      </c>
      <c r="O2335">
        <v>23.024453024452999</v>
      </c>
      <c r="P2335">
        <v>21.40625</v>
      </c>
      <c r="Q2335">
        <v>6.7687445181112998E-2</v>
      </c>
    </row>
    <row r="2336" spans="1:17" hidden="1" x14ac:dyDescent="0.3">
      <c r="A2336" t="s">
        <v>4869</v>
      </c>
      <c r="B2336" t="s">
        <v>4870</v>
      </c>
      <c r="C2336" t="str">
        <f>IFERROR(VLOOKUP(Table1[[#This Row],[Ticker]],[1]!Table2[[Symbol]:[Industry]],2,FALSE),"-")</f>
        <v>-</v>
      </c>
      <c r="D2336" t="s">
        <v>632</v>
      </c>
      <c r="E2336">
        <v>233.63293999999999</v>
      </c>
      <c r="F2336">
        <v>227</v>
      </c>
      <c r="G2336">
        <v>110.701856807949</v>
      </c>
      <c r="H2336">
        <v>-1.20509389085771</v>
      </c>
      <c r="I2336">
        <v>-45.433528754567902</v>
      </c>
      <c r="J2336">
        <v>2.04274784730333</v>
      </c>
      <c r="K2336">
        <v>237.035884094452</v>
      </c>
      <c r="L2336">
        <v>192.78852389387299</v>
      </c>
      <c r="M2336">
        <v>50.677509878775901</v>
      </c>
      <c r="N2336">
        <v>1.33547351524879</v>
      </c>
      <c r="O2336">
        <v>70.044052863436093</v>
      </c>
      <c r="P2336">
        <v>177.845777233782</v>
      </c>
      <c r="Q2336">
        <v>0.131378445498748</v>
      </c>
    </row>
    <row r="2337" spans="1:17" hidden="1" x14ac:dyDescent="0.3">
      <c r="A2337" t="s">
        <v>4871</v>
      </c>
      <c r="B2337" t="s">
        <v>4872</v>
      </c>
      <c r="C2337" t="str">
        <f>IFERROR(VLOOKUP(Table1[[#This Row],[Ticker]],[1]!Table2[[Symbol]:[Industry]],2,FALSE),"-")</f>
        <v>-</v>
      </c>
      <c r="D2337" t="s">
        <v>139</v>
      </c>
      <c r="E2337">
        <v>233.53508500000001</v>
      </c>
      <c r="F2337">
        <v>14.55</v>
      </c>
      <c r="G2337">
        <v>-109.797180251312</v>
      </c>
      <c r="H2337">
        <v>-5.3360310753236702</v>
      </c>
      <c r="I2337">
        <v>-50.535076284054597</v>
      </c>
      <c r="J2337">
        <v>-3.9661577769869099</v>
      </c>
      <c r="K2337">
        <v>15.167275484855599</v>
      </c>
      <c r="L2337">
        <v>28.0220039715993</v>
      </c>
      <c r="M2337">
        <v>53.519257121359999</v>
      </c>
      <c r="N2337">
        <v>1.19668761806986</v>
      </c>
      <c r="O2337">
        <v>524.87972508590997</v>
      </c>
      <c r="P2337">
        <v>41.399416909621003</v>
      </c>
      <c r="Q2337">
        <v>-7.7505560975050002E-3</v>
      </c>
    </row>
    <row r="2338" spans="1:17" hidden="1" x14ac:dyDescent="0.3">
      <c r="A2338" t="s">
        <v>4873</v>
      </c>
      <c r="B2338" t="s">
        <v>4874</v>
      </c>
      <c r="C2338" t="str">
        <f>IFERROR(VLOOKUP(Table1[[#This Row],[Ticker]],[1]!Table2[[Symbol]:[Industry]],2,FALSE),"-")</f>
        <v>-</v>
      </c>
      <c r="D2338" t="s">
        <v>51</v>
      </c>
      <c r="E2338">
        <v>233.5296194</v>
      </c>
      <c r="F2338">
        <v>108.02</v>
      </c>
      <c r="G2338">
        <v>5.6840309751034797</v>
      </c>
      <c r="H2338">
        <v>18.455469265187801</v>
      </c>
      <c r="I2338">
        <v>-3.5647858273261499</v>
      </c>
      <c r="J2338">
        <v>6.6182112188832001</v>
      </c>
      <c r="K2338">
        <v>95.417103094478094</v>
      </c>
      <c r="L2338">
        <v>90.501565767022598</v>
      </c>
      <c r="M2338">
        <v>78.245000848627399</v>
      </c>
      <c r="N2338">
        <v>2.8826502687562701</v>
      </c>
      <c r="O2338">
        <v>6.46176633956674</v>
      </c>
      <c r="P2338">
        <v>55.201149425287298</v>
      </c>
      <c r="Q2338">
        <v>7.5522586992397001E-2</v>
      </c>
    </row>
    <row r="2339" spans="1:17" hidden="1" x14ac:dyDescent="0.3">
      <c r="A2339" t="s">
        <v>4875</v>
      </c>
      <c r="B2339" t="s">
        <v>4876</v>
      </c>
      <c r="C2339" t="str">
        <f>IFERROR(VLOOKUP(Table1[[#This Row],[Ticker]],[1]!Table2[[Symbol]:[Industry]],2,FALSE),"-")</f>
        <v>-</v>
      </c>
      <c r="D2339" t="s">
        <v>335</v>
      </c>
      <c r="E2339">
        <v>233.49600000000001</v>
      </c>
      <c r="F2339">
        <v>138</v>
      </c>
      <c r="G2339">
        <v>100.235755113034</v>
      </c>
      <c r="H2339">
        <v>-1.5952098990390899</v>
      </c>
      <c r="I2339">
        <v>-10.2511811238892</v>
      </c>
      <c r="J2339">
        <v>-2.98828797320617</v>
      </c>
      <c r="K2339">
        <v>140.570993400307</v>
      </c>
      <c r="L2339">
        <v>122.966429644417</v>
      </c>
      <c r="M2339">
        <v>48.447119637098503</v>
      </c>
      <c r="N2339">
        <v>0.64042553191489304</v>
      </c>
      <c r="O2339">
        <v>36.231884057971001</v>
      </c>
      <c r="P2339">
        <v>184.53608247422599</v>
      </c>
    </row>
    <row r="2340" spans="1:17" hidden="1" x14ac:dyDescent="0.3">
      <c r="A2340" t="s">
        <v>4877</v>
      </c>
      <c r="B2340" t="s">
        <v>4878</v>
      </c>
      <c r="C2340" t="str">
        <f>IFERROR(VLOOKUP(Table1[[#This Row],[Ticker]],[1]!Table2[[Symbol]:[Industry]],2,FALSE),"-")</f>
        <v>-</v>
      </c>
      <c r="D2340" t="s">
        <v>51</v>
      </c>
      <c r="E2340">
        <v>233.40555576</v>
      </c>
      <c r="F2340">
        <v>166.8</v>
      </c>
      <c r="G2340">
        <v>12.386769259957999</v>
      </c>
      <c r="H2340">
        <v>-6.5668423491765404</v>
      </c>
      <c r="I2340">
        <v>13.9336867187774</v>
      </c>
      <c r="J2340">
        <v>-1.5535167525136699</v>
      </c>
      <c r="K2340">
        <v>176.72789255183301</v>
      </c>
      <c r="L2340">
        <v>157.26974579019401</v>
      </c>
      <c r="M2340">
        <v>41.961576431145097</v>
      </c>
      <c r="N2340">
        <v>0.78451142161616705</v>
      </c>
      <c r="O2340">
        <v>39.628297362110303</v>
      </c>
      <c r="P2340">
        <v>80.421849648458604</v>
      </c>
      <c r="Q2340">
        <v>8.6436149574148996E-2</v>
      </c>
    </row>
    <row r="2341" spans="1:17" hidden="1" x14ac:dyDescent="0.3">
      <c r="A2341" t="s">
        <v>4879</v>
      </c>
      <c r="B2341" t="s">
        <v>4880</v>
      </c>
      <c r="C2341" t="str">
        <f>IFERROR(VLOOKUP(Table1[[#This Row],[Ticker]],[1]!Table2[[Symbol]:[Industry]],2,FALSE),"-")</f>
        <v>-</v>
      </c>
      <c r="D2341" t="s">
        <v>223</v>
      </c>
      <c r="E2341">
        <v>233.29771391999901</v>
      </c>
      <c r="F2341">
        <v>301.7</v>
      </c>
      <c r="G2341">
        <v>1.9824800038642101</v>
      </c>
      <c r="H2341">
        <v>4.1946370966038096</v>
      </c>
      <c r="I2341">
        <v>2.9691031673885</v>
      </c>
      <c r="J2341">
        <v>2.5440429385914598</v>
      </c>
      <c r="K2341">
        <v>286.972264207222</v>
      </c>
      <c r="L2341">
        <v>270.85028855201199</v>
      </c>
      <c r="M2341">
        <v>53.322998730150502</v>
      </c>
      <c r="N2341">
        <v>2.2443225882848998</v>
      </c>
      <c r="O2341">
        <v>18.992376532979701</v>
      </c>
      <c r="P2341">
        <v>34.868126955744302</v>
      </c>
      <c r="Q2341">
        <v>4.1028808008992002E-2</v>
      </c>
    </row>
    <row r="2342" spans="1:17" hidden="1" x14ac:dyDescent="0.3">
      <c r="A2342" t="s">
        <v>4881</v>
      </c>
      <c r="B2342" t="s">
        <v>4882</v>
      </c>
      <c r="C2342" t="str">
        <f>IFERROR(VLOOKUP(Table1[[#This Row],[Ticker]],[1]!Table2[[Symbol]:[Industry]],2,FALSE),"-")</f>
        <v>-</v>
      </c>
      <c r="D2342" t="s">
        <v>1190</v>
      </c>
      <c r="E2342">
        <v>232.83063995999899</v>
      </c>
      <c r="F2342">
        <v>535.6</v>
      </c>
      <c r="G2342">
        <v>-25.0935393954665</v>
      </c>
      <c r="H2342">
        <v>-1.59467944782402</v>
      </c>
      <c r="I2342">
        <v>-33.1602355163567</v>
      </c>
      <c r="J2342">
        <v>-2.2589528386455702</v>
      </c>
      <c r="K2342">
        <v>547.38744574643795</v>
      </c>
      <c r="L2342">
        <v>592.45056603286503</v>
      </c>
      <c r="M2342">
        <v>50.911727483062201</v>
      </c>
      <c r="N2342">
        <v>0.71362228368123604</v>
      </c>
      <c r="O2342">
        <v>85.754294249439795</v>
      </c>
      <c r="P2342">
        <v>18.758314855875799</v>
      </c>
    </row>
    <row r="2343" spans="1:17" hidden="1" x14ac:dyDescent="0.3">
      <c r="A2343" t="s">
        <v>4883</v>
      </c>
      <c r="B2343" t="s">
        <v>4884</v>
      </c>
      <c r="C2343" t="str">
        <f>IFERROR(VLOOKUP(Table1[[#This Row],[Ticker]],[1]!Table2[[Symbol]:[Industry]],2,FALSE),"-")</f>
        <v>-</v>
      </c>
      <c r="D2343" t="s">
        <v>303</v>
      </c>
      <c r="E2343">
        <v>232.08914371199899</v>
      </c>
      <c r="F2343">
        <v>134.33000000000001</v>
      </c>
      <c r="G2343">
        <v>-23.742145439451601</v>
      </c>
      <c r="H2343">
        <v>0.88312282522879304</v>
      </c>
      <c r="I2343">
        <v>-28.101476822357199</v>
      </c>
      <c r="J2343">
        <v>6.3705094941988102E-3</v>
      </c>
      <c r="K2343">
        <v>135.50400488410301</v>
      </c>
      <c r="L2343">
        <v>140.80281890723501</v>
      </c>
      <c r="M2343">
        <v>55.870164582455097</v>
      </c>
      <c r="N2343">
        <v>0.84806305427505901</v>
      </c>
      <c r="O2343">
        <v>36.157224745030803</v>
      </c>
      <c r="P2343">
        <v>9.5676998368678703</v>
      </c>
      <c r="Q2343">
        <v>2.5426253952840001E-2</v>
      </c>
    </row>
    <row r="2344" spans="1:17" hidden="1" x14ac:dyDescent="0.3">
      <c r="A2344" t="s">
        <v>4885</v>
      </c>
      <c r="B2344" t="s">
        <v>4886</v>
      </c>
      <c r="C2344" t="str">
        <f>IFERROR(VLOOKUP(Table1[[#This Row],[Ticker]],[1]!Table2[[Symbol]:[Industry]],2,FALSE),"-")</f>
        <v>-</v>
      </c>
      <c r="D2344" t="s">
        <v>46</v>
      </c>
      <c r="E2344">
        <v>231.86366662500001</v>
      </c>
      <c r="F2344">
        <v>290.64999999999998</v>
      </c>
      <c r="G2344">
        <v>-1.0156291616055699</v>
      </c>
      <c r="H2344">
        <v>2.75463438245241</v>
      </c>
      <c r="I2344">
        <v>10.481055226449801</v>
      </c>
      <c r="J2344">
        <v>2.4022740010532901</v>
      </c>
      <c r="K2344">
        <v>281.34352006467498</v>
      </c>
      <c r="L2344">
        <v>255.42790962960899</v>
      </c>
      <c r="M2344">
        <v>65.663690353502403</v>
      </c>
      <c r="N2344">
        <v>0.500541813898704</v>
      </c>
      <c r="O2344">
        <v>16.6351281610184</v>
      </c>
      <c r="P2344">
        <v>39.333652924256903</v>
      </c>
    </row>
    <row r="2345" spans="1:17" hidden="1" x14ac:dyDescent="0.3">
      <c r="A2345" t="s">
        <v>4887</v>
      </c>
      <c r="B2345" t="s">
        <v>4888</v>
      </c>
      <c r="C2345" t="str">
        <f>IFERROR(VLOOKUP(Table1[[#This Row],[Ticker]],[1]!Table2[[Symbol]:[Industry]],2,FALSE),"-")</f>
        <v>-</v>
      </c>
      <c r="D2345" t="s">
        <v>368</v>
      </c>
      <c r="E2345">
        <v>231.16601</v>
      </c>
      <c r="F2345">
        <v>77.2</v>
      </c>
      <c r="G2345">
        <v>-24.730231281523299</v>
      </c>
      <c r="H2345">
        <v>4.8667359289139398</v>
      </c>
      <c r="I2345">
        <v>-32.087351054979798</v>
      </c>
      <c r="J2345">
        <v>6.4716934599945297</v>
      </c>
      <c r="K2345">
        <v>75.053755189553598</v>
      </c>
      <c r="L2345">
        <v>76.713918970959199</v>
      </c>
      <c r="M2345">
        <v>70.431543546897302</v>
      </c>
      <c r="N2345">
        <v>1.92965806303271</v>
      </c>
      <c r="O2345">
        <v>39.766839378238302</v>
      </c>
      <c r="P2345">
        <v>16.090225563909701</v>
      </c>
      <c r="Q2345">
        <v>4.2643943204729001E-2</v>
      </c>
    </row>
    <row r="2346" spans="1:17" hidden="1" x14ac:dyDescent="0.3">
      <c r="A2346" t="s">
        <v>4889</v>
      </c>
      <c r="B2346" t="s">
        <v>4890</v>
      </c>
      <c r="C2346" t="str">
        <f>IFERROR(VLOOKUP(Table1[[#This Row],[Ticker]],[1]!Table2[[Symbol]:[Industry]],2,FALSE),"-")</f>
        <v>-</v>
      </c>
      <c r="D2346" t="s">
        <v>283</v>
      </c>
      <c r="E2346">
        <v>230.99928</v>
      </c>
      <c r="F2346">
        <v>149.44999999999999</v>
      </c>
      <c r="G2346">
        <v>-17.3958238343339</v>
      </c>
      <c r="H2346">
        <v>16.197385293099799</v>
      </c>
      <c r="I2346">
        <v>-8.9183003285775797</v>
      </c>
      <c r="J2346">
        <v>16.893716550731</v>
      </c>
      <c r="K2346">
        <v>126.90441855821</v>
      </c>
      <c r="L2346">
        <v>131.93236690882199</v>
      </c>
      <c r="M2346">
        <v>83.438546630469602</v>
      </c>
      <c r="N2346">
        <v>2.5114880493446399</v>
      </c>
      <c r="O2346">
        <v>11.007025761124099</v>
      </c>
      <c r="P2346">
        <v>37.110091743119199</v>
      </c>
    </row>
    <row r="2347" spans="1:17" hidden="1" x14ac:dyDescent="0.3">
      <c r="A2347" t="s">
        <v>4891</v>
      </c>
      <c r="B2347" t="s">
        <v>4892</v>
      </c>
      <c r="C2347" t="str">
        <f>IFERROR(VLOOKUP(Table1[[#This Row],[Ticker]],[1]!Table2[[Symbol]:[Industry]],2,FALSE),"-")</f>
        <v>-</v>
      </c>
      <c r="D2347" t="s">
        <v>136</v>
      </c>
      <c r="E2347">
        <v>230.903775</v>
      </c>
      <c r="F2347">
        <v>236.5</v>
      </c>
      <c r="G2347">
        <v>93.770726757646997</v>
      </c>
      <c r="H2347">
        <v>-22.172081734903699</v>
      </c>
      <c r="I2347">
        <v>20.783846521605099</v>
      </c>
      <c r="J2347">
        <v>0.62284518389490895</v>
      </c>
      <c r="K2347">
        <v>253.95650991841501</v>
      </c>
      <c r="L2347">
        <v>201.87017286187299</v>
      </c>
      <c r="M2347">
        <v>36.097981370282298</v>
      </c>
      <c r="N2347">
        <v>2.1466081389781202</v>
      </c>
      <c r="O2347">
        <v>28.1183932346723</v>
      </c>
      <c r="P2347">
        <v>141.696474195196</v>
      </c>
      <c r="Q2347">
        <v>0.141063238306087</v>
      </c>
    </row>
    <row r="2348" spans="1:17" hidden="1" x14ac:dyDescent="0.3">
      <c r="A2348" t="s">
        <v>4893</v>
      </c>
      <c r="B2348" t="s">
        <v>4894</v>
      </c>
      <c r="C2348" t="str">
        <f>IFERROR(VLOOKUP(Table1[[#This Row],[Ticker]],[1]!Table2[[Symbol]:[Industry]],2,FALSE),"-")</f>
        <v>-</v>
      </c>
      <c r="D2348" t="s">
        <v>46</v>
      </c>
      <c r="E2348">
        <v>230.38715049999999</v>
      </c>
      <c r="F2348">
        <v>143.1</v>
      </c>
      <c r="G2348">
        <v>132.563894434757</v>
      </c>
      <c r="H2348">
        <v>6.7757297129077001</v>
      </c>
      <c r="I2348">
        <v>14.675146661316701</v>
      </c>
      <c r="J2348">
        <v>2.5835574027114201</v>
      </c>
      <c r="K2348">
        <v>127.398209012146</v>
      </c>
      <c r="L2348">
        <v>102.954701145247</v>
      </c>
      <c r="M2348">
        <v>66.144946236123005</v>
      </c>
      <c r="N2348">
        <v>1.8194419714583101</v>
      </c>
      <c r="O2348">
        <v>9.3990216631726096</v>
      </c>
      <c r="P2348">
        <v>164.510166358595</v>
      </c>
      <c r="Q2348">
        <v>6.0168303954808003E-2</v>
      </c>
    </row>
    <row r="2349" spans="1:17" hidden="1" x14ac:dyDescent="0.3">
      <c r="A2349" t="s">
        <v>4895</v>
      </c>
      <c r="B2349" t="s">
        <v>4896</v>
      </c>
      <c r="C2349" t="str">
        <f>IFERROR(VLOOKUP(Table1[[#This Row],[Ticker]],[1]!Table2[[Symbol]:[Industry]],2,FALSE),"-")</f>
        <v>-</v>
      </c>
      <c r="D2349" t="s">
        <v>54</v>
      </c>
      <c r="E2349">
        <v>229.58337570999899</v>
      </c>
      <c r="F2349">
        <v>147.12</v>
      </c>
      <c r="G2349">
        <v>15.596885436125101</v>
      </c>
      <c r="H2349">
        <v>15.076783731353</v>
      </c>
      <c r="I2349">
        <v>19.133135938505301</v>
      </c>
      <c r="J2349">
        <v>-1.3567574093447701</v>
      </c>
      <c r="K2349">
        <v>125.85828398488</v>
      </c>
      <c r="L2349">
        <v>113.70230256536399</v>
      </c>
      <c r="N2349">
        <v>2.9517007025654798</v>
      </c>
      <c r="O2349">
        <v>14.8722131593257</v>
      </c>
      <c r="P2349">
        <v>63.466666666666598</v>
      </c>
    </row>
    <row r="2350" spans="1:17" hidden="1" x14ac:dyDescent="0.3">
      <c r="A2350" t="s">
        <v>4897</v>
      </c>
      <c r="B2350" t="s">
        <v>4898</v>
      </c>
      <c r="C2350" t="str">
        <f>IFERROR(VLOOKUP(Table1[[#This Row],[Ticker]],[1]!Table2[[Symbol]:[Industry]],2,FALSE),"-")</f>
        <v>-</v>
      </c>
      <c r="D2350" t="s">
        <v>2474</v>
      </c>
      <c r="E2350">
        <v>229.35187020000001</v>
      </c>
      <c r="F2350">
        <v>120</v>
      </c>
      <c r="G2350">
        <v>54.567552348057497</v>
      </c>
      <c r="H2350">
        <v>-8.5296315924535904</v>
      </c>
      <c r="I2350">
        <v>12.9236162938808</v>
      </c>
      <c r="J2350">
        <v>1.5555404439282501</v>
      </c>
      <c r="K2350">
        <v>122.48412091733</v>
      </c>
      <c r="M2350">
        <v>58.250541045481299</v>
      </c>
      <c r="N2350">
        <v>0.22898550724637601</v>
      </c>
      <c r="O2350">
        <v>59.9166666666666</v>
      </c>
      <c r="P2350">
        <v>93.548387096774206</v>
      </c>
    </row>
    <row r="2351" spans="1:17" hidden="1" x14ac:dyDescent="0.3">
      <c r="A2351" t="s">
        <v>4899</v>
      </c>
      <c r="B2351" t="s">
        <v>4900</v>
      </c>
      <c r="C2351" t="str">
        <f>IFERROR(VLOOKUP(Table1[[#This Row],[Ticker]],[1]!Table2[[Symbol]:[Industry]],2,FALSE),"-")</f>
        <v>-</v>
      </c>
      <c r="D2351" t="s">
        <v>412</v>
      </c>
      <c r="E2351">
        <v>229.0232312</v>
      </c>
      <c r="F2351">
        <v>180.4</v>
      </c>
      <c r="G2351">
        <v>95.651224312084807</v>
      </c>
      <c r="H2351">
        <v>33.853841370227201</v>
      </c>
      <c r="I2351">
        <v>75.786994239379098</v>
      </c>
      <c r="J2351">
        <v>10.258914552135</v>
      </c>
      <c r="K2351">
        <v>143.30817402245</v>
      </c>
      <c r="L2351">
        <v>114.065236776262</v>
      </c>
      <c r="M2351">
        <v>80.551500700172497</v>
      </c>
      <c r="N2351">
        <v>0.37549982438902901</v>
      </c>
      <c r="O2351">
        <v>27.494456762749401</v>
      </c>
      <c r="P2351">
        <v>137.36842105263099</v>
      </c>
      <c r="Q2351">
        <v>0.12590775620401101</v>
      </c>
    </row>
    <row r="2352" spans="1:17" hidden="1" x14ac:dyDescent="0.3">
      <c r="A2352" t="s">
        <v>4901</v>
      </c>
      <c r="B2352" t="s">
        <v>4902</v>
      </c>
      <c r="C2352" t="str">
        <f>IFERROR(VLOOKUP(Table1[[#This Row],[Ticker]],[1]!Table2[[Symbol]:[Industry]],2,FALSE),"-")</f>
        <v>-</v>
      </c>
      <c r="D2352" t="s">
        <v>1848</v>
      </c>
      <c r="E2352">
        <v>228.82868731399901</v>
      </c>
      <c r="F2352">
        <v>88.34</v>
      </c>
      <c r="G2352">
        <v>91.306826184105603</v>
      </c>
      <c r="H2352">
        <v>21.523669230785799</v>
      </c>
      <c r="I2352">
        <v>65.937492626855004</v>
      </c>
      <c r="J2352">
        <v>-6.43442898430387</v>
      </c>
      <c r="K2352">
        <v>78.328335408400406</v>
      </c>
      <c r="L2352">
        <v>58.239303462706602</v>
      </c>
      <c r="M2352">
        <v>48.939543925123502</v>
      </c>
      <c r="N2352">
        <v>0.378482221216003</v>
      </c>
      <c r="O2352">
        <v>15.6893819334389</v>
      </c>
      <c r="P2352">
        <v>167.69696969696901</v>
      </c>
      <c r="Q2352">
        <v>0.102869260738985</v>
      </c>
    </row>
    <row r="2353" spans="1:17" hidden="1" x14ac:dyDescent="0.3">
      <c r="A2353" t="s">
        <v>4903</v>
      </c>
      <c r="B2353" t="s">
        <v>4904</v>
      </c>
      <c r="C2353" t="str">
        <f>IFERROR(VLOOKUP(Table1[[#This Row],[Ticker]],[1]!Table2[[Symbol]:[Industry]],2,FALSE),"-")</f>
        <v>-</v>
      </c>
      <c r="D2353" t="s">
        <v>577</v>
      </c>
      <c r="E2353">
        <v>228.73338000000001</v>
      </c>
      <c r="F2353">
        <v>210.55</v>
      </c>
      <c r="G2353">
        <v>47.5410182709292</v>
      </c>
      <c r="H2353">
        <v>74.711259095805502</v>
      </c>
      <c r="I2353">
        <v>63.177529531182699</v>
      </c>
      <c r="J2353">
        <v>10.0090588300161</v>
      </c>
      <c r="K2353">
        <v>156.87656859635399</v>
      </c>
      <c r="M2353">
        <v>61.972656464493198</v>
      </c>
      <c r="N2353">
        <v>2.23918734127759</v>
      </c>
      <c r="O2353">
        <v>22.061268107337899</v>
      </c>
      <c r="P2353">
        <v>163.1875</v>
      </c>
    </row>
    <row r="2354" spans="1:17" hidden="1" x14ac:dyDescent="0.3">
      <c r="A2354" t="s">
        <v>4905</v>
      </c>
      <c r="B2354" t="s">
        <v>4906</v>
      </c>
      <c r="C2354" t="str">
        <f>IFERROR(VLOOKUP(Table1[[#This Row],[Ticker]],[1]!Table2[[Symbol]:[Industry]],2,FALSE),"-")</f>
        <v>-</v>
      </c>
      <c r="D2354" t="s">
        <v>632</v>
      </c>
      <c r="E2354">
        <v>228.707536</v>
      </c>
      <c r="F2354">
        <v>129.27000000000001</v>
      </c>
      <c r="G2354">
        <v>68.502626278678605</v>
      </c>
      <c r="H2354">
        <v>-20.250785438607402</v>
      </c>
      <c r="I2354">
        <v>-6.8942205615937997</v>
      </c>
      <c r="J2354">
        <v>-3.5005598894648999</v>
      </c>
      <c r="K2354">
        <v>142.27443861636499</v>
      </c>
      <c r="L2354">
        <v>123.039973107439</v>
      </c>
      <c r="M2354">
        <v>32.220989756185602</v>
      </c>
      <c r="N2354">
        <v>1.0571357545873299</v>
      </c>
      <c r="O2354">
        <v>35.963487274696298</v>
      </c>
      <c r="P2354">
        <v>106.00796812749</v>
      </c>
      <c r="Q2354">
        <v>0.110044511934916</v>
      </c>
    </row>
    <row r="2355" spans="1:17" hidden="1" x14ac:dyDescent="0.3">
      <c r="A2355" t="s">
        <v>4907</v>
      </c>
      <c r="B2355" t="s">
        <v>4908</v>
      </c>
      <c r="C2355" t="str">
        <f>IFERROR(VLOOKUP(Table1[[#This Row],[Ticker]],[1]!Table2[[Symbol]:[Industry]],2,FALSE),"-")</f>
        <v>-</v>
      </c>
      <c r="E2355">
        <v>228.28006551999999</v>
      </c>
      <c r="F2355">
        <v>46.52</v>
      </c>
      <c r="G2355">
        <v>10.356237040745301</v>
      </c>
      <c r="H2355">
        <v>28.148959830679299</v>
      </c>
      <c r="I2355">
        <v>-15.149010222456599</v>
      </c>
      <c r="J2355">
        <v>0.51230581227413596</v>
      </c>
      <c r="K2355">
        <v>42.913751019459497</v>
      </c>
      <c r="L2355">
        <v>38.720043089157102</v>
      </c>
      <c r="M2355">
        <v>55.066703626755597</v>
      </c>
      <c r="N2355">
        <v>3.1954785943286299</v>
      </c>
      <c r="O2355">
        <v>18.615649183146999</v>
      </c>
      <c r="P2355">
        <v>200.71105365222999</v>
      </c>
    </row>
    <row r="2356" spans="1:17" hidden="1" x14ac:dyDescent="0.3">
      <c r="A2356" t="s">
        <v>4909</v>
      </c>
      <c r="B2356" t="s">
        <v>4910</v>
      </c>
      <c r="C2356" t="str">
        <f>IFERROR(VLOOKUP(Table1[[#This Row],[Ticker]],[1]!Table2[[Symbol]:[Industry]],2,FALSE),"-")</f>
        <v>-</v>
      </c>
      <c r="D2356" t="s">
        <v>262</v>
      </c>
      <c r="E2356">
        <v>227.92003124999999</v>
      </c>
      <c r="F2356">
        <v>3272.5</v>
      </c>
      <c r="G2356">
        <v>172.140824535055</v>
      </c>
      <c r="H2356">
        <v>38.968701861872603</v>
      </c>
      <c r="I2356">
        <v>58.1091084785511</v>
      </c>
      <c r="J2356">
        <v>21.236154082002201</v>
      </c>
      <c r="K2356">
        <v>2566.5418070584901</v>
      </c>
      <c r="L2356">
        <v>2062.7425611492799</v>
      </c>
      <c r="M2356">
        <v>93.922980580519194</v>
      </c>
      <c r="N2356">
        <v>1.25738433515482</v>
      </c>
      <c r="O2356">
        <v>9.2711993888464406</v>
      </c>
      <c r="P2356">
        <v>222.09645669291299</v>
      </c>
      <c r="Q2356">
        <v>0.148333522642044</v>
      </c>
    </row>
    <row r="2357" spans="1:17" hidden="1" x14ac:dyDescent="0.3">
      <c r="A2357" t="s">
        <v>4911</v>
      </c>
      <c r="B2357" t="s">
        <v>4912</v>
      </c>
      <c r="C2357" t="str">
        <f>IFERROR(VLOOKUP(Table1[[#This Row],[Ticker]],[1]!Table2[[Symbol]:[Industry]],2,FALSE),"-")</f>
        <v>-</v>
      </c>
      <c r="D2357" t="s">
        <v>127</v>
      </c>
      <c r="E2357">
        <v>227.78622625</v>
      </c>
      <c r="F2357">
        <v>48.85</v>
      </c>
      <c r="G2357">
        <v>26.5557551130345</v>
      </c>
      <c r="H2357">
        <v>0.24524424791944099</v>
      </c>
      <c r="I2357">
        <v>-3.3567585700226799</v>
      </c>
      <c r="J2357">
        <v>-7.2855057873086801</v>
      </c>
      <c r="K2357">
        <v>46.932192768759201</v>
      </c>
      <c r="L2357">
        <v>41.289117625111302</v>
      </c>
      <c r="M2357">
        <v>46.806251481254002</v>
      </c>
      <c r="N2357">
        <v>0.22680529476106301</v>
      </c>
      <c r="O2357">
        <v>30.235414534288601</v>
      </c>
      <c r="Q2357">
        <v>5.3306612742598999E-2</v>
      </c>
    </row>
    <row r="2358" spans="1:17" hidden="1" x14ac:dyDescent="0.3">
      <c r="A2358" t="s">
        <v>4913</v>
      </c>
      <c r="B2358" t="s">
        <v>4914</v>
      </c>
      <c r="C2358" t="str">
        <f>IFERROR(VLOOKUP(Table1[[#This Row],[Ticker]],[1]!Table2[[Symbol]:[Industry]],2,FALSE),"-")</f>
        <v>-</v>
      </c>
      <c r="D2358" t="s">
        <v>407</v>
      </c>
      <c r="E2358">
        <v>227.68384</v>
      </c>
      <c r="F2358">
        <v>396.8</v>
      </c>
      <c r="G2358">
        <v>462.03292140684499</v>
      </c>
      <c r="H2358">
        <v>0.86780430498230499</v>
      </c>
      <c r="I2358">
        <v>61.719817891125302</v>
      </c>
      <c r="J2358">
        <v>7.7373187449199197</v>
      </c>
      <c r="K2358">
        <v>361.51034289774998</v>
      </c>
      <c r="L2358">
        <v>227.70494681777299</v>
      </c>
      <c r="M2358">
        <v>62.837801142117897</v>
      </c>
      <c r="N2358">
        <v>0.74666666666666603</v>
      </c>
      <c r="O2358">
        <v>5.8467741935483701</v>
      </c>
      <c r="P2358">
        <v>491.79716629380999</v>
      </c>
    </row>
    <row r="2359" spans="1:17" hidden="1" x14ac:dyDescent="0.3">
      <c r="A2359" t="s">
        <v>4915</v>
      </c>
      <c r="B2359" t="s">
        <v>4916</v>
      </c>
      <c r="C2359" t="str">
        <f>IFERROR(VLOOKUP(Table1[[#This Row],[Ticker]],[1]!Table2[[Symbol]:[Industry]],2,FALSE),"-")</f>
        <v>-</v>
      </c>
      <c r="D2359" t="s">
        <v>133</v>
      </c>
      <c r="E2359">
        <v>227.389867898999</v>
      </c>
      <c r="F2359">
        <v>38.64</v>
      </c>
      <c r="G2359">
        <v>58.264952193326401</v>
      </c>
      <c r="H2359">
        <v>19.708829946007899</v>
      </c>
      <c r="I2359">
        <v>56.0925306904686</v>
      </c>
      <c r="J2359">
        <v>4.7798485844040597</v>
      </c>
      <c r="K2359">
        <v>33.181307959395099</v>
      </c>
      <c r="L2359">
        <v>25.986809655142899</v>
      </c>
      <c r="M2359">
        <v>76.267751247892804</v>
      </c>
      <c r="N2359">
        <v>0.87940883741360798</v>
      </c>
      <c r="O2359">
        <v>6.3923395445134501</v>
      </c>
      <c r="P2359">
        <v>114.07202216066401</v>
      </c>
      <c r="Q2359">
        <v>0.123900873443118</v>
      </c>
    </row>
    <row r="2360" spans="1:17" hidden="1" x14ac:dyDescent="0.3">
      <c r="A2360" t="s">
        <v>4917</v>
      </c>
      <c r="B2360" t="s">
        <v>4918</v>
      </c>
      <c r="C2360" t="str">
        <f>IFERROR(VLOOKUP(Table1[[#This Row],[Ticker]],[1]!Table2[[Symbol]:[Industry]],2,FALSE),"-")</f>
        <v>-</v>
      </c>
      <c r="D2360" t="s">
        <v>101</v>
      </c>
      <c r="E2360">
        <v>226.79533058000001</v>
      </c>
      <c r="F2360">
        <v>167.6</v>
      </c>
      <c r="G2360">
        <v>47.966401984720598</v>
      </c>
      <c r="H2360">
        <v>-2.48729622997435</v>
      </c>
      <c r="I2360">
        <v>-2.3944002933786899</v>
      </c>
      <c r="J2360">
        <v>1.1037526319923201</v>
      </c>
      <c r="K2360">
        <v>173.87961535565299</v>
      </c>
      <c r="L2360">
        <v>151.99918895290901</v>
      </c>
      <c r="M2360">
        <v>48.845766593062699</v>
      </c>
      <c r="N2360">
        <v>0.50255564715581202</v>
      </c>
      <c r="O2360">
        <v>56.205250596658701</v>
      </c>
      <c r="P2360">
        <v>140.97771387490999</v>
      </c>
      <c r="Q2360">
        <v>0.118781351486067</v>
      </c>
    </row>
    <row r="2361" spans="1:17" hidden="1" x14ac:dyDescent="0.3">
      <c r="A2361" t="s">
        <v>4919</v>
      </c>
      <c r="B2361" t="s">
        <v>4920</v>
      </c>
      <c r="C2361" t="str">
        <f>IFERROR(VLOOKUP(Table1[[#This Row],[Ticker]],[1]!Table2[[Symbol]:[Industry]],2,FALSE),"-")</f>
        <v>-</v>
      </c>
      <c r="D2361" t="s">
        <v>4921</v>
      </c>
      <c r="E2361">
        <v>226.48192499999999</v>
      </c>
      <c r="F2361">
        <v>100.15</v>
      </c>
      <c r="G2361">
        <v>2.3597656671242402</v>
      </c>
      <c r="H2361">
        <v>33.622895300178797</v>
      </c>
      <c r="I2361">
        <v>17.9962769273776</v>
      </c>
      <c r="J2361">
        <v>-13.251139300031999</v>
      </c>
      <c r="M2361">
        <v>64.037088255512202</v>
      </c>
      <c r="O2361">
        <v>19.820269595606501</v>
      </c>
      <c r="P2361">
        <v>38.711911357340703</v>
      </c>
    </row>
    <row r="2362" spans="1:17" hidden="1" x14ac:dyDescent="0.3">
      <c r="A2362" t="s">
        <v>4922</v>
      </c>
      <c r="B2362" t="s">
        <v>4923</v>
      </c>
      <c r="C2362" t="str">
        <f>IFERROR(VLOOKUP(Table1[[#This Row],[Ticker]],[1]!Table2[[Symbol]:[Industry]],2,FALSE),"-")</f>
        <v>-</v>
      </c>
      <c r="D2362" t="s">
        <v>51</v>
      </c>
      <c r="E2362">
        <v>226.144758948</v>
      </c>
      <c r="F2362">
        <v>152.58000000000001</v>
      </c>
      <c r="G2362">
        <v>28.925302694937798</v>
      </c>
      <c r="H2362">
        <v>21.423359860537801</v>
      </c>
      <c r="I2362">
        <v>23.579847600724801</v>
      </c>
      <c r="J2362">
        <v>23.5689652241395</v>
      </c>
      <c r="K2362">
        <v>121.380131283278</v>
      </c>
      <c r="L2362">
        <v>110.40072481865</v>
      </c>
      <c r="M2362">
        <v>75.188592996267204</v>
      </c>
      <c r="N2362">
        <v>3.62516610978343</v>
      </c>
      <c r="O2362">
        <v>3.5391270153362</v>
      </c>
      <c r="P2362">
        <v>87.906403940886705</v>
      </c>
      <c r="Q2362">
        <v>2.5617317552726001E-2</v>
      </c>
    </row>
    <row r="2363" spans="1:17" hidden="1" x14ac:dyDescent="0.3">
      <c r="A2363" t="s">
        <v>4924</v>
      </c>
      <c r="B2363" t="s">
        <v>4925</v>
      </c>
      <c r="C2363" t="str">
        <f>IFERROR(VLOOKUP(Table1[[#This Row],[Ticker]],[1]!Table2[[Symbol]:[Industry]],2,FALSE),"-")</f>
        <v>-</v>
      </c>
      <c r="D2363" t="s">
        <v>175</v>
      </c>
      <c r="E2363">
        <v>225.84</v>
      </c>
      <c r="F2363">
        <v>27.73</v>
      </c>
      <c r="G2363">
        <v>129.394633617707</v>
      </c>
      <c r="H2363">
        <v>-3.49737909159122</v>
      </c>
      <c r="I2363">
        <v>13.074101235673201</v>
      </c>
      <c r="J2363">
        <v>2.3054148248841999</v>
      </c>
      <c r="K2363">
        <v>25.5269060606648</v>
      </c>
      <c r="L2363">
        <v>21.553816925786599</v>
      </c>
      <c r="M2363">
        <v>55.990617813866201</v>
      </c>
      <c r="N2363">
        <v>1.32132681842081</v>
      </c>
      <c r="O2363">
        <v>12.874143526866099</v>
      </c>
      <c r="P2363">
        <v>162.843601895734</v>
      </c>
      <c r="Q2363">
        <v>9.1459210305465E-2</v>
      </c>
    </row>
    <row r="2364" spans="1:17" hidden="1" x14ac:dyDescent="0.3">
      <c r="A2364" t="s">
        <v>4926</v>
      </c>
      <c r="B2364" t="s">
        <v>4927</v>
      </c>
      <c r="C2364" t="str">
        <f>IFERROR(VLOOKUP(Table1[[#This Row],[Ticker]],[1]!Table2[[Symbol]:[Industry]],2,FALSE),"-")</f>
        <v>-</v>
      </c>
      <c r="D2364" t="s">
        <v>127</v>
      </c>
      <c r="E2364">
        <v>225.63</v>
      </c>
      <c r="F2364">
        <v>245.9</v>
      </c>
      <c r="G2364">
        <v>-26.769480489059699</v>
      </c>
      <c r="H2364">
        <v>-5.8596778016925297</v>
      </c>
      <c r="I2364">
        <v>-21.822928821907201</v>
      </c>
      <c r="J2364">
        <v>-1.9697665370465001</v>
      </c>
      <c r="K2364">
        <v>265.23724101263099</v>
      </c>
      <c r="L2364">
        <v>266.326226277469</v>
      </c>
      <c r="M2364">
        <v>36.210872744724803</v>
      </c>
      <c r="N2364">
        <v>0.47367893994252802</v>
      </c>
      <c r="O2364">
        <v>43.554290361935699</v>
      </c>
      <c r="P2364">
        <v>18.278018278018202</v>
      </c>
      <c r="Q2364">
        <v>1.2896255971893001E-2</v>
      </c>
    </row>
    <row r="2365" spans="1:17" hidden="1" x14ac:dyDescent="0.3">
      <c r="A2365" t="s">
        <v>4928</v>
      </c>
      <c r="B2365" t="s">
        <v>4929</v>
      </c>
      <c r="C2365" t="str">
        <f>IFERROR(VLOOKUP(Table1[[#This Row],[Ticker]],[1]!Table2[[Symbol]:[Industry]],2,FALSE),"-")</f>
        <v>-</v>
      </c>
      <c r="D2365" t="s">
        <v>3200</v>
      </c>
      <c r="E2365">
        <v>225.17326499999999</v>
      </c>
      <c r="F2365">
        <v>316</v>
      </c>
      <c r="G2365">
        <v>216.15803206979399</v>
      </c>
      <c r="H2365">
        <v>-2.1702838204844599</v>
      </c>
      <c r="I2365">
        <v>4.8929820041730903</v>
      </c>
      <c r="J2365">
        <v>-4.6200829927426996</v>
      </c>
      <c r="K2365">
        <v>283.86014204760102</v>
      </c>
      <c r="L2365">
        <v>253.89956540602401</v>
      </c>
      <c r="M2365">
        <v>58.503490523504603</v>
      </c>
      <c r="N2365">
        <v>0.42847248941900701</v>
      </c>
      <c r="O2365">
        <v>13.9240506329113</v>
      </c>
      <c r="P2365">
        <v>267.01509872241502</v>
      </c>
    </row>
    <row r="2366" spans="1:17" hidden="1" x14ac:dyDescent="0.3">
      <c r="A2366" t="s">
        <v>4930</v>
      </c>
      <c r="B2366" t="s">
        <v>4931</v>
      </c>
      <c r="C2366" t="str">
        <f>IFERROR(VLOOKUP(Table1[[#This Row],[Ticker]],[1]!Table2[[Symbol]:[Industry]],2,FALSE),"-")</f>
        <v>-</v>
      </c>
      <c r="D2366" t="s">
        <v>632</v>
      </c>
      <c r="E2366">
        <v>224.73898</v>
      </c>
      <c r="F2366">
        <v>108.04</v>
      </c>
      <c r="G2366">
        <v>39.180242994191602</v>
      </c>
      <c r="H2366">
        <v>27.176162613340601</v>
      </c>
      <c r="I2366">
        <v>9.0649687678147703</v>
      </c>
      <c r="J2366">
        <v>13.396283200838599</v>
      </c>
      <c r="K2366">
        <v>90.736859260854999</v>
      </c>
      <c r="L2366">
        <v>80.635712143070293</v>
      </c>
      <c r="M2366">
        <v>71.351077165971304</v>
      </c>
      <c r="N2366">
        <v>2.36782391603403</v>
      </c>
      <c r="O2366">
        <v>18.474639022584199</v>
      </c>
      <c r="P2366">
        <v>81.977429678288701</v>
      </c>
      <c r="Q2366">
        <v>7.6104601922776002E-2</v>
      </c>
    </row>
    <row r="2367" spans="1:17" hidden="1" x14ac:dyDescent="0.3">
      <c r="A2367" t="s">
        <v>4932</v>
      </c>
      <c r="B2367" t="s">
        <v>3596</v>
      </c>
      <c r="C2367" t="str">
        <f>IFERROR(VLOOKUP(Table1[[#This Row],[Ticker]],[1]!Table2[[Symbol]:[Industry]],2,FALSE),"-")</f>
        <v>-</v>
      </c>
      <c r="D2367" t="s">
        <v>1374</v>
      </c>
      <c r="E2367">
        <v>224.68801500000001</v>
      </c>
      <c r="F2367">
        <v>140.46</v>
      </c>
      <c r="G2367">
        <v>-1.3730200240769901</v>
      </c>
      <c r="H2367">
        <v>5.57943844198957</v>
      </c>
      <c r="I2367">
        <v>6.4387899784381899</v>
      </c>
      <c r="J2367">
        <v>6.9291114836669703</v>
      </c>
      <c r="K2367">
        <v>127.928266110048</v>
      </c>
      <c r="L2367">
        <v>117.99411308468601</v>
      </c>
      <c r="M2367">
        <v>75.076196842231795</v>
      </c>
      <c r="N2367">
        <v>1.0918650967265899</v>
      </c>
      <c r="O2367">
        <v>5.9376334899615397</v>
      </c>
      <c r="P2367">
        <v>42.0940819423368</v>
      </c>
      <c r="Q2367">
        <v>3.5336291318062998E-2</v>
      </c>
    </row>
    <row r="2368" spans="1:17" hidden="1" x14ac:dyDescent="0.3">
      <c r="A2368" t="s">
        <v>4933</v>
      </c>
      <c r="B2368" t="s">
        <v>4934</v>
      </c>
      <c r="C2368" t="str">
        <f>IFERROR(VLOOKUP(Table1[[#This Row],[Ticker]],[1]!Table2[[Symbol]:[Industry]],2,FALSE),"-")</f>
        <v>-</v>
      </c>
      <c r="D2368" t="s">
        <v>163</v>
      </c>
      <c r="E2368">
        <v>224.64508518400001</v>
      </c>
      <c r="F2368">
        <v>97</v>
      </c>
      <c r="G2368">
        <v>127.393761475706</v>
      </c>
      <c r="H2368">
        <v>13.6386348085967</v>
      </c>
      <c r="I2368">
        <v>75.621875136981203</v>
      </c>
      <c r="J2368">
        <v>14.491501399705999</v>
      </c>
      <c r="K2368">
        <v>83.383070016544394</v>
      </c>
      <c r="L2368">
        <v>67.092969256278096</v>
      </c>
      <c r="M2368">
        <v>75.112253984034695</v>
      </c>
      <c r="N2368">
        <v>1.0452378104972799</v>
      </c>
      <c r="O2368">
        <v>2.0412371134020701</v>
      </c>
      <c r="P2368">
        <v>165.753424657534</v>
      </c>
      <c r="Q2368">
        <v>0.16726366387703001</v>
      </c>
    </row>
    <row r="2369" spans="1:17" hidden="1" x14ac:dyDescent="0.3">
      <c r="A2369" t="s">
        <v>4935</v>
      </c>
      <c r="B2369" t="s">
        <v>4936</v>
      </c>
      <c r="C2369" t="str">
        <f>IFERROR(VLOOKUP(Table1[[#This Row],[Ticker]],[1]!Table2[[Symbol]:[Industry]],2,FALSE),"-")</f>
        <v>-</v>
      </c>
      <c r="D2369" t="s">
        <v>127</v>
      </c>
      <c r="E2369">
        <v>223.528988634</v>
      </c>
      <c r="F2369">
        <v>23.92</v>
      </c>
      <c r="G2369">
        <v>147.40840864721699</v>
      </c>
      <c r="H2369">
        <v>42.610028110900302</v>
      </c>
      <c r="I2369">
        <v>26.993210326090299</v>
      </c>
      <c r="J2369">
        <v>15.089822723646501</v>
      </c>
      <c r="K2369">
        <v>19.101564151083299</v>
      </c>
      <c r="L2369">
        <v>15.4682161023308</v>
      </c>
      <c r="M2369">
        <v>75.926945773181799</v>
      </c>
      <c r="N2369">
        <v>1.4231783610113899</v>
      </c>
      <c r="O2369">
        <v>8.7374581939799292</v>
      </c>
      <c r="P2369">
        <v>181.41176470588201</v>
      </c>
      <c r="Q2369">
        <v>6.7678645769070997E-2</v>
      </c>
    </row>
    <row r="2370" spans="1:17" hidden="1" x14ac:dyDescent="0.3">
      <c r="A2370" t="s">
        <v>4937</v>
      </c>
      <c r="B2370" t="s">
        <v>4938</v>
      </c>
      <c r="C2370" t="str">
        <f>IFERROR(VLOOKUP(Table1[[#This Row],[Ticker]],[1]!Table2[[Symbol]:[Industry]],2,FALSE),"-")</f>
        <v>-</v>
      </c>
      <c r="D2370" t="s">
        <v>2583</v>
      </c>
      <c r="E2370">
        <v>223.37766287100001</v>
      </c>
      <c r="F2370">
        <v>16.22</v>
      </c>
      <c r="G2370">
        <v>26.9317892731308</v>
      </c>
      <c r="H2370">
        <v>21.210545496644301</v>
      </c>
      <c r="I2370">
        <v>-20.586787836631199</v>
      </c>
      <c r="J2370">
        <v>6.2659929566243697</v>
      </c>
      <c r="K2370">
        <v>15.855558490975501</v>
      </c>
      <c r="L2370">
        <v>15.422110506686201</v>
      </c>
      <c r="M2370">
        <v>59.590465276593001</v>
      </c>
      <c r="N2370">
        <v>1.01217374391475</v>
      </c>
      <c r="O2370">
        <v>20.8384710234278</v>
      </c>
      <c r="P2370">
        <v>62.089597644900401</v>
      </c>
      <c r="Q2370">
        <v>7.4578107342553004E-2</v>
      </c>
    </row>
    <row r="2371" spans="1:17" hidden="1" x14ac:dyDescent="0.3">
      <c r="A2371" t="s">
        <v>4939</v>
      </c>
      <c r="B2371" t="s">
        <v>4940</v>
      </c>
      <c r="C2371" t="str">
        <f>IFERROR(VLOOKUP(Table1[[#This Row],[Ticker]],[1]!Table2[[Symbol]:[Industry]],2,FALSE),"-")</f>
        <v>-</v>
      </c>
      <c r="D2371" t="s">
        <v>121</v>
      </c>
      <c r="E2371">
        <v>223.29463000000001</v>
      </c>
      <c r="F2371">
        <v>308</v>
      </c>
      <c r="G2371">
        <v>86.224534916680994</v>
      </c>
      <c r="H2371">
        <v>10.217964561392501</v>
      </c>
      <c r="I2371">
        <v>-2.7353285634208802</v>
      </c>
      <c r="J2371">
        <v>16.9236602927914</v>
      </c>
      <c r="K2371">
        <v>282.100630701027</v>
      </c>
      <c r="L2371">
        <v>245.864466869121</v>
      </c>
      <c r="M2371">
        <v>77.274779990856302</v>
      </c>
      <c r="N2371">
        <v>0.56484667165295399</v>
      </c>
      <c r="O2371">
        <v>35.698051948051898</v>
      </c>
      <c r="P2371">
        <v>199.02912621359201</v>
      </c>
    </row>
    <row r="2372" spans="1:17" hidden="1" x14ac:dyDescent="0.3">
      <c r="A2372" t="s">
        <v>4941</v>
      </c>
      <c r="B2372" t="s">
        <v>4942</v>
      </c>
      <c r="C2372" t="str">
        <f>IFERROR(VLOOKUP(Table1[[#This Row],[Ticker]],[1]!Table2[[Symbol]:[Industry]],2,FALSE),"-")</f>
        <v>-</v>
      </c>
      <c r="D2372" t="s">
        <v>785</v>
      </c>
      <c r="E2372">
        <v>223.04620800000001</v>
      </c>
      <c r="F2372">
        <v>144.16</v>
      </c>
      <c r="G2372">
        <v>-17.358786797296801</v>
      </c>
      <c r="H2372">
        <v>-1.40980442594921</v>
      </c>
      <c r="I2372">
        <v>-8.9014562544492506</v>
      </c>
      <c r="J2372">
        <v>7.0968145926678803</v>
      </c>
      <c r="K2372">
        <v>141.10849385906999</v>
      </c>
      <c r="L2372">
        <v>138.91757916449399</v>
      </c>
      <c r="M2372">
        <v>61.671379072843898</v>
      </c>
      <c r="N2372">
        <v>1.7787231202884599</v>
      </c>
      <c r="O2372">
        <v>27.809378468368401</v>
      </c>
      <c r="P2372">
        <v>27.631695440460302</v>
      </c>
      <c r="Q2372">
        <v>8.5831625806577994E-2</v>
      </c>
    </row>
    <row r="2373" spans="1:17" hidden="1" x14ac:dyDescent="0.3">
      <c r="A2373" t="s">
        <v>4943</v>
      </c>
      <c r="B2373" t="s">
        <v>4944</v>
      </c>
      <c r="C2373" t="str">
        <f>IFERROR(VLOOKUP(Table1[[#This Row],[Ticker]],[1]!Table2[[Symbol]:[Industry]],2,FALSE),"-")</f>
        <v>-</v>
      </c>
      <c r="D2373" t="s">
        <v>632</v>
      </c>
      <c r="E2373">
        <v>222.613077777</v>
      </c>
      <c r="F2373">
        <v>139.83000000000001</v>
      </c>
      <c r="G2373">
        <v>22.722123706273301</v>
      </c>
      <c r="H2373">
        <v>18.435731773462201</v>
      </c>
      <c r="I2373">
        <v>15.2845754894379</v>
      </c>
      <c r="J2373">
        <v>2.83870744326292</v>
      </c>
      <c r="K2373">
        <v>125.22008853601299</v>
      </c>
      <c r="L2373">
        <v>117.368927166806</v>
      </c>
      <c r="M2373">
        <v>76.980652451691995</v>
      </c>
      <c r="N2373">
        <v>0.547743674210868</v>
      </c>
      <c r="O2373">
        <v>15.847815204176401</v>
      </c>
      <c r="P2373">
        <v>63.543859649122801</v>
      </c>
      <c r="Q2373">
        <v>9.4037549082141E-2</v>
      </c>
    </row>
    <row r="2374" spans="1:17" hidden="1" x14ac:dyDescent="0.3">
      <c r="A2374" t="s">
        <v>4945</v>
      </c>
      <c r="B2374" t="s">
        <v>4946</v>
      </c>
      <c r="C2374" t="str">
        <f>IFERROR(VLOOKUP(Table1[[#This Row],[Ticker]],[1]!Table2[[Symbol]:[Industry]],2,FALSE),"-")</f>
        <v>-</v>
      </c>
      <c r="D2374" t="s">
        <v>92</v>
      </c>
      <c r="E2374">
        <v>222.49785600000001</v>
      </c>
      <c r="F2374">
        <v>53.51</v>
      </c>
      <c r="G2374">
        <v>52.242557834122898</v>
      </c>
      <c r="H2374">
        <v>-3.9789932489282198</v>
      </c>
      <c r="I2374">
        <v>17.088548864705299</v>
      </c>
      <c r="J2374">
        <v>1.46384640907015</v>
      </c>
      <c r="K2374">
        <v>48.868986068559401</v>
      </c>
      <c r="L2374">
        <v>41.559755933652397</v>
      </c>
      <c r="M2374">
        <v>60.396720696705898</v>
      </c>
      <c r="N2374">
        <v>1.7701315430529401</v>
      </c>
      <c r="O2374">
        <v>11.0072883573163</v>
      </c>
      <c r="P2374">
        <v>118.408163265306</v>
      </c>
      <c r="Q2374">
        <v>0.12229220175912101</v>
      </c>
    </row>
    <row r="2375" spans="1:17" hidden="1" x14ac:dyDescent="0.3">
      <c r="A2375" t="s">
        <v>4947</v>
      </c>
      <c r="B2375" t="s">
        <v>4948</v>
      </c>
      <c r="C2375" t="str">
        <f>IFERROR(VLOOKUP(Table1[[#This Row],[Ticker]],[1]!Table2[[Symbol]:[Industry]],2,FALSE),"-")</f>
        <v>-</v>
      </c>
      <c r="D2375" t="s">
        <v>1539</v>
      </c>
      <c r="E2375">
        <v>221.45565644000001</v>
      </c>
      <c r="F2375">
        <v>134.78</v>
      </c>
      <c r="G2375">
        <v>59.613319348763703</v>
      </c>
      <c r="H2375">
        <v>-1.95474571325186</v>
      </c>
      <c r="I2375">
        <v>5.4069226700583499</v>
      </c>
      <c r="J2375">
        <v>-3.0495886060168602</v>
      </c>
      <c r="K2375">
        <v>132.98528043545099</v>
      </c>
      <c r="L2375">
        <v>112.189261742285</v>
      </c>
      <c r="M2375">
        <v>55.362454620782103</v>
      </c>
      <c r="N2375">
        <v>0.53372545679027505</v>
      </c>
      <c r="O2375">
        <v>19.683929366374802</v>
      </c>
      <c r="P2375">
        <v>114.377475246328</v>
      </c>
      <c r="Q2375">
        <v>9.8095738952841002E-2</v>
      </c>
    </row>
    <row r="2376" spans="1:17" hidden="1" x14ac:dyDescent="0.3">
      <c r="A2376" t="s">
        <v>4949</v>
      </c>
      <c r="B2376" t="s">
        <v>4950</v>
      </c>
      <c r="C2376" t="str">
        <f>IFERROR(VLOOKUP(Table1[[#This Row],[Ticker]],[1]!Table2[[Symbol]:[Industry]],2,FALSE),"-")</f>
        <v>-</v>
      </c>
      <c r="D2376" t="s">
        <v>72</v>
      </c>
      <c r="E2376">
        <v>221.40198989999999</v>
      </c>
      <c r="F2376">
        <v>124.72</v>
      </c>
      <c r="G2376">
        <v>367.88203356338897</v>
      </c>
      <c r="H2376">
        <v>80.899271944713107</v>
      </c>
      <c r="I2376">
        <v>175.918778001194</v>
      </c>
      <c r="J2376">
        <v>21.072863821863699</v>
      </c>
      <c r="K2376">
        <v>80.984854443098797</v>
      </c>
      <c r="L2376">
        <v>61.251057085735503</v>
      </c>
      <c r="M2376">
        <v>96.609907984396699</v>
      </c>
      <c r="N2376">
        <v>1.7734102348767899</v>
      </c>
      <c r="O2376">
        <v>0</v>
      </c>
      <c r="P2376">
        <v>419.94052154415698</v>
      </c>
      <c r="Q2376">
        <v>0.26703817716556499</v>
      </c>
    </row>
    <row r="2377" spans="1:17" hidden="1" x14ac:dyDescent="0.3">
      <c r="A2377" t="s">
        <v>4951</v>
      </c>
      <c r="B2377" t="s">
        <v>4952</v>
      </c>
      <c r="C2377" t="str">
        <f>IFERROR(VLOOKUP(Table1[[#This Row],[Ticker]],[1]!Table2[[Symbol]:[Industry]],2,FALSE),"-")</f>
        <v>-</v>
      </c>
      <c r="D2377" t="s">
        <v>163</v>
      </c>
      <c r="E2377">
        <v>221.28174749999999</v>
      </c>
      <c r="F2377">
        <v>253.4</v>
      </c>
      <c r="G2377">
        <v>64.859411027012996</v>
      </c>
      <c r="H2377">
        <v>10.8086199292777</v>
      </c>
      <c r="I2377">
        <v>28.914885622511701</v>
      </c>
      <c r="J2377">
        <v>4.2539427659218196</v>
      </c>
      <c r="K2377">
        <v>216.58447088001401</v>
      </c>
      <c r="L2377">
        <v>195.37508999298501</v>
      </c>
      <c r="M2377">
        <v>73.236068527873101</v>
      </c>
      <c r="N2377">
        <v>1.58138573624842</v>
      </c>
      <c r="O2377">
        <v>16.022099447513799</v>
      </c>
      <c r="P2377">
        <v>97.045101088646902</v>
      </c>
      <c r="Q2377">
        <v>0.113804949103031</v>
      </c>
    </row>
    <row r="2378" spans="1:17" hidden="1" x14ac:dyDescent="0.3">
      <c r="A2378" t="s">
        <v>4953</v>
      </c>
      <c r="B2378" t="s">
        <v>4954</v>
      </c>
      <c r="C2378" t="str">
        <f>IFERROR(VLOOKUP(Table1[[#This Row],[Ticker]],[1]!Table2[[Symbol]:[Industry]],2,FALSE),"-")</f>
        <v>-</v>
      </c>
      <c r="D2378" t="s">
        <v>72</v>
      </c>
      <c r="E2378">
        <v>220.973255532</v>
      </c>
      <c r="F2378">
        <v>77.040000000000006</v>
      </c>
      <c r="G2378">
        <v>81.0155088750044</v>
      </c>
      <c r="H2378">
        <v>12.3494705340888</v>
      </c>
      <c r="I2378">
        <v>44.7176271980302</v>
      </c>
      <c r="J2378">
        <v>17.167021790299401</v>
      </c>
      <c r="K2378">
        <v>65.281067522087397</v>
      </c>
      <c r="L2378">
        <v>54.1436070613521</v>
      </c>
      <c r="M2378">
        <v>86.176942313289004</v>
      </c>
      <c r="N2378">
        <v>0.52305912509153196</v>
      </c>
      <c r="O2378">
        <v>8.5150571131879396</v>
      </c>
      <c r="P2378">
        <v>125.92375366568901</v>
      </c>
      <c r="Q2378">
        <v>0.124829685192573</v>
      </c>
    </row>
    <row r="2379" spans="1:17" hidden="1" x14ac:dyDescent="0.3">
      <c r="A2379" t="s">
        <v>4955</v>
      </c>
      <c r="B2379" t="s">
        <v>4956</v>
      </c>
      <c r="C2379" t="str">
        <f>IFERROR(VLOOKUP(Table1[[#This Row],[Ticker]],[1]!Table2[[Symbol]:[Industry]],2,FALSE),"-")</f>
        <v>-</v>
      </c>
      <c r="D2379" t="s">
        <v>139</v>
      </c>
      <c r="E2379">
        <v>220.00414799999999</v>
      </c>
      <c r="F2379">
        <v>131.82</v>
      </c>
      <c r="G2379">
        <v>-19.1305898303142</v>
      </c>
      <c r="H2379">
        <v>-15.3900556575756</v>
      </c>
      <c r="I2379">
        <v>20.3824704549206</v>
      </c>
      <c r="J2379">
        <v>-0.460427619943998</v>
      </c>
      <c r="K2379">
        <v>116.430769833749</v>
      </c>
      <c r="L2379">
        <v>101.738544695288</v>
      </c>
      <c r="M2379">
        <v>53.563428933373402</v>
      </c>
      <c r="N2379">
        <v>0.236825690672963</v>
      </c>
      <c r="O2379">
        <v>17.493551813078401</v>
      </c>
      <c r="P2379">
        <v>87.7777777777777</v>
      </c>
      <c r="Q2379">
        <v>6.7678398642507007E-2</v>
      </c>
    </row>
    <row r="2380" spans="1:17" hidden="1" x14ac:dyDescent="0.3">
      <c r="A2380" t="s">
        <v>4957</v>
      </c>
      <c r="B2380" t="s">
        <v>4958</v>
      </c>
      <c r="C2380" t="str">
        <f>IFERROR(VLOOKUP(Table1[[#This Row],[Ticker]],[1]!Table2[[Symbol]:[Industry]],2,FALSE),"-")</f>
        <v>-</v>
      </c>
      <c r="D2380" t="s">
        <v>186</v>
      </c>
      <c r="E2380">
        <v>219.8550405</v>
      </c>
      <c r="F2380">
        <v>140</v>
      </c>
      <c r="G2380">
        <v>-4.7642448869654697</v>
      </c>
      <c r="H2380">
        <v>-14.9016070348515</v>
      </c>
      <c r="I2380">
        <v>-16.6007395479938</v>
      </c>
      <c r="J2380">
        <v>-3.5699727654172801</v>
      </c>
      <c r="K2380">
        <v>153.82614861979701</v>
      </c>
      <c r="L2380">
        <v>141.938870541938</v>
      </c>
      <c r="M2380">
        <v>34.786613743364697</v>
      </c>
      <c r="N2380">
        <v>0.84715514389679103</v>
      </c>
      <c r="O2380">
        <v>28.571428571428498</v>
      </c>
      <c r="P2380">
        <v>33.3333333333333</v>
      </c>
      <c r="Q2380">
        <v>0.13107701669809599</v>
      </c>
    </row>
    <row r="2381" spans="1:17" hidden="1" x14ac:dyDescent="0.3">
      <c r="A2381" t="s">
        <v>4959</v>
      </c>
      <c r="B2381" t="s">
        <v>4960</v>
      </c>
      <c r="C2381" t="str">
        <f>IFERROR(VLOOKUP(Table1[[#This Row],[Ticker]],[1]!Table2[[Symbol]:[Industry]],2,FALSE),"-")</f>
        <v>-</v>
      </c>
      <c r="D2381" t="s">
        <v>528</v>
      </c>
      <c r="E2381">
        <v>219.71646820000001</v>
      </c>
      <c r="F2381">
        <v>49.27</v>
      </c>
      <c r="G2381">
        <v>25.661622620920902</v>
      </c>
      <c r="H2381">
        <v>-14.4708988766528</v>
      </c>
      <c r="I2381">
        <v>-10.7279434903006</v>
      </c>
      <c r="J2381">
        <v>0.10837342826633301</v>
      </c>
      <c r="K2381">
        <v>49.892026619583397</v>
      </c>
      <c r="L2381">
        <v>45.520168171823002</v>
      </c>
      <c r="M2381">
        <v>48.418343749330297</v>
      </c>
      <c r="N2381">
        <v>0.28691482631348803</v>
      </c>
      <c r="O2381">
        <v>23.097219403287902</v>
      </c>
      <c r="P2381">
        <v>69.0222984562607</v>
      </c>
      <c r="Q2381">
        <v>7.2341457888645003E-2</v>
      </c>
    </row>
    <row r="2382" spans="1:17" hidden="1" x14ac:dyDescent="0.3">
      <c r="A2382" t="s">
        <v>4961</v>
      </c>
      <c r="B2382" t="s">
        <v>4962</v>
      </c>
      <c r="C2382" t="str">
        <f>IFERROR(VLOOKUP(Table1[[#This Row],[Ticker]],[1]!Table2[[Symbol]:[Industry]],2,FALSE),"-")</f>
        <v>-</v>
      </c>
      <c r="D2382" t="s">
        <v>368</v>
      </c>
      <c r="E2382">
        <v>219.511709</v>
      </c>
      <c r="F2382">
        <v>73.209999999999994</v>
      </c>
      <c r="G2382">
        <v>23.876888376413302</v>
      </c>
      <c r="H2382">
        <v>-8.7913201385333597</v>
      </c>
      <c r="I2382">
        <v>-11.7361252351036</v>
      </c>
      <c r="J2382">
        <v>-3.81461196855297</v>
      </c>
      <c r="K2382">
        <v>79.104250577637799</v>
      </c>
      <c r="L2382">
        <v>73.859854456598597</v>
      </c>
      <c r="M2382">
        <v>43.795085378236401</v>
      </c>
      <c r="N2382">
        <v>0.79225668886831402</v>
      </c>
      <c r="O2382">
        <v>32.973637481218397</v>
      </c>
      <c r="P2382">
        <v>61.611479028697502</v>
      </c>
      <c r="Q2382">
        <v>3.8567353535976998E-2</v>
      </c>
    </row>
    <row r="2383" spans="1:17" hidden="1" x14ac:dyDescent="0.3">
      <c r="A2383" t="s">
        <v>4963</v>
      </c>
      <c r="B2383" t="s">
        <v>4964</v>
      </c>
      <c r="C2383" t="str">
        <f>IFERROR(VLOOKUP(Table1[[#This Row],[Ticker]],[1]!Table2[[Symbol]:[Industry]],2,FALSE),"-")</f>
        <v>-</v>
      </c>
      <c r="D2383" t="s">
        <v>1374</v>
      </c>
      <c r="E2383">
        <v>218.757331905</v>
      </c>
      <c r="F2383">
        <v>214.2</v>
      </c>
      <c r="G2383">
        <v>48.142731857220497</v>
      </c>
      <c r="H2383">
        <v>-4.7816785404804403</v>
      </c>
      <c r="I2383">
        <v>0.69402997553936796</v>
      </c>
      <c r="J2383">
        <v>10.6006375008105</v>
      </c>
      <c r="K2383">
        <v>189.61055197220301</v>
      </c>
      <c r="L2383">
        <v>173.943732951697</v>
      </c>
      <c r="M2383">
        <v>72.292254221201702</v>
      </c>
      <c r="N2383">
        <v>0.73663395641164897</v>
      </c>
      <c r="O2383">
        <v>16.176470588235301</v>
      </c>
      <c r="P2383">
        <v>93.670886075949298</v>
      </c>
      <c r="Q2383">
        <v>4.3007502348856003E-2</v>
      </c>
    </row>
    <row r="2384" spans="1:17" hidden="1" x14ac:dyDescent="0.3">
      <c r="A2384" t="s">
        <v>4965</v>
      </c>
      <c r="B2384" t="s">
        <v>4966</v>
      </c>
      <c r="C2384" t="str">
        <f>IFERROR(VLOOKUP(Table1[[#This Row],[Ticker]],[1]!Table2[[Symbol]:[Industry]],2,FALSE),"-")</f>
        <v>-</v>
      </c>
      <c r="D2384" t="s">
        <v>300</v>
      </c>
      <c r="E2384">
        <v>218.25527500799899</v>
      </c>
      <c r="F2384">
        <v>47.34</v>
      </c>
      <c r="G2384">
        <v>-41.4103815051065</v>
      </c>
      <c r="H2384">
        <v>-13.4920115097104</v>
      </c>
      <c r="I2384">
        <v>-42.291618300460101</v>
      </c>
      <c r="J2384">
        <v>-1.4925006879452001</v>
      </c>
      <c r="K2384">
        <v>52.851966671048999</v>
      </c>
      <c r="L2384">
        <v>57.281302006609501</v>
      </c>
      <c r="M2384">
        <v>32.077835813668202</v>
      </c>
      <c r="N2384">
        <v>0.78679507822972305</v>
      </c>
      <c r="O2384">
        <v>110.60414026193401</v>
      </c>
      <c r="P2384">
        <v>6.6216216216216299</v>
      </c>
      <c r="Q2384">
        <v>9.9762962534255997E-2</v>
      </c>
    </row>
    <row r="2385" spans="1:17" hidden="1" x14ac:dyDescent="0.3">
      <c r="A2385" t="s">
        <v>4967</v>
      </c>
      <c r="B2385" t="s">
        <v>4968</v>
      </c>
      <c r="C2385" t="str">
        <f>IFERROR(VLOOKUP(Table1[[#This Row],[Ticker]],[1]!Table2[[Symbol]:[Industry]],2,FALSE),"-")</f>
        <v>-</v>
      </c>
      <c r="D2385" t="s">
        <v>577</v>
      </c>
      <c r="E2385">
        <v>218.04659119499999</v>
      </c>
      <c r="F2385">
        <v>216</v>
      </c>
      <c r="G2385">
        <v>140.65829032430199</v>
      </c>
      <c r="H2385">
        <v>7.1392899382769697</v>
      </c>
      <c r="I2385">
        <v>61.161371668479703</v>
      </c>
      <c r="J2385">
        <v>7.06631602340107</v>
      </c>
      <c r="K2385">
        <v>195.46579345161399</v>
      </c>
      <c r="L2385">
        <v>155.570911094298</v>
      </c>
      <c r="M2385">
        <v>68.810212291194404</v>
      </c>
      <c r="N2385">
        <v>0.34249682243607699</v>
      </c>
      <c r="O2385">
        <v>6.6435185185185199</v>
      </c>
      <c r="P2385">
        <v>184.96042216358799</v>
      </c>
      <c r="Q2385">
        <v>0.13075260262357</v>
      </c>
    </row>
    <row r="2386" spans="1:17" hidden="1" x14ac:dyDescent="0.3">
      <c r="A2386" t="s">
        <v>4969</v>
      </c>
      <c r="B2386" t="s">
        <v>4970</v>
      </c>
      <c r="C2386" t="str">
        <f>IFERROR(VLOOKUP(Table1[[#This Row],[Ticker]],[1]!Table2[[Symbol]:[Industry]],2,FALSE),"-")</f>
        <v>-</v>
      </c>
      <c r="D2386" t="s">
        <v>1374</v>
      </c>
      <c r="E2386">
        <v>217.69621649999999</v>
      </c>
      <c r="F2386">
        <v>124.01</v>
      </c>
      <c r="G2386">
        <v>13.1044187075045</v>
      </c>
      <c r="H2386">
        <v>12.0336557945332</v>
      </c>
      <c r="I2386">
        <v>2.7525679755499999</v>
      </c>
      <c r="J2386">
        <v>12.805374109929501</v>
      </c>
      <c r="K2386">
        <v>109.558547462817</v>
      </c>
      <c r="L2386">
        <v>105.742185410255</v>
      </c>
      <c r="M2386">
        <v>82.590282650230705</v>
      </c>
      <c r="N2386">
        <v>2.01055152766651</v>
      </c>
      <c r="O2386">
        <v>11.9264575437464</v>
      </c>
      <c r="P2386">
        <v>43.281340265742301</v>
      </c>
      <c r="Q2386">
        <v>-1.293476718959E-3</v>
      </c>
    </row>
    <row r="2387" spans="1:17" hidden="1" x14ac:dyDescent="0.3">
      <c r="A2387" t="s">
        <v>4971</v>
      </c>
      <c r="B2387" t="s">
        <v>4972</v>
      </c>
      <c r="C2387" t="str">
        <f>IFERROR(VLOOKUP(Table1[[#This Row],[Ticker]],[1]!Table2[[Symbol]:[Industry]],2,FALSE),"-")</f>
        <v>-</v>
      </c>
      <c r="D2387" t="s">
        <v>938</v>
      </c>
      <c r="E2387">
        <v>217.488</v>
      </c>
      <c r="F2387">
        <v>177.61</v>
      </c>
      <c r="G2387">
        <v>90.732341084480794</v>
      </c>
      <c r="H2387">
        <v>37.882027061392499</v>
      </c>
      <c r="I2387">
        <v>105.68662280893101</v>
      </c>
      <c r="J2387">
        <v>14.991438361705899</v>
      </c>
      <c r="K2387">
        <v>133.34634326708999</v>
      </c>
      <c r="L2387">
        <v>101.23874177406501</v>
      </c>
      <c r="M2387">
        <v>94.5610080396755</v>
      </c>
      <c r="N2387">
        <v>0.51218804911476001</v>
      </c>
      <c r="O2387">
        <v>2.3422104611226802</v>
      </c>
      <c r="Q2387">
        <v>0.100875281342563</v>
      </c>
    </row>
    <row r="2388" spans="1:17" hidden="1" x14ac:dyDescent="0.3">
      <c r="A2388" t="s">
        <v>4973</v>
      </c>
      <c r="B2388" t="s">
        <v>4974</v>
      </c>
      <c r="C2388" t="str">
        <f>IFERROR(VLOOKUP(Table1[[#This Row],[Ticker]],[1]!Table2[[Symbol]:[Industry]],2,FALSE),"-")</f>
        <v>-</v>
      </c>
      <c r="D2388" t="s">
        <v>51</v>
      </c>
      <c r="E2388">
        <v>217.416814528</v>
      </c>
      <c r="F2388">
        <v>131.94999999999999</v>
      </c>
      <c r="G2388">
        <v>-0.27454910678885303</v>
      </c>
      <c r="H2388">
        <v>24.567136935821701</v>
      </c>
      <c r="I2388">
        <v>-4.8071039663972002</v>
      </c>
      <c r="J2388">
        <v>10.9915419103831</v>
      </c>
      <c r="K2388">
        <v>115.17738033827401</v>
      </c>
      <c r="L2388">
        <v>108.680082274963</v>
      </c>
      <c r="M2388">
        <v>73.782440345304195</v>
      </c>
      <c r="N2388">
        <v>2.3274624226817102</v>
      </c>
      <c r="O2388">
        <v>9.8825312618416206</v>
      </c>
      <c r="P2388">
        <v>45.319383259911802</v>
      </c>
      <c r="Q2388">
        <v>-3.2632743357173997E-2</v>
      </c>
    </row>
    <row r="2389" spans="1:17" hidden="1" x14ac:dyDescent="0.3">
      <c r="A2389" t="s">
        <v>4975</v>
      </c>
      <c r="B2389" t="s">
        <v>4976</v>
      </c>
      <c r="C2389" t="str">
        <f>IFERROR(VLOOKUP(Table1[[#This Row],[Ticker]],[1]!Table2[[Symbol]:[Industry]],2,FALSE),"-")</f>
        <v>-</v>
      </c>
      <c r="D2389" t="s">
        <v>300</v>
      </c>
      <c r="E2389">
        <v>216.90291525000001</v>
      </c>
      <c r="F2389">
        <v>141.19999999999999</v>
      </c>
      <c r="G2389">
        <v>87.528305082749796</v>
      </c>
      <c r="H2389">
        <v>-10.6447623362972</v>
      </c>
      <c r="I2389">
        <v>71.320125580012402</v>
      </c>
      <c r="J2389">
        <v>8.9696690935962895</v>
      </c>
      <c r="K2389">
        <v>134.215399202306</v>
      </c>
      <c r="L2389">
        <v>109.004389024608</v>
      </c>
      <c r="M2389">
        <v>63.133415396937899</v>
      </c>
      <c r="N2389">
        <v>0.432531832514299</v>
      </c>
      <c r="O2389">
        <v>27.549575070821501</v>
      </c>
      <c r="P2389">
        <v>135.333333333333</v>
      </c>
      <c r="Q2389">
        <v>8.6319033201602002E-2</v>
      </c>
    </row>
    <row r="2390" spans="1:17" hidden="1" x14ac:dyDescent="0.3">
      <c r="A2390" t="s">
        <v>4977</v>
      </c>
      <c r="B2390" t="s">
        <v>4978</v>
      </c>
      <c r="C2390" t="str">
        <f>IFERROR(VLOOKUP(Table1[[#This Row],[Ticker]],[1]!Table2[[Symbol]:[Industry]],2,FALSE),"-")</f>
        <v>-</v>
      </c>
      <c r="D2390" t="s">
        <v>431</v>
      </c>
      <c r="E2390">
        <v>216.84834000000001</v>
      </c>
      <c r="F2390">
        <v>84.58</v>
      </c>
      <c r="G2390">
        <v>-65.174706895365603</v>
      </c>
      <c r="H2390">
        <v>-13.857713149450801</v>
      </c>
      <c r="I2390">
        <v>-48.049608626712001</v>
      </c>
      <c r="J2390">
        <v>24.469625317658998</v>
      </c>
      <c r="K2390">
        <v>89.418498984165396</v>
      </c>
      <c r="L2390">
        <v>106.460102372199</v>
      </c>
      <c r="M2390">
        <v>73.731507798732807</v>
      </c>
      <c r="N2390">
        <v>1.9046853355786699</v>
      </c>
      <c r="O2390">
        <v>85.800425632537198</v>
      </c>
      <c r="P2390">
        <v>26.238805970149201</v>
      </c>
      <c r="Q2390">
        <v>5.8334114337002002E-2</v>
      </c>
    </row>
    <row r="2391" spans="1:17" hidden="1" x14ac:dyDescent="0.3">
      <c r="A2391" t="s">
        <v>4979</v>
      </c>
      <c r="B2391" t="s">
        <v>4980</v>
      </c>
      <c r="C2391" t="str">
        <f>IFERROR(VLOOKUP(Table1[[#This Row],[Ticker]],[1]!Table2[[Symbol]:[Industry]],2,FALSE),"-")</f>
        <v>-</v>
      </c>
      <c r="D2391" t="s">
        <v>412</v>
      </c>
      <c r="E2391">
        <v>216.77895599999999</v>
      </c>
      <c r="F2391">
        <v>120.55</v>
      </c>
      <c r="G2391">
        <v>-2.1981073208279098</v>
      </c>
      <c r="H2391">
        <v>2.1414559407029001</v>
      </c>
      <c r="I2391">
        <v>13.4384039394255</v>
      </c>
      <c r="J2391">
        <v>5.5573582369137098</v>
      </c>
      <c r="K2391">
        <v>115.664823971784</v>
      </c>
      <c r="M2391">
        <v>64.7461199009403</v>
      </c>
      <c r="O2391">
        <v>25.259228535877199</v>
      </c>
      <c r="P2391">
        <v>43.256090314913799</v>
      </c>
    </row>
    <row r="2392" spans="1:17" hidden="1" x14ac:dyDescent="0.3">
      <c r="A2392" t="s">
        <v>4981</v>
      </c>
      <c r="B2392" t="s">
        <v>4982</v>
      </c>
      <c r="C2392" t="str">
        <f>IFERROR(VLOOKUP(Table1[[#This Row],[Ticker]],[1]!Table2[[Symbol]:[Industry]],2,FALSE),"-")</f>
        <v>-</v>
      </c>
      <c r="D2392" t="s">
        <v>2805</v>
      </c>
      <c r="E2392">
        <v>216.61199999999999</v>
      </c>
      <c r="F2392">
        <v>83.9</v>
      </c>
      <c r="G2392">
        <v>77.396248940194994</v>
      </c>
      <c r="H2392">
        <v>7.3071564649772203</v>
      </c>
      <c r="I2392">
        <v>36.907369883638999</v>
      </c>
      <c r="J2392">
        <v>-6.9201016618913203</v>
      </c>
      <c r="K2392">
        <v>82.020834505448903</v>
      </c>
      <c r="L2392">
        <v>65.362054146836599</v>
      </c>
      <c r="M2392">
        <v>39.344534581675497</v>
      </c>
      <c r="N2392">
        <v>0.39321308100403801</v>
      </c>
      <c r="O2392">
        <v>31.644815256257399</v>
      </c>
      <c r="P2392">
        <v>133.055555555555</v>
      </c>
      <c r="Q2392">
        <v>0.15547303850220001</v>
      </c>
    </row>
    <row r="2393" spans="1:17" hidden="1" x14ac:dyDescent="0.3">
      <c r="A2393" t="s">
        <v>4983</v>
      </c>
      <c r="B2393" t="s">
        <v>4984</v>
      </c>
      <c r="C2393" t="str">
        <f>IFERROR(VLOOKUP(Table1[[#This Row],[Ticker]],[1]!Table2[[Symbol]:[Industry]],2,FALSE),"-")</f>
        <v>-</v>
      </c>
      <c r="D2393" t="s">
        <v>528</v>
      </c>
      <c r="E2393">
        <v>216.13505947600001</v>
      </c>
      <c r="F2393">
        <v>53.03</v>
      </c>
      <c r="G2393">
        <v>48.7278453183526</v>
      </c>
      <c r="H2393">
        <v>6.1968238938889</v>
      </c>
      <c r="I2393">
        <v>61.178051497254899</v>
      </c>
      <c r="J2393">
        <v>2.2346670392225199</v>
      </c>
      <c r="K2393">
        <v>46.3509431598616</v>
      </c>
      <c r="L2393">
        <v>37.900405097211703</v>
      </c>
      <c r="M2393">
        <v>67.039918161985597</v>
      </c>
      <c r="N2393">
        <v>0.26419593560392202</v>
      </c>
      <c r="O2393">
        <v>4.65774090137658</v>
      </c>
      <c r="P2393">
        <v>115.569105691056</v>
      </c>
      <c r="Q2393">
        <v>7.1355275330910002E-3</v>
      </c>
    </row>
    <row r="2394" spans="1:17" hidden="1" x14ac:dyDescent="0.3">
      <c r="A2394" t="s">
        <v>4985</v>
      </c>
      <c r="B2394" t="s">
        <v>4986</v>
      </c>
      <c r="C2394" t="str">
        <f>IFERROR(VLOOKUP(Table1[[#This Row],[Ticker]],[1]!Table2[[Symbol]:[Industry]],2,FALSE),"-")</f>
        <v>-</v>
      </c>
      <c r="D2394" t="s">
        <v>514</v>
      </c>
      <c r="E2394">
        <v>215.36959999999999</v>
      </c>
      <c r="F2394">
        <v>188.05</v>
      </c>
      <c r="G2394">
        <v>-39.981480504057799</v>
      </c>
      <c r="H2394">
        <v>-1.6527277944971701</v>
      </c>
      <c r="I2394">
        <v>-24.3449692438044</v>
      </c>
      <c r="J2394">
        <v>-4.1047566090246601</v>
      </c>
      <c r="O2394">
        <v>11.6724275458654</v>
      </c>
      <c r="P2394">
        <v>8.6680150245593808</v>
      </c>
    </row>
    <row r="2395" spans="1:17" hidden="1" x14ac:dyDescent="0.3">
      <c r="A2395" t="s">
        <v>4987</v>
      </c>
      <c r="B2395" t="s">
        <v>4988</v>
      </c>
      <c r="C2395" t="str">
        <f>IFERROR(VLOOKUP(Table1[[#This Row],[Ticker]],[1]!Table2[[Symbol]:[Industry]],2,FALSE),"-")</f>
        <v>-</v>
      </c>
      <c r="D2395" t="s">
        <v>632</v>
      </c>
      <c r="E2395">
        <v>215.3424153</v>
      </c>
      <c r="F2395">
        <v>63.99</v>
      </c>
      <c r="G2395">
        <v>-76.550107672828204</v>
      </c>
      <c r="H2395">
        <v>10.0097289787274</v>
      </c>
      <c r="I2395">
        <v>-38.444705832507402</v>
      </c>
      <c r="J2395">
        <v>-1.1390703345148501</v>
      </c>
      <c r="K2395">
        <v>64.391761080861698</v>
      </c>
      <c r="L2395">
        <v>88.898377090730904</v>
      </c>
      <c r="M2395">
        <v>48.477456091411803</v>
      </c>
      <c r="N2395">
        <v>0.35759628772233099</v>
      </c>
      <c r="O2395">
        <v>100.656352555086</v>
      </c>
      <c r="P2395">
        <v>38.837057930136602</v>
      </c>
      <c r="Q2395">
        <v>0.17725558153598001</v>
      </c>
    </row>
    <row r="2396" spans="1:17" hidden="1" x14ac:dyDescent="0.3">
      <c r="A2396" t="s">
        <v>4989</v>
      </c>
      <c r="B2396" t="s">
        <v>4990</v>
      </c>
      <c r="C2396" t="str">
        <f>IFERROR(VLOOKUP(Table1[[#This Row],[Ticker]],[1]!Table2[[Symbol]:[Industry]],2,FALSE),"-")</f>
        <v>-</v>
      </c>
      <c r="D2396" t="s">
        <v>933</v>
      </c>
      <c r="E2396">
        <v>215.34003805</v>
      </c>
      <c r="F2396">
        <v>112.8</v>
      </c>
      <c r="G2396">
        <v>58.549611540413402</v>
      </c>
      <c r="H2396">
        <v>45.010290510759603</v>
      </c>
      <c r="I2396">
        <v>30.487650988672499</v>
      </c>
      <c r="J2396">
        <v>22.202111172334401</v>
      </c>
      <c r="K2396">
        <v>86.883554352201102</v>
      </c>
      <c r="L2396">
        <v>77.262335650890606</v>
      </c>
      <c r="M2396">
        <v>88.236047631394399</v>
      </c>
      <c r="N2396">
        <v>3.7720068382417899</v>
      </c>
      <c r="O2396">
        <v>5.9042553191489304</v>
      </c>
      <c r="P2396">
        <v>104.533091568449</v>
      </c>
      <c r="Q2396">
        <v>7.8542226997202993E-2</v>
      </c>
    </row>
    <row r="2397" spans="1:17" hidden="1" x14ac:dyDescent="0.3">
      <c r="A2397" t="s">
        <v>4991</v>
      </c>
      <c r="B2397" t="s">
        <v>4992</v>
      </c>
      <c r="C2397" t="str">
        <f>IFERROR(VLOOKUP(Table1[[#This Row],[Ticker]],[1]!Table2[[Symbol]:[Industry]],2,FALSE),"-")</f>
        <v>-</v>
      </c>
      <c r="D2397" t="s">
        <v>262</v>
      </c>
      <c r="E2397">
        <v>215.19075580800001</v>
      </c>
      <c r="F2397">
        <v>178.53</v>
      </c>
      <c r="G2397">
        <v>143.63544883431999</v>
      </c>
      <c r="H2397">
        <v>-9.4752816602698999</v>
      </c>
      <c r="I2397">
        <v>65.299402051679905</v>
      </c>
      <c r="J2397">
        <v>-4.8846271279786899</v>
      </c>
      <c r="K2397">
        <v>181.37703487764</v>
      </c>
      <c r="L2397">
        <v>139.184096678679</v>
      </c>
      <c r="M2397">
        <v>39.746832602073802</v>
      </c>
      <c r="N2397">
        <v>0.16500586305359999</v>
      </c>
      <c r="O2397">
        <v>31.955413655968101</v>
      </c>
      <c r="P2397">
        <v>217.386666666666</v>
      </c>
      <c r="Q2397">
        <v>9.5974099888046005E-2</v>
      </c>
    </row>
    <row r="2398" spans="1:17" hidden="1" x14ac:dyDescent="0.3">
      <c r="A2398" t="s">
        <v>4993</v>
      </c>
      <c r="B2398" t="s">
        <v>4994</v>
      </c>
      <c r="C2398" t="str">
        <f>IFERROR(VLOOKUP(Table1[[#This Row],[Ticker]],[1]!Table2[[Symbol]:[Industry]],2,FALSE),"-")</f>
        <v>-</v>
      </c>
      <c r="D2398" t="s">
        <v>21</v>
      </c>
      <c r="E2398">
        <v>214.85085434999999</v>
      </c>
      <c r="F2398">
        <v>245.85</v>
      </c>
      <c r="G2398">
        <v>220.94902187480301</v>
      </c>
      <c r="H2398">
        <v>18.093769596521302</v>
      </c>
      <c r="I2398">
        <v>236.58553313505601</v>
      </c>
      <c r="J2398">
        <v>2.3654121430727502</v>
      </c>
      <c r="K2398">
        <v>204.79347773409199</v>
      </c>
      <c r="M2398">
        <v>62.783914189084904</v>
      </c>
      <c r="N2398">
        <v>0.37063973063972999</v>
      </c>
      <c r="O2398">
        <v>5.4708155379296297</v>
      </c>
      <c r="P2398">
        <v>296.53225806451599</v>
      </c>
    </row>
    <row r="2399" spans="1:17" hidden="1" x14ac:dyDescent="0.3">
      <c r="A2399" t="s">
        <v>4995</v>
      </c>
      <c r="B2399" t="s">
        <v>4996</v>
      </c>
      <c r="C2399" t="str">
        <f>IFERROR(VLOOKUP(Table1[[#This Row],[Ticker]],[1]!Table2[[Symbol]:[Industry]],2,FALSE),"-")</f>
        <v>-</v>
      </c>
      <c r="D2399" t="s">
        <v>21</v>
      </c>
      <c r="E2399">
        <v>214.65157561999999</v>
      </c>
      <c r="F2399">
        <v>13.15</v>
      </c>
      <c r="G2399">
        <v>-51.7227018602592</v>
      </c>
      <c r="H2399">
        <v>-7.2678308931528903</v>
      </c>
      <c r="I2399">
        <v>-7.6500008331897504</v>
      </c>
      <c r="J2399">
        <v>-2.0413259736125999</v>
      </c>
      <c r="K2399">
        <v>13.231543996153899</v>
      </c>
      <c r="L2399">
        <v>13.4524088989359</v>
      </c>
      <c r="M2399">
        <v>52.150971537510898</v>
      </c>
      <c r="N2399">
        <v>0.35877759102915002</v>
      </c>
      <c r="O2399">
        <v>37.642585551330797</v>
      </c>
      <c r="P2399">
        <v>33.502538071065999</v>
      </c>
    </row>
    <row r="2400" spans="1:17" hidden="1" x14ac:dyDescent="0.3">
      <c r="A2400" t="s">
        <v>4997</v>
      </c>
      <c r="B2400" t="s">
        <v>4998</v>
      </c>
      <c r="C2400" t="str">
        <f>IFERROR(VLOOKUP(Table1[[#This Row],[Ticker]],[1]!Table2[[Symbol]:[Industry]],2,FALSE),"-")</f>
        <v>-</v>
      </c>
      <c r="D2400" t="s">
        <v>1616</v>
      </c>
      <c r="E2400">
        <v>214.01907879999999</v>
      </c>
      <c r="F2400">
        <v>76.599999999999994</v>
      </c>
      <c r="G2400">
        <v>291.11487599215502</v>
      </c>
      <c r="H2400">
        <v>59.4572632377375</v>
      </c>
      <c r="I2400">
        <v>-1.8604025406794999</v>
      </c>
      <c r="J2400">
        <v>9.2371789306232799</v>
      </c>
      <c r="K2400">
        <v>54.9488491647001</v>
      </c>
      <c r="L2400">
        <v>47.740965721958702</v>
      </c>
      <c r="M2400">
        <v>99.563167446786693</v>
      </c>
      <c r="N2400">
        <v>0.96519394773039802</v>
      </c>
      <c r="O2400">
        <v>4.3472584856397001</v>
      </c>
      <c r="P2400">
        <v>323.20441988950199</v>
      </c>
      <c r="Q2400">
        <v>0.105591743918499</v>
      </c>
    </row>
    <row r="2401" spans="1:17" hidden="1" x14ac:dyDescent="0.3">
      <c r="A2401" t="s">
        <v>4999</v>
      </c>
      <c r="B2401" t="s">
        <v>5000</v>
      </c>
      <c r="C2401" t="str">
        <f>IFERROR(VLOOKUP(Table1[[#This Row],[Ticker]],[1]!Table2[[Symbol]:[Industry]],2,FALSE),"-")</f>
        <v>-</v>
      </c>
      <c r="D2401" t="s">
        <v>40</v>
      </c>
      <c r="E2401">
        <v>213.50962749999999</v>
      </c>
      <c r="F2401">
        <v>95.25</v>
      </c>
      <c r="G2401">
        <v>-48.769346927781797</v>
      </c>
      <c r="H2401">
        <v>2.0875766303580701</v>
      </c>
      <c r="I2401">
        <v>-33.132835667528298</v>
      </c>
      <c r="J2401">
        <v>-2.6846653886106702</v>
      </c>
      <c r="K2401">
        <v>95.209817813963298</v>
      </c>
      <c r="M2401">
        <v>55.192423811087998</v>
      </c>
      <c r="N2401">
        <v>1.5407879029048901</v>
      </c>
      <c r="O2401">
        <v>29.606299212598401</v>
      </c>
      <c r="P2401">
        <v>18.913857677902602</v>
      </c>
    </row>
    <row r="2402" spans="1:17" hidden="1" x14ac:dyDescent="0.3">
      <c r="A2402" t="s">
        <v>5001</v>
      </c>
      <c r="B2402" t="s">
        <v>5002</v>
      </c>
      <c r="C2402" t="str">
        <f>IFERROR(VLOOKUP(Table1[[#This Row],[Ticker]],[1]!Table2[[Symbol]:[Industry]],2,FALSE),"-")</f>
        <v>-</v>
      </c>
      <c r="D2402" t="s">
        <v>359</v>
      </c>
      <c r="E2402">
        <v>213.42619999999999</v>
      </c>
      <c r="F2402">
        <v>8.14</v>
      </c>
      <c r="G2402">
        <v>-111.755395329443</v>
      </c>
      <c r="H2402">
        <v>10.235325672503601</v>
      </c>
      <c r="I2402">
        <v>-77.194884261920706</v>
      </c>
      <c r="J2402">
        <v>9.5275963321518198</v>
      </c>
      <c r="K2402">
        <v>8.8605484297679293</v>
      </c>
      <c r="L2402">
        <v>18.094943396733601</v>
      </c>
      <c r="M2402">
        <v>75.149266551268894</v>
      </c>
      <c r="N2402">
        <v>0.70853741235505197</v>
      </c>
      <c r="O2402">
        <v>508.10810810810801</v>
      </c>
      <c r="P2402">
        <v>35.6666666666666</v>
      </c>
      <c r="Q2402">
        <v>7.0925276073304996E-2</v>
      </c>
    </row>
    <row r="2403" spans="1:17" hidden="1" x14ac:dyDescent="0.3">
      <c r="A2403" t="s">
        <v>5003</v>
      </c>
      <c r="B2403" t="s">
        <v>5004</v>
      </c>
      <c r="C2403" t="str">
        <f>IFERROR(VLOOKUP(Table1[[#This Row],[Ticker]],[1]!Table2[[Symbol]:[Industry]],2,FALSE),"-")</f>
        <v>-</v>
      </c>
      <c r="D2403" t="s">
        <v>632</v>
      </c>
      <c r="E2403">
        <v>213.08295287600001</v>
      </c>
      <c r="F2403">
        <v>4.79</v>
      </c>
      <c r="G2403">
        <v>82.619884916457195</v>
      </c>
      <c r="H2403">
        <v>7.3984462398795401</v>
      </c>
      <c r="I2403">
        <v>24.1320446623488</v>
      </c>
      <c r="J2403">
        <v>-23.380156921951102</v>
      </c>
      <c r="K2403">
        <v>3.71241059293102</v>
      </c>
      <c r="L2403">
        <v>3.3721330522075701</v>
      </c>
      <c r="M2403">
        <v>51.244040547792601</v>
      </c>
      <c r="N2403">
        <v>2.1158173309617498</v>
      </c>
      <c r="O2403">
        <v>24.217118997912301</v>
      </c>
      <c r="P2403">
        <v>133.61134952289501</v>
      </c>
      <c r="Q2403">
        <v>0.15142210828379299</v>
      </c>
    </row>
    <row r="2404" spans="1:17" hidden="1" x14ac:dyDescent="0.3">
      <c r="A2404" t="s">
        <v>5005</v>
      </c>
      <c r="B2404" t="s">
        <v>5006</v>
      </c>
      <c r="C2404" t="str">
        <f>IFERROR(VLOOKUP(Table1[[#This Row],[Ticker]],[1]!Table2[[Symbol]:[Industry]],2,FALSE),"-")</f>
        <v>-</v>
      </c>
      <c r="D2404" t="s">
        <v>51</v>
      </c>
      <c r="E2404">
        <v>213.03360000000001</v>
      </c>
      <c r="F2404">
        <v>128.75</v>
      </c>
      <c r="G2404">
        <v>-42.387251334199902</v>
      </c>
      <c r="H2404">
        <v>-3.0859303661436801</v>
      </c>
      <c r="I2404">
        <v>-26.750740073946499</v>
      </c>
      <c r="J2404">
        <v>-1.1761073715518899</v>
      </c>
      <c r="K2404">
        <v>134.74117883891699</v>
      </c>
      <c r="M2404">
        <v>44.646232510016603</v>
      </c>
      <c r="N2404">
        <v>0.39876619370758698</v>
      </c>
      <c r="O2404">
        <v>52.854368932038803</v>
      </c>
      <c r="P2404">
        <v>26.2254901960784</v>
      </c>
    </row>
    <row r="2405" spans="1:17" hidden="1" x14ac:dyDescent="0.3">
      <c r="A2405" t="s">
        <v>5007</v>
      </c>
      <c r="B2405" t="s">
        <v>5008</v>
      </c>
      <c r="C2405" t="str">
        <f>IFERROR(VLOOKUP(Table1[[#This Row],[Ticker]],[1]!Table2[[Symbol]:[Industry]],2,FALSE),"-")</f>
        <v>-</v>
      </c>
      <c r="D2405" t="s">
        <v>51</v>
      </c>
      <c r="E2405">
        <v>211.520818698</v>
      </c>
      <c r="F2405">
        <v>189.84</v>
      </c>
      <c r="G2405">
        <v>21.262008096328</v>
      </c>
      <c r="H2405">
        <v>6.5963335205003597</v>
      </c>
      <c r="I2405">
        <v>14.927330955205001</v>
      </c>
      <c r="J2405">
        <v>5.59897655490734</v>
      </c>
      <c r="K2405">
        <v>161.507219180531</v>
      </c>
      <c r="L2405">
        <v>154.70152556265299</v>
      </c>
      <c r="M2405">
        <v>65.607066501707607</v>
      </c>
      <c r="N2405">
        <v>2.3794826777002802</v>
      </c>
      <c r="O2405">
        <v>7.2482090181205097</v>
      </c>
      <c r="P2405">
        <v>60.677105374523897</v>
      </c>
      <c r="Q2405">
        <v>0.14179853151572999</v>
      </c>
    </row>
    <row r="2406" spans="1:17" hidden="1" x14ac:dyDescent="0.3">
      <c r="A2406" t="s">
        <v>5009</v>
      </c>
      <c r="B2406" t="s">
        <v>5010</v>
      </c>
      <c r="C2406" t="str">
        <f>IFERROR(VLOOKUP(Table1[[#This Row],[Ticker]],[1]!Table2[[Symbol]:[Industry]],2,FALSE),"-")</f>
        <v>-</v>
      </c>
      <c r="D2406" t="s">
        <v>1524</v>
      </c>
      <c r="E2406">
        <v>211.48403575</v>
      </c>
      <c r="F2406">
        <v>192.2</v>
      </c>
      <c r="G2406">
        <v>3.8007307905883598</v>
      </c>
      <c r="H2406">
        <v>6.3766552866366304</v>
      </c>
      <c r="I2406">
        <v>-20.6906893875287</v>
      </c>
      <c r="J2406">
        <v>2.5836164742253702</v>
      </c>
      <c r="K2406">
        <v>186.161169973619</v>
      </c>
      <c r="L2406">
        <v>179.12739128742001</v>
      </c>
      <c r="M2406">
        <v>56.212699902171401</v>
      </c>
      <c r="N2406">
        <v>1.2549276297593801</v>
      </c>
      <c r="O2406">
        <v>32.154006243496298</v>
      </c>
      <c r="P2406">
        <v>40.2919708029197</v>
      </c>
      <c r="Q2406">
        <v>3.7031881638541E-2</v>
      </c>
    </row>
    <row r="2407" spans="1:17" hidden="1" x14ac:dyDescent="0.3">
      <c r="A2407" t="s">
        <v>5011</v>
      </c>
      <c r="B2407" t="s">
        <v>5012</v>
      </c>
      <c r="C2407" t="str">
        <f>IFERROR(VLOOKUP(Table1[[#This Row],[Ticker]],[1]!Table2[[Symbol]:[Industry]],2,FALSE),"-")</f>
        <v>-</v>
      </c>
      <c r="D2407" t="s">
        <v>359</v>
      </c>
      <c r="E2407">
        <v>211.162918125</v>
      </c>
      <c r="F2407">
        <v>47.23</v>
      </c>
      <c r="G2407">
        <v>-16.250022744048501</v>
      </c>
      <c r="H2407">
        <v>-15.0370458649281</v>
      </c>
      <c r="I2407">
        <v>5.0755333221146302</v>
      </c>
      <c r="J2407">
        <v>1.24872537629656</v>
      </c>
      <c r="K2407">
        <v>46.3739320332392</v>
      </c>
      <c r="L2407">
        <v>43.2209305602277</v>
      </c>
      <c r="M2407">
        <v>49.416612224972802</v>
      </c>
      <c r="N2407">
        <v>0.57874325649996605</v>
      </c>
      <c r="O2407">
        <v>37.463187881354301</v>
      </c>
      <c r="P2407">
        <v>44.973877993953899</v>
      </c>
      <c r="Q2407">
        <v>7.0175349687578006E-2</v>
      </c>
    </row>
    <row r="2408" spans="1:17" hidden="1" x14ac:dyDescent="0.3">
      <c r="A2408" t="s">
        <v>5013</v>
      </c>
      <c r="B2408" t="s">
        <v>5014</v>
      </c>
      <c r="C2408" t="str">
        <f>IFERROR(VLOOKUP(Table1[[#This Row],[Ticker]],[1]!Table2[[Symbol]:[Industry]],2,FALSE),"-")</f>
        <v>-</v>
      </c>
      <c r="D2408" t="s">
        <v>139</v>
      </c>
      <c r="E2408">
        <v>210.98</v>
      </c>
      <c r="F2408">
        <v>154</v>
      </c>
      <c r="G2408">
        <v>8.9744938517732606</v>
      </c>
      <c r="H2408">
        <v>14.870174726743899</v>
      </c>
      <c r="I2408">
        <v>7.6113968080705803</v>
      </c>
      <c r="J2408">
        <v>19.645243390975299</v>
      </c>
      <c r="K2408">
        <v>142.93589715849399</v>
      </c>
      <c r="L2408">
        <v>133.80070794759101</v>
      </c>
      <c r="M2408">
        <v>89.957549689227307</v>
      </c>
      <c r="N2408">
        <v>0.113257154413995</v>
      </c>
      <c r="O2408">
        <v>16.883116883116799</v>
      </c>
      <c r="P2408">
        <v>66.6666666666666</v>
      </c>
      <c r="Q2408">
        <v>8.9781327704276007E-2</v>
      </c>
    </row>
    <row r="2409" spans="1:17" hidden="1" x14ac:dyDescent="0.3">
      <c r="A2409" t="s">
        <v>5015</v>
      </c>
      <c r="B2409" t="s">
        <v>5016</v>
      </c>
      <c r="C2409" t="str">
        <f>IFERROR(VLOOKUP(Table1[[#This Row],[Ticker]],[1]!Table2[[Symbol]:[Industry]],2,FALSE),"-")</f>
        <v>-</v>
      </c>
      <c r="D2409" t="s">
        <v>1190</v>
      </c>
      <c r="E2409">
        <v>210.78276585</v>
      </c>
      <c r="F2409">
        <v>10.199999999999999</v>
      </c>
      <c r="G2409">
        <v>60.889960720511098</v>
      </c>
      <c r="H2409">
        <v>14.2593496965276</v>
      </c>
      <c r="I2409">
        <v>-11.615170812641599</v>
      </c>
      <c r="J2409">
        <v>20.297645743022201</v>
      </c>
      <c r="K2409">
        <v>8.9962453897560799</v>
      </c>
      <c r="L2409">
        <v>8.6359663105166398</v>
      </c>
      <c r="M2409">
        <v>87.164680561568204</v>
      </c>
      <c r="N2409">
        <v>1.7833207461370899</v>
      </c>
      <c r="O2409">
        <v>50.980392156862699</v>
      </c>
      <c r="P2409">
        <v>98.058252427184399</v>
      </c>
      <c r="Q2409">
        <v>0.119464115165029</v>
      </c>
    </row>
    <row r="2410" spans="1:17" hidden="1" x14ac:dyDescent="0.3">
      <c r="A2410" t="s">
        <v>5017</v>
      </c>
      <c r="B2410" t="s">
        <v>5018</v>
      </c>
      <c r="C2410" t="str">
        <f>IFERROR(VLOOKUP(Table1[[#This Row],[Ticker]],[1]!Table2[[Symbol]:[Industry]],2,FALSE),"-")</f>
        <v>-</v>
      </c>
      <c r="D2410" t="s">
        <v>412</v>
      </c>
      <c r="E2410">
        <v>210.07879004</v>
      </c>
      <c r="F2410">
        <v>175.4</v>
      </c>
      <c r="G2410">
        <v>221.03575511303401</v>
      </c>
      <c r="H2410">
        <v>-5.85953408432791</v>
      </c>
      <c r="I2410">
        <v>97.324948712046194</v>
      </c>
      <c r="J2410">
        <v>-1.1390703345148501</v>
      </c>
      <c r="K2410">
        <v>160.311486651846</v>
      </c>
      <c r="L2410">
        <v>115.630352921607</v>
      </c>
      <c r="M2410">
        <v>25.137027132701299</v>
      </c>
      <c r="N2410">
        <v>7.1601941747572798E-2</v>
      </c>
      <c r="O2410">
        <v>5.2451539338654403</v>
      </c>
      <c r="P2410">
        <v>250.8</v>
      </c>
    </row>
    <row r="2411" spans="1:17" hidden="1" x14ac:dyDescent="0.3">
      <c r="A2411" t="s">
        <v>5019</v>
      </c>
      <c r="B2411" t="s">
        <v>5020</v>
      </c>
      <c r="C2411" t="str">
        <f>IFERROR(VLOOKUP(Table1[[#This Row],[Ticker]],[1]!Table2[[Symbol]:[Industry]],2,FALSE),"-")</f>
        <v>-</v>
      </c>
      <c r="D2411" t="s">
        <v>223</v>
      </c>
      <c r="E2411">
        <v>210.00566898</v>
      </c>
      <c r="F2411">
        <v>423.8</v>
      </c>
      <c r="G2411">
        <v>8.1241559589756207</v>
      </c>
      <c r="H2411">
        <v>-3.05221516771139</v>
      </c>
      <c r="I2411">
        <v>9.0699407918926198</v>
      </c>
      <c r="J2411">
        <v>-1.97230587025009</v>
      </c>
      <c r="K2411">
        <v>407.13732539042297</v>
      </c>
      <c r="L2411">
        <v>362.35033432434102</v>
      </c>
      <c r="M2411">
        <v>48.608028765994099</v>
      </c>
      <c r="N2411">
        <v>0.318723304568445</v>
      </c>
      <c r="O2411">
        <v>9.6507786691835804</v>
      </c>
      <c r="P2411">
        <v>44.8888888888888</v>
      </c>
      <c r="Q2411">
        <v>-3.0031395771355999E-2</v>
      </c>
    </row>
    <row r="2412" spans="1:17" hidden="1" x14ac:dyDescent="0.3">
      <c r="A2412" t="s">
        <v>5021</v>
      </c>
      <c r="B2412" t="s">
        <v>5022</v>
      </c>
      <c r="C2412" t="str">
        <f>IFERROR(VLOOKUP(Table1[[#This Row],[Ticker]],[1]!Table2[[Symbol]:[Industry]],2,FALSE),"-")</f>
        <v>-</v>
      </c>
      <c r="D2412" t="s">
        <v>306</v>
      </c>
      <c r="E2412">
        <v>209.953579316</v>
      </c>
      <c r="F2412">
        <v>203.03</v>
      </c>
      <c r="G2412">
        <v>5.1842429827586898</v>
      </c>
      <c r="H2412">
        <v>-2.3159079207853202</v>
      </c>
      <c r="I2412">
        <v>-3.2126830940706701</v>
      </c>
      <c r="J2412">
        <v>5.1560793042880304</v>
      </c>
      <c r="K2412">
        <v>193.04335375983101</v>
      </c>
      <c r="L2412">
        <v>187.77992278961699</v>
      </c>
      <c r="M2412">
        <v>68.675223666689902</v>
      </c>
      <c r="N2412">
        <v>0.32323534026863399</v>
      </c>
      <c r="O2412">
        <v>42.836034083632903</v>
      </c>
      <c r="P2412">
        <v>39.252400548696798</v>
      </c>
      <c r="Q2412">
        <v>5.2560532991772997E-2</v>
      </c>
    </row>
    <row r="2413" spans="1:17" hidden="1" x14ac:dyDescent="0.3">
      <c r="A2413" t="s">
        <v>5023</v>
      </c>
      <c r="B2413" t="s">
        <v>5024</v>
      </c>
      <c r="C2413" t="str">
        <f>IFERROR(VLOOKUP(Table1[[#This Row],[Ticker]],[1]!Table2[[Symbol]:[Industry]],2,FALSE),"-")</f>
        <v>-</v>
      </c>
      <c r="D2413" t="s">
        <v>879</v>
      </c>
      <c r="E2413">
        <v>209.248164</v>
      </c>
      <c r="F2413">
        <v>107.7</v>
      </c>
      <c r="G2413">
        <v>25.6470105242899</v>
      </c>
      <c r="H2413">
        <v>-12.78443144187</v>
      </c>
      <c r="I2413">
        <v>41.283521784543296</v>
      </c>
      <c r="J2413">
        <v>-2.5539493851766402</v>
      </c>
      <c r="M2413">
        <v>40.978539149407602</v>
      </c>
      <c r="O2413">
        <v>29.0622098421541</v>
      </c>
      <c r="P2413">
        <v>71.770334928229602</v>
      </c>
    </row>
    <row r="2414" spans="1:17" hidden="1" x14ac:dyDescent="0.3">
      <c r="A2414" t="s">
        <v>5025</v>
      </c>
      <c r="B2414" t="s">
        <v>5026</v>
      </c>
      <c r="C2414" t="str">
        <f>IFERROR(VLOOKUP(Table1[[#This Row],[Ticker]],[1]!Table2[[Symbol]:[Industry]],2,FALSE),"-")</f>
        <v>-</v>
      </c>
      <c r="D2414" t="s">
        <v>473</v>
      </c>
      <c r="E2414">
        <v>208.88529600000001</v>
      </c>
      <c r="F2414">
        <v>142</v>
      </c>
      <c r="G2414">
        <v>213.645670469745</v>
      </c>
      <c r="H2414">
        <v>10.235325672503601</v>
      </c>
      <c r="I2414">
        <v>151.04500213425899</v>
      </c>
      <c r="J2414">
        <v>-8.3286128181749799</v>
      </c>
      <c r="K2414">
        <v>118.999198548005</v>
      </c>
      <c r="M2414">
        <v>35.202057672784797</v>
      </c>
      <c r="N2414">
        <v>1.27680890538033</v>
      </c>
      <c r="O2414">
        <v>12.922535211267601</v>
      </c>
      <c r="P2414">
        <v>280.18741633199397</v>
      </c>
    </row>
    <row r="2415" spans="1:17" hidden="1" x14ac:dyDescent="0.3">
      <c r="A2415" t="s">
        <v>5027</v>
      </c>
      <c r="B2415" t="s">
        <v>5028</v>
      </c>
      <c r="C2415" t="str">
        <f>IFERROR(VLOOKUP(Table1[[#This Row],[Ticker]],[1]!Table2[[Symbol]:[Industry]],2,FALSE),"-")</f>
        <v>-</v>
      </c>
      <c r="D2415" t="s">
        <v>402</v>
      </c>
      <c r="E2415">
        <v>208.832044005</v>
      </c>
      <c r="F2415">
        <v>164.65</v>
      </c>
      <c r="G2415">
        <v>-36.080034360649599</v>
      </c>
      <c r="H2415">
        <v>-17.092001654823601</v>
      </c>
      <c r="I2415">
        <v>-20.443523100396199</v>
      </c>
      <c r="J2415">
        <v>-11.205795022649401</v>
      </c>
      <c r="M2415">
        <v>36.836317937294901</v>
      </c>
      <c r="O2415">
        <v>17.977528089887599</v>
      </c>
      <c r="P2415">
        <v>12.6196990424076</v>
      </c>
    </row>
    <row r="2416" spans="1:17" hidden="1" x14ac:dyDescent="0.3">
      <c r="A2416" t="s">
        <v>5029</v>
      </c>
      <c r="B2416" t="s">
        <v>5030</v>
      </c>
      <c r="C2416" t="str">
        <f>IFERROR(VLOOKUP(Table1[[#This Row],[Ticker]],[1]!Table2[[Symbol]:[Industry]],2,FALSE),"-")</f>
        <v>-</v>
      </c>
      <c r="D2416" t="s">
        <v>561</v>
      </c>
      <c r="E2416">
        <v>208.81847999999999</v>
      </c>
      <c r="F2416">
        <v>85.4</v>
      </c>
      <c r="G2416">
        <v>-36.4309115536321</v>
      </c>
      <c r="H2416">
        <v>4.9964715186072297</v>
      </c>
      <c r="I2416">
        <v>-28.625130502963501</v>
      </c>
      <c r="J2416">
        <v>-1.6459827769111599</v>
      </c>
      <c r="K2416">
        <v>83.923956471612996</v>
      </c>
      <c r="L2416">
        <v>89.762391592312397</v>
      </c>
      <c r="M2416">
        <v>64.162564705934997</v>
      </c>
      <c r="N2416">
        <v>1.2673133145209099</v>
      </c>
      <c r="O2416">
        <v>39.929742388758697</v>
      </c>
      <c r="P2416">
        <v>25.588235294117599</v>
      </c>
      <c r="Q2416">
        <v>-4.9185512050099996E-3</v>
      </c>
    </row>
    <row r="2417" spans="1:17" hidden="1" x14ac:dyDescent="0.3">
      <c r="A2417" t="s">
        <v>5031</v>
      </c>
      <c r="B2417" t="s">
        <v>5032</v>
      </c>
      <c r="C2417" t="str">
        <f>IFERROR(VLOOKUP(Table1[[#This Row],[Ticker]],[1]!Table2[[Symbol]:[Industry]],2,FALSE),"-")</f>
        <v>-</v>
      </c>
      <c r="D2417" t="s">
        <v>632</v>
      </c>
      <c r="E2417">
        <v>208.5377833</v>
      </c>
      <c r="F2417">
        <v>89.19</v>
      </c>
      <c r="G2417">
        <v>-44.740412665802403</v>
      </c>
      <c r="H2417">
        <v>-0.34434168307156399</v>
      </c>
      <c r="I2417">
        <v>-36.906954405932801</v>
      </c>
      <c r="J2417">
        <v>-1.26006912452695</v>
      </c>
      <c r="K2417">
        <v>89.520884606646902</v>
      </c>
      <c r="L2417">
        <v>92.746251336483994</v>
      </c>
      <c r="M2417">
        <v>52.359173813530802</v>
      </c>
      <c r="N2417">
        <v>0.49190056190456799</v>
      </c>
      <c r="O2417">
        <v>37.3472362372463</v>
      </c>
      <c r="P2417">
        <v>13.5455124124761</v>
      </c>
      <c r="Q2417">
        <v>0.13465441302067799</v>
      </c>
    </row>
    <row r="2418" spans="1:17" hidden="1" x14ac:dyDescent="0.3">
      <c r="A2418" t="s">
        <v>5033</v>
      </c>
      <c r="B2418" t="s">
        <v>5034</v>
      </c>
      <c r="C2418" t="str">
        <f>IFERROR(VLOOKUP(Table1[[#This Row],[Ticker]],[1]!Table2[[Symbol]:[Industry]],2,FALSE),"-")</f>
        <v>-</v>
      </c>
      <c r="D2418" t="s">
        <v>993</v>
      </c>
      <c r="E2418">
        <v>208.26750000000001</v>
      </c>
      <c r="F2418">
        <v>406.45</v>
      </c>
      <c r="G2418">
        <v>187.774817613034</v>
      </c>
      <c r="H2418">
        <v>19.537023788892899</v>
      </c>
      <c r="I2418">
        <v>-5.79884236871629</v>
      </c>
      <c r="J2418">
        <v>6.30946704359999</v>
      </c>
      <c r="K2418">
        <v>345.457156449183</v>
      </c>
      <c r="L2418">
        <v>279.552624146131</v>
      </c>
      <c r="M2418">
        <v>70.666923926559207</v>
      </c>
      <c r="N2418">
        <v>0.43462403509012798</v>
      </c>
      <c r="O2418">
        <v>0.89801943658507299</v>
      </c>
      <c r="P2418">
        <v>253.12771503040801</v>
      </c>
      <c r="Q2418">
        <v>8.7337253753550004E-2</v>
      </c>
    </row>
    <row r="2419" spans="1:17" hidden="1" x14ac:dyDescent="0.3">
      <c r="A2419" t="s">
        <v>5035</v>
      </c>
      <c r="B2419" t="s">
        <v>5036</v>
      </c>
      <c r="C2419" t="str">
        <f>IFERROR(VLOOKUP(Table1[[#This Row],[Ticker]],[1]!Table2[[Symbol]:[Industry]],2,FALSE),"-")</f>
        <v>-</v>
      </c>
      <c r="D2419" t="s">
        <v>632</v>
      </c>
      <c r="E2419">
        <v>207.53815488000001</v>
      </c>
      <c r="F2419">
        <v>59.57</v>
      </c>
      <c r="G2419">
        <v>153.902421779701</v>
      </c>
      <c r="H2419">
        <v>-11.7136025024045</v>
      </c>
      <c r="I2419">
        <v>69.730291064645996</v>
      </c>
      <c r="J2419">
        <v>-7.3638076020977099</v>
      </c>
      <c r="K2419">
        <v>61.308429593659604</v>
      </c>
      <c r="M2419">
        <v>47.139054837152401</v>
      </c>
      <c r="N2419">
        <v>0.62264844643844197</v>
      </c>
      <c r="O2419">
        <v>26.741648480778899</v>
      </c>
      <c r="P2419">
        <v>183.666666666666</v>
      </c>
    </row>
    <row r="2420" spans="1:17" hidden="1" x14ac:dyDescent="0.3">
      <c r="A2420" t="s">
        <v>5037</v>
      </c>
      <c r="B2420" t="s">
        <v>5038</v>
      </c>
      <c r="C2420" t="str">
        <f>IFERROR(VLOOKUP(Table1[[#This Row],[Ticker]],[1]!Table2[[Symbol]:[Industry]],2,FALSE),"-")</f>
        <v>-</v>
      </c>
      <c r="D2420" t="s">
        <v>402</v>
      </c>
      <c r="E2420">
        <v>207.17123067700001</v>
      </c>
      <c r="F2420">
        <v>69.180000000000007</v>
      </c>
      <c r="G2420">
        <v>-34.932168122058002</v>
      </c>
      <c r="H2420">
        <v>2.13293549162512</v>
      </c>
      <c r="I2420">
        <v>-20.260705132817801</v>
      </c>
      <c r="J2420">
        <v>-6.5826994205722196</v>
      </c>
      <c r="K2420">
        <v>70.287127588818805</v>
      </c>
      <c r="L2420">
        <v>71.1082906555568</v>
      </c>
      <c r="M2420">
        <v>39.7371597477091</v>
      </c>
      <c r="N2420">
        <v>1.29004831345917</v>
      </c>
      <c r="O2420">
        <v>48.0919340849956</v>
      </c>
      <c r="P2420">
        <v>16.956889264581498</v>
      </c>
      <c r="Q2420">
        <v>-5.2137810918062001E-2</v>
      </c>
    </row>
    <row r="2421" spans="1:17" hidden="1" x14ac:dyDescent="0.3">
      <c r="A2421" t="s">
        <v>5039</v>
      </c>
      <c r="B2421" t="s">
        <v>5040</v>
      </c>
      <c r="C2421" t="str">
        <f>IFERROR(VLOOKUP(Table1[[#This Row],[Ticker]],[1]!Table2[[Symbol]:[Industry]],2,FALSE),"-")</f>
        <v>-</v>
      </c>
      <c r="D2421" t="s">
        <v>46</v>
      </c>
      <c r="E2421">
        <v>206.49340510499999</v>
      </c>
      <c r="F2421">
        <v>86.52</v>
      </c>
      <c r="G2421">
        <v>4.79252027633156</v>
      </c>
      <c r="H2421">
        <v>-13.6774748995889</v>
      </c>
      <c r="I2421">
        <v>-53.603074655043599</v>
      </c>
      <c r="J2421">
        <v>-8.89438948345102</v>
      </c>
      <c r="K2421">
        <v>88.085074564494704</v>
      </c>
      <c r="L2421">
        <v>86.973266521411801</v>
      </c>
      <c r="M2421">
        <v>30.700192360531702</v>
      </c>
      <c r="N2421">
        <v>0.62062393509224201</v>
      </c>
      <c r="O2421">
        <v>77.877947295422999</v>
      </c>
      <c r="P2421">
        <v>36.037735849056503</v>
      </c>
      <c r="Q2421">
        <v>3.4857098734313002E-2</v>
      </c>
    </row>
    <row r="2422" spans="1:17" hidden="1" x14ac:dyDescent="0.3">
      <c r="A2422" t="s">
        <v>5041</v>
      </c>
      <c r="B2422" t="s">
        <v>5042</v>
      </c>
      <c r="C2422" t="str">
        <f>IFERROR(VLOOKUP(Table1[[#This Row],[Ticker]],[1]!Table2[[Symbol]:[Industry]],2,FALSE),"-")</f>
        <v>-</v>
      </c>
      <c r="D2422" t="s">
        <v>412</v>
      </c>
      <c r="E2422">
        <v>206.148402</v>
      </c>
      <c r="F2422">
        <v>138.77000000000001</v>
      </c>
      <c r="G2422">
        <v>235.41996563935001</v>
      </c>
      <c r="H2422">
        <v>50.5263957321025</v>
      </c>
      <c r="I2422">
        <v>191.39846628522099</v>
      </c>
      <c r="J2422">
        <v>9.2463252030105103</v>
      </c>
      <c r="K2422">
        <v>95.656600878643602</v>
      </c>
      <c r="L2422">
        <v>63.624227333169102</v>
      </c>
      <c r="M2422">
        <v>99.988434701788606</v>
      </c>
      <c r="N2422">
        <v>1.5076783541853001</v>
      </c>
      <c r="O2422">
        <v>0</v>
      </c>
      <c r="P2422">
        <v>358.74380165289199</v>
      </c>
      <c r="Q2422">
        <v>0.13208923315656301</v>
      </c>
    </row>
    <row r="2423" spans="1:17" hidden="1" x14ac:dyDescent="0.3">
      <c r="A2423" t="s">
        <v>5043</v>
      </c>
      <c r="B2423" t="s">
        <v>5044</v>
      </c>
      <c r="C2423" t="str">
        <f>IFERROR(VLOOKUP(Table1[[#This Row],[Ticker]],[1]!Table2[[Symbol]:[Industry]],2,FALSE),"-")</f>
        <v>-</v>
      </c>
      <c r="D2423" t="s">
        <v>561</v>
      </c>
      <c r="E2423">
        <v>206.07400000000001</v>
      </c>
      <c r="F2423">
        <v>187</v>
      </c>
      <c r="G2423">
        <v>39.084513578045801</v>
      </c>
      <c r="H2423">
        <v>7.7114721791210901</v>
      </c>
      <c r="I2423">
        <v>18.4963798484652</v>
      </c>
      <c r="J2423">
        <v>-0.34195025223148201</v>
      </c>
      <c r="K2423">
        <v>185.307875872496</v>
      </c>
      <c r="L2423">
        <v>171.30744317098001</v>
      </c>
      <c r="M2423">
        <v>52.831529283373598</v>
      </c>
      <c r="N2423">
        <v>2.64961361219425</v>
      </c>
      <c r="O2423">
        <v>68.449197860962499</v>
      </c>
      <c r="P2423">
        <v>79.807692307692307</v>
      </c>
      <c r="Q2423">
        <v>6.6502208117079006E-2</v>
      </c>
    </row>
    <row r="2424" spans="1:17" hidden="1" x14ac:dyDescent="0.3">
      <c r="A2424" t="s">
        <v>5045</v>
      </c>
      <c r="B2424" t="s">
        <v>5046</v>
      </c>
      <c r="C2424" t="str">
        <f>IFERROR(VLOOKUP(Table1[[#This Row],[Ticker]],[1]!Table2[[Symbol]:[Industry]],2,FALSE),"-")</f>
        <v>-</v>
      </c>
      <c r="D2424" t="s">
        <v>303</v>
      </c>
      <c r="E2424">
        <v>205.34931434000001</v>
      </c>
      <c r="F2424">
        <v>37.54</v>
      </c>
      <c r="G2424">
        <v>37.526307697704702</v>
      </c>
      <c r="H2424">
        <v>-5.38763861219907</v>
      </c>
      <c r="I2424">
        <v>-9.8499558489342505</v>
      </c>
      <c r="J2424">
        <v>9.5583291926719003</v>
      </c>
      <c r="K2424">
        <v>36.245955211894497</v>
      </c>
      <c r="L2424">
        <v>34.538239316185397</v>
      </c>
      <c r="M2424">
        <v>56.387943411258</v>
      </c>
      <c r="N2424">
        <v>0.51991600597962895</v>
      </c>
      <c r="O2424">
        <v>27.197655833777301</v>
      </c>
      <c r="P2424">
        <v>67.589285714285694</v>
      </c>
      <c r="Q2424">
        <v>0.12827076879054999</v>
      </c>
    </row>
    <row r="2425" spans="1:17" hidden="1" x14ac:dyDescent="0.3">
      <c r="A2425" t="s">
        <v>5047</v>
      </c>
      <c r="B2425" t="s">
        <v>5048</v>
      </c>
      <c r="C2425" t="str">
        <f>IFERROR(VLOOKUP(Table1[[#This Row],[Ticker]],[1]!Table2[[Symbol]:[Industry]],2,FALSE),"-")</f>
        <v>-</v>
      </c>
      <c r="D2425" t="s">
        <v>359</v>
      </c>
      <c r="E2425">
        <v>205.27972191999999</v>
      </c>
      <c r="F2425">
        <v>473.8</v>
      </c>
      <c r="G2425">
        <v>-9.8148777983578803</v>
      </c>
      <c r="H2425">
        <v>4.1638930113564898</v>
      </c>
      <c r="I2425">
        <v>-14.4747732733625</v>
      </c>
      <c r="J2425">
        <v>0.85232364126820503</v>
      </c>
      <c r="K2425">
        <v>492.01078981689801</v>
      </c>
      <c r="L2425">
        <v>496.03151985976001</v>
      </c>
      <c r="M2425">
        <v>61.635598477976799</v>
      </c>
      <c r="N2425">
        <v>1.10303484451105</v>
      </c>
      <c r="O2425">
        <v>46.264246517517897</v>
      </c>
      <c r="P2425">
        <v>22.905317769130999</v>
      </c>
    </row>
    <row r="2426" spans="1:17" hidden="1" x14ac:dyDescent="0.3">
      <c r="A2426" t="s">
        <v>5049</v>
      </c>
      <c r="B2426" t="s">
        <v>5050</v>
      </c>
      <c r="C2426" t="str">
        <f>IFERROR(VLOOKUP(Table1[[#This Row],[Ticker]],[1]!Table2[[Symbol]:[Industry]],2,FALSE),"-")</f>
        <v>-</v>
      </c>
      <c r="D2426" t="s">
        <v>1318</v>
      </c>
      <c r="E2426">
        <v>205.22035</v>
      </c>
      <c r="F2426">
        <v>474</v>
      </c>
      <c r="G2426">
        <v>216.47388513494801</v>
      </c>
      <c r="H2426">
        <v>4.9166252756782702</v>
      </c>
      <c r="I2426">
        <v>3.8854619415688201</v>
      </c>
      <c r="J2426">
        <v>-1.3601229660937999</v>
      </c>
      <c r="K2426">
        <v>423.21835038555702</v>
      </c>
      <c r="L2426">
        <v>339.9022891285</v>
      </c>
      <c r="M2426">
        <v>52.309551184870401</v>
      </c>
      <c r="N2426">
        <v>1.01145833333333</v>
      </c>
      <c r="O2426">
        <v>21.308016877637101</v>
      </c>
      <c r="P2426">
        <v>315.60718982902199</v>
      </c>
    </row>
    <row r="2427" spans="1:17" hidden="1" x14ac:dyDescent="0.3">
      <c r="A2427" t="s">
        <v>5051</v>
      </c>
      <c r="B2427" t="s">
        <v>5052</v>
      </c>
      <c r="C2427" t="str">
        <f>IFERROR(VLOOKUP(Table1[[#This Row],[Ticker]],[1]!Table2[[Symbol]:[Industry]],2,FALSE),"-")</f>
        <v>-</v>
      </c>
      <c r="E2427">
        <v>205.03</v>
      </c>
      <c r="F2427">
        <v>203</v>
      </c>
      <c r="G2427">
        <v>656.14361419162503</v>
      </c>
      <c r="H2427">
        <v>5.1848206219986102</v>
      </c>
      <c r="I2427">
        <v>598.90352734975397</v>
      </c>
      <c r="J2427">
        <v>-0.144045458892961</v>
      </c>
      <c r="K2427">
        <v>185.793167153301</v>
      </c>
      <c r="L2427">
        <v>107.81550506572199</v>
      </c>
      <c r="M2427">
        <v>62.602091062152098</v>
      </c>
      <c r="N2427">
        <v>6.0793515988479401</v>
      </c>
      <c r="O2427">
        <v>3.4975369458127998</v>
      </c>
      <c r="P2427">
        <v>685.90785907859004</v>
      </c>
    </row>
    <row r="2428" spans="1:17" hidden="1" x14ac:dyDescent="0.3">
      <c r="A2428" t="s">
        <v>5053</v>
      </c>
      <c r="B2428" t="s">
        <v>5054</v>
      </c>
      <c r="C2428" t="str">
        <f>IFERROR(VLOOKUP(Table1[[#This Row],[Ticker]],[1]!Table2[[Symbol]:[Industry]],2,FALSE),"-")</f>
        <v>-</v>
      </c>
      <c r="D2428" t="s">
        <v>127</v>
      </c>
      <c r="E2428">
        <v>204.82708585500001</v>
      </c>
      <c r="F2428">
        <v>296</v>
      </c>
      <c r="G2428">
        <v>358.68459999752298</v>
      </c>
      <c r="H2428">
        <v>25.703396056054402</v>
      </c>
      <c r="I2428">
        <v>163.44165872137401</v>
      </c>
      <c r="J2428">
        <v>6.3193888799866498</v>
      </c>
      <c r="K2428">
        <v>227.52486342625599</v>
      </c>
      <c r="L2428">
        <v>160.58544261388801</v>
      </c>
      <c r="M2428">
        <v>84.657160288728804</v>
      </c>
      <c r="N2428">
        <v>0.86043976175033299</v>
      </c>
      <c r="O2428">
        <v>0.92905405405405705</v>
      </c>
      <c r="P2428">
        <v>536.55913978494596</v>
      </c>
      <c r="Q2428">
        <v>0.15248938336735299</v>
      </c>
    </row>
    <row r="2429" spans="1:17" hidden="1" x14ac:dyDescent="0.3">
      <c r="A2429" t="s">
        <v>5055</v>
      </c>
      <c r="B2429" t="s">
        <v>5056</v>
      </c>
      <c r="C2429" t="str">
        <f>IFERROR(VLOOKUP(Table1[[#This Row],[Ticker]],[1]!Table2[[Symbol]:[Industry]],2,FALSE),"-")</f>
        <v>-</v>
      </c>
      <c r="D2429" t="s">
        <v>163</v>
      </c>
      <c r="E2429">
        <v>204.78645599999999</v>
      </c>
      <c r="F2429">
        <v>467.4</v>
      </c>
      <c r="G2429">
        <v>-36.049959172679699</v>
      </c>
      <c r="H2429">
        <v>-6.9500041886074397</v>
      </c>
      <c r="I2429">
        <v>-20.4134479124263</v>
      </c>
      <c r="J2429">
        <v>-4.9590703345148501</v>
      </c>
      <c r="K2429">
        <v>489.77075532847198</v>
      </c>
      <c r="M2429">
        <v>47.693028510086798</v>
      </c>
      <c r="N2429">
        <v>0.55146415348367495</v>
      </c>
      <c r="O2429">
        <v>42.618741976893403</v>
      </c>
      <c r="P2429">
        <v>43.045141545524103</v>
      </c>
    </row>
    <row r="2430" spans="1:17" hidden="1" x14ac:dyDescent="0.3">
      <c r="A2430" t="s">
        <v>5057</v>
      </c>
      <c r="B2430" t="s">
        <v>5058</v>
      </c>
      <c r="C2430" t="str">
        <f>IFERROR(VLOOKUP(Table1[[#This Row],[Ticker]],[1]!Table2[[Symbol]:[Industry]],2,FALSE),"-")</f>
        <v>-</v>
      </c>
      <c r="D2430" t="s">
        <v>1389</v>
      </c>
      <c r="E2430">
        <v>204.73599999999999</v>
      </c>
      <c r="F2430">
        <v>305.89999999999998</v>
      </c>
      <c r="G2430">
        <v>1277.96700223682</v>
      </c>
      <c r="H2430">
        <v>-8.8447152429802909</v>
      </c>
      <c r="I2430">
        <v>200.84343606027301</v>
      </c>
      <c r="J2430">
        <v>-6.5920036875516601</v>
      </c>
      <c r="K2430">
        <v>302.42085511484402</v>
      </c>
      <c r="L2430">
        <v>183.16242509926599</v>
      </c>
      <c r="M2430">
        <v>36.355080718706802</v>
      </c>
      <c r="N2430">
        <v>1.79744109293669</v>
      </c>
      <c r="O2430">
        <v>22.131415495259802</v>
      </c>
      <c r="P2430">
        <v>1534.0811965811899</v>
      </c>
      <c r="Q2430">
        <v>0.23119935816162601</v>
      </c>
    </row>
    <row r="2431" spans="1:17" hidden="1" x14ac:dyDescent="0.3">
      <c r="A2431" t="s">
        <v>5059</v>
      </c>
      <c r="B2431" t="s">
        <v>5060</v>
      </c>
      <c r="C2431" t="str">
        <f>IFERROR(VLOOKUP(Table1[[#This Row],[Ticker]],[1]!Table2[[Symbol]:[Industry]],2,FALSE),"-")</f>
        <v>-</v>
      </c>
      <c r="D2431" t="s">
        <v>51</v>
      </c>
      <c r="E2431">
        <v>204.72958800000001</v>
      </c>
      <c r="F2431">
        <v>357.4</v>
      </c>
      <c r="G2431">
        <v>50.090063075857898</v>
      </c>
      <c r="H2431">
        <v>4.4559681158949198</v>
      </c>
      <c r="I2431">
        <v>6.2089667099883004</v>
      </c>
      <c r="J2431">
        <v>-3.1236348328610402</v>
      </c>
      <c r="K2431">
        <v>350.72967198084598</v>
      </c>
      <c r="L2431">
        <v>301.66393250973601</v>
      </c>
      <c r="M2431">
        <v>51.979350538571303</v>
      </c>
      <c r="N2431">
        <v>1.6267616584995299</v>
      </c>
      <c r="O2431">
        <v>14.059876888640099</v>
      </c>
      <c r="P2431">
        <v>120.61728395061699</v>
      </c>
      <c r="Q2431">
        <v>0.101056837041946</v>
      </c>
    </row>
    <row r="2432" spans="1:17" hidden="1" x14ac:dyDescent="0.3">
      <c r="A2432" t="s">
        <v>5061</v>
      </c>
      <c r="B2432" t="s">
        <v>5062</v>
      </c>
      <c r="C2432" t="str">
        <f>IFERROR(VLOOKUP(Table1[[#This Row],[Ticker]],[1]!Table2[[Symbol]:[Industry]],2,FALSE),"-")</f>
        <v>-</v>
      </c>
      <c r="D2432" t="s">
        <v>175</v>
      </c>
      <c r="E2432">
        <v>204.66283815</v>
      </c>
      <c r="F2432">
        <v>31.15</v>
      </c>
      <c r="G2432">
        <v>-4.1594061772880604</v>
      </c>
      <c r="H2432">
        <v>-6.2394218022438004</v>
      </c>
      <c r="I2432">
        <v>-11.8288830519993</v>
      </c>
      <c r="J2432">
        <v>3.6595873836059498</v>
      </c>
      <c r="K2432">
        <v>30.0437764085741</v>
      </c>
      <c r="L2432">
        <v>28.423381871095099</v>
      </c>
      <c r="M2432">
        <v>64.312060343430801</v>
      </c>
      <c r="N2432">
        <v>0.44383369038168702</v>
      </c>
      <c r="O2432">
        <v>47.672552166934203</v>
      </c>
      <c r="P2432">
        <v>37.527593818984499</v>
      </c>
      <c r="Q2432">
        <v>5.4726271019098001E-2</v>
      </c>
    </row>
    <row r="2433" spans="1:17" hidden="1" x14ac:dyDescent="0.3">
      <c r="A2433" t="s">
        <v>5063</v>
      </c>
      <c r="B2433" t="s">
        <v>5064</v>
      </c>
      <c r="C2433" t="str">
        <f>IFERROR(VLOOKUP(Table1[[#This Row],[Ticker]],[1]!Table2[[Symbol]:[Industry]],2,FALSE),"-")</f>
        <v>-</v>
      </c>
      <c r="D2433" t="s">
        <v>3397</v>
      </c>
      <c r="E2433">
        <v>204.56688</v>
      </c>
      <c r="F2433">
        <v>238.45</v>
      </c>
      <c r="G2433">
        <v>30.862228673155698</v>
      </c>
      <c r="H2433">
        <v>11.574807446768</v>
      </c>
      <c r="I2433">
        <v>12.707372756266601</v>
      </c>
      <c r="J2433">
        <v>9.4998185543740394</v>
      </c>
      <c r="K2433">
        <v>182.59920813700501</v>
      </c>
      <c r="L2433">
        <v>179.924160561842</v>
      </c>
      <c r="M2433">
        <v>75.4415837624299</v>
      </c>
      <c r="N2433">
        <v>1.51919619249074</v>
      </c>
      <c r="O2433">
        <v>12.769972740616399</v>
      </c>
      <c r="P2433">
        <v>65.5902777777777</v>
      </c>
    </row>
    <row r="2434" spans="1:17" hidden="1" x14ac:dyDescent="0.3">
      <c r="A2434" t="s">
        <v>5065</v>
      </c>
      <c r="B2434" t="s">
        <v>5066</v>
      </c>
      <c r="C2434" t="str">
        <f>IFERROR(VLOOKUP(Table1[[#This Row],[Ticker]],[1]!Table2[[Symbol]:[Industry]],2,FALSE),"-")</f>
        <v>-</v>
      </c>
      <c r="D2434" t="s">
        <v>193</v>
      </c>
      <c r="E2434">
        <v>204.3610075</v>
      </c>
      <c r="F2434">
        <v>161.35</v>
      </c>
      <c r="G2434">
        <v>-66.630062712626597</v>
      </c>
      <c r="H2434">
        <v>-9.3413939042159093</v>
      </c>
      <c r="I2434">
        <v>-26.006488405521399</v>
      </c>
      <c r="J2434">
        <v>6.1668581741298703E-2</v>
      </c>
      <c r="K2434">
        <v>168.44651785415999</v>
      </c>
      <c r="L2434">
        <v>176.56102135430601</v>
      </c>
      <c r="M2434">
        <v>45.380842045694202</v>
      </c>
      <c r="N2434">
        <v>0.65168420639230495</v>
      </c>
      <c r="O2434">
        <v>91.788038425782403</v>
      </c>
      <c r="P2434">
        <v>15.291175419792699</v>
      </c>
      <c r="Q2434">
        <v>0.119777960695444</v>
      </c>
    </row>
    <row r="2435" spans="1:17" hidden="1" x14ac:dyDescent="0.3">
      <c r="A2435" t="s">
        <v>5067</v>
      </c>
      <c r="B2435" t="s">
        <v>5068</v>
      </c>
      <c r="C2435" t="str">
        <f>IFERROR(VLOOKUP(Table1[[#This Row],[Ticker]],[1]!Table2[[Symbol]:[Industry]],2,FALSE),"-")</f>
        <v>-</v>
      </c>
      <c r="D2435" t="s">
        <v>72</v>
      </c>
      <c r="E2435">
        <v>204.20797020000001</v>
      </c>
      <c r="F2435">
        <v>35.159999999999997</v>
      </c>
      <c r="G2435">
        <v>-54.955734248667603</v>
      </c>
      <c r="H2435">
        <v>1.80799519149758</v>
      </c>
      <c r="I2435">
        <v>-51.453936835268102</v>
      </c>
      <c r="J2435">
        <v>2.75703356158904</v>
      </c>
      <c r="K2435">
        <v>34.781043957998797</v>
      </c>
      <c r="L2435">
        <v>41.8657374188953</v>
      </c>
      <c r="M2435">
        <v>64.163961578483097</v>
      </c>
      <c r="N2435">
        <v>1.2858321374213</v>
      </c>
      <c r="O2435">
        <v>93.401592718998799</v>
      </c>
      <c r="P2435">
        <v>17.1999999999999</v>
      </c>
      <c r="Q2435">
        <v>-2.2561346308841001E-2</v>
      </c>
    </row>
    <row r="2436" spans="1:17" hidden="1" x14ac:dyDescent="0.3">
      <c r="A2436" t="s">
        <v>5069</v>
      </c>
      <c r="B2436" t="s">
        <v>5070</v>
      </c>
      <c r="C2436" t="str">
        <f>IFERROR(VLOOKUP(Table1[[#This Row],[Ticker]],[1]!Table2[[Symbol]:[Industry]],2,FALSE),"-")</f>
        <v>-</v>
      </c>
      <c r="D2436" t="s">
        <v>124</v>
      </c>
      <c r="E2436">
        <v>203.98194599999999</v>
      </c>
      <c r="F2436">
        <v>23.12</v>
      </c>
      <c r="G2436">
        <v>56.387123873098901</v>
      </c>
      <c r="H2436">
        <v>-13.275326196357099</v>
      </c>
      <c r="I2436">
        <v>-38.050076502658001</v>
      </c>
      <c r="J2436">
        <v>-1.4005082430115701</v>
      </c>
      <c r="K2436">
        <v>24.499948863326999</v>
      </c>
      <c r="L2436">
        <v>22.603024527575801</v>
      </c>
      <c r="M2436">
        <v>31.593179546268299</v>
      </c>
      <c r="N2436">
        <v>0.58551708429707505</v>
      </c>
      <c r="O2436">
        <v>72.837370242214504</v>
      </c>
      <c r="P2436">
        <v>140.33264033264001</v>
      </c>
      <c r="Q2436">
        <v>0.102706519502568</v>
      </c>
    </row>
    <row r="2437" spans="1:17" hidden="1" x14ac:dyDescent="0.3">
      <c r="A2437" t="s">
        <v>5071</v>
      </c>
      <c r="B2437" t="s">
        <v>5072</v>
      </c>
      <c r="C2437" t="str">
        <f>IFERROR(VLOOKUP(Table1[[#This Row],[Ticker]],[1]!Table2[[Symbol]:[Industry]],2,FALSE),"-")</f>
        <v>-</v>
      </c>
      <c r="D2437" t="s">
        <v>139</v>
      </c>
      <c r="E2437">
        <v>203.96534894999999</v>
      </c>
      <c r="F2437">
        <v>116.25</v>
      </c>
      <c r="G2437">
        <v>-46.070940351328296</v>
      </c>
      <c r="H2437">
        <v>-21.207314531976799</v>
      </c>
      <c r="I2437">
        <v>-46.911775257240997</v>
      </c>
      <c r="J2437">
        <v>-5.6015449795452703</v>
      </c>
      <c r="K2437">
        <v>132.312360955728</v>
      </c>
      <c r="L2437">
        <v>142.021250525759</v>
      </c>
      <c r="M2437">
        <v>32.474258029800502</v>
      </c>
      <c r="N2437">
        <v>1.3349517619737801</v>
      </c>
      <c r="O2437">
        <v>72.731182795698899</v>
      </c>
      <c r="P2437">
        <v>3.51736420302761</v>
      </c>
      <c r="Q2437">
        <v>0.15695119437028399</v>
      </c>
    </row>
    <row r="2438" spans="1:17" hidden="1" x14ac:dyDescent="0.3">
      <c r="A2438" t="s">
        <v>5073</v>
      </c>
      <c r="B2438" t="s">
        <v>5074</v>
      </c>
      <c r="C2438" t="str">
        <f>IFERROR(VLOOKUP(Table1[[#This Row],[Ticker]],[1]!Table2[[Symbol]:[Industry]],2,FALSE),"-")</f>
        <v>-</v>
      </c>
      <c r="D2438" t="s">
        <v>632</v>
      </c>
      <c r="E2438">
        <v>203.93516159999999</v>
      </c>
      <c r="F2438">
        <v>179.84</v>
      </c>
      <c r="G2438">
        <v>88.197214330099101</v>
      </c>
      <c r="H2438">
        <v>111.72529272850799</v>
      </c>
      <c r="I2438">
        <v>95.524866046871495</v>
      </c>
      <c r="J2438">
        <v>13.5882023927578</v>
      </c>
      <c r="K2438">
        <v>117.842034859419</v>
      </c>
      <c r="L2438">
        <v>95.326163601945694</v>
      </c>
      <c r="M2438">
        <v>77.327310484023101</v>
      </c>
      <c r="N2438">
        <v>3.4137923967619601</v>
      </c>
      <c r="O2438">
        <v>17.548932384341601</v>
      </c>
      <c r="P2438">
        <v>133.55844155844099</v>
      </c>
      <c r="Q2438">
        <v>6.5738740734652995E-2</v>
      </c>
    </row>
    <row r="2439" spans="1:17" hidden="1" x14ac:dyDescent="0.3">
      <c r="A2439" t="s">
        <v>5075</v>
      </c>
      <c r="B2439" t="s">
        <v>5076</v>
      </c>
      <c r="C2439" t="str">
        <f>IFERROR(VLOOKUP(Table1[[#This Row],[Ticker]],[1]!Table2[[Symbol]:[Industry]],2,FALSE),"-")</f>
        <v>-</v>
      </c>
      <c r="D2439" t="s">
        <v>300</v>
      </c>
      <c r="E2439">
        <v>203.84825285700001</v>
      </c>
      <c r="F2439">
        <v>79.91</v>
      </c>
      <c r="G2439">
        <v>-87.258925738029305</v>
      </c>
      <c r="H2439">
        <v>-19.020863158814699</v>
      </c>
      <c r="I2439">
        <v>-59.376106357099097</v>
      </c>
      <c r="J2439">
        <v>-5.8555962693761403</v>
      </c>
      <c r="K2439">
        <v>91.542678293380405</v>
      </c>
      <c r="L2439">
        <v>128.853466571186</v>
      </c>
      <c r="M2439">
        <v>22.412718644983102</v>
      </c>
      <c r="N2439">
        <v>1.31317862158933</v>
      </c>
      <c r="O2439">
        <v>184.00700788386899</v>
      </c>
      <c r="P2439">
        <v>3.10967741935483</v>
      </c>
      <c r="Q2439">
        <v>7.5121316249080004E-3</v>
      </c>
    </row>
    <row r="2440" spans="1:17" hidden="1" x14ac:dyDescent="0.3">
      <c r="A2440" t="s">
        <v>5077</v>
      </c>
      <c r="B2440" t="s">
        <v>5078</v>
      </c>
      <c r="C2440" t="str">
        <f>IFERROR(VLOOKUP(Table1[[#This Row],[Ticker]],[1]!Table2[[Symbol]:[Industry]],2,FALSE),"-")</f>
        <v>-</v>
      </c>
      <c r="D2440" t="s">
        <v>306</v>
      </c>
      <c r="E2440">
        <v>203.69036919000001</v>
      </c>
      <c r="F2440">
        <v>21</v>
      </c>
      <c r="G2440">
        <v>236.72790170989299</v>
      </c>
      <c r="H2440">
        <v>19.938434744878698</v>
      </c>
      <c r="I2440">
        <v>55.090638653706897</v>
      </c>
      <c r="J2440">
        <v>-6.9925109064540703</v>
      </c>
      <c r="K2440">
        <v>18.430110153675201</v>
      </c>
      <c r="L2440">
        <v>13.6073453626536</v>
      </c>
      <c r="M2440">
        <v>59.818569874809199</v>
      </c>
      <c r="N2440">
        <v>1.2752370868573799</v>
      </c>
      <c r="O2440">
        <v>7.6666666666666599</v>
      </c>
      <c r="P2440">
        <v>288.888888888888</v>
      </c>
    </row>
    <row r="2441" spans="1:17" hidden="1" x14ac:dyDescent="0.3">
      <c r="A2441" t="s">
        <v>5079</v>
      </c>
      <c r="B2441" t="s">
        <v>5080</v>
      </c>
      <c r="C2441" t="str">
        <f>IFERROR(VLOOKUP(Table1[[#This Row],[Ticker]],[1]!Table2[[Symbol]:[Industry]],2,FALSE),"-")</f>
        <v>-</v>
      </c>
      <c r="D2441" t="s">
        <v>306</v>
      </c>
      <c r="E2441">
        <v>203.633624</v>
      </c>
      <c r="F2441">
        <v>80.89</v>
      </c>
      <c r="G2441">
        <v>-61.1261456082213</v>
      </c>
      <c r="H2441">
        <v>-7.3449797514036499</v>
      </c>
      <c r="I2441">
        <v>-43.758007658899899</v>
      </c>
      <c r="J2441">
        <v>-6.3526160379123897E-2</v>
      </c>
      <c r="K2441">
        <v>83.530789380138302</v>
      </c>
      <c r="L2441">
        <v>93.6921570848166</v>
      </c>
      <c r="M2441">
        <v>50.0948944173035</v>
      </c>
      <c r="N2441">
        <v>1.0689866083090001</v>
      </c>
      <c r="O2441">
        <v>66.027939176659601</v>
      </c>
      <c r="P2441">
        <v>13.0538085255066</v>
      </c>
    </row>
    <row r="2442" spans="1:17" hidden="1" x14ac:dyDescent="0.3">
      <c r="A2442" t="s">
        <v>5081</v>
      </c>
      <c r="B2442" t="s">
        <v>5082</v>
      </c>
      <c r="C2442" t="str">
        <f>IFERROR(VLOOKUP(Table1[[#This Row],[Ticker]],[1]!Table2[[Symbol]:[Industry]],2,FALSE),"-")</f>
        <v>-</v>
      </c>
      <c r="D2442" t="s">
        <v>193</v>
      </c>
      <c r="E2442">
        <v>203.62806749999999</v>
      </c>
      <c r="F2442">
        <v>204</v>
      </c>
      <c r="G2442">
        <v>14.354441089721099</v>
      </c>
      <c r="H2442">
        <v>-12.150924505787501</v>
      </c>
      <c r="I2442">
        <v>19.2928026715221</v>
      </c>
      <c r="J2442">
        <v>7.0811801874058098</v>
      </c>
      <c r="K2442">
        <v>209.19454890603299</v>
      </c>
      <c r="L2442">
        <v>180.37017650837399</v>
      </c>
      <c r="M2442">
        <v>47.038348089666997</v>
      </c>
      <c r="N2442">
        <v>0.52170400679379203</v>
      </c>
      <c r="O2442">
        <v>27.1323529411764</v>
      </c>
      <c r="P2442">
        <v>53.383458646616504</v>
      </c>
      <c r="Q2442">
        <v>-1.1033608052599999E-4</v>
      </c>
    </row>
    <row r="2443" spans="1:17" hidden="1" x14ac:dyDescent="0.3">
      <c r="A2443" t="s">
        <v>5083</v>
      </c>
      <c r="B2443" t="s">
        <v>5084</v>
      </c>
      <c r="C2443" t="str">
        <f>IFERROR(VLOOKUP(Table1[[#This Row],[Ticker]],[1]!Table2[[Symbol]:[Industry]],2,FALSE),"-")</f>
        <v>-</v>
      </c>
      <c r="D2443" t="s">
        <v>212</v>
      </c>
      <c r="E2443">
        <v>203.1152103</v>
      </c>
      <c r="F2443">
        <v>163.98</v>
      </c>
      <c r="G2443">
        <v>313.42494430222303</v>
      </c>
      <c r="H2443">
        <v>55.028378851181401</v>
      </c>
      <c r="I2443">
        <v>108.822640268597</v>
      </c>
      <c r="J2443">
        <v>9.2628686677069094</v>
      </c>
      <c r="K2443">
        <v>113.31985838493701</v>
      </c>
      <c r="L2443">
        <v>80.4015849657237</v>
      </c>
      <c r="M2443">
        <v>99.657959581653301</v>
      </c>
      <c r="N2443">
        <v>0.25840890797590998</v>
      </c>
      <c r="O2443">
        <v>0</v>
      </c>
      <c r="P2443">
        <v>352.35862068965503</v>
      </c>
      <c r="Q2443">
        <v>9.0033583966819999E-2</v>
      </c>
    </row>
    <row r="2444" spans="1:17" hidden="1" x14ac:dyDescent="0.3">
      <c r="A2444" t="s">
        <v>5085</v>
      </c>
      <c r="B2444" t="s">
        <v>5086</v>
      </c>
      <c r="C2444" t="str">
        <f>IFERROR(VLOOKUP(Table1[[#This Row],[Ticker]],[1]!Table2[[Symbol]:[Industry]],2,FALSE),"-")</f>
        <v>-</v>
      </c>
      <c r="D2444" t="s">
        <v>1187</v>
      </c>
      <c r="E2444">
        <v>202.87711230400001</v>
      </c>
      <c r="F2444">
        <v>150.72</v>
      </c>
      <c r="G2444">
        <v>-45.208845167470301</v>
      </c>
      <c r="H2444">
        <v>10.5343487551301</v>
      </c>
      <c r="I2444">
        <v>-30.3478559168732</v>
      </c>
      <c r="J2444">
        <v>6.4600798071282197</v>
      </c>
      <c r="K2444">
        <v>151.065464739367</v>
      </c>
      <c r="L2444">
        <v>167.64914382715699</v>
      </c>
      <c r="M2444">
        <v>49.8702745768095</v>
      </c>
      <c r="N2444">
        <v>1.17522749297359</v>
      </c>
      <c r="O2444">
        <v>99.0777600849257</v>
      </c>
      <c r="P2444">
        <v>20.0956175298804</v>
      </c>
      <c r="Q2444">
        <v>9.0271411350227995E-2</v>
      </c>
    </row>
    <row r="2445" spans="1:17" hidden="1" x14ac:dyDescent="0.3">
      <c r="A2445" t="s">
        <v>5087</v>
      </c>
      <c r="B2445" t="s">
        <v>5088</v>
      </c>
      <c r="C2445" t="str">
        <f>IFERROR(VLOOKUP(Table1[[#This Row],[Ticker]],[1]!Table2[[Symbol]:[Industry]],2,FALSE),"-")</f>
        <v>-</v>
      </c>
      <c r="D2445" t="s">
        <v>1374</v>
      </c>
      <c r="E2445">
        <v>202.70780600000001</v>
      </c>
      <c r="F2445">
        <v>395.8</v>
      </c>
      <c r="G2445">
        <v>7.52330280640947</v>
      </c>
      <c r="H2445">
        <v>-10.8200972922271</v>
      </c>
      <c r="I2445">
        <v>-19.551867437942601</v>
      </c>
      <c r="J2445">
        <v>0.51583665714646598</v>
      </c>
      <c r="K2445">
        <v>402.232622553608</v>
      </c>
      <c r="L2445">
        <v>370.13095585554998</v>
      </c>
      <c r="M2445">
        <v>49.951327755060802</v>
      </c>
      <c r="N2445">
        <v>1.0029970634993299</v>
      </c>
      <c r="O2445">
        <v>36.129358261748301</v>
      </c>
      <c r="P2445">
        <v>62.279622796227898</v>
      </c>
      <c r="Q2445">
        <v>4.5005963755507E-2</v>
      </c>
    </row>
    <row r="2446" spans="1:17" hidden="1" x14ac:dyDescent="0.3">
      <c r="A2446" t="s">
        <v>5089</v>
      </c>
      <c r="B2446" t="s">
        <v>5090</v>
      </c>
      <c r="C2446" t="str">
        <f>IFERROR(VLOOKUP(Table1[[#This Row],[Ticker]],[1]!Table2[[Symbol]:[Industry]],2,FALSE),"-")</f>
        <v>-</v>
      </c>
      <c r="D2446" t="s">
        <v>1647</v>
      </c>
      <c r="E2446">
        <v>202.61626000000001</v>
      </c>
      <c r="F2446">
        <v>287</v>
      </c>
      <c r="G2446">
        <v>-48.518668099987401</v>
      </c>
      <c r="H2446">
        <v>0.25176917731926401</v>
      </c>
      <c r="I2446">
        <v>-34.183443933118703</v>
      </c>
      <c r="J2446">
        <v>0.99616098221112603</v>
      </c>
      <c r="K2446">
        <v>286.04177927857</v>
      </c>
      <c r="L2446">
        <v>325.52035788431601</v>
      </c>
      <c r="M2446">
        <v>67.283436980754203</v>
      </c>
      <c r="N2446">
        <v>0.44385245901639298</v>
      </c>
      <c r="O2446">
        <v>80.139372822299606</v>
      </c>
      <c r="P2446">
        <v>12.065599375244</v>
      </c>
      <c r="Q2446">
        <v>7.5248882673403003E-2</v>
      </c>
    </row>
    <row r="2447" spans="1:17" hidden="1" x14ac:dyDescent="0.3">
      <c r="A2447" t="s">
        <v>5091</v>
      </c>
      <c r="B2447" t="s">
        <v>5092</v>
      </c>
      <c r="C2447" t="str">
        <f>IFERROR(VLOOKUP(Table1[[#This Row],[Ticker]],[1]!Table2[[Symbol]:[Industry]],2,FALSE),"-")</f>
        <v>-</v>
      </c>
      <c r="D2447" t="s">
        <v>133</v>
      </c>
      <c r="E2447">
        <v>202.53937977000001</v>
      </c>
      <c r="F2447">
        <v>50.72</v>
      </c>
      <c r="G2447">
        <v>-78.219529439810998</v>
      </c>
      <c r="H2447">
        <v>46.851487288665197</v>
      </c>
      <c r="I2447">
        <v>-11.038302732403</v>
      </c>
      <c r="J2447">
        <v>6.3318420965935296</v>
      </c>
      <c r="K2447">
        <v>41.973129573426299</v>
      </c>
      <c r="M2447">
        <v>65.762011166783395</v>
      </c>
      <c r="N2447">
        <v>2.77698737663825</v>
      </c>
      <c r="O2447">
        <v>114.313880126182</v>
      </c>
      <c r="P2447">
        <v>64.408427876823296</v>
      </c>
    </row>
    <row r="2448" spans="1:17" hidden="1" x14ac:dyDescent="0.3">
      <c r="A2448" t="s">
        <v>5093</v>
      </c>
      <c r="B2448" t="s">
        <v>5094</v>
      </c>
      <c r="C2448" t="str">
        <f>IFERROR(VLOOKUP(Table1[[#This Row],[Ticker]],[1]!Table2[[Symbol]:[Industry]],2,FALSE),"-")</f>
        <v>-</v>
      </c>
      <c r="D2448" t="s">
        <v>632</v>
      </c>
      <c r="E2448">
        <v>202.30070484000001</v>
      </c>
      <c r="F2448">
        <v>9.51</v>
      </c>
      <c r="G2448">
        <v>-18.795750137840599</v>
      </c>
      <c r="H2448">
        <v>-0.76589532871733301</v>
      </c>
      <c r="I2448">
        <v>-37.434185239615203</v>
      </c>
      <c r="J2448">
        <v>-1.9015975676303201</v>
      </c>
      <c r="K2448">
        <v>9.2193158179805206</v>
      </c>
      <c r="L2448">
        <v>9.5670233844048393</v>
      </c>
      <c r="M2448">
        <v>46.5351408594221</v>
      </c>
      <c r="N2448">
        <v>1.14935975015213</v>
      </c>
      <c r="O2448">
        <v>46.161934805467901</v>
      </c>
      <c r="P2448">
        <v>18.874999999999901</v>
      </c>
      <c r="Q2448">
        <v>1.3831613994880001E-2</v>
      </c>
    </row>
    <row r="2449" spans="1:17" hidden="1" x14ac:dyDescent="0.3">
      <c r="A2449" t="s">
        <v>5095</v>
      </c>
      <c r="B2449" t="s">
        <v>5096</v>
      </c>
      <c r="C2449" t="str">
        <f>IFERROR(VLOOKUP(Table1[[#This Row],[Ticker]],[1]!Table2[[Symbol]:[Industry]],2,FALSE),"-")</f>
        <v>-</v>
      </c>
      <c r="D2449" t="s">
        <v>46</v>
      </c>
      <c r="E2449">
        <v>202.29350775</v>
      </c>
      <c r="F2449">
        <v>18.7</v>
      </c>
      <c r="G2449">
        <v>-60.760554850065098</v>
      </c>
      <c r="H2449">
        <v>-16.0685292027797</v>
      </c>
      <c r="I2449">
        <v>-35.2247800402141</v>
      </c>
      <c r="J2449">
        <v>-5.9736759324792201</v>
      </c>
      <c r="K2449">
        <v>20.361625320710399</v>
      </c>
      <c r="L2449">
        <v>22.574466161380901</v>
      </c>
      <c r="M2449">
        <v>18.8026757813915</v>
      </c>
      <c r="N2449">
        <v>0.89516728624535302</v>
      </c>
      <c r="O2449">
        <v>96.524064171123001</v>
      </c>
      <c r="P2449">
        <v>22.622950819672099</v>
      </c>
      <c r="Q2449">
        <v>0.24780872963946099</v>
      </c>
    </row>
    <row r="2450" spans="1:17" hidden="1" x14ac:dyDescent="0.3">
      <c r="A2450" t="s">
        <v>5097</v>
      </c>
      <c r="B2450" t="s">
        <v>5098</v>
      </c>
      <c r="C2450" t="str">
        <f>IFERROR(VLOOKUP(Table1[[#This Row],[Ticker]],[1]!Table2[[Symbol]:[Industry]],2,FALSE),"-")</f>
        <v>-</v>
      </c>
      <c r="D2450" t="s">
        <v>303</v>
      </c>
      <c r="E2450">
        <v>202.29302225000001</v>
      </c>
      <c r="F2450">
        <v>113.65</v>
      </c>
      <c r="G2450">
        <v>-29.7642448869654</v>
      </c>
      <c r="I2450">
        <v>-14.127733626712001</v>
      </c>
      <c r="M2450">
        <v>0</v>
      </c>
      <c r="O2450">
        <v>0</v>
      </c>
      <c r="P2450">
        <v>0</v>
      </c>
    </row>
    <row r="2451" spans="1:17" hidden="1" x14ac:dyDescent="0.3">
      <c r="A2451" t="s">
        <v>5099</v>
      </c>
      <c r="B2451" t="s">
        <v>5100</v>
      </c>
      <c r="C2451" t="str">
        <f>IFERROR(VLOOKUP(Table1[[#This Row],[Ticker]],[1]!Table2[[Symbol]:[Industry]],2,FALSE),"-")</f>
        <v>-</v>
      </c>
      <c r="D2451" t="s">
        <v>21</v>
      </c>
      <c r="E2451">
        <v>201.88283547699999</v>
      </c>
      <c r="F2451">
        <v>110.11</v>
      </c>
      <c r="G2451">
        <v>68.453576895212706</v>
      </c>
      <c r="H2451">
        <v>-13.4768355261147</v>
      </c>
      <c r="I2451">
        <v>-5.2157652785418902</v>
      </c>
      <c r="J2451">
        <v>2.1913070425666401</v>
      </c>
      <c r="K2451">
        <v>107.86417504401101</v>
      </c>
      <c r="L2451">
        <v>94.519006394020195</v>
      </c>
      <c r="M2451">
        <v>54.242902809851799</v>
      </c>
      <c r="N2451">
        <v>0.27895144529286398</v>
      </c>
      <c r="O2451">
        <v>34.047770411406702</v>
      </c>
      <c r="P2451">
        <v>103.718778908418</v>
      </c>
      <c r="Q2451">
        <v>6.8301150524466003E-2</v>
      </c>
    </row>
    <row r="2452" spans="1:17" hidden="1" x14ac:dyDescent="0.3">
      <c r="A2452" t="s">
        <v>5101</v>
      </c>
      <c r="B2452" t="s">
        <v>5102</v>
      </c>
      <c r="C2452" t="str">
        <f>IFERROR(VLOOKUP(Table1[[#This Row],[Ticker]],[1]!Table2[[Symbol]:[Industry]],2,FALSE),"-")</f>
        <v>-</v>
      </c>
      <c r="D2452" t="s">
        <v>2598</v>
      </c>
      <c r="E2452">
        <v>201.49799999999999</v>
      </c>
      <c r="F2452">
        <v>112.46</v>
      </c>
      <c r="G2452">
        <v>248.25256183572299</v>
      </c>
      <c r="H2452">
        <v>12.655407777625101</v>
      </c>
      <c r="I2452">
        <v>-23.4341852396152</v>
      </c>
      <c r="J2452">
        <v>24.4741182461043</v>
      </c>
      <c r="K2452">
        <v>87.048448063097695</v>
      </c>
      <c r="L2452">
        <v>91.758539492651394</v>
      </c>
      <c r="M2452">
        <v>82.464711747282095</v>
      </c>
      <c r="N2452">
        <v>2.48870574717197</v>
      </c>
      <c r="O2452">
        <v>23.2171438733772</v>
      </c>
      <c r="P2452">
        <v>278.01680672268901</v>
      </c>
      <c r="Q2452">
        <v>6.3598439197627005E-2</v>
      </c>
    </row>
    <row r="2453" spans="1:17" hidden="1" x14ac:dyDescent="0.3">
      <c r="A2453" t="s">
        <v>5103</v>
      </c>
      <c r="B2453" t="s">
        <v>5104</v>
      </c>
      <c r="C2453" t="str">
        <f>IFERROR(VLOOKUP(Table1[[#This Row],[Ticker]],[1]!Table2[[Symbol]:[Industry]],2,FALSE),"-")</f>
        <v>-</v>
      </c>
      <c r="D2453" t="s">
        <v>402</v>
      </c>
      <c r="E2453">
        <v>200.63120795999899</v>
      </c>
      <c r="F2453">
        <v>133.19999999999999</v>
      </c>
      <c r="G2453">
        <v>-41.610704185443304</v>
      </c>
      <c r="H2453">
        <v>29.712449855510101</v>
      </c>
      <c r="I2453">
        <v>-25.974192925189801</v>
      </c>
      <c r="J2453">
        <v>-1.1390703345148501</v>
      </c>
      <c r="K2453">
        <v>107.91190447725501</v>
      </c>
      <c r="L2453">
        <v>87.728212135915399</v>
      </c>
      <c r="M2453">
        <v>85.350066153873598</v>
      </c>
      <c r="N2453">
        <v>4.8022598870056497</v>
      </c>
      <c r="O2453">
        <v>13.4384384384384</v>
      </c>
      <c r="P2453">
        <v>75.263157894736807</v>
      </c>
    </row>
    <row r="2454" spans="1:17" hidden="1" x14ac:dyDescent="0.3">
      <c r="A2454" t="s">
        <v>5105</v>
      </c>
      <c r="B2454" t="s">
        <v>5106</v>
      </c>
      <c r="C2454" t="str">
        <f>IFERROR(VLOOKUP(Table1[[#This Row],[Ticker]],[1]!Table2[[Symbol]:[Industry]],2,FALSE),"-")</f>
        <v>-</v>
      </c>
      <c r="D2454" t="s">
        <v>1616</v>
      </c>
      <c r="E2454">
        <v>200.43854999999999</v>
      </c>
      <c r="F2454">
        <v>312.14999999999998</v>
      </c>
      <c r="G2454">
        <v>188.10744554073301</v>
      </c>
      <c r="H2454">
        <v>-1.90526601886013</v>
      </c>
      <c r="I2454">
        <v>20.856050157071699</v>
      </c>
      <c r="J2454">
        <v>6.3304418606070998</v>
      </c>
      <c r="K2454">
        <v>303.52711914042698</v>
      </c>
      <c r="L2454">
        <v>241.42760977486401</v>
      </c>
      <c r="M2454">
        <v>63.683545271715197</v>
      </c>
      <c r="N2454">
        <v>0.54254286991311496</v>
      </c>
      <c r="O2454">
        <v>8.9380105718404703</v>
      </c>
      <c r="P2454">
        <v>237.82467532467501</v>
      </c>
      <c r="Q2454">
        <v>0.124363953432597</v>
      </c>
    </row>
    <row r="2455" spans="1:17" hidden="1" x14ac:dyDescent="0.3">
      <c r="A2455" t="s">
        <v>5107</v>
      </c>
      <c r="B2455" t="s">
        <v>5108</v>
      </c>
      <c r="C2455" t="str">
        <f>IFERROR(VLOOKUP(Table1[[#This Row],[Ticker]],[1]!Table2[[Symbol]:[Industry]],2,FALSE),"-")</f>
        <v>-</v>
      </c>
      <c r="D2455" t="s">
        <v>72</v>
      </c>
      <c r="E2455">
        <v>199.94021875000001</v>
      </c>
      <c r="F2455">
        <v>160.9</v>
      </c>
      <c r="G2455">
        <v>44.332271018682597</v>
      </c>
      <c r="H2455">
        <v>5.3148467264760697</v>
      </c>
      <c r="I2455">
        <v>-9.3068867211745605</v>
      </c>
      <c r="J2455">
        <v>-2.8370691216585802</v>
      </c>
      <c r="K2455">
        <v>152.78559248751299</v>
      </c>
      <c r="L2455">
        <v>138.28562498734499</v>
      </c>
      <c r="M2455">
        <v>65.0020367976107</v>
      </c>
      <c r="N2455">
        <v>1.80728169708929</v>
      </c>
      <c r="O2455">
        <v>4.7234307022995603</v>
      </c>
      <c r="P2455">
        <v>88.827602394085204</v>
      </c>
      <c r="Q2455">
        <v>8.0811846127348999E-2</v>
      </c>
    </row>
    <row r="2456" spans="1:17" hidden="1" x14ac:dyDescent="0.3">
      <c r="A2456" t="s">
        <v>5109</v>
      </c>
      <c r="B2456" t="s">
        <v>5110</v>
      </c>
      <c r="C2456" t="str">
        <f>IFERROR(VLOOKUP(Table1[[#This Row],[Ticker]],[1]!Table2[[Symbol]:[Industry]],2,FALSE),"-")</f>
        <v>-</v>
      </c>
      <c r="D2456" t="s">
        <v>306</v>
      </c>
      <c r="E2456">
        <v>199.80811270000001</v>
      </c>
      <c r="F2456">
        <v>221.32</v>
      </c>
      <c r="G2456">
        <v>-12.353104303411101</v>
      </c>
      <c r="H2456">
        <v>14.4985735357515</v>
      </c>
      <c r="I2456">
        <v>3.0037826474345701</v>
      </c>
      <c r="J2456">
        <v>6.0095699474301796</v>
      </c>
      <c r="K2456">
        <v>205.05904544454799</v>
      </c>
      <c r="L2456">
        <v>200.320439787808</v>
      </c>
      <c r="M2456">
        <v>68.362069707579806</v>
      </c>
      <c r="N2456">
        <v>1.19090859934709</v>
      </c>
      <c r="O2456">
        <v>19.035785288270301</v>
      </c>
      <c r="P2456">
        <v>36.071318782662097</v>
      </c>
      <c r="Q2456">
        <v>-4.0334808854009002E-2</v>
      </c>
    </row>
    <row r="2457" spans="1:17" hidden="1" x14ac:dyDescent="0.3">
      <c r="A2457" t="s">
        <v>5111</v>
      </c>
      <c r="B2457" t="s">
        <v>5112</v>
      </c>
      <c r="C2457" t="str">
        <f>IFERROR(VLOOKUP(Table1[[#This Row],[Ticker]],[1]!Table2[[Symbol]:[Industry]],2,FALSE),"-")</f>
        <v>-</v>
      </c>
      <c r="D2457" t="s">
        <v>51</v>
      </c>
      <c r="E2457">
        <v>199.35486299999999</v>
      </c>
      <c r="F2457">
        <v>49.53</v>
      </c>
      <c r="G2457">
        <v>-26.090658920262602</v>
      </c>
      <c r="H2457">
        <v>23.8374315189985</v>
      </c>
      <c r="I2457">
        <v>-26.4640168125527</v>
      </c>
      <c r="J2457">
        <v>4.1451401918009303</v>
      </c>
      <c r="K2457">
        <v>46.894590710890697</v>
      </c>
      <c r="L2457">
        <v>50.569263126122202</v>
      </c>
      <c r="M2457">
        <v>66.366557219103399</v>
      </c>
      <c r="N2457">
        <v>1.9319859299547699</v>
      </c>
      <c r="O2457">
        <v>49.202503533212202</v>
      </c>
      <c r="P2457">
        <v>25.551330798479</v>
      </c>
      <c r="Q2457">
        <v>0.16043362772229999</v>
      </c>
    </row>
    <row r="2458" spans="1:17" hidden="1" x14ac:dyDescent="0.3">
      <c r="A2458" t="s">
        <v>5113</v>
      </c>
      <c r="B2458" t="s">
        <v>5114</v>
      </c>
      <c r="C2458" t="str">
        <f>IFERROR(VLOOKUP(Table1[[#This Row],[Ticker]],[1]!Table2[[Symbol]:[Industry]],2,FALSE),"-")</f>
        <v>-</v>
      </c>
      <c r="D2458" t="s">
        <v>306</v>
      </c>
      <c r="E2458">
        <v>199.24234007000001</v>
      </c>
      <c r="F2458">
        <v>154.05000000000001</v>
      </c>
      <c r="G2458">
        <v>-60.559393134943903</v>
      </c>
      <c r="H2458">
        <v>2.85071028788827</v>
      </c>
      <c r="I2458">
        <v>-29.0407410832157</v>
      </c>
      <c r="J2458">
        <v>1.3609296654851399</v>
      </c>
      <c r="K2458">
        <v>149.28949461657501</v>
      </c>
      <c r="L2458">
        <v>164.99591147119099</v>
      </c>
      <c r="M2458">
        <v>64.915697750445005</v>
      </c>
      <c r="N2458">
        <v>0.86543792248212803</v>
      </c>
      <c r="O2458">
        <v>72.671210645894107</v>
      </c>
      <c r="P2458">
        <v>17.595419847328198</v>
      </c>
      <c r="Q2458">
        <v>-5.6914513555510002E-3</v>
      </c>
    </row>
    <row r="2459" spans="1:17" hidden="1" x14ac:dyDescent="0.3">
      <c r="A2459" t="s">
        <v>5115</v>
      </c>
      <c r="B2459" t="s">
        <v>5116</v>
      </c>
      <c r="C2459" t="str">
        <f>IFERROR(VLOOKUP(Table1[[#This Row],[Ticker]],[1]!Table2[[Symbol]:[Industry]],2,FALSE),"-")</f>
        <v>-</v>
      </c>
      <c r="D2459" t="s">
        <v>306</v>
      </c>
      <c r="E2459">
        <v>198.958205384</v>
      </c>
      <c r="F2459">
        <v>145.30000000000001</v>
      </c>
      <c r="G2459">
        <v>-47.594427775776502</v>
      </c>
      <c r="H2459">
        <v>-6.3326792067701696</v>
      </c>
      <c r="I2459">
        <v>-28.202245749716099</v>
      </c>
      <c r="J2459">
        <v>1.6338324383879299</v>
      </c>
      <c r="K2459">
        <v>146.93192134526399</v>
      </c>
      <c r="L2459">
        <v>159.22690921633699</v>
      </c>
      <c r="M2459">
        <v>55.941710207271001</v>
      </c>
      <c r="N2459">
        <v>0.666380578599304</v>
      </c>
      <c r="O2459">
        <v>46.400011630079703</v>
      </c>
      <c r="P2459">
        <v>14.4094488188976</v>
      </c>
      <c r="Q2459">
        <v>-7.3120701761417994E-2</v>
      </c>
    </row>
    <row r="2460" spans="1:17" hidden="1" x14ac:dyDescent="0.3">
      <c r="A2460" t="s">
        <v>5117</v>
      </c>
      <c r="B2460" t="s">
        <v>5118</v>
      </c>
      <c r="C2460" t="str">
        <f>IFERROR(VLOOKUP(Table1[[#This Row],[Ticker]],[1]!Table2[[Symbol]:[Industry]],2,FALSE),"-")</f>
        <v>-</v>
      </c>
      <c r="D2460" t="s">
        <v>1470</v>
      </c>
      <c r="E2460">
        <v>198.80650399999999</v>
      </c>
      <c r="F2460">
        <v>134.66999999999999</v>
      </c>
      <c r="G2460">
        <v>-18.004908787380401</v>
      </c>
      <c r="H2460">
        <v>-0.276073907445199</v>
      </c>
      <c r="I2460">
        <v>-37.999977832478002</v>
      </c>
      <c r="J2460">
        <v>-2.24354794645514</v>
      </c>
      <c r="K2460">
        <v>135.345308096851</v>
      </c>
      <c r="L2460">
        <v>137.45698598921999</v>
      </c>
      <c r="M2460">
        <v>51.004642195766301</v>
      </c>
      <c r="N2460">
        <v>0.67692764360496105</v>
      </c>
      <c r="O2460">
        <v>46.134996658498501</v>
      </c>
      <c r="P2460">
        <v>33.933366484336098</v>
      </c>
      <c r="Q2460">
        <v>7.9172060551476006E-2</v>
      </c>
    </row>
    <row r="2461" spans="1:17" hidden="1" x14ac:dyDescent="0.3">
      <c r="A2461" t="s">
        <v>5119</v>
      </c>
      <c r="B2461" t="s">
        <v>5120</v>
      </c>
      <c r="C2461" t="str">
        <f>IFERROR(VLOOKUP(Table1[[#This Row],[Ticker]],[1]!Table2[[Symbol]:[Industry]],2,FALSE),"-")</f>
        <v>-</v>
      </c>
      <c r="D2461" t="s">
        <v>127</v>
      </c>
      <c r="E2461">
        <v>198.71492850000001</v>
      </c>
      <c r="F2461">
        <v>578.1</v>
      </c>
      <c r="G2461">
        <v>138.24688167770699</v>
      </c>
      <c r="H2461">
        <v>43.178504189085203</v>
      </c>
      <c r="I2461">
        <v>105.181826312589</v>
      </c>
      <c r="J2461">
        <v>-1.74903597025367</v>
      </c>
      <c r="K2461">
        <v>486.19289368978201</v>
      </c>
      <c r="L2461">
        <v>362.948631416441</v>
      </c>
      <c r="M2461">
        <v>62.335442529024498</v>
      </c>
      <c r="N2461">
        <v>0.25297259259139698</v>
      </c>
      <c r="O2461">
        <v>11.918353226085401</v>
      </c>
      <c r="P2461">
        <v>187.61194029850699</v>
      </c>
      <c r="Q2461">
        <v>0.16175144520840601</v>
      </c>
    </row>
    <row r="2462" spans="1:17" hidden="1" x14ac:dyDescent="0.3">
      <c r="A2462" t="s">
        <v>5121</v>
      </c>
      <c r="B2462" t="s">
        <v>5122</v>
      </c>
      <c r="C2462" t="str">
        <f>IFERROR(VLOOKUP(Table1[[#This Row],[Ticker]],[1]!Table2[[Symbol]:[Industry]],2,FALSE),"-")</f>
        <v>-</v>
      </c>
      <c r="D2462" t="s">
        <v>262</v>
      </c>
      <c r="E2462">
        <v>198.59458847499999</v>
      </c>
      <c r="F2462">
        <v>143.15</v>
      </c>
      <c r="G2462">
        <v>135.574031294684</v>
      </c>
      <c r="H2462">
        <v>56.872905660869002</v>
      </c>
      <c r="I2462">
        <v>62.709820418995101</v>
      </c>
      <c r="J2462">
        <v>20.352865149356099</v>
      </c>
      <c r="K2462">
        <v>96.260438285726096</v>
      </c>
      <c r="L2462">
        <v>72.801732896378098</v>
      </c>
      <c r="M2462">
        <v>87.407726513140304</v>
      </c>
      <c r="N2462">
        <v>1.7043158861340599</v>
      </c>
      <c r="O2462">
        <v>8.5225288159273394</v>
      </c>
      <c r="P2462">
        <v>207.84946236559099</v>
      </c>
    </row>
    <row r="2463" spans="1:17" hidden="1" x14ac:dyDescent="0.3">
      <c r="A2463" t="s">
        <v>5123</v>
      </c>
      <c r="B2463" t="s">
        <v>5124</v>
      </c>
      <c r="C2463" t="str">
        <f>IFERROR(VLOOKUP(Table1[[#This Row],[Ticker]],[1]!Table2[[Symbol]:[Industry]],2,FALSE),"-")</f>
        <v>-</v>
      </c>
      <c r="D2463" t="s">
        <v>113</v>
      </c>
      <c r="E2463">
        <v>198.20636730199999</v>
      </c>
      <c r="F2463">
        <v>90.51</v>
      </c>
      <c r="G2463">
        <v>-0.74072386059341899</v>
      </c>
      <c r="H2463">
        <v>-0.127249964534976</v>
      </c>
      <c r="I2463">
        <v>-17.325594589278801</v>
      </c>
      <c r="J2463">
        <v>5.6203272973968703</v>
      </c>
      <c r="K2463">
        <v>88.265594215318401</v>
      </c>
      <c r="L2463">
        <v>90.184659468576598</v>
      </c>
      <c r="M2463">
        <v>72.672415841365094</v>
      </c>
      <c r="N2463">
        <v>0.75669273853290198</v>
      </c>
      <c r="O2463">
        <v>76.555076787095302</v>
      </c>
      <c r="P2463">
        <v>31.3642960812772</v>
      </c>
      <c r="Q2463">
        <v>6.6321706257135002E-2</v>
      </c>
    </row>
    <row r="2464" spans="1:17" hidden="1" x14ac:dyDescent="0.3">
      <c r="A2464" t="s">
        <v>5125</v>
      </c>
      <c r="B2464" t="s">
        <v>5126</v>
      </c>
      <c r="C2464" t="str">
        <f>IFERROR(VLOOKUP(Table1[[#This Row],[Ticker]],[1]!Table2[[Symbol]:[Industry]],2,FALSE),"-")</f>
        <v>-</v>
      </c>
      <c r="D2464" t="s">
        <v>632</v>
      </c>
      <c r="E2464">
        <v>197.7156243</v>
      </c>
      <c r="F2464">
        <v>22.07</v>
      </c>
      <c r="G2464">
        <v>41.853173464511897</v>
      </c>
      <c r="H2464">
        <v>-11.6735291936437</v>
      </c>
      <c r="I2464">
        <v>-36.086715239158899</v>
      </c>
      <c r="J2464">
        <v>1.78979995837217</v>
      </c>
      <c r="K2464">
        <v>22.3013926903262</v>
      </c>
      <c r="L2464">
        <v>21.458393951046201</v>
      </c>
      <c r="M2464">
        <v>48.1605501901401</v>
      </c>
      <c r="N2464">
        <v>0.51749481294722899</v>
      </c>
      <c r="O2464">
        <v>39.510647938377801</v>
      </c>
      <c r="P2464">
        <v>79.285134037367897</v>
      </c>
      <c r="Q2464">
        <v>2.9810568067218001E-2</v>
      </c>
    </row>
    <row r="2465" spans="1:17" hidden="1" x14ac:dyDescent="0.3">
      <c r="A2465" t="s">
        <v>5127</v>
      </c>
      <c r="B2465" t="s">
        <v>5128</v>
      </c>
      <c r="C2465" t="str">
        <f>IFERROR(VLOOKUP(Table1[[#This Row],[Ticker]],[1]!Table2[[Symbol]:[Industry]],2,FALSE),"-")</f>
        <v>-</v>
      </c>
      <c r="D2465" t="s">
        <v>561</v>
      </c>
      <c r="E2465">
        <v>197.70354057500001</v>
      </c>
      <c r="F2465">
        <v>74.95</v>
      </c>
      <c r="G2465">
        <v>-45.786653850550898</v>
      </c>
      <c r="H2465">
        <v>-2.0783170841770602</v>
      </c>
      <c r="I2465">
        <v>-30.150142590297399</v>
      </c>
      <c r="J2465">
        <v>5.7787378846632196</v>
      </c>
      <c r="M2465">
        <v>67.028701878722401</v>
      </c>
      <c r="O2465">
        <v>29.686457638425601</v>
      </c>
      <c r="P2465">
        <v>23.070607553366099</v>
      </c>
    </row>
    <row r="2466" spans="1:17" hidden="1" x14ac:dyDescent="0.3">
      <c r="A2466" t="s">
        <v>5129</v>
      </c>
      <c r="B2466" t="s">
        <v>5130</v>
      </c>
      <c r="C2466" t="str">
        <f>IFERROR(VLOOKUP(Table1[[#This Row],[Ticker]],[1]!Table2[[Symbol]:[Industry]],2,FALSE),"-")</f>
        <v>-</v>
      </c>
      <c r="D2466" t="s">
        <v>669</v>
      </c>
      <c r="E2466">
        <v>197.694718795</v>
      </c>
      <c r="F2466">
        <v>225.3</v>
      </c>
      <c r="G2466">
        <v>-10.920680792062299</v>
      </c>
      <c r="H2466">
        <v>-4.5030660641504401</v>
      </c>
      <c r="I2466">
        <v>-15.7219681757401</v>
      </c>
      <c r="J2466">
        <v>-8.3148025520880697</v>
      </c>
      <c r="K2466">
        <v>229.569466365323</v>
      </c>
      <c r="L2466">
        <v>217.16565712299101</v>
      </c>
      <c r="M2466">
        <v>31.115727095454702</v>
      </c>
      <c r="N2466">
        <v>1.2168217892266699</v>
      </c>
      <c r="O2466">
        <v>31.935028105020201</v>
      </c>
      <c r="P2466">
        <v>29.408385985066001</v>
      </c>
      <c r="Q2466">
        <v>-2.9177934957584001E-2</v>
      </c>
    </row>
    <row r="2467" spans="1:17" hidden="1" x14ac:dyDescent="0.3">
      <c r="A2467" t="s">
        <v>5131</v>
      </c>
      <c r="B2467" t="s">
        <v>5132</v>
      </c>
      <c r="C2467" t="str">
        <f>IFERROR(VLOOKUP(Table1[[#This Row],[Ticker]],[1]!Table2[[Symbol]:[Industry]],2,FALSE),"-")</f>
        <v>-</v>
      </c>
      <c r="D2467" t="s">
        <v>933</v>
      </c>
      <c r="E2467">
        <v>197.54902368</v>
      </c>
      <c r="F2467">
        <v>141.1</v>
      </c>
      <c r="G2467">
        <v>156.21062337408</v>
      </c>
      <c r="H2467">
        <v>-7.6404913209603702</v>
      </c>
      <c r="I2467">
        <v>-0.99431476846956601</v>
      </c>
      <c r="J2467">
        <v>2.8711374671621401</v>
      </c>
      <c r="K2467">
        <v>149.664591798576</v>
      </c>
      <c r="L2467">
        <v>122.555741678226</v>
      </c>
      <c r="M2467">
        <v>47.236702869973698</v>
      </c>
      <c r="N2467">
        <v>1.88753339465773</v>
      </c>
      <c r="O2467">
        <v>34.514528703047397</v>
      </c>
      <c r="P2467">
        <v>218.294608617189</v>
      </c>
      <c r="Q2467">
        <v>0.144254723450598</v>
      </c>
    </row>
    <row r="2468" spans="1:17" hidden="1" x14ac:dyDescent="0.3">
      <c r="A2468" t="s">
        <v>5133</v>
      </c>
      <c r="B2468" t="s">
        <v>5134</v>
      </c>
      <c r="C2468" t="str">
        <f>IFERROR(VLOOKUP(Table1[[#This Row],[Ticker]],[1]!Table2[[Symbol]:[Industry]],2,FALSE),"-")</f>
        <v>-</v>
      </c>
      <c r="E2468">
        <v>197.166347</v>
      </c>
      <c r="F2468">
        <v>86.67</v>
      </c>
      <c r="G2468">
        <v>1607.10950260802</v>
      </c>
      <c r="H2468">
        <v>50.468827206094197</v>
      </c>
      <c r="I2468">
        <v>1320.80604120772</v>
      </c>
      <c r="J2468">
        <v>9.2389008305715308</v>
      </c>
      <c r="K2468">
        <v>58.577899714254897</v>
      </c>
      <c r="M2468">
        <v>99.999991820010607</v>
      </c>
      <c r="N2468">
        <v>7.0482563999193698E-2</v>
      </c>
      <c r="O2468">
        <v>0</v>
      </c>
      <c r="P2468">
        <v>1636.8737474949801</v>
      </c>
    </row>
    <row r="2469" spans="1:17" hidden="1" x14ac:dyDescent="0.3">
      <c r="A2469" t="s">
        <v>5135</v>
      </c>
      <c r="B2469" t="s">
        <v>5136</v>
      </c>
      <c r="C2469" t="str">
        <f>IFERROR(VLOOKUP(Table1[[#This Row],[Ticker]],[1]!Table2[[Symbol]:[Industry]],2,FALSE),"-")</f>
        <v>-</v>
      </c>
      <c r="D2469" t="s">
        <v>262</v>
      </c>
      <c r="E2469">
        <v>197.05411174</v>
      </c>
      <c r="F2469">
        <v>414.15</v>
      </c>
      <c r="G2469">
        <v>20.2629241041593</v>
      </c>
      <c r="H2469">
        <v>3.5730529202655199</v>
      </c>
      <c r="I2469">
        <v>-33.128320366395101</v>
      </c>
      <c r="J2469">
        <v>0.692254966689972</v>
      </c>
      <c r="K2469">
        <v>394.730327710327</v>
      </c>
      <c r="L2469">
        <v>390.00431209576902</v>
      </c>
      <c r="M2469">
        <v>61.671967404260798</v>
      </c>
      <c r="N2469">
        <v>0.55639661130255103</v>
      </c>
      <c r="O2469">
        <v>47.144754316068997</v>
      </c>
      <c r="P2469">
        <v>52.457205963556</v>
      </c>
      <c r="Q2469">
        <v>0.14104013431572501</v>
      </c>
    </row>
    <row r="2470" spans="1:17" hidden="1" x14ac:dyDescent="0.3">
      <c r="A2470" t="s">
        <v>5137</v>
      </c>
      <c r="B2470" t="s">
        <v>5138</v>
      </c>
      <c r="C2470" t="str">
        <f>IFERROR(VLOOKUP(Table1[[#This Row],[Ticker]],[1]!Table2[[Symbol]:[Industry]],2,FALSE),"-")</f>
        <v>-</v>
      </c>
      <c r="D2470" t="s">
        <v>51</v>
      </c>
      <c r="E2470">
        <v>196.89196000000001</v>
      </c>
      <c r="F2470">
        <v>155.15</v>
      </c>
      <c r="G2470">
        <v>92.322786318302207</v>
      </c>
      <c r="H2470">
        <v>-10.6276607992537</v>
      </c>
      <c r="I2470">
        <v>-5.5932810209057804</v>
      </c>
      <c r="J2470">
        <v>-1.4895004077865801</v>
      </c>
      <c r="K2470">
        <v>166.56122627689899</v>
      </c>
      <c r="L2470">
        <v>140.88406627736001</v>
      </c>
      <c r="M2470">
        <v>35.095057645394299</v>
      </c>
      <c r="N2470">
        <v>0.544943692601775</v>
      </c>
      <c r="O2470">
        <v>28.9075088623912</v>
      </c>
      <c r="P2470">
        <v>174.45604104015499</v>
      </c>
      <c r="Q2470">
        <v>0.115927007022797</v>
      </c>
    </row>
    <row r="2471" spans="1:17" hidden="1" x14ac:dyDescent="0.3">
      <c r="A2471" t="s">
        <v>5139</v>
      </c>
      <c r="B2471" t="s">
        <v>5140</v>
      </c>
      <c r="C2471" t="str">
        <f>IFERROR(VLOOKUP(Table1[[#This Row],[Ticker]],[1]!Table2[[Symbol]:[Industry]],2,FALSE),"-")</f>
        <v>-</v>
      </c>
      <c r="D2471" t="s">
        <v>335</v>
      </c>
      <c r="E2471">
        <v>196.4143296</v>
      </c>
      <c r="F2471">
        <v>83.15</v>
      </c>
      <c r="G2471">
        <v>-71.228518030224905</v>
      </c>
      <c r="H2471">
        <v>14.4247610094799</v>
      </c>
      <c r="I2471">
        <v>-23.845431780892199</v>
      </c>
      <c r="J2471">
        <v>4.4269084021955898</v>
      </c>
      <c r="K2471">
        <v>76.953944953205905</v>
      </c>
      <c r="L2471">
        <v>88.201751046092994</v>
      </c>
      <c r="M2471">
        <v>66.550701765721797</v>
      </c>
      <c r="N2471">
        <v>1.4455409132699899</v>
      </c>
      <c r="O2471">
        <v>84.004810583283202</v>
      </c>
      <c r="P2471">
        <v>31.984126984126998</v>
      </c>
    </row>
    <row r="2472" spans="1:17" hidden="1" x14ac:dyDescent="0.3">
      <c r="A2472" t="s">
        <v>5141</v>
      </c>
      <c r="B2472" t="s">
        <v>5142</v>
      </c>
      <c r="C2472" t="str">
        <f>IFERROR(VLOOKUP(Table1[[#This Row],[Ticker]],[1]!Table2[[Symbol]:[Industry]],2,FALSE),"-")</f>
        <v>-</v>
      </c>
      <c r="D2472" t="s">
        <v>306</v>
      </c>
      <c r="E2472">
        <v>196.39902000000001</v>
      </c>
      <c r="F2472">
        <v>82.65</v>
      </c>
      <c r="G2472">
        <v>-57.2642448869654</v>
      </c>
      <c r="H2472">
        <v>-11.3730230076682</v>
      </c>
      <c r="I2472">
        <v>-12.5297004367919</v>
      </c>
      <c r="J2472">
        <v>-3.0761163393574602</v>
      </c>
      <c r="K2472">
        <v>84.745473996466401</v>
      </c>
      <c r="L2472">
        <v>87.493534370023198</v>
      </c>
      <c r="M2472">
        <v>47.691780444196702</v>
      </c>
      <c r="N2472">
        <v>0.31473896740697999</v>
      </c>
      <c r="O2472">
        <v>42.710223835450599</v>
      </c>
      <c r="P2472">
        <v>23.266219239373601</v>
      </c>
    </row>
    <row r="2473" spans="1:17" hidden="1" x14ac:dyDescent="0.3">
      <c r="A2473" t="s">
        <v>5143</v>
      </c>
      <c r="B2473" t="s">
        <v>5144</v>
      </c>
      <c r="C2473" t="str">
        <f>IFERROR(VLOOKUP(Table1[[#This Row],[Ticker]],[1]!Table2[[Symbol]:[Industry]],2,FALSE),"-")</f>
        <v>-</v>
      </c>
      <c r="D2473" t="s">
        <v>193</v>
      </c>
      <c r="E2473">
        <v>196.2561675</v>
      </c>
      <c r="F2473">
        <v>107.4</v>
      </c>
      <c r="G2473">
        <v>-46.443841473466598</v>
      </c>
      <c r="H2473">
        <v>0.95907694671365995</v>
      </c>
      <c r="I2473">
        <v>-22.293616482633301</v>
      </c>
      <c r="J2473">
        <v>8.6532145319539904</v>
      </c>
      <c r="K2473">
        <v>107.127419330124</v>
      </c>
      <c r="L2473">
        <v>109.21037377913299</v>
      </c>
      <c r="M2473">
        <v>61.5632243317066</v>
      </c>
      <c r="N2473">
        <v>0.63308823529411695</v>
      </c>
      <c r="O2473">
        <v>55.307262569832403</v>
      </c>
      <c r="P2473">
        <v>19.732441471571899</v>
      </c>
      <c r="Q2473">
        <v>5.3250155245492002E-2</v>
      </c>
    </row>
    <row r="2474" spans="1:17" hidden="1" x14ac:dyDescent="0.3">
      <c r="A2474" t="s">
        <v>5145</v>
      </c>
      <c r="B2474" t="s">
        <v>5146</v>
      </c>
      <c r="C2474" t="str">
        <f>IFERROR(VLOOKUP(Table1[[#This Row],[Ticker]],[1]!Table2[[Symbol]:[Industry]],2,FALSE),"-")</f>
        <v>-</v>
      </c>
      <c r="D2474" t="s">
        <v>130</v>
      </c>
      <c r="E2474">
        <v>196.2337455</v>
      </c>
      <c r="F2474">
        <v>295.60000000000002</v>
      </c>
      <c r="G2474">
        <v>79.881145183956505</v>
      </c>
      <c r="H2474">
        <v>-2.0387779746254999</v>
      </c>
      <c r="I2474">
        <v>31.919697203327502</v>
      </c>
      <c r="J2474">
        <v>18.507914326128098</v>
      </c>
      <c r="K2474">
        <v>250.07591394332999</v>
      </c>
      <c r="L2474">
        <v>213.05603383282499</v>
      </c>
      <c r="M2474">
        <v>73.168631089304597</v>
      </c>
      <c r="N2474">
        <v>2.0397365518384598</v>
      </c>
      <c r="O2474">
        <v>5.5480378890392297</v>
      </c>
      <c r="P2474">
        <v>123.854600530102</v>
      </c>
      <c r="Q2474">
        <v>3.0736840861358999E-2</v>
      </c>
    </row>
    <row r="2475" spans="1:17" hidden="1" x14ac:dyDescent="0.3">
      <c r="A2475" t="s">
        <v>5147</v>
      </c>
      <c r="B2475" t="s">
        <v>5148</v>
      </c>
      <c r="C2475" t="str">
        <f>IFERROR(VLOOKUP(Table1[[#This Row],[Ticker]],[1]!Table2[[Symbol]:[Industry]],2,FALSE),"-")</f>
        <v>-</v>
      </c>
      <c r="D2475" t="s">
        <v>632</v>
      </c>
      <c r="E2475">
        <v>195.7941792</v>
      </c>
      <c r="F2475">
        <v>189.66</v>
      </c>
      <c r="G2475">
        <v>2.3569672342466199</v>
      </c>
      <c r="H2475">
        <v>0.83859269498465405</v>
      </c>
      <c r="I2475">
        <v>-3.2154529249576398</v>
      </c>
      <c r="J2475">
        <v>1.6223675739818699</v>
      </c>
      <c r="K2475">
        <v>175.45264671595999</v>
      </c>
      <c r="L2475">
        <v>162.98035663439501</v>
      </c>
      <c r="M2475">
        <v>51.200681035307802</v>
      </c>
      <c r="N2475">
        <v>0.88647134146687401</v>
      </c>
      <c r="O2475">
        <v>20.215121796899702</v>
      </c>
      <c r="P2475">
        <v>47.998439328911402</v>
      </c>
      <c r="Q2475">
        <v>7.8842956587221999E-2</v>
      </c>
    </row>
    <row r="2476" spans="1:17" hidden="1" x14ac:dyDescent="0.3">
      <c r="A2476" t="s">
        <v>5149</v>
      </c>
      <c r="B2476" t="s">
        <v>5150</v>
      </c>
      <c r="C2476" t="str">
        <f>IFERROR(VLOOKUP(Table1[[#This Row],[Ticker]],[1]!Table2[[Symbol]:[Industry]],2,FALSE),"-")</f>
        <v>-</v>
      </c>
      <c r="D2476" t="s">
        <v>3200</v>
      </c>
      <c r="E2476">
        <v>195.55039249999999</v>
      </c>
      <c r="F2476">
        <v>101.53</v>
      </c>
      <c r="G2476">
        <v>46.859131736411101</v>
      </c>
      <c r="H2476">
        <v>12.4219710414622</v>
      </c>
      <c r="I2476">
        <v>3.5882084022734801</v>
      </c>
      <c r="J2476">
        <v>15.7223091307738</v>
      </c>
      <c r="K2476">
        <v>88.757608396858004</v>
      </c>
      <c r="M2476">
        <v>80.759499072295498</v>
      </c>
      <c r="N2476">
        <v>0.90179211469534004</v>
      </c>
      <c r="O2476">
        <v>41.583768344331702</v>
      </c>
      <c r="P2476">
        <v>84.6</v>
      </c>
    </row>
    <row r="2477" spans="1:17" hidden="1" x14ac:dyDescent="0.3">
      <c r="A2477" t="s">
        <v>5151</v>
      </c>
      <c r="B2477" t="s">
        <v>5152</v>
      </c>
      <c r="C2477" t="str">
        <f>IFERROR(VLOOKUP(Table1[[#This Row],[Ticker]],[1]!Table2[[Symbol]:[Industry]],2,FALSE),"-")</f>
        <v>-</v>
      </c>
      <c r="D2477" t="s">
        <v>72</v>
      </c>
      <c r="E2477">
        <v>195.36661287999999</v>
      </c>
      <c r="F2477">
        <v>137.9</v>
      </c>
      <c r="G2477">
        <v>-53.323003201821301</v>
      </c>
      <c r="H2477">
        <v>4.4249664410918097</v>
      </c>
      <c r="I2477">
        <v>-21.014971979176501</v>
      </c>
      <c r="J2477">
        <v>-6.6702676363698101</v>
      </c>
      <c r="K2477">
        <v>134.199934383461</v>
      </c>
      <c r="L2477">
        <v>137.81781604404</v>
      </c>
      <c r="M2477">
        <v>50.011005962913302</v>
      </c>
      <c r="N2477">
        <v>1.45841553693279</v>
      </c>
      <c r="O2477">
        <v>44.307469180565597</v>
      </c>
      <c r="P2477">
        <v>23.788150807899399</v>
      </c>
      <c r="Q2477">
        <v>4.3884989760087999E-2</v>
      </c>
    </row>
    <row r="2478" spans="1:17" hidden="1" x14ac:dyDescent="0.3">
      <c r="A2478" t="s">
        <v>5153</v>
      </c>
      <c r="B2478" t="s">
        <v>5154</v>
      </c>
      <c r="C2478" t="str">
        <f>IFERROR(VLOOKUP(Table1[[#This Row],[Ticker]],[1]!Table2[[Symbol]:[Industry]],2,FALSE),"-")</f>
        <v>-</v>
      </c>
      <c r="D2478" t="s">
        <v>262</v>
      </c>
      <c r="E2478">
        <v>195.27220500000001</v>
      </c>
      <c r="F2478">
        <v>165.67</v>
      </c>
      <c r="G2478">
        <v>-45.022556907425802</v>
      </c>
      <c r="H2478">
        <v>-10.7482789574688</v>
      </c>
      <c r="I2478">
        <v>-14.834955682450699</v>
      </c>
      <c r="J2478">
        <v>-7.5401692356137504</v>
      </c>
      <c r="K2478">
        <v>183.207343611516</v>
      </c>
      <c r="L2478">
        <v>189.18722717791101</v>
      </c>
      <c r="M2478">
        <v>44.444294907995399</v>
      </c>
      <c r="N2478">
        <v>1.9200905708734699</v>
      </c>
      <c r="O2478">
        <v>45.711353896299798</v>
      </c>
      <c r="P2478">
        <v>21.8161764705882</v>
      </c>
    </row>
    <row r="2479" spans="1:17" hidden="1" x14ac:dyDescent="0.3">
      <c r="A2479" t="s">
        <v>5155</v>
      </c>
      <c r="B2479" t="s">
        <v>5156</v>
      </c>
      <c r="C2479" t="str">
        <f>IFERROR(VLOOKUP(Table1[[#This Row],[Ticker]],[1]!Table2[[Symbol]:[Industry]],2,FALSE),"-")</f>
        <v>-</v>
      </c>
      <c r="D2479" t="s">
        <v>51</v>
      </c>
      <c r="E2479">
        <v>195.046482075</v>
      </c>
      <c r="F2479">
        <v>83</v>
      </c>
      <c r="G2479">
        <v>-48.788635130867902</v>
      </c>
      <c r="H2479">
        <v>-2.8377354980604599</v>
      </c>
      <c r="I2479">
        <v>-18.284777506619601</v>
      </c>
      <c r="J2479">
        <v>1.65359890872166</v>
      </c>
      <c r="K2479">
        <v>85.190250490710397</v>
      </c>
      <c r="L2479">
        <v>89.697492613397898</v>
      </c>
      <c r="M2479">
        <v>47.777929053439301</v>
      </c>
      <c r="N2479">
        <v>1.0161348485600299</v>
      </c>
      <c r="O2479">
        <v>36.144578313253</v>
      </c>
      <c r="P2479">
        <v>13.3105802047781</v>
      </c>
      <c r="Q2479">
        <v>-5.2430576015001E-2</v>
      </c>
    </row>
    <row r="2480" spans="1:17" hidden="1" x14ac:dyDescent="0.3">
      <c r="A2480" t="s">
        <v>5157</v>
      </c>
      <c r="B2480" t="s">
        <v>5158</v>
      </c>
      <c r="C2480" t="str">
        <f>IFERROR(VLOOKUP(Table1[[#This Row],[Ticker]],[1]!Table2[[Symbol]:[Industry]],2,FALSE),"-")</f>
        <v>-</v>
      </c>
      <c r="D2480" t="s">
        <v>193</v>
      </c>
      <c r="E2480">
        <v>195.03268695</v>
      </c>
      <c r="F2480">
        <v>14.28</v>
      </c>
      <c r="G2480">
        <v>74.2357551130345</v>
      </c>
      <c r="H2480">
        <v>12.457547894725799</v>
      </c>
      <c r="I2480">
        <v>68.949189450210994</v>
      </c>
      <c r="J2480">
        <v>24.124087560221898</v>
      </c>
      <c r="K2480">
        <v>12.920574507783201</v>
      </c>
      <c r="L2480">
        <v>10.694314269988199</v>
      </c>
      <c r="M2480">
        <v>71.133101730243297</v>
      </c>
      <c r="N2480">
        <v>1.1548631732261601</v>
      </c>
      <c r="O2480">
        <v>10.7843137254902</v>
      </c>
      <c r="P2480">
        <v>132.19512195121899</v>
      </c>
      <c r="Q2480">
        <v>-1.0970410318701E-2</v>
      </c>
    </row>
    <row r="2481" spans="1:17" hidden="1" x14ac:dyDescent="0.3">
      <c r="A2481" t="s">
        <v>5159</v>
      </c>
      <c r="B2481" t="s">
        <v>5160</v>
      </c>
      <c r="C2481" t="str">
        <f>IFERROR(VLOOKUP(Table1[[#This Row],[Ticker]],[1]!Table2[[Symbol]:[Industry]],2,FALSE),"-")</f>
        <v>-</v>
      </c>
      <c r="D2481" t="s">
        <v>669</v>
      </c>
      <c r="E2481">
        <v>195</v>
      </c>
      <c r="F2481">
        <v>104.5</v>
      </c>
      <c r="G2481">
        <v>-38.775999349307597</v>
      </c>
      <c r="H2481">
        <v>-7.1314191144682599</v>
      </c>
      <c r="I2481">
        <v>7.7950291780948797</v>
      </c>
      <c r="J2481">
        <v>0.47304495615442499</v>
      </c>
      <c r="K2481">
        <v>103.33081811276401</v>
      </c>
      <c r="L2481">
        <v>96.657892276799799</v>
      </c>
      <c r="M2481">
        <v>41.002812279176098</v>
      </c>
      <c r="N2481">
        <v>1.11053990253868</v>
      </c>
      <c r="O2481">
        <v>15.5502392344497</v>
      </c>
      <c r="P2481">
        <v>52.332361516035</v>
      </c>
      <c r="Q2481">
        <v>-6.3777908730906996E-2</v>
      </c>
    </row>
    <row r="2482" spans="1:17" hidden="1" x14ac:dyDescent="0.3">
      <c r="A2482" t="s">
        <v>5161</v>
      </c>
      <c r="B2482" t="s">
        <v>5162</v>
      </c>
      <c r="C2482" t="str">
        <f>IFERROR(VLOOKUP(Table1[[#This Row],[Ticker]],[1]!Table2[[Symbol]:[Industry]],2,FALSE),"-")</f>
        <v>-</v>
      </c>
      <c r="D2482" t="s">
        <v>72</v>
      </c>
      <c r="E2482">
        <v>194.911416</v>
      </c>
      <c r="F2482">
        <v>84.84</v>
      </c>
      <c r="G2482">
        <v>165.94854702659299</v>
      </c>
      <c r="H2482">
        <v>4.1242145613925603</v>
      </c>
      <c r="I2482">
        <v>-3.8886483876267701</v>
      </c>
      <c r="J2482">
        <v>3.8609296654851502</v>
      </c>
      <c r="K2482">
        <v>81.180819028879199</v>
      </c>
      <c r="L2482">
        <v>73.539240021841294</v>
      </c>
      <c r="M2482">
        <v>100</v>
      </c>
      <c r="N2482">
        <v>7.375</v>
      </c>
      <c r="O2482">
        <v>0</v>
      </c>
      <c r="P2482">
        <v>195.71279191355799</v>
      </c>
    </row>
    <row r="2483" spans="1:17" hidden="1" x14ac:dyDescent="0.3">
      <c r="A2483" t="s">
        <v>5163</v>
      </c>
      <c r="B2483" t="s">
        <v>5164</v>
      </c>
      <c r="C2483" t="str">
        <f>IFERROR(VLOOKUP(Table1[[#This Row],[Ticker]],[1]!Table2[[Symbol]:[Industry]],2,FALSE),"-")</f>
        <v>-</v>
      </c>
      <c r="D2483" t="s">
        <v>127</v>
      </c>
      <c r="E2483">
        <v>194.48877630000001</v>
      </c>
      <c r="F2483">
        <v>22.21</v>
      </c>
      <c r="G2483">
        <v>8.6158174183304705</v>
      </c>
      <c r="H2483">
        <v>12.9481827364298</v>
      </c>
      <c r="I2483">
        <v>-18.188208788699001</v>
      </c>
      <c r="J2483">
        <v>15.646643951199399</v>
      </c>
      <c r="K2483">
        <v>20.849079933037601</v>
      </c>
      <c r="L2483">
        <v>20.391605038732202</v>
      </c>
      <c r="M2483">
        <v>64.813399825429002</v>
      </c>
      <c r="N2483">
        <v>2.2229973049971798</v>
      </c>
      <c r="O2483">
        <v>37.100405222872503</v>
      </c>
      <c r="P2483">
        <v>60.9420289855072</v>
      </c>
      <c r="Q2483">
        <v>6.9089549401225997E-2</v>
      </c>
    </row>
    <row r="2484" spans="1:17" hidden="1" x14ac:dyDescent="0.3">
      <c r="A2484" t="s">
        <v>5165</v>
      </c>
      <c r="B2484" t="s">
        <v>5166</v>
      </c>
      <c r="C2484" t="str">
        <f>IFERROR(VLOOKUP(Table1[[#This Row],[Ticker]],[1]!Table2[[Symbol]:[Industry]],2,FALSE),"-")</f>
        <v>-</v>
      </c>
      <c r="D2484" t="s">
        <v>60</v>
      </c>
      <c r="E2484">
        <v>194.13691775999999</v>
      </c>
      <c r="F2484">
        <v>19.239999999999998</v>
      </c>
      <c r="G2484">
        <v>-0.51254420669336298</v>
      </c>
      <c r="H2484">
        <v>-32.033680175449497</v>
      </c>
      <c r="I2484">
        <v>4.1994496451206604</v>
      </c>
      <c r="J2484">
        <v>4.9149837195392001</v>
      </c>
      <c r="K2484">
        <v>23.828610197259302</v>
      </c>
      <c r="L2484">
        <v>20.9972305831105</v>
      </c>
      <c r="M2484">
        <v>35.782190624076499</v>
      </c>
      <c r="N2484">
        <v>4.8253955743557198</v>
      </c>
      <c r="O2484">
        <v>123.54469854469799</v>
      </c>
      <c r="P2484">
        <v>38.916967509025199</v>
      </c>
      <c r="Q2484">
        <v>-8.4575330123759992E-3</v>
      </c>
    </row>
    <row r="2485" spans="1:17" hidden="1" x14ac:dyDescent="0.3">
      <c r="A2485" t="s">
        <v>5167</v>
      </c>
      <c r="B2485" t="s">
        <v>5168</v>
      </c>
      <c r="C2485" t="str">
        <f>IFERROR(VLOOKUP(Table1[[#This Row],[Ticker]],[1]!Table2[[Symbol]:[Industry]],2,FALSE),"-")</f>
        <v>-</v>
      </c>
      <c r="D2485" t="s">
        <v>541</v>
      </c>
      <c r="E2485">
        <v>194.02352719999999</v>
      </c>
      <c r="F2485">
        <v>3.8</v>
      </c>
      <c r="G2485">
        <v>60.2357551130345</v>
      </c>
      <c r="H2485">
        <v>-2.8365697523329301</v>
      </c>
      <c r="I2485">
        <v>-2.3630277443590799</v>
      </c>
      <c r="J2485">
        <v>-11.6536117215394</v>
      </c>
      <c r="K2485">
        <v>3.9417504632344502</v>
      </c>
      <c r="L2485">
        <v>3.6065539660147601</v>
      </c>
      <c r="M2485">
        <v>42.485774065383801</v>
      </c>
      <c r="N2485">
        <v>2.60300702749048</v>
      </c>
      <c r="O2485">
        <v>52.631578947368403</v>
      </c>
      <c r="P2485">
        <v>117.142857142857</v>
      </c>
      <c r="Q2485">
        <v>2.9433549658450998E-2</v>
      </c>
    </row>
    <row r="2486" spans="1:17" hidden="1" x14ac:dyDescent="0.3">
      <c r="A2486" t="s">
        <v>5169</v>
      </c>
      <c r="B2486" t="s">
        <v>5170</v>
      </c>
      <c r="C2486" t="str">
        <f>IFERROR(VLOOKUP(Table1[[#This Row],[Ticker]],[1]!Table2[[Symbol]:[Industry]],2,FALSE),"-")</f>
        <v>-</v>
      </c>
      <c r="D2486" t="s">
        <v>127</v>
      </c>
      <c r="E2486">
        <v>193.93737999999999</v>
      </c>
      <c r="F2486">
        <v>530.29999999999995</v>
      </c>
      <c r="G2486">
        <v>21.296857520099</v>
      </c>
      <c r="H2486">
        <v>-8.5574343517450497</v>
      </c>
      <c r="I2486">
        <v>11.5208862050614</v>
      </c>
      <c r="J2486">
        <v>1.3609296654851399</v>
      </c>
      <c r="K2486">
        <v>530.26975860237098</v>
      </c>
      <c r="L2486">
        <v>466.68516308317101</v>
      </c>
      <c r="M2486">
        <v>55.592845785179101</v>
      </c>
      <c r="N2486">
        <v>0.16250614857760901</v>
      </c>
      <c r="O2486">
        <v>37.148783707335397</v>
      </c>
      <c r="Q2486">
        <v>8.7893048443635005E-2</v>
      </c>
    </row>
    <row r="2487" spans="1:17" hidden="1" x14ac:dyDescent="0.3">
      <c r="A2487" t="s">
        <v>5171</v>
      </c>
      <c r="B2487" t="s">
        <v>5172</v>
      </c>
      <c r="C2487" t="str">
        <f>IFERROR(VLOOKUP(Table1[[#This Row],[Ticker]],[1]!Table2[[Symbol]:[Industry]],2,FALSE),"-")</f>
        <v>-</v>
      </c>
      <c r="D2487" t="s">
        <v>1711</v>
      </c>
      <c r="E2487">
        <v>193.71045018000001</v>
      </c>
      <c r="F2487">
        <v>17.93</v>
      </c>
      <c r="G2487">
        <v>-37.815526938247501</v>
      </c>
      <c r="H2487">
        <v>-2.6442741845881499</v>
      </c>
      <c r="I2487">
        <v>-44.859817845371403</v>
      </c>
      <c r="J2487">
        <v>-18.682929983637599</v>
      </c>
      <c r="K2487">
        <v>19.528605742386901</v>
      </c>
      <c r="L2487">
        <v>19.492788804868599</v>
      </c>
      <c r="M2487">
        <v>34.781388191863101</v>
      </c>
      <c r="N2487">
        <v>1.98538121297773</v>
      </c>
      <c r="O2487">
        <v>67.428890128276606</v>
      </c>
      <c r="P2487">
        <v>5.4705882352941098</v>
      </c>
    </row>
    <row r="2488" spans="1:17" hidden="1" x14ac:dyDescent="0.3">
      <c r="A2488" t="s">
        <v>5173</v>
      </c>
      <c r="B2488" t="s">
        <v>5174</v>
      </c>
      <c r="C2488" t="str">
        <f>IFERROR(VLOOKUP(Table1[[#This Row],[Ticker]],[1]!Table2[[Symbol]:[Industry]],2,FALSE),"-")</f>
        <v>-</v>
      </c>
      <c r="D2488" t="s">
        <v>740</v>
      </c>
      <c r="E2488">
        <v>193.09255680000001</v>
      </c>
      <c r="F2488">
        <v>184.8</v>
      </c>
      <c r="G2488">
        <v>28.794313671592999</v>
      </c>
      <c r="H2488">
        <v>10.235325672503601</v>
      </c>
      <c r="I2488">
        <v>59.883565808316199</v>
      </c>
      <c r="J2488">
        <v>19.906321687493399</v>
      </c>
      <c r="K2488">
        <v>155.33709723465401</v>
      </c>
      <c r="L2488">
        <v>125.490468293452</v>
      </c>
      <c r="M2488">
        <v>84.952637526051106</v>
      </c>
      <c r="N2488">
        <v>1.5653409090909001</v>
      </c>
      <c r="O2488">
        <v>1.7045454545454299</v>
      </c>
      <c r="P2488">
        <v>136.923076923076</v>
      </c>
    </row>
    <row r="2489" spans="1:17" hidden="1" x14ac:dyDescent="0.3">
      <c r="A2489" t="s">
        <v>5175</v>
      </c>
      <c r="B2489" t="s">
        <v>5176</v>
      </c>
      <c r="C2489" t="str">
        <f>IFERROR(VLOOKUP(Table1[[#This Row],[Ticker]],[1]!Table2[[Symbol]:[Industry]],2,FALSE),"-")</f>
        <v>-</v>
      </c>
      <c r="D2489" t="s">
        <v>528</v>
      </c>
      <c r="E2489">
        <v>192.86395572000001</v>
      </c>
      <c r="F2489">
        <v>267.8</v>
      </c>
      <c r="G2489">
        <v>95.183256163013496</v>
      </c>
      <c r="H2489">
        <v>-6.8453723966182602</v>
      </c>
      <c r="I2489">
        <v>42.893667721866002</v>
      </c>
      <c r="J2489">
        <v>-1.3027066981512101</v>
      </c>
      <c r="K2489">
        <v>243.674364751816</v>
      </c>
      <c r="L2489">
        <v>185.36645680914401</v>
      </c>
      <c r="M2489">
        <v>53.999273198364897</v>
      </c>
      <c r="N2489">
        <v>0.98848478670247997</v>
      </c>
      <c r="O2489">
        <v>24.981329350261301</v>
      </c>
      <c r="P2489">
        <v>151.69172932330801</v>
      </c>
      <c r="Q2489">
        <v>9.9929615166382005E-2</v>
      </c>
    </row>
    <row r="2490" spans="1:17" hidden="1" x14ac:dyDescent="0.3">
      <c r="A2490" t="s">
        <v>5177</v>
      </c>
      <c r="B2490" t="s">
        <v>5178</v>
      </c>
      <c r="C2490" t="str">
        <f>IFERROR(VLOOKUP(Table1[[#This Row],[Ticker]],[1]!Table2[[Symbol]:[Industry]],2,FALSE),"-")</f>
        <v>-</v>
      </c>
      <c r="D2490" t="s">
        <v>113</v>
      </c>
      <c r="E2490">
        <v>192.43684794699999</v>
      </c>
      <c r="F2490">
        <v>103.01</v>
      </c>
      <c r="G2490">
        <v>6.4023116232790596</v>
      </c>
      <c r="H2490">
        <v>-4.9089449020947704</v>
      </c>
      <c r="I2490">
        <v>10.506265163366599</v>
      </c>
      <c r="J2490">
        <v>-1.88088150985203</v>
      </c>
      <c r="K2490">
        <v>97.324828107583798</v>
      </c>
      <c r="L2490">
        <v>85.330173210774902</v>
      </c>
      <c r="M2490">
        <v>47.6567052892403</v>
      </c>
      <c r="N2490">
        <v>0.24378850083630901</v>
      </c>
      <c r="O2490">
        <v>10.474711193088</v>
      </c>
      <c r="P2490">
        <v>54.437781109445197</v>
      </c>
      <c r="Q2490">
        <v>6.9431746153407997E-2</v>
      </c>
    </row>
    <row r="2491" spans="1:17" hidden="1" x14ac:dyDescent="0.3">
      <c r="A2491" t="s">
        <v>5179</v>
      </c>
      <c r="B2491" t="s">
        <v>5180</v>
      </c>
      <c r="C2491" t="str">
        <f>IFERROR(VLOOKUP(Table1[[#This Row],[Ticker]],[1]!Table2[[Symbol]:[Industry]],2,FALSE),"-")</f>
        <v>-</v>
      </c>
      <c r="D2491" t="s">
        <v>51</v>
      </c>
      <c r="E2491">
        <v>192.29</v>
      </c>
      <c r="F2491">
        <v>183.15</v>
      </c>
      <c r="G2491">
        <v>-23.002367883176401</v>
      </c>
      <c r="H2491">
        <v>1.6658926155056999</v>
      </c>
      <c r="I2491">
        <v>-13.4958654948438</v>
      </c>
      <c r="J2491">
        <v>6.03030984257739</v>
      </c>
      <c r="K2491">
        <v>179.805828949199</v>
      </c>
      <c r="L2491">
        <v>180.806737066388</v>
      </c>
      <c r="M2491">
        <v>76.653941476552603</v>
      </c>
      <c r="N2491">
        <v>0.85881879392354199</v>
      </c>
      <c r="O2491">
        <v>25.5801255801255</v>
      </c>
      <c r="P2491">
        <v>23.250336473754999</v>
      </c>
      <c r="Q2491">
        <v>-1.7219426811112E-2</v>
      </c>
    </row>
    <row r="2492" spans="1:17" hidden="1" x14ac:dyDescent="0.3">
      <c r="A2492" t="s">
        <v>5181</v>
      </c>
      <c r="B2492" t="s">
        <v>5182</v>
      </c>
      <c r="C2492" t="str">
        <f>IFERROR(VLOOKUP(Table1[[#This Row],[Ticker]],[1]!Table2[[Symbol]:[Industry]],2,FALSE),"-")</f>
        <v>-</v>
      </c>
      <c r="D2492" t="s">
        <v>359</v>
      </c>
      <c r="E2492">
        <v>191.34611200000001</v>
      </c>
      <c r="F2492">
        <v>204.3</v>
      </c>
      <c r="G2492">
        <v>-58.078340724670902</v>
      </c>
      <c r="H2492">
        <v>-4.6962247891327502</v>
      </c>
      <c r="I2492">
        <v>-22.451718369812699</v>
      </c>
      <c r="J2492">
        <v>-2.2924445676436802</v>
      </c>
      <c r="K2492">
        <v>208.77375870383</v>
      </c>
      <c r="L2492">
        <v>223.110460031277</v>
      </c>
      <c r="M2492">
        <v>36.718511371711699</v>
      </c>
      <c r="N2492">
        <v>0.82561349178217602</v>
      </c>
      <c r="O2492">
        <v>65.296133137542796</v>
      </c>
      <c r="P2492">
        <v>9.5442359249329805</v>
      </c>
      <c r="Q2492">
        <v>0.15308062679340501</v>
      </c>
    </row>
    <row r="2493" spans="1:17" hidden="1" x14ac:dyDescent="0.3">
      <c r="A2493" t="s">
        <v>5183</v>
      </c>
      <c r="B2493" t="s">
        <v>5184</v>
      </c>
      <c r="C2493" t="str">
        <f>IFERROR(VLOOKUP(Table1[[#This Row],[Ticker]],[1]!Table2[[Symbol]:[Industry]],2,FALSE),"-")</f>
        <v>-</v>
      </c>
      <c r="D2493" t="s">
        <v>306</v>
      </c>
      <c r="E2493">
        <v>190.95214250000001</v>
      </c>
      <c r="F2493">
        <v>20.94</v>
      </c>
      <c r="G2493">
        <v>-35.0843530925561</v>
      </c>
      <c r="H2493">
        <v>-2.1872608484435099</v>
      </c>
      <c r="I2493">
        <v>-21.636567548973499</v>
      </c>
      <c r="J2493">
        <v>5.5444739692826097</v>
      </c>
      <c r="K2493">
        <v>20.740780720585001</v>
      </c>
      <c r="L2493">
        <v>21.096841522266601</v>
      </c>
      <c r="M2493">
        <v>68.594626599488706</v>
      </c>
      <c r="N2493">
        <v>0.522666997127892</v>
      </c>
      <c r="O2493">
        <v>38.013371537726798</v>
      </c>
      <c r="P2493">
        <v>18.573046432616</v>
      </c>
      <c r="Q2493">
        <v>5.1343996172729001E-2</v>
      </c>
    </row>
    <row r="2494" spans="1:17" hidden="1" x14ac:dyDescent="0.3">
      <c r="A2494" t="s">
        <v>5185</v>
      </c>
      <c r="B2494" t="s">
        <v>5186</v>
      </c>
      <c r="C2494" t="str">
        <f>IFERROR(VLOOKUP(Table1[[#This Row],[Ticker]],[1]!Table2[[Symbol]:[Industry]],2,FALSE),"-")</f>
        <v>-</v>
      </c>
      <c r="D2494" t="s">
        <v>46</v>
      </c>
      <c r="E2494">
        <v>190.91320558800001</v>
      </c>
      <c r="F2494">
        <v>72.400000000000006</v>
      </c>
      <c r="G2494">
        <v>165.144105418533</v>
      </c>
      <c r="H2494">
        <v>-7.3405065320688303</v>
      </c>
      <c r="I2494">
        <v>-15.6243322661678</v>
      </c>
      <c r="J2494">
        <v>-11.1390703345148</v>
      </c>
      <c r="K2494">
        <v>85.155919460985402</v>
      </c>
      <c r="L2494">
        <v>73.462966619523002</v>
      </c>
      <c r="M2494">
        <v>29.0618458698948</v>
      </c>
      <c r="N2494">
        <v>2.46356255564505</v>
      </c>
      <c r="O2494">
        <v>61.629834254143603</v>
      </c>
      <c r="P2494">
        <v>273.19587628865901</v>
      </c>
      <c r="Q2494">
        <v>0.111681870286803</v>
      </c>
    </row>
    <row r="2495" spans="1:17" hidden="1" x14ac:dyDescent="0.3">
      <c r="A2495" t="s">
        <v>5187</v>
      </c>
      <c r="B2495" t="s">
        <v>5188</v>
      </c>
      <c r="C2495" t="str">
        <f>IFERROR(VLOOKUP(Table1[[#This Row],[Ticker]],[1]!Table2[[Symbol]:[Industry]],2,FALSE),"-")</f>
        <v>-</v>
      </c>
      <c r="D2495" t="s">
        <v>971</v>
      </c>
      <c r="E2495">
        <v>190.38286124999999</v>
      </c>
      <c r="F2495">
        <v>158</v>
      </c>
      <c r="G2495">
        <v>-52.180154535872902</v>
      </c>
      <c r="H2495">
        <v>-26.051429466710399</v>
      </c>
      <c r="I2495">
        <v>-75.492203610817597</v>
      </c>
      <c r="J2495">
        <v>-15.6197983859067</v>
      </c>
      <c r="K2495">
        <v>193.14501934006901</v>
      </c>
      <c r="L2495">
        <v>252.010189786898</v>
      </c>
      <c r="M2495">
        <v>37.325613054096003</v>
      </c>
      <c r="N2495">
        <v>0.35600448933782203</v>
      </c>
      <c r="O2495">
        <v>208.101265822784</v>
      </c>
      <c r="P2495">
        <v>9.7222222222222303</v>
      </c>
      <c r="Q2495">
        <v>2.6418515775259999E-3</v>
      </c>
    </row>
    <row r="2496" spans="1:17" hidden="1" x14ac:dyDescent="0.3">
      <c r="A2496" t="s">
        <v>5189</v>
      </c>
      <c r="B2496" t="s">
        <v>5190</v>
      </c>
      <c r="C2496" t="str">
        <f>IFERROR(VLOOKUP(Table1[[#This Row],[Ticker]],[1]!Table2[[Symbol]:[Industry]],2,FALSE),"-")</f>
        <v>-</v>
      </c>
      <c r="D2496" t="s">
        <v>412</v>
      </c>
      <c r="E2496">
        <v>190.21802500000001</v>
      </c>
      <c r="F2496">
        <v>3.25</v>
      </c>
      <c r="G2496">
        <v>-97.102954564384802</v>
      </c>
      <c r="H2496">
        <v>-11.5424521052741</v>
      </c>
      <c r="I2496">
        <v>-64.357442661934002</v>
      </c>
      <c r="J2496">
        <v>1.3074128459132801</v>
      </c>
      <c r="K2496">
        <v>3.4946092786965401</v>
      </c>
      <c r="L2496">
        <v>4.8324057056679504</v>
      </c>
      <c r="M2496">
        <v>47.571534802723299</v>
      </c>
      <c r="N2496">
        <v>0.73679654950383899</v>
      </c>
      <c r="O2496">
        <v>207.07692307692301</v>
      </c>
      <c r="P2496">
        <v>3.1746031746031802</v>
      </c>
      <c r="Q2496">
        <v>4.1187306827499E-2</v>
      </c>
    </row>
    <row r="2497" spans="1:17" hidden="1" x14ac:dyDescent="0.3">
      <c r="A2497" t="s">
        <v>5191</v>
      </c>
      <c r="B2497" t="s">
        <v>5192</v>
      </c>
      <c r="C2497" t="str">
        <f>IFERROR(VLOOKUP(Table1[[#This Row],[Ticker]],[1]!Table2[[Symbol]:[Industry]],2,FALSE),"-")</f>
        <v>-</v>
      </c>
      <c r="D2497" t="s">
        <v>5193</v>
      </c>
      <c r="E2497">
        <v>190.16127369</v>
      </c>
      <c r="F2497">
        <v>397.05</v>
      </c>
      <c r="G2497">
        <v>785.51929591524697</v>
      </c>
      <c r="H2497">
        <v>99.521670841201797</v>
      </c>
      <c r="I2497">
        <v>514.31481148249895</v>
      </c>
      <c r="J2497">
        <v>26.463426712895199</v>
      </c>
      <c r="K2497">
        <v>210.99432986467099</v>
      </c>
      <c r="L2497">
        <v>112.52748722867</v>
      </c>
      <c r="M2497">
        <v>97.986454820743802</v>
      </c>
      <c r="N2497">
        <v>0.46631970260222999</v>
      </c>
      <c r="O2497">
        <v>0</v>
      </c>
      <c r="P2497">
        <v>901.38713745271104</v>
      </c>
    </row>
    <row r="2498" spans="1:17" hidden="1" x14ac:dyDescent="0.3">
      <c r="A2498" t="s">
        <v>5194</v>
      </c>
      <c r="B2498" t="s">
        <v>5195</v>
      </c>
      <c r="C2498" t="str">
        <f>IFERROR(VLOOKUP(Table1[[#This Row],[Ticker]],[1]!Table2[[Symbol]:[Industry]],2,FALSE),"-")</f>
        <v>-</v>
      </c>
      <c r="D2498" t="s">
        <v>54</v>
      </c>
      <c r="E2498">
        <v>190.05641550000001</v>
      </c>
      <c r="F2498">
        <v>1.5</v>
      </c>
      <c r="G2498">
        <v>-39.520730642177902</v>
      </c>
      <c r="H2498">
        <v>-0.20464449901012399</v>
      </c>
      <c r="I2498">
        <v>-45.0033096635783</v>
      </c>
      <c r="J2498">
        <v>-1.1390703345148501</v>
      </c>
      <c r="K2498">
        <v>1.5018687543020099</v>
      </c>
      <c r="L2498">
        <v>1.6535876379529999</v>
      </c>
      <c r="M2498">
        <v>53.526653342090903</v>
      </c>
      <c r="N2498">
        <v>0.79894566637726905</v>
      </c>
      <c r="O2498">
        <v>98</v>
      </c>
      <c r="P2498">
        <v>15.3846153846153</v>
      </c>
      <c r="Q2498">
        <v>3.8971127691208002E-2</v>
      </c>
    </row>
    <row r="2499" spans="1:17" hidden="1" x14ac:dyDescent="0.3">
      <c r="A2499" t="s">
        <v>5196</v>
      </c>
      <c r="B2499" t="s">
        <v>5197</v>
      </c>
      <c r="C2499" t="str">
        <f>IFERROR(VLOOKUP(Table1[[#This Row],[Ticker]],[1]!Table2[[Symbol]:[Industry]],2,FALSE),"-")</f>
        <v>-</v>
      </c>
      <c r="D2499" t="s">
        <v>1560</v>
      </c>
      <c r="E2499">
        <v>189.9639</v>
      </c>
      <c r="F2499">
        <v>190</v>
      </c>
      <c r="G2499">
        <v>-39.288054410774997</v>
      </c>
      <c r="H2499">
        <v>-2.9270674898894899</v>
      </c>
      <c r="I2499">
        <v>-6.8134156374434598</v>
      </c>
      <c r="J2499">
        <v>2.0762768689436601</v>
      </c>
      <c r="K2499">
        <v>184.989333170468</v>
      </c>
      <c r="M2499">
        <v>44.4095574580207</v>
      </c>
      <c r="N2499">
        <v>0.28168284789643999</v>
      </c>
      <c r="O2499">
        <v>14.2105263157894</v>
      </c>
      <c r="P2499">
        <v>63.793103448275801</v>
      </c>
    </row>
    <row r="2500" spans="1:17" hidden="1" x14ac:dyDescent="0.3">
      <c r="A2500" t="s">
        <v>5198</v>
      </c>
      <c r="B2500" t="s">
        <v>5199</v>
      </c>
      <c r="C2500" t="str">
        <f>IFERROR(VLOOKUP(Table1[[#This Row],[Ticker]],[1]!Table2[[Symbol]:[Industry]],2,FALSE),"-")</f>
        <v>-</v>
      </c>
      <c r="D2500" t="s">
        <v>303</v>
      </c>
      <c r="E2500">
        <v>189.71484000000001</v>
      </c>
      <c r="F2500">
        <v>158.9</v>
      </c>
      <c r="G2500">
        <v>61.866242329628797</v>
      </c>
      <c r="H2500">
        <v>4.7351043356289502</v>
      </c>
      <c r="I2500">
        <v>5.1665606675822797</v>
      </c>
      <c r="J2500">
        <v>0.97970976179334102</v>
      </c>
      <c r="K2500">
        <v>145.83456842059701</v>
      </c>
      <c r="L2500">
        <v>127.394573696926</v>
      </c>
      <c r="M2500">
        <v>75.458478890677597</v>
      </c>
      <c r="N2500">
        <v>0.68844412445005299</v>
      </c>
      <c r="O2500">
        <v>3.7130270610446798</v>
      </c>
      <c r="P2500">
        <v>104.715279567121</v>
      </c>
      <c r="Q2500">
        <v>0.13208017778057299</v>
      </c>
    </row>
    <row r="2501" spans="1:17" hidden="1" x14ac:dyDescent="0.3">
      <c r="A2501" t="s">
        <v>5200</v>
      </c>
      <c r="B2501" t="s">
        <v>5201</v>
      </c>
      <c r="C2501" t="str">
        <f>IFERROR(VLOOKUP(Table1[[#This Row],[Ticker]],[1]!Table2[[Symbol]:[Industry]],2,FALSE),"-")</f>
        <v>-</v>
      </c>
      <c r="D2501" t="s">
        <v>402</v>
      </c>
      <c r="E2501">
        <v>189.351606</v>
      </c>
      <c r="F2501">
        <v>175.9</v>
      </c>
      <c r="G2501">
        <v>-19.5512123055118</v>
      </c>
      <c r="H2501">
        <v>9.3544777192872992</v>
      </c>
      <c r="I2501">
        <v>-3.9147010452583801</v>
      </c>
      <c r="J2501">
        <v>9.09119282337989</v>
      </c>
      <c r="M2501">
        <v>100</v>
      </c>
      <c r="O2501">
        <v>0</v>
      </c>
      <c r="P2501">
        <v>15.723684210526301</v>
      </c>
    </row>
    <row r="2502" spans="1:17" hidden="1" x14ac:dyDescent="0.3">
      <c r="A2502" t="s">
        <v>5202</v>
      </c>
      <c r="B2502" t="s">
        <v>5203</v>
      </c>
      <c r="C2502" t="str">
        <f>IFERROR(VLOOKUP(Table1[[#This Row],[Ticker]],[1]!Table2[[Symbol]:[Industry]],2,FALSE),"-")</f>
        <v>-</v>
      </c>
      <c r="D2502" t="s">
        <v>368</v>
      </c>
      <c r="E2502">
        <v>189.15939646300001</v>
      </c>
      <c r="F2502">
        <v>203</v>
      </c>
      <c r="G2502">
        <v>30.204234230449799</v>
      </c>
      <c r="H2502">
        <v>-1.8270049508025501</v>
      </c>
      <c r="I2502">
        <v>38.2174821331378</v>
      </c>
      <c r="J2502">
        <v>-2.0902898467099602</v>
      </c>
      <c r="K2502">
        <v>197.98623036919901</v>
      </c>
      <c r="L2502">
        <v>164.72651136451</v>
      </c>
      <c r="M2502">
        <v>40.863721844595503</v>
      </c>
      <c r="N2502">
        <v>0.23609395127753199</v>
      </c>
      <c r="O2502">
        <v>15.625615763546699</v>
      </c>
      <c r="P2502">
        <v>73.578452330055498</v>
      </c>
      <c r="Q2502">
        <v>8.1791527072175005E-2</v>
      </c>
    </row>
    <row r="2503" spans="1:17" hidden="1" x14ac:dyDescent="0.3">
      <c r="A2503" t="s">
        <v>5204</v>
      </c>
      <c r="B2503" t="s">
        <v>5205</v>
      </c>
      <c r="C2503" t="str">
        <f>IFERROR(VLOOKUP(Table1[[#This Row],[Ticker]],[1]!Table2[[Symbol]:[Industry]],2,FALSE),"-")</f>
        <v>-</v>
      </c>
      <c r="D2503" t="s">
        <v>632</v>
      </c>
      <c r="E2503">
        <v>188.58959590000001</v>
      </c>
      <c r="F2503">
        <v>68.5</v>
      </c>
      <c r="G2503">
        <v>197.986951285283</v>
      </c>
      <c r="H2503">
        <v>98.751294308954201</v>
      </c>
      <c r="I2503">
        <v>93.889272143102701</v>
      </c>
      <c r="J2503">
        <v>19.050912394327899</v>
      </c>
      <c r="K2503">
        <v>46.8444173025132</v>
      </c>
      <c r="L2503">
        <v>34.989695471657498</v>
      </c>
      <c r="M2503">
        <v>83.795186557090801</v>
      </c>
      <c r="N2503">
        <v>5.3791012199593498</v>
      </c>
      <c r="O2503">
        <v>6.2773722627737101</v>
      </c>
      <c r="P2503">
        <v>246.13441131884699</v>
      </c>
      <c r="Q2503">
        <v>9.4545410471885E-2</v>
      </c>
    </row>
    <row r="2504" spans="1:17" hidden="1" x14ac:dyDescent="0.3">
      <c r="A2504" t="s">
        <v>5206</v>
      </c>
      <c r="B2504" t="s">
        <v>5207</v>
      </c>
      <c r="C2504" t="str">
        <f>IFERROR(VLOOKUP(Table1[[#This Row],[Ticker]],[1]!Table2[[Symbol]:[Industry]],2,FALSE),"-")</f>
        <v>-</v>
      </c>
      <c r="D2504" t="s">
        <v>262</v>
      </c>
      <c r="E2504">
        <v>188.49600000000001</v>
      </c>
      <c r="F2504">
        <v>87.21</v>
      </c>
      <c r="G2504">
        <v>-68.218726185483405</v>
      </c>
      <c r="H2504">
        <v>4.7366395525679996</v>
      </c>
      <c r="I2504">
        <v>-55.871220600659903</v>
      </c>
      <c r="J2504">
        <v>8.3777671471835493</v>
      </c>
      <c r="K2504">
        <v>91.395697587857896</v>
      </c>
      <c r="L2504">
        <v>112.62925254596399</v>
      </c>
      <c r="M2504">
        <v>73.843128457560695</v>
      </c>
      <c r="N2504">
        <v>0.46544439598134402</v>
      </c>
      <c r="O2504">
        <v>96.021098497878597</v>
      </c>
      <c r="P2504">
        <v>11.936850211782801</v>
      </c>
      <c r="Q2504">
        <v>0.152254373456093</v>
      </c>
    </row>
    <row r="2505" spans="1:17" hidden="1" x14ac:dyDescent="0.3">
      <c r="A2505" t="s">
        <v>5208</v>
      </c>
      <c r="B2505" t="s">
        <v>5209</v>
      </c>
      <c r="C2505" t="str">
        <f>IFERROR(VLOOKUP(Table1[[#This Row],[Ticker]],[1]!Table2[[Symbol]:[Industry]],2,FALSE),"-")</f>
        <v>-</v>
      </c>
      <c r="D2505" t="s">
        <v>473</v>
      </c>
      <c r="E2505">
        <v>188.307934098</v>
      </c>
      <c r="F2505">
        <v>21.36</v>
      </c>
      <c r="G2505">
        <v>1.27869989831058</v>
      </c>
      <c r="H2505">
        <v>-12.9468892004925</v>
      </c>
      <c r="I2505">
        <v>-24.001151348231001</v>
      </c>
      <c r="J2505">
        <v>-6.6057370011815202</v>
      </c>
      <c r="K2505">
        <v>23.0533491447759</v>
      </c>
      <c r="L2505">
        <v>22.663288824850301</v>
      </c>
      <c r="M2505">
        <v>31.068463879449801</v>
      </c>
      <c r="N2505">
        <v>0.84562534031157699</v>
      </c>
      <c r="O2505">
        <v>52.153558052434398</v>
      </c>
      <c r="P2505">
        <v>101.509433962264</v>
      </c>
    </row>
    <row r="2506" spans="1:17" hidden="1" x14ac:dyDescent="0.3">
      <c r="A2506" t="s">
        <v>5210</v>
      </c>
      <c r="B2506" t="s">
        <v>5211</v>
      </c>
      <c r="C2506" t="str">
        <f>IFERROR(VLOOKUP(Table1[[#This Row],[Ticker]],[1]!Table2[[Symbol]:[Industry]],2,FALSE),"-")</f>
        <v>-</v>
      </c>
      <c r="D2506" t="s">
        <v>1374</v>
      </c>
      <c r="E2506">
        <v>188.27189461</v>
      </c>
      <c r="F2506">
        <v>2015.45</v>
      </c>
      <c r="G2506">
        <v>-47.420316140438203</v>
      </c>
      <c r="H2506">
        <v>5.7070084640862397</v>
      </c>
      <c r="I2506">
        <v>-22.098053261415199</v>
      </c>
      <c r="J2506">
        <v>6.31882440232725</v>
      </c>
      <c r="K2506">
        <v>1948.9638652814599</v>
      </c>
      <c r="L2506">
        <v>2097.6426602403399</v>
      </c>
      <c r="M2506">
        <v>78.723833153944497</v>
      </c>
      <c r="N2506">
        <v>0.67748710166919501</v>
      </c>
      <c r="O2506">
        <v>24.071547297129602</v>
      </c>
      <c r="P2506">
        <v>12.973654708520099</v>
      </c>
      <c r="Q2506">
        <v>2.4238980180314E-2</v>
      </c>
    </row>
    <row r="2507" spans="1:17" hidden="1" x14ac:dyDescent="0.3">
      <c r="A2507" t="s">
        <v>5212</v>
      </c>
      <c r="B2507" t="s">
        <v>5213</v>
      </c>
      <c r="C2507" t="str">
        <f>IFERROR(VLOOKUP(Table1[[#This Row],[Ticker]],[1]!Table2[[Symbol]:[Industry]],2,FALSE),"-")</f>
        <v>-</v>
      </c>
      <c r="D2507" t="s">
        <v>306</v>
      </c>
      <c r="E2507">
        <v>188.00040000000001</v>
      </c>
      <c r="F2507">
        <v>15640.95</v>
      </c>
      <c r="G2507">
        <v>-3.6870313143364299</v>
      </c>
      <c r="H2507">
        <v>4.9802956424736404</v>
      </c>
      <c r="I2507">
        <v>4.2656506742492999</v>
      </c>
      <c r="J2507">
        <v>3.0451358167735898</v>
      </c>
      <c r="K2507">
        <v>14725.6934489748</v>
      </c>
      <c r="L2507">
        <v>13748.1000304115</v>
      </c>
      <c r="M2507">
        <v>73.185359401439896</v>
      </c>
      <c r="N2507">
        <v>1.1495273325113</v>
      </c>
      <c r="O2507">
        <v>14.8907195534798</v>
      </c>
      <c r="P2507">
        <v>54.687824513168401</v>
      </c>
      <c r="Q2507">
        <v>1.003031409432E-2</v>
      </c>
    </row>
    <row r="2508" spans="1:17" hidden="1" x14ac:dyDescent="0.3">
      <c r="A2508" t="s">
        <v>5214</v>
      </c>
      <c r="B2508" t="s">
        <v>5215</v>
      </c>
      <c r="C2508" t="str">
        <f>IFERROR(VLOOKUP(Table1[[#This Row],[Ticker]],[1]!Table2[[Symbol]:[Industry]],2,FALSE),"-")</f>
        <v>-</v>
      </c>
      <c r="D2508" t="s">
        <v>1371</v>
      </c>
      <c r="E2508">
        <v>187.92052545000001</v>
      </c>
      <c r="F2508">
        <v>141.19999999999999</v>
      </c>
      <c r="G2508">
        <v>74.340987839255902</v>
      </c>
      <c r="H2508">
        <v>-5.2091187719407701</v>
      </c>
      <c r="I2508">
        <v>23.1595779921503</v>
      </c>
      <c r="J2508">
        <v>4.1820305829163402</v>
      </c>
      <c r="K2508">
        <v>140.728057003879</v>
      </c>
      <c r="L2508">
        <v>123.184701624531</v>
      </c>
      <c r="M2508">
        <v>54.1537356437791</v>
      </c>
      <c r="N2508">
        <v>0.53923400118059595</v>
      </c>
      <c r="O2508">
        <v>34.560906515580697</v>
      </c>
      <c r="P2508">
        <v>107.64705882352899</v>
      </c>
      <c r="Q2508">
        <v>8.5524773452319999E-2</v>
      </c>
    </row>
    <row r="2509" spans="1:17" hidden="1" x14ac:dyDescent="0.3">
      <c r="A2509" t="s">
        <v>5216</v>
      </c>
      <c r="B2509" t="s">
        <v>5217</v>
      </c>
      <c r="C2509" t="str">
        <f>IFERROR(VLOOKUP(Table1[[#This Row],[Ticker]],[1]!Table2[[Symbol]:[Industry]],2,FALSE),"-")</f>
        <v>-</v>
      </c>
      <c r="D2509" t="s">
        <v>46</v>
      </c>
      <c r="E2509">
        <v>187.78600837499999</v>
      </c>
      <c r="F2509">
        <v>103.6</v>
      </c>
      <c r="G2509">
        <v>-40.222326131563499</v>
      </c>
      <c r="H2509">
        <v>-1.9193426073914699</v>
      </c>
      <c r="I2509">
        <v>-24.585814871310099</v>
      </c>
      <c r="J2509">
        <v>-12.480533749149</v>
      </c>
      <c r="M2509">
        <v>38.899248996148799</v>
      </c>
      <c r="O2509">
        <v>23.069498069498</v>
      </c>
      <c r="P2509">
        <v>4.9645390070921902</v>
      </c>
    </row>
    <row r="2510" spans="1:17" hidden="1" x14ac:dyDescent="0.3">
      <c r="A2510" t="s">
        <v>5218</v>
      </c>
      <c r="B2510" t="s">
        <v>5219</v>
      </c>
      <c r="C2510" t="str">
        <f>IFERROR(VLOOKUP(Table1[[#This Row],[Ticker]],[1]!Table2[[Symbol]:[Industry]],2,FALSE),"-")</f>
        <v>-</v>
      </c>
      <c r="D2510" t="s">
        <v>306</v>
      </c>
      <c r="E2510">
        <v>187.39500000000001</v>
      </c>
      <c r="F2510">
        <v>630.45000000000005</v>
      </c>
      <c r="G2510">
        <v>294.924202401684</v>
      </c>
      <c r="H2510">
        <v>10.3510664132444</v>
      </c>
      <c r="I2510">
        <v>59.334915981211999</v>
      </c>
      <c r="J2510">
        <v>14.3230368743576</v>
      </c>
      <c r="K2510">
        <v>505.31027240183198</v>
      </c>
      <c r="L2510">
        <v>376.27993975254401</v>
      </c>
      <c r="M2510">
        <v>77.681468545020095</v>
      </c>
      <c r="N2510">
        <v>0.93974382443819404</v>
      </c>
      <c r="O2510">
        <v>1.51479102228566</v>
      </c>
      <c r="P2510">
        <v>324.688447288649</v>
      </c>
      <c r="Q2510">
        <v>0.18623516287162201</v>
      </c>
    </row>
    <row r="2511" spans="1:17" hidden="1" x14ac:dyDescent="0.3">
      <c r="A2511" t="s">
        <v>5220</v>
      </c>
      <c r="B2511" t="s">
        <v>5221</v>
      </c>
      <c r="C2511" t="str">
        <f>IFERROR(VLOOKUP(Table1[[#This Row],[Ticker]],[1]!Table2[[Symbol]:[Industry]],2,FALSE),"-")</f>
        <v>-</v>
      </c>
      <c r="D2511" t="s">
        <v>1187</v>
      </c>
      <c r="E2511">
        <v>187.3563393</v>
      </c>
      <c r="F2511">
        <v>107.05</v>
      </c>
      <c r="G2511">
        <v>94.424236788427095</v>
      </c>
      <c r="H2511">
        <v>-0.87578543860743996</v>
      </c>
      <c r="I2511">
        <v>4.8167108177324103</v>
      </c>
      <c r="J2511">
        <v>0.67911148366696605</v>
      </c>
      <c r="K2511">
        <v>109.007760552243</v>
      </c>
      <c r="L2511">
        <v>92.290017400091799</v>
      </c>
      <c r="M2511">
        <v>52.5960016364617</v>
      </c>
      <c r="N2511">
        <v>0.32791046498211601</v>
      </c>
      <c r="O2511">
        <v>21.438580102755701</v>
      </c>
      <c r="P2511">
        <v>178.05194805194799</v>
      </c>
    </row>
    <row r="2512" spans="1:17" hidden="1" x14ac:dyDescent="0.3">
      <c r="A2512" t="s">
        <v>5222</v>
      </c>
      <c r="B2512" t="s">
        <v>5223</v>
      </c>
      <c r="C2512" t="str">
        <f>IFERROR(VLOOKUP(Table1[[#This Row],[Ticker]],[1]!Table2[[Symbol]:[Industry]],2,FALSE),"-")</f>
        <v>-</v>
      </c>
      <c r="D2512" t="s">
        <v>632</v>
      </c>
      <c r="E2512">
        <v>187.15048605000001</v>
      </c>
      <c r="F2512">
        <v>174.93</v>
      </c>
      <c r="G2512">
        <v>37.951603999247602</v>
      </c>
      <c r="H2512">
        <v>-12.823019736313899</v>
      </c>
      <c r="I2512">
        <v>-23.3069039709309</v>
      </c>
      <c r="J2512">
        <v>-4.2563390133866896</v>
      </c>
      <c r="K2512">
        <v>191.643950615314</v>
      </c>
      <c r="L2512">
        <v>190.64524209528801</v>
      </c>
      <c r="M2512">
        <v>40.723697051929499</v>
      </c>
      <c r="N2512">
        <v>1.62640530499808</v>
      </c>
      <c r="O2512">
        <v>66.123592294060401</v>
      </c>
      <c r="P2512">
        <v>70.826935459144494</v>
      </c>
      <c r="Q2512">
        <v>0.101519294270113</v>
      </c>
    </row>
    <row r="2513" spans="1:17" hidden="1" x14ac:dyDescent="0.3">
      <c r="A2513" t="s">
        <v>5224</v>
      </c>
      <c r="B2513" t="s">
        <v>5225</v>
      </c>
      <c r="C2513" t="str">
        <f>IFERROR(VLOOKUP(Table1[[#This Row],[Ticker]],[1]!Table2[[Symbol]:[Industry]],2,FALSE),"-")</f>
        <v>-</v>
      </c>
      <c r="D2513" t="s">
        <v>385</v>
      </c>
      <c r="E2513">
        <v>186.9</v>
      </c>
      <c r="F2513">
        <v>110.56</v>
      </c>
      <c r="G2513">
        <v>70.163422382473897</v>
      </c>
      <c r="H2513">
        <v>-4.6137797277828199</v>
      </c>
      <c r="I2513">
        <v>15.1066322412014</v>
      </c>
      <c r="J2513">
        <v>-4.3999398997322396</v>
      </c>
      <c r="K2513">
        <v>104.468717649808</v>
      </c>
      <c r="L2513">
        <v>88.581088990014607</v>
      </c>
      <c r="M2513">
        <v>49.9269333456254</v>
      </c>
      <c r="N2513">
        <v>0.34335153749908298</v>
      </c>
      <c r="O2513">
        <v>7.6338639652677198</v>
      </c>
      <c r="P2513">
        <v>101.01818181818101</v>
      </c>
      <c r="Q2513">
        <v>0.12476028883123</v>
      </c>
    </row>
    <row r="2514" spans="1:17" hidden="1" x14ac:dyDescent="0.3">
      <c r="A2514" t="s">
        <v>5226</v>
      </c>
      <c r="B2514" t="s">
        <v>5227</v>
      </c>
      <c r="C2514" t="str">
        <f>IFERROR(VLOOKUP(Table1[[#This Row],[Ticker]],[1]!Table2[[Symbol]:[Industry]],2,FALSE),"-")</f>
        <v>-</v>
      </c>
      <c r="D2514" t="s">
        <v>514</v>
      </c>
      <c r="E2514">
        <v>186.76359600000001</v>
      </c>
      <c r="F2514">
        <v>83.8</v>
      </c>
      <c r="G2514">
        <v>-74.741263928331193</v>
      </c>
      <c r="H2514">
        <v>-16.312678642490901</v>
      </c>
      <c r="I2514">
        <v>-59.104752668077701</v>
      </c>
      <c r="J2514">
        <v>-2.8875192910856402</v>
      </c>
      <c r="M2514">
        <v>36.308796492944303</v>
      </c>
      <c r="O2514">
        <v>94.212410501193304</v>
      </c>
      <c r="P2514">
        <v>0.96385542168675398</v>
      </c>
    </row>
    <row r="2515" spans="1:17" hidden="1" x14ac:dyDescent="0.3">
      <c r="A2515" t="s">
        <v>5228</v>
      </c>
      <c r="B2515" t="s">
        <v>5229</v>
      </c>
      <c r="C2515" t="str">
        <f>IFERROR(VLOOKUP(Table1[[#This Row],[Ticker]],[1]!Table2[[Symbol]:[Industry]],2,FALSE),"-")</f>
        <v>-</v>
      </c>
      <c r="D2515" t="s">
        <v>139</v>
      </c>
      <c r="E2515">
        <v>186.254591</v>
      </c>
      <c r="F2515">
        <v>113.3</v>
      </c>
      <c r="G2515">
        <v>34.438653663759098</v>
      </c>
      <c r="H2515">
        <v>-6.5448027478848401</v>
      </c>
      <c r="I2515">
        <v>0.58321099209935401</v>
      </c>
      <c r="J2515">
        <v>-4.7422523653992599</v>
      </c>
      <c r="K2515">
        <v>104.32074264548901</v>
      </c>
      <c r="L2515">
        <v>96.506240292634303</v>
      </c>
      <c r="M2515">
        <v>44.731710947021398</v>
      </c>
      <c r="N2515">
        <v>1.0143621354249699</v>
      </c>
      <c r="O2515">
        <v>10.282436010591301</v>
      </c>
      <c r="P2515">
        <v>73.986486486486399</v>
      </c>
      <c r="Q2515">
        <v>4.0463999058121002E-2</v>
      </c>
    </row>
    <row r="2516" spans="1:17" hidden="1" x14ac:dyDescent="0.3">
      <c r="A2516" t="s">
        <v>5230</v>
      </c>
      <c r="B2516" t="s">
        <v>5231</v>
      </c>
      <c r="C2516" t="str">
        <f>IFERROR(VLOOKUP(Table1[[#This Row],[Ticker]],[1]!Table2[[Symbol]:[Industry]],2,FALSE),"-")</f>
        <v>-</v>
      </c>
      <c r="D2516" t="s">
        <v>262</v>
      </c>
      <c r="E2516">
        <v>186.12345719999999</v>
      </c>
      <c r="F2516">
        <v>34.340000000000003</v>
      </c>
      <c r="G2516">
        <v>114.301142462003</v>
      </c>
      <c r="H2516">
        <v>11.6482993398125</v>
      </c>
      <c r="I2516">
        <v>61.076348005941</v>
      </c>
      <c r="J2516">
        <v>5.0749339091953498</v>
      </c>
      <c r="K2516">
        <v>30.8406327502225</v>
      </c>
      <c r="L2516">
        <v>23.686825597613701</v>
      </c>
      <c r="M2516">
        <v>65.215755576297596</v>
      </c>
      <c r="N2516">
        <v>1.19844764278079</v>
      </c>
      <c r="O2516">
        <v>6.2026790914385401</v>
      </c>
      <c r="P2516">
        <v>213.607305936073</v>
      </c>
      <c r="Q2516">
        <v>0.113711008886229</v>
      </c>
    </row>
    <row r="2517" spans="1:17" hidden="1" x14ac:dyDescent="0.3">
      <c r="A2517" t="s">
        <v>5232</v>
      </c>
      <c r="B2517" t="s">
        <v>5233</v>
      </c>
      <c r="C2517" t="str">
        <f>IFERROR(VLOOKUP(Table1[[#This Row],[Ticker]],[1]!Table2[[Symbol]:[Industry]],2,FALSE),"-")</f>
        <v>-</v>
      </c>
      <c r="D2517" t="s">
        <v>412</v>
      </c>
      <c r="E2517">
        <v>186.01855976499999</v>
      </c>
      <c r="F2517">
        <v>188.85</v>
      </c>
      <c r="G2517">
        <v>33.248271297756098</v>
      </c>
      <c r="H2517">
        <v>6.60976369434053</v>
      </c>
      <c r="I2517">
        <v>37.012722555760902</v>
      </c>
      <c r="J2517">
        <v>7.6036197239646697</v>
      </c>
      <c r="K2517">
        <v>169.73804629784399</v>
      </c>
      <c r="L2517">
        <v>148.056387081363</v>
      </c>
      <c r="M2517">
        <v>73.477238485790807</v>
      </c>
      <c r="N2517">
        <v>1.2989932250427401</v>
      </c>
      <c r="O2517">
        <v>6.9631983055334903</v>
      </c>
      <c r="P2517">
        <v>74.296262113520996</v>
      </c>
      <c r="Q2517">
        <v>7.6387657408330006E-2</v>
      </c>
    </row>
    <row r="2518" spans="1:17" hidden="1" x14ac:dyDescent="0.3">
      <c r="A2518" t="s">
        <v>5234</v>
      </c>
      <c r="B2518" t="s">
        <v>5235</v>
      </c>
      <c r="C2518" t="str">
        <f>IFERROR(VLOOKUP(Table1[[#This Row],[Ticker]],[1]!Table2[[Symbol]:[Industry]],2,FALSE),"-")</f>
        <v>-</v>
      </c>
      <c r="D2518" t="s">
        <v>473</v>
      </c>
      <c r="E2518">
        <v>185.79843064799999</v>
      </c>
      <c r="F2518">
        <v>7.51</v>
      </c>
      <c r="G2518">
        <v>-20.310803546215201</v>
      </c>
      <c r="H2518">
        <v>2.60015039026956</v>
      </c>
      <c r="I2518">
        <v>-38.040665668251101</v>
      </c>
      <c r="J2518">
        <v>9.7491818144822702</v>
      </c>
      <c r="K2518">
        <v>7.2585952199607497</v>
      </c>
      <c r="L2518">
        <v>7.0528284619560999</v>
      </c>
      <c r="M2518">
        <v>74.412604185716802</v>
      </c>
      <c r="N2518">
        <v>1.6556516911254</v>
      </c>
      <c r="O2518">
        <v>50.8095223769783</v>
      </c>
      <c r="P2518">
        <v>51.476089421890002</v>
      </c>
      <c r="Q2518">
        <v>9.8491972449380003E-2</v>
      </c>
    </row>
    <row r="2519" spans="1:17" hidden="1" x14ac:dyDescent="0.3">
      <c r="A2519" t="s">
        <v>5236</v>
      </c>
      <c r="B2519" t="s">
        <v>5237</v>
      </c>
      <c r="C2519" t="str">
        <f>IFERROR(VLOOKUP(Table1[[#This Row],[Ticker]],[1]!Table2[[Symbol]:[Industry]],2,FALSE),"-")</f>
        <v>-</v>
      </c>
      <c r="D2519" t="s">
        <v>632</v>
      </c>
      <c r="E2519">
        <v>185.46033690299899</v>
      </c>
      <c r="F2519">
        <v>28.83</v>
      </c>
      <c r="G2519">
        <v>-5.7642448869654803</v>
      </c>
      <c r="H2519">
        <v>-24.016281306376001</v>
      </c>
      <c r="I2519">
        <v>12.3196347943405</v>
      </c>
      <c r="J2519">
        <v>-1.5879653621391701</v>
      </c>
      <c r="K2519">
        <v>28.822951916882499</v>
      </c>
      <c r="L2519">
        <v>25.8885346121433</v>
      </c>
      <c r="M2519">
        <v>39.8203107290948</v>
      </c>
      <c r="N2519">
        <v>0.19651376709542701</v>
      </c>
      <c r="O2519">
        <v>34.928893513700999</v>
      </c>
      <c r="P2519">
        <v>42.722772277227698</v>
      </c>
      <c r="Q2519">
        <v>6.0178011825177E-2</v>
      </c>
    </row>
    <row r="2520" spans="1:17" hidden="1" x14ac:dyDescent="0.3">
      <c r="A2520" t="s">
        <v>5238</v>
      </c>
      <c r="B2520" t="s">
        <v>5239</v>
      </c>
      <c r="C2520" t="str">
        <f>IFERROR(VLOOKUP(Table1[[#This Row],[Ticker]],[1]!Table2[[Symbol]:[Industry]],2,FALSE),"-")</f>
        <v>-</v>
      </c>
      <c r="D2520" t="s">
        <v>993</v>
      </c>
      <c r="E2520">
        <v>185.322516165</v>
      </c>
      <c r="F2520">
        <v>106.2</v>
      </c>
      <c r="G2520">
        <v>11.0098802455902</v>
      </c>
      <c r="H2520">
        <v>-2.9868455579282198</v>
      </c>
      <c r="I2520">
        <v>-5.4498785305188102</v>
      </c>
      <c r="J2520">
        <v>-1.2327471495031299</v>
      </c>
      <c r="K2520">
        <v>105.78966428968801</v>
      </c>
      <c r="L2520">
        <v>95.428500063854102</v>
      </c>
      <c r="M2520">
        <v>56.188981318099401</v>
      </c>
      <c r="N2520">
        <v>0.36883344840517601</v>
      </c>
      <c r="O2520">
        <v>17.7024482109227</v>
      </c>
      <c r="P2520">
        <v>49.367088607594901</v>
      </c>
      <c r="Q2520">
        <v>7.3479307392157994E-2</v>
      </c>
    </row>
    <row r="2521" spans="1:17" hidden="1" x14ac:dyDescent="0.3">
      <c r="A2521" t="s">
        <v>5240</v>
      </c>
      <c r="B2521" t="s">
        <v>5241</v>
      </c>
      <c r="C2521" t="str">
        <f>IFERROR(VLOOKUP(Table1[[#This Row],[Ticker]],[1]!Table2[[Symbol]:[Industry]],2,FALSE),"-")</f>
        <v>-</v>
      </c>
      <c r="D2521" t="s">
        <v>46</v>
      </c>
      <c r="E2521">
        <v>185.0757777</v>
      </c>
      <c r="F2521">
        <v>53.22</v>
      </c>
      <c r="G2521">
        <v>17.8640491490955</v>
      </c>
      <c r="H2521">
        <v>-7.8022797843263403</v>
      </c>
      <c r="I2521">
        <v>3.7460205261118902</v>
      </c>
      <c r="J2521">
        <v>2.66723597179146</v>
      </c>
      <c r="K2521">
        <v>47.447322793181499</v>
      </c>
      <c r="L2521">
        <v>44.8085272455628</v>
      </c>
      <c r="M2521">
        <v>49.935285126443098</v>
      </c>
      <c r="N2521">
        <v>1.8833518375346601</v>
      </c>
      <c r="O2521">
        <v>22.134535888763601</v>
      </c>
      <c r="P2521">
        <v>60.060150375939799</v>
      </c>
      <c r="Q2521">
        <v>-4.0671964600400002E-4</v>
      </c>
    </row>
    <row r="2522" spans="1:17" hidden="1" x14ac:dyDescent="0.3">
      <c r="A2522" t="s">
        <v>5242</v>
      </c>
      <c r="B2522" t="s">
        <v>5243</v>
      </c>
      <c r="C2522" t="str">
        <f>IFERROR(VLOOKUP(Table1[[#This Row],[Ticker]],[1]!Table2[[Symbol]:[Industry]],2,FALSE),"-")</f>
        <v>-</v>
      </c>
      <c r="D2522" t="s">
        <v>124</v>
      </c>
      <c r="E2522">
        <v>184.87961999999999</v>
      </c>
      <c r="F2522">
        <v>172</v>
      </c>
      <c r="G2522">
        <v>-15.8569601187535</v>
      </c>
      <c r="H2522">
        <v>8.7457668384932603</v>
      </c>
      <c r="I2522">
        <v>-1.4147585284158199</v>
      </c>
      <c r="J2522">
        <v>5.0099979884665098</v>
      </c>
      <c r="K2522">
        <v>160.77875114403301</v>
      </c>
      <c r="L2522">
        <v>155.23213412918099</v>
      </c>
      <c r="M2522">
        <v>64.761743318009593</v>
      </c>
      <c r="N2522">
        <v>0.62139859032232503</v>
      </c>
      <c r="O2522">
        <v>16.424418604651098</v>
      </c>
      <c r="P2522">
        <v>43.3333333333333</v>
      </c>
      <c r="Q2522">
        <v>0.113353967769263</v>
      </c>
    </row>
    <row r="2523" spans="1:17" hidden="1" x14ac:dyDescent="0.3">
      <c r="A2523" t="s">
        <v>5244</v>
      </c>
      <c r="B2523" t="s">
        <v>5245</v>
      </c>
      <c r="C2523" t="str">
        <f>IFERROR(VLOOKUP(Table1[[#This Row],[Ticker]],[1]!Table2[[Symbol]:[Industry]],2,FALSE),"-")</f>
        <v>-</v>
      </c>
      <c r="E2523">
        <v>184.63452000000001</v>
      </c>
      <c r="F2523">
        <v>58.45</v>
      </c>
      <c r="G2523">
        <v>36.997524014603698</v>
      </c>
      <c r="H2523">
        <v>-17.0622850906603</v>
      </c>
      <c r="I2523">
        <v>-25.767945266923601</v>
      </c>
      <c r="J2523">
        <v>-4.9409872674221997</v>
      </c>
      <c r="K2523">
        <v>69.071293034030404</v>
      </c>
      <c r="L2523">
        <v>65.837070425641301</v>
      </c>
      <c r="M2523">
        <v>33.8614448817439</v>
      </c>
      <c r="N2523">
        <v>0.41971522518064802</v>
      </c>
      <c r="O2523">
        <v>67.322497861419905</v>
      </c>
      <c r="P2523">
        <v>78.527794746487402</v>
      </c>
      <c r="Q2523">
        <v>0.19951483717666699</v>
      </c>
    </row>
    <row r="2524" spans="1:17" hidden="1" x14ac:dyDescent="0.3">
      <c r="A2524" t="s">
        <v>5246</v>
      </c>
      <c r="B2524" t="s">
        <v>5247</v>
      </c>
      <c r="C2524" t="str">
        <f>IFERROR(VLOOKUP(Table1[[#This Row],[Ticker]],[1]!Table2[[Symbol]:[Industry]],2,FALSE),"-")</f>
        <v>-</v>
      </c>
      <c r="D2524" t="s">
        <v>5248</v>
      </c>
      <c r="E2524">
        <v>184.53954679200001</v>
      </c>
      <c r="F2524">
        <v>77.2</v>
      </c>
      <c r="G2524">
        <v>161.28193795940501</v>
      </c>
      <c r="H2524">
        <v>-13.685369587899</v>
      </c>
      <c r="I2524">
        <v>11.3191302016922</v>
      </c>
      <c r="J2524">
        <v>9.19620663341518</v>
      </c>
      <c r="K2524">
        <v>76.287256480313303</v>
      </c>
      <c r="L2524">
        <v>63.242480188865798</v>
      </c>
      <c r="M2524">
        <v>54.5551090760259</v>
      </c>
      <c r="N2524">
        <v>0.37592137719745899</v>
      </c>
      <c r="O2524">
        <v>38.367875647668299</v>
      </c>
      <c r="P2524">
        <v>219.008264462809</v>
      </c>
    </row>
    <row r="2525" spans="1:17" hidden="1" x14ac:dyDescent="0.3">
      <c r="A2525" t="s">
        <v>5249</v>
      </c>
      <c r="B2525" t="s">
        <v>5250</v>
      </c>
      <c r="C2525" t="str">
        <f>IFERROR(VLOOKUP(Table1[[#This Row],[Ticker]],[1]!Table2[[Symbol]:[Industry]],2,FALSE),"-")</f>
        <v>-</v>
      </c>
      <c r="D2525" t="s">
        <v>1187</v>
      </c>
      <c r="E2525">
        <v>184.44638503199999</v>
      </c>
      <c r="F2525">
        <v>15.02</v>
      </c>
      <c r="G2525">
        <v>-66.388717460805097</v>
      </c>
      <c r="H2525">
        <v>1.0238075057616101</v>
      </c>
      <c r="I2525">
        <v>-40.500282646319803</v>
      </c>
      <c r="J2525">
        <v>6.0700659966771502</v>
      </c>
      <c r="K2525">
        <v>15.0664883848976</v>
      </c>
      <c r="L2525">
        <v>19.210192192498901</v>
      </c>
      <c r="M2525">
        <v>51.035035935970498</v>
      </c>
      <c r="N2525">
        <v>0.97258808413974196</v>
      </c>
      <c r="O2525">
        <v>152.996005326231</v>
      </c>
      <c r="P2525">
        <v>34.708520179372101</v>
      </c>
      <c r="Q2525">
        <v>-8.0916660828950007E-3</v>
      </c>
    </row>
    <row r="2526" spans="1:17" hidden="1" x14ac:dyDescent="0.3">
      <c r="A2526" t="s">
        <v>5251</v>
      </c>
      <c r="B2526" t="s">
        <v>5252</v>
      </c>
      <c r="C2526" t="str">
        <f>IFERROR(VLOOKUP(Table1[[#This Row],[Ticker]],[1]!Table2[[Symbol]:[Industry]],2,FALSE),"-")</f>
        <v>-</v>
      </c>
      <c r="D2526" t="s">
        <v>402</v>
      </c>
      <c r="E2526">
        <v>184.28543999999999</v>
      </c>
      <c r="F2526">
        <v>11.99</v>
      </c>
      <c r="G2526">
        <v>12.129246237294799</v>
      </c>
      <c r="H2526">
        <v>-1.7664736977167399</v>
      </c>
      <c r="I2526">
        <v>-18.207733626711999</v>
      </c>
      <c r="J2526">
        <v>-1.70771371388122</v>
      </c>
      <c r="K2526">
        <v>11.732243827241501</v>
      </c>
      <c r="L2526">
        <v>11.2964312669913</v>
      </c>
      <c r="M2526">
        <v>55.388248700883601</v>
      </c>
      <c r="N2526">
        <v>0.512468963803694</v>
      </c>
      <c r="O2526">
        <v>52.210175145954899</v>
      </c>
      <c r="P2526">
        <v>70.070921985815602</v>
      </c>
      <c r="Q2526">
        <v>9.6808899795400001E-4</v>
      </c>
    </row>
    <row r="2527" spans="1:17" hidden="1" x14ac:dyDescent="0.3">
      <c r="A2527" t="s">
        <v>5253</v>
      </c>
      <c r="B2527" t="s">
        <v>5254</v>
      </c>
      <c r="C2527" t="str">
        <f>IFERROR(VLOOKUP(Table1[[#This Row],[Ticker]],[1]!Table2[[Symbol]:[Industry]],2,FALSE),"-")</f>
        <v>-</v>
      </c>
      <c r="D2527" t="s">
        <v>306</v>
      </c>
      <c r="E2527">
        <v>183.93100000000001</v>
      </c>
      <c r="F2527">
        <v>123.65</v>
      </c>
      <c r="G2527">
        <v>-60.511934609732201</v>
      </c>
      <c r="H2527">
        <v>-3.0980076608296598</v>
      </c>
      <c r="I2527">
        <v>-3.7259479124263</v>
      </c>
      <c r="J2527">
        <v>9.7387121098362606</v>
      </c>
      <c r="K2527">
        <v>128.364984712373</v>
      </c>
      <c r="L2527">
        <v>126.149761989876</v>
      </c>
      <c r="M2527">
        <v>57.788268286920498</v>
      </c>
      <c r="N2527">
        <v>0.60594679186228395</v>
      </c>
      <c r="O2527">
        <v>52.042054185200101</v>
      </c>
      <c r="P2527">
        <v>45.385067607289798</v>
      </c>
    </row>
    <row r="2528" spans="1:17" hidden="1" x14ac:dyDescent="0.3">
      <c r="A2528" t="s">
        <v>5255</v>
      </c>
      <c r="B2528" t="s">
        <v>5256</v>
      </c>
      <c r="C2528" t="str">
        <f>IFERROR(VLOOKUP(Table1[[#This Row],[Ticker]],[1]!Table2[[Symbol]:[Industry]],2,FALSE),"-")</f>
        <v>-</v>
      </c>
      <c r="D2528" t="s">
        <v>80</v>
      </c>
      <c r="E2528">
        <v>183.84396784200001</v>
      </c>
      <c r="F2528">
        <v>231.57</v>
      </c>
      <c r="G2528">
        <v>-18.646202660477901</v>
      </c>
      <c r="H2528">
        <v>-4.3098401548181302</v>
      </c>
      <c r="I2528">
        <v>-7.8542136634261199</v>
      </c>
      <c r="J2528">
        <v>4.0143311772681596</v>
      </c>
      <c r="K2528">
        <v>229.22834074439899</v>
      </c>
      <c r="L2528">
        <v>224.79584669544201</v>
      </c>
      <c r="M2528">
        <v>66.839079180447101</v>
      </c>
      <c r="N2528">
        <v>0.692634565012057</v>
      </c>
      <c r="O2528">
        <v>20.136459817765601</v>
      </c>
      <c r="P2528">
        <v>24.835579514824801</v>
      </c>
      <c r="Q2528">
        <v>-4.5227888700901997E-2</v>
      </c>
    </row>
    <row r="2529" spans="1:17" hidden="1" x14ac:dyDescent="0.3">
      <c r="A2529" t="s">
        <v>5257</v>
      </c>
      <c r="B2529" t="s">
        <v>5258</v>
      </c>
      <c r="C2529" t="str">
        <f>IFERROR(VLOOKUP(Table1[[#This Row],[Ticker]],[1]!Table2[[Symbol]:[Industry]],2,FALSE),"-")</f>
        <v>-</v>
      </c>
      <c r="D2529" t="s">
        <v>5259</v>
      </c>
      <c r="E2529">
        <v>183.80700785499999</v>
      </c>
      <c r="F2529">
        <v>76.2</v>
      </c>
      <c r="G2529">
        <v>-57.192816315536902</v>
      </c>
      <c r="H2529">
        <v>7.3433926435843402</v>
      </c>
      <c r="I2529">
        <v>-45.417183581626297</v>
      </c>
      <c r="J2529">
        <v>16.245773647654499</v>
      </c>
      <c r="K2529">
        <v>75.022133130212595</v>
      </c>
      <c r="M2529">
        <v>80.295389183112107</v>
      </c>
      <c r="N2529">
        <v>1.26790612618104</v>
      </c>
      <c r="O2529">
        <v>99.475065616797806</v>
      </c>
      <c r="P2529">
        <v>15.018867924528299</v>
      </c>
    </row>
    <row r="2530" spans="1:17" hidden="1" x14ac:dyDescent="0.3">
      <c r="A2530" t="s">
        <v>5260</v>
      </c>
      <c r="B2530" t="s">
        <v>5261</v>
      </c>
      <c r="C2530" t="str">
        <f>IFERROR(VLOOKUP(Table1[[#This Row],[Ticker]],[1]!Table2[[Symbol]:[Industry]],2,FALSE),"-")</f>
        <v>-</v>
      </c>
      <c r="D2530" t="s">
        <v>1357</v>
      </c>
      <c r="E2530">
        <v>183.70820789999999</v>
      </c>
      <c r="F2530">
        <v>123.26</v>
      </c>
      <c r="G2530">
        <v>-22.441650198241</v>
      </c>
      <c r="H2530">
        <v>-0.810850373672377</v>
      </c>
      <c r="I2530">
        <v>-10.547901693938901</v>
      </c>
      <c r="J2530">
        <v>-1.5832276469593201</v>
      </c>
      <c r="K2530">
        <v>122.746124325138</v>
      </c>
      <c r="L2530">
        <v>119.962893381135</v>
      </c>
      <c r="M2530">
        <v>62.4894939835931</v>
      </c>
      <c r="N2530">
        <v>0.757143192147122</v>
      </c>
      <c r="O2530">
        <v>3.3587538536427002</v>
      </c>
      <c r="P2530">
        <v>10.5966801256168</v>
      </c>
    </row>
    <row r="2531" spans="1:17" hidden="1" x14ac:dyDescent="0.3">
      <c r="A2531" t="s">
        <v>5262</v>
      </c>
      <c r="B2531" t="s">
        <v>5263</v>
      </c>
      <c r="C2531" t="str">
        <f>IFERROR(VLOOKUP(Table1[[#This Row],[Ticker]],[1]!Table2[[Symbol]:[Industry]],2,FALSE),"-")</f>
        <v>-</v>
      </c>
      <c r="D2531" t="s">
        <v>5264</v>
      </c>
      <c r="E2531">
        <v>183.53535500000001</v>
      </c>
      <c r="F2531">
        <v>267.95</v>
      </c>
      <c r="G2531">
        <v>472.72937490909197</v>
      </c>
      <c r="H2531">
        <v>50.624511564258697</v>
      </c>
      <c r="I2531">
        <v>462.853317191548</v>
      </c>
      <c r="J2531">
        <v>9.2622744858255501</v>
      </c>
      <c r="K2531">
        <v>183.64157699436601</v>
      </c>
      <c r="L2531">
        <v>108.37921885057099</v>
      </c>
      <c r="M2531">
        <v>99.864381815179598</v>
      </c>
      <c r="N2531">
        <v>1.12019868437117</v>
      </c>
      <c r="O2531">
        <v>0</v>
      </c>
      <c r="P2531">
        <v>642.038216560509</v>
      </c>
      <c r="Q2531">
        <v>0.26196926693739198</v>
      </c>
    </row>
    <row r="2532" spans="1:17" hidden="1" x14ac:dyDescent="0.3">
      <c r="A2532" t="s">
        <v>5265</v>
      </c>
      <c r="B2532" t="s">
        <v>5266</v>
      </c>
      <c r="C2532" t="str">
        <f>IFERROR(VLOOKUP(Table1[[#This Row],[Ticker]],[1]!Table2[[Symbol]:[Industry]],2,FALSE),"-")</f>
        <v>-</v>
      </c>
      <c r="D2532" t="s">
        <v>265</v>
      </c>
      <c r="E2532">
        <v>183.47821802999999</v>
      </c>
      <c r="F2532">
        <v>76.34</v>
      </c>
      <c r="G2532">
        <v>230.84038430528699</v>
      </c>
      <c r="H2532">
        <v>9.7834010971569398</v>
      </c>
      <c r="I2532">
        <v>6.2823610105119503</v>
      </c>
      <c r="J2532">
        <v>-1.2656526129958501</v>
      </c>
      <c r="K2532">
        <v>73.995852105176098</v>
      </c>
      <c r="L2532">
        <v>61.820314374276499</v>
      </c>
      <c r="M2532">
        <v>57.504390297318302</v>
      </c>
      <c r="N2532">
        <v>0.87716493128675099</v>
      </c>
      <c r="O2532">
        <v>21.155357610688998</v>
      </c>
      <c r="P2532">
        <v>272.39024390243901</v>
      </c>
      <c r="Q2532">
        <v>0.143387077875751</v>
      </c>
    </row>
    <row r="2533" spans="1:17" hidden="1" x14ac:dyDescent="0.3">
      <c r="A2533" t="s">
        <v>5267</v>
      </c>
      <c r="B2533" t="s">
        <v>5268</v>
      </c>
      <c r="C2533" t="str">
        <f>IFERROR(VLOOKUP(Table1[[#This Row],[Ticker]],[1]!Table2[[Symbol]:[Industry]],2,FALSE),"-")</f>
        <v>-</v>
      </c>
      <c r="D2533" t="s">
        <v>259</v>
      </c>
      <c r="E2533">
        <v>183.24537839999999</v>
      </c>
      <c r="F2533">
        <v>36.93</v>
      </c>
      <c r="G2533">
        <v>20.357706332546702</v>
      </c>
      <c r="H2533">
        <v>-8.21591980038896</v>
      </c>
      <c r="I2533">
        <v>10.6357798868014</v>
      </c>
      <c r="J2533">
        <v>-4.7622587403119496</v>
      </c>
      <c r="K2533">
        <v>38.219676530323298</v>
      </c>
      <c r="L2533">
        <v>35.478652139731899</v>
      </c>
      <c r="M2533">
        <v>45.522449428036097</v>
      </c>
      <c r="N2533">
        <v>1.25775143246621</v>
      </c>
      <c r="O2533">
        <v>26.997021391822301</v>
      </c>
      <c r="P2533">
        <v>73.788235294117598</v>
      </c>
      <c r="Q2533">
        <v>9.4723460156846004E-2</v>
      </c>
    </row>
    <row r="2534" spans="1:17" hidden="1" x14ac:dyDescent="0.3">
      <c r="A2534" t="s">
        <v>5269</v>
      </c>
      <c r="B2534" t="s">
        <v>5270</v>
      </c>
      <c r="C2534" t="str">
        <f>IFERROR(VLOOKUP(Table1[[#This Row],[Ticker]],[1]!Table2[[Symbol]:[Industry]],2,FALSE),"-")</f>
        <v>-</v>
      </c>
      <c r="D2534" t="s">
        <v>92</v>
      </c>
      <c r="E2534">
        <v>182.67221454</v>
      </c>
      <c r="F2534">
        <v>82.99</v>
      </c>
      <c r="G2534">
        <v>23.949405789085599</v>
      </c>
      <c r="H2534">
        <v>53.661533337121902</v>
      </c>
      <c r="I2534">
        <v>-9.7509256780263307</v>
      </c>
      <c r="J2534">
        <v>56.8770350827618</v>
      </c>
      <c r="K2534">
        <v>61.294843614889203</v>
      </c>
      <c r="L2534">
        <v>60.3695699823759</v>
      </c>
      <c r="M2534">
        <v>93.803458640605996</v>
      </c>
      <c r="N2534">
        <v>4.3992211451054404</v>
      </c>
      <c r="O2534">
        <v>23.4606579105916</v>
      </c>
      <c r="P2534">
        <v>98.540669856459303</v>
      </c>
      <c r="Q2534">
        <v>9.6469485204395994E-2</v>
      </c>
    </row>
    <row r="2535" spans="1:17" hidden="1" x14ac:dyDescent="0.3">
      <c r="A2535" t="s">
        <v>5271</v>
      </c>
      <c r="B2535" t="s">
        <v>5272</v>
      </c>
      <c r="C2535" t="str">
        <f>IFERROR(VLOOKUP(Table1[[#This Row],[Ticker]],[1]!Table2[[Symbol]:[Industry]],2,FALSE),"-")</f>
        <v>-</v>
      </c>
      <c r="D2535" t="s">
        <v>879</v>
      </c>
      <c r="E2535">
        <v>182.39293660000001</v>
      </c>
      <c r="F2535">
        <v>210</v>
      </c>
      <c r="G2535">
        <v>26.952173023482199</v>
      </c>
      <c r="H2535">
        <v>37.3146846276262</v>
      </c>
      <c r="I2535">
        <v>1.25688175790335</v>
      </c>
      <c r="J2535">
        <v>-6.8640100142691702</v>
      </c>
      <c r="K2535">
        <v>182.165079087148</v>
      </c>
      <c r="L2535">
        <v>162.60244442070001</v>
      </c>
      <c r="M2535">
        <v>66.339413987718103</v>
      </c>
      <c r="N2535">
        <v>1.3717729470492399</v>
      </c>
      <c r="O2535">
        <v>18.761904761904699</v>
      </c>
      <c r="P2535">
        <v>109.58083832335301</v>
      </c>
      <c r="Q2535">
        <v>0.11638974469706399</v>
      </c>
    </row>
    <row r="2536" spans="1:17" hidden="1" x14ac:dyDescent="0.3">
      <c r="A2536" t="s">
        <v>5273</v>
      </c>
      <c r="B2536" t="s">
        <v>5274</v>
      </c>
      <c r="C2536" t="str">
        <f>IFERROR(VLOOKUP(Table1[[#This Row],[Ticker]],[1]!Table2[[Symbol]:[Industry]],2,FALSE),"-")</f>
        <v>-</v>
      </c>
      <c r="D2536" t="s">
        <v>21</v>
      </c>
      <c r="E2536">
        <v>182.33640355999901</v>
      </c>
      <c r="F2536">
        <v>0.92</v>
      </c>
      <c r="G2536">
        <v>183.160925181061</v>
      </c>
      <c r="H2536">
        <v>-6.9982344181992699</v>
      </c>
      <c r="I2536">
        <v>-51.965571464549797</v>
      </c>
      <c r="J2536">
        <v>2.2317161823390799</v>
      </c>
      <c r="K2536">
        <v>0.93637115188331199</v>
      </c>
      <c r="L2536">
        <v>0.88410025417051197</v>
      </c>
      <c r="M2536">
        <v>48.559075332096697</v>
      </c>
      <c r="N2536">
        <v>0.70682160360560897</v>
      </c>
      <c r="O2536">
        <v>85.869565217391198</v>
      </c>
      <c r="P2536">
        <v>256.589147286821</v>
      </c>
    </row>
    <row r="2537" spans="1:17" hidden="1" x14ac:dyDescent="0.3">
      <c r="A2537" t="s">
        <v>5275</v>
      </c>
      <c r="B2537" t="s">
        <v>5276</v>
      </c>
      <c r="C2537" t="str">
        <f>IFERROR(VLOOKUP(Table1[[#This Row],[Ticker]],[1]!Table2[[Symbol]:[Industry]],2,FALSE),"-")</f>
        <v>-</v>
      </c>
      <c r="D2537" t="s">
        <v>262</v>
      </c>
      <c r="E2537">
        <v>182.23500000000001</v>
      </c>
      <c r="F2537">
        <v>579.1</v>
      </c>
      <c r="G2537">
        <v>-59.241197940609702</v>
      </c>
      <c r="H2537">
        <v>-18.037929172413499</v>
      </c>
      <c r="I2537">
        <v>-34.586493327282</v>
      </c>
      <c r="J2537">
        <v>21.330687730001198</v>
      </c>
      <c r="K2537">
        <v>653.67691037381906</v>
      </c>
      <c r="L2537">
        <v>732.61104802115506</v>
      </c>
      <c r="M2537">
        <v>55.743234035291401</v>
      </c>
      <c r="N2537">
        <v>4.1427994239152497</v>
      </c>
      <c r="O2537">
        <v>71.645657054049295</v>
      </c>
      <c r="P2537">
        <v>24.537634408602099</v>
      </c>
      <c r="Q2537">
        <v>-6.0899172422320003E-3</v>
      </c>
    </row>
    <row r="2538" spans="1:17" hidden="1" x14ac:dyDescent="0.3">
      <c r="A2538" t="s">
        <v>5277</v>
      </c>
      <c r="B2538" t="s">
        <v>5278</v>
      </c>
      <c r="C2538" t="str">
        <f>IFERROR(VLOOKUP(Table1[[#This Row],[Ticker]],[1]!Table2[[Symbol]:[Industry]],2,FALSE),"-")</f>
        <v>-</v>
      </c>
      <c r="D2538" t="s">
        <v>412</v>
      </c>
      <c r="E2538">
        <v>181.47360959700001</v>
      </c>
      <c r="F2538">
        <v>34.479999999999997</v>
      </c>
      <c r="G2538">
        <v>185.12159986189201</v>
      </c>
      <c r="H2538">
        <v>30.4765955137735</v>
      </c>
      <c r="I2538">
        <v>175.62016553295101</v>
      </c>
      <c r="J2538">
        <v>7.1864087732451196</v>
      </c>
      <c r="K2538">
        <v>27.839335360907</v>
      </c>
      <c r="L2538">
        <v>19.026598997123799</v>
      </c>
      <c r="M2538">
        <v>78.7505366806392</v>
      </c>
      <c r="N2538">
        <v>0.242393738757684</v>
      </c>
      <c r="O2538">
        <v>1.91415313225058</v>
      </c>
      <c r="P2538">
        <v>317.93939393939303</v>
      </c>
      <c r="Q2538">
        <v>0.173610968422025</v>
      </c>
    </row>
    <row r="2539" spans="1:17" hidden="1" x14ac:dyDescent="0.3">
      <c r="A2539" t="s">
        <v>5279</v>
      </c>
      <c r="B2539" t="s">
        <v>5280</v>
      </c>
      <c r="C2539" t="str">
        <f>IFERROR(VLOOKUP(Table1[[#This Row],[Ticker]],[1]!Table2[[Symbol]:[Industry]],2,FALSE),"-")</f>
        <v>-</v>
      </c>
      <c r="D2539" t="s">
        <v>259</v>
      </c>
      <c r="E2539">
        <v>181.29146875000001</v>
      </c>
      <c r="F2539">
        <v>742.75</v>
      </c>
      <c r="G2539">
        <v>153.34991558568501</v>
      </c>
      <c r="H2539">
        <v>85.979560473342204</v>
      </c>
      <c r="I2539">
        <v>119.441448763225</v>
      </c>
      <c r="J2539">
        <v>-8.6882363788265202</v>
      </c>
      <c r="K2539">
        <v>551.11720083860496</v>
      </c>
      <c r="L2539">
        <v>363.09865920163799</v>
      </c>
      <c r="M2539">
        <v>65.986100614787702</v>
      </c>
      <c r="N2539">
        <v>1.2119402985074601</v>
      </c>
      <c r="O2539">
        <v>22.409962975429099</v>
      </c>
      <c r="P2539">
        <v>395.166666666666</v>
      </c>
    </row>
    <row r="2540" spans="1:17" hidden="1" x14ac:dyDescent="0.3">
      <c r="A2540" t="s">
        <v>5281</v>
      </c>
      <c r="B2540" t="s">
        <v>5282</v>
      </c>
      <c r="C2540" t="str">
        <f>IFERROR(VLOOKUP(Table1[[#This Row],[Ticker]],[1]!Table2[[Symbol]:[Industry]],2,FALSE),"-")</f>
        <v>-</v>
      </c>
      <c r="D2540" t="s">
        <v>51</v>
      </c>
      <c r="E2540">
        <v>181.21672533</v>
      </c>
      <c r="F2540">
        <v>83.16</v>
      </c>
      <c r="G2540">
        <v>-13.942517867466799</v>
      </c>
      <c r="H2540">
        <v>-12.402101228081101</v>
      </c>
      <c r="I2540">
        <v>0.41772091874252398</v>
      </c>
      <c r="J2540">
        <v>2.6263617642505701</v>
      </c>
      <c r="K2540">
        <v>82.903306862889593</v>
      </c>
      <c r="L2540">
        <v>77.411368482613895</v>
      </c>
      <c r="M2540">
        <v>47.615179358893897</v>
      </c>
      <c r="N2540">
        <v>6.1551904033541702E-2</v>
      </c>
      <c r="O2540">
        <v>46.164021164021101</v>
      </c>
      <c r="P2540">
        <v>37.7961888980944</v>
      </c>
      <c r="Q2540">
        <v>-5.3039393962608997E-2</v>
      </c>
    </row>
    <row r="2541" spans="1:17" hidden="1" x14ac:dyDescent="0.3">
      <c r="A2541" t="s">
        <v>5283</v>
      </c>
      <c r="B2541" t="s">
        <v>5284</v>
      </c>
      <c r="C2541" t="str">
        <f>IFERROR(VLOOKUP(Table1[[#This Row],[Ticker]],[1]!Table2[[Symbol]:[Industry]],2,FALSE),"-")</f>
        <v>-</v>
      </c>
      <c r="D2541" t="s">
        <v>21</v>
      </c>
      <c r="E2541">
        <v>181.17295944</v>
      </c>
      <c r="F2541">
        <v>0.48</v>
      </c>
      <c r="G2541">
        <v>-23.0975782202988</v>
      </c>
      <c r="H2541">
        <v>16.197385293099799</v>
      </c>
      <c r="I2541">
        <v>-26.855006353984699</v>
      </c>
      <c r="J2541">
        <v>-1.1390703345148501</v>
      </c>
      <c r="K2541">
        <v>0.481124067762284</v>
      </c>
      <c r="L2541">
        <v>0.51700979824368698</v>
      </c>
      <c r="M2541">
        <v>99.465733495200794</v>
      </c>
      <c r="N2541">
        <v>0.72399143347581196</v>
      </c>
      <c r="O2541">
        <v>97.9166666666666</v>
      </c>
      <c r="P2541">
        <v>37.142857142857103</v>
      </c>
      <c r="Q2541">
        <v>6.9153998300482994E-2</v>
      </c>
    </row>
    <row r="2542" spans="1:17" hidden="1" x14ac:dyDescent="0.3">
      <c r="A2542" t="s">
        <v>5285</v>
      </c>
      <c r="B2542" t="s">
        <v>5286</v>
      </c>
      <c r="C2542" t="str">
        <f>IFERROR(VLOOKUP(Table1[[#This Row],[Ticker]],[1]!Table2[[Symbol]:[Industry]],2,FALSE),"-")</f>
        <v>-</v>
      </c>
      <c r="D2542" t="s">
        <v>412</v>
      </c>
      <c r="E2542">
        <v>180.71965894499999</v>
      </c>
      <c r="F2542">
        <v>22.44</v>
      </c>
      <c r="G2542">
        <v>61.214478517289798</v>
      </c>
      <c r="H2542">
        <v>-3.0062781150388602</v>
      </c>
      <c r="I2542">
        <v>7.4323963841222103</v>
      </c>
      <c r="J2542">
        <v>9.0558322142107794</v>
      </c>
      <c r="K2542">
        <v>21.3585664260439</v>
      </c>
      <c r="L2542">
        <v>19.575305696212901</v>
      </c>
      <c r="M2542">
        <v>75.816298796507994</v>
      </c>
      <c r="N2542">
        <v>0.75707309085083396</v>
      </c>
      <c r="O2542">
        <v>27.005347593582801</v>
      </c>
      <c r="P2542">
        <v>102.16216216216201</v>
      </c>
      <c r="Q2542">
        <v>5.0502257737066E-2</v>
      </c>
    </row>
    <row r="2543" spans="1:17" hidden="1" x14ac:dyDescent="0.3">
      <c r="A2543" t="s">
        <v>5287</v>
      </c>
      <c r="B2543" t="s">
        <v>5288</v>
      </c>
      <c r="C2543" t="str">
        <f>IFERROR(VLOOKUP(Table1[[#This Row],[Ticker]],[1]!Table2[[Symbol]:[Industry]],2,FALSE),"-")</f>
        <v>-</v>
      </c>
      <c r="E2543">
        <v>180.58528000000001</v>
      </c>
      <c r="F2543">
        <v>76.5</v>
      </c>
      <c r="G2543">
        <v>243.37008347124299</v>
      </c>
      <c r="H2543">
        <v>8.8251627743757908</v>
      </c>
      <c r="I2543">
        <v>27.5389330399546</v>
      </c>
      <c r="J2543">
        <v>3.5963057100534002</v>
      </c>
      <c r="K2543">
        <v>70.203270614551101</v>
      </c>
      <c r="L2543">
        <v>55.051923225418598</v>
      </c>
      <c r="M2543">
        <v>70.765274027159094</v>
      </c>
      <c r="N2543">
        <v>0.77857817332836698</v>
      </c>
      <c r="O2543">
        <v>1.24183006535947</v>
      </c>
      <c r="P2543">
        <v>311.29032258064501</v>
      </c>
      <c r="Q2543">
        <v>0.24272405918686499</v>
      </c>
    </row>
    <row r="2544" spans="1:17" hidden="1" x14ac:dyDescent="0.3">
      <c r="A2544" t="s">
        <v>5289</v>
      </c>
      <c r="B2544" t="s">
        <v>5290</v>
      </c>
      <c r="C2544" t="str">
        <f>IFERROR(VLOOKUP(Table1[[#This Row],[Ticker]],[1]!Table2[[Symbol]:[Industry]],2,FALSE),"-")</f>
        <v>-</v>
      </c>
      <c r="D2544" t="s">
        <v>306</v>
      </c>
      <c r="E2544">
        <v>180.40426360000001</v>
      </c>
      <c r="F2544">
        <v>301.75</v>
      </c>
      <c r="G2544">
        <v>55.870944285596799</v>
      </c>
      <c r="H2544">
        <v>96.882620538976596</v>
      </c>
      <c r="I2544">
        <v>75.891158060945301</v>
      </c>
      <c r="J2544">
        <v>44.5490030599805</v>
      </c>
      <c r="K2544">
        <v>200.649350047556</v>
      </c>
      <c r="L2544">
        <v>171.57552064888699</v>
      </c>
      <c r="M2544">
        <v>93.166651853499602</v>
      </c>
      <c r="N2544">
        <v>2.5071925886797302</v>
      </c>
      <c r="O2544">
        <v>10.5053852526926</v>
      </c>
      <c r="P2544">
        <v>125.607476635514</v>
      </c>
      <c r="Q2544">
        <v>5.6549192614037999E-2</v>
      </c>
    </row>
    <row r="2545" spans="1:17" hidden="1" x14ac:dyDescent="0.3">
      <c r="A2545" t="s">
        <v>5291</v>
      </c>
      <c r="B2545" t="s">
        <v>5292</v>
      </c>
      <c r="C2545" t="str">
        <f>IFERROR(VLOOKUP(Table1[[#This Row],[Ticker]],[1]!Table2[[Symbol]:[Industry]],2,FALSE),"-")</f>
        <v>-</v>
      </c>
      <c r="D2545" t="s">
        <v>139</v>
      </c>
      <c r="E2545">
        <v>180.2568</v>
      </c>
      <c r="F2545">
        <v>571.5</v>
      </c>
      <c r="G2545">
        <v>-2.4813941074554502</v>
      </c>
      <c r="H2545">
        <v>-8.1813628148839506</v>
      </c>
      <c r="I2545">
        <v>16.9652816273308</v>
      </c>
      <c r="J2545">
        <v>6.1615771831631902E-2</v>
      </c>
      <c r="K2545">
        <v>648.36760938765201</v>
      </c>
      <c r="L2545">
        <v>589.63924716296401</v>
      </c>
      <c r="M2545">
        <v>43.386109726506</v>
      </c>
      <c r="N2545">
        <v>0.75731497418244398</v>
      </c>
      <c r="O2545">
        <v>71.356080489938705</v>
      </c>
      <c r="P2545">
        <v>65.748259860788806</v>
      </c>
    </row>
    <row r="2546" spans="1:17" hidden="1" x14ac:dyDescent="0.3">
      <c r="A2546" t="s">
        <v>5293</v>
      </c>
      <c r="B2546" t="s">
        <v>5294</v>
      </c>
      <c r="C2546" t="str">
        <f>IFERROR(VLOOKUP(Table1[[#This Row],[Ticker]],[1]!Table2[[Symbol]:[Industry]],2,FALSE),"-")</f>
        <v>-</v>
      </c>
      <c r="D2546" t="s">
        <v>632</v>
      </c>
      <c r="E2546">
        <v>180.12</v>
      </c>
      <c r="F2546">
        <v>91</v>
      </c>
      <c r="G2546">
        <v>-17.970633093353602</v>
      </c>
      <c r="H2546">
        <v>13.558776187822</v>
      </c>
      <c r="I2546">
        <v>-14.347031872325999</v>
      </c>
      <c r="J2546">
        <v>1.2134697268557599</v>
      </c>
      <c r="K2546">
        <v>84.479826238668593</v>
      </c>
      <c r="L2546">
        <v>87.142805122149596</v>
      </c>
      <c r="M2546">
        <v>67.7217809248355</v>
      </c>
      <c r="N2546">
        <v>1.3670124542995501</v>
      </c>
      <c r="O2546">
        <v>20.6593406593406</v>
      </c>
      <c r="P2546">
        <v>26.213592233009699</v>
      </c>
      <c r="Q2546">
        <v>0.12754057441476799</v>
      </c>
    </row>
    <row r="2547" spans="1:17" hidden="1" x14ac:dyDescent="0.3">
      <c r="A2547" t="s">
        <v>5295</v>
      </c>
      <c r="B2547" t="s">
        <v>5296</v>
      </c>
      <c r="C2547" t="str">
        <f>IFERROR(VLOOKUP(Table1[[#This Row],[Ticker]],[1]!Table2[[Symbol]:[Industry]],2,FALSE),"-")</f>
        <v>-</v>
      </c>
      <c r="D2547" t="s">
        <v>193</v>
      </c>
      <c r="E2547">
        <v>179.80824000000001</v>
      </c>
      <c r="F2547">
        <v>299</v>
      </c>
      <c r="G2547">
        <v>57.1107551130345</v>
      </c>
      <c r="H2547">
        <v>-11.2047831432746</v>
      </c>
      <c r="I2547">
        <v>26.710702548511701</v>
      </c>
      <c r="J2547">
        <v>2.43109580192912</v>
      </c>
      <c r="K2547">
        <v>272.13916300072702</v>
      </c>
      <c r="L2547">
        <v>234.527102572264</v>
      </c>
      <c r="M2547">
        <v>52.6559130230712</v>
      </c>
      <c r="N2547">
        <v>0.26271273621827101</v>
      </c>
      <c r="O2547">
        <v>13.177257525083601</v>
      </c>
      <c r="P2547">
        <v>102.027027027027</v>
      </c>
      <c r="Q2547">
        <v>7.6248591954409001E-2</v>
      </c>
    </row>
    <row r="2548" spans="1:17" hidden="1" x14ac:dyDescent="0.3">
      <c r="A2548" t="s">
        <v>5297</v>
      </c>
      <c r="B2548" t="s">
        <v>5298</v>
      </c>
      <c r="C2548" t="str">
        <f>IFERROR(VLOOKUP(Table1[[#This Row],[Ticker]],[1]!Table2[[Symbol]:[Industry]],2,FALSE),"-")</f>
        <v>-</v>
      </c>
      <c r="D2548" t="s">
        <v>21</v>
      </c>
      <c r="E2548">
        <v>179.49634657199999</v>
      </c>
      <c r="F2548">
        <v>120.48</v>
      </c>
      <c r="G2548">
        <v>8.9576894826372992</v>
      </c>
      <c r="H2548">
        <v>6.0546493440012501</v>
      </c>
      <c r="I2548">
        <v>-17.0056054525886</v>
      </c>
      <c r="J2548">
        <v>11.1725562980543</v>
      </c>
      <c r="K2548">
        <v>115.90570611365401</v>
      </c>
      <c r="L2548">
        <v>117.691166243529</v>
      </c>
      <c r="M2548">
        <v>67.165718965422698</v>
      </c>
      <c r="N2548">
        <v>2.2520472707087702</v>
      </c>
      <c r="O2548">
        <v>29.316069057104901</v>
      </c>
      <c r="P2548">
        <v>64.365620736698503</v>
      </c>
      <c r="Q2548">
        <v>-0.101371128865234</v>
      </c>
    </row>
    <row r="2549" spans="1:17" hidden="1" x14ac:dyDescent="0.3">
      <c r="A2549" t="s">
        <v>5299</v>
      </c>
      <c r="B2549" t="s">
        <v>5300</v>
      </c>
      <c r="C2549" t="str">
        <f>IFERROR(VLOOKUP(Table1[[#This Row],[Ticker]],[1]!Table2[[Symbol]:[Industry]],2,FALSE),"-")</f>
        <v>-</v>
      </c>
      <c r="D2549" t="s">
        <v>359</v>
      </c>
      <c r="E2549">
        <v>179.33767645999899</v>
      </c>
      <c r="F2549">
        <v>199</v>
      </c>
      <c r="G2549">
        <v>16.720848966549401</v>
      </c>
      <c r="H2549">
        <v>-1.8740384957574201</v>
      </c>
      <c r="I2549">
        <v>-20.5027042218661</v>
      </c>
      <c r="J2549">
        <v>-4.3829727735392403</v>
      </c>
      <c r="K2549">
        <v>203.830850235258</v>
      </c>
      <c r="L2549">
        <v>194.44456885362101</v>
      </c>
      <c r="M2549">
        <v>40.756683958863903</v>
      </c>
      <c r="N2549">
        <v>0.50567842520432604</v>
      </c>
      <c r="O2549">
        <v>50.251256281407002</v>
      </c>
      <c r="P2549">
        <v>47.407407407407398</v>
      </c>
      <c r="Q2549">
        <v>9.4762240698628999E-2</v>
      </c>
    </row>
    <row r="2550" spans="1:17" hidden="1" x14ac:dyDescent="0.3">
      <c r="A2550" t="s">
        <v>5301</v>
      </c>
      <c r="B2550" t="s">
        <v>5302</v>
      </c>
      <c r="C2550" t="str">
        <f>IFERROR(VLOOKUP(Table1[[#This Row],[Ticker]],[1]!Table2[[Symbol]:[Industry]],2,FALSE),"-")</f>
        <v>-</v>
      </c>
      <c r="D2550" t="s">
        <v>72</v>
      </c>
      <c r="E2550">
        <v>179.3298192</v>
      </c>
      <c r="F2550">
        <v>3.52</v>
      </c>
      <c r="G2550">
        <v>19.667965312958199</v>
      </c>
      <c r="H2550">
        <v>42.102937965647797</v>
      </c>
      <c r="I2550">
        <v>-36.7650962640746</v>
      </c>
      <c r="J2550">
        <v>46.229350718116699</v>
      </c>
      <c r="K2550">
        <v>2.4426695741237401</v>
      </c>
      <c r="L2550">
        <v>2.6968048208272899</v>
      </c>
      <c r="M2550">
        <v>92.685212697364904</v>
      </c>
      <c r="N2550">
        <v>2.9215160347580298</v>
      </c>
      <c r="O2550">
        <v>107.67045454545401</v>
      </c>
      <c r="P2550">
        <v>83.3333333333333</v>
      </c>
      <c r="Q2550">
        <v>1.7004295252570001E-3</v>
      </c>
    </row>
    <row r="2551" spans="1:17" hidden="1" x14ac:dyDescent="0.3">
      <c r="A2551" t="s">
        <v>5303</v>
      </c>
      <c r="B2551" t="s">
        <v>5304</v>
      </c>
      <c r="C2551" t="str">
        <f>IFERROR(VLOOKUP(Table1[[#This Row],[Ticker]],[1]!Table2[[Symbol]:[Industry]],2,FALSE),"-")</f>
        <v>-</v>
      </c>
      <c r="D2551" t="s">
        <v>971</v>
      </c>
      <c r="E2551">
        <v>179.15549999999999</v>
      </c>
      <c r="F2551">
        <v>146.4</v>
      </c>
      <c r="G2551">
        <v>27.5029159251518</v>
      </c>
      <c r="H2551">
        <v>1.14477464646876</v>
      </c>
      <c r="I2551">
        <v>30.894554634803502</v>
      </c>
      <c r="J2551">
        <v>1.4268598151644001</v>
      </c>
      <c r="K2551">
        <v>136.797297164458</v>
      </c>
      <c r="L2551">
        <v>121.379541832936</v>
      </c>
      <c r="M2551">
        <v>52.426960210060997</v>
      </c>
      <c r="N2551">
        <v>0.52611803490666997</v>
      </c>
      <c r="O2551">
        <v>12.021857923497199</v>
      </c>
      <c r="P2551">
        <v>62.6666666666666</v>
      </c>
      <c r="Q2551">
        <v>1.8168411857710998E-2</v>
      </c>
    </row>
    <row r="2552" spans="1:17" hidden="1" x14ac:dyDescent="0.3">
      <c r="A2552" t="s">
        <v>5305</v>
      </c>
      <c r="B2552" t="s">
        <v>5306</v>
      </c>
      <c r="C2552" t="str">
        <f>IFERROR(VLOOKUP(Table1[[#This Row],[Ticker]],[1]!Table2[[Symbol]:[Industry]],2,FALSE),"-")</f>
        <v>-</v>
      </c>
      <c r="D2552" t="s">
        <v>5307</v>
      </c>
      <c r="E2552">
        <v>178.86237</v>
      </c>
      <c r="F2552">
        <v>324.05</v>
      </c>
      <c r="G2552">
        <v>60.853402171858001</v>
      </c>
      <c r="H2552">
        <v>97.986856731121307</v>
      </c>
      <c r="I2552">
        <v>77.901896002917596</v>
      </c>
      <c r="J2552">
        <v>19.295405115855999</v>
      </c>
      <c r="K2552">
        <v>215.18648277962399</v>
      </c>
      <c r="L2552">
        <v>169.46403257806199</v>
      </c>
      <c r="M2552">
        <v>95.3339603692379</v>
      </c>
      <c r="N2552">
        <v>1.7126760563380199</v>
      </c>
      <c r="O2552">
        <v>5.2152445610245302</v>
      </c>
      <c r="P2552">
        <v>208.619047619047</v>
      </c>
    </row>
    <row r="2553" spans="1:17" hidden="1" x14ac:dyDescent="0.3">
      <c r="A2553" t="s">
        <v>5308</v>
      </c>
      <c r="B2553" t="s">
        <v>5309</v>
      </c>
      <c r="C2553" t="str">
        <f>IFERROR(VLOOKUP(Table1[[#This Row],[Ticker]],[1]!Table2[[Symbol]:[Industry]],2,FALSE),"-")</f>
        <v>-</v>
      </c>
      <c r="D2553" t="s">
        <v>514</v>
      </c>
      <c r="E2553">
        <v>178.53643299999999</v>
      </c>
      <c r="F2553">
        <v>19.45</v>
      </c>
      <c r="G2553">
        <v>2.1896221415284001</v>
      </c>
      <c r="H2553">
        <v>21.092923818237399</v>
      </c>
      <c r="I2553">
        <v>-6.4907662775144601</v>
      </c>
      <c r="J2553">
        <v>17.278651184472398</v>
      </c>
      <c r="K2553">
        <v>15.5752112570934</v>
      </c>
      <c r="L2553">
        <v>16.447780100795299</v>
      </c>
      <c r="M2553">
        <v>88.414987353882694</v>
      </c>
      <c r="N2553">
        <v>2.1377122935774202</v>
      </c>
      <c r="O2553">
        <v>53.4190231362468</v>
      </c>
      <c r="P2553">
        <v>57.8733766233766</v>
      </c>
      <c r="Q2553">
        <v>8.4421669018459999E-3</v>
      </c>
    </row>
    <row r="2554" spans="1:17" hidden="1" x14ac:dyDescent="0.3">
      <c r="A2554" t="s">
        <v>5310</v>
      </c>
      <c r="B2554" t="s">
        <v>5311</v>
      </c>
      <c r="C2554" t="str">
        <f>IFERROR(VLOOKUP(Table1[[#This Row],[Ticker]],[1]!Table2[[Symbol]:[Industry]],2,FALSE),"-")</f>
        <v>-</v>
      </c>
      <c r="D2554" t="s">
        <v>193</v>
      </c>
      <c r="E2554">
        <v>178.20459248</v>
      </c>
      <c r="F2554">
        <v>227</v>
      </c>
      <c r="G2554">
        <v>52.931932175408697</v>
      </c>
      <c r="H2554">
        <v>22.820638257816199</v>
      </c>
      <c r="I2554">
        <v>39.562178357038803</v>
      </c>
      <c r="J2554">
        <v>-2.3247973434735902E-2</v>
      </c>
      <c r="K2554">
        <v>197.06208371530801</v>
      </c>
      <c r="L2554">
        <v>162.43435633647999</v>
      </c>
      <c r="M2554">
        <v>63.243534213821903</v>
      </c>
      <c r="N2554">
        <v>0.40092904694082598</v>
      </c>
      <c r="O2554">
        <v>4.4052863436123202</v>
      </c>
      <c r="P2554">
        <v>122.54901960784299</v>
      </c>
      <c r="Q2554">
        <v>6.5338808539264007E-2</v>
      </c>
    </row>
    <row r="2555" spans="1:17" hidden="1" x14ac:dyDescent="0.3">
      <c r="A2555" t="s">
        <v>5312</v>
      </c>
      <c r="B2555" t="s">
        <v>5313</v>
      </c>
      <c r="C2555" t="str">
        <f>IFERROR(VLOOKUP(Table1[[#This Row],[Ticker]],[1]!Table2[[Symbol]:[Industry]],2,FALSE),"-")</f>
        <v>-</v>
      </c>
      <c r="D2555" t="s">
        <v>473</v>
      </c>
      <c r="E2555">
        <v>178.00202455199999</v>
      </c>
      <c r="F2555">
        <v>60.89</v>
      </c>
      <c r="G2555">
        <v>-31.7127150963052</v>
      </c>
      <c r="H2555">
        <v>-7.7602305614894496</v>
      </c>
      <c r="I2555">
        <v>-22.632617172917801</v>
      </c>
      <c r="J2555">
        <v>-2.5452445708167701</v>
      </c>
      <c r="K2555">
        <v>62.132582944382897</v>
      </c>
      <c r="L2555">
        <v>63.2421642738976</v>
      </c>
      <c r="M2555">
        <v>44.678910143530899</v>
      </c>
      <c r="N2555">
        <v>0.75750552883683697</v>
      </c>
      <c r="O2555">
        <v>32.451962555427798</v>
      </c>
      <c r="P2555">
        <v>16.4244741873805</v>
      </c>
      <c r="Q2555">
        <v>1.4455285826604001E-2</v>
      </c>
    </row>
    <row r="2556" spans="1:17" hidden="1" x14ac:dyDescent="0.3">
      <c r="A2556" t="s">
        <v>5314</v>
      </c>
      <c r="B2556" t="s">
        <v>5315</v>
      </c>
      <c r="C2556" t="str">
        <f>IFERROR(VLOOKUP(Table1[[#This Row],[Ticker]],[1]!Table2[[Symbol]:[Industry]],2,FALSE),"-")</f>
        <v>-</v>
      </c>
      <c r="D2556" t="s">
        <v>226</v>
      </c>
      <c r="E2556">
        <v>177.73078455000001</v>
      </c>
      <c r="F2556">
        <v>127.9</v>
      </c>
      <c r="G2556">
        <v>-45.480884096191097</v>
      </c>
      <c r="H2556">
        <v>-5.5530878316458798</v>
      </c>
      <c r="I2556">
        <v>-33.357288410419002</v>
      </c>
      <c r="J2556">
        <v>14.218542653637799</v>
      </c>
      <c r="K2556">
        <v>134.01243012324301</v>
      </c>
      <c r="L2556">
        <v>144.91194641547</v>
      </c>
      <c r="M2556">
        <v>54.492954543417703</v>
      </c>
      <c r="N2556">
        <v>2.7248433526785099</v>
      </c>
      <c r="O2556">
        <v>60.281469898357997</v>
      </c>
      <c r="P2556">
        <v>13.9928698752228</v>
      </c>
      <c r="Q2556">
        <v>0.11809987870116399</v>
      </c>
    </row>
    <row r="2557" spans="1:17" hidden="1" x14ac:dyDescent="0.3">
      <c r="A2557" t="s">
        <v>5316</v>
      </c>
      <c r="B2557" t="s">
        <v>5317</v>
      </c>
      <c r="C2557" t="str">
        <f>IFERROR(VLOOKUP(Table1[[#This Row],[Ticker]],[1]!Table2[[Symbol]:[Industry]],2,FALSE),"-")</f>
        <v>-</v>
      </c>
      <c r="D2557" t="s">
        <v>412</v>
      </c>
      <c r="E2557">
        <v>177.22081080000001</v>
      </c>
      <c r="F2557">
        <v>14.71</v>
      </c>
      <c r="G2557">
        <v>-91.753908969652798</v>
      </c>
      <c r="H2557">
        <v>-11.529538465241799</v>
      </c>
      <c r="I2557">
        <v>-58.513366897033301</v>
      </c>
      <c r="J2557">
        <v>-1.81201784460906</v>
      </c>
      <c r="K2557">
        <v>16.700392441827098</v>
      </c>
      <c r="L2557">
        <v>21.5336809706167</v>
      </c>
      <c r="M2557">
        <v>41.585489602374601</v>
      </c>
      <c r="N2557">
        <v>0.150917917006089</v>
      </c>
      <c r="O2557">
        <v>173.96329027872099</v>
      </c>
      <c r="P2557">
        <v>5.4480286738351298</v>
      </c>
    </row>
    <row r="2558" spans="1:17" hidden="1" x14ac:dyDescent="0.3">
      <c r="A2558" t="s">
        <v>5318</v>
      </c>
      <c r="B2558" t="s">
        <v>5319</v>
      </c>
      <c r="C2558" t="str">
        <f>IFERROR(VLOOKUP(Table1[[#This Row],[Ticker]],[1]!Table2[[Symbol]:[Industry]],2,FALSE),"-")</f>
        <v>-</v>
      </c>
      <c r="D2558" t="s">
        <v>412</v>
      </c>
      <c r="E2558">
        <v>177.09695478</v>
      </c>
      <c r="F2558">
        <v>77.97</v>
      </c>
      <c r="G2558">
        <v>-5.35064986542407</v>
      </c>
      <c r="H2558">
        <v>-14.0691382344753</v>
      </c>
      <c r="I2558">
        <v>-13.443332800265701</v>
      </c>
      <c r="J2558">
        <v>-4.4290378101215504</v>
      </c>
      <c r="K2558">
        <v>84.3313596223296</v>
      </c>
      <c r="L2558">
        <v>85.207614827438704</v>
      </c>
      <c r="M2558">
        <v>29.915593962702602</v>
      </c>
      <c r="N2558">
        <v>1.70393837578945</v>
      </c>
      <c r="O2558">
        <v>72.399640887520803</v>
      </c>
      <c r="P2558">
        <v>26.780487804878</v>
      </c>
      <c r="Q2558">
        <v>1.2562339870021999E-2</v>
      </c>
    </row>
    <row r="2559" spans="1:17" hidden="1" x14ac:dyDescent="0.3">
      <c r="A2559" t="s">
        <v>5320</v>
      </c>
      <c r="B2559" t="s">
        <v>5321</v>
      </c>
      <c r="C2559" t="str">
        <f>IFERROR(VLOOKUP(Table1[[#This Row],[Ticker]],[1]!Table2[[Symbol]:[Industry]],2,FALSE),"-")</f>
        <v>-</v>
      </c>
      <c r="D2559" t="s">
        <v>5322</v>
      </c>
      <c r="E2559">
        <v>176.93542327500001</v>
      </c>
      <c r="F2559">
        <v>165</v>
      </c>
      <c r="G2559">
        <v>-63.631980357907302</v>
      </c>
      <c r="H2559">
        <v>-13.316355961586799</v>
      </c>
      <c r="I2559">
        <v>-25.6795963980869</v>
      </c>
      <c r="J2559">
        <v>-3.3226053005815301</v>
      </c>
      <c r="K2559">
        <v>172.27312358076301</v>
      </c>
      <c r="L2559">
        <v>192.31718896468101</v>
      </c>
      <c r="M2559">
        <v>42.828534400996801</v>
      </c>
      <c r="N2559">
        <v>1.1902283417150801</v>
      </c>
      <c r="O2559">
        <v>78.181818181818102</v>
      </c>
      <c r="P2559">
        <v>12.0923913043478</v>
      </c>
      <c r="Q2559">
        <v>-6.1734173298689998E-3</v>
      </c>
    </row>
    <row r="2560" spans="1:17" hidden="1" x14ac:dyDescent="0.3">
      <c r="A2560" t="s">
        <v>5323</v>
      </c>
      <c r="B2560" t="s">
        <v>5324</v>
      </c>
      <c r="C2560" t="str">
        <f>IFERROR(VLOOKUP(Table1[[#This Row],[Ticker]],[1]!Table2[[Symbol]:[Industry]],2,FALSE),"-")</f>
        <v>-</v>
      </c>
      <c r="D2560" t="s">
        <v>632</v>
      </c>
      <c r="E2560">
        <v>176.79271435499999</v>
      </c>
      <c r="F2560">
        <v>113.36</v>
      </c>
      <c r="G2560">
        <v>99.431064453915994</v>
      </c>
      <c r="H2560">
        <v>18.103231160202402</v>
      </c>
      <c r="I2560">
        <v>-0.48362335102280102</v>
      </c>
      <c r="J2560">
        <v>5.1762281729478303</v>
      </c>
      <c r="K2560">
        <v>101.080436653006</v>
      </c>
      <c r="L2560">
        <v>95.249479149867298</v>
      </c>
      <c r="M2560">
        <v>62.956237821024303</v>
      </c>
      <c r="N2560">
        <v>3.8028537128039299</v>
      </c>
      <c r="O2560">
        <v>27.073041637261799</v>
      </c>
      <c r="P2560">
        <v>141.191489361702</v>
      </c>
      <c r="Q2560">
        <v>0.16843353765239499</v>
      </c>
    </row>
    <row r="2561" spans="1:17" hidden="1" x14ac:dyDescent="0.3">
      <c r="A2561" t="s">
        <v>5325</v>
      </c>
      <c r="B2561" t="s">
        <v>5326</v>
      </c>
      <c r="C2561" t="str">
        <f>IFERROR(VLOOKUP(Table1[[#This Row],[Ticker]],[1]!Table2[[Symbol]:[Industry]],2,FALSE),"-")</f>
        <v>-</v>
      </c>
      <c r="D2561" t="s">
        <v>5327</v>
      </c>
      <c r="E2561">
        <v>176.68056917499999</v>
      </c>
      <c r="F2561">
        <v>83.1</v>
      </c>
      <c r="G2561">
        <v>147.235755113034</v>
      </c>
      <c r="H2561">
        <v>8.2665201322695694</v>
      </c>
      <c r="I2561">
        <v>128.07570560383201</v>
      </c>
      <c r="J2561">
        <v>15.825611208266199</v>
      </c>
      <c r="K2561">
        <v>65.252126512788095</v>
      </c>
      <c r="L2561">
        <v>46.2272104298861</v>
      </c>
      <c r="M2561">
        <v>82.924887170882798</v>
      </c>
      <c r="N2561">
        <v>0.62367019025438997</v>
      </c>
      <c r="O2561">
        <v>0.48134777376656002</v>
      </c>
      <c r="P2561">
        <v>219.49250288350601</v>
      </c>
      <c r="Q2561">
        <v>0.125108625997122</v>
      </c>
    </row>
    <row r="2562" spans="1:17" hidden="1" x14ac:dyDescent="0.3">
      <c r="A2562" t="s">
        <v>5328</v>
      </c>
      <c r="B2562" t="s">
        <v>5329</v>
      </c>
      <c r="C2562" t="str">
        <f>IFERROR(VLOOKUP(Table1[[#This Row],[Ticker]],[1]!Table2[[Symbol]:[Industry]],2,FALSE),"-")</f>
        <v>-</v>
      </c>
      <c r="D2562" t="s">
        <v>51</v>
      </c>
      <c r="E2562">
        <v>175.94668799999999</v>
      </c>
      <c r="F2562">
        <v>101.05</v>
      </c>
      <c r="G2562">
        <v>-33.663436517968798</v>
      </c>
      <c r="H2562">
        <v>14.624214561392501</v>
      </c>
      <c r="I2562">
        <v>-12.9765824755608</v>
      </c>
      <c r="J2562">
        <v>31.619550355140301</v>
      </c>
      <c r="K2562">
        <v>80.730694143747698</v>
      </c>
      <c r="M2562">
        <v>83.148696139675494</v>
      </c>
      <c r="N2562">
        <v>1.5636486791600801</v>
      </c>
      <c r="O2562">
        <v>13.310242454230499</v>
      </c>
      <c r="P2562">
        <v>91.382575757575694</v>
      </c>
    </row>
    <row r="2563" spans="1:17" hidden="1" x14ac:dyDescent="0.3">
      <c r="A2563" t="s">
        <v>5330</v>
      </c>
      <c r="B2563" t="s">
        <v>5331</v>
      </c>
      <c r="C2563" t="str">
        <f>IFERROR(VLOOKUP(Table1[[#This Row],[Ticker]],[1]!Table2[[Symbol]:[Industry]],2,FALSE),"-")</f>
        <v>-</v>
      </c>
      <c r="D2563" t="s">
        <v>368</v>
      </c>
      <c r="E2563">
        <v>175.93431000000001</v>
      </c>
      <c r="F2563">
        <v>263</v>
      </c>
      <c r="G2563">
        <v>-36.995285451339299</v>
      </c>
      <c r="H2563">
        <v>2.74874987737768</v>
      </c>
      <c r="I2563">
        <v>-16.6119753768047</v>
      </c>
      <c r="J2563">
        <v>3.2616787291555598</v>
      </c>
      <c r="K2563">
        <v>266.78519394051</v>
      </c>
      <c r="M2563">
        <v>34.973746705841499</v>
      </c>
      <c r="N2563">
        <v>0.66267123287671204</v>
      </c>
      <c r="O2563">
        <v>20.152091254752801</v>
      </c>
      <c r="P2563">
        <v>30.845771144278601</v>
      </c>
    </row>
    <row r="2564" spans="1:17" hidden="1" x14ac:dyDescent="0.3">
      <c r="A2564" t="s">
        <v>5332</v>
      </c>
      <c r="B2564" t="s">
        <v>5333</v>
      </c>
      <c r="C2564" t="str">
        <f>IFERROR(VLOOKUP(Table1[[#This Row],[Ticker]],[1]!Table2[[Symbol]:[Industry]],2,FALSE),"-")</f>
        <v>-</v>
      </c>
      <c r="D2564" t="s">
        <v>300</v>
      </c>
      <c r="E2564">
        <v>175.91675000000001</v>
      </c>
      <c r="F2564">
        <v>352.3</v>
      </c>
      <c r="G2564">
        <v>-62.723331471170901</v>
      </c>
      <c r="H2564">
        <v>-9.1443832002927508</v>
      </c>
      <c r="I2564">
        <v>-27.524980431038401</v>
      </c>
      <c r="J2564">
        <v>-5.3332397514565404</v>
      </c>
      <c r="K2564">
        <v>365.60542705477002</v>
      </c>
      <c r="L2564">
        <v>388.951235395673</v>
      </c>
      <c r="M2564">
        <v>31.735824988393599</v>
      </c>
      <c r="N2564">
        <v>0.62972232366670799</v>
      </c>
      <c r="O2564">
        <v>68.875957990349093</v>
      </c>
      <c r="P2564">
        <v>21.482758620689602</v>
      </c>
      <c r="Q2564">
        <v>7.5269019399986994E-2</v>
      </c>
    </row>
    <row r="2565" spans="1:17" hidden="1" x14ac:dyDescent="0.3">
      <c r="A2565" t="s">
        <v>5334</v>
      </c>
      <c r="B2565" t="s">
        <v>5335</v>
      </c>
      <c r="C2565" t="str">
        <f>IFERROR(VLOOKUP(Table1[[#This Row],[Ticker]],[1]!Table2[[Symbol]:[Industry]],2,FALSE),"-")</f>
        <v>-</v>
      </c>
      <c r="D2565" t="s">
        <v>1190</v>
      </c>
      <c r="E2565">
        <v>175.71466600799999</v>
      </c>
      <c r="F2565">
        <v>18.32</v>
      </c>
      <c r="G2565">
        <v>-27.9864671091877</v>
      </c>
      <c r="H2565">
        <v>-6.8788639404032201</v>
      </c>
      <c r="I2565">
        <v>-39.957693140882</v>
      </c>
      <c r="J2565">
        <v>-3.1187386063179598</v>
      </c>
      <c r="K2565">
        <v>19.197905077565601</v>
      </c>
      <c r="L2565">
        <v>20.769248117200998</v>
      </c>
      <c r="M2565">
        <v>37.122354173425897</v>
      </c>
      <c r="N2565">
        <v>0.949689909662912</v>
      </c>
      <c r="O2565">
        <v>60.480349344978102</v>
      </c>
      <c r="P2565">
        <v>7.7647058823529402</v>
      </c>
      <c r="Q2565">
        <v>1.6094260887754001E-2</v>
      </c>
    </row>
    <row r="2566" spans="1:17" hidden="1" x14ac:dyDescent="0.3">
      <c r="A2566" t="s">
        <v>5336</v>
      </c>
      <c r="B2566" t="s">
        <v>5337</v>
      </c>
      <c r="C2566" t="str">
        <f>IFERROR(VLOOKUP(Table1[[#This Row],[Ticker]],[1]!Table2[[Symbol]:[Industry]],2,FALSE),"-")</f>
        <v>-</v>
      </c>
      <c r="D2566" t="s">
        <v>2205</v>
      </c>
      <c r="E2566">
        <v>175.69839999999999</v>
      </c>
      <c r="F2566">
        <v>119.05</v>
      </c>
      <c r="G2566">
        <v>8.2474510194672703</v>
      </c>
      <c r="H2566">
        <v>39.349982498003797</v>
      </c>
      <c r="I2566">
        <v>25.112032455159301</v>
      </c>
      <c r="J2566">
        <v>53.579492539736599</v>
      </c>
      <c r="K2566">
        <v>87.842338047389205</v>
      </c>
      <c r="M2566">
        <v>88.177679531527005</v>
      </c>
      <c r="N2566">
        <v>2.2842887982729598</v>
      </c>
      <c r="O2566">
        <v>13.397732045359099</v>
      </c>
      <c r="P2566">
        <v>88.968253968253904</v>
      </c>
    </row>
    <row r="2567" spans="1:17" hidden="1" x14ac:dyDescent="0.3">
      <c r="A2567" t="s">
        <v>5338</v>
      </c>
      <c r="B2567" t="s">
        <v>5339</v>
      </c>
      <c r="C2567" t="str">
        <f>IFERROR(VLOOKUP(Table1[[#This Row],[Ticker]],[1]!Table2[[Symbol]:[Industry]],2,FALSE),"-")</f>
        <v>-</v>
      </c>
      <c r="E2567">
        <v>175.5</v>
      </c>
      <c r="F2567">
        <v>376</v>
      </c>
      <c r="G2567">
        <v>4.5214693987487999</v>
      </c>
      <c r="H2567">
        <v>13.066756356555601</v>
      </c>
      <c r="I2567">
        <v>-4.8254080453166699</v>
      </c>
      <c r="J2567">
        <v>19.874548007150299</v>
      </c>
      <c r="K2567">
        <v>321.87365253136301</v>
      </c>
      <c r="L2567">
        <v>325.47810540478201</v>
      </c>
      <c r="M2567">
        <v>64.469334442855796</v>
      </c>
      <c r="N2567">
        <v>1.99892563886117</v>
      </c>
      <c r="O2567">
        <v>52.925531914893597</v>
      </c>
      <c r="P2567">
        <v>44.587579311670801</v>
      </c>
      <c r="Q2567">
        <v>4.6837410466873002E-2</v>
      </c>
    </row>
    <row r="2568" spans="1:17" hidden="1" x14ac:dyDescent="0.3">
      <c r="A2568" t="s">
        <v>5340</v>
      </c>
      <c r="B2568" t="s">
        <v>5341</v>
      </c>
      <c r="C2568" t="str">
        <f>IFERROR(VLOOKUP(Table1[[#This Row],[Ticker]],[1]!Table2[[Symbol]:[Industry]],2,FALSE),"-")</f>
        <v>-</v>
      </c>
      <c r="E2568">
        <v>175.36955624999999</v>
      </c>
      <c r="F2568">
        <v>963.9</v>
      </c>
      <c r="G2568">
        <v>117.104752423829</v>
      </c>
      <c r="H2568">
        <v>21.136872789240599</v>
      </c>
      <c r="I2568">
        <v>-14.127733626712001</v>
      </c>
      <c r="J2568">
        <v>-1.1338828053350001</v>
      </c>
      <c r="K2568">
        <v>935.596758958583</v>
      </c>
      <c r="L2568">
        <v>712.25075761412995</v>
      </c>
      <c r="M2568">
        <v>59.421302249802601</v>
      </c>
      <c r="N2568">
        <v>0.23045926667500899</v>
      </c>
      <c r="O2568">
        <v>0</v>
      </c>
      <c r="P2568">
        <v>146.86899731079501</v>
      </c>
    </row>
    <row r="2569" spans="1:17" hidden="1" x14ac:dyDescent="0.3">
      <c r="A2569" t="s">
        <v>5342</v>
      </c>
      <c r="B2569" t="s">
        <v>4689</v>
      </c>
      <c r="C2569" t="str">
        <f>IFERROR(VLOOKUP(Table1[[#This Row],[Ticker]],[1]!Table2[[Symbol]:[Industry]],2,FALSE),"-")</f>
        <v>-</v>
      </c>
      <c r="D2569" t="s">
        <v>359</v>
      </c>
      <c r="E2569">
        <v>175.35780600000001</v>
      </c>
      <c r="F2569">
        <v>13.97</v>
      </c>
      <c r="G2569">
        <v>56.254396923953301</v>
      </c>
      <c r="H2569">
        <v>-21.796763266918902</v>
      </c>
      <c r="I2569">
        <v>3.9618690782752899</v>
      </c>
      <c r="J2569">
        <v>-1.71090736096231</v>
      </c>
      <c r="K2569">
        <v>13.583438004633599</v>
      </c>
      <c r="L2569">
        <v>11.3466065372822</v>
      </c>
      <c r="M2569">
        <v>38.561796594360203</v>
      </c>
      <c r="N2569">
        <v>0.358181633711528</v>
      </c>
      <c r="O2569">
        <v>32.140300644237598</v>
      </c>
      <c r="P2569">
        <v>102.463768115942</v>
      </c>
      <c r="Q2569">
        <v>2.3157289929054001E-2</v>
      </c>
    </row>
    <row r="2570" spans="1:17" hidden="1" x14ac:dyDescent="0.3">
      <c r="A2570" t="s">
        <v>5343</v>
      </c>
      <c r="B2570" t="s">
        <v>5344</v>
      </c>
      <c r="C2570" t="str">
        <f>IFERROR(VLOOKUP(Table1[[#This Row],[Ticker]],[1]!Table2[[Symbol]:[Industry]],2,FALSE),"-")</f>
        <v>-</v>
      </c>
      <c r="D2570" t="s">
        <v>577</v>
      </c>
      <c r="E2570">
        <v>175.27499910500001</v>
      </c>
      <c r="F2570">
        <v>83.9</v>
      </c>
      <c r="G2570">
        <v>43.4039697673172</v>
      </c>
      <c r="H2570">
        <v>6.0668897206282297</v>
      </c>
      <c r="I2570">
        <v>33.065248829428299</v>
      </c>
      <c r="J2570">
        <v>9.3214559812746192</v>
      </c>
      <c r="K2570">
        <v>78.098647944148198</v>
      </c>
      <c r="L2570">
        <v>68.213919358319302</v>
      </c>
      <c r="M2570">
        <v>71.160286604708105</v>
      </c>
      <c r="N2570">
        <v>1.0747736093143501</v>
      </c>
      <c r="O2570">
        <v>10.846245530393301</v>
      </c>
      <c r="P2570">
        <v>102.657004830917</v>
      </c>
      <c r="Q2570">
        <v>0.150424383574529</v>
      </c>
    </row>
    <row r="2571" spans="1:17" hidden="1" x14ac:dyDescent="0.3">
      <c r="A2571" t="s">
        <v>5345</v>
      </c>
      <c r="B2571" t="s">
        <v>5346</v>
      </c>
      <c r="C2571" t="str">
        <f>IFERROR(VLOOKUP(Table1[[#This Row],[Ticker]],[1]!Table2[[Symbol]:[Industry]],2,FALSE),"-")</f>
        <v>-</v>
      </c>
      <c r="D2571" t="s">
        <v>632</v>
      </c>
      <c r="E2571">
        <v>174.92680758</v>
      </c>
      <c r="F2571">
        <v>90.82</v>
      </c>
      <c r="G2571">
        <v>17.074882033002101</v>
      </c>
      <c r="H2571">
        <v>9.0769332375154903</v>
      </c>
      <c r="I2571">
        <v>6.8849246011360696</v>
      </c>
      <c r="J2571">
        <v>-3.9902452692407002</v>
      </c>
      <c r="K2571">
        <v>87.999400075251202</v>
      </c>
      <c r="L2571">
        <v>77.067357760782897</v>
      </c>
      <c r="M2571">
        <v>47.643581270500597</v>
      </c>
      <c r="N2571">
        <v>0.44575754015565</v>
      </c>
      <c r="O2571">
        <v>19.7974014534243</v>
      </c>
      <c r="P2571">
        <v>56.8566493955094</v>
      </c>
      <c r="Q2571">
        <v>4.7602683823372002E-2</v>
      </c>
    </row>
    <row r="2572" spans="1:17" hidden="1" x14ac:dyDescent="0.3">
      <c r="A2572" t="s">
        <v>5347</v>
      </c>
      <c r="B2572" t="s">
        <v>5348</v>
      </c>
      <c r="C2572" t="str">
        <f>IFERROR(VLOOKUP(Table1[[#This Row],[Ticker]],[1]!Table2[[Symbol]:[Industry]],2,FALSE),"-")</f>
        <v>-</v>
      </c>
      <c r="D2572" t="s">
        <v>1190</v>
      </c>
      <c r="E2572">
        <v>174.89978880000001</v>
      </c>
      <c r="F2572">
        <v>79.900000000000006</v>
      </c>
      <c r="G2572">
        <v>1.9752439836033699</v>
      </c>
      <c r="H2572">
        <v>2.64113559656177</v>
      </c>
      <c r="I2572">
        <v>-16.271028176620099</v>
      </c>
      <c r="J2572">
        <v>1.87202316786232</v>
      </c>
      <c r="K2572">
        <v>73.563189785751405</v>
      </c>
      <c r="L2572">
        <v>72.224048171567205</v>
      </c>
      <c r="M2572">
        <v>59.153340985830901</v>
      </c>
      <c r="N2572">
        <v>0.70626862996541195</v>
      </c>
      <c r="O2572">
        <v>23.967459324155101</v>
      </c>
      <c r="P2572">
        <v>38.115816767502103</v>
      </c>
      <c r="Q2572">
        <v>6.7528024403805995E-2</v>
      </c>
    </row>
    <row r="2573" spans="1:17" hidden="1" x14ac:dyDescent="0.3">
      <c r="A2573" t="s">
        <v>5349</v>
      </c>
      <c r="B2573" t="s">
        <v>5350</v>
      </c>
      <c r="C2573" t="str">
        <f>IFERROR(VLOOKUP(Table1[[#This Row],[Ticker]],[1]!Table2[[Symbol]:[Industry]],2,FALSE),"-")</f>
        <v>-</v>
      </c>
      <c r="D2573" t="s">
        <v>632</v>
      </c>
      <c r="E2573">
        <v>174.79189827299999</v>
      </c>
      <c r="F2573">
        <v>238.28</v>
      </c>
      <c r="G2573">
        <v>0.44340538625856402</v>
      </c>
      <c r="H2573">
        <v>-2.65196178451672</v>
      </c>
      <c r="I2573">
        <v>-5.6460582340418703</v>
      </c>
      <c r="J2573">
        <v>-6.5635601304332098</v>
      </c>
      <c r="K2573">
        <v>232.43365951976699</v>
      </c>
      <c r="L2573">
        <v>228.81900026788099</v>
      </c>
      <c r="M2573">
        <v>44.708089667853002</v>
      </c>
      <c r="N2573">
        <v>0.30975932722426203</v>
      </c>
      <c r="O2573">
        <v>46.466342118516003</v>
      </c>
      <c r="P2573">
        <v>36.082238720730999</v>
      </c>
      <c r="Q2573">
        <v>-4.1371952883975001E-2</v>
      </c>
    </row>
    <row r="2574" spans="1:17" hidden="1" x14ac:dyDescent="0.3">
      <c r="A2574" t="s">
        <v>5351</v>
      </c>
      <c r="B2574" t="s">
        <v>5352</v>
      </c>
      <c r="C2574" t="str">
        <f>IFERROR(VLOOKUP(Table1[[#This Row],[Ticker]],[1]!Table2[[Symbol]:[Industry]],2,FALSE),"-")</f>
        <v>-</v>
      </c>
      <c r="D2574" t="s">
        <v>5353</v>
      </c>
      <c r="E2574">
        <v>174.60900000000001</v>
      </c>
      <c r="F2574">
        <v>166</v>
      </c>
      <c r="G2574">
        <v>-55.756219920402799</v>
      </c>
      <c r="H2574">
        <v>-10.470380033202</v>
      </c>
      <c r="I2574">
        <v>-13.5216730206514</v>
      </c>
      <c r="J2574">
        <v>3.3921796654851399</v>
      </c>
      <c r="K2574">
        <v>167.24213529287701</v>
      </c>
      <c r="L2574">
        <v>169.24007744635199</v>
      </c>
      <c r="M2574">
        <v>48.399105767931502</v>
      </c>
      <c r="N2574">
        <v>0.33375616631430499</v>
      </c>
      <c r="O2574">
        <v>56.626506024096301</v>
      </c>
      <c r="P2574">
        <v>44.347826086956502</v>
      </c>
    </row>
    <row r="2575" spans="1:17" hidden="1" x14ac:dyDescent="0.3">
      <c r="A2575" t="s">
        <v>5354</v>
      </c>
      <c r="B2575" t="s">
        <v>5355</v>
      </c>
      <c r="C2575" t="str">
        <f>IFERROR(VLOOKUP(Table1[[#This Row],[Ticker]],[1]!Table2[[Symbol]:[Industry]],2,FALSE),"-")</f>
        <v>-</v>
      </c>
      <c r="D2575" t="s">
        <v>740</v>
      </c>
      <c r="E2575">
        <v>174.46312128</v>
      </c>
      <c r="F2575">
        <v>154.22999999999999</v>
      </c>
      <c r="G2575">
        <v>-36.291517614238202</v>
      </c>
      <c r="H2575">
        <v>11.621535032989501</v>
      </c>
      <c r="I2575">
        <v>-11.920974183372</v>
      </c>
      <c r="J2575">
        <v>-7.4247846202291301</v>
      </c>
      <c r="K2575">
        <v>150.305246667858</v>
      </c>
      <c r="L2575">
        <v>152.118866875343</v>
      </c>
      <c r="M2575">
        <v>50.3868151300695</v>
      </c>
      <c r="N2575">
        <v>3.0342584056097501</v>
      </c>
      <c r="O2575">
        <v>43.876029306879303</v>
      </c>
      <c r="P2575">
        <v>30.5374523910283</v>
      </c>
      <c r="Q2575">
        <v>2.4800923884248999E-2</v>
      </c>
    </row>
    <row r="2576" spans="1:17" hidden="1" x14ac:dyDescent="0.3">
      <c r="A2576" t="s">
        <v>5356</v>
      </c>
      <c r="B2576" t="s">
        <v>5357</v>
      </c>
      <c r="C2576" t="str">
        <f>IFERROR(VLOOKUP(Table1[[#This Row],[Ticker]],[1]!Table2[[Symbol]:[Industry]],2,FALSE),"-")</f>
        <v>-</v>
      </c>
      <c r="D2576" t="s">
        <v>51</v>
      </c>
      <c r="E2576">
        <v>174.26976525000001</v>
      </c>
      <c r="F2576">
        <v>149.44999999999999</v>
      </c>
      <c r="G2576">
        <v>-35.295218338292898</v>
      </c>
      <c r="H2576">
        <v>-8.9928644971469591</v>
      </c>
      <c r="I2576">
        <v>-20.104455866409999</v>
      </c>
      <c r="J2576">
        <v>4.5167242525774496</v>
      </c>
      <c r="K2576">
        <v>155.979384551349</v>
      </c>
      <c r="L2576">
        <v>162.34122554201099</v>
      </c>
      <c r="M2576">
        <v>59.119256061523899</v>
      </c>
      <c r="N2576">
        <v>0.84937549293754899</v>
      </c>
      <c r="O2576">
        <v>46.4034794245567</v>
      </c>
      <c r="P2576">
        <v>7.5179856115107802</v>
      </c>
      <c r="Q2576">
        <v>-8.2148864601855998E-2</v>
      </c>
    </row>
    <row r="2577" spans="1:17" hidden="1" x14ac:dyDescent="0.3">
      <c r="A2577" t="s">
        <v>5358</v>
      </c>
      <c r="B2577" t="s">
        <v>5359</v>
      </c>
      <c r="C2577" t="str">
        <f>IFERROR(VLOOKUP(Table1[[#This Row],[Ticker]],[1]!Table2[[Symbol]:[Industry]],2,FALSE),"-")</f>
        <v>-</v>
      </c>
      <c r="D2577" t="s">
        <v>1539</v>
      </c>
      <c r="E2577">
        <v>174.24</v>
      </c>
      <c r="F2577">
        <v>99.81</v>
      </c>
      <c r="G2577">
        <v>64.5698672625672</v>
      </c>
      <c r="H2577">
        <v>1.3441422846759901</v>
      </c>
      <c r="I2577">
        <v>-40.0737196780549</v>
      </c>
      <c r="J2577">
        <v>-0.62125126658916796</v>
      </c>
      <c r="K2577">
        <v>95.185644357048403</v>
      </c>
      <c r="L2577">
        <v>91.966763115454697</v>
      </c>
      <c r="M2577">
        <v>54.8174629781699</v>
      </c>
      <c r="N2577">
        <v>1.1366405726282501E-2</v>
      </c>
      <c r="O2577">
        <v>58.7015329125338</v>
      </c>
      <c r="P2577">
        <v>105.921188363936</v>
      </c>
      <c r="Q2577">
        <v>3.5048050957155998E-2</v>
      </c>
    </row>
    <row r="2578" spans="1:17" hidden="1" x14ac:dyDescent="0.3">
      <c r="A2578" t="s">
        <v>5360</v>
      </c>
      <c r="B2578" t="s">
        <v>5361</v>
      </c>
      <c r="C2578" t="str">
        <f>IFERROR(VLOOKUP(Table1[[#This Row],[Ticker]],[1]!Table2[[Symbol]:[Industry]],2,FALSE),"-")</f>
        <v>-</v>
      </c>
      <c r="D2578" t="s">
        <v>46</v>
      </c>
      <c r="E2578">
        <v>174.06053951999999</v>
      </c>
      <c r="F2578">
        <v>14.63</v>
      </c>
      <c r="G2578">
        <v>18.859888384832701</v>
      </c>
      <c r="H2578">
        <v>-0.201021605948873</v>
      </c>
      <c r="I2578">
        <v>-74.6604194960711</v>
      </c>
      <c r="J2578">
        <v>5.8143346834063001</v>
      </c>
      <c r="K2578">
        <v>14.526243255118199</v>
      </c>
      <c r="L2578">
        <v>20.3034816691464</v>
      </c>
      <c r="M2578">
        <v>70.665593881823597</v>
      </c>
      <c r="N2578">
        <v>1.1415124438647799</v>
      </c>
      <c r="O2578">
        <v>214.074305900513</v>
      </c>
      <c r="P2578">
        <v>57.869256522563497</v>
      </c>
    </row>
    <row r="2579" spans="1:17" hidden="1" x14ac:dyDescent="0.3">
      <c r="A2579" t="s">
        <v>5362</v>
      </c>
      <c r="B2579" t="s">
        <v>5363</v>
      </c>
      <c r="C2579" t="str">
        <f>IFERROR(VLOOKUP(Table1[[#This Row],[Ticker]],[1]!Table2[[Symbol]:[Industry]],2,FALSE),"-")</f>
        <v>-</v>
      </c>
      <c r="D2579" t="s">
        <v>124</v>
      </c>
      <c r="E2579">
        <v>174.02353650000001</v>
      </c>
      <c r="F2579">
        <v>437</v>
      </c>
      <c r="G2579">
        <v>510.43499331989</v>
      </c>
      <c r="H2579">
        <v>22.596837039778698</v>
      </c>
      <c r="I2579">
        <v>12.833335519133399</v>
      </c>
      <c r="J2579">
        <v>7.8812858995818296</v>
      </c>
      <c r="K2579">
        <v>373.16398727684901</v>
      </c>
      <c r="L2579">
        <v>322.219780360556</v>
      </c>
      <c r="M2579">
        <v>85.025529164436094</v>
      </c>
      <c r="N2579">
        <v>1.3927101596382701</v>
      </c>
      <c r="O2579">
        <v>11.0297482837528</v>
      </c>
      <c r="P2579">
        <v>540.19923820685597</v>
      </c>
      <c r="Q2579">
        <v>0.27301872850127401</v>
      </c>
    </row>
    <row r="2580" spans="1:17" hidden="1" x14ac:dyDescent="0.3">
      <c r="A2580" t="s">
        <v>5364</v>
      </c>
      <c r="B2580" t="s">
        <v>5365</v>
      </c>
      <c r="C2580" t="str">
        <f>IFERROR(VLOOKUP(Table1[[#This Row],[Ticker]],[1]!Table2[[Symbol]:[Industry]],2,FALSE),"-")</f>
        <v>-</v>
      </c>
      <c r="D2580" t="s">
        <v>172</v>
      </c>
      <c r="E2580">
        <v>174.02346763</v>
      </c>
      <c r="F2580">
        <v>150.47</v>
      </c>
      <c r="G2580">
        <v>-18.634259658014201</v>
      </c>
      <c r="H2580">
        <v>-8.7221254265082209</v>
      </c>
      <c r="I2580">
        <v>-25.039515746309402</v>
      </c>
      <c r="J2580">
        <v>-2.83628251830421</v>
      </c>
      <c r="K2580">
        <v>156.188205533125</v>
      </c>
      <c r="L2580">
        <v>145.35842169788299</v>
      </c>
      <c r="M2580">
        <v>49.256050503649497</v>
      </c>
      <c r="N2580">
        <v>0.20416976735674799</v>
      </c>
      <c r="O2580">
        <v>39.9614541104539</v>
      </c>
      <c r="Q2580">
        <v>7.3793788932817003E-2</v>
      </c>
    </row>
    <row r="2581" spans="1:17" hidden="1" x14ac:dyDescent="0.3">
      <c r="A2581" t="s">
        <v>5366</v>
      </c>
      <c r="B2581" t="s">
        <v>5367</v>
      </c>
      <c r="C2581" t="str">
        <f>IFERROR(VLOOKUP(Table1[[#This Row],[Ticker]],[1]!Table2[[Symbol]:[Industry]],2,FALSE),"-")</f>
        <v>-</v>
      </c>
      <c r="D2581" t="s">
        <v>632</v>
      </c>
      <c r="E2581">
        <v>173.389545</v>
      </c>
      <c r="F2581">
        <v>412.35</v>
      </c>
      <c r="G2581">
        <v>-61.786994639685503</v>
      </c>
      <c r="H2581">
        <v>-11.213384732517399</v>
      </c>
      <c r="I2581">
        <v>-13.762636876073101</v>
      </c>
      <c r="J2581">
        <v>0.48653926908649803</v>
      </c>
      <c r="K2581">
        <v>410.35057205564601</v>
      </c>
      <c r="L2581">
        <v>447.67139429194401</v>
      </c>
      <c r="M2581">
        <v>50.076470962094803</v>
      </c>
      <c r="N2581">
        <v>0.468830395750299</v>
      </c>
      <c r="O2581">
        <v>47.265672365708703</v>
      </c>
      <c r="P2581">
        <v>27.820830750154901</v>
      </c>
      <c r="Q2581">
        <v>4.4057530497843E-2</v>
      </c>
    </row>
    <row r="2582" spans="1:17" hidden="1" x14ac:dyDescent="0.3">
      <c r="A2582" t="s">
        <v>5368</v>
      </c>
      <c r="B2582" t="s">
        <v>5369</v>
      </c>
      <c r="C2582" t="str">
        <f>IFERROR(VLOOKUP(Table1[[#This Row],[Ticker]],[1]!Table2[[Symbol]:[Industry]],2,FALSE),"-")</f>
        <v>-</v>
      </c>
      <c r="D2582" t="s">
        <v>402</v>
      </c>
      <c r="E2582">
        <v>173.19052500000001</v>
      </c>
      <c r="F2582">
        <v>69.45</v>
      </c>
      <c r="G2582">
        <v>39.412943484328601</v>
      </c>
      <c r="H2582">
        <v>6.4842145613925499</v>
      </c>
      <c r="I2582">
        <v>-7.0344414139132398</v>
      </c>
      <c r="J2582">
        <v>-1.1390703345148501</v>
      </c>
      <c r="K2582">
        <v>62.079646228129299</v>
      </c>
      <c r="L2582">
        <v>52.143888219845401</v>
      </c>
      <c r="M2582">
        <v>48.661524002383402</v>
      </c>
      <c r="N2582">
        <v>0.64766003227541602</v>
      </c>
      <c r="O2582">
        <v>13.030957523398101</v>
      </c>
      <c r="P2582">
        <v>100.72254335260099</v>
      </c>
      <c r="Q2582">
        <v>0.164531417941845</v>
      </c>
    </row>
    <row r="2583" spans="1:17" hidden="1" x14ac:dyDescent="0.3">
      <c r="A2583" t="s">
        <v>5370</v>
      </c>
      <c r="B2583" t="s">
        <v>5371</v>
      </c>
      <c r="C2583" t="str">
        <f>IFERROR(VLOOKUP(Table1[[#This Row],[Ticker]],[1]!Table2[[Symbol]:[Industry]],2,FALSE),"-")</f>
        <v>-</v>
      </c>
      <c r="D2583" t="s">
        <v>283</v>
      </c>
      <c r="E2583">
        <v>172.85576</v>
      </c>
      <c r="F2583">
        <v>267.85000000000002</v>
      </c>
      <c r="G2583">
        <v>43.657574472050399</v>
      </c>
      <c r="H2583">
        <v>100.784293612775</v>
      </c>
      <c r="I2583">
        <v>29.145868940819401</v>
      </c>
      <c r="J2583">
        <v>5.15259633215181</v>
      </c>
      <c r="K2583">
        <v>175.858332908433</v>
      </c>
      <c r="M2583">
        <v>79.228684299124495</v>
      </c>
      <c r="N2583">
        <v>2.8032586558044801</v>
      </c>
      <c r="O2583">
        <v>2.0720552548067799</v>
      </c>
      <c r="P2583">
        <v>141.306306306306</v>
      </c>
    </row>
    <row r="2584" spans="1:17" hidden="1" x14ac:dyDescent="0.3">
      <c r="A2584" t="s">
        <v>5372</v>
      </c>
      <c r="B2584" t="s">
        <v>5373</v>
      </c>
      <c r="C2584" t="str">
        <f>IFERROR(VLOOKUP(Table1[[#This Row],[Ticker]],[1]!Table2[[Symbol]:[Industry]],2,FALSE),"-")</f>
        <v>-</v>
      </c>
      <c r="D2584" t="s">
        <v>262</v>
      </c>
      <c r="E2584">
        <v>172.76776960000001</v>
      </c>
      <c r="F2584">
        <v>283.25</v>
      </c>
      <c r="G2584">
        <v>5.85940845275202</v>
      </c>
      <c r="H2584">
        <v>1.82596275139786</v>
      </c>
      <c r="I2584">
        <v>-6.1406958836697099</v>
      </c>
      <c r="J2584">
        <v>3.4652462122477399</v>
      </c>
      <c r="K2584">
        <v>278.56801880246798</v>
      </c>
      <c r="L2584">
        <v>267.64318511817601</v>
      </c>
      <c r="M2584">
        <v>56.999570603734497</v>
      </c>
      <c r="N2584">
        <v>2.8409749378187201</v>
      </c>
      <c r="O2584">
        <v>24.624889673433302</v>
      </c>
      <c r="P2584">
        <v>36.506024096385502</v>
      </c>
      <c r="Q2584">
        <v>5.8246762791621998E-2</v>
      </c>
    </row>
    <row r="2585" spans="1:17" hidden="1" x14ac:dyDescent="0.3">
      <c r="A2585" t="s">
        <v>5374</v>
      </c>
      <c r="B2585" t="s">
        <v>5375</v>
      </c>
      <c r="C2585" t="str">
        <f>IFERROR(VLOOKUP(Table1[[#This Row],[Ticker]],[1]!Table2[[Symbol]:[Industry]],2,FALSE),"-")</f>
        <v>-</v>
      </c>
      <c r="D2585" t="s">
        <v>127</v>
      </c>
      <c r="E2585">
        <v>172.60974780000001</v>
      </c>
      <c r="F2585">
        <v>73.150000000000006</v>
      </c>
      <c r="G2585">
        <v>-52.845212289699397</v>
      </c>
      <c r="H2585">
        <v>12.770916608397799</v>
      </c>
      <c r="I2585">
        <v>-27.7130850738472</v>
      </c>
      <c r="J2585">
        <v>16.521840183538501</v>
      </c>
      <c r="K2585">
        <v>68.952441984598707</v>
      </c>
      <c r="L2585">
        <v>78.382843205280807</v>
      </c>
      <c r="M2585">
        <v>75.796535207301801</v>
      </c>
      <c r="N2585">
        <v>2.2848955223880498</v>
      </c>
      <c r="O2585">
        <v>72.248803827751104</v>
      </c>
      <c r="P2585">
        <v>19.526143790849599</v>
      </c>
    </row>
    <row r="2586" spans="1:17" hidden="1" x14ac:dyDescent="0.3">
      <c r="A2586" t="s">
        <v>5376</v>
      </c>
      <c r="B2586" t="s">
        <v>5377</v>
      </c>
      <c r="C2586" t="str">
        <f>IFERROR(VLOOKUP(Table1[[#This Row],[Ticker]],[1]!Table2[[Symbol]:[Industry]],2,FALSE),"-")</f>
        <v>-</v>
      </c>
      <c r="D2586" t="s">
        <v>51</v>
      </c>
      <c r="E2586">
        <v>172.22536611699999</v>
      </c>
      <c r="F2586">
        <v>66.23</v>
      </c>
      <c r="G2586">
        <v>8.5029784950804608</v>
      </c>
      <c r="H2586">
        <v>17.2273311446938</v>
      </c>
      <c r="I2586">
        <v>31.432705933727501</v>
      </c>
      <c r="J2586">
        <v>-1.5446511262085501</v>
      </c>
      <c r="K2586">
        <v>53.763574953553601</v>
      </c>
      <c r="L2586">
        <v>48.987246262795502</v>
      </c>
      <c r="M2586">
        <v>63.158968869840301</v>
      </c>
      <c r="N2586">
        <v>3.2098552814757402</v>
      </c>
      <c r="O2586">
        <v>2.6725049071417701</v>
      </c>
      <c r="P2586">
        <v>77.322623828647906</v>
      </c>
      <c r="Q2586">
        <v>4.7509426019365003E-2</v>
      </c>
    </row>
    <row r="2587" spans="1:17" hidden="1" x14ac:dyDescent="0.3">
      <c r="A2587" t="s">
        <v>5378</v>
      </c>
      <c r="B2587" t="s">
        <v>5379</v>
      </c>
      <c r="C2587" t="str">
        <f>IFERROR(VLOOKUP(Table1[[#This Row],[Ticker]],[1]!Table2[[Symbol]:[Industry]],2,FALSE),"-")</f>
        <v>-</v>
      </c>
      <c r="D2587" t="s">
        <v>402</v>
      </c>
      <c r="E2587">
        <v>171.77364299999999</v>
      </c>
      <c r="F2587">
        <v>24.43</v>
      </c>
      <c r="G2587">
        <v>-79.8434275178722</v>
      </c>
      <c r="H2587">
        <v>-0.95708625161558303</v>
      </c>
      <c r="I2587">
        <v>-43.785090378799502</v>
      </c>
      <c r="J2587">
        <v>9.58165038620586</v>
      </c>
      <c r="K2587">
        <v>25.417277263043299</v>
      </c>
      <c r="L2587">
        <v>32.334291373770398</v>
      </c>
      <c r="M2587">
        <v>53.196845404707702</v>
      </c>
      <c r="N2587">
        <v>1.3968645254173999</v>
      </c>
      <c r="O2587">
        <v>139.45968072042501</v>
      </c>
      <c r="P2587">
        <v>13.4168987929433</v>
      </c>
      <c r="Q2587">
        <v>0.10459822380809999</v>
      </c>
    </row>
    <row r="2588" spans="1:17" hidden="1" x14ac:dyDescent="0.3">
      <c r="A2588" t="s">
        <v>5380</v>
      </c>
      <c r="B2588" t="s">
        <v>5381</v>
      </c>
      <c r="C2588" t="str">
        <f>IFERROR(VLOOKUP(Table1[[#This Row],[Ticker]],[1]!Table2[[Symbol]:[Industry]],2,FALSE),"-")</f>
        <v>-</v>
      </c>
      <c r="D2588" t="s">
        <v>971</v>
      </c>
      <c r="E2588">
        <v>171.74</v>
      </c>
      <c r="F2588">
        <v>552.35</v>
      </c>
      <c r="G2588">
        <v>65.068206612152693</v>
      </c>
      <c r="H2588">
        <v>-6.9774803538616696</v>
      </c>
      <c r="I2588">
        <v>14.325754745380999</v>
      </c>
      <c r="J2588">
        <v>-0.411797607242124</v>
      </c>
      <c r="K2588">
        <v>580.81381436430797</v>
      </c>
      <c r="L2588">
        <v>510.54939754626201</v>
      </c>
      <c r="M2588">
        <v>46.070463950261498</v>
      </c>
      <c r="N2588">
        <v>1.02347774973202</v>
      </c>
      <c r="O2588">
        <v>32.9591744364985</v>
      </c>
      <c r="P2588">
        <v>96.565836298932297</v>
      </c>
      <c r="Q2588">
        <v>9.3683637343772996E-2</v>
      </c>
    </row>
    <row r="2589" spans="1:17" hidden="1" x14ac:dyDescent="0.3">
      <c r="A2589" t="s">
        <v>5382</v>
      </c>
      <c r="B2589" t="s">
        <v>5383</v>
      </c>
      <c r="C2589" t="str">
        <f>IFERROR(VLOOKUP(Table1[[#This Row],[Ticker]],[1]!Table2[[Symbol]:[Industry]],2,FALSE),"-")</f>
        <v>-</v>
      </c>
      <c r="D2589" t="s">
        <v>1374</v>
      </c>
      <c r="E2589">
        <v>171.58463054000001</v>
      </c>
      <c r="F2589">
        <v>19.16</v>
      </c>
      <c r="G2589">
        <v>-13.643032765753301</v>
      </c>
      <c r="H2589">
        <v>-9.8111466553374704</v>
      </c>
      <c r="I2589">
        <v>-18.566636369854098</v>
      </c>
      <c r="J2589">
        <v>2.3725450085429398</v>
      </c>
      <c r="K2589">
        <v>20.143816251105399</v>
      </c>
      <c r="L2589">
        <v>17.716946278120801</v>
      </c>
      <c r="M2589">
        <v>23.299076232307801</v>
      </c>
      <c r="N2589">
        <v>1.810512598116</v>
      </c>
      <c r="O2589">
        <v>34.916492693110598</v>
      </c>
      <c r="P2589">
        <v>47.953667953667903</v>
      </c>
      <c r="Q2589">
        <v>-2.1600258549654E-2</v>
      </c>
    </row>
    <row r="2590" spans="1:17" hidden="1" x14ac:dyDescent="0.3">
      <c r="A2590" t="s">
        <v>5384</v>
      </c>
      <c r="B2590" t="s">
        <v>5385</v>
      </c>
      <c r="C2590" t="str">
        <f>IFERROR(VLOOKUP(Table1[[#This Row],[Ticker]],[1]!Table2[[Symbol]:[Industry]],2,FALSE),"-")</f>
        <v>-</v>
      </c>
      <c r="D2590" t="s">
        <v>139</v>
      </c>
      <c r="E2590">
        <v>171.51997285799999</v>
      </c>
      <c r="F2590">
        <v>92.87</v>
      </c>
      <c r="G2590">
        <v>100.111992736796</v>
      </c>
      <c r="H2590">
        <v>12.516727104812</v>
      </c>
      <c r="I2590">
        <v>24.030552597625899</v>
      </c>
      <c r="J2590">
        <v>-5.3347225084278902</v>
      </c>
      <c r="K2590">
        <v>80.7523086974264</v>
      </c>
      <c r="L2590">
        <v>66.464761548933097</v>
      </c>
      <c r="M2590">
        <v>58.032321820223402</v>
      </c>
      <c r="N2590">
        <v>1.14157495736084</v>
      </c>
      <c r="O2590">
        <v>10.584688273931301</v>
      </c>
      <c r="P2590">
        <v>156.901798063623</v>
      </c>
      <c r="Q2590">
        <v>0.162646057807666</v>
      </c>
    </row>
    <row r="2591" spans="1:17" hidden="1" x14ac:dyDescent="0.3">
      <c r="A2591" t="s">
        <v>5386</v>
      </c>
      <c r="B2591" t="s">
        <v>5387</v>
      </c>
      <c r="C2591" t="str">
        <f>IFERROR(VLOOKUP(Table1[[#This Row],[Ticker]],[1]!Table2[[Symbol]:[Industry]],2,FALSE),"-")</f>
        <v>-</v>
      </c>
      <c r="D2591" t="s">
        <v>2598</v>
      </c>
      <c r="E2591">
        <v>171.49791999999999</v>
      </c>
      <c r="F2591">
        <v>168</v>
      </c>
      <c r="G2591">
        <v>-33.7642448869654</v>
      </c>
      <c r="H2591">
        <v>20.336335773513699</v>
      </c>
      <c r="I2591">
        <v>-15.2460385119386</v>
      </c>
      <c r="J2591">
        <v>-1.91611755507672</v>
      </c>
      <c r="K2591">
        <v>155.944533770383</v>
      </c>
      <c r="L2591">
        <v>157.48883385333599</v>
      </c>
      <c r="M2591">
        <v>59.6007558807474</v>
      </c>
      <c r="N2591">
        <v>1.46683250414593</v>
      </c>
      <c r="O2591">
        <v>17.738095238095202</v>
      </c>
      <c r="P2591">
        <v>59.544159544159498</v>
      </c>
    </row>
    <row r="2592" spans="1:17" hidden="1" x14ac:dyDescent="0.3">
      <c r="A2592" t="s">
        <v>5388</v>
      </c>
      <c r="B2592" t="s">
        <v>5389</v>
      </c>
      <c r="C2592" t="str">
        <f>IFERROR(VLOOKUP(Table1[[#This Row],[Ticker]],[1]!Table2[[Symbol]:[Industry]],2,FALSE),"-")</f>
        <v>-</v>
      </c>
      <c r="D2592" t="s">
        <v>226</v>
      </c>
      <c r="E2592">
        <v>171.39698999999999</v>
      </c>
      <c r="F2592">
        <v>58.84</v>
      </c>
      <c r="G2592">
        <v>158.102682705989</v>
      </c>
      <c r="H2592">
        <v>50.3034598444114</v>
      </c>
      <c r="I2592">
        <v>113.40513566949799</v>
      </c>
      <c r="J2592">
        <v>9.2090551436794801</v>
      </c>
      <c r="K2592">
        <v>41.807516711123199</v>
      </c>
      <c r="L2592">
        <v>31.179975163279298</v>
      </c>
      <c r="M2592">
        <v>99.872464953523505</v>
      </c>
      <c r="N2592">
        <v>2.0107425616109702</v>
      </c>
      <c r="O2592">
        <v>0</v>
      </c>
      <c r="P2592">
        <v>260.53921568627402</v>
      </c>
      <c r="Q2592">
        <v>4.0081343781964998E-2</v>
      </c>
    </row>
    <row r="2593" spans="1:17" hidden="1" x14ac:dyDescent="0.3">
      <c r="A2593" t="s">
        <v>5390</v>
      </c>
      <c r="B2593" t="s">
        <v>5391</v>
      </c>
      <c r="C2593" t="str">
        <f>IFERROR(VLOOKUP(Table1[[#This Row],[Ticker]],[1]!Table2[[Symbol]:[Industry]],2,FALSE),"-")</f>
        <v>-</v>
      </c>
      <c r="D2593" t="s">
        <v>412</v>
      </c>
      <c r="E2593">
        <v>171.38</v>
      </c>
      <c r="F2593">
        <v>2.0299999999999998</v>
      </c>
      <c r="G2593">
        <v>54.539100924920298</v>
      </c>
      <c r="H2593">
        <v>-14.1537937373626</v>
      </c>
      <c r="I2593">
        <v>55.068780561248602</v>
      </c>
      <c r="J2593">
        <v>-11.052863437963101</v>
      </c>
      <c r="K2593">
        <v>2.06025578924854</v>
      </c>
      <c r="L2593">
        <v>1.5975102656731699</v>
      </c>
      <c r="M2593">
        <v>36.3446859828409</v>
      </c>
      <c r="N2593">
        <v>1.2985361118476699</v>
      </c>
      <c r="O2593">
        <v>26.108374384236399</v>
      </c>
      <c r="P2593">
        <v>106.419747309312</v>
      </c>
      <c r="Q2593">
        <v>-3.1062161040709E-2</v>
      </c>
    </row>
    <row r="2594" spans="1:17" hidden="1" x14ac:dyDescent="0.3">
      <c r="A2594" t="s">
        <v>5392</v>
      </c>
      <c r="B2594" t="s">
        <v>5393</v>
      </c>
      <c r="C2594" t="str">
        <f>IFERROR(VLOOKUP(Table1[[#This Row],[Ticker]],[1]!Table2[[Symbol]:[Industry]],2,FALSE),"-")</f>
        <v>-</v>
      </c>
      <c r="D2594" t="s">
        <v>21</v>
      </c>
      <c r="E2594">
        <v>171.26322479999999</v>
      </c>
      <c r="F2594">
        <v>126.6</v>
      </c>
      <c r="G2594">
        <v>9.3566342339136295</v>
      </c>
      <c r="H2594">
        <v>11.207547894725799</v>
      </c>
      <c r="I2594">
        <v>-2.0923353966235299</v>
      </c>
      <c r="J2594">
        <v>5.5129120443397701</v>
      </c>
      <c r="K2594">
        <v>113.698378472569</v>
      </c>
      <c r="L2594">
        <v>108.428502014345</v>
      </c>
      <c r="M2594">
        <v>73.432485412145894</v>
      </c>
      <c r="N2594">
        <v>0.73766423357664201</v>
      </c>
      <c r="O2594">
        <v>18.4439178515007</v>
      </c>
      <c r="P2594">
        <v>46.867749419953498</v>
      </c>
      <c r="Q2594">
        <v>6.6786593068624001E-2</v>
      </c>
    </row>
    <row r="2595" spans="1:17" hidden="1" x14ac:dyDescent="0.3">
      <c r="A2595" t="s">
        <v>5394</v>
      </c>
      <c r="B2595" t="s">
        <v>5395</v>
      </c>
      <c r="C2595" t="str">
        <f>IFERROR(VLOOKUP(Table1[[#This Row],[Ticker]],[1]!Table2[[Symbol]:[Industry]],2,FALSE),"-")</f>
        <v>-</v>
      </c>
      <c r="D2595" t="s">
        <v>51</v>
      </c>
      <c r="E2595">
        <v>171.21975</v>
      </c>
      <c r="F2595">
        <v>154.94999999999999</v>
      </c>
      <c r="G2595">
        <v>-1.75928825747353</v>
      </c>
      <c r="H2595">
        <v>8.5521806630874693</v>
      </c>
      <c r="I2595">
        <v>-13.5108505098289</v>
      </c>
      <c r="J2595">
        <v>5.0274250406136103</v>
      </c>
      <c r="K2595">
        <v>147.77174094641299</v>
      </c>
      <c r="L2595">
        <v>132.95481148896499</v>
      </c>
      <c r="M2595">
        <v>55.298432878365098</v>
      </c>
      <c r="N2595">
        <v>0.51444400474871299</v>
      </c>
      <c r="O2595">
        <v>30.880929332042601</v>
      </c>
      <c r="P2595">
        <v>77.898966704936797</v>
      </c>
    </row>
    <row r="2596" spans="1:17" hidden="1" x14ac:dyDescent="0.3">
      <c r="A2596" t="s">
        <v>5396</v>
      </c>
      <c r="B2596" t="s">
        <v>5397</v>
      </c>
      <c r="C2596" t="str">
        <f>IFERROR(VLOOKUP(Table1[[#This Row],[Ticker]],[1]!Table2[[Symbol]:[Industry]],2,FALSE),"-")</f>
        <v>-</v>
      </c>
      <c r="D2596" t="s">
        <v>5398</v>
      </c>
      <c r="E2596">
        <v>170.6064374</v>
      </c>
      <c r="F2596">
        <v>60.43</v>
      </c>
      <c r="G2596">
        <v>443.03196364384002</v>
      </c>
      <c r="H2596">
        <v>34.136257477967902</v>
      </c>
      <c r="I2596">
        <v>166.15983594657101</v>
      </c>
      <c r="J2596">
        <v>-3.8835498297829898</v>
      </c>
      <c r="K2596">
        <v>51.815656852476202</v>
      </c>
      <c r="L2596">
        <v>35.220519975604297</v>
      </c>
      <c r="M2596">
        <v>61.548594025191399</v>
      </c>
      <c r="N2596">
        <v>1.6474429023518</v>
      </c>
      <c r="O2596">
        <v>8.4726129405924198</v>
      </c>
      <c r="P2596">
        <v>501.89243027888398</v>
      </c>
      <c r="Q2596">
        <v>0.14138711949548299</v>
      </c>
    </row>
    <row r="2597" spans="1:17" hidden="1" x14ac:dyDescent="0.3">
      <c r="A2597" t="s">
        <v>5399</v>
      </c>
      <c r="B2597" t="s">
        <v>5400</v>
      </c>
      <c r="C2597" t="str">
        <f>IFERROR(VLOOKUP(Table1[[#This Row],[Ticker]],[1]!Table2[[Symbol]:[Industry]],2,FALSE),"-")</f>
        <v>-</v>
      </c>
      <c r="D2597" t="s">
        <v>632</v>
      </c>
      <c r="E2597">
        <v>170.03424999999999</v>
      </c>
      <c r="F2597">
        <v>68.7</v>
      </c>
      <c r="G2597">
        <v>-59.518846113959299</v>
      </c>
      <c r="H2597">
        <v>-0.87578543860743996</v>
      </c>
      <c r="I2597">
        <v>-23.792427906790898</v>
      </c>
      <c r="J2597">
        <v>-2.0011393000320798</v>
      </c>
      <c r="K2597">
        <v>68.6984574371089</v>
      </c>
      <c r="L2597">
        <v>73.963289299557204</v>
      </c>
      <c r="M2597">
        <v>47.912381638991498</v>
      </c>
      <c r="N2597">
        <v>1.3931972789115601</v>
      </c>
      <c r="O2597">
        <v>49.854439592430801</v>
      </c>
      <c r="P2597">
        <v>33.398058252427099</v>
      </c>
    </row>
    <row r="2598" spans="1:17" hidden="1" x14ac:dyDescent="0.3">
      <c r="A2598" t="s">
        <v>5401</v>
      </c>
      <c r="B2598" t="s">
        <v>5402</v>
      </c>
      <c r="C2598" t="str">
        <f>IFERROR(VLOOKUP(Table1[[#This Row],[Ticker]],[1]!Table2[[Symbol]:[Industry]],2,FALSE),"-")</f>
        <v>-</v>
      </c>
      <c r="D2598" t="s">
        <v>317</v>
      </c>
      <c r="E2598">
        <v>169.64599049</v>
      </c>
      <c r="F2598">
        <v>2.2999999999999998</v>
      </c>
      <c r="K2598">
        <v>2.2860694928582501</v>
      </c>
      <c r="L2598">
        <v>2.4904968111465999</v>
      </c>
      <c r="M2598">
        <v>41.368652020141496</v>
      </c>
      <c r="N2598">
        <v>1</v>
      </c>
      <c r="Q2598">
        <v>-6.0412528129999996E-4</v>
      </c>
    </row>
    <row r="2599" spans="1:17" hidden="1" x14ac:dyDescent="0.3">
      <c r="A2599" t="s">
        <v>5403</v>
      </c>
      <c r="B2599" t="s">
        <v>5404</v>
      </c>
      <c r="C2599" t="str">
        <f>IFERROR(VLOOKUP(Table1[[#This Row],[Ticker]],[1]!Table2[[Symbol]:[Industry]],2,FALSE),"-")</f>
        <v>-</v>
      </c>
      <c r="D2599" t="s">
        <v>139</v>
      </c>
      <c r="E2599">
        <v>169.32646</v>
      </c>
      <c r="F2599">
        <v>68.91</v>
      </c>
      <c r="G2599">
        <v>7.7806652926752298</v>
      </c>
      <c r="H2599">
        <v>-6.5255029527317303</v>
      </c>
      <c r="I2599">
        <v>-19.600984655518602</v>
      </c>
      <c r="J2599">
        <v>-1.97042425375476</v>
      </c>
      <c r="K2599">
        <v>67.350894302626998</v>
      </c>
      <c r="L2599">
        <v>63.717545680040999</v>
      </c>
      <c r="M2599">
        <v>47.030002346957502</v>
      </c>
      <c r="N2599">
        <v>0.106233815657756</v>
      </c>
      <c r="O2599">
        <v>41.779132201422101</v>
      </c>
      <c r="P2599">
        <v>50.787746170678297</v>
      </c>
      <c r="Q2599">
        <v>8.2611380340342003E-2</v>
      </c>
    </row>
    <row r="2600" spans="1:17" hidden="1" x14ac:dyDescent="0.3">
      <c r="A2600" t="s">
        <v>5405</v>
      </c>
      <c r="B2600" t="s">
        <v>5406</v>
      </c>
      <c r="C2600" t="str">
        <f>IFERROR(VLOOKUP(Table1[[#This Row],[Ticker]],[1]!Table2[[Symbol]:[Industry]],2,FALSE),"-")</f>
        <v>-</v>
      </c>
      <c r="D2600" t="s">
        <v>632</v>
      </c>
      <c r="E2600">
        <v>169.288024662</v>
      </c>
      <c r="F2600">
        <v>12.48</v>
      </c>
      <c r="G2600">
        <v>-17.1288658255936</v>
      </c>
      <c r="H2600">
        <v>-2.9884614949454602</v>
      </c>
      <c r="I2600">
        <v>-29.287488895236802</v>
      </c>
      <c r="J2600">
        <v>-1.05907033451485</v>
      </c>
      <c r="K2600">
        <v>12.781211974386901</v>
      </c>
      <c r="L2600">
        <v>13.144474759546499</v>
      </c>
      <c r="M2600">
        <v>44.7204479795233</v>
      </c>
      <c r="N2600">
        <v>0.97133564768986203</v>
      </c>
      <c r="O2600">
        <v>55.448717948717899</v>
      </c>
      <c r="P2600">
        <v>14.4954128440367</v>
      </c>
      <c r="Q2600">
        <v>-2.6012621389747002E-2</v>
      </c>
    </row>
    <row r="2601" spans="1:17" hidden="1" x14ac:dyDescent="0.3">
      <c r="A2601" t="s">
        <v>5407</v>
      </c>
      <c r="B2601" t="s">
        <v>5408</v>
      </c>
      <c r="C2601" t="str">
        <f>IFERROR(VLOOKUP(Table1[[#This Row],[Ticker]],[1]!Table2[[Symbol]:[Industry]],2,FALSE),"-")</f>
        <v>-</v>
      </c>
      <c r="D2601" t="s">
        <v>1539</v>
      </c>
      <c r="E2601">
        <v>169.21799999999999</v>
      </c>
      <c r="F2601">
        <v>80.650000000000006</v>
      </c>
      <c r="G2601">
        <v>-52.066749703921097</v>
      </c>
      <c r="H2601">
        <v>-22.5738986461546</v>
      </c>
      <c r="I2601">
        <v>-36.430238443667697</v>
      </c>
      <c r="J2601">
        <v>8.0441860607099305E-2</v>
      </c>
      <c r="M2601">
        <v>43.9897784347691</v>
      </c>
      <c r="O2601">
        <v>30.1921884686918</v>
      </c>
      <c r="P2601">
        <v>5.9093893630991401</v>
      </c>
    </row>
    <row r="2602" spans="1:17" hidden="1" x14ac:dyDescent="0.3">
      <c r="A2602" t="s">
        <v>5409</v>
      </c>
      <c r="B2602" t="s">
        <v>5410</v>
      </c>
      <c r="C2602" t="str">
        <f>IFERROR(VLOOKUP(Table1[[#This Row],[Ticker]],[1]!Table2[[Symbol]:[Industry]],2,FALSE),"-")</f>
        <v>-</v>
      </c>
      <c r="D2602" t="s">
        <v>139</v>
      </c>
      <c r="E2602">
        <v>169.20892799999999</v>
      </c>
      <c r="F2602">
        <v>3.36</v>
      </c>
      <c r="G2602">
        <v>-22.416002075463801</v>
      </c>
      <c r="H2602">
        <v>-9.3226519236210592</v>
      </c>
      <c r="I2602">
        <v>-20.27298502336</v>
      </c>
      <c r="J2602">
        <v>-2.8934562994271298</v>
      </c>
      <c r="K2602">
        <v>3.4648940902826899</v>
      </c>
      <c r="L2602">
        <v>3.6498976825765399</v>
      </c>
      <c r="M2602">
        <v>38.874093439475701</v>
      </c>
      <c r="N2602">
        <v>0.40331678078945699</v>
      </c>
      <c r="O2602">
        <v>44.940476190476197</v>
      </c>
      <c r="P2602">
        <v>20.430107526881699</v>
      </c>
      <c r="Q2602">
        <v>9.3976075886762003E-2</v>
      </c>
    </row>
    <row r="2603" spans="1:17" hidden="1" x14ac:dyDescent="0.3">
      <c r="A2603" t="s">
        <v>5411</v>
      </c>
      <c r="B2603" t="s">
        <v>5412</v>
      </c>
      <c r="C2603" t="str">
        <f>IFERROR(VLOOKUP(Table1[[#This Row],[Ticker]],[1]!Table2[[Symbol]:[Industry]],2,FALSE),"-")</f>
        <v>-</v>
      </c>
      <c r="D2603" t="s">
        <v>359</v>
      </c>
      <c r="E2603">
        <v>168.87065913000001</v>
      </c>
      <c r="F2603">
        <v>127.35</v>
      </c>
      <c r="G2603">
        <v>1723.9475455060399</v>
      </c>
      <c r="H2603">
        <v>5.5151920050015697</v>
      </c>
      <c r="I2603">
        <v>12.677005992923499</v>
      </c>
      <c r="J2603">
        <v>16.777596332151798</v>
      </c>
      <c r="K2603">
        <v>120.11940231175799</v>
      </c>
      <c r="L2603">
        <v>92.009470617168503</v>
      </c>
      <c r="M2603">
        <v>71.186837684092694</v>
      </c>
      <c r="N2603">
        <v>1.16691729323308</v>
      </c>
      <c r="O2603">
        <v>49.980369061641099</v>
      </c>
      <c r="P2603">
        <v>1753.71179039301</v>
      </c>
    </row>
    <row r="2604" spans="1:17" hidden="1" x14ac:dyDescent="0.3">
      <c r="A2604" t="s">
        <v>5413</v>
      </c>
      <c r="B2604" t="s">
        <v>5414</v>
      </c>
      <c r="C2604" t="str">
        <f>IFERROR(VLOOKUP(Table1[[#This Row],[Ticker]],[1]!Table2[[Symbol]:[Industry]],2,FALSE),"-")</f>
        <v>-</v>
      </c>
      <c r="D2604" t="s">
        <v>21</v>
      </c>
      <c r="E2604">
        <v>168.59101799999999</v>
      </c>
      <c r="F2604">
        <v>197.15</v>
      </c>
      <c r="G2604">
        <v>41.002320725853899</v>
      </c>
      <c r="H2604">
        <v>-8.01516165693101</v>
      </c>
      <c r="I2604">
        <v>56.638831986107299</v>
      </c>
      <c r="J2604">
        <v>5.9114914632379598</v>
      </c>
      <c r="K2604">
        <v>175.44238698915399</v>
      </c>
      <c r="M2604">
        <v>60.523399645169697</v>
      </c>
      <c r="N2604">
        <v>0.40014290818149301</v>
      </c>
      <c r="O2604">
        <v>17.9305097641389</v>
      </c>
      <c r="P2604">
        <v>102.20512820512801</v>
      </c>
    </row>
    <row r="2605" spans="1:17" hidden="1" x14ac:dyDescent="0.3">
      <c r="A2605" t="s">
        <v>5415</v>
      </c>
      <c r="B2605" t="s">
        <v>5416</v>
      </c>
      <c r="C2605" t="str">
        <f>IFERROR(VLOOKUP(Table1[[#This Row],[Ticker]],[1]!Table2[[Symbol]:[Industry]],2,FALSE),"-")</f>
        <v>-</v>
      </c>
      <c r="E2605">
        <v>168.48</v>
      </c>
      <c r="F2605">
        <v>25.41</v>
      </c>
      <c r="G2605">
        <v>82.339260956106301</v>
      </c>
      <c r="H2605">
        <v>9.09451579177016</v>
      </c>
      <c r="I2605">
        <v>16.919197781230199</v>
      </c>
      <c r="J2605">
        <v>-7.0897234549792802</v>
      </c>
      <c r="K2605">
        <v>22.8537220488024</v>
      </c>
      <c r="L2605">
        <v>19.579666096260901</v>
      </c>
      <c r="M2605">
        <v>45.049122627558603</v>
      </c>
      <c r="N2605">
        <v>6.5227514624942404E-2</v>
      </c>
      <c r="O2605">
        <v>12.6328217237308</v>
      </c>
      <c r="P2605">
        <v>149.85250737463099</v>
      </c>
      <c r="Q2605">
        <v>8.7385618650064001E-2</v>
      </c>
    </row>
    <row r="2606" spans="1:17" hidden="1" x14ac:dyDescent="0.3">
      <c r="A2606" t="s">
        <v>5417</v>
      </c>
      <c r="B2606" t="s">
        <v>5418</v>
      </c>
      <c r="C2606" t="str">
        <f>IFERROR(VLOOKUP(Table1[[#This Row],[Ticker]],[1]!Table2[[Symbol]:[Industry]],2,FALSE),"-")</f>
        <v>-</v>
      </c>
      <c r="D2606" t="s">
        <v>402</v>
      </c>
      <c r="E2606">
        <v>168.116696838</v>
      </c>
      <c r="F2606">
        <v>26.11</v>
      </c>
      <c r="G2606">
        <v>22.4806530722182</v>
      </c>
      <c r="H2606">
        <v>-7.3100054242292902</v>
      </c>
      <c r="I2606">
        <v>-13.316922815901201</v>
      </c>
      <c r="J2606">
        <v>4.3309458729405801</v>
      </c>
      <c r="K2606">
        <v>24.198351171189302</v>
      </c>
      <c r="L2606">
        <v>21.670061841088199</v>
      </c>
      <c r="M2606">
        <v>68.825549372438999</v>
      </c>
      <c r="N2606">
        <v>0.57832824156788598</v>
      </c>
      <c r="O2606">
        <v>12.983531214094199</v>
      </c>
      <c r="P2606">
        <v>99.312977099236605</v>
      </c>
      <c r="Q2606">
        <v>5.7367988158404999E-2</v>
      </c>
    </row>
    <row r="2607" spans="1:17" hidden="1" x14ac:dyDescent="0.3">
      <c r="A2607" t="s">
        <v>5419</v>
      </c>
      <c r="B2607" t="s">
        <v>5420</v>
      </c>
      <c r="C2607" t="str">
        <f>IFERROR(VLOOKUP(Table1[[#This Row],[Ticker]],[1]!Table2[[Symbol]:[Industry]],2,FALSE),"-")</f>
        <v>-</v>
      </c>
      <c r="D2607" t="s">
        <v>262</v>
      </c>
      <c r="E2607">
        <v>167.82480000000001</v>
      </c>
      <c r="F2607">
        <v>195</v>
      </c>
      <c r="G2607">
        <v>-44.200401095829001</v>
      </c>
      <c r="H2607">
        <v>-2.39093695375895</v>
      </c>
      <c r="I2607">
        <v>-36.7467812457596</v>
      </c>
      <c r="J2607">
        <v>5.4183067146654702</v>
      </c>
      <c r="K2607">
        <v>194.42576316873601</v>
      </c>
      <c r="L2607">
        <v>210.96259457835799</v>
      </c>
      <c r="M2607">
        <v>56.462473447739598</v>
      </c>
      <c r="N2607">
        <v>1.5009352787130501</v>
      </c>
      <c r="O2607">
        <v>43.076923076923002</v>
      </c>
      <c r="P2607">
        <v>11.4285714285714</v>
      </c>
    </row>
    <row r="2608" spans="1:17" hidden="1" x14ac:dyDescent="0.3">
      <c r="A2608" t="s">
        <v>5421</v>
      </c>
      <c r="B2608" t="s">
        <v>5422</v>
      </c>
      <c r="C2608" t="str">
        <f>IFERROR(VLOOKUP(Table1[[#This Row],[Ticker]],[1]!Table2[[Symbol]:[Industry]],2,FALSE),"-")</f>
        <v>-</v>
      </c>
      <c r="D2608" t="s">
        <v>1366</v>
      </c>
      <c r="E2608">
        <v>167.25956249999999</v>
      </c>
      <c r="F2608">
        <v>104.6</v>
      </c>
      <c r="G2608">
        <v>-4.8687224989057798</v>
      </c>
      <c r="H2608">
        <v>32.520204536329899</v>
      </c>
      <c r="I2608">
        <v>10.7677887613476</v>
      </c>
      <c r="J2608">
        <v>2.9176256576650101</v>
      </c>
      <c r="M2608">
        <v>46.739824640265901</v>
      </c>
      <c r="O2608">
        <v>34.799235181644299</v>
      </c>
      <c r="P2608">
        <v>31.077694235588901</v>
      </c>
    </row>
    <row r="2609" spans="1:17" hidden="1" x14ac:dyDescent="0.3">
      <c r="A2609" t="s">
        <v>5423</v>
      </c>
      <c r="B2609" t="s">
        <v>5424</v>
      </c>
      <c r="C2609" t="str">
        <f>IFERROR(VLOOKUP(Table1[[#This Row],[Ticker]],[1]!Table2[[Symbol]:[Industry]],2,FALSE),"-")</f>
        <v>-</v>
      </c>
      <c r="D2609" t="s">
        <v>412</v>
      </c>
      <c r="E2609">
        <v>167.10120000000001</v>
      </c>
      <c r="F2609">
        <v>4.6500000000000004</v>
      </c>
      <c r="G2609">
        <v>48.396674653264398</v>
      </c>
      <c r="H2609">
        <v>33.241861620216</v>
      </c>
      <c r="I2609">
        <v>85.443081823931706</v>
      </c>
      <c r="J2609">
        <v>8.4763142808697491</v>
      </c>
      <c r="K2609">
        <v>3.67935174399434</v>
      </c>
      <c r="L2609">
        <v>3.0733963832918398</v>
      </c>
      <c r="M2609">
        <v>90.658743253030394</v>
      </c>
      <c r="N2609">
        <v>2.1074998601530899</v>
      </c>
      <c r="O2609">
        <v>0</v>
      </c>
      <c r="P2609">
        <v>170.34883720930199</v>
      </c>
      <c r="Q2609">
        <v>4.0856756589671001E-2</v>
      </c>
    </row>
    <row r="2610" spans="1:17" hidden="1" x14ac:dyDescent="0.3">
      <c r="A2610" t="s">
        <v>5425</v>
      </c>
      <c r="B2610" t="s">
        <v>5426</v>
      </c>
      <c r="C2610" t="str">
        <f>IFERROR(VLOOKUP(Table1[[#This Row],[Ticker]],[1]!Table2[[Symbol]:[Industry]],2,FALSE),"-")</f>
        <v>-</v>
      </c>
      <c r="D2610" t="s">
        <v>46</v>
      </c>
      <c r="E2610">
        <v>167.00977610000001</v>
      </c>
      <c r="F2610">
        <v>532.95000000000005</v>
      </c>
      <c r="G2610">
        <v>-82.433719278573506</v>
      </c>
      <c r="H2610">
        <v>-7.0491654736337104</v>
      </c>
      <c r="I2610">
        <v>-86.401257820721895</v>
      </c>
      <c r="J2610">
        <v>-4.6075388029833197</v>
      </c>
      <c r="K2610">
        <v>661.45677967116296</v>
      </c>
      <c r="L2610">
        <v>1133.2488293575</v>
      </c>
      <c r="M2610">
        <v>38.7916669624272</v>
      </c>
      <c r="N2610">
        <v>0.494019339875714</v>
      </c>
      <c r="O2610">
        <v>345.049254151421</v>
      </c>
      <c r="Q2610">
        <v>3.4985020840437003E-2</v>
      </c>
    </row>
    <row r="2611" spans="1:17" hidden="1" x14ac:dyDescent="0.3">
      <c r="A2611" t="s">
        <v>5427</v>
      </c>
      <c r="B2611" t="s">
        <v>5428</v>
      </c>
      <c r="C2611" t="str">
        <f>IFERROR(VLOOKUP(Table1[[#This Row],[Ticker]],[1]!Table2[[Symbol]:[Industry]],2,FALSE),"-")</f>
        <v>-</v>
      </c>
      <c r="D2611" t="s">
        <v>193</v>
      </c>
      <c r="E2611">
        <v>166.40276354599999</v>
      </c>
      <c r="F2611">
        <v>114.11</v>
      </c>
      <c r="G2611">
        <v>-37.628596925722</v>
      </c>
      <c r="H2611">
        <v>-2.2769318311103901</v>
      </c>
      <c r="I2611">
        <v>-20.938676868851601</v>
      </c>
      <c r="J2611">
        <v>-0.42345695161521402</v>
      </c>
      <c r="K2611">
        <v>109.99405990951701</v>
      </c>
      <c r="L2611">
        <v>113.47783119111899</v>
      </c>
      <c r="M2611">
        <v>46.986352267558701</v>
      </c>
      <c r="N2611">
        <v>1.3530983005672199</v>
      </c>
      <c r="O2611">
        <v>18.0878100078871</v>
      </c>
      <c r="P2611">
        <v>18.248704663212401</v>
      </c>
      <c r="Q2611">
        <v>1.6243517305669E-2</v>
      </c>
    </row>
    <row r="2612" spans="1:17" hidden="1" x14ac:dyDescent="0.3">
      <c r="A2612" t="s">
        <v>5429</v>
      </c>
      <c r="B2612" t="s">
        <v>5430</v>
      </c>
      <c r="C2612" t="str">
        <f>IFERROR(VLOOKUP(Table1[[#This Row],[Ticker]],[1]!Table2[[Symbol]:[Industry]],2,FALSE),"-")</f>
        <v>-</v>
      </c>
      <c r="E2612">
        <v>165.1</v>
      </c>
      <c r="F2612">
        <v>165.1</v>
      </c>
      <c r="G2612">
        <v>389.90840226443498</v>
      </c>
      <c r="H2612">
        <v>-26.673538247596198</v>
      </c>
      <c r="I2612">
        <v>-17.971647429857001</v>
      </c>
      <c r="J2612">
        <v>-4.02142327569132</v>
      </c>
      <c r="K2612">
        <v>193.461560608464</v>
      </c>
      <c r="L2612">
        <v>139.67003034365601</v>
      </c>
      <c r="M2612">
        <v>35.515722872881099</v>
      </c>
      <c r="N2612">
        <v>1.3196546470289401</v>
      </c>
      <c r="O2612">
        <v>58.933979406420299</v>
      </c>
      <c r="P2612">
        <v>419.67264715139999</v>
      </c>
    </row>
    <row r="2613" spans="1:17" hidden="1" x14ac:dyDescent="0.3">
      <c r="A2613" t="s">
        <v>5431</v>
      </c>
      <c r="B2613" t="s">
        <v>5432</v>
      </c>
      <c r="C2613" t="str">
        <f>IFERROR(VLOOKUP(Table1[[#This Row],[Ticker]],[1]!Table2[[Symbol]:[Industry]],2,FALSE),"-")</f>
        <v>-</v>
      </c>
      <c r="D2613" t="s">
        <v>5433</v>
      </c>
      <c r="E2613">
        <v>164.86263170000001</v>
      </c>
      <c r="F2613">
        <v>67</v>
      </c>
      <c r="G2613">
        <v>12.034696911976299</v>
      </c>
      <c r="H2613">
        <v>6.9813574185354197</v>
      </c>
      <c r="I2613">
        <v>27.671208172229701</v>
      </c>
      <c r="J2613">
        <v>1.0413807933046999</v>
      </c>
      <c r="K2613">
        <v>61.287200039603597</v>
      </c>
      <c r="M2613">
        <v>66.594833199684402</v>
      </c>
      <c r="N2613">
        <v>0.54227188081936595</v>
      </c>
      <c r="O2613">
        <v>22.9850746268656</v>
      </c>
      <c r="P2613">
        <v>69.6202531645569</v>
      </c>
    </row>
    <row r="2614" spans="1:17" hidden="1" x14ac:dyDescent="0.3">
      <c r="A2614" t="s">
        <v>5434</v>
      </c>
      <c r="B2614" t="s">
        <v>5435</v>
      </c>
      <c r="C2614" t="str">
        <f>IFERROR(VLOOKUP(Table1[[#This Row],[Ticker]],[1]!Table2[[Symbol]:[Industry]],2,FALSE),"-")</f>
        <v>-</v>
      </c>
      <c r="D2614" t="s">
        <v>1190</v>
      </c>
      <c r="E2614">
        <v>164.08724930399899</v>
      </c>
      <c r="F2614">
        <v>0.87</v>
      </c>
      <c r="G2614">
        <v>82.430877064254005</v>
      </c>
      <c r="H2614">
        <v>7.7661898700345198</v>
      </c>
      <c r="I2614">
        <v>-27.9891197653258</v>
      </c>
      <c r="J2614">
        <v>-2.2626658401328301</v>
      </c>
      <c r="K2614">
        <v>0.84909704026357602</v>
      </c>
      <c r="L2614">
        <v>0.77315772018884998</v>
      </c>
      <c r="M2614">
        <v>50.796058822160703</v>
      </c>
      <c r="N2614">
        <v>1.50250218534812</v>
      </c>
      <c r="O2614">
        <v>37.931034482758598</v>
      </c>
      <c r="P2614">
        <v>112.19512195121899</v>
      </c>
      <c r="Q2614">
        <v>2.0267405848137E-2</v>
      </c>
    </row>
    <row r="2615" spans="1:17" hidden="1" x14ac:dyDescent="0.3">
      <c r="A2615" t="s">
        <v>5436</v>
      </c>
      <c r="B2615" t="s">
        <v>5437</v>
      </c>
      <c r="C2615" t="str">
        <f>IFERROR(VLOOKUP(Table1[[#This Row],[Ticker]],[1]!Table2[[Symbol]:[Industry]],2,FALSE),"-")</f>
        <v>-</v>
      </c>
      <c r="D2615" t="s">
        <v>201</v>
      </c>
      <c r="E2615">
        <v>164.039624377</v>
      </c>
      <c r="F2615">
        <v>68.27</v>
      </c>
      <c r="G2615">
        <v>-42.662943534579597</v>
      </c>
      <c r="H2615">
        <v>28.526146210723901</v>
      </c>
      <c r="I2615">
        <v>-19.962216385332699</v>
      </c>
      <c r="J2615">
        <v>18.940212671345101</v>
      </c>
      <c r="K2615">
        <v>59.997777222312799</v>
      </c>
      <c r="L2615">
        <v>63.770238085820601</v>
      </c>
      <c r="M2615">
        <v>78.221131462426399</v>
      </c>
      <c r="N2615">
        <v>2.25219738472151</v>
      </c>
      <c r="O2615">
        <v>39.7392705434305</v>
      </c>
      <c r="P2615">
        <v>33.862745098039198</v>
      </c>
      <c r="Q2615">
        <v>5.9907149124970001E-3</v>
      </c>
    </row>
    <row r="2616" spans="1:17" hidden="1" x14ac:dyDescent="0.3">
      <c r="A2616" t="s">
        <v>5438</v>
      </c>
      <c r="B2616" t="s">
        <v>5439</v>
      </c>
      <c r="C2616" t="str">
        <f>IFERROR(VLOOKUP(Table1[[#This Row],[Ticker]],[1]!Table2[[Symbol]:[Industry]],2,FALSE),"-")</f>
        <v>-</v>
      </c>
      <c r="D2616" t="s">
        <v>412</v>
      </c>
      <c r="E2616">
        <v>163.760782842</v>
      </c>
      <c r="F2616">
        <v>154.18</v>
      </c>
      <c r="G2616">
        <v>17.0738503511297</v>
      </c>
      <c r="H2616">
        <v>17.386152002698601</v>
      </c>
      <c r="I2616">
        <v>17.537509755013001</v>
      </c>
      <c r="J2616">
        <v>16.215768375162501</v>
      </c>
      <c r="K2616">
        <v>139.24822863768699</v>
      </c>
      <c r="L2616">
        <v>129.51996854401099</v>
      </c>
      <c r="M2616">
        <v>76.031211715218006</v>
      </c>
      <c r="N2616">
        <v>4.4677589338576098</v>
      </c>
      <c r="O2616">
        <v>18.562718899987001</v>
      </c>
      <c r="P2616">
        <v>52.729073798910299</v>
      </c>
      <c r="Q2616">
        <v>7.2552927002558998E-2</v>
      </c>
    </row>
    <row r="2617" spans="1:17" hidden="1" x14ac:dyDescent="0.3">
      <c r="A2617" t="s">
        <v>5440</v>
      </c>
      <c r="B2617" t="s">
        <v>5441</v>
      </c>
      <c r="C2617" t="str">
        <f>IFERROR(VLOOKUP(Table1[[#This Row],[Ticker]],[1]!Table2[[Symbol]:[Industry]],2,FALSE),"-")</f>
        <v>-</v>
      </c>
      <c r="D2617" t="s">
        <v>528</v>
      </c>
      <c r="E2617">
        <v>163.625</v>
      </c>
      <c r="F2617">
        <v>46.13</v>
      </c>
      <c r="G2617">
        <v>30.687929026077999</v>
      </c>
      <c r="H2617">
        <v>-4.7812325095221304</v>
      </c>
      <c r="I2617">
        <v>-15.8742724978515</v>
      </c>
      <c r="J2617">
        <v>-5.1431771106955502</v>
      </c>
      <c r="K2617">
        <v>47.730800529466201</v>
      </c>
      <c r="L2617">
        <v>44.504975243347303</v>
      </c>
      <c r="M2617">
        <v>44.587510460893199</v>
      </c>
      <c r="N2617">
        <v>0.60774776957054899</v>
      </c>
      <c r="O2617">
        <v>46.8675482332538</v>
      </c>
      <c r="Q2617">
        <v>8.0225802569317994E-2</v>
      </c>
    </row>
    <row r="2618" spans="1:17" hidden="1" x14ac:dyDescent="0.3">
      <c r="A2618" t="s">
        <v>5442</v>
      </c>
      <c r="B2618" t="s">
        <v>5443</v>
      </c>
      <c r="C2618" t="str">
        <f>IFERROR(VLOOKUP(Table1[[#This Row],[Ticker]],[1]!Table2[[Symbol]:[Industry]],2,FALSE),"-")</f>
        <v>-</v>
      </c>
      <c r="D2618" t="s">
        <v>953</v>
      </c>
      <c r="E2618">
        <v>163.53149999999999</v>
      </c>
      <c r="F2618">
        <v>737.5</v>
      </c>
      <c r="G2618">
        <v>69.264226304506593</v>
      </c>
      <c r="H2618">
        <v>3.6385561520053198</v>
      </c>
      <c r="I2618">
        <v>22.395776184469</v>
      </c>
      <c r="J2618">
        <v>-2.256948678513</v>
      </c>
      <c r="K2618">
        <v>622.50863116271103</v>
      </c>
      <c r="L2618">
        <v>546.00469739661798</v>
      </c>
      <c r="M2618">
        <v>57.603289609393102</v>
      </c>
      <c r="N2618">
        <v>2.3682643712643898</v>
      </c>
      <c r="O2618">
        <v>4.3457627118643902</v>
      </c>
      <c r="P2618">
        <v>125.77682534823199</v>
      </c>
      <c r="Q2618">
        <v>0.119719813940009</v>
      </c>
    </row>
    <row r="2619" spans="1:17" hidden="1" x14ac:dyDescent="0.3">
      <c r="A2619" t="s">
        <v>5444</v>
      </c>
      <c r="B2619" t="s">
        <v>5445</v>
      </c>
      <c r="C2619" t="str">
        <f>IFERROR(VLOOKUP(Table1[[#This Row],[Ticker]],[1]!Table2[[Symbol]:[Industry]],2,FALSE),"-")</f>
        <v>-</v>
      </c>
      <c r="D2619" t="s">
        <v>4569</v>
      </c>
      <c r="E2619">
        <v>163.52064776</v>
      </c>
      <c r="F2619">
        <v>90.28</v>
      </c>
      <c r="G2619">
        <v>-61.198892111086302</v>
      </c>
      <c r="H2619">
        <v>-3.7119436306978399</v>
      </c>
      <c r="I2619">
        <v>-18.3907240827035</v>
      </c>
      <c r="J2619">
        <v>8.8225664941296298</v>
      </c>
      <c r="K2619">
        <v>81.341590305243102</v>
      </c>
      <c r="M2619">
        <v>69.692562303244799</v>
      </c>
      <c r="N2619">
        <v>0.42680025046962999</v>
      </c>
      <c r="O2619">
        <v>60.7886575099689</v>
      </c>
      <c r="P2619">
        <v>70.823084200567607</v>
      </c>
    </row>
    <row r="2620" spans="1:17" hidden="1" x14ac:dyDescent="0.3">
      <c r="A2620" t="s">
        <v>5446</v>
      </c>
      <c r="B2620" t="s">
        <v>5447</v>
      </c>
      <c r="C2620" t="str">
        <f>IFERROR(VLOOKUP(Table1[[#This Row],[Ticker]],[1]!Table2[[Symbol]:[Industry]],2,FALSE),"-")</f>
        <v>-</v>
      </c>
      <c r="D2620" t="s">
        <v>743</v>
      </c>
      <c r="E2620">
        <v>163.46488893</v>
      </c>
      <c r="F2620">
        <v>77.510000000000005</v>
      </c>
      <c r="G2620">
        <v>22.874589299722199</v>
      </c>
      <c r="H2620">
        <v>-6.1920871417704602</v>
      </c>
      <c r="I2620">
        <v>-12.0468696730705</v>
      </c>
      <c r="J2620">
        <v>-1.9673068278889601</v>
      </c>
      <c r="K2620">
        <v>79.332015420148196</v>
      </c>
      <c r="L2620">
        <v>73.637477190355696</v>
      </c>
      <c r="M2620">
        <v>88.374458321217901</v>
      </c>
      <c r="N2620">
        <v>0.48139335582934301</v>
      </c>
      <c r="O2620">
        <v>16.501096632692501</v>
      </c>
      <c r="P2620">
        <v>56.4278506559031</v>
      </c>
      <c r="Q2620">
        <v>2.2514289353509E-2</v>
      </c>
    </row>
    <row r="2621" spans="1:17" hidden="1" x14ac:dyDescent="0.3">
      <c r="A2621" t="s">
        <v>5448</v>
      </c>
      <c r="B2621" t="s">
        <v>5449</v>
      </c>
      <c r="C2621" t="str">
        <f>IFERROR(VLOOKUP(Table1[[#This Row],[Ticker]],[1]!Table2[[Symbol]:[Industry]],2,FALSE),"-")</f>
        <v>-</v>
      </c>
      <c r="D2621" t="s">
        <v>306</v>
      </c>
      <c r="E2621">
        <v>163.249587445</v>
      </c>
      <c r="F2621">
        <v>180.4</v>
      </c>
      <c r="G2621">
        <v>2.8828139365639398</v>
      </c>
      <c r="H2621">
        <v>-3.9497789097717502</v>
      </c>
      <c r="I2621">
        <v>-15.6292351282135</v>
      </c>
      <c r="J2621">
        <v>-6.52940490700556</v>
      </c>
      <c r="K2621">
        <v>178.751362741826</v>
      </c>
      <c r="L2621">
        <v>164.00413574286301</v>
      </c>
      <c r="M2621">
        <v>37.871747843294401</v>
      </c>
      <c r="N2621">
        <v>0.97108550778138203</v>
      </c>
      <c r="O2621">
        <v>24.916851441241601</v>
      </c>
      <c r="P2621">
        <v>64</v>
      </c>
      <c r="Q2621">
        <v>4.1610398341621002E-2</v>
      </c>
    </row>
    <row r="2622" spans="1:17" hidden="1" x14ac:dyDescent="0.3">
      <c r="A2622" t="s">
        <v>5450</v>
      </c>
      <c r="B2622" t="s">
        <v>5451</v>
      </c>
      <c r="C2622" t="str">
        <f>IFERROR(VLOOKUP(Table1[[#This Row],[Ticker]],[1]!Table2[[Symbol]:[Industry]],2,FALSE),"-")</f>
        <v>-</v>
      </c>
      <c r="D2622" t="s">
        <v>46</v>
      </c>
      <c r="E2622">
        <v>163.22270688</v>
      </c>
      <c r="F2622">
        <v>97.4</v>
      </c>
      <c r="G2622">
        <v>37.417354838403497</v>
      </c>
      <c r="H2622">
        <v>-7.9234044862264899</v>
      </c>
      <c r="I2622">
        <v>-32.994872318923598</v>
      </c>
      <c r="J2622">
        <v>-3.3434791521501199</v>
      </c>
      <c r="K2622">
        <v>101.397447142402</v>
      </c>
      <c r="L2622">
        <v>98.220107714801898</v>
      </c>
      <c r="M2622">
        <v>35.407494688852601</v>
      </c>
      <c r="N2622">
        <v>0.57826152621229898</v>
      </c>
      <c r="O2622">
        <v>63.090349075975297</v>
      </c>
      <c r="P2622">
        <v>85.453160700685402</v>
      </c>
      <c r="Q2622">
        <v>5.9276499916033003E-2</v>
      </c>
    </row>
    <row r="2623" spans="1:17" hidden="1" x14ac:dyDescent="0.3">
      <c r="A2623" t="s">
        <v>5452</v>
      </c>
      <c r="B2623" t="s">
        <v>5453</v>
      </c>
      <c r="C2623" t="str">
        <f>IFERROR(VLOOKUP(Table1[[#This Row],[Ticker]],[1]!Table2[[Symbol]:[Industry]],2,FALSE),"-")</f>
        <v>-</v>
      </c>
      <c r="D2623" t="s">
        <v>303</v>
      </c>
      <c r="E2623">
        <v>162.94400592400001</v>
      </c>
      <c r="F2623">
        <v>35.54</v>
      </c>
      <c r="G2623">
        <v>209.03461116641799</v>
      </c>
      <c r="H2623">
        <v>-22.475785438607399</v>
      </c>
      <c r="I2623">
        <v>123.121932594916</v>
      </c>
      <c r="J2623">
        <v>-3.69214746431867</v>
      </c>
      <c r="K2623">
        <v>38.739832379321001</v>
      </c>
      <c r="L2623">
        <v>26.980007369639399</v>
      </c>
      <c r="M2623">
        <v>23.651505941929901</v>
      </c>
      <c r="N2623">
        <v>0.123733147494809</v>
      </c>
      <c r="O2623">
        <v>44.344400675295397</v>
      </c>
      <c r="P2623">
        <v>245.04854368932001</v>
      </c>
      <c r="Q2623">
        <v>7.2163712414572007E-2</v>
      </c>
    </row>
    <row r="2624" spans="1:17" hidden="1" x14ac:dyDescent="0.3">
      <c r="A2624" t="s">
        <v>5454</v>
      </c>
      <c r="B2624" t="s">
        <v>5455</v>
      </c>
      <c r="C2624" t="str">
        <f>IFERROR(VLOOKUP(Table1[[#This Row],[Ticker]],[1]!Table2[[Symbol]:[Industry]],2,FALSE),"-")</f>
        <v>-</v>
      </c>
      <c r="D2624" t="s">
        <v>402</v>
      </c>
      <c r="E2624">
        <v>162.88242729999999</v>
      </c>
      <c r="F2624">
        <v>100.9</v>
      </c>
      <c r="G2624">
        <v>-48.393277145029899</v>
      </c>
      <c r="H2624">
        <v>-9.5639691471328891</v>
      </c>
      <c r="I2624">
        <v>-25.696532925572601</v>
      </c>
      <c r="J2624">
        <v>-5.63079610283636</v>
      </c>
      <c r="K2624">
        <v>107.50946414952401</v>
      </c>
      <c r="L2624">
        <v>113.204668437018</v>
      </c>
      <c r="M2624">
        <v>26.102795875897801</v>
      </c>
      <c r="N2624">
        <v>0.40249019148957998</v>
      </c>
      <c r="O2624">
        <v>57.383548067393399</v>
      </c>
      <c r="P2624">
        <v>14.463981849120801</v>
      </c>
      <c r="Q2624">
        <v>6.1832144448710998E-2</v>
      </c>
    </row>
    <row r="2625" spans="1:17" hidden="1" x14ac:dyDescent="0.3">
      <c r="A2625" t="s">
        <v>5456</v>
      </c>
      <c r="B2625" t="s">
        <v>5457</v>
      </c>
      <c r="C2625" t="str">
        <f>IFERROR(VLOOKUP(Table1[[#This Row],[Ticker]],[1]!Table2[[Symbol]:[Industry]],2,FALSE),"-")</f>
        <v>-</v>
      </c>
      <c r="D2625" t="s">
        <v>632</v>
      </c>
      <c r="E2625">
        <v>162.56475066600001</v>
      </c>
      <c r="F2625">
        <v>52.27</v>
      </c>
      <c r="G2625">
        <v>4.9869796554423598</v>
      </c>
      <c r="H2625">
        <v>-9.2640003432868205</v>
      </c>
      <c r="I2625">
        <v>-11.737919718778601</v>
      </c>
      <c r="J2625">
        <v>-3.2501814456259601</v>
      </c>
      <c r="K2625">
        <v>54.385287420767298</v>
      </c>
      <c r="L2625">
        <v>51.219329020607503</v>
      </c>
      <c r="M2625">
        <v>44.107212017464299</v>
      </c>
      <c r="N2625">
        <v>0.546519977659772</v>
      </c>
      <c r="O2625">
        <v>34.876602257508999</v>
      </c>
      <c r="P2625">
        <v>44.712070874861503</v>
      </c>
      <c r="Q2625">
        <v>0.112254324888591</v>
      </c>
    </row>
    <row r="2626" spans="1:17" hidden="1" x14ac:dyDescent="0.3">
      <c r="A2626" t="s">
        <v>5458</v>
      </c>
      <c r="B2626" t="s">
        <v>5459</v>
      </c>
      <c r="C2626" t="str">
        <f>IFERROR(VLOOKUP(Table1[[#This Row],[Ticker]],[1]!Table2[[Symbol]:[Industry]],2,FALSE),"-")</f>
        <v>-</v>
      </c>
      <c r="D2626" t="s">
        <v>3532</v>
      </c>
      <c r="E2626">
        <v>162.48599999999999</v>
      </c>
      <c r="F2626">
        <v>15.62</v>
      </c>
      <c r="G2626">
        <v>208.55067822327899</v>
      </c>
      <c r="H2626">
        <v>-3.1457240889141902</v>
      </c>
      <c r="I2626">
        <v>-15.888739916020199</v>
      </c>
      <c r="J2626">
        <v>-8.7912442475583301</v>
      </c>
      <c r="K2626">
        <v>15.592210785923401</v>
      </c>
      <c r="L2626">
        <v>13.5078401648357</v>
      </c>
      <c r="M2626">
        <v>51.283931343423497</v>
      </c>
      <c r="N2626">
        <v>0.85799734692044505</v>
      </c>
      <c r="O2626">
        <v>42.317541613316202</v>
      </c>
      <c r="P2626">
        <v>333.28710124826603</v>
      </c>
    </row>
    <row r="2627" spans="1:17" hidden="1" x14ac:dyDescent="0.3">
      <c r="A2627" t="s">
        <v>5460</v>
      </c>
      <c r="B2627" t="s">
        <v>5461</v>
      </c>
      <c r="C2627" t="str">
        <f>IFERROR(VLOOKUP(Table1[[#This Row],[Ticker]],[1]!Table2[[Symbol]:[Industry]],2,FALSE),"-")</f>
        <v>-</v>
      </c>
      <c r="D2627" t="s">
        <v>368</v>
      </c>
      <c r="E2627">
        <v>162.46766439999999</v>
      </c>
      <c r="F2627">
        <v>178.69</v>
      </c>
      <c r="G2627">
        <v>29.567007899481201</v>
      </c>
      <c r="H2627">
        <v>38.811985593482703</v>
      </c>
      <c r="I2627">
        <v>6.9769766409938203</v>
      </c>
      <c r="J2627">
        <v>34.581836381588602</v>
      </c>
      <c r="K2627">
        <v>126.47235595231</v>
      </c>
      <c r="L2627">
        <v>122.692824287777</v>
      </c>
      <c r="M2627">
        <v>86.514677022673695</v>
      </c>
      <c r="N2627">
        <v>4.54474379240202</v>
      </c>
      <c r="O2627">
        <v>5.0422519447087</v>
      </c>
      <c r="P2627">
        <v>90.095744680850999</v>
      </c>
      <c r="Q2627">
        <v>0.16092248031245801</v>
      </c>
    </row>
    <row r="2628" spans="1:17" hidden="1" x14ac:dyDescent="0.3">
      <c r="A2628" t="s">
        <v>5462</v>
      </c>
      <c r="B2628" t="s">
        <v>5463</v>
      </c>
      <c r="C2628" t="str">
        <f>IFERROR(VLOOKUP(Table1[[#This Row],[Ticker]],[1]!Table2[[Symbol]:[Industry]],2,FALSE),"-")</f>
        <v>-</v>
      </c>
      <c r="D2628" t="s">
        <v>127</v>
      </c>
      <c r="E2628">
        <v>162.35870399999999</v>
      </c>
      <c r="F2628">
        <v>46.1</v>
      </c>
      <c r="G2628">
        <v>-32.772871017830198</v>
      </c>
      <c r="H2628">
        <v>-3.3075260529419102</v>
      </c>
      <c r="I2628">
        <v>-25.2174154010611</v>
      </c>
      <c r="J2628">
        <v>8.2867669860593196</v>
      </c>
      <c r="K2628">
        <v>44.851162553795596</v>
      </c>
      <c r="L2628">
        <v>48.247164038229201</v>
      </c>
      <c r="M2628">
        <v>74.743471088158202</v>
      </c>
      <c r="N2628">
        <v>1.8964306788073699</v>
      </c>
      <c r="O2628">
        <v>42.733188720173501</v>
      </c>
      <c r="P2628">
        <v>11.730489578284001</v>
      </c>
      <c r="Q2628">
        <v>-3.8134361189108998E-2</v>
      </c>
    </row>
    <row r="2629" spans="1:17" hidden="1" x14ac:dyDescent="0.3">
      <c r="A2629" t="s">
        <v>5464</v>
      </c>
      <c r="B2629" t="s">
        <v>5465</v>
      </c>
      <c r="C2629" t="str">
        <f>IFERROR(VLOOKUP(Table1[[#This Row],[Ticker]],[1]!Table2[[Symbol]:[Industry]],2,FALSE),"-")</f>
        <v>-</v>
      </c>
      <c r="D2629" t="s">
        <v>139</v>
      </c>
      <c r="E2629">
        <v>162.24</v>
      </c>
      <c r="F2629">
        <v>390</v>
      </c>
      <c r="G2629">
        <v>-24.35883948156</v>
      </c>
      <c r="H2629">
        <v>-0.87578543860743996</v>
      </c>
      <c r="I2629">
        <v>-14.127733626712001</v>
      </c>
      <c r="J2629">
        <v>-1.1390703345148501</v>
      </c>
      <c r="K2629">
        <v>389.91530337387502</v>
      </c>
      <c r="L2629">
        <v>387.554540494479</v>
      </c>
      <c r="M2629">
        <v>100</v>
      </c>
      <c r="O2629">
        <v>0</v>
      </c>
      <c r="P2629">
        <v>5.4054054054053902</v>
      </c>
    </row>
    <row r="2630" spans="1:17" hidden="1" x14ac:dyDescent="0.3">
      <c r="A2630" t="s">
        <v>5466</v>
      </c>
      <c r="B2630" t="s">
        <v>5467</v>
      </c>
      <c r="C2630" t="str">
        <f>IFERROR(VLOOKUP(Table1[[#This Row],[Ticker]],[1]!Table2[[Symbol]:[Industry]],2,FALSE),"-")</f>
        <v>-</v>
      </c>
      <c r="E2630">
        <v>162.1145477</v>
      </c>
      <c r="F2630">
        <v>224.45</v>
      </c>
      <c r="G2630">
        <v>18.436481425348799</v>
      </c>
      <c r="H2630">
        <v>13.1742145613925</v>
      </c>
      <c r="I2630">
        <v>6.0275126259646203</v>
      </c>
      <c r="J2630">
        <v>-4.07524054728081</v>
      </c>
      <c r="K2630">
        <v>205.285695927093</v>
      </c>
      <c r="L2630">
        <v>174.772874269174</v>
      </c>
      <c r="M2630">
        <v>58.235020308716699</v>
      </c>
      <c r="N2630">
        <v>0.35106230292089302</v>
      </c>
      <c r="O2630">
        <v>8.2646469146803394</v>
      </c>
      <c r="P2630">
        <v>67.437523312196902</v>
      </c>
      <c r="Q2630">
        <v>0.21018817947737101</v>
      </c>
    </row>
    <row r="2631" spans="1:17" hidden="1" x14ac:dyDescent="0.3">
      <c r="A2631" t="s">
        <v>5468</v>
      </c>
      <c r="B2631" t="s">
        <v>5469</v>
      </c>
      <c r="C2631" t="str">
        <f>IFERROR(VLOOKUP(Table1[[#This Row],[Ticker]],[1]!Table2[[Symbol]:[Industry]],2,FALSE),"-")</f>
        <v>-</v>
      </c>
      <c r="D2631" t="s">
        <v>446</v>
      </c>
      <c r="E2631">
        <v>162.05036114000001</v>
      </c>
      <c r="F2631">
        <v>9.1</v>
      </c>
      <c r="G2631">
        <v>28.496624678251901</v>
      </c>
      <c r="H2631">
        <v>-8.9035356863775093</v>
      </c>
      <c r="I2631">
        <v>-11.880542615475999</v>
      </c>
      <c r="J2631">
        <v>4.3154751200305803</v>
      </c>
      <c r="K2631">
        <v>9.3293755793305007</v>
      </c>
      <c r="L2631">
        <v>8.5596013978416892</v>
      </c>
      <c r="M2631">
        <v>45.5202035671036</v>
      </c>
      <c r="N2631">
        <v>0.60862734314693201</v>
      </c>
      <c r="O2631">
        <v>78.021978021978001</v>
      </c>
      <c r="P2631">
        <v>85.714285714285694</v>
      </c>
      <c r="Q2631">
        <v>0.108139386987854</v>
      </c>
    </row>
    <row r="2632" spans="1:17" hidden="1" x14ac:dyDescent="0.3">
      <c r="A2632" t="s">
        <v>5470</v>
      </c>
      <c r="B2632" t="s">
        <v>5471</v>
      </c>
      <c r="C2632" t="str">
        <f>IFERROR(VLOOKUP(Table1[[#This Row],[Ticker]],[1]!Table2[[Symbol]:[Industry]],2,FALSE),"-")</f>
        <v>-</v>
      </c>
      <c r="D2632" t="s">
        <v>528</v>
      </c>
      <c r="E2632">
        <v>161.745</v>
      </c>
      <c r="F2632">
        <v>154.65</v>
      </c>
      <c r="G2632">
        <v>200.543315984457</v>
      </c>
      <c r="H2632">
        <v>-5.3262849844748299</v>
      </c>
      <c r="I2632">
        <v>15.016316477672101</v>
      </c>
      <c r="J2632">
        <v>-10.683352363749499</v>
      </c>
      <c r="K2632">
        <v>155.23522646193399</v>
      </c>
      <c r="L2632">
        <v>118.478041160332</v>
      </c>
      <c r="M2632">
        <v>30.238028691162601</v>
      </c>
      <c r="N2632">
        <v>0.16676945565470799</v>
      </c>
      <c r="O2632">
        <v>28.677659230520501</v>
      </c>
      <c r="P2632">
        <v>268.03902903379299</v>
      </c>
      <c r="Q2632">
        <v>0.16245037346767399</v>
      </c>
    </row>
    <row r="2633" spans="1:17" hidden="1" x14ac:dyDescent="0.3">
      <c r="A2633" t="s">
        <v>5472</v>
      </c>
      <c r="B2633" t="s">
        <v>5473</v>
      </c>
      <c r="C2633" t="str">
        <f>IFERROR(VLOOKUP(Table1[[#This Row],[Ticker]],[1]!Table2[[Symbol]:[Industry]],2,FALSE),"-")</f>
        <v>-</v>
      </c>
      <c r="D2633" t="s">
        <v>127</v>
      </c>
      <c r="E2633">
        <v>161.50930159999999</v>
      </c>
      <c r="F2633">
        <v>146.22999999999999</v>
      </c>
      <c r="G2633">
        <v>96.9840881879298</v>
      </c>
      <c r="H2633">
        <v>60.303253862702498</v>
      </c>
      <c r="I2633">
        <v>84.338607307055497</v>
      </c>
      <c r="J2633">
        <v>-0.58741195407490499</v>
      </c>
      <c r="K2633">
        <v>112.39799890520401</v>
      </c>
      <c r="L2633">
        <v>90.665645540134605</v>
      </c>
      <c r="M2633">
        <v>73.161436432341901</v>
      </c>
      <c r="N2633">
        <v>2.98253458987273</v>
      </c>
      <c r="O2633">
        <v>5.6554742528892801</v>
      </c>
      <c r="P2633">
        <v>197.51780264496401</v>
      </c>
      <c r="Q2633">
        <v>8.5791140578503997E-2</v>
      </c>
    </row>
    <row r="2634" spans="1:17" hidden="1" x14ac:dyDescent="0.3">
      <c r="A2634" t="s">
        <v>5474</v>
      </c>
      <c r="B2634" t="s">
        <v>5475</v>
      </c>
      <c r="C2634" t="str">
        <f>IFERROR(VLOOKUP(Table1[[#This Row],[Ticker]],[1]!Table2[[Symbol]:[Industry]],2,FALSE),"-")</f>
        <v>-</v>
      </c>
      <c r="D2634" t="s">
        <v>306</v>
      </c>
      <c r="E2634">
        <v>161.09891279999999</v>
      </c>
      <c r="F2634">
        <v>167.8</v>
      </c>
      <c r="G2634">
        <v>69.973881526556696</v>
      </c>
      <c r="H2634">
        <v>-11.7747512301746</v>
      </c>
      <c r="I2634">
        <v>-6.3909760023139404</v>
      </c>
      <c r="J2634">
        <v>1.58181013017483</v>
      </c>
      <c r="K2634">
        <v>183.694144104331</v>
      </c>
      <c r="L2634">
        <v>163.400344685151</v>
      </c>
      <c r="M2634">
        <v>47.372190203837597</v>
      </c>
      <c r="N2634">
        <v>0.22664639536117101</v>
      </c>
      <c r="O2634">
        <v>57.240762812872397</v>
      </c>
      <c r="P2634">
        <v>126.45074224021501</v>
      </c>
      <c r="Q2634">
        <v>0.12302253427316601</v>
      </c>
    </row>
    <row r="2635" spans="1:17" hidden="1" x14ac:dyDescent="0.3">
      <c r="A2635" t="s">
        <v>5476</v>
      </c>
      <c r="B2635" t="s">
        <v>5477</v>
      </c>
      <c r="C2635" t="str">
        <f>IFERROR(VLOOKUP(Table1[[#This Row],[Ticker]],[1]!Table2[[Symbol]:[Industry]],2,FALSE),"-")</f>
        <v>-</v>
      </c>
      <c r="D2635" t="s">
        <v>54</v>
      </c>
      <c r="E2635">
        <v>160.71853587999999</v>
      </c>
      <c r="F2635">
        <v>130.35</v>
      </c>
      <c r="G2635">
        <v>-77.6242448869654</v>
      </c>
      <c r="H2635">
        <v>-16.4969416501695</v>
      </c>
      <c r="I2635">
        <v>-58.894682779254303</v>
      </c>
      <c r="K2635">
        <v>174.95022337977099</v>
      </c>
      <c r="L2635">
        <v>157.46672943947601</v>
      </c>
      <c r="M2635">
        <v>23.490363099354301</v>
      </c>
      <c r="N2635">
        <v>1.3404255319148899</v>
      </c>
      <c r="O2635">
        <v>113.00345224395799</v>
      </c>
      <c r="P2635">
        <v>17.857142857142801</v>
      </c>
    </row>
    <row r="2636" spans="1:17" hidden="1" x14ac:dyDescent="0.3">
      <c r="A2636" t="s">
        <v>5478</v>
      </c>
      <c r="B2636" t="s">
        <v>5479</v>
      </c>
      <c r="C2636" t="str">
        <f>IFERROR(VLOOKUP(Table1[[#This Row],[Ticker]],[1]!Table2[[Symbol]:[Industry]],2,FALSE),"-")</f>
        <v>-</v>
      </c>
      <c r="D2636" t="s">
        <v>632</v>
      </c>
      <c r="E2636">
        <v>160.68364349999999</v>
      </c>
      <c r="F2636">
        <v>50.48</v>
      </c>
      <c r="G2636">
        <v>94.472776218549001</v>
      </c>
      <c r="H2636">
        <v>31.958107612283801</v>
      </c>
      <c r="I2636">
        <v>27.0750635760851</v>
      </c>
      <c r="J2636">
        <v>13.6377153797708</v>
      </c>
      <c r="K2636">
        <v>39.898523461041997</v>
      </c>
      <c r="L2636">
        <v>34.677522828868497</v>
      </c>
      <c r="M2636">
        <v>63.609565657523902</v>
      </c>
      <c r="N2636">
        <v>3.5022070187492198</v>
      </c>
      <c r="O2636">
        <v>16.3827258320126</v>
      </c>
      <c r="P2636">
        <v>129.49363925488399</v>
      </c>
      <c r="Q2636">
        <v>9.3215805596995993E-2</v>
      </c>
    </row>
    <row r="2637" spans="1:17" hidden="1" x14ac:dyDescent="0.3">
      <c r="A2637" t="s">
        <v>5480</v>
      </c>
      <c r="B2637" t="s">
        <v>5481</v>
      </c>
      <c r="C2637" t="str">
        <f>IFERROR(VLOOKUP(Table1[[#This Row],[Ticker]],[1]!Table2[[Symbol]:[Industry]],2,FALSE),"-")</f>
        <v>-</v>
      </c>
      <c r="D2637" t="s">
        <v>46</v>
      </c>
      <c r="E2637">
        <v>160.5626968</v>
      </c>
      <c r="F2637">
        <v>1.62</v>
      </c>
      <c r="G2637">
        <v>3.5690884463678501</v>
      </c>
      <c r="H2637">
        <v>-7.3846611782523999</v>
      </c>
      <c r="I2637">
        <v>1.5865520875737</v>
      </c>
      <c r="J2637">
        <v>8.5831518877073805</v>
      </c>
      <c r="K2637">
        <v>1.4795127416785001</v>
      </c>
      <c r="L2637">
        <v>1.3040678547020199</v>
      </c>
      <c r="M2637">
        <v>64.415436398067897</v>
      </c>
      <c r="N2637">
        <v>0.67954381458684099</v>
      </c>
      <c r="O2637">
        <v>14.814814814814801</v>
      </c>
      <c r="P2637">
        <v>62</v>
      </c>
      <c r="Q2637">
        <v>0.16555684857921099</v>
      </c>
    </row>
    <row r="2638" spans="1:17" hidden="1" x14ac:dyDescent="0.3">
      <c r="A2638" t="s">
        <v>5482</v>
      </c>
      <c r="B2638" t="s">
        <v>5483</v>
      </c>
      <c r="C2638" t="str">
        <f>IFERROR(VLOOKUP(Table1[[#This Row],[Ticker]],[1]!Table2[[Symbol]:[Industry]],2,FALSE),"-")</f>
        <v>-</v>
      </c>
      <c r="D2638" t="s">
        <v>40</v>
      </c>
      <c r="E2638">
        <v>160.3362875</v>
      </c>
      <c r="F2638">
        <v>598.65</v>
      </c>
      <c r="G2638">
        <v>69.089766074668702</v>
      </c>
      <c r="H2638">
        <v>36.221171230698999</v>
      </c>
      <c r="I2638">
        <v>32.528317328701903</v>
      </c>
      <c r="J2638">
        <v>1.9226748602461601</v>
      </c>
      <c r="K2638">
        <v>483.24221542981098</v>
      </c>
      <c r="L2638">
        <v>412.93953201555701</v>
      </c>
      <c r="M2638">
        <v>76.922774076918799</v>
      </c>
      <c r="N2638">
        <v>2.62465053837091</v>
      </c>
      <c r="O2638">
        <v>3.3993151256994798</v>
      </c>
      <c r="P2638">
        <v>106.930521949533</v>
      </c>
      <c r="Q2638">
        <v>0.11852060312539101</v>
      </c>
    </row>
    <row r="2639" spans="1:17" hidden="1" x14ac:dyDescent="0.3">
      <c r="A2639" t="s">
        <v>5484</v>
      </c>
      <c r="B2639" t="s">
        <v>5485</v>
      </c>
      <c r="C2639" t="str">
        <f>IFERROR(VLOOKUP(Table1[[#This Row],[Ticker]],[1]!Table2[[Symbol]:[Industry]],2,FALSE),"-")</f>
        <v>-</v>
      </c>
      <c r="D2639" t="s">
        <v>46</v>
      </c>
      <c r="E2639">
        <v>160.30381700000001</v>
      </c>
      <c r="F2639">
        <v>148.1</v>
      </c>
      <c r="G2639">
        <v>140.738038218057</v>
      </c>
      <c r="H2639">
        <v>-0.77374462228090601</v>
      </c>
      <c r="I2639">
        <v>79.467037615118002</v>
      </c>
      <c r="J2639">
        <v>-8.5919005231940897</v>
      </c>
      <c r="K2639">
        <v>141.18001196552899</v>
      </c>
      <c r="L2639">
        <v>103.056886269644</v>
      </c>
      <c r="M2639">
        <v>63.966461064698301</v>
      </c>
      <c r="N2639">
        <v>2.5780463242698799</v>
      </c>
      <c r="O2639">
        <v>9.3180283592167505</v>
      </c>
      <c r="P2639">
        <v>174.25925925925901</v>
      </c>
      <c r="Q2639">
        <v>0.12884799028403399</v>
      </c>
    </row>
    <row r="2640" spans="1:17" hidden="1" x14ac:dyDescent="0.3">
      <c r="A2640" t="s">
        <v>5486</v>
      </c>
      <c r="B2640" t="s">
        <v>5487</v>
      </c>
      <c r="C2640" t="str">
        <f>IFERROR(VLOOKUP(Table1[[#This Row],[Ticker]],[1]!Table2[[Symbol]:[Industry]],2,FALSE),"-")</f>
        <v>-</v>
      </c>
      <c r="D2640" t="s">
        <v>139</v>
      </c>
      <c r="E2640">
        <v>160.245</v>
      </c>
      <c r="F2640">
        <v>175.7</v>
      </c>
      <c r="G2640">
        <v>8.0937386359846801</v>
      </c>
      <c r="H2640">
        <v>-5.6364166234162001</v>
      </c>
      <c r="I2640">
        <v>-17.7745666401477</v>
      </c>
      <c r="J2640">
        <v>-0.26088336567631798</v>
      </c>
      <c r="K2640">
        <v>181.62645421804001</v>
      </c>
      <c r="L2640">
        <v>172.332380562091</v>
      </c>
      <c r="M2640">
        <v>43.880083315712703</v>
      </c>
      <c r="N2640">
        <v>0.15228776338466599</v>
      </c>
      <c r="O2640">
        <v>56.459874786568001</v>
      </c>
      <c r="P2640">
        <v>42.613636363636303</v>
      </c>
      <c r="Q2640">
        <v>8.5535862262090007E-2</v>
      </c>
    </row>
    <row r="2641" spans="1:17" hidden="1" x14ac:dyDescent="0.3">
      <c r="A2641" t="s">
        <v>5488</v>
      </c>
      <c r="B2641" t="s">
        <v>5489</v>
      </c>
      <c r="C2641" t="str">
        <f>IFERROR(VLOOKUP(Table1[[#This Row],[Ticker]],[1]!Table2[[Symbol]:[Industry]],2,FALSE),"-")</f>
        <v>-</v>
      </c>
      <c r="D2641" t="s">
        <v>51</v>
      </c>
      <c r="E2641">
        <v>160.023357366</v>
      </c>
      <c r="F2641">
        <v>32.270000000000003</v>
      </c>
      <c r="G2641">
        <v>-13.6851081963179</v>
      </c>
      <c r="H2641">
        <v>26.884214561392501</v>
      </c>
      <c r="I2641">
        <v>-6.2013122220297303</v>
      </c>
      <c r="J2641">
        <v>14.167788871261299</v>
      </c>
      <c r="K2641">
        <v>25.435030753524501</v>
      </c>
      <c r="L2641">
        <v>25.853998193258199</v>
      </c>
      <c r="M2641">
        <v>85.273272288727199</v>
      </c>
      <c r="N2641">
        <v>2.4666954457066201</v>
      </c>
      <c r="O2641">
        <v>27.672761078400999</v>
      </c>
      <c r="P2641">
        <v>69.842105263157904</v>
      </c>
      <c r="Q2641">
        <v>-7.6453180692486994E-2</v>
      </c>
    </row>
    <row r="2642" spans="1:17" hidden="1" x14ac:dyDescent="0.3">
      <c r="A2642" t="s">
        <v>5490</v>
      </c>
      <c r="B2642" t="s">
        <v>5491</v>
      </c>
      <c r="C2642" t="str">
        <f>IFERROR(VLOOKUP(Table1[[#This Row],[Ticker]],[1]!Table2[[Symbol]:[Industry]],2,FALSE),"-")</f>
        <v>-</v>
      </c>
      <c r="D2642" t="s">
        <v>127</v>
      </c>
      <c r="E2642">
        <v>159.92188999999999</v>
      </c>
      <c r="F2642">
        <v>346</v>
      </c>
      <c r="G2642">
        <v>123.43736506546701</v>
      </c>
      <c r="H2642">
        <v>12.079943728059201</v>
      </c>
      <c r="I2642">
        <v>-22.411365170780901</v>
      </c>
      <c r="J2642">
        <v>9.3001403593107401</v>
      </c>
      <c r="K2642">
        <v>303.62477956597598</v>
      </c>
      <c r="L2642">
        <v>269.59889346124999</v>
      </c>
      <c r="M2642">
        <v>73.751762277695505</v>
      </c>
      <c r="N2642">
        <v>1.8894599998283801</v>
      </c>
      <c r="O2642">
        <v>13.453757225433501</v>
      </c>
      <c r="P2642">
        <v>158.78833208676099</v>
      </c>
      <c r="Q2642">
        <v>0.21588431349987899</v>
      </c>
    </row>
    <row r="2643" spans="1:17" hidden="1" x14ac:dyDescent="0.3">
      <c r="A2643" t="s">
        <v>5492</v>
      </c>
      <c r="B2643" t="s">
        <v>5493</v>
      </c>
      <c r="C2643" t="str">
        <f>IFERROR(VLOOKUP(Table1[[#This Row],[Ticker]],[1]!Table2[[Symbol]:[Industry]],2,FALSE),"-")</f>
        <v>-</v>
      </c>
      <c r="D2643" t="s">
        <v>993</v>
      </c>
      <c r="E2643">
        <v>159.91415493</v>
      </c>
      <c r="F2643">
        <v>162.65</v>
      </c>
      <c r="G2643">
        <v>74.672658079349205</v>
      </c>
      <c r="H2643">
        <v>-4.6367802824048203</v>
      </c>
      <c r="I2643">
        <v>15.2676522125878</v>
      </c>
      <c r="J2643">
        <v>0.16999735386318801</v>
      </c>
      <c r="K2643">
        <v>161.06859834029899</v>
      </c>
      <c r="L2643">
        <v>133.185172733738</v>
      </c>
      <c r="M2643">
        <v>46.697809731291201</v>
      </c>
      <c r="N2643">
        <v>0.51930282022166996</v>
      </c>
      <c r="O2643">
        <v>20.750076852136399</v>
      </c>
      <c r="P2643">
        <v>108.65939704938999</v>
      </c>
      <c r="Q2643">
        <v>5.3836285695294001E-2</v>
      </c>
    </row>
    <row r="2644" spans="1:17" hidden="1" x14ac:dyDescent="0.3">
      <c r="A2644" t="s">
        <v>5494</v>
      </c>
      <c r="B2644" t="s">
        <v>5495</v>
      </c>
      <c r="C2644" t="str">
        <f>IFERROR(VLOOKUP(Table1[[#This Row],[Ticker]],[1]!Table2[[Symbol]:[Industry]],2,FALSE),"-")</f>
        <v>-</v>
      </c>
      <c r="D2644" t="s">
        <v>51</v>
      </c>
      <c r="E2644">
        <v>159.90425960799999</v>
      </c>
      <c r="F2644">
        <v>41.68</v>
      </c>
      <c r="G2644">
        <v>-26.339927269099402</v>
      </c>
      <c r="H2644">
        <v>-1.7936176064395899</v>
      </c>
      <c r="I2644">
        <v>-48.603444992849397</v>
      </c>
      <c r="J2644">
        <v>2.9950592015439499</v>
      </c>
      <c r="K2644">
        <v>46.494952839086103</v>
      </c>
      <c r="L2644">
        <v>48.219434396518501</v>
      </c>
      <c r="M2644">
        <v>64.623546139035099</v>
      </c>
      <c r="N2644">
        <v>1.2069827038932399</v>
      </c>
      <c r="O2644">
        <v>90.091170825335894</v>
      </c>
      <c r="P2644">
        <v>26.303030303030202</v>
      </c>
      <c r="Q2644">
        <v>9.872571405227E-2</v>
      </c>
    </row>
    <row r="2645" spans="1:17" hidden="1" x14ac:dyDescent="0.3">
      <c r="A2645" t="s">
        <v>5496</v>
      </c>
      <c r="B2645" t="s">
        <v>5497</v>
      </c>
      <c r="C2645" t="str">
        <f>IFERROR(VLOOKUP(Table1[[#This Row],[Ticker]],[1]!Table2[[Symbol]:[Industry]],2,FALSE),"-")</f>
        <v>-</v>
      </c>
      <c r="D2645" t="s">
        <v>971</v>
      </c>
      <c r="E2645">
        <v>159.9035974</v>
      </c>
      <c r="F2645">
        <v>46.06</v>
      </c>
      <c r="G2645">
        <v>188.76964169671299</v>
      </c>
      <c r="H2645">
        <v>35.277169370198997</v>
      </c>
      <c r="I2645">
        <v>80.793976064358603</v>
      </c>
      <c r="J2645">
        <v>-10.6674630197891</v>
      </c>
      <c r="K2645">
        <v>38.746031322704901</v>
      </c>
      <c r="L2645">
        <v>28.5653129435773</v>
      </c>
      <c r="M2645">
        <v>52.641931470381799</v>
      </c>
      <c r="N2645">
        <v>0.61936220049520896</v>
      </c>
      <c r="O2645">
        <v>14.3074250976986</v>
      </c>
      <c r="P2645">
        <v>228.53067047075601</v>
      </c>
      <c r="Q2645">
        <v>0.17806034404097801</v>
      </c>
    </row>
    <row r="2646" spans="1:17" hidden="1" x14ac:dyDescent="0.3">
      <c r="A2646" t="s">
        <v>5498</v>
      </c>
      <c r="B2646" t="s">
        <v>5499</v>
      </c>
      <c r="C2646" t="str">
        <f>IFERROR(VLOOKUP(Table1[[#This Row],[Ticker]],[1]!Table2[[Symbol]:[Industry]],2,FALSE),"-")</f>
        <v>-</v>
      </c>
      <c r="D2646" t="s">
        <v>127</v>
      </c>
      <c r="E2646">
        <v>159.7661478</v>
      </c>
      <c r="F2646">
        <v>81.55</v>
      </c>
      <c r="G2646">
        <v>12.061842069556199</v>
      </c>
      <c r="H2646">
        <v>35.880696513604001</v>
      </c>
      <c r="I2646">
        <v>7.7706221281459502</v>
      </c>
      <c r="J2646">
        <v>-2.70042676291202</v>
      </c>
      <c r="K2646">
        <v>66.318916441309895</v>
      </c>
      <c r="L2646">
        <v>63.080778740459401</v>
      </c>
      <c r="M2646">
        <v>74.190932518330698</v>
      </c>
      <c r="N2646">
        <v>3.0683067873107199</v>
      </c>
      <c r="O2646">
        <v>15.573267933782899</v>
      </c>
      <c r="P2646">
        <v>63.1</v>
      </c>
      <c r="Q2646">
        <v>0.13103100398225201</v>
      </c>
    </row>
    <row r="2647" spans="1:17" hidden="1" x14ac:dyDescent="0.3">
      <c r="A2647" t="s">
        <v>5500</v>
      </c>
      <c r="B2647" t="s">
        <v>5501</v>
      </c>
      <c r="C2647" t="str">
        <f>IFERROR(VLOOKUP(Table1[[#This Row],[Ticker]],[1]!Table2[[Symbol]:[Industry]],2,FALSE),"-")</f>
        <v>-</v>
      </c>
      <c r="D2647" t="s">
        <v>193</v>
      </c>
      <c r="E2647">
        <v>159.00433759500001</v>
      </c>
      <c r="F2647">
        <v>643.70000000000005</v>
      </c>
      <c r="G2647">
        <v>19.447623448685899</v>
      </c>
      <c r="H2647">
        <v>25.198359048084502</v>
      </c>
      <c r="I2647">
        <v>1.50007309144856</v>
      </c>
      <c r="J2647">
        <v>3.6239628408405902</v>
      </c>
      <c r="K2647">
        <v>566.00042554477102</v>
      </c>
      <c r="L2647">
        <v>516.38347989667898</v>
      </c>
      <c r="M2647">
        <v>71.5910330511213</v>
      </c>
      <c r="N2647">
        <v>1.32179819629621</v>
      </c>
      <c r="O2647">
        <v>8.2647195898710493</v>
      </c>
      <c r="P2647">
        <v>66.826486976804404</v>
      </c>
      <c r="Q2647">
        <v>9.3997163893487001E-2</v>
      </c>
    </row>
    <row r="2648" spans="1:17" hidden="1" x14ac:dyDescent="0.3">
      <c r="A2648" t="s">
        <v>5502</v>
      </c>
      <c r="B2648" t="s">
        <v>5503</v>
      </c>
      <c r="C2648" t="str">
        <f>IFERROR(VLOOKUP(Table1[[#This Row],[Ticker]],[1]!Table2[[Symbol]:[Industry]],2,FALSE),"-")</f>
        <v>-</v>
      </c>
      <c r="D2648" t="s">
        <v>21</v>
      </c>
      <c r="E2648">
        <v>158.95515501599999</v>
      </c>
      <c r="F2648">
        <v>44.08</v>
      </c>
      <c r="G2648">
        <v>62.893097770377103</v>
      </c>
      <c r="H2648">
        <v>-1.85617759547018</v>
      </c>
      <c r="I2648">
        <v>-2.1074032582241</v>
      </c>
      <c r="J2648">
        <v>2.2656915702470499</v>
      </c>
      <c r="K2648">
        <v>41.573063844721503</v>
      </c>
      <c r="L2648">
        <v>37.636389779447398</v>
      </c>
      <c r="M2648">
        <v>58.199793026954403</v>
      </c>
      <c r="N2648">
        <v>0.66679703576823801</v>
      </c>
      <c r="O2648">
        <v>22.391107078039902</v>
      </c>
      <c r="P2648">
        <v>96.085409252668995</v>
      </c>
      <c r="Q2648">
        <v>7.2146475978141E-2</v>
      </c>
    </row>
    <row r="2649" spans="1:17" hidden="1" x14ac:dyDescent="0.3">
      <c r="A2649" t="s">
        <v>5504</v>
      </c>
      <c r="B2649" t="s">
        <v>5505</v>
      </c>
      <c r="C2649" t="str">
        <f>IFERROR(VLOOKUP(Table1[[#This Row],[Ticker]],[1]!Table2[[Symbol]:[Industry]],2,FALSE),"-")</f>
        <v>-</v>
      </c>
      <c r="D2649" t="s">
        <v>156</v>
      </c>
      <c r="E2649">
        <v>158.734836</v>
      </c>
      <c r="F2649">
        <v>151</v>
      </c>
      <c r="G2649">
        <v>-10.866607091689801</v>
      </c>
      <c r="H2649">
        <v>4.71862015579815</v>
      </c>
      <c r="I2649">
        <v>-21.489696816896</v>
      </c>
      <c r="J2649">
        <v>-9.5961785491253302</v>
      </c>
      <c r="K2649">
        <v>147.94196665282601</v>
      </c>
      <c r="L2649">
        <v>141.93714228380199</v>
      </c>
      <c r="M2649">
        <v>49.5557856125738</v>
      </c>
      <c r="N2649">
        <v>0.66144473455178399</v>
      </c>
      <c r="O2649">
        <v>24.503311258278099</v>
      </c>
      <c r="P2649">
        <v>28.074639525021201</v>
      </c>
      <c r="Q2649">
        <v>6.9367641583442996E-2</v>
      </c>
    </row>
    <row r="2650" spans="1:17" hidden="1" x14ac:dyDescent="0.3">
      <c r="A2650" t="s">
        <v>5506</v>
      </c>
      <c r="B2650" t="s">
        <v>5507</v>
      </c>
      <c r="C2650" t="str">
        <f>IFERROR(VLOOKUP(Table1[[#This Row],[Ticker]],[1]!Table2[[Symbol]:[Industry]],2,FALSE),"-")</f>
        <v>-</v>
      </c>
      <c r="D2650" t="s">
        <v>5508</v>
      </c>
      <c r="E2650">
        <v>158.68968000000001</v>
      </c>
      <c r="F2650">
        <v>164</v>
      </c>
      <c r="G2650">
        <v>-22.0466751004301</v>
      </c>
      <c r="H2650">
        <v>-15.592374102153901</v>
      </c>
      <c r="I2650">
        <v>-6.37477699070676</v>
      </c>
      <c r="J2650">
        <v>-4.2123563865243003</v>
      </c>
      <c r="K2650">
        <v>166.84117545222199</v>
      </c>
      <c r="L2650">
        <v>158.21919907629999</v>
      </c>
      <c r="M2650">
        <v>34.207660918075902</v>
      </c>
      <c r="N2650">
        <v>0.374594753905098</v>
      </c>
      <c r="O2650">
        <v>24.878048780487799</v>
      </c>
      <c r="P2650">
        <v>43.796580447172197</v>
      </c>
    </row>
    <row r="2651" spans="1:17" hidden="1" x14ac:dyDescent="0.3">
      <c r="A2651" t="s">
        <v>5509</v>
      </c>
      <c r="B2651" t="s">
        <v>5510</v>
      </c>
      <c r="C2651" t="str">
        <f>IFERROR(VLOOKUP(Table1[[#This Row],[Ticker]],[1]!Table2[[Symbol]:[Industry]],2,FALSE),"-")</f>
        <v>-</v>
      </c>
      <c r="D2651" t="s">
        <v>80</v>
      </c>
      <c r="E2651">
        <v>158.58309776999999</v>
      </c>
      <c r="F2651">
        <v>193.75</v>
      </c>
      <c r="G2651">
        <v>1501.1280110052901</v>
      </c>
      <c r="H2651">
        <v>-7.04569526300231</v>
      </c>
      <c r="I2651">
        <v>-4.1986556125276202</v>
      </c>
      <c r="J2651">
        <v>-8.8421515670078499</v>
      </c>
      <c r="K2651">
        <v>213.88060566664899</v>
      </c>
      <c r="L2651">
        <v>151.71258093033001</v>
      </c>
      <c r="M2651">
        <v>21.294131915342302</v>
      </c>
      <c r="N2651">
        <v>1.05309443434605</v>
      </c>
      <c r="O2651">
        <v>35.870967741935402</v>
      </c>
      <c r="P2651">
        <v>1611.57243816254</v>
      </c>
    </row>
    <row r="2652" spans="1:17" hidden="1" x14ac:dyDescent="0.3">
      <c r="A2652" t="s">
        <v>5511</v>
      </c>
      <c r="B2652" t="s">
        <v>5512</v>
      </c>
      <c r="C2652" t="str">
        <f>IFERROR(VLOOKUP(Table1[[#This Row],[Ticker]],[1]!Table2[[Symbol]:[Industry]],2,FALSE),"-")</f>
        <v>-</v>
      </c>
      <c r="D2652" t="s">
        <v>283</v>
      </c>
      <c r="E2652">
        <v>158.57201624999999</v>
      </c>
      <c r="F2652">
        <v>75.84</v>
      </c>
      <c r="G2652">
        <v>-43.139459050300701</v>
      </c>
      <c r="H2652">
        <v>9.7918488139324609</v>
      </c>
      <c r="I2652">
        <v>6.3488350786096497</v>
      </c>
      <c r="J2652">
        <v>-7.0032678653790397</v>
      </c>
      <c r="K2652">
        <v>68.511425876658294</v>
      </c>
      <c r="L2652">
        <v>69.1573647412485</v>
      </c>
      <c r="M2652">
        <v>56.426393130345197</v>
      </c>
      <c r="N2652">
        <v>1.5348855464495399</v>
      </c>
      <c r="O2652">
        <v>46.360759493670798</v>
      </c>
      <c r="P2652">
        <v>56.371134020618499</v>
      </c>
      <c r="Q2652">
        <v>5.1694056034274002E-2</v>
      </c>
    </row>
    <row r="2653" spans="1:17" hidden="1" x14ac:dyDescent="0.3">
      <c r="A2653" t="s">
        <v>5513</v>
      </c>
      <c r="B2653" t="s">
        <v>5514</v>
      </c>
      <c r="C2653" t="str">
        <f>IFERROR(VLOOKUP(Table1[[#This Row],[Ticker]],[1]!Table2[[Symbol]:[Industry]],2,FALSE),"-")</f>
        <v>-</v>
      </c>
      <c r="D2653" t="s">
        <v>21</v>
      </c>
      <c r="E2653">
        <v>158.48400000000001</v>
      </c>
      <c r="F2653">
        <v>114.7</v>
      </c>
      <c r="G2653">
        <v>91.152550182371897</v>
      </c>
      <c r="H2653">
        <v>-2.67782252400833</v>
      </c>
      <c r="I2653">
        <v>3.7793387417090201</v>
      </c>
      <c r="J2653">
        <v>-0.64909260622977605</v>
      </c>
      <c r="K2653">
        <v>109.37570097904501</v>
      </c>
      <c r="L2653">
        <v>95.126284100183398</v>
      </c>
      <c r="M2653">
        <v>51.684792491288697</v>
      </c>
      <c r="N2653">
        <v>0.55699687718791302</v>
      </c>
      <c r="O2653">
        <v>13.243243243243199</v>
      </c>
      <c r="P2653">
        <v>147.19827586206799</v>
      </c>
      <c r="Q2653">
        <v>8.0692135790472005E-2</v>
      </c>
    </row>
    <row r="2654" spans="1:17" hidden="1" x14ac:dyDescent="0.3">
      <c r="A2654" t="s">
        <v>5515</v>
      </c>
      <c r="B2654" t="s">
        <v>5516</v>
      </c>
      <c r="C2654" t="str">
        <f>IFERROR(VLOOKUP(Table1[[#This Row],[Ticker]],[1]!Table2[[Symbol]:[Industry]],2,FALSE),"-")</f>
        <v>-</v>
      </c>
      <c r="D2654" t="s">
        <v>632</v>
      </c>
      <c r="E2654">
        <v>158.450864</v>
      </c>
      <c r="F2654">
        <v>294.85000000000002</v>
      </c>
      <c r="G2654">
        <v>-15.6802828053249</v>
      </c>
      <c r="H2654">
        <v>-4.0854628579622698</v>
      </c>
      <c r="I2654">
        <v>-19.941501395439001</v>
      </c>
      <c r="J2654">
        <v>0.91875279473685201</v>
      </c>
      <c r="K2654">
        <v>298.55010941501303</v>
      </c>
      <c r="L2654">
        <v>295.29501607544</v>
      </c>
      <c r="M2654">
        <v>58.405886955417699</v>
      </c>
      <c r="N2654">
        <v>0.35439343650233601</v>
      </c>
      <c r="O2654">
        <v>21.0785144988977</v>
      </c>
      <c r="P2654">
        <v>17.306544658842199</v>
      </c>
      <c r="Q2654">
        <v>3.8360421764741998E-2</v>
      </c>
    </row>
    <row r="2655" spans="1:17" hidden="1" x14ac:dyDescent="0.3">
      <c r="A2655" t="s">
        <v>5517</v>
      </c>
      <c r="B2655" t="s">
        <v>5518</v>
      </c>
      <c r="C2655" t="str">
        <f>IFERROR(VLOOKUP(Table1[[#This Row],[Ticker]],[1]!Table2[[Symbol]:[Industry]],2,FALSE),"-")</f>
        <v>-</v>
      </c>
      <c r="D2655" t="s">
        <v>21</v>
      </c>
      <c r="E2655">
        <v>158.282712</v>
      </c>
      <c r="F2655">
        <v>119.28</v>
      </c>
      <c r="G2655">
        <v>91.329360303025197</v>
      </c>
      <c r="H2655">
        <v>18.674689275595199</v>
      </c>
      <c r="I2655">
        <v>6.4789397807702702</v>
      </c>
      <c r="J2655">
        <v>8.4706490917101293E-3</v>
      </c>
      <c r="K2655">
        <v>114.934311006519</v>
      </c>
      <c r="L2655">
        <v>100.718964257246</v>
      </c>
      <c r="M2655">
        <v>61.607399188506797</v>
      </c>
      <c r="N2655">
        <v>1.18968515885024</v>
      </c>
      <c r="O2655">
        <v>23.239436619718301</v>
      </c>
      <c r="P2655">
        <v>122.74509803921499</v>
      </c>
      <c r="Q2655">
        <v>0.12536402014654199</v>
      </c>
    </row>
    <row r="2656" spans="1:17" hidden="1" x14ac:dyDescent="0.3">
      <c r="A2656" t="s">
        <v>5519</v>
      </c>
      <c r="B2656" t="s">
        <v>5520</v>
      </c>
      <c r="C2656" t="str">
        <f>IFERROR(VLOOKUP(Table1[[#This Row],[Ticker]],[1]!Table2[[Symbol]:[Industry]],2,FALSE),"-")</f>
        <v>-</v>
      </c>
      <c r="D2656" t="s">
        <v>632</v>
      </c>
      <c r="E2656">
        <v>158.16609600000001</v>
      </c>
      <c r="F2656">
        <v>219.8</v>
      </c>
      <c r="G2656">
        <v>-39.061297041160401</v>
      </c>
      <c r="H2656">
        <v>-3.03277898986383</v>
      </c>
      <c r="I2656">
        <v>-23.656443237743002</v>
      </c>
      <c r="J2656">
        <v>4.12408756022199</v>
      </c>
      <c r="K2656">
        <v>219.82470211670901</v>
      </c>
      <c r="L2656">
        <v>231.531875767635</v>
      </c>
      <c r="M2656">
        <v>56.662758782925302</v>
      </c>
      <c r="N2656">
        <v>1.21417612896598</v>
      </c>
      <c r="O2656">
        <v>45.586897179253803</v>
      </c>
      <c r="P2656">
        <v>8.8118811881188197</v>
      </c>
      <c r="Q2656">
        <v>-2.2197991211245001E-2</v>
      </c>
    </row>
    <row r="2657" spans="1:17" hidden="1" x14ac:dyDescent="0.3">
      <c r="A2657" t="s">
        <v>5521</v>
      </c>
      <c r="B2657" t="s">
        <v>5522</v>
      </c>
      <c r="C2657" t="str">
        <f>IFERROR(VLOOKUP(Table1[[#This Row],[Ticker]],[1]!Table2[[Symbol]:[Industry]],2,FALSE),"-")</f>
        <v>-</v>
      </c>
      <c r="D2657" t="s">
        <v>262</v>
      </c>
      <c r="E2657">
        <v>158.0520975</v>
      </c>
      <c r="F2657">
        <v>483.4</v>
      </c>
      <c r="G2657">
        <v>75.8503871844934</v>
      </c>
      <c r="H2657">
        <v>8.79625458362713</v>
      </c>
      <c r="I2657">
        <v>37.908750097143901</v>
      </c>
      <c r="J2657">
        <v>-0.47580502839240202</v>
      </c>
      <c r="K2657">
        <v>455.44828680934501</v>
      </c>
      <c r="L2657">
        <v>389.19201400754798</v>
      </c>
      <c r="M2657">
        <v>60.052203960966203</v>
      </c>
      <c r="N2657">
        <v>1.14510479541387</v>
      </c>
      <c r="O2657">
        <v>9.6400496483243607</v>
      </c>
      <c r="P2657">
        <v>108.58683926645</v>
      </c>
      <c r="Q2657">
        <v>0.118003255662513</v>
      </c>
    </row>
    <row r="2658" spans="1:17" hidden="1" x14ac:dyDescent="0.3">
      <c r="A2658" t="s">
        <v>5523</v>
      </c>
      <c r="B2658" t="s">
        <v>5524</v>
      </c>
      <c r="C2658" t="str">
        <f>IFERROR(VLOOKUP(Table1[[#This Row],[Ticker]],[1]!Table2[[Symbol]:[Industry]],2,FALSE),"-")</f>
        <v>-</v>
      </c>
      <c r="D2658" t="s">
        <v>4140</v>
      </c>
      <c r="E2658">
        <v>157.99252856999999</v>
      </c>
      <c r="F2658">
        <v>58.98</v>
      </c>
      <c r="G2658">
        <v>17.061744657470602</v>
      </c>
      <c r="H2658">
        <v>2.1880289196231599</v>
      </c>
      <c r="I2658">
        <v>-3.01243596280848</v>
      </c>
      <c r="J2658">
        <v>-5.9607679738920396</v>
      </c>
      <c r="K2658">
        <v>56.966533380654703</v>
      </c>
      <c r="L2658">
        <v>53.600707002372097</v>
      </c>
      <c r="M2658">
        <v>44.720180197116903</v>
      </c>
      <c r="N2658">
        <v>0.59223245329471497</v>
      </c>
      <c r="O2658">
        <v>25.381485249236999</v>
      </c>
      <c r="P2658">
        <v>56.445623342174997</v>
      </c>
      <c r="Q2658">
        <v>7.6241787174768996E-2</v>
      </c>
    </row>
    <row r="2659" spans="1:17" hidden="1" x14ac:dyDescent="0.3">
      <c r="A2659" t="s">
        <v>5525</v>
      </c>
      <c r="B2659" t="s">
        <v>5526</v>
      </c>
      <c r="C2659" t="str">
        <f>IFERROR(VLOOKUP(Table1[[#This Row],[Ticker]],[1]!Table2[[Symbol]:[Industry]],2,FALSE),"-")</f>
        <v>-</v>
      </c>
      <c r="D2659" t="s">
        <v>577</v>
      </c>
      <c r="E2659">
        <v>157.58833222000001</v>
      </c>
      <c r="F2659">
        <v>146.4</v>
      </c>
      <c r="G2659">
        <v>-45.408151542108001</v>
      </c>
      <c r="H2659">
        <v>-33.431264733963197</v>
      </c>
      <c r="I2659">
        <v>-29.771640281854602</v>
      </c>
      <c r="J2659">
        <v>-7.8479310940085201</v>
      </c>
      <c r="M2659">
        <v>31.346556194698199</v>
      </c>
      <c r="O2659">
        <v>56.728142076502699</v>
      </c>
      <c r="P2659">
        <v>3.79298121233604</v>
      </c>
    </row>
    <row r="2660" spans="1:17" hidden="1" x14ac:dyDescent="0.3">
      <c r="A2660" t="s">
        <v>5527</v>
      </c>
      <c r="B2660" t="s">
        <v>5528</v>
      </c>
      <c r="C2660" t="str">
        <f>IFERROR(VLOOKUP(Table1[[#This Row],[Ticker]],[1]!Table2[[Symbol]:[Industry]],2,FALSE),"-")</f>
        <v>-</v>
      </c>
      <c r="E2660">
        <v>157.33347850000001</v>
      </c>
      <c r="F2660">
        <v>151</v>
      </c>
      <c r="G2660">
        <v>138.34655056757899</v>
      </c>
      <c r="H2660">
        <v>-1.2830536090335001</v>
      </c>
      <c r="I2660">
        <v>-43.927826606721297</v>
      </c>
      <c r="J2660">
        <v>24.6622751344206</v>
      </c>
      <c r="K2660">
        <v>155.10032838567599</v>
      </c>
      <c r="L2660">
        <v>137.429262752933</v>
      </c>
      <c r="M2660">
        <v>63.412352440535201</v>
      </c>
      <c r="N2660">
        <v>1.09301219238536</v>
      </c>
      <c r="O2660">
        <v>54.3708609271523</v>
      </c>
      <c r="P2660">
        <v>168.11079545454501</v>
      </c>
      <c r="Q2660">
        <v>0.19797384536863399</v>
      </c>
    </row>
    <row r="2661" spans="1:17" hidden="1" x14ac:dyDescent="0.3">
      <c r="A2661" t="s">
        <v>5529</v>
      </c>
      <c r="B2661" t="s">
        <v>5530</v>
      </c>
      <c r="C2661" t="str">
        <f>IFERROR(VLOOKUP(Table1[[#This Row],[Ticker]],[1]!Table2[[Symbol]:[Industry]],2,FALSE),"-")</f>
        <v>-</v>
      </c>
      <c r="D2661" t="s">
        <v>1190</v>
      </c>
      <c r="E2661">
        <v>157.32463999999999</v>
      </c>
      <c r="F2661">
        <v>12.33</v>
      </c>
      <c r="G2661">
        <v>-41.7556795764729</v>
      </c>
      <c r="H2661">
        <v>-8.1690185213142108</v>
      </c>
      <c r="I2661">
        <v>-44.662944894317597</v>
      </c>
      <c r="J2661">
        <v>-9.1927616096826306</v>
      </c>
      <c r="K2661">
        <v>13.654989088990501</v>
      </c>
      <c r="L2661">
        <v>15.434712909912699</v>
      </c>
      <c r="M2661">
        <v>37.309722282104303</v>
      </c>
      <c r="N2661">
        <v>0.344662459371261</v>
      </c>
      <c r="O2661">
        <v>79.967558799675501</v>
      </c>
      <c r="P2661">
        <v>19.708737864077602</v>
      </c>
      <c r="Q2661">
        <v>9.3834140398065993E-2</v>
      </c>
    </row>
    <row r="2662" spans="1:17" hidden="1" x14ac:dyDescent="0.3">
      <c r="A2662" t="s">
        <v>5531</v>
      </c>
      <c r="B2662" t="s">
        <v>5532</v>
      </c>
      <c r="C2662" t="str">
        <f>IFERROR(VLOOKUP(Table1[[#This Row],[Ticker]],[1]!Table2[[Symbol]:[Industry]],2,FALSE),"-")</f>
        <v>-</v>
      </c>
      <c r="D2662" t="s">
        <v>2205</v>
      </c>
      <c r="E2662">
        <v>157.27494999999999</v>
      </c>
      <c r="F2662">
        <v>114.25</v>
      </c>
      <c r="G2662">
        <v>17.133858616731001</v>
      </c>
      <c r="H2662">
        <v>-4.3050826443652701</v>
      </c>
      <c r="I2662">
        <v>-34.399889942134202</v>
      </c>
      <c r="J2662">
        <v>-1.00737586568255</v>
      </c>
      <c r="K2662">
        <v>115.385828014643</v>
      </c>
      <c r="L2662">
        <v>114.246949916682</v>
      </c>
      <c r="M2662">
        <v>55.003428906560003</v>
      </c>
      <c r="N2662">
        <v>1.0736621000303399</v>
      </c>
      <c r="O2662">
        <v>49.277899343544803</v>
      </c>
      <c r="P2662">
        <v>59.846100034977198</v>
      </c>
      <c r="Q2662">
        <v>0.124894898944095</v>
      </c>
    </row>
    <row r="2663" spans="1:17" hidden="1" x14ac:dyDescent="0.3">
      <c r="A2663" t="s">
        <v>5533</v>
      </c>
      <c r="B2663" t="s">
        <v>5534</v>
      </c>
      <c r="C2663" t="str">
        <f>IFERROR(VLOOKUP(Table1[[#This Row],[Ticker]],[1]!Table2[[Symbol]:[Industry]],2,FALSE),"-")</f>
        <v>-</v>
      </c>
      <c r="D2663" t="s">
        <v>139</v>
      </c>
      <c r="E2663">
        <v>157.24747112399999</v>
      </c>
      <c r="F2663">
        <v>9.93</v>
      </c>
      <c r="G2663">
        <v>-13.623894009772499</v>
      </c>
      <c r="H2663">
        <v>-0.97578543860743805</v>
      </c>
      <c r="I2663">
        <v>-20.004510877896799</v>
      </c>
      <c r="J2663">
        <v>-2.7154250143178</v>
      </c>
      <c r="K2663">
        <v>9.9297340335092308</v>
      </c>
      <c r="L2663">
        <v>10.7247297008965</v>
      </c>
      <c r="M2663">
        <v>53.771024737886101</v>
      </c>
      <c r="N2663">
        <v>0.72941369088712305</v>
      </c>
      <c r="O2663">
        <v>51.5609264853978</v>
      </c>
      <c r="P2663">
        <v>22.592592592592499</v>
      </c>
      <c r="Q2663">
        <v>3.3350750131750997E-2</v>
      </c>
    </row>
    <row r="2664" spans="1:17" hidden="1" x14ac:dyDescent="0.3">
      <c r="A2664" t="s">
        <v>5535</v>
      </c>
      <c r="B2664" t="s">
        <v>5536</v>
      </c>
      <c r="C2664" t="str">
        <f>IFERROR(VLOOKUP(Table1[[#This Row],[Ticker]],[1]!Table2[[Symbol]:[Industry]],2,FALSE),"-")</f>
        <v>-</v>
      </c>
      <c r="D2664" t="s">
        <v>1190</v>
      </c>
      <c r="E2664">
        <v>156.99804852</v>
      </c>
      <c r="F2664">
        <v>85.1</v>
      </c>
      <c r="G2664">
        <v>-80.814000423347395</v>
      </c>
      <c r="H2664">
        <v>-4.7962399840619803</v>
      </c>
      <c r="I2664">
        <v>-54.219250698165702</v>
      </c>
      <c r="J2664">
        <v>0.60581534538888204</v>
      </c>
      <c r="K2664">
        <v>88.042981375129401</v>
      </c>
      <c r="M2664">
        <v>42.968606273805896</v>
      </c>
      <c r="N2664">
        <v>0.54667099707697298</v>
      </c>
      <c r="O2664">
        <v>115.041128084606</v>
      </c>
      <c r="P2664">
        <v>16.4158686730506</v>
      </c>
    </row>
    <row r="2665" spans="1:17" hidden="1" x14ac:dyDescent="0.3">
      <c r="A2665" t="s">
        <v>5537</v>
      </c>
      <c r="B2665" t="s">
        <v>5538</v>
      </c>
      <c r="C2665" t="str">
        <f>IFERROR(VLOOKUP(Table1[[#This Row],[Ticker]],[1]!Table2[[Symbol]:[Industry]],2,FALSE),"-")</f>
        <v>-</v>
      </c>
      <c r="D2665" t="s">
        <v>5539</v>
      </c>
      <c r="E2665">
        <v>156.673419</v>
      </c>
      <c r="F2665">
        <v>144.69999999999999</v>
      </c>
      <c r="G2665">
        <v>-45.144361846029803</v>
      </c>
      <c r="H2665">
        <v>53.254267285469901</v>
      </c>
      <c r="I2665">
        <v>18.6245599512696</v>
      </c>
      <c r="J2665">
        <v>45.027596332151802</v>
      </c>
      <c r="K2665">
        <v>89.953982888267305</v>
      </c>
      <c r="M2665">
        <v>94.868925626623593</v>
      </c>
      <c r="N2665">
        <v>3.3532282978066101</v>
      </c>
      <c r="O2665">
        <v>27.8507256392536</v>
      </c>
      <c r="P2665">
        <v>90.394736842105203</v>
      </c>
    </row>
    <row r="2666" spans="1:17" hidden="1" x14ac:dyDescent="0.3">
      <c r="A2666" t="s">
        <v>5540</v>
      </c>
      <c r="B2666" t="s">
        <v>5541</v>
      </c>
      <c r="C2666" t="str">
        <f>IFERROR(VLOOKUP(Table1[[#This Row],[Ticker]],[1]!Table2[[Symbol]:[Industry]],2,FALSE),"-")</f>
        <v>-</v>
      </c>
      <c r="D2666" t="s">
        <v>632</v>
      </c>
      <c r="E2666">
        <v>156.66749999999999</v>
      </c>
      <c r="F2666">
        <v>230.95</v>
      </c>
      <c r="G2666">
        <v>6.0925626247715998</v>
      </c>
      <c r="H2666">
        <v>5.3484708542987303</v>
      </c>
      <c r="I2666">
        <v>19.8339833106429</v>
      </c>
      <c r="J2666">
        <v>3.0117037287563999</v>
      </c>
      <c r="K2666">
        <v>217.75607669693599</v>
      </c>
      <c r="L2666">
        <v>193.42799547410399</v>
      </c>
      <c r="M2666">
        <v>57.104960222743202</v>
      </c>
      <c r="N2666">
        <v>0.606186152398277</v>
      </c>
      <c r="O2666">
        <v>14.6568521324962</v>
      </c>
      <c r="P2666">
        <v>55.994596420128303</v>
      </c>
      <c r="Q2666">
        <v>1.6109438149801002E-2</v>
      </c>
    </row>
    <row r="2667" spans="1:17" hidden="1" x14ac:dyDescent="0.3">
      <c r="A2667" t="s">
        <v>5542</v>
      </c>
      <c r="B2667" t="s">
        <v>5543</v>
      </c>
      <c r="C2667" t="str">
        <f>IFERROR(VLOOKUP(Table1[[#This Row],[Ticker]],[1]!Table2[[Symbol]:[Industry]],2,FALSE),"-")</f>
        <v>-</v>
      </c>
      <c r="D2667" t="s">
        <v>46</v>
      </c>
      <c r="E2667">
        <v>155.93650460499899</v>
      </c>
      <c r="F2667">
        <v>8.33</v>
      </c>
      <c r="G2667">
        <v>2.45797733525675</v>
      </c>
      <c r="H2667">
        <v>1.5842391616385501</v>
      </c>
      <c r="I2667">
        <v>-22.5892720882504</v>
      </c>
      <c r="J2667">
        <v>3.77276845641713</v>
      </c>
      <c r="K2667">
        <v>7.4511943428596501</v>
      </c>
      <c r="L2667">
        <v>7.6662912045017304</v>
      </c>
      <c r="M2667">
        <v>64.206047656411499</v>
      </c>
      <c r="N2667">
        <v>2.5242390151528098</v>
      </c>
      <c r="O2667">
        <v>23.049219687875102</v>
      </c>
      <c r="P2667">
        <v>60.192307692307601</v>
      </c>
      <c r="Q2667">
        <v>-0.12358122343139601</v>
      </c>
    </row>
    <row r="2668" spans="1:17" hidden="1" x14ac:dyDescent="0.3">
      <c r="A2668" t="s">
        <v>5544</v>
      </c>
      <c r="B2668" t="s">
        <v>5545</v>
      </c>
      <c r="C2668" t="str">
        <f>IFERROR(VLOOKUP(Table1[[#This Row],[Ticker]],[1]!Table2[[Symbol]:[Industry]],2,FALSE),"-")</f>
        <v>-</v>
      </c>
      <c r="D2668" t="s">
        <v>248</v>
      </c>
      <c r="E2668">
        <v>155.59285</v>
      </c>
      <c r="F2668">
        <v>169.75</v>
      </c>
      <c r="G2668">
        <v>62.369314818750397</v>
      </c>
      <c r="H2668">
        <v>-6.1122059153561601</v>
      </c>
      <c r="I2668">
        <v>-29.167773666752002</v>
      </c>
      <c r="J2668">
        <v>-1.1390703345148501</v>
      </c>
      <c r="K2668">
        <v>148.04413506479301</v>
      </c>
      <c r="L2668">
        <v>137.73576023714301</v>
      </c>
      <c r="M2668">
        <v>71.011674641356805</v>
      </c>
      <c r="N2668">
        <v>3.5710034519700002E-3</v>
      </c>
      <c r="O2668">
        <v>26.3917525773196</v>
      </c>
      <c r="P2668">
        <v>135.763888888888</v>
      </c>
    </row>
    <row r="2669" spans="1:17" hidden="1" x14ac:dyDescent="0.3">
      <c r="A2669" t="s">
        <v>5546</v>
      </c>
      <c r="B2669" t="s">
        <v>5547</v>
      </c>
      <c r="C2669" t="str">
        <f>IFERROR(VLOOKUP(Table1[[#This Row],[Ticker]],[1]!Table2[[Symbol]:[Industry]],2,FALSE),"-")</f>
        <v>-</v>
      </c>
      <c r="D2669" t="s">
        <v>139</v>
      </c>
      <c r="E2669">
        <v>155.21826061199999</v>
      </c>
      <c r="F2669">
        <v>21.72</v>
      </c>
      <c r="G2669">
        <v>370.23575511303397</v>
      </c>
      <c r="H2669">
        <v>11.6999721371501</v>
      </c>
      <c r="I2669">
        <v>38.830012852161197</v>
      </c>
      <c r="J2669">
        <v>-10.1594784977801</v>
      </c>
      <c r="K2669">
        <v>20.486409523723101</v>
      </c>
      <c r="L2669">
        <v>15.1515070162085</v>
      </c>
      <c r="M2669">
        <v>40.022915334076004</v>
      </c>
      <c r="N2669">
        <v>0.69255659222111599</v>
      </c>
      <c r="O2669">
        <v>21.731123388581899</v>
      </c>
      <c r="P2669">
        <v>418.377088305489</v>
      </c>
      <c r="Q2669">
        <v>0.101689673741456</v>
      </c>
    </row>
    <row r="2670" spans="1:17" hidden="1" x14ac:dyDescent="0.3">
      <c r="A2670" t="s">
        <v>5548</v>
      </c>
      <c r="B2670" t="s">
        <v>5549</v>
      </c>
      <c r="C2670" t="str">
        <f>IFERROR(VLOOKUP(Table1[[#This Row],[Ticker]],[1]!Table2[[Symbol]:[Industry]],2,FALSE),"-")</f>
        <v>-</v>
      </c>
      <c r="D2670" t="s">
        <v>54</v>
      </c>
      <c r="E2670">
        <v>155.16</v>
      </c>
      <c r="F2670">
        <v>263.75</v>
      </c>
      <c r="G2670">
        <v>335.321277948513</v>
      </c>
      <c r="H2670">
        <v>68.1438224045298</v>
      </c>
      <c r="I2670">
        <v>198.00244388807999</v>
      </c>
      <c r="J2670">
        <v>7.0617664855688398</v>
      </c>
      <c r="K2670">
        <v>188.18067340021301</v>
      </c>
      <c r="L2670">
        <v>134.454323784422</v>
      </c>
      <c r="M2670">
        <v>96.011873022745206</v>
      </c>
      <c r="N2670">
        <v>1.4424430119917799</v>
      </c>
      <c r="O2670">
        <v>0</v>
      </c>
      <c r="P2670">
        <v>391.33755588673603</v>
      </c>
      <c r="Q2670">
        <v>0.13436549766943001</v>
      </c>
    </row>
    <row r="2671" spans="1:17" hidden="1" x14ac:dyDescent="0.3">
      <c r="A2671" t="s">
        <v>5550</v>
      </c>
      <c r="B2671" t="s">
        <v>5551</v>
      </c>
      <c r="C2671" t="str">
        <f>IFERROR(VLOOKUP(Table1[[#This Row],[Ticker]],[1]!Table2[[Symbol]:[Industry]],2,FALSE),"-")</f>
        <v>-</v>
      </c>
      <c r="D2671" t="s">
        <v>21</v>
      </c>
      <c r="E2671">
        <v>154.99488265599999</v>
      </c>
      <c r="F2671">
        <v>9.68</v>
      </c>
      <c r="G2671">
        <v>14.0326825394973</v>
      </c>
      <c r="H2671">
        <v>7.08674383539726</v>
      </c>
      <c r="I2671">
        <v>109.946340447362</v>
      </c>
      <c r="J2671">
        <v>-12.9094052627445</v>
      </c>
      <c r="K2671">
        <v>9.0659082991167494</v>
      </c>
      <c r="L2671">
        <v>7.0801033854398199</v>
      </c>
      <c r="M2671">
        <v>32.301817973401597</v>
      </c>
      <c r="N2671">
        <v>2.0727428579147502</v>
      </c>
      <c r="O2671">
        <v>16.1157024793388</v>
      </c>
      <c r="P2671">
        <v>158.13333333333301</v>
      </c>
      <c r="Q2671">
        <v>8.6536447562800007E-3</v>
      </c>
    </row>
    <row r="2672" spans="1:17" hidden="1" x14ac:dyDescent="0.3">
      <c r="A2672" t="s">
        <v>5552</v>
      </c>
      <c r="B2672" t="s">
        <v>5553</v>
      </c>
      <c r="C2672" t="str">
        <f>IFERROR(VLOOKUP(Table1[[#This Row],[Ticker]],[1]!Table2[[Symbol]:[Industry]],2,FALSE),"-")</f>
        <v>-</v>
      </c>
      <c r="E2672">
        <v>154.96042586300001</v>
      </c>
      <c r="F2672">
        <v>10.52</v>
      </c>
      <c r="G2672">
        <v>-15.911431034151599</v>
      </c>
      <c r="H2672">
        <v>-6.0765153656147399</v>
      </c>
      <c r="I2672">
        <v>-28.599278342159099</v>
      </c>
      <c r="J2672">
        <v>-2.3748117793817598</v>
      </c>
      <c r="K2672">
        <v>11.0122099508652</v>
      </c>
      <c r="L2672">
        <v>11.320759067551201</v>
      </c>
      <c r="M2672">
        <v>30.271214422559598</v>
      </c>
      <c r="N2672">
        <v>1.15492299202327</v>
      </c>
      <c r="O2672">
        <v>66.444866920152094</v>
      </c>
      <c r="P2672">
        <v>20.780711825487899</v>
      </c>
      <c r="Q2672">
        <v>7.6798796665852001E-2</v>
      </c>
    </row>
    <row r="2673" spans="1:17" hidden="1" x14ac:dyDescent="0.3">
      <c r="A2673" t="s">
        <v>5554</v>
      </c>
      <c r="B2673" t="s">
        <v>5555</v>
      </c>
      <c r="C2673" t="str">
        <f>IFERROR(VLOOKUP(Table1[[#This Row],[Ticker]],[1]!Table2[[Symbol]:[Industry]],2,FALSE),"-")</f>
        <v>-</v>
      </c>
      <c r="D2673" t="s">
        <v>2583</v>
      </c>
      <c r="E2673">
        <v>154.49748099999999</v>
      </c>
      <c r="F2673">
        <v>13.54</v>
      </c>
      <c r="G2673">
        <v>-21.703590457595901</v>
      </c>
      <c r="H2673">
        <v>-16.571385914231701</v>
      </c>
      <c r="I2673">
        <v>-41.449258049685703</v>
      </c>
      <c r="J2673">
        <v>-7.7881815919210302</v>
      </c>
      <c r="K2673">
        <v>16.638684363056299</v>
      </c>
      <c r="L2673">
        <v>17.469144725315701</v>
      </c>
      <c r="M2673">
        <v>18.5109055356582</v>
      </c>
      <c r="N2673">
        <v>1.06973334088979</v>
      </c>
      <c r="O2673">
        <v>134.30576070901</v>
      </c>
      <c r="P2673">
        <v>27.3753527751646</v>
      </c>
      <c r="Q2673">
        <v>0.10468253922182599</v>
      </c>
    </row>
    <row r="2674" spans="1:17" hidden="1" x14ac:dyDescent="0.3">
      <c r="A2674" t="s">
        <v>5556</v>
      </c>
      <c r="B2674" t="s">
        <v>5557</v>
      </c>
      <c r="C2674" t="str">
        <f>IFERROR(VLOOKUP(Table1[[#This Row],[Ticker]],[1]!Table2[[Symbol]:[Industry]],2,FALSE),"-")</f>
        <v>-</v>
      </c>
      <c r="D2674" t="s">
        <v>993</v>
      </c>
      <c r="E2674">
        <v>153.90072437500001</v>
      </c>
      <c r="F2674">
        <v>22.99</v>
      </c>
      <c r="G2674">
        <v>25.994562701110301</v>
      </c>
      <c r="H2674">
        <v>3.2908812280592201</v>
      </c>
      <c r="I2674">
        <v>-6.3452676163979103</v>
      </c>
      <c r="J2674">
        <v>-9.2628614370293594</v>
      </c>
      <c r="K2674">
        <v>22.749186218738298</v>
      </c>
      <c r="L2674">
        <v>20.6811218307258</v>
      </c>
      <c r="M2674">
        <v>53.0737135625726</v>
      </c>
      <c r="N2674">
        <v>0.94959823121378095</v>
      </c>
      <c r="O2674">
        <v>27.925184862983901</v>
      </c>
      <c r="P2674">
        <v>55.758807588075797</v>
      </c>
      <c r="Q2674">
        <v>0.16877481392495899</v>
      </c>
    </row>
    <row r="2675" spans="1:17" hidden="1" x14ac:dyDescent="0.3">
      <c r="A2675" t="s">
        <v>5558</v>
      </c>
      <c r="B2675" t="s">
        <v>5559</v>
      </c>
      <c r="C2675" t="str">
        <f>IFERROR(VLOOKUP(Table1[[#This Row],[Ticker]],[1]!Table2[[Symbol]:[Industry]],2,FALSE),"-")</f>
        <v>-</v>
      </c>
      <c r="D2675" t="s">
        <v>300</v>
      </c>
      <c r="E2675">
        <v>153.87260000000001</v>
      </c>
      <c r="F2675">
        <v>66.84</v>
      </c>
      <c r="G2675">
        <v>5.1842711639127801</v>
      </c>
      <c r="H2675">
        <v>20.08294586433</v>
      </c>
      <c r="I2675">
        <v>10.7601587499695</v>
      </c>
      <c r="J2675">
        <v>1.9480130628127501</v>
      </c>
      <c r="K2675">
        <v>59.583860129565799</v>
      </c>
      <c r="L2675">
        <v>54.878498048324801</v>
      </c>
      <c r="M2675">
        <v>58.2053433570903</v>
      </c>
      <c r="N2675">
        <v>1.16944352427126</v>
      </c>
      <c r="O2675">
        <v>10.562537402752801</v>
      </c>
      <c r="P2675">
        <v>51.495920217588399</v>
      </c>
      <c r="Q2675">
        <v>1.3964669537995E-2</v>
      </c>
    </row>
    <row r="2676" spans="1:17" hidden="1" x14ac:dyDescent="0.3">
      <c r="A2676" t="s">
        <v>5560</v>
      </c>
      <c r="B2676" t="s">
        <v>5561</v>
      </c>
      <c r="C2676" t="str">
        <f>IFERROR(VLOOKUP(Table1[[#This Row],[Ticker]],[1]!Table2[[Symbol]:[Industry]],2,FALSE),"-")</f>
        <v>-</v>
      </c>
      <c r="D2676" t="s">
        <v>127</v>
      </c>
      <c r="E2676">
        <v>153.66</v>
      </c>
      <c r="F2676">
        <v>51.53</v>
      </c>
      <c r="G2676">
        <v>84.497709374988702</v>
      </c>
      <c r="H2676">
        <v>-8.58749715031915</v>
      </c>
      <c r="I2676">
        <v>-20.521920729345901</v>
      </c>
      <c r="J2676">
        <v>6.0157413809663201</v>
      </c>
      <c r="K2676">
        <v>45.576850846406799</v>
      </c>
      <c r="L2676">
        <v>36.955241681334002</v>
      </c>
      <c r="M2676">
        <v>53.648866829987099</v>
      </c>
      <c r="N2676">
        <v>0.85508674534059204</v>
      </c>
      <c r="O2676">
        <v>21.385600620997401</v>
      </c>
      <c r="P2676">
        <v>129.02222222222201</v>
      </c>
      <c r="Q2676">
        <v>0.123035420889873</v>
      </c>
    </row>
    <row r="2677" spans="1:17" hidden="1" x14ac:dyDescent="0.3">
      <c r="A2677" t="s">
        <v>5562</v>
      </c>
      <c r="B2677" t="s">
        <v>5563</v>
      </c>
      <c r="C2677" t="str">
        <f>IFERROR(VLOOKUP(Table1[[#This Row],[Ticker]],[1]!Table2[[Symbol]:[Industry]],2,FALSE),"-")</f>
        <v>-</v>
      </c>
      <c r="D2677" t="s">
        <v>359</v>
      </c>
      <c r="E2677">
        <v>153.43906267</v>
      </c>
      <c r="F2677">
        <v>40.94</v>
      </c>
      <c r="G2677">
        <v>-14.6025008644619</v>
      </c>
      <c r="H2677">
        <v>-8.0522824110227802</v>
      </c>
      <c r="I2677">
        <v>-12.6655279265881</v>
      </c>
      <c r="J2677">
        <v>-2.5445014922089801</v>
      </c>
      <c r="K2677">
        <v>41.949536272995601</v>
      </c>
      <c r="L2677">
        <v>42.025517975064297</v>
      </c>
      <c r="M2677">
        <v>46.885456908293399</v>
      </c>
      <c r="N2677">
        <v>0.51640695576486095</v>
      </c>
      <c r="O2677">
        <v>50.830483634587203</v>
      </c>
      <c r="P2677">
        <v>29.148264984227101</v>
      </c>
      <c r="Q2677">
        <v>0.13849554550946999</v>
      </c>
    </row>
    <row r="2678" spans="1:17" hidden="1" x14ac:dyDescent="0.3">
      <c r="A2678" t="s">
        <v>5564</v>
      </c>
      <c r="B2678" t="s">
        <v>5565</v>
      </c>
      <c r="C2678" t="str">
        <f>IFERROR(VLOOKUP(Table1[[#This Row],[Ticker]],[1]!Table2[[Symbol]:[Industry]],2,FALSE),"-")</f>
        <v>-</v>
      </c>
      <c r="D2678" t="s">
        <v>632</v>
      </c>
      <c r="E2678">
        <v>153.41376034999999</v>
      </c>
      <c r="F2678">
        <v>167.95</v>
      </c>
      <c r="G2678">
        <v>187.003012751661</v>
      </c>
      <c r="H2678">
        <v>31.197480344712801</v>
      </c>
      <c r="I2678">
        <v>1.50049356778022</v>
      </c>
      <c r="J2678">
        <v>1.5578993624548301</v>
      </c>
      <c r="K2678">
        <v>147.83236883632799</v>
      </c>
      <c r="L2678">
        <v>117.44034413446001</v>
      </c>
      <c r="M2678">
        <v>58.026569601544701</v>
      </c>
      <c r="N2678">
        <v>0.54679152881362203</v>
      </c>
      <c r="O2678">
        <v>11.818993748139301</v>
      </c>
      <c r="P2678">
        <v>222.980769230769</v>
      </c>
      <c r="Q2678">
        <v>0.178648575360184</v>
      </c>
    </row>
    <row r="2679" spans="1:17" hidden="1" x14ac:dyDescent="0.3">
      <c r="A2679" t="s">
        <v>5566</v>
      </c>
      <c r="B2679" t="s">
        <v>5567</v>
      </c>
      <c r="C2679" t="str">
        <f>IFERROR(VLOOKUP(Table1[[#This Row],[Ticker]],[1]!Table2[[Symbol]:[Industry]],2,FALSE),"-")</f>
        <v>-</v>
      </c>
      <c r="D2679" t="s">
        <v>632</v>
      </c>
      <c r="E2679">
        <v>153.16200000000001</v>
      </c>
      <c r="F2679">
        <v>58.79</v>
      </c>
      <c r="G2679">
        <v>43.720233491979499</v>
      </c>
      <c r="H2679">
        <v>9.4319068690848606</v>
      </c>
      <c r="I2679">
        <v>90.929817820794</v>
      </c>
      <c r="J2679">
        <v>3.4370463473447601</v>
      </c>
      <c r="K2679">
        <v>48.825136967281999</v>
      </c>
      <c r="L2679">
        <v>36.4658364605841</v>
      </c>
      <c r="M2679">
        <v>63.788723820635802</v>
      </c>
      <c r="N2679">
        <v>4.2832537980156697</v>
      </c>
      <c r="O2679">
        <v>3.7591427113454698</v>
      </c>
      <c r="P2679">
        <v>192.986987246392</v>
      </c>
      <c r="Q2679">
        <v>0.22890893996995801</v>
      </c>
    </row>
    <row r="2680" spans="1:17" hidden="1" x14ac:dyDescent="0.3">
      <c r="A2680" t="s">
        <v>5568</v>
      </c>
      <c r="B2680" t="s">
        <v>5569</v>
      </c>
      <c r="C2680" t="str">
        <f>IFERROR(VLOOKUP(Table1[[#This Row],[Ticker]],[1]!Table2[[Symbol]:[Industry]],2,FALSE),"-")</f>
        <v>-</v>
      </c>
      <c r="D2680" t="s">
        <v>446</v>
      </c>
      <c r="E2680">
        <v>152.83414575</v>
      </c>
      <c r="F2680">
        <v>74.489999999999995</v>
      </c>
      <c r="G2680">
        <v>4.7427973665556298</v>
      </c>
      <c r="H2680">
        <v>-28.5172948725697</v>
      </c>
      <c r="I2680">
        <v>-5.0488055259652196</v>
      </c>
      <c r="J2680">
        <v>-14.4724036678481</v>
      </c>
      <c r="K2680">
        <v>92.142066066244396</v>
      </c>
      <c r="L2680">
        <v>78.084234982769104</v>
      </c>
      <c r="M2680">
        <v>8.4224572454621391</v>
      </c>
      <c r="N2680">
        <v>0.69678506060062795</v>
      </c>
      <c r="O2680">
        <v>79.822795006041005</v>
      </c>
      <c r="P2680">
        <v>55.026014568158097</v>
      </c>
      <c r="Q2680">
        <v>0.137891744347968</v>
      </c>
    </row>
    <row r="2681" spans="1:17" hidden="1" x14ac:dyDescent="0.3">
      <c r="A2681" t="s">
        <v>5570</v>
      </c>
      <c r="B2681" t="s">
        <v>5571</v>
      </c>
      <c r="C2681" t="str">
        <f>IFERROR(VLOOKUP(Table1[[#This Row],[Ticker]],[1]!Table2[[Symbol]:[Industry]],2,FALSE),"-")</f>
        <v>-</v>
      </c>
      <c r="D2681" t="s">
        <v>632</v>
      </c>
      <c r="E2681">
        <v>152.73133200000001</v>
      </c>
      <c r="F2681">
        <v>463.45</v>
      </c>
      <c r="G2681">
        <v>-20.511533901581199</v>
      </c>
      <c r="H2681">
        <v>-5.9881968953367304</v>
      </c>
      <c r="I2681">
        <v>1.92334938317903</v>
      </c>
      <c r="J2681">
        <v>3.9069576232076102</v>
      </c>
      <c r="K2681">
        <v>455.70058404502402</v>
      </c>
      <c r="L2681">
        <v>432.10730526955001</v>
      </c>
      <c r="M2681">
        <v>63.630847324694599</v>
      </c>
      <c r="N2681">
        <v>0.597895564952306</v>
      </c>
      <c r="O2681">
        <v>16.5174236702988</v>
      </c>
      <c r="P2681">
        <v>28.7361111111111</v>
      </c>
      <c r="Q2681">
        <v>-1.3784048129699E-2</v>
      </c>
    </row>
    <row r="2682" spans="1:17" hidden="1" x14ac:dyDescent="0.3">
      <c r="A2682" t="s">
        <v>5572</v>
      </c>
      <c r="B2682" t="s">
        <v>5573</v>
      </c>
      <c r="C2682" t="str">
        <f>IFERROR(VLOOKUP(Table1[[#This Row],[Ticker]],[1]!Table2[[Symbol]:[Industry]],2,FALSE),"-")</f>
        <v>-</v>
      </c>
      <c r="D2682" t="s">
        <v>1374</v>
      </c>
      <c r="E2682">
        <v>152.66315578499999</v>
      </c>
      <c r="F2682">
        <v>78.48</v>
      </c>
      <c r="G2682">
        <v>14.766141853365999</v>
      </c>
      <c r="H2682">
        <v>9.7645812789922406</v>
      </c>
      <c r="I2682">
        <v>13.068376583984801</v>
      </c>
      <c r="J2682">
        <v>-1.4519614484072101</v>
      </c>
      <c r="K2682">
        <v>73.702550963921794</v>
      </c>
      <c r="L2682">
        <v>69.525242655078003</v>
      </c>
      <c r="M2682">
        <v>53.984930477686397</v>
      </c>
      <c r="N2682">
        <v>1.51404820310141</v>
      </c>
      <c r="O2682">
        <v>24.8725790010193</v>
      </c>
      <c r="P2682">
        <v>53.281249999999901</v>
      </c>
      <c r="Q2682">
        <v>9.3095282845799002E-2</v>
      </c>
    </row>
    <row r="2683" spans="1:17" hidden="1" x14ac:dyDescent="0.3">
      <c r="A2683" t="s">
        <v>5574</v>
      </c>
      <c r="B2683" t="s">
        <v>5575</v>
      </c>
      <c r="C2683" t="str">
        <f>IFERROR(VLOOKUP(Table1[[#This Row],[Ticker]],[1]!Table2[[Symbol]:[Industry]],2,FALSE),"-")</f>
        <v>-</v>
      </c>
      <c r="D2683" t="s">
        <v>933</v>
      </c>
      <c r="E2683">
        <v>152.44799882699999</v>
      </c>
      <c r="F2683">
        <v>9.0299999999999994</v>
      </c>
      <c r="G2683">
        <v>-51.242505756530697</v>
      </c>
      <c r="H2683">
        <v>1.6406259399483401</v>
      </c>
      <c r="I2683">
        <v>-28.939054381428999</v>
      </c>
      <c r="J2683">
        <v>2.2825632195690102</v>
      </c>
      <c r="K2683">
        <v>8.9109971690249292</v>
      </c>
      <c r="L2683">
        <v>9.5376731517826503</v>
      </c>
      <c r="M2683">
        <v>62.497818010125997</v>
      </c>
      <c r="N2683">
        <v>1.1347610584551899</v>
      </c>
      <c r="O2683">
        <v>75.526024363233603</v>
      </c>
      <c r="P2683">
        <v>14.3037974683544</v>
      </c>
      <c r="Q2683">
        <v>1.2081768832456E-2</v>
      </c>
    </row>
    <row r="2684" spans="1:17" hidden="1" x14ac:dyDescent="0.3">
      <c r="A2684" t="s">
        <v>5576</v>
      </c>
      <c r="B2684" t="s">
        <v>5577</v>
      </c>
      <c r="C2684" t="str">
        <f>IFERROR(VLOOKUP(Table1[[#This Row],[Ticker]],[1]!Table2[[Symbol]:[Industry]],2,FALSE),"-")</f>
        <v>-</v>
      </c>
      <c r="D2684" t="s">
        <v>359</v>
      </c>
      <c r="E2684">
        <v>152.34554037500001</v>
      </c>
      <c r="F2684">
        <v>132.65</v>
      </c>
      <c r="G2684">
        <v>-3.7549354920761302</v>
      </c>
      <c r="H2684">
        <v>-6.12578543860743</v>
      </c>
      <c r="I2684">
        <v>-31.221483626712001</v>
      </c>
      <c r="J2684">
        <v>-8.95699945195752</v>
      </c>
      <c r="K2684">
        <v>148.08084973398601</v>
      </c>
      <c r="L2684">
        <v>152.15109647493799</v>
      </c>
      <c r="M2684">
        <v>39.175226730282603</v>
      </c>
      <c r="N2684">
        <v>1.28053435114503</v>
      </c>
      <c r="O2684">
        <v>69.619298906897797</v>
      </c>
      <c r="P2684">
        <v>59.396779620283603</v>
      </c>
      <c r="Q2684">
        <v>8.9763958732236998E-2</v>
      </c>
    </row>
    <row r="2685" spans="1:17" hidden="1" x14ac:dyDescent="0.3">
      <c r="A2685" t="s">
        <v>5578</v>
      </c>
      <c r="B2685" t="s">
        <v>5579</v>
      </c>
      <c r="C2685" t="str">
        <f>IFERROR(VLOOKUP(Table1[[#This Row],[Ticker]],[1]!Table2[[Symbol]:[Industry]],2,FALSE),"-")</f>
        <v>-</v>
      </c>
      <c r="D2685" t="s">
        <v>4921</v>
      </c>
      <c r="E2685">
        <v>151.38020370000001</v>
      </c>
      <c r="F2685">
        <v>104.15</v>
      </c>
      <c r="G2685">
        <v>155.187875496071</v>
      </c>
      <c r="H2685">
        <v>-9.9807635144392695</v>
      </c>
      <c r="I2685">
        <v>3.6224076960692102</v>
      </c>
      <c r="J2685">
        <v>-9.1286264702850897</v>
      </c>
      <c r="K2685">
        <v>108.80705308667601</v>
      </c>
      <c r="L2685">
        <v>90.666912355488407</v>
      </c>
      <c r="M2685">
        <v>28.129383594887301</v>
      </c>
      <c r="N2685">
        <v>2.6165673618007199</v>
      </c>
      <c r="O2685">
        <v>22.467594815170401</v>
      </c>
      <c r="P2685">
        <v>191.73669467787099</v>
      </c>
      <c r="Q2685">
        <v>0.12937745624378899</v>
      </c>
    </row>
    <row r="2686" spans="1:17" hidden="1" x14ac:dyDescent="0.3">
      <c r="A2686" t="s">
        <v>5580</v>
      </c>
      <c r="B2686" t="s">
        <v>5581</v>
      </c>
      <c r="C2686" t="str">
        <f>IFERROR(VLOOKUP(Table1[[#This Row],[Ticker]],[1]!Table2[[Symbol]:[Industry]],2,FALSE),"-")</f>
        <v>-</v>
      </c>
      <c r="D2686" t="s">
        <v>262</v>
      </c>
      <c r="E2686">
        <v>150.78399999999999</v>
      </c>
      <c r="F2686">
        <v>150.69999999999999</v>
      </c>
      <c r="G2686">
        <v>-28.043016402321499</v>
      </c>
      <c r="H2686">
        <v>13.324064298432299</v>
      </c>
      <c r="I2686">
        <v>-21.016828467614001</v>
      </c>
      <c r="J2686">
        <v>3.2565340610895399</v>
      </c>
      <c r="K2686">
        <v>136.990445495302</v>
      </c>
      <c r="L2686">
        <v>139.637009098562</v>
      </c>
      <c r="M2686">
        <v>72.112021543199106</v>
      </c>
      <c r="N2686">
        <v>2.1702768014384</v>
      </c>
      <c r="O2686">
        <v>28.7325812873258</v>
      </c>
      <c r="P2686">
        <v>36.999999999999901</v>
      </c>
      <c r="Q2686">
        <v>9.9463325834451E-2</v>
      </c>
    </row>
    <row r="2687" spans="1:17" hidden="1" x14ac:dyDescent="0.3">
      <c r="A2687" t="s">
        <v>5582</v>
      </c>
      <c r="B2687" t="s">
        <v>5583</v>
      </c>
      <c r="C2687" t="str">
        <f>IFERROR(VLOOKUP(Table1[[#This Row],[Ticker]],[1]!Table2[[Symbol]:[Industry]],2,FALSE),"-")</f>
        <v>-</v>
      </c>
      <c r="D2687" t="s">
        <v>412</v>
      </c>
      <c r="E2687">
        <v>150.332955</v>
      </c>
      <c r="F2687">
        <v>103.45</v>
      </c>
      <c r="G2687">
        <v>8.6674425210366604</v>
      </c>
      <c r="H2687">
        <v>-13.509618415052801</v>
      </c>
      <c r="I2687">
        <v>-11.681704710094801</v>
      </c>
      <c r="J2687">
        <v>-3.81082605970568</v>
      </c>
      <c r="K2687">
        <v>105.69670814725799</v>
      </c>
      <c r="L2687">
        <v>99.9113609291323</v>
      </c>
      <c r="M2687">
        <v>43.899691865230103</v>
      </c>
      <c r="N2687">
        <v>1.18033421199003</v>
      </c>
      <c r="O2687">
        <v>27.597873368777101</v>
      </c>
      <c r="P2687">
        <v>41.712328767123203</v>
      </c>
      <c r="Q2687">
        <v>0.109103247113728</v>
      </c>
    </row>
    <row r="2688" spans="1:17" hidden="1" x14ac:dyDescent="0.3">
      <c r="A2688" t="s">
        <v>5584</v>
      </c>
      <c r="B2688" t="s">
        <v>5585</v>
      </c>
      <c r="C2688" t="str">
        <f>IFERROR(VLOOKUP(Table1[[#This Row],[Ticker]],[1]!Table2[[Symbol]:[Industry]],2,FALSE),"-")</f>
        <v>-</v>
      </c>
      <c r="D2688" t="s">
        <v>785</v>
      </c>
      <c r="E2688">
        <v>150.245</v>
      </c>
      <c r="F2688">
        <v>151</v>
      </c>
      <c r="G2688">
        <v>-14.4970693144463</v>
      </c>
      <c r="H2688">
        <v>-0.87578543860743996</v>
      </c>
      <c r="I2688">
        <v>-7.9765912717032297</v>
      </c>
      <c r="J2688">
        <v>-1.1390703345148501</v>
      </c>
      <c r="K2688">
        <v>147.772504894842</v>
      </c>
      <c r="L2688">
        <v>140.69390563170501</v>
      </c>
      <c r="M2688">
        <v>70.029383963446705</v>
      </c>
      <c r="N2688">
        <v>0.45245398773006101</v>
      </c>
      <c r="O2688">
        <v>5.1324503311258303</v>
      </c>
      <c r="P2688">
        <v>18.850846123573302</v>
      </c>
    </row>
    <row r="2689" spans="1:17" hidden="1" x14ac:dyDescent="0.3">
      <c r="A2689" t="s">
        <v>5586</v>
      </c>
      <c r="B2689" t="s">
        <v>5587</v>
      </c>
      <c r="C2689" t="str">
        <f>IFERROR(VLOOKUP(Table1[[#This Row],[Ticker]],[1]!Table2[[Symbol]:[Industry]],2,FALSE),"-")</f>
        <v>-</v>
      </c>
      <c r="D2689" t="s">
        <v>306</v>
      </c>
      <c r="E2689">
        <v>149.77435199999999</v>
      </c>
      <c r="F2689">
        <v>239.3</v>
      </c>
      <c r="G2689">
        <v>23.879414824109901</v>
      </c>
      <c r="H2689">
        <v>14.3724415117471</v>
      </c>
      <c r="I2689">
        <v>14.493604723193901</v>
      </c>
      <c r="J2689">
        <v>2.7422082042979299</v>
      </c>
      <c r="K2689">
        <v>192.27576535871799</v>
      </c>
      <c r="L2689">
        <v>174.57193058369799</v>
      </c>
      <c r="M2689">
        <v>69.339515929633393</v>
      </c>
      <c r="N2689">
        <v>3.3280198105329801</v>
      </c>
      <c r="O2689">
        <v>1.96406184705391</v>
      </c>
      <c r="P2689">
        <v>88.128930817609998</v>
      </c>
      <c r="Q2689">
        <v>8.4163762262431996E-2</v>
      </c>
    </row>
    <row r="2690" spans="1:17" hidden="1" x14ac:dyDescent="0.3">
      <c r="A2690" t="s">
        <v>5588</v>
      </c>
      <c r="B2690" t="s">
        <v>5589</v>
      </c>
      <c r="C2690" t="str">
        <f>IFERROR(VLOOKUP(Table1[[#This Row],[Ticker]],[1]!Table2[[Symbol]:[Industry]],2,FALSE),"-")</f>
        <v>-</v>
      </c>
      <c r="D2690" t="s">
        <v>632</v>
      </c>
      <c r="E2690">
        <v>149.54310359999999</v>
      </c>
      <c r="F2690">
        <v>14.78</v>
      </c>
      <c r="G2690">
        <v>74.661757879286199</v>
      </c>
      <c r="H2690">
        <v>37.209957333077497</v>
      </c>
      <c r="I2690">
        <v>25.967053103145702</v>
      </c>
      <c r="J2690">
        <v>35.045787089280601</v>
      </c>
      <c r="K2690">
        <v>10.428597069416901</v>
      </c>
      <c r="L2690">
        <v>9.7601002603503204</v>
      </c>
      <c r="M2690">
        <v>96.148668071402298</v>
      </c>
      <c r="N2690">
        <v>2.7349350673820698</v>
      </c>
      <c r="O2690">
        <v>1.1502029769959501</v>
      </c>
      <c r="P2690">
        <v>109.348441926345</v>
      </c>
      <c r="Q2690">
        <v>9.5068436025249003E-2</v>
      </c>
    </row>
    <row r="2691" spans="1:17" hidden="1" x14ac:dyDescent="0.3">
      <c r="A2691" t="s">
        <v>5590</v>
      </c>
      <c r="B2691" t="s">
        <v>5591</v>
      </c>
      <c r="C2691" t="str">
        <f>IFERROR(VLOOKUP(Table1[[#This Row],[Ticker]],[1]!Table2[[Symbol]:[Industry]],2,FALSE),"-")</f>
        <v>-</v>
      </c>
      <c r="D2691" t="s">
        <v>201</v>
      </c>
      <c r="E2691">
        <v>149.34355725</v>
      </c>
      <c r="F2691">
        <v>147.6</v>
      </c>
      <c r="G2691">
        <v>-86.479787408959595</v>
      </c>
      <c r="H2691">
        <v>-4.7879336884358397</v>
      </c>
      <c r="I2691">
        <v>-45.4606017355745</v>
      </c>
      <c r="J2691">
        <v>4.9215357260912</v>
      </c>
      <c r="K2691">
        <v>146.579303186668</v>
      </c>
      <c r="L2691">
        <v>186.18269047980499</v>
      </c>
      <c r="M2691">
        <v>55.478511805332403</v>
      </c>
      <c r="N2691">
        <v>1.4655683690279999</v>
      </c>
      <c r="O2691">
        <v>139.159891598916</v>
      </c>
      <c r="P2691">
        <v>37.943925233644798</v>
      </c>
      <c r="Q2691">
        <v>2.4561564739192E-2</v>
      </c>
    </row>
    <row r="2692" spans="1:17" hidden="1" x14ac:dyDescent="0.3">
      <c r="A2692" t="s">
        <v>5592</v>
      </c>
      <c r="B2692" t="s">
        <v>5593</v>
      </c>
      <c r="C2692" t="str">
        <f>IFERROR(VLOOKUP(Table1[[#This Row],[Ticker]],[1]!Table2[[Symbol]:[Industry]],2,FALSE),"-")</f>
        <v>-</v>
      </c>
      <c r="D2692" t="s">
        <v>72</v>
      </c>
      <c r="E2692">
        <v>149.24816079999999</v>
      </c>
      <c r="F2692">
        <v>570.54999999999995</v>
      </c>
      <c r="G2692">
        <v>12.216593734410599</v>
      </c>
      <c r="H2692">
        <v>24.637634098500001</v>
      </c>
      <c r="I2692">
        <v>10.378540241263901</v>
      </c>
      <c r="J2692">
        <v>13.807690537213601</v>
      </c>
      <c r="K2692">
        <v>487.55643729644299</v>
      </c>
      <c r="L2692">
        <v>454.68848760459503</v>
      </c>
      <c r="M2692">
        <v>72.860874210010095</v>
      </c>
      <c r="N2692">
        <v>2.4047924179655999</v>
      </c>
      <c r="O2692">
        <v>20.322495837349901</v>
      </c>
      <c r="P2692">
        <v>62.549857549857499</v>
      </c>
      <c r="Q2692">
        <v>4.8678269666469001E-2</v>
      </c>
    </row>
    <row r="2693" spans="1:17" hidden="1" x14ac:dyDescent="0.3">
      <c r="A2693" t="s">
        <v>5594</v>
      </c>
      <c r="B2693" t="s">
        <v>5595</v>
      </c>
      <c r="C2693" t="str">
        <f>IFERROR(VLOOKUP(Table1[[#This Row],[Ticker]],[1]!Table2[[Symbol]:[Industry]],2,FALSE),"-")</f>
        <v>-</v>
      </c>
      <c r="D2693" t="s">
        <v>473</v>
      </c>
      <c r="E2693">
        <v>148.53043044</v>
      </c>
      <c r="F2693">
        <v>48.45</v>
      </c>
      <c r="G2693">
        <v>-37.214101620489799</v>
      </c>
      <c r="H2693">
        <v>-0.459118771940768</v>
      </c>
      <c r="I2693">
        <v>-15.1491840863647</v>
      </c>
      <c r="J2693">
        <v>0.91470904299945199</v>
      </c>
      <c r="K2693">
        <v>47.485871520997797</v>
      </c>
      <c r="L2693">
        <v>47.1110224333299</v>
      </c>
      <c r="M2693">
        <v>57.746198990549097</v>
      </c>
      <c r="N2693">
        <v>1.0201932463308301</v>
      </c>
      <c r="O2693">
        <v>38.2868937048503</v>
      </c>
      <c r="P2693">
        <v>30.769230769230699</v>
      </c>
      <c r="Q2693">
        <v>-5.7261250769269002E-2</v>
      </c>
    </row>
    <row r="2694" spans="1:17" hidden="1" x14ac:dyDescent="0.3">
      <c r="A2694" t="s">
        <v>5596</v>
      </c>
      <c r="B2694" t="s">
        <v>5597</v>
      </c>
      <c r="C2694" t="str">
        <f>IFERROR(VLOOKUP(Table1[[#This Row],[Ticker]],[1]!Table2[[Symbol]:[Industry]],2,FALSE),"-")</f>
        <v>-</v>
      </c>
      <c r="D2694" t="s">
        <v>2879</v>
      </c>
      <c r="E2694">
        <v>147.91705920000001</v>
      </c>
      <c r="F2694">
        <v>215.15</v>
      </c>
      <c r="G2694">
        <v>79.423893178177906</v>
      </c>
      <c r="H2694">
        <v>-5.6931728461808202</v>
      </c>
      <c r="I2694">
        <v>7.4946519018351703</v>
      </c>
      <c r="J2694">
        <v>4.79609176024824</v>
      </c>
      <c r="K2694">
        <v>198.677893807933</v>
      </c>
      <c r="L2694">
        <v>171.37424880160299</v>
      </c>
      <c r="M2694">
        <v>63.610256460010802</v>
      </c>
      <c r="N2694">
        <v>0.515630278909882</v>
      </c>
      <c r="O2694">
        <v>27.817801533813601</v>
      </c>
      <c r="P2694">
        <v>120.666666666666</v>
      </c>
      <c r="Q2694">
        <v>0.105685267197428</v>
      </c>
    </row>
    <row r="2695" spans="1:17" hidden="1" x14ac:dyDescent="0.3">
      <c r="A2695" t="s">
        <v>5598</v>
      </c>
      <c r="B2695" t="s">
        <v>5599</v>
      </c>
      <c r="C2695" t="str">
        <f>IFERROR(VLOOKUP(Table1[[#This Row],[Ticker]],[1]!Table2[[Symbol]:[Industry]],2,FALSE),"-")</f>
        <v>-</v>
      </c>
      <c r="D2695" t="s">
        <v>514</v>
      </c>
      <c r="E2695">
        <v>147.48301182</v>
      </c>
      <c r="F2695">
        <v>146.69999999999999</v>
      </c>
      <c r="G2695">
        <v>30.6512827237507</v>
      </c>
      <c r="H2695">
        <v>16.8993052506307</v>
      </c>
      <c r="I2695">
        <v>33.755330889416904</v>
      </c>
      <c r="J2695">
        <v>2.1848334844384598</v>
      </c>
      <c r="K2695">
        <v>125.90876239068901</v>
      </c>
      <c r="L2695">
        <v>104.400986599098</v>
      </c>
      <c r="M2695">
        <v>80.919025560049207</v>
      </c>
      <c r="N2695">
        <v>1.8407134327294901</v>
      </c>
      <c r="O2695">
        <v>2.2494887525562302</v>
      </c>
      <c r="P2695">
        <v>64.831460674157199</v>
      </c>
    </row>
    <row r="2696" spans="1:17" hidden="1" x14ac:dyDescent="0.3">
      <c r="A2696" t="s">
        <v>5600</v>
      </c>
      <c r="B2696" t="s">
        <v>5601</v>
      </c>
      <c r="C2696" t="str">
        <f>IFERROR(VLOOKUP(Table1[[#This Row],[Ticker]],[1]!Table2[[Symbol]:[Industry]],2,FALSE),"-")</f>
        <v>-</v>
      </c>
      <c r="D2696" t="s">
        <v>971</v>
      </c>
      <c r="E2696">
        <v>147.47989874999999</v>
      </c>
      <c r="F2696">
        <v>72.59</v>
      </c>
      <c r="G2696">
        <v>51.710755113034502</v>
      </c>
      <c r="H2696">
        <v>-15.782690930005</v>
      </c>
      <c r="I2696">
        <v>6.2736596391695496</v>
      </c>
      <c r="J2696">
        <v>3.04503008389517</v>
      </c>
      <c r="K2696">
        <v>70.926618281120497</v>
      </c>
      <c r="L2696">
        <v>61.081707946682698</v>
      </c>
      <c r="M2696">
        <v>58.7951219951442</v>
      </c>
      <c r="N2696">
        <v>0.66364737041602695</v>
      </c>
      <c r="O2696">
        <v>19.851219176194999</v>
      </c>
      <c r="P2696">
        <v>91.0263157894736</v>
      </c>
      <c r="Q2696">
        <v>9.0893203523272001E-2</v>
      </c>
    </row>
    <row r="2697" spans="1:17" hidden="1" x14ac:dyDescent="0.3">
      <c r="A2697" t="s">
        <v>5602</v>
      </c>
      <c r="B2697" t="s">
        <v>5603</v>
      </c>
      <c r="C2697" t="str">
        <f>IFERROR(VLOOKUP(Table1[[#This Row],[Ticker]],[1]!Table2[[Symbol]:[Industry]],2,FALSE),"-")</f>
        <v>-</v>
      </c>
      <c r="D2697" t="s">
        <v>971</v>
      </c>
      <c r="E2697">
        <v>146.43</v>
      </c>
      <c r="F2697">
        <v>91.08</v>
      </c>
      <c r="G2697">
        <v>37.877941750251502</v>
      </c>
      <c r="H2697">
        <v>31.3110798288265</v>
      </c>
      <c r="I2697">
        <v>3.1678233597657401</v>
      </c>
      <c r="J2697">
        <v>26.485455747325901</v>
      </c>
      <c r="K2697">
        <v>79.158402744711793</v>
      </c>
      <c r="L2697">
        <v>74.748768128064398</v>
      </c>
      <c r="M2697">
        <v>78.249930606769595</v>
      </c>
      <c r="N2697">
        <v>1.9450896576828001</v>
      </c>
      <c r="O2697">
        <v>15.283267457180401</v>
      </c>
      <c r="P2697">
        <v>72.991452991453002</v>
      </c>
      <c r="Q2697">
        <v>3.5750645055671999E-2</v>
      </c>
    </row>
    <row r="2698" spans="1:17" hidden="1" x14ac:dyDescent="0.3">
      <c r="A2698" t="s">
        <v>5604</v>
      </c>
      <c r="B2698" t="s">
        <v>5605</v>
      </c>
      <c r="C2698" t="str">
        <f>IFERROR(VLOOKUP(Table1[[#This Row],[Ticker]],[1]!Table2[[Symbol]:[Industry]],2,FALSE),"-")</f>
        <v>-</v>
      </c>
      <c r="D2698" t="s">
        <v>46</v>
      </c>
      <c r="E2698">
        <v>146.30000000000001</v>
      </c>
      <c r="F2698">
        <v>61.44</v>
      </c>
      <c r="G2698">
        <v>73.343193129563403</v>
      </c>
      <c r="H2698">
        <v>16.187627243929001</v>
      </c>
      <c r="I2698">
        <v>-40.967457370460501</v>
      </c>
      <c r="J2698">
        <v>31.860929665485099</v>
      </c>
      <c r="K2698">
        <v>49.469876352303203</v>
      </c>
      <c r="L2698">
        <v>47.921072517966302</v>
      </c>
      <c r="M2698">
        <v>84.9264734684308</v>
      </c>
      <c r="N2698">
        <v>1.9448548812664901</v>
      </c>
      <c r="O2698">
        <v>51.07421875</v>
      </c>
      <c r="P2698">
        <v>190.771415049692</v>
      </c>
      <c r="Q2698">
        <v>0.19451968223260499</v>
      </c>
    </row>
    <row r="2699" spans="1:17" hidden="1" x14ac:dyDescent="0.3">
      <c r="A2699" t="s">
        <v>5606</v>
      </c>
      <c r="B2699" t="s">
        <v>5607</v>
      </c>
      <c r="C2699" t="str">
        <f>IFERROR(VLOOKUP(Table1[[#This Row],[Ticker]],[1]!Table2[[Symbol]:[Industry]],2,FALSE),"-")</f>
        <v>-</v>
      </c>
      <c r="D2699" t="s">
        <v>412</v>
      </c>
      <c r="E2699">
        <v>146.21924235999899</v>
      </c>
      <c r="F2699">
        <v>211</v>
      </c>
      <c r="G2699">
        <v>128.62419498567701</v>
      </c>
      <c r="H2699">
        <v>25.8906816272608</v>
      </c>
      <c r="I2699">
        <v>67.533910798600004</v>
      </c>
      <c r="J2699">
        <v>2.7627701562826799</v>
      </c>
      <c r="K2699">
        <v>203.428279381556</v>
      </c>
      <c r="L2699">
        <v>174.147340189554</v>
      </c>
      <c r="M2699">
        <v>68.384553012928805</v>
      </c>
      <c r="N2699">
        <v>1.7787825267867601</v>
      </c>
      <c r="O2699">
        <v>31.872037914691902</v>
      </c>
      <c r="P2699">
        <v>217.150157823538</v>
      </c>
      <c r="Q2699">
        <v>6.2833982574016997E-2</v>
      </c>
    </row>
    <row r="2700" spans="1:17" hidden="1" x14ac:dyDescent="0.3">
      <c r="A2700" t="s">
        <v>5608</v>
      </c>
      <c r="B2700" t="s">
        <v>5609</v>
      </c>
      <c r="C2700" t="str">
        <f>IFERROR(VLOOKUP(Table1[[#This Row],[Ticker]],[1]!Table2[[Symbol]:[Industry]],2,FALSE),"-")</f>
        <v>-</v>
      </c>
      <c r="D2700" t="s">
        <v>127</v>
      </c>
      <c r="E2700">
        <v>146.095699475</v>
      </c>
      <c r="F2700">
        <v>3.68</v>
      </c>
      <c r="G2700">
        <v>30.934445069366301</v>
      </c>
      <c r="H2700">
        <v>-7.0138928554872404</v>
      </c>
      <c r="I2700">
        <v>-6.2098450636621703</v>
      </c>
      <c r="J2700">
        <v>-2.2172374504178101</v>
      </c>
      <c r="K2700">
        <v>3.7745386599985902</v>
      </c>
      <c r="L2700">
        <v>3.44732236534252</v>
      </c>
      <c r="M2700">
        <v>42.532297717480297</v>
      </c>
      <c r="N2700">
        <v>0.58665966716006201</v>
      </c>
      <c r="O2700">
        <v>43.75</v>
      </c>
      <c r="P2700">
        <v>90.673575129533603</v>
      </c>
      <c r="Q2700">
        <v>8.9989900100357997E-2</v>
      </c>
    </row>
    <row r="2701" spans="1:17" hidden="1" x14ac:dyDescent="0.3">
      <c r="A2701" t="s">
        <v>5610</v>
      </c>
      <c r="B2701" t="s">
        <v>5611</v>
      </c>
      <c r="C2701" t="str">
        <f>IFERROR(VLOOKUP(Table1[[#This Row],[Ticker]],[1]!Table2[[Symbol]:[Industry]],2,FALSE),"-")</f>
        <v>-</v>
      </c>
      <c r="D2701" t="s">
        <v>368</v>
      </c>
      <c r="E2701">
        <v>145.97999999999999</v>
      </c>
      <c r="F2701">
        <v>346.7</v>
      </c>
      <c r="G2701">
        <v>117.525341418312</v>
      </c>
      <c r="H2701">
        <v>-9.2794793700058609</v>
      </c>
      <c r="I2701">
        <v>125.140727380879</v>
      </c>
      <c r="J2701">
        <v>-6.0294812934189599</v>
      </c>
      <c r="K2701">
        <v>307.96826864563201</v>
      </c>
      <c r="M2701">
        <v>49.555585744956403</v>
      </c>
      <c r="N2701">
        <v>0.281315240083507</v>
      </c>
      <c r="O2701">
        <v>9.6048456879146205</v>
      </c>
      <c r="P2701">
        <v>166.692307692307</v>
      </c>
    </row>
    <row r="2702" spans="1:17" hidden="1" x14ac:dyDescent="0.3">
      <c r="A2702" t="s">
        <v>5612</v>
      </c>
      <c r="B2702" t="s">
        <v>5613</v>
      </c>
      <c r="C2702" t="str">
        <f>IFERROR(VLOOKUP(Table1[[#This Row],[Ticker]],[1]!Table2[[Symbol]:[Industry]],2,FALSE),"-")</f>
        <v>-</v>
      </c>
      <c r="D2702" t="s">
        <v>561</v>
      </c>
      <c r="E2702">
        <v>145.92303896999999</v>
      </c>
      <c r="F2702">
        <v>103.9</v>
      </c>
      <c r="G2702">
        <v>-59.561542184262699</v>
      </c>
      <c r="H2702">
        <v>-2.8665261793481802</v>
      </c>
      <c r="I2702">
        <v>-38.454026416224004</v>
      </c>
      <c r="J2702">
        <v>5.7801215846770599</v>
      </c>
      <c r="K2702">
        <v>107.677472190164</v>
      </c>
      <c r="L2702">
        <v>113.325581311623</v>
      </c>
      <c r="M2702">
        <v>46.347248287327702</v>
      </c>
      <c r="N2702">
        <v>0.86058252427184401</v>
      </c>
      <c r="O2702">
        <v>74.205967276227099</v>
      </c>
      <c r="P2702">
        <v>11.122994652406399</v>
      </c>
    </row>
    <row r="2703" spans="1:17" hidden="1" x14ac:dyDescent="0.3">
      <c r="A2703" t="s">
        <v>5614</v>
      </c>
      <c r="B2703" t="s">
        <v>5615</v>
      </c>
      <c r="C2703" t="str">
        <f>IFERROR(VLOOKUP(Table1[[#This Row],[Ticker]],[1]!Table2[[Symbol]:[Industry]],2,FALSE),"-")</f>
        <v>-</v>
      </c>
      <c r="D2703" t="s">
        <v>139</v>
      </c>
      <c r="E2703">
        <v>145.88756910000001</v>
      </c>
      <c r="F2703">
        <v>566.20000000000005</v>
      </c>
      <c r="G2703">
        <v>-14.8814204982062</v>
      </c>
      <c r="H2703">
        <v>-3.7285225241895401</v>
      </c>
      <c r="I2703">
        <v>-18.606856359736</v>
      </c>
      <c r="J2703">
        <v>-2.7869454429276801</v>
      </c>
      <c r="K2703">
        <v>582.16094285933002</v>
      </c>
      <c r="L2703">
        <v>558.87696023352703</v>
      </c>
      <c r="M2703">
        <v>47.534073040046799</v>
      </c>
      <c r="N2703">
        <v>0.22766406324001701</v>
      </c>
      <c r="O2703">
        <v>41.292829388908501</v>
      </c>
      <c r="P2703">
        <v>34.170616113744003</v>
      </c>
      <c r="Q2703">
        <v>7.1306397458008E-2</v>
      </c>
    </row>
    <row r="2704" spans="1:17" hidden="1" x14ac:dyDescent="0.3">
      <c r="A2704" t="s">
        <v>5616</v>
      </c>
      <c r="B2704" t="s">
        <v>5617</v>
      </c>
      <c r="C2704" t="str">
        <f>IFERROR(VLOOKUP(Table1[[#This Row],[Ticker]],[1]!Table2[[Symbol]:[Industry]],2,FALSE),"-")</f>
        <v>-</v>
      </c>
      <c r="D2704" t="s">
        <v>303</v>
      </c>
      <c r="E2704">
        <v>145.50342499999999</v>
      </c>
      <c r="F2704">
        <v>64.599999999999994</v>
      </c>
      <c r="G2704">
        <v>-29.7642448869654</v>
      </c>
      <c r="M2704">
        <v>99.999992872253003</v>
      </c>
      <c r="N2704">
        <v>1</v>
      </c>
      <c r="O2704">
        <v>0</v>
      </c>
      <c r="P2704">
        <v>0</v>
      </c>
    </row>
    <row r="2705" spans="1:17" hidden="1" x14ac:dyDescent="0.3">
      <c r="A2705" t="s">
        <v>5618</v>
      </c>
      <c r="B2705" t="s">
        <v>5619</v>
      </c>
      <c r="C2705" t="str">
        <f>IFERROR(VLOOKUP(Table1[[#This Row],[Ticker]],[1]!Table2[[Symbol]:[Industry]],2,FALSE),"-")</f>
        <v>-</v>
      </c>
      <c r="D2705" t="s">
        <v>785</v>
      </c>
      <c r="E2705">
        <v>145.11831559500001</v>
      </c>
      <c r="F2705">
        <v>125.55</v>
      </c>
      <c r="G2705">
        <v>168.52513501324799</v>
      </c>
      <c r="H2705">
        <v>-3.8849597505340401</v>
      </c>
      <c r="I2705">
        <v>54.486287324133997</v>
      </c>
      <c r="J2705">
        <v>-6.7799128907447699</v>
      </c>
      <c r="K2705">
        <v>127.63872025245</v>
      </c>
      <c r="L2705">
        <v>90.591616040182203</v>
      </c>
      <c r="M2705">
        <v>41.603888239048402</v>
      </c>
      <c r="N2705">
        <v>1.02243551056587</v>
      </c>
      <c r="O2705">
        <v>19.394663480684901</v>
      </c>
      <c r="P2705">
        <v>252.569502948609</v>
      </c>
      <c r="Q2705">
        <v>0.124782671340246</v>
      </c>
    </row>
    <row r="2706" spans="1:17" hidden="1" x14ac:dyDescent="0.3">
      <c r="A2706" t="s">
        <v>5620</v>
      </c>
      <c r="B2706" t="s">
        <v>5621</v>
      </c>
      <c r="C2706" t="str">
        <f>IFERROR(VLOOKUP(Table1[[#This Row],[Ticker]],[1]!Table2[[Symbol]:[Industry]],2,FALSE),"-")</f>
        <v>-</v>
      </c>
      <c r="D2706" t="s">
        <v>632</v>
      </c>
      <c r="E2706">
        <v>144.894204</v>
      </c>
      <c r="F2706">
        <v>1.93</v>
      </c>
      <c r="G2706">
        <v>-83.141499788926197</v>
      </c>
      <c r="H2706">
        <v>3.1706271339122001</v>
      </c>
      <c r="I2706">
        <v>-29.666238883887299</v>
      </c>
      <c r="J2706">
        <v>16.077774209209799</v>
      </c>
      <c r="K2706">
        <v>1.6059752627349</v>
      </c>
      <c r="L2706">
        <v>2.1580786966440599</v>
      </c>
      <c r="M2706">
        <v>78.866501456766301</v>
      </c>
      <c r="N2706">
        <v>0.95557849411640705</v>
      </c>
      <c r="O2706">
        <v>127.35684005114</v>
      </c>
      <c r="P2706">
        <v>50.980392156862699</v>
      </c>
      <c r="Q2706">
        <v>-5.3426276793279E-2</v>
      </c>
    </row>
    <row r="2707" spans="1:17" hidden="1" x14ac:dyDescent="0.3">
      <c r="A2707" t="s">
        <v>5622</v>
      </c>
      <c r="B2707" t="s">
        <v>5623</v>
      </c>
      <c r="C2707" t="str">
        <f>IFERROR(VLOOKUP(Table1[[#This Row],[Ticker]],[1]!Table2[[Symbol]:[Industry]],2,FALSE),"-")</f>
        <v>-</v>
      </c>
      <c r="D2707" t="s">
        <v>632</v>
      </c>
      <c r="E2707">
        <v>144.434291352</v>
      </c>
      <c r="F2707">
        <v>4.9000000000000004</v>
      </c>
      <c r="G2707">
        <v>80.124112369812806</v>
      </c>
      <c r="H2707">
        <v>-21.715850058962801</v>
      </c>
      <c r="I2707">
        <v>-1.4840554657924601</v>
      </c>
      <c r="J2707">
        <v>6.7904450839873496</v>
      </c>
      <c r="K2707">
        <v>4.6206350532152198</v>
      </c>
      <c r="L2707">
        <v>3.8923480133880699</v>
      </c>
      <c r="M2707">
        <v>45.225700317323501</v>
      </c>
      <c r="N2707">
        <v>0.26674304203309801</v>
      </c>
      <c r="O2707">
        <v>26.326530612244898</v>
      </c>
      <c r="P2707">
        <v>121.548821548821</v>
      </c>
      <c r="Q2707">
        <v>-4.1144753889224998E-2</v>
      </c>
    </row>
    <row r="2708" spans="1:17" hidden="1" x14ac:dyDescent="0.3">
      <c r="A2708" t="s">
        <v>5624</v>
      </c>
      <c r="B2708" t="s">
        <v>5625</v>
      </c>
      <c r="C2708" t="str">
        <f>IFERROR(VLOOKUP(Table1[[#This Row],[Ticker]],[1]!Table2[[Symbol]:[Industry]],2,FALSE),"-")</f>
        <v>-</v>
      </c>
      <c r="D2708" t="s">
        <v>262</v>
      </c>
      <c r="E2708">
        <v>144.39537999999999</v>
      </c>
      <c r="F2708">
        <v>177.75</v>
      </c>
      <c r="G2708">
        <v>153.50268738394999</v>
      </c>
      <c r="H2708">
        <v>7.3143986104723098</v>
      </c>
      <c r="I2708">
        <v>82.934350630494095</v>
      </c>
      <c r="J2708">
        <v>26.6045008353511</v>
      </c>
      <c r="K2708">
        <v>139.443578731104</v>
      </c>
      <c r="L2708">
        <v>111.216287415756</v>
      </c>
      <c r="M2708">
        <v>83.3596170170579</v>
      </c>
      <c r="N2708">
        <v>1.64758415352749</v>
      </c>
      <c r="O2708">
        <v>10.267229254570999</v>
      </c>
      <c r="P2708">
        <v>196.25</v>
      </c>
      <c r="Q2708">
        <v>0.17362175955591799</v>
      </c>
    </row>
    <row r="2709" spans="1:17" hidden="1" x14ac:dyDescent="0.3">
      <c r="A2709" t="s">
        <v>5626</v>
      </c>
      <c r="B2709" t="s">
        <v>5627</v>
      </c>
      <c r="C2709" t="str">
        <f>IFERROR(VLOOKUP(Table1[[#This Row],[Ticker]],[1]!Table2[[Symbol]:[Industry]],2,FALSE),"-")</f>
        <v>-</v>
      </c>
      <c r="D2709" t="s">
        <v>262</v>
      </c>
      <c r="E2709">
        <v>144.37131149999999</v>
      </c>
      <c r="F2709">
        <v>407.7</v>
      </c>
      <c r="G2709">
        <v>-13.1619282846488</v>
      </c>
      <c r="H2709">
        <v>9.5829048073168508</v>
      </c>
      <c r="I2709">
        <v>6.4044171493411799</v>
      </c>
      <c r="J2709">
        <v>6.3461311054768293E-2</v>
      </c>
      <c r="K2709">
        <v>377.87528685490298</v>
      </c>
      <c r="L2709">
        <v>360.53756770125602</v>
      </c>
      <c r="M2709">
        <v>66.351171100405395</v>
      </c>
      <c r="N2709">
        <v>1.3634193251987501</v>
      </c>
      <c r="O2709">
        <v>9.1243561442236896</v>
      </c>
      <c r="P2709">
        <v>44.8312611012433</v>
      </c>
      <c r="Q2709">
        <v>4.2066020134800999E-2</v>
      </c>
    </row>
    <row r="2710" spans="1:17" hidden="1" x14ac:dyDescent="0.3">
      <c r="A2710" t="s">
        <v>5628</v>
      </c>
      <c r="B2710" t="s">
        <v>5629</v>
      </c>
      <c r="C2710" t="str">
        <f>IFERROR(VLOOKUP(Table1[[#This Row],[Ticker]],[1]!Table2[[Symbol]:[Industry]],2,FALSE),"-")</f>
        <v>-</v>
      </c>
      <c r="D2710" t="s">
        <v>262</v>
      </c>
      <c r="E2710">
        <v>144.3546</v>
      </c>
      <c r="F2710">
        <v>128.30000000000001</v>
      </c>
      <c r="G2710">
        <v>-29.5298698869654</v>
      </c>
      <c r="H2710">
        <v>-9.2356862533435393</v>
      </c>
      <c r="I2710">
        <v>-8.2696478181311601</v>
      </c>
      <c r="J2710">
        <v>-1.6773248520081301</v>
      </c>
      <c r="K2710">
        <v>134.00851405926099</v>
      </c>
      <c r="L2710">
        <v>131.60377971637899</v>
      </c>
      <c r="M2710">
        <v>45.208481969961397</v>
      </c>
      <c r="N2710">
        <v>0.46106887865041701</v>
      </c>
      <c r="O2710">
        <v>28.565861262665599</v>
      </c>
      <c r="P2710">
        <v>37.808807733619702</v>
      </c>
      <c r="Q2710">
        <v>7.8170363262210996E-2</v>
      </c>
    </row>
    <row r="2711" spans="1:17" hidden="1" x14ac:dyDescent="0.3">
      <c r="A2711" t="s">
        <v>5630</v>
      </c>
      <c r="B2711" t="s">
        <v>5631</v>
      </c>
      <c r="C2711" t="str">
        <f>IFERROR(VLOOKUP(Table1[[#This Row],[Ticker]],[1]!Table2[[Symbol]:[Industry]],2,FALSE),"-")</f>
        <v>-</v>
      </c>
      <c r="D2711" t="s">
        <v>632</v>
      </c>
      <c r="E2711">
        <v>144.24176249999999</v>
      </c>
      <c r="F2711">
        <v>271.85000000000002</v>
      </c>
      <c r="G2711">
        <v>139.394170954618</v>
      </c>
      <c r="H2711">
        <v>-9.6782419380956703</v>
      </c>
      <c r="I2711">
        <v>34.343047367280299</v>
      </c>
      <c r="J2711">
        <v>2.4655808282758498</v>
      </c>
      <c r="K2711">
        <v>278.392427526115</v>
      </c>
      <c r="L2711">
        <v>219.79776931230401</v>
      </c>
      <c r="M2711">
        <v>53.331378990394299</v>
      </c>
      <c r="N2711">
        <v>0.14907364697250899</v>
      </c>
      <c r="O2711">
        <v>66.658083501931202</v>
      </c>
      <c r="P2711">
        <v>177.39795918367301</v>
      </c>
      <c r="Q2711">
        <v>9.0504934963750006E-2</v>
      </c>
    </row>
    <row r="2712" spans="1:17" hidden="1" x14ac:dyDescent="0.3">
      <c r="A2712" t="s">
        <v>5632</v>
      </c>
      <c r="B2712" t="s">
        <v>5633</v>
      </c>
      <c r="C2712" t="str">
        <f>IFERROR(VLOOKUP(Table1[[#This Row],[Ticker]],[1]!Table2[[Symbol]:[Industry]],2,FALSE),"-")</f>
        <v>-</v>
      </c>
      <c r="D2712" t="s">
        <v>3271</v>
      </c>
      <c r="E2712">
        <v>144.22067100000001</v>
      </c>
      <c r="F2712">
        <v>92.35</v>
      </c>
      <c r="G2712">
        <v>38.726906362806403</v>
      </c>
      <c r="H2712">
        <v>-3.1782123209969799</v>
      </c>
      <c r="I2712">
        <v>68.237985172655996</v>
      </c>
      <c r="J2712">
        <v>10.6710186862566</v>
      </c>
      <c r="K2712">
        <v>81.542817215781497</v>
      </c>
      <c r="L2712">
        <v>66.771545992300602</v>
      </c>
      <c r="M2712">
        <v>62.3410019727948</v>
      </c>
      <c r="N2712">
        <v>0.48946623961500302</v>
      </c>
      <c r="O2712">
        <v>20.855441256090899</v>
      </c>
      <c r="P2712">
        <v>94.298337891857699</v>
      </c>
      <c r="Q2712">
        <v>0.14679835227316201</v>
      </c>
    </row>
    <row r="2713" spans="1:17" hidden="1" x14ac:dyDescent="0.3">
      <c r="A2713" t="s">
        <v>5634</v>
      </c>
      <c r="B2713" t="s">
        <v>5635</v>
      </c>
      <c r="C2713" t="str">
        <f>IFERROR(VLOOKUP(Table1[[#This Row],[Ticker]],[1]!Table2[[Symbol]:[Industry]],2,FALSE),"-")</f>
        <v>-</v>
      </c>
      <c r="D2713" t="s">
        <v>971</v>
      </c>
      <c r="E2713">
        <v>144.096</v>
      </c>
      <c r="F2713">
        <v>229</v>
      </c>
      <c r="G2713">
        <v>-5.9804611031816899</v>
      </c>
      <c r="H2713">
        <v>28.669669106847099</v>
      </c>
      <c r="I2713">
        <v>3.3081638091854</v>
      </c>
      <c r="J2713">
        <v>22.104172908728302</v>
      </c>
      <c r="K2713">
        <v>187.55657436555001</v>
      </c>
      <c r="L2713">
        <v>182.95481354383</v>
      </c>
      <c r="M2713">
        <v>80.432495084158305</v>
      </c>
      <c r="N2713">
        <v>1.9243834741109</v>
      </c>
      <c r="O2713">
        <v>6.9650655021834096</v>
      </c>
      <c r="P2713">
        <v>58.972578965636899</v>
      </c>
      <c r="Q2713">
        <v>-3.1898245367203003E-2</v>
      </c>
    </row>
    <row r="2714" spans="1:17" hidden="1" x14ac:dyDescent="0.3">
      <c r="A2714" t="s">
        <v>5636</v>
      </c>
      <c r="B2714" t="s">
        <v>5637</v>
      </c>
      <c r="C2714" t="str">
        <f>IFERROR(VLOOKUP(Table1[[#This Row],[Ticker]],[1]!Table2[[Symbol]:[Industry]],2,FALSE),"-")</f>
        <v>-</v>
      </c>
      <c r="D2714" t="s">
        <v>2598</v>
      </c>
      <c r="E2714">
        <v>143.58806791999999</v>
      </c>
      <c r="F2714">
        <v>16.559999999999999</v>
      </c>
      <c r="G2714">
        <v>4.7605317174211796</v>
      </c>
      <c r="H2714">
        <v>45.420510857688797</v>
      </c>
      <c r="I2714">
        <v>16.574713097834099</v>
      </c>
      <c r="J2714">
        <v>-1.71115271437756</v>
      </c>
      <c r="K2714">
        <v>13.4887818957211</v>
      </c>
      <c r="L2714">
        <v>12.345303450152</v>
      </c>
      <c r="M2714">
        <v>83.218112864646599</v>
      </c>
      <c r="N2714">
        <v>3.1952317808948498</v>
      </c>
      <c r="O2714">
        <v>19.202898550724601</v>
      </c>
      <c r="P2714">
        <v>75.052854122621497</v>
      </c>
      <c r="Q2714">
        <v>0.180336568982332</v>
      </c>
    </row>
    <row r="2715" spans="1:17" hidden="1" x14ac:dyDescent="0.3">
      <c r="A2715" t="s">
        <v>5638</v>
      </c>
      <c r="B2715" t="s">
        <v>5639</v>
      </c>
      <c r="C2715" t="str">
        <f>IFERROR(VLOOKUP(Table1[[#This Row],[Ticker]],[1]!Table2[[Symbol]:[Industry]],2,FALSE),"-")</f>
        <v>-</v>
      </c>
      <c r="D2715" t="s">
        <v>669</v>
      </c>
      <c r="E2715">
        <v>143.584965219</v>
      </c>
      <c r="F2715">
        <v>3.02</v>
      </c>
      <c r="G2715">
        <v>-15.801980736021999</v>
      </c>
      <c r="H2715">
        <v>-8.4977366581196296</v>
      </c>
      <c r="I2715">
        <v>-23.9784798953687</v>
      </c>
      <c r="J2715">
        <v>-4.6422550478906501</v>
      </c>
      <c r="K2715">
        <v>3.1289499326325498</v>
      </c>
      <c r="L2715">
        <v>3.0344123892491801</v>
      </c>
      <c r="M2715">
        <v>36.841350703492303</v>
      </c>
      <c r="N2715">
        <v>0.17679480170040199</v>
      </c>
      <c r="O2715">
        <v>39.072847682119203</v>
      </c>
      <c r="P2715">
        <v>31.3043478260869</v>
      </c>
      <c r="Q2715">
        <v>3.9780994140717001E-2</v>
      </c>
    </row>
    <row r="2716" spans="1:17" hidden="1" x14ac:dyDescent="0.3">
      <c r="A2716" t="s">
        <v>5640</v>
      </c>
      <c r="B2716" t="s">
        <v>5641</v>
      </c>
      <c r="C2716" t="str">
        <f>IFERROR(VLOOKUP(Table1[[#This Row],[Ticker]],[1]!Table2[[Symbol]:[Industry]],2,FALSE),"-")</f>
        <v>-</v>
      </c>
      <c r="D2716" t="s">
        <v>1848</v>
      </c>
      <c r="E2716">
        <v>143.420568</v>
      </c>
      <c r="F2716">
        <v>98.49</v>
      </c>
      <c r="G2716">
        <v>1246.5633124076101</v>
      </c>
      <c r="H2716">
        <v>50.495902913798801</v>
      </c>
      <c r="I2716">
        <v>56.329171876922402</v>
      </c>
      <c r="J2716">
        <v>9.2404449832720594</v>
      </c>
      <c r="K2716">
        <v>70.619490563857198</v>
      </c>
      <c r="L2716">
        <v>51.505980056267497</v>
      </c>
      <c r="M2716">
        <v>99.041959846084794</v>
      </c>
      <c r="N2716">
        <v>0.75267848924997305</v>
      </c>
      <c r="O2716">
        <v>0</v>
      </c>
      <c r="P2716">
        <v>1348.38235294117</v>
      </c>
      <c r="Q2716">
        <v>0.22607292901645901</v>
      </c>
    </row>
    <row r="2717" spans="1:17" hidden="1" x14ac:dyDescent="0.3">
      <c r="A2717" t="s">
        <v>5642</v>
      </c>
      <c r="B2717" t="s">
        <v>5643</v>
      </c>
      <c r="C2717" t="str">
        <f>IFERROR(VLOOKUP(Table1[[#This Row],[Ticker]],[1]!Table2[[Symbol]:[Industry]],2,FALSE),"-")</f>
        <v>-</v>
      </c>
      <c r="D2717" t="s">
        <v>226</v>
      </c>
      <c r="E2717">
        <v>143.0376</v>
      </c>
      <c r="F2717">
        <v>151.35</v>
      </c>
      <c r="G2717">
        <v>62.426231303510697</v>
      </c>
      <c r="H2717">
        <v>-3.0137164730901902</v>
      </c>
      <c r="I2717">
        <v>-32.294805808382698</v>
      </c>
      <c r="J2717">
        <v>0.218072522628009</v>
      </c>
      <c r="K2717">
        <v>146.92305227476001</v>
      </c>
      <c r="L2717">
        <v>153.44493263545701</v>
      </c>
      <c r="M2717">
        <v>36.1271997792295</v>
      </c>
      <c r="N2717">
        <v>0.84917073170731705</v>
      </c>
      <c r="O2717">
        <v>83.911463495209702</v>
      </c>
      <c r="P2717">
        <v>132.84615384615299</v>
      </c>
    </row>
    <row r="2718" spans="1:17" hidden="1" x14ac:dyDescent="0.3">
      <c r="A2718" t="s">
        <v>5644</v>
      </c>
      <c r="B2718" t="s">
        <v>5645</v>
      </c>
      <c r="C2718" t="str">
        <f>IFERROR(VLOOKUP(Table1[[#This Row],[Ticker]],[1]!Table2[[Symbol]:[Industry]],2,FALSE),"-")</f>
        <v>-</v>
      </c>
      <c r="E2718">
        <v>143.01075817</v>
      </c>
      <c r="F2718">
        <v>137.1</v>
      </c>
      <c r="G2718">
        <v>-31.940484630097799</v>
      </c>
      <c r="H2718">
        <v>-8.6727330165769096</v>
      </c>
      <c r="I2718">
        <v>-18.554363114338301</v>
      </c>
      <c r="J2718">
        <v>-7.6958961583211698</v>
      </c>
      <c r="K2718">
        <v>133.65166416746101</v>
      </c>
      <c r="L2718">
        <v>135.47174185894801</v>
      </c>
      <c r="M2718">
        <v>53.401644828854799</v>
      </c>
      <c r="N2718">
        <v>0.74557615542673406</v>
      </c>
      <c r="O2718">
        <v>23.0123997082421</v>
      </c>
      <c r="P2718">
        <v>25.7221458046767</v>
      </c>
      <c r="Q2718">
        <v>0.110500864981516</v>
      </c>
    </row>
    <row r="2719" spans="1:17" hidden="1" x14ac:dyDescent="0.3">
      <c r="A2719" t="s">
        <v>5646</v>
      </c>
      <c r="B2719" t="s">
        <v>5647</v>
      </c>
      <c r="C2719" t="str">
        <f>IFERROR(VLOOKUP(Table1[[#This Row],[Ticker]],[1]!Table2[[Symbol]:[Industry]],2,FALSE),"-")</f>
        <v>-</v>
      </c>
      <c r="D2719" t="s">
        <v>632</v>
      </c>
      <c r="E2719">
        <v>142.97963185999899</v>
      </c>
      <c r="F2719">
        <v>49.06</v>
      </c>
      <c r="G2719">
        <v>20.957721318871702</v>
      </c>
      <c r="H2719">
        <v>10.71972017937</v>
      </c>
      <c r="I2719">
        <v>14.4699072645068</v>
      </c>
      <c r="J2719">
        <v>-2.03709468095269</v>
      </c>
      <c r="K2719">
        <v>47.707706172127601</v>
      </c>
      <c r="L2719">
        <v>40.489925821083602</v>
      </c>
      <c r="M2719">
        <v>41.540457601283997</v>
      </c>
      <c r="N2719">
        <v>0.12823456935448599</v>
      </c>
      <c r="O2719">
        <v>35.752140236445101</v>
      </c>
      <c r="P2719">
        <v>69.172413793103402</v>
      </c>
      <c r="Q2719">
        <v>-5.887297145224E-3</v>
      </c>
    </row>
    <row r="2720" spans="1:17" hidden="1" x14ac:dyDescent="0.3">
      <c r="A2720" t="s">
        <v>5648</v>
      </c>
      <c r="B2720" t="s">
        <v>5649</v>
      </c>
      <c r="C2720" t="str">
        <f>IFERROR(VLOOKUP(Table1[[#This Row],[Ticker]],[1]!Table2[[Symbol]:[Industry]],2,FALSE),"-")</f>
        <v>-</v>
      </c>
      <c r="D2720" t="s">
        <v>743</v>
      </c>
      <c r="E2720">
        <v>142.89995898000001</v>
      </c>
      <c r="F2720">
        <v>88.15</v>
      </c>
      <c r="G2720">
        <v>-2.6737027877728501</v>
      </c>
      <c r="H2720">
        <v>-0.42797283096017802</v>
      </c>
      <c r="I2720">
        <v>-0.51773233788614204</v>
      </c>
      <c r="J2720">
        <v>-1.32163537330991</v>
      </c>
      <c r="K2720">
        <v>85.608501930182797</v>
      </c>
      <c r="L2720">
        <v>80.072126394501396</v>
      </c>
      <c r="M2720">
        <v>66.033807332126898</v>
      </c>
      <c r="N2720">
        <v>1.13685232974025</v>
      </c>
      <c r="O2720">
        <v>0.96426545660803697</v>
      </c>
      <c r="P2720">
        <v>51.721170395869102</v>
      </c>
      <c r="Q2720">
        <v>1.9804733760708002E-2</v>
      </c>
    </row>
    <row r="2721" spans="1:17" hidden="1" x14ac:dyDescent="0.3">
      <c r="A2721" t="s">
        <v>5650</v>
      </c>
      <c r="B2721" t="s">
        <v>5651</v>
      </c>
      <c r="C2721" t="str">
        <f>IFERROR(VLOOKUP(Table1[[#This Row],[Ticker]],[1]!Table2[[Symbol]:[Industry]],2,FALSE),"-")</f>
        <v>-</v>
      </c>
      <c r="D2721" t="s">
        <v>306</v>
      </c>
      <c r="E2721">
        <v>142.75399999999999</v>
      </c>
      <c r="F2721">
        <v>392.5</v>
      </c>
      <c r="G2721">
        <v>494.73853952035302</v>
      </c>
      <c r="H2721">
        <v>10.0966101779829</v>
      </c>
      <c r="I2721">
        <v>342.26761521049701</v>
      </c>
      <c r="J2721">
        <v>-6.1723087010865498</v>
      </c>
      <c r="K2721">
        <v>330.41577105569797</v>
      </c>
      <c r="L2721">
        <v>188.45949339833999</v>
      </c>
      <c r="M2721">
        <v>48.519977049356797</v>
      </c>
      <c r="N2721">
        <v>0.65770905590612505</v>
      </c>
      <c r="O2721">
        <v>9.4522292993630597</v>
      </c>
      <c r="P2721">
        <v>766.06354810238201</v>
      </c>
      <c r="Q2721">
        <v>0.224399648132423</v>
      </c>
    </row>
    <row r="2722" spans="1:17" hidden="1" x14ac:dyDescent="0.3">
      <c r="A2722" t="s">
        <v>5652</v>
      </c>
      <c r="B2722" t="s">
        <v>5653</v>
      </c>
      <c r="C2722" t="str">
        <f>IFERROR(VLOOKUP(Table1[[#This Row],[Ticker]],[1]!Table2[[Symbol]:[Industry]],2,FALSE),"-")</f>
        <v>-</v>
      </c>
      <c r="D2722" t="s">
        <v>1467</v>
      </c>
      <c r="E2722">
        <v>142.16056499999999</v>
      </c>
      <c r="F2722">
        <v>338.1</v>
      </c>
      <c r="G2722">
        <v>27.491569066522899</v>
      </c>
      <c r="H2722">
        <v>5.0621990575165796</v>
      </c>
      <c r="I2722">
        <v>9.7184202194418194</v>
      </c>
      <c r="J2722">
        <v>-2.7942228964031601</v>
      </c>
      <c r="K2722">
        <v>325.77333143479899</v>
      </c>
      <c r="L2722">
        <v>290.13746484731001</v>
      </c>
      <c r="M2722">
        <v>63.398052129883297</v>
      </c>
      <c r="N2722">
        <v>1.2952968055048599</v>
      </c>
      <c r="O2722">
        <v>14.8181011535048</v>
      </c>
      <c r="P2722">
        <v>73.206967213114694</v>
      </c>
      <c r="Q2722">
        <v>7.1760212435769993E-2</v>
      </c>
    </row>
    <row r="2723" spans="1:17" hidden="1" x14ac:dyDescent="0.3">
      <c r="A2723" t="s">
        <v>5654</v>
      </c>
      <c r="B2723" t="s">
        <v>5655</v>
      </c>
      <c r="C2723" t="str">
        <f>IFERROR(VLOOKUP(Table1[[#This Row],[Ticker]],[1]!Table2[[Symbol]:[Industry]],2,FALSE),"-")</f>
        <v>-</v>
      </c>
      <c r="D2723" t="s">
        <v>402</v>
      </c>
      <c r="E2723">
        <v>141.75004226999999</v>
      </c>
      <c r="F2723">
        <v>5.38</v>
      </c>
      <c r="G2723">
        <v>3.0752612858740198</v>
      </c>
      <c r="H2723">
        <v>6.9398458239176</v>
      </c>
      <c r="I2723">
        <v>-58.086066960045301</v>
      </c>
      <c r="J2723">
        <v>4.1446870040369896</v>
      </c>
      <c r="K2723">
        <v>5.0320292238489799</v>
      </c>
      <c r="L2723">
        <v>5.99326360667472</v>
      </c>
      <c r="M2723">
        <v>80.629083433834396</v>
      </c>
      <c r="N2723">
        <v>0.65222540016824304</v>
      </c>
      <c r="O2723">
        <v>81.226765799256498</v>
      </c>
      <c r="P2723">
        <v>55.9420289855072</v>
      </c>
      <c r="Q2723">
        <v>-5.5371218910752001E-2</v>
      </c>
    </row>
    <row r="2724" spans="1:17" hidden="1" x14ac:dyDescent="0.3">
      <c r="A2724" t="s">
        <v>5656</v>
      </c>
      <c r="B2724" t="s">
        <v>5657</v>
      </c>
      <c r="C2724" t="str">
        <f>IFERROR(VLOOKUP(Table1[[#This Row],[Ticker]],[1]!Table2[[Symbol]:[Industry]],2,FALSE),"-")</f>
        <v>-</v>
      </c>
      <c r="D2724" t="s">
        <v>80</v>
      </c>
      <c r="E2724">
        <v>141.66888</v>
      </c>
      <c r="F2724">
        <v>64.31</v>
      </c>
      <c r="G2724">
        <v>40.368030245309598</v>
      </c>
      <c r="H2724">
        <v>-15.063704901694599</v>
      </c>
      <c r="I2724">
        <v>-5.9527967049290096</v>
      </c>
      <c r="J2724">
        <v>-8.0687544224461298</v>
      </c>
      <c r="K2724">
        <v>63.702564206144203</v>
      </c>
      <c r="L2724">
        <v>56.207611008646097</v>
      </c>
      <c r="M2724">
        <v>43.3246218813197</v>
      </c>
      <c r="N2724">
        <v>0.73754301084325802</v>
      </c>
      <c r="O2724">
        <v>19.732545482817599</v>
      </c>
      <c r="P2724">
        <v>84.533715925394503</v>
      </c>
      <c r="Q2724">
        <v>9.2972307073526994E-2</v>
      </c>
    </row>
    <row r="2725" spans="1:17" hidden="1" x14ac:dyDescent="0.3">
      <c r="A2725" t="s">
        <v>5658</v>
      </c>
      <c r="B2725" t="s">
        <v>5659</v>
      </c>
      <c r="C2725" t="str">
        <f>IFERROR(VLOOKUP(Table1[[#This Row],[Ticker]],[1]!Table2[[Symbol]:[Industry]],2,FALSE),"-")</f>
        <v>-</v>
      </c>
      <c r="D2725" t="s">
        <v>5660</v>
      </c>
      <c r="E2725">
        <v>141.459318</v>
      </c>
      <c r="F2725">
        <v>57.2</v>
      </c>
      <c r="G2725">
        <v>-32.485333322339599</v>
      </c>
      <c r="H2725">
        <v>4.45131736513087</v>
      </c>
      <c r="I2725">
        <v>-13.1568598403042</v>
      </c>
      <c r="J2725">
        <v>-2.2794212117078301</v>
      </c>
      <c r="K2725">
        <v>54.5235276711457</v>
      </c>
      <c r="M2725">
        <v>67.641810841919906</v>
      </c>
      <c r="N2725">
        <v>0.96117216117216098</v>
      </c>
      <c r="O2725">
        <v>30.8566433566433</v>
      </c>
      <c r="P2725">
        <v>26.408839779005501</v>
      </c>
    </row>
    <row r="2726" spans="1:17" hidden="1" x14ac:dyDescent="0.3">
      <c r="A2726" t="s">
        <v>5661</v>
      </c>
      <c r="B2726" t="s">
        <v>5662</v>
      </c>
      <c r="C2726" t="str">
        <f>IFERROR(VLOOKUP(Table1[[#This Row],[Ticker]],[1]!Table2[[Symbol]:[Industry]],2,FALSE),"-")</f>
        <v>-</v>
      </c>
      <c r="D2726" t="s">
        <v>2487</v>
      </c>
      <c r="E2726">
        <v>141.14502300000001</v>
      </c>
      <c r="F2726">
        <v>34.950000000000003</v>
      </c>
      <c r="G2726">
        <v>-9.4544342157090107</v>
      </c>
      <c r="H2726">
        <v>-7.1846859621676504</v>
      </c>
      <c r="I2726">
        <v>-30.515293435324399</v>
      </c>
      <c r="J2726">
        <v>-8.8968022932777302</v>
      </c>
      <c r="K2726">
        <v>37.625104170532403</v>
      </c>
      <c r="L2726">
        <v>38.859961922757599</v>
      </c>
      <c r="M2726">
        <v>32.769732471181499</v>
      </c>
      <c r="N2726">
        <v>1.0090274837778199</v>
      </c>
      <c r="O2726">
        <v>68.526466380543596</v>
      </c>
      <c r="P2726">
        <v>31.8867924528301</v>
      </c>
      <c r="Q2726">
        <v>9.4049734966814999E-2</v>
      </c>
    </row>
    <row r="2727" spans="1:17" hidden="1" x14ac:dyDescent="0.3">
      <c r="A2727" t="s">
        <v>5663</v>
      </c>
      <c r="B2727" t="s">
        <v>5664</v>
      </c>
      <c r="C2727" t="str">
        <f>IFERROR(VLOOKUP(Table1[[#This Row],[Ticker]],[1]!Table2[[Symbol]:[Industry]],2,FALSE),"-")</f>
        <v>-</v>
      </c>
      <c r="D2727" t="s">
        <v>51</v>
      </c>
      <c r="E2727">
        <v>141.06534286499999</v>
      </c>
      <c r="F2727">
        <v>223.5</v>
      </c>
      <c r="G2727">
        <v>118.569088446367</v>
      </c>
      <c r="H2727">
        <v>24.9640078430463</v>
      </c>
      <c r="I2727">
        <v>118.515130951199</v>
      </c>
      <c r="J2727">
        <v>7.0564369476376996</v>
      </c>
      <c r="K2727">
        <v>166.919476807454</v>
      </c>
      <c r="L2727">
        <v>123.279109134866</v>
      </c>
      <c r="M2727">
        <v>88.2885249277643</v>
      </c>
      <c r="N2727">
        <v>0.395320674361687</v>
      </c>
      <c r="O2727">
        <v>0</v>
      </c>
      <c r="P2727">
        <v>200</v>
      </c>
      <c r="Q2727">
        <v>4.1012267744625998E-2</v>
      </c>
    </row>
    <row r="2728" spans="1:17" hidden="1" x14ac:dyDescent="0.3">
      <c r="A2728" t="s">
        <v>5665</v>
      </c>
      <c r="B2728" t="s">
        <v>5666</v>
      </c>
      <c r="C2728" t="str">
        <f>IFERROR(VLOOKUP(Table1[[#This Row],[Ticker]],[1]!Table2[[Symbol]:[Industry]],2,FALSE),"-")</f>
        <v>-</v>
      </c>
      <c r="D2728" t="s">
        <v>743</v>
      </c>
      <c r="E2728">
        <v>141.05316456</v>
      </c>
      <c r="F2728">
        <v>78.23</v>
      </c>
      <c r="G2728">
        <v>40.782953717787102</v>
      </c>
      <c r="H2728">
        <v>1.1781130438624701</v>
      </c>
      <c r="I2728">
        <v>15.0072944353546</v>
      </c>
      <c r="J2728">
        <v>0.26480331685652198</v>
      </c>
      <c r="K2728">
        <v>75.110395308553606</v>
      </c>
      <c r="L2728">
        <v>65.674504084269799</v>
      </c>
      <c r="M2728">
        <v>44.340069516080298</v>
      </c>
      <c r="N2728">
        <v>1.18992186333106</v>
      </c>
      <c r="O2728">
        <v>2.5821296177936701</v>
      </c>
      <c r="P2728">
        <v>78.811428571428493</v>
      </c>
      <c r="Q2728">
        <v>1.5864695888099999E-4</v>
      </c>
    </row>
    <row r="2729" spans="1:17" hidden="1" x14ac:dyDescent="0.3">
      <c r="A2729" t="s">
        <v>5667</v>
      </c>
      <c r="B2729" t="s">
        <v>5668</v>
      </c>
      <c r="C2729" t="str">
        <f>IFERROR(VLOOKUP(Table1[[#This Row],[Ticker]],[1]!Table2[[Symbol]:[Industry]],2,FALSE),"-")</f>
        <v>-</v>
      </c>
      <c r="D2729" t="s">
        <v>139</v>
      </c>
      <c r="E2729">
        <v>140.88951721999999</v>
      </c>
      <c r="F2729">
        <v>37.81</v>
      </c>
      <c r="G2729">
        <v>-33.186977964870898</v>
      </c>
      <c r="H2729">
        <v>-6.8706174799511102</v>
      </c>
      <c r="I2729">
        <v>-17.3031497598746</v>
      </c>
      <c r="J2729">
        <v>2.8334932550821699</v>
      </c>
      <c r="K2729">
        <v>36.826273569998399</v>
      </c>
      <c r="L2729">
        <v>35.874563254065798</v>
      </c>
      <c r="M2729">
        <v>51.175623331440796</v>
      </c>
      <c r="N2729">
        <v>0.68850476923389203</v>
      </c>
      <c r="O2729">
        <v>34.620470774927199</v>
      </c>
      <c r="Q2729">
        <v>3.7343385882156001E-2</v>
      </c>
    </row>
    <row r="2730" spans="1:17" hidden="1" x14ac:dyDescent="0.3">
      <c r="A2730" t="s">
        <v>5669</v>
      </c>
      <c r="B2730" t="s">
        <v>5670</v>
      </c>
      <c r="C2730" t="str">
        <f>IFERROR(VLOOKUP(Table1[[#This Row],[Ticker]],[1]!Table2[[Symbol]:[Industry]],2,FALSE),"-")</f>
        <v>-</v>
      </c>
      <c r="D2730" t="s">
        <v>528</v>
      </c>
      <c r="E2730">
        <v>140.851888</v>
      </c>
      <c r="F2730">
        <v>152.65</v>
      </c>
      <c r="G2730">
        <v>77.6406464173823</v>
      </c>
      <c r="H2730">
        <v>22.974299740268101</v>
      </c>
      <c r="I2730">
        <v>-0.84387462856730899</v>
      </c>
      <c r="J2730">
        <v>-6.7234859189304297</v>
      </c>
      <c r="K2730">
        <v>126.226485518012</v>
      </c>
      <c r="L2730">
        <v>112.46885653695099</v>
      </c>
      <c r="M2730">
        <v>62.959770856924798</v>
      </c>
      <c r="N2730">
        <v>4.2988934005284403</v>
      </c>
      <c r="O2730">
        <v>3.8322961021945501</v>
      </c>
      <c r="P2730">
        <v>118.04027996000499</v>
      </c>
      <c r="Q2730">
        <v>8.6320134150434005E-2</v>
      </c>
    </row>
    <row r="2731" spans="1:17" hidden="1" x14ac:dyDescent="0.3">
      <c r="A2731" t="s">
        <v>5671</v>
      </c>
      <c r="B2731" t="s">
        <v>5672</v>
      </c>
      <c r="C2731" t="str">
        <f>IFERROR(VLOOKUP(Table1[[#This Row],[Ticker]],[1]!Table2[[Symbol]:[Industry]],2,FALSE),"-")</f>
        <v>-</v>
      </c>
      <c r="D2731" t="s">
        <v>528</v>
      </c>
      <c r="E2731">
        <v>140.17873450499999</v>
      </c>
      <c r="F2731">
        <v>92.44</v>
      </c>
      <c r="G2731">
        <v>19.212386861624299</v>
      </c>
      <c r="H2731">
        <v>2.3733522046550499</v>
      </c>
      <c r="I2731">
        <v>5.1496857281266797</v>
      </c>
      <c r="J2731">
        <v>-1.8984286232848899</v>
      </c>
      <c r="K2731">
        <v>91.8993698205866</v>
      </c>
      <c r="L2731">
        <v>84.422095338055996</v>
      </c>
      <c r="M2731">
        <v>52.760231918197498</v>
      </c>
      <c r="N2731">
        <v>0.42331109980307002</v>
      </c>
      <c r="O2731">
        <v>18.671570748593599</v>
      </c>
      <c r="P2731">
        <v>50.922448979591799</v>
      </c>
      <c r="Q2731">
        <v>2.947400555936E-2</v>
      </c>
    </row>
    <row r="2732" spans="1:17" hidden="1" x14ac:dyDescent="0.3">
      <c r="A2732" t="s">
        <v>5673</v>
      </c>
      <c r="B2732" t="s">
        <v>5674</v>
      </c>
      <c r="C2732" t="str">
        <f>IFERROR(VLOOKUP(Table1[[#This Row],[Ticker]],[1]!Table2[[Symbol]:[Industry]],2,FALSE),"-")</f>
        <v>-</v>
      </c>
      <c r="E2732">
        <v>140.14878306</v>
      </c>
      <c r="F2732">
        <v>254.35</v>
      </c>
      <c r="G2732">
        <v>211.64515108618801</v>
      </c>
      <c r="H2732">
        <v>-0.87578543860743996</v>
      </c>
      <c r="I2732">
        <v>25.165804160801599</v>
      </c>
      <c r="J2732">
        <v>-1.1390703345148501</v>
      </c>
      <c r="K2732">
        <v>243.97290922547799</v>
      </c>
      <c r="L2732">
        <v>184.33606638058299</v>
      </c>
      <c r="M2732">
        <v>100</v>
      </c>
      <c r="N2732">
        <v>0</v>
      </c>
      <c r="O2732">
        <v>0</v>
      </c>
      <c r="P2732">
        <v>241.40939597315401</v>
      </c>
    </row>
    <row r="2733" spans="1:17" hidden="1" x14ac:dyDescent="0.3">
      <c r="A2733" t="s">
        <v>5675</v>
      </c>
      <c r="B2733" t="s">
        <v>5676</v>
      </c>
      <c r="C2733" t="str">
        <f>IFERROR(VLOOKUP(Table1[[#This Row],[Ticker]],[1]!Table2[[Symbol]:[Industry]],2,FALSE),"-")</f>
        <v>-</v>
      </c>
      <c r="D2733" t="s">
        <v>938</v>
      </c>
      <c r="E2733">
        <v>139.97038670999899</v>
      </c>
      <c r="F2733">
        <v>12.1</v>
      </c>
      <c r="G2733">
        <v>119.720291195508</v>
      </c>
      <c r="H2733">
        <v>17.9513750552197</v>
      </c>
      <c r="I2733">
        <v>32.5389330399546</v>
      </c>
      <c r="J2733">
        <v>-11.465157291036499</v>
      </c>
      <c r="K2733">
        <v>9.53069682900529</v>
      </c>
      <c r="L2733">
        <v>8.6763886550758702</v>
      </c>
      <c r="M2733">
        <v>56.193167345078699</v>
      </c>
      <c r="N2733">
        <v>1.12118232774434</v>
      </c>
      <c r="O2733">
        <v>6.5289256198347099</v>
      </c>
      <c r="P2733">
        <v>163.04347826086899</v>
      </c>
      <c r="Q2733">
        <v>-8.5727569894169006E-2</v>
      </c>
    </row>
    <row r="2734" spans="1:17" hidden="1" x14ac:dyDescent="0.3">
      <c r="A2734" t="s">
        <v>5677</v>
      </c>
      <c r="B2734" t="s">
        <v>5678</v>
      </c>
      <c r="C2734" t="str">
        <f>IFERROR(VLOOKUP(Table1[[#This Row],[Ticker]],[1]!Table2[[Symbol]:[Industry]],2,FALSE),"-")</f>
        <v>-</v>
      </c>
      <c r="E2734">
        <v>139.69725</v>
      </c>
      <c r="F2734">
        <v>43.9</v>
      </c>
      <c r="G2734">
        <v>1469.5071576631201</v>
      </c>
      <c r="H2734">
        <v>54.539377016266101</v>
      </c>
      <c r="I2734">
        <v>241.82783273994599</v>
      </c>
      <c r="J2734">
        <v>8.6823582369137</v>
      </c>
      <c r="K2734">
        <v>32.616207102669001</v>
      </c>
      <c r="L2734">
        <v>21.118129442987101</v>
      </c>
      <c r="M2734">
        <v>98.665952312065002</v>
      </c>
      <c r="N2734">
        <v>0.95299754330814801</v>
      </c>
      <c r="O2734">
        <v>0</v>
      </c>
      <c r="P2734">
        <v>1649.0039840637401</v>
      </c>
      <c r="Q2734">
        <v>0.219484104397142</v>
      </c>
    </row>
    <row r="2735" spans="1:17" hidden="1" x14ac:dyDescent="0.3">
      <c r="A2735" t="s">
        <v>5679</v>
      </c>
      <c r="B2735" t="s">
        <v>5680</v>
      </c>
      <c r="C2735" t="str">
        <f>IFERROR(VLOOKUP(Table1[[#This Row],[Ticker]],[1]!Table2[[Symbol]:[Industry]],2,FALSE),"-")</f>
        <v>-</v>
      </c>
      <c r="D2735" t="s">
        <v>669</v>
      </c>
      <c r="E2735">
        <v>139.47900000000001</v>
      </c>
      <c r="F2735">
        <v>74.569999999999993</v>
      </c>
      <c r="G2735">
        <v>9.5408176947643693</v>
      </c>
      <c r="H2735">
        <v>4.2509509211233301</v>
      </c>
      <c r="I2735">
        <v>-13.966551625368799</v>
      </c>
      <c r="J2735">
        <v>2.2844292428308601</v>
      </c>
      <c r="K2735">
        <v>71.594719596149503</v>
      </c>
      <c r="L2735">
        <v>70.038872454569699</v>
      </c>
      <c r="M2735">
        <v>59.409495700574801</v>
      </c>
      <c r="N2735">
        <v>0.91803496652563898</v>
      </c>
      <c r="O2735">
        <v>19.0156899557462</v>
      </c>
      <c r="P2735">
        <v>40.698113207547102</v>
      </c>
      <c r="Q2735">
        <v>-7.9378189592664003E-2</v>
      </c>
    </row>
    <row r="2736" spans="1:17" hidden="1" x14ac:dyDescent="0.3">
      <c r="A2736" t="s">
        <v>5681</v>
      </c>
      <c r="B2736" t="s">
        <v>5682</v>
      </c>
      <c r="C2736" t="str">
        <f>IFERROR(VLOOKUP(Table1[[#This Row],[Ticker]],[1]!Table2[[Symbol]:[Industry]],2,FALSE),"-")</f>
        <v>-</v>
      </c>
      <c r="D2736" t="s">
        <v>1055</v>
      </c>
      <c r="E2736">
        <v>139.41899875999999</v>
      </c>
      <c r="F2736">
        <v>7.6</v>
      </c>
      <c r="G2736">
        <v>-61.907102029822603</v>
      </c>
      <c r="H2736">
        <v>7.8509670649690797</v>
      </c>
      <c r="I2736">
        <v>-65.565433307223202</v>
      </c>
      <c r="J2736">
        <v>-10.662879858324301</v>
      </c>
      <c r="K2736">
        <v>7.89282666097938</v>
      </c>
      <c r="L2736">
        <v>10.5986859396419</v>
      </c>
      <c r="M2736">
        <v>23.897741811353601</v>
      </c>
      <c r="N2736">
        <v>2.1998854665662502</v>
      </c>
      <c r="O2736">
        <v>192.763157894736</v>
      </c>
      <c r="P2736">
        <v>21.405750798722</v>
      </c>
      <c r="Q2736">
        <v>-4.3073432534238003E-2</v>
      </c>
    </row>
    <row r="2737" spans="1:17" hidden="1" x14ac:dyDescent="0.3">
      <c r="A2737" t="s">
        <v>5683</v>
      </c>
      <c r="B2737" t="s">
        <v>5684</v>
      </c>
      <c r="C2737" t="str">
        <f>IFERROR(VLOOKUP(Table1[[#This Row],[Ticker]],[1]!Table2[[Symbol]:[Industry]],2,FALSE),"-")</f>
        <v>-</v>
      </c>
      <c r="D2737" t="s">
        <v>4284</v>
      </c>
      <c r="E2737">
        <v>138.99961101</v>
      </c>
      <c r="F2737">
        <v>1214.05</v>
      </c>
      <c r="G2737">
        <v>179.90288940712901</v>
      </c>
      <c r="H2737">
        <v>7.8816613699031999</v>
      </c>
      <c r="I2737">
        <v>50.679162456909701</v>
      </c>
      <c r="J2737">
        <v>4.9107221966054801</v>
      </c>
      <c r="K2737">
        <v>1070.66764273392</v>
      </c>
      <c r="L2737">
        <v>800.43835104429297</v>
      </c>
      <c r="M2737">
        <v>80.385807593564195</v>
      </c>
      <c r="N2737">
        <v>1.10269532582736</v>
      </c>
      <c r="O2737">
        <v>6.0088134755570097</v>
      </c>
      <c r="P2737">
        <v>211.694480102695</v>
      </c>
      <c r="Q2737">
        <v>0.105083268606239</v>
      </c>
    </row>
    <row r="2738" spans="1:17" hidden="1" x14ac:dyDescent="0.3">
      <c r="A2738" t="s">
        <v>5685</v>
      </c>
      <c r="B2738" t="s">
        <v>5686</v>
      </c>
      <c r="C2738" t="str">
        <f>IFERROR(VLOOKUP(Table1[[#This Row],[Ticker]],[1]!Table2[[Symbol]:[Industry]],2,FALSE),"-")</f>
        <v>-</v>
      </c>
      <c r="D2738" t="s">
        <v>186</v>
      </c>
      <c r="E2738">
        <v>138.950846982</v>
      </c>
      <c r="F2738">
        <v>129.19999999999999</v>
      </c>
      <c r="G2738">
        <v>94.036205485457799</v>
      </c>
      <c r="H2738">
        <v>53.927327582649298</v>
      </c>
      <c r="I2738">
        <v>52.367111734112697</v>
      </c>
      <c r="J2738">
        <v>-4.7969898024538304</v>
      </c>
      <c r="K2738">
        <v>103.52611042972499</v>
      </c>
      <c r="L2738">
        <v>82.689398473298496</v>
      </c>
      <c r="M2738">
        <v>66.705277412942493</v>
      </c>
      <c r="N2738">
        <v>1.66767217316356</v>
      </c>
      <c r="O2738">
        <v>18.034055727554101</v>
      </c>
      <c r="P2738">
        <v>154.18060200668799</v>
      </c>
      <c r="Q2738">
        <v>0.17143844431435501</v>
      </c>
    </row>
    <row r="2739" spans="1:17" hidden="1" x14ac:dyDescent="0.3">
      <c r="A2739" t="s">
        <v>5687</v>
      </c>
      <c r="B2739" t="s">
        <v>5688</v>
      </c>
      <c r="C2739" t="str">
        <f>IFERROR(VLOOKUP(Table1[[#This Row],[Ticker]],[1]!Table2[[Symbol]:[Industry]],2,FALSE),"-")</f>
        <v>-</v>
      </c>
      <c r="D2739" t="s">
        <v>380</v>
      </c>
      <c r="E2739">
        <v>138.94491199999999</v>
      </c>
      <c r="F2739">
        <v>137.35</v>
      </c>
      <c r="G2739">
        <v>6.4956757479551497</v>
      </c>
      <c r="H2739">
        <v>38.095530090571501</v>
      </c>
      <c r="I2739">
        <v>22.1321870082086</v>
      </c>
      <c r="J2739">
        <v>-9.5484575574613899</v>
      </c>
      <c r="M2739">
        <v>65.696054344745903</v>
      </c>
      <c r="O2739">
        <v>15.762650163815</v>
      </c>
      <c r="P2739">
        <v>45.729442970822198</v>
      </c>
    </row>
    <row r="2740" spans="1:17" hidden="1" x14ac:dyDescent="0.3">
      <c r="A2740" t="s">
        <v>5689</v>
      </c>
      <c r="B2740" t="s">
        <v>5690</v>
      </c>
      <c r="C2740" t="str">
        <f>IFERROR(VLOOKUP(Table1[[#This Row],[Ticker]],[1]!Table2[[Symbol]:[Industry]],2,FALSE),"-")</f>
        <v>-</v>
      </c>
      <c r="D2740" t="s">
        <v>21</v>
      </c>
      <c r="E2740">
        <v>138.83940935999999</v>
      </c>
      <c r="F2740">
        <v>215.15</v>
      </c>
      <c r="G2740">
        <v>25.019927774905</v>
      </c>
      <c r="H2740">
        <v>4.9721677777668196</v>
      </c>
      <c r="I2740">
        <v>-4.9699457018007998</v>
      </c>
      <c r="J2740">
        <v>-5.8341120194643903</v>
      </c>
      <c r="K2740">
        <v>215.14322934964201</v>
      </c>
      <c r="L2740">
        <v>196.67532316000799</v>
      </c>
      <c r="M2740">
        <v>41.516908176826597</v>
      </c>
      <c r="N2740">
        <v>0.65951471625579505</v>
      </c>
      <c r="O2740">
        <v>20.845921450151</v>
      </c>
      <c r="P2740">
        <v>69.944707740916201</v>
      </c>
      <c r="Q2740">
        <v>-4.9676731126419996E-3</v>
      </c>
    </row>
    <row r="2741" spans="1:17" hidden="1" x14ac:dyDescent="0.3">
      <c r="A2741" t="s">
        <v>5691</v>
      </c>
      <c r="B2741" t="s">
        <v>5692</v>
      </c>
      <c r="C2741" t="str">
        <f>IFERROR(VLOOKUP(Table1[[#This Row],[Ticker]],[1]!Table2[[Symbol]:[Industry]],2,FALSE),"-")</f>
        <v>-</v>
      </c>
      <c r="D2741" t="s">
        <v>740</v>
      </c>
      <c r="E2741">
        <v>138.54064545</v>
      </c>
      <c r="F2741">
        <v>73.739999999999995</v>
      </c>
      <c r="G2741">
        <v>1198.88440376168</v>
      </c>
      <c r="H2741">
        <v>-3.9069013184357702</v>
      </c>
      <c r="I2741">
        <v>95.838097808367607</v>
      </c>
      <c r="J2741">
        <v>5.3410474858091401</v>
      </c>
      <c r="K2741">
        <v>71.697002604285601</v>
      </c>
      <c r="L2741">
        <v>51.8758184000828</v>
      </c>
      <c r="M2741">
        <v>54.8509189998273</v>
      </c>
      <c r="N2741">
        <v>0.28859162805017402</v>
      </c>
      <c r="O2741">
        <v>20.612964469758602</v>
      </c>
      <c r="P2741">
        <v>1273.18435754189</v>
      </c>
      <c r="Q2741">
        <v>0.35059247190894099</v>
      </c>
    </row>
    <row r="2742" spans="1:17" hidden="1" x14ac:dyDescent="0.3">
      <c r="A2742" t="s">
        <v>5693</v>
      </c>
      <c r="B2742" t="s">
        <v>5694</v>
      </c>
      <c r="C2742" t="str">
        <f>IFERROR(VLOOKUP(Table1[[#This Row],[Ticker]],[1]!Table2[[Symbol]:[Industry]],2,FALSE),"-")</f>
        <v>-</v>
      </c>
      <c r="D2742" t="s">
        <v>21</v>
      </c>
      <c r="E2742">
        <v>138.48973018999999</v>
      </c>
      <c r="F2742">
        <v>160.5</v>
      </c>
      <c r="G2742">
        <v>-66.073768696489196</v>
      </c>
      <c r="H2742">
        <v>-18.047502610324599</v>
      </c>
      <c r="I2742">
        <v>-50.437257436235797</v>
      </c>
      <c r="J2742">
        <v>1.2010232692292899</v>
      </c>
      <c r="M2742">
        <v>41.828162850554001</v>
      </c>
      <c r="O2742">
        <v>64.859813084112105</v>
      </c>
      <c r="P2742">
        <v>1.61443494776829</v>
      </c>
    </row>
    <row r="2743" spans="1:17" hidden="1" x14ac:dyDescent="0.3">
      <c r="A2743" t="s">
        <v>5695</v>
      </c>
      <c r="B2743" t="s">
        <v>5696</v>
      </c>
      <c r="C2743" t="str">
        <f>IFERROR(VLOOKUP(Table1[[#This Row],[Ticker]],[1]!Table2[[Symbol]:[Industry]],2,FALSE),"-")</f>
        <v>-</v>
      </c>
      <c r="D2743" t="s">
        <v>632</v>
      </c>
      <c r="E2743">
        <v>138.42198945000001</v>
      </c>
      <c r="F2743">
        <v>156.19999999999999</v>
      </c>
      <c r="G2743">
        <v>60.445204699006197</v>
      </c>
      <c r="H2743">
        <v>-8.0617757767716896</v>
      </c>
      <c r="I2743">
        <v>10.037608185688599</v>
      </c>
      <c r="J2743">
        <v>-2.8339855887521401</v>
      </c>
      <c r="K2743">
        <v>155.52542256958</v>
      </c>
      <c r="L2743">
        <v>130.650352678605</v>
      </c>
      <c r="M2743">
        <v>40.348288001460602</v>
      </c>
      <c r="N2743">
        <v>0.79747802668114098</v>
      </c>
      <c r="O2743">
        <v>17.797695262484002</v>
      </c>
      <c r="P2743">
        <v>107.299270072992</v>
      </c>
      <c r="Q2743">
        <v>9.4712819941816004E-2</v>
      </c>
    </row>
    <row r="2744" spans="1:17" hidden="1" x14ac:dyDescent="0.3">
      <c r="A2744" t="s">
        <v>5697</v>
      </c>
      <c r="B2744" t="s">
        <v>5698</v>
      </c>
      <c r="C2744" t="str">
        <f>IFERROR(VLOOKUP(Table1[[#This Row],[Ticker]],[1]!Table2[[Symbol]:[Industry]],2,FALSE),"-")</f>
        <v>-</v>
      </c>
      <c r="D2744" t="s">
        <v>51</v>
      </c>
      <c r="E2744">
        <v>138.311609194</v>
      </c>
      <c r="F2744">
        <v>8.43</v>
      </c>
      <c r="G2744">
        <v>106.317204527817</v>
      </c>
      <c r="H2744">
        <v>7.1995846825231</v>
      </c>
      <c r="I2744">
        <v>39.985611894311702</v>
      </c>
      <c r="J2744">
        <v>13.0856807323414</v>
      </c>
      <c r="K2744">
        <v>6.8444032032737496</v>
      </c>
      <c r="L2744">
        <v>5.9294305869829502</v>
      </c>
      <c r="M2744">
        <v>76.363070384447795</v>
      </c>
      <c r="N2744">
        <v>0.65065564357835604</v>
      </c>
      <c r="O2744">
        <v>0</v>
      </c>
      <c r="P2744">
        <v>145.161505161505</v>
      </c>
      <c r="Q2744">
        <v>6.2674681922710003E-3</v>
      </c>
    </row>
    <row r="2745" spans="1:17" hidden="1" x14ac:dyDescent="0.3">
      <c r="A2745" t="s">
        <v>5699</v>
      </c>
      <c r="B2745" t="s">
        <v>5700</v>
      </c>
      <c r="C2745" t="str">
        <f>IFERROR(VLOOKUP(Table1[[#This Row],[Ticker]],[1]!Table2[[Symbol]:[Industry]],2,FALSE),"-")</f>
        <v>-</v>
      </c>
      <c r="D2745" t="s">
        <v>46</v>
      </c>
      <c r="E2745">
        <v>138.04461072000001</v>
      </c>
      <c r="F2745">
        <v>428.9</v>
      </c>
      <c r="G2745">
        <v>-7.2563899883650897</v>
      </c>
      <c r="H2745">
        <v>1.93947747437533</v>
      </c>
      <c r="I2745">
        <v>-32.688447573355901</v>
      </c>
      <c r="J2745">
        <v>0.21414067465945399</v>
      </c>
      <c r="K2745">
        <v>460.62672173376097</v>
      </c>
      <c r="L2745">
        <v>457.95714597211997</v>
      </c>
      <c r="M2745">
        <v>53.565914268062002</v>
      </c>
      <c r="N2745">
        <v>0.499624814285962</v>
      </c>
      <c r="O2745">
        <v>49.195616693867997</v>
      </c>
      <c r="P2745">
        <v>47.8965517241379</v>
      </c>
      <c r="Q2745">
        <v>0.201410795165928</v>
      </c>
    </row>
    <row r="2746" spans="1:17" hidden="1" x14ac:dyDescent="0.3">
      <c r="A2746" t="s">
        <v>5701</v>
      </c>
      <c r="B2746" t="s">
        <v>5702</v>
      </c>
      <c r="C2746" t="str">
        <f>IFERROR(VLOOKUP(Table1[[#This Row],[Ticker]],[1]!Table2[[Symbol]:[Industry]],2,FALSE),"-")</f>
        <v>-</v>
      </c>
      <c r="D2746" t="s">
        <v>632</v>
      </c>
      <c r="E2746">
        <v>137.89368049999999</v>
      </c>
      <c r="F2746">
        <v>46</v>
      </c>
      <c r="G2746">
        <v>35.110307084360599</v>
      </c>
      <c r="H2746">
        <v>0.736424363628156</v>
      </c>
      <c r="I2746">
        <v>-17.973887472865801</v>
      </c>
      <c r="J2746">
        <v>-2.65990366784817</v>
      </c>
      <c r="K2746">
        <v>46.114761867030197</v>
      </c>
      <c r="L2746">
        <v>44.9192235411019</v>
      </c>
      <c r="M2746">
        <v>59.882889818799804</v>
      </c>
      <c r="N2746">
        <v>0.380000844523463</v>
      </c>
      <c r="O2746">
        <v>25.543478260869499</v>
      </c>
      <c r="P2746">
        <v>67.272727272727195</v>
      </c>
      <c r="Q2746">
        <v>6.6591745747045003E-2</v>
      </c>
    </row>
    <row r="2747" spans="1:17" hidden="1" x14ac:dyDescent="0.3">
      <c r="A2747" t="s">
        <v>5703</v>
      </c>
      <c r="B2747" t="s">
        <v>5704</v>
      </c>
      <c r="C2747" t="str">
        <f>IFERROR(VLOOKUP(Table1[[#This Row],[Ticker]],[1]!Table2[[Symbol]:[Industry]],2,FALSE),"-")</f>
        <v>-</v>
      </c>
      <c r="D2747" t="s">
        <v>1371</v>
      </c>
      <c r="E2747">
        <v>137.88</v>
      </c>
      <c r="F2747">
        <v>450.45</v>
      </c>
      <c r="G2747">
        <v>227.338973758983</v>
      </c>
      <c r="H2747">
        <v>73.050420805479604</v>
      </c>
      <c r="I2747">
        <v>57.211178507179099</v>
      </c>
      <c r="J2747">
        <v>12.3003965296095</v>
      </c>
      <c r="K2747">
        <v>334.16645161748698</v>
      </c>
      <c r="L2747">
        <v>251.08593313559101</v>
      </c>
      <c r="M2747">
        <v>71.235112138514097</v>
      </c>
      <c r="N2747">
        <v>0.90630003906135803</v>
      </c>
      <c r="O2747">
        <v>4.1070041070040997</v>
      </c>
      <c r="P2747">
        <v>257.103218645948</v>
      </c>
      <c r="Q2747">
        <v>0.20864569039883901</v>
      </c>
    </row>
    <row r="2748" spans="1:17" hidden="1" x14ac:dyDescent="0.3">
      <c r="A2748" t="s">
        <v>5705</v>
      </c>
      <c r="B2748" t="s">
        <v>5706</v>
      </c>
      <c r="C2748" t="str">
        <f>IFERROR(VLOOKUP(Table1[[#This Row],[Ticker]],[1]!Table2[[Symbol]:[Industry]],2,FALSE),"-")</f>
        <v>-</v>
      </c>
      <c r="D2748" t="s">
        <v>46</v>
      </c>
      <c r="E2748">
        <v>137.60619399999999</v>
      </c>
      <c r="F2748">
        <v>76.8</v>
      </c>
      <c r="G2748">
        <v>-61.008649542292197</v>
      </c>
      <c r="H2748">
        <v>-24.747965889735202</v>
      </c>
      <c r="I2748">
        <v>-45.372138282038797</v>
      </c>
      <c r="J2748">
        <v>-1.2623748967836399</v>
      </c>
      <c r="M2748">
        <v>27.854339974583699</v>
      </c>
      <c r="O2748">
        <v>60.2864583333333</v>
      </c>
      <c r="P2748">
        <v>1.3192612137203199</v>
      </c>
    </row>
    <row r="2749" spans="1:17" hidden="1" x14ac:dyDescent="0.3">
      <c r="A2749" t="s">
        <v>5707</v>
      </c>
      <c r="B2749" t="s">
        <v>5708</v>
      </c>
      <c r="C2749" t="str">
        <f>IFERROR(VLOOKUP(Table1[[#This Row],[Ticker]],[1]!Table2[[Symbol]:[Industry]],2,FALSE),"-")</f>
        <v>-</v>
      </c>
      <c r="D2749" t="s">
        <v>54</v>
      </c>
      <c r="E2749">
        <v>137.60182914999999</v>
      </c>
      <c r="F2749">
        <v>112.25</v>
      </c>
      <c r="G2749">
        <v>66.820693817062505</v>
      </c>
      <c r="H2749">
        <v>12.9299992746417</v>
      </c>
      <c r="I2749">
        <v>22.4959275222655</v>
      </c>
      <c r="J2749">
        <v>2.3403693401349299</v>
      </c>
      <c r="K2749">
        <v>108.661035504438</v>
      </c>
      <c r="L2749">
        <v>88.297568188369297</v>
      </c>
      <c r="M2749">
        <v>60.824400130626898</v>
      </c>
      <c r="N2749">
        <v>0.53239596858331495</v>
      </c>
      <c r="O2749">
        <v>30.467706013362999</v>
      </c>
      <c r="P2749">
        <v>155.113636363636</v>
      </c>
      <c r="Q2749">
        <v>0.14960999934455299</v>
      </c>
    </row>
    <row r="2750" spans="1:17" hidden="1" x14ac:dyDescent="0.3">
      <c r="A2750" t="s">
        <v>5709</v>
      </c>
      <c r="B2750" t="s">
        <v>5710</v>
      </c>
      <c r="C2750" t="str">
        <f>IFERROR(VLOOKUP(Table1[[#This Row],[Ticker]],[1]!Table2[[Symbol]:[Industry]],2,FALSE),"-")</f>
        <v>-</v>
      </c>
      <c r="D2750" t="s">
        <v>412</v>
      </c>
      <c r="E2750">
        <v>137.52373729999999</v>
      </c>
      <c r="F2750">
        <v>13.65</v>
      </c>
      <c r="G2750">
        <v>134.05485059042101</v>
      </c>
      <c r="H2750">
        <v>-24.3180877576909</v>
      </c>
      <c r="I2750">
        <v>-12.4593290385994</v>
      </c>
      <c r="J2750">
        <v>-23.955971742965499</v>
      </c>
      <c r="K2750">
        <v>16.408560819323</v>
      </c>
      <c r="L2750">
        <v>13.153315928847199</v>
      </c>
      <c r="M2750">
        <v>20.900171261259199</v>
      </c>
      <c r="N2750">
        <v>0.40433965527869897</v>
      </c>
      <c r="O2750">
        <v>42.783882783882703</v>
      </c>
      <c r="P2750">
        <v>208.40488025305001</v>
      </c>
    </row>
    <row r="2751" spans="1:17" hidden="1" x14ac:dyDescent="0.3">
      <c r="A2751" t="s">
        <v>5711</v>
      </c>
      <c r="B2751" t="s">
        <v>5712</v>
      </c>
      <c r="C2751" t="str">
        <f>IFERROR(VLOOKUP(Table1[[#This Row],[Ticker]],[1]!Table2[[Symbol]:[Industry]],2,FALSE),"-")</f>
        <v>-</v>
      </c>
      <c r="D2751" t="s">
        <v>561</v>
      </c>
      <c r="E2751">
        <v>137.31447600000001</v>
      </c>
      <c r="F2751">
        <v>149.5</v>
      </c>
      <c r="G2751">
        <v>-24.851964185210999</v>
      </c>
      <c r="H2751">
        <v>-23.9145143363234</v>
      </c>
      <c r="I2751">
        <v>-9.2154529249576296</v>
      </c>
      <c r="J2751">
        <v>0.168119207968808</v>
      </c>
      <c r="O2751">
        <v>13.7123745819397</v>
      </c>
      <c r="P2751">
        <v>15.444015444015401</v>
      </c>
    </row>
    <row r="2752" spans="1:17" hidden="1" x14ac:dyDescent="0.3">
      <c r="A2752" t="s">
        <v>5713</v>
      </c>
      <c r="B2752" t="s">
        <v>5714</v>
      </c>
      <c r="C2752" t="str">
        <f>IFERROR(VLOOKUP(Table1[[#This Row],[Ticker]],[1]!Table2[[Symbol]:[Industry]],2,FALSE),"-")</f>
        <v>-</v>
      </c>
      <c r="D2752" t="s">
        <v>57</v>
      </c>
      <c r="E2752">
        <v>137.23031295000001</v>
      </c>
      <c r="F2752">
        <v>17.09</v>
      </c>
      <c r="G2752">
        <v>-2.88970888102636</v>
      </c>
      <c r="H2752">
        <v>24.674875354344099</v>
      </c>
      <c r="I2752">
        <v>-40.999791820978103</v>
      </c>
      <c r="J2752">
        <v>8.4763142808697705</v>
      </c>
      <c r="K2752">
        <v>15.5711737637185</v>
      </c>
      <c r="L2752">
        <v>16.875094021034101</v>
      </c>
      <c r="M2752">
        <v>59.608041371731701</v>
      </c>
      <c r="N2752">
        <v>0.73540275365949803</v>
      </c>
      <c r="O2752">
        <v>81.977764774722004</v>
      </c>
      <c r="P2752">
        <v>39.282803585982002</v>
      </c>
      <c r="Q2752">
        <v>4.5063908711157001E-2</v>
      </c>
    </row>
    <row r="2753" spans="1:17" hidden="1" x14ac:dyDescent="0.3">
      <c r="A2753" t="s">
        <v>5715</v>
      </c>
      <c r="B2753" t="s">
        <v>5716</v>
      </c>
      <c r="C2753" t="str">
        <f>IFERROR(VLOOKUP(Table1[[#This Row],[Ticker]],[1]!Table2[[Symbol]:[Industry]],2,FALSE),"-")</f>
        <v>-</v>
      </c>
      <c r="D2753" t="s">
        <v>1187</v>
      </c>
      <c r="E2753">
        <v>137.001363</v>
      </c>
      <c r="F2753">
        <v>106.72</v>
      </c>
      <c r="G2753">
        <v>-29.416337035531502</v>
      </c>
      <c r="H2753">
        <v>-8.0705337974695794</v>
      </c>
      <c r="I2753">
        <v>-22.1673717137434</v>
      </c>
      <c r="J2753">
        <v>0.37361516093751601</v>
      </c>
      <c r="K2753">
        <v>111.88448051180001</v>
      </c>
      <c r="L2753">
        <v>116.669181366126</v>
      </c>
      <c r="M2753">
        <v>50.313883703897901</v>
      </c>
      <c r="N2753">
        <v>0.62275748708824896</v>
      </c>
      <c r="O2753">
        <v>56.812218890554703</v>
      </c>
      <c r="P2753">
        <v>17.727523441809101</v>
      </c>
      <c r="Q2753">
        <v>-3.6881132390607002E-2</v>
      </c>
    </row>
    <row r="2754" spans="1:17" hidden="1" x14ac:dyDescent="0.3">
      <c r="A2754" t="s">
        <v>5717</v>
      </c>
      <c r="B2754" t="s">
        <v>5718</v>
      </c>
      <c r="C2754" t="str">
        <f>IFERROR(VLOOKUP(Table1[[#This Row],[Ticker]],[1]!Table2[[Symbol]:[Industry]],2,FALSE),"-")</f>
        <v>-</v>
      </c>
      <c r="D2754" t="s">
        <v>735</v>
      </c>
      <c r="E2754">
        <v>136.99279999999999</v>
      </c>
      <c r="F2754">
        <v>71.349999999999994</v>
      </c>
      <c r="G2754">
        <v>-35.385938008658599</v>
      </c>
      <c r="H2754">
        <v>-17.212994740932999</v>
      </c>
      <c r="I2754">
        <v>-19.749426748405099</v>
      </c>
      <c r="J2754">
        <v>-5.9671126625571604</v>
      </c>
      <c r="M2754">
        <v>34.061313133177002</v>
      </c>
      <c r="O2754">
        <v>16.3279607568325</v>
      </c>
      <c r="P2754">
        <v>1.85581727337615</v>
      </c>
    </row>
    <row r="2755" spans="1:17" hidden="1" x14ac:dyDescent="0.3">
      <c r="A2755" t="s">
        <v>5719</v>
      </c>
      <c r="B2755" t="s">
        <v>5720</v>
      </c>
      <c r="C2755" t="str">
        <f>IFERROR(VLOOKUP(Table1[[#This Row],[Ticker]],[1]!Table2[[Symbol]:[Industry]],2,FALSE),"-")</f>
        <v>-</v>
      </c>
      <c r="D2755" t="s">
        <v>2205</v>
      </c>
      <c r="E2755">
        <v>136.96974</v>
      </c>
      <c r="F2755">
        <v>149.75</v>
      </c>
      <c r="G2755">
        <v>147.39659168530901</v>
      </c>
      <c r="H2755">
        <v>-8.9288554787185195</v>
      </c>
      <c r="I2755">
        <v>59.757542731857399</v>
      </c>
      <c r="J2755">
        <v>2.0108085162985798</v>
      </c>
      <c r="K2755">
        <v>147.96289071729399</v>
      </c>
      <c r="L2755">
        <v>110.80443934549299</v>
      </c>
      <c r="M2755">
        <v>41.807198801067301</v>
      </c>
      <c r="N2755">
        <v>0.28522637432140402</v>
      </c>
      <c r="O2755">
        <v>18.664440734557498</v>
      </c>
      <c r="P2755">
        <v>187.92539896173801</v>
      </c>
      <c r="Q2755">
        <v>0.194168544391877</v>
      </c>
    </row>
    <row r="2756" spans="1:17" hidden="1" x14ac:dyDescent="0.3">
      <c r="A2756" t="s">
        <v>5721</v>
      </c>
      <c r="B2756" t="s">
        <v>5722</v>
      </c>
      <c r="C2756" t="str">
        <f>IFERROR(VLOOKUP(Table1[[#This Row],[Ticker]],[1]!Table2[[Symbol]:[Industry]],2,FALSE),"-")</f>
        <v>-</v>
      </c>
      <c r="D2756" t="s">
        <v>402</v>
      </c>
      <c r="E2756">
        <v>136.53</v>
      </c>
      <c r="F2756">
        <v>737.35</v>
      </c>
      <c r="G2756">
        <v>-24.428530601251101</v>
      </c>
      <c r="H2756">
        <v>-3.1309400777826899</v>
      </c>
      <c r="I2756">
        <v>2.83768515501386</v>
      </c>
      <c r="J2756">
        <v>0.94706694677720704</v>
      </c>
      <c r="K2756">
        <v>739.03696660349203</v>
      </c>
      <c r="L2756">
        <v>705.177799578909</v>
      </c>
      <c r="M2756">
        <v>57.298571469372298</v>
      </c>
      <c r="N2756">
        <v>1.0879473028306901</v>
      </c>
      <c r="O2756">
        <v>14.314775886621</v>
      </c>
      <c r="P2756">
        <v>28.2347826086956</v>
      </c>
      <c r="Q2756">
        <v>3.8744233790511E-2</v>
      </c>
    </row>
    <row r="2757" spans="1:17" hidden="1" x14ac:dyDescent="0.3">
      <c r="A2757" t="s">
        <v>5723</v>
      </c>
      <c r="B2757" t="s">
        <v>5724</v>
      </c>
      <c r="C2757" t="str">
        <f>IFERROR(VLOOKUP(Table1[[#This Row],[Ticker]],[1]!Table2[[Symbol]:[Industry]],2,FALSE),"-")</f>
        <v>-</v>
      </c>
      <c r="D2757" t="s">
        <v>306</v>
      </c>
      <c r="E2757">
        <v>136.14763049999999</v>
      </c>
      <c r="F2757">
        <v>444</v>
      </c>
      <c r="G2757">
        <v>-20.148148108789901</v>
      </c>
      <c r="H2757">
        <v>27.931580828565799</v>
      </c>
      <c r="I2757">
        <v>5.5488162385170803</v>
      </c>
      <c r="J2757">
        <v>13.3154751200305</v>
      </c>
      <c r="K2757">
        <v>377.08356184251898</v>
      </c>
      <c r="L2757">
        <v>379.82901410017399</v>
      </c>
      <c r="M2757">
        <v>70.364716172790907</v>
      </c>
      <c r="N2757">
        <v>2.8801917855698602</v>
      </c>
      <c r="O2757">
        <v>7.6576576576576603</v>
      </c>
      <c r="P2757">
        <v>38.749999999999901</v>
      </c>
      <c r="Q2757">
        <v>6.9517125222439996E-2</v>
      </c>
    </row>
    <row r="2758" spans="1:17" hidden="1" x14ac:dyDescent="0.3">
      <c r="A2758" t="s">
        <v>5725</v>
      </c>
      <c r="B2758" t="s">
        <v>5726</v>
      </c>
      <c r="C2758" t="str">
        <f>IFERROR(VLOOKUP(Table1[[#This Row],[Ticker]],[1]!Table2[[Symbol]:[Industry]],2,FALSE),"-")</f>
        <v>-</v>
      </c>
      <c r="D2758" t="s">
        <v>514</v>
      </c>
      <c r="E2758">
        <v>135.94173000000001</v>
      </c>
      <c r="F2758">
        <v>73.8</v>
      </c>
      <c r="G2758">
        <v>52.009154127812799</v>
      </c>
      <c r="H2758">
        <v>25.030950312687899</v>
      </c>
      <c r="I2758">
        <v>27.387127351236199</v>
      </c>
      <c r="J2758">
        <v>23.6896967887728</v>
      </c>
      <c r="K2758">
        <v>56.419768117118501</v>
      </c>
      <c r="L2758">
        <v>53.073572236294503</v>
      </c>
      <c r="M2758">
        <v>78.419768776360698</v>
      </c>
      <c r="N2758">
        <v>2.09667024704618</v>
      </c>
      <c r="O2758">
        <v>8.3333333333333393</v>
      </c>
      <c r="P2758">
        <v>99.190283400809705</v>
      </c>
    </row>
    <row r="2759" spans="1:17" hidden="1" x14ac:dyDescent="0.3">
      <c r="A2759" t="s">
        <v>5727</v>
      </c>
      <c r="B2759" t="s">
        <v>5728</v>
      </c>
      <c r="C2759" t="str">
        <f>IFERROR(VLOOKUP(Table1[[#This Row],[Ticker]],[1]!Table2[[Symbol]:[Industry]],2,FALSE),"-")</f>
        <v>-</v>
      </c>
      <c r="D2759" t="s">
        <v>27</v>
      </c>
      <c r="E2759">
        <v>135.921779496</v>
      </c>
      <c r="F2759">
        <v>2.25</v>
      </c>
      <c r="G2759">
        <v>125.91757329485201</v>
      </c>
      <c r="H2759">
        <v>-18.653563216385201</v>
      </c>
      <c r="I2759">
        <v>-21.914618872613602</v>
      </c>
      <c r="J2759">
        <v>0.23079267918378901</v>
      </c>
      <c r="K2759">
        <v>2.3180955314149601</v>
      </c>
      <c r="L2759">
        <v>1.9393157670501799</v>
      </c>
      <c r="M2759">
        <v>38.100963663976898</v>
      </c>
      <c r="N2759">
        <v>0.59591603572056895</v>
      </c>
      <c r="O2759">
        <v>36</v>
      </c>
      <c r="P2759">
        <v>158.62068965517199</v>
      </c>
      <c r="Q2759">
        <v>0.13957015526323799</v>
      </c>
    </row>
    <row r="2760" spans="1:17" hidden="1" x14ac:dyDescent="0.3">
      <c r="A2760" t="s">
        <v>5729</v>
      </c>
      <c r="B2760" t="s">
        <v>5730</v>
      </c>
      <c r="C2760" t="str">
        <f>IFERROR(VLOOKUP(Table1[[#This Row],[Ticker]],[1]!Table2[[Symbol]:[Industry]],2,FALSE),"-")</f>
        <v>-</v>
      </c>
      <c r="D2760" t="s">
        <v>359</v>
      </c>
      <c r="E2760">
        <v>135.87574384300001</v>
      </c>
      <c r="F2760">
        <v>79.23</v>
      </c>
      <c r="G2760">
        <v>-59.799794519377102</v>
      </c>
      <c r="H2760">
        <v>-6.8271784439423504</v>
      </c>
      <c r="I2760">
        <v>-25.078777387633401</v>
      </c>
      <c r="J2760">
        <v>-4.5953195738966199</v>
      </c>
      <c r="K2760">
        <v>81.158283181760396</v>
      </c>
      <c r="L2760">
        <v>85.032521082108204</v>
      </c>
      <c r="M2760">
        <v>38.970048962769802</v>
      </c>
      <c r="N2760">
        <v>0.42458925752798399</v>
      </c>
      <c r="O2760">
        <v>71.817926739753005</v>
      </c>
      <c r="P2760">
        <v>26.316140568208301</v>
      </c>
      <c r="Q2760">
        <v>0.20419348052005901</v>
      </c>
    </row>
    <row r="2761" spans="1:17" hidden="1" x14ac:dyDescent="0.3">
      <c r="A2761" t="s">
        <v>5731</v>
      </c>
      <c r="B2761" t="s">
        <v>5732</v>
      </c>
      <c r="C2761" t="str">
        <f>IFERROR(VLOOKUP(Table1[[#This Row],[Ticker]],[1]!Table2[[Symbol]:[Industry]],2,FALSE),"-")</f>
        <v>-</v>
      </c>
      <c r="D2761" t="s">
        <v>121</v>
      </c>
      <c r="E2761">
        <v>135.5795798</v>
      </c>
      <c r="F2761">
        <v>0.68</v>
      </c>
      <c r="G2761">
        <v>-16.4309115536321</v>
      </c>
      <c r="H2761">
        <v>-11.402101228081101</v>
      </c>
      <c r="I2761">
        <v>-38.572178071156401</v>
      </c>
      <c r="J2761">
        <v>1.89123269578818</v>
      </c>
      <c r="K2761">
        <v>0.95563082474439198</v>
      </c>
      <c r="L2761">
        <v>0.98621885001151899</v>
      </c>
      <c r="M2761">
        <v>33.3264984298035</v>
      </c>
      <c r="N2761">
        <v>1.74650427255576</v>
      </c>
      <c r="O2761">
        <v>83.823529411764696</v>
      </c>
      <c r="P2761">
        <v>23.636363636363601</v>
      </c>
      <c r="Q2761">
        <v>-9.7982608083562003E-2</v>
      </c>
    </row>
    <row r="2762" spans="1:17" hidden="1" x14ac:dyDescent="0.3">
      <c r="A2762" t="s">
        <v>5733</v>
      </c>
      <c r="B2762" t="s">
        <v>5734</v>
      </c>
      <c r="C2762" t="str">
        <f>IFERROR(VLOOKUP(Table1[[#This Row],[Ticker]],[1]!Table2[[Symbol]:[Industry]],2,FALSE),"-")</f>
        <v>-</v>
      </c>
      <c r="D2762" t="s">
        <v>46</v>
      </c>
      <c r="E2762">
        <v>135.35973627000001</v>
      </c>
      <c r="F2762">
        <v>142.94999999999999</v>
      </c>
      <c r="G2762">
        <v>17.606889133652999</v>
      </c>
      <c r="H2762">
        <v>-19.278360043639601</v>
      </c>
      <c r="I2762">
        <v>-63.802086733559399</v>
      </c>
      <c r="J2762">
        <v>0.389870328026097</v>
      </c>
      <c r="K2762">
        <v>155.479354478576</v>
      </c>
      <c r="L2762">
        <v>172.99843867350299</v>
      </c>
      <c r="M2762">
        <v>44.952795958878099</v>
      </c>
      <c r="N2762">
        <v>1.09944134078212</v>
      </c>
      <c r="O2762">
        <v>140.64358167191301</v>
      </c>
      <c r="P2762">
        <v>81.408629441624299</v>
      </c>
      <c r="Q2762">
        <v>0.141011916798718</v>
      </c>
    </row>
    <row r="2763" spans="1:17" hidden="1" x14ac:dyDescent="0.3">
      <c r="A2763" t="s">
        <v>5735</v>
      </c>
      <c r="B2763" t="s">
        <v>5736</v>
      </c>
      <c r="C2763" t="str">
        <f>IFERROR(VLOOKUP(Table1[[#This Row],[Ticker]],[1]!Table2[[Symbol]:[Industry]],2,FALSE),"-")</f>
        <v>-</v>
      </c>
      <c r="D2763" t="s">
        <v>139</v>
      </c>
      <c r="E2763">
        <v>135.34584219000001</v>
      </c>
      <c r="F2763">
        <v>177.15</v>
      </c>
      <c r="G2763">
        <v>101.986147577712</v>
      </c>
      <c r="H2763">
        <v>33.705712358749402</v>
      </c>
      <c r="I2763">
        <v>-12.200230749842</v>
      </c>
      <c r="J2763">
        <v>-11.768031816718601</v>
      </c>
      <c r="K2763">
        <v>157.56243736942699</v>
      </c>
      <c r="L2763">
        <v>134.39574744266599</v>
      </c>
      <c r="M2763">
        <v>56.884620709415103</v>
      </c>
      <c r="N2763">
        <v>1.8373799673426501</v>
      </c>
      <c r="O2763">
        <v>15.777589613322</v>
      </c>
      <c r="P2763">
        <v>136.19999999999999</v>
      </c>
      <c r="Q2763">
        <v>0.101911346980375</v>
      </c>
    </row>
    <row r="2764" spans="1:17" hidden="1" x14ac:dyDescent="0.3">
      <c r="A2764" t="s">
        <v>5737</v>
      </c>
      <c r="B2764" t="s">
        <v>5738</v>
      </c>
      <c r="C2764" t="str">
        <f>IFERROR(VLOOKUP(Table1[[#This Row],[Ticker]],[1]!Table2[[Symbol]:[Industry]],2,FALSE),"-")</f>
        <v>-</v>
      </c>
      <c r="D2764" t="s">
        <v>5739</v>
      </c>
      <c r="E2764">
        <v>135.09353963999999</v>
      </c>
      <c r="F2764">
        <v>82.67</v>
      </c>
      <c r="G2764">
        <v>-5.4484554132812599</v>
      </c>
      <c r="H2764">
        <v>16.358851432900899</v>
      </c>
      <c r="I2764">
        <v>54.242938471047601</v>
      </c>
      <c r="J2764">
        <v>7.4929990326392799</v>
      </c>
      <c r="K2764">
        <v>71.160663770875004</v>
      </c>
      <c r="M2764">
        <v>85.733993525957601</v>
      </c>
      <c r="N2764">
        <v>0.81361702127659496</v>
      </c>
      <c r="O2764">
        <v>4.0280633845409302</v>
      </c>
      <c r="P2764">
        <v>111.974358974358</v>
      </c>
    </row>
    <row r="2765" spans="1:17" hidden="1" x14ac:dyDescent="0.3">
      <c r="A2765" t="s">
        <v>5740</v>
      </c>
      <c r="B2765" t="s">
        <v>5741</v>
      </c>
      <c r="C2765" t="str">
        <f>IFERROR(VLOOKUP(Table1[[#This Row],[Ticker]],[1]!Table2[[Symbol]:[Industry]],2,FALSE),"-")</f>
        <v>-</v>
      </c>
      <c r="D2765" t="s">
        <v>101</v>
      </c>
      <c r="E2765">
        <v>134.9</v>
      </c>
      <c r="F2765">
        <v>28</v>
      </c>
      <c r="G2765">
        <v>44.148798591295296</v>
      </c>
      <c r="H2765">
        <v>1.5773170144950099</v>
      </c>
      <c r="I2765">
        <v>15.501896002917499</v>
      </c>
      <c r="J2765">
        <v>1.75948039012281</v>
      </c>
      <c r="K2765">
        <v>26.397604295836999</v>
      </c>
      <c r="L2765">
        <v>23.894461460351</v>
      </c>
      <c r="M2765">
        <v>55.672064559080603</v>
      </c>
      <c r="N2765">
        <v>0.55159795412396995</v>
      </c>
      <c r="O2765">
        <v>31.428571428571399</v>
      </c>
      <c r="P2765">
        <v>75</v>
      </c>
      <c r="Q2765">
        <v>9.5734408268539004E-2</v>
      </c>
    </row>
    <row r="2766" spans="1:17" hidden="1" x14ac:dyDescent="0.3">
      <c r="A2766" t="s">
        <v>5742</v>
      </c>
      <c r="B2766" t="s">
        <v>5743</v>
      </c>
      <c r="C2766" t="str">
        <f>IFERROR(VLOOKUP(Table1[[#This Row],[Ticker]],[1]!Table2[[Symbol]:[Industry]],2,FALSE),"-")</f>
        <v>-</v>
      </c>
      <c r="D2766" t="s">
        <v>139</v>
      </c>
      <c r="E2766">
        <v>134.858925</v>
      </c>
      <c r="F2766">
        <v>42.15</v>
      </c>
      <c r="K2766">
        <v>41.094271927697299</v>
      </c>
      <c r="L2766">
        <v>39.061986140059297</v>
      </c>
      <c r="M2766">
        <v>77.450142708280893</v>
      </c>
      <c r="N2766">
        <v>1</v>
      </c>
      <c r="Q2766">
        <v>5.6226245136147997E-2</v>
      </c>
    </row>
    <row r="2767" spans="1:17" hidden="1" x14ac:dyDescent="0.3">
      <c r="A2767" t="s">
        <v>5744</v>
      </c>
      <c r="B2767" t="s">
        <v>5745</v>
      </c>
      <c r="C2767" t="str">
        <f>IFERROR(VLOOKUP(Table1[[#This Row],[Ticker]],[1]!Table2[[Symbol]:[Industry]],2,FALSE),"-")</f>
        <v>-</v>
      </c>
      <c r="D2767" t="s">
        <v>139</v>
      </c>
      <c r="E2767">
        <v>134.81387580000001</v>
      </c>
      <c r="F2767">
        <v>10.25</v>
      </c>
      <c r="G2767">
        <v>39.657242716340299</v>
      </c>
      <c r="H2767">
        <v>-10.335244898066801</v>
      </c>
      <c r="I2767">
        <v>-8.9995284985068906</v>
      </c>
      <c r="J2767">
        <v>-5.1505316525664204</v>
      </c>
      <c r="K2767">
        <v>11.0099839911566</v>
      </c>
      <c r="L2767">
        <v>9.6494528676412408</v>
      </c>
      <c r="M2767">
        <v>28.936938030756199</v>
      </c>
      <c r="N2767">
        <v>0.13167741091492099</v>
      </c>
      <c r="O2767">
        <v>63.512195121951201</v>
      </c>
      <c r="P2767">
        <v>70.8333333333333</v>
      </c>
      <c r="Q2767">
        <v>8.0438953408541999E-2</v>
      </c>
    </row>
    <row r="2768" spans="1:17" hidden="1" x14ac:dyDescent="0.3">
      <c r="A2768" t="s">
        <v>5746</v>
      </c>
      <c r="B2768" t="s">
        <v>5747</v>
      </c>
      <c r="C2768" t="str">
        <f>IFERROR(VLOOKUP(Table1[[#This Row],[Ticker]],[1]!Table2[[Symbol]:[Industry]],2,FALSE),"-")</f>
        <v>-</v>
      </c>
      <c r="D2768" t="s">
        <v>127</v>
      </c>
      <c r="E2768">
        <v>134.73212759500001</v>
      </c>
      <c r="F2768">
        <v>6.76</v>
      </c>
      <c r="G2768">
        <v>-29.169006791727298</v>
      </c>
      <c r="H2768">
        <v>-2.1651837194097401</v>
      </c>
      <c r="I2768">
        <v>-38.765414786132297</v>
      </c>
      <c r="J2768">
        <v>-2.0023796870328399</v>
      </c>
      <c r="K2768">
        <v>7.0739390069945296</v>
      </c>
      <c r="L2768">
        <v>7.6592718534568398</v>
      </c>
      <c r="M2768">
        <v>49.462405498256601</v>
      </c>
      <c r="N2768">
        <v>1.0938959492964899</v>
      </c>
      <c r="O2768">
        <v>81.2130177514792</v>
      </c>
      <c r="P2768">
        <v>11.5511551155115</v>
      </c>
      <c r="Q2768">
        <v>4.0277410499351997E-2</v>
      </c>
    </row>
    <row r="2769" spans="1:17" hidden="1" x14ac:dyDescent="0.3">
      <c r="A2769" t="s">
        <v>5748</v>
      </c>
      <c r="B2769" t="s">
        <v>5749</v>
      </c>
      <c r="C2769" t="str">
        <f>IFERROR(VLOOKUP(Table1[[#This Row],[Ticker]],[1]!Table2[[Symbol]:[Industry]],2,FALSE),"-")</f>
        <v>-</v>
      </c>
      <c r="D2769" t="s">
        <v>632</v>
      </c>
      <c r="E2769">
        <v>134.592186</v>
      </c>
      <c r="F2769">
        <v>1829.3</v>
      </c>
      <c r="G2769">
        <v>73.580199557478906</v>
      </c>
      <c r="H2769">
        <v>4.0133498163814698</v>
      </c>
      <c r="I2769">
        <v>81.728797422538506</v>
      </c>
      <c r="J2769">
        <v>-5.8621317645249196</v>
      </c>
      <c r="K2769">
        <v>1814.7804171263899</v>
      </c>
      <c r="L2769">
        <v>1307.49868392395</v>
      </c>
      <c r="M2769">
        <v>32.042986591631902</v>
      </c>
      <c r="N2769">
        <v>0.75036710719530098</v>
      </c>
      <c r="O2769">
        <v>26.146613458699999</v>
      </c>
      <c r="P2769">
        <v>147.570713222357</v>
      </c>
      <c r="Q2769">
        <v>8.4563945280812E-2</v>
      </c>
    </row>
    <row r="2770" spans="1:17" hidden="1" x14ac:dyDescent="0.3">
      <c r="A2770" t="s">
        <v>5750</v>
      </c>
      <c r="B2770" t="s">
        <v>5751</v>
      </c>
      <c r="C2770" t="str">
        <f>IFERROR(VLOOKUP(Table1[[#This Row],[Ticker]],[1]!Table2[[Symbol]:[Industry]],2,FALSE),"-")</f>
        <v>-</v>
      </c>
      <c r="D2770" t="s">
        <v>335</v>
      </c>
      <c r="E2770">
        <v>134.40119000000001</v>
      </c>
      <c r="F2770">
        <v>90.5</v>
      </c>
      <c r="G2770">
        <v>22.849583106289099</v>
      </c>
      <c r="H2770">
        <v>-23.453563216385199</v>
      </c>
      <c r="I2770">
        <v>38.486094366542602</v>
      </c>
      <c r="J2770">
        <v>-4.3612925567370802</v>
      </c>
      <c r="K2770">
        <v>96.587478924219099</v>
      </c>
      <c r="M2770">
        <v>38.0255043024816</v>
      </c>
      <c r="N2770">
        <v>0.28661126500461598</v>
      </c>
      <c r="O2770">
        <v>45.8563535911602</v>
      </c>
      <c r="P2770">
        <v>60.8888888888888</v>
      </c>
    </row>
    <row r="2771" spans="1:17" hidden="1" x14ac:dyDescent="0.3">
      <c r="A2771" t="s">
        <v>5752</v>
      </c>
      <c r="B2771" t="s">
        <v>5753</v>
      </c>
      <c r="C2771" t="str">
        <f>IFERROR(VLOOKUP(Table1[[#This Row],[Ticker]],[1]!Table2[[Symbol]:[Industry]],2,FALSE),"-")</f>
        <v>-</v>
      </c>
      <c r="D2771" t="s">
        <v>770</v>
      </c>
      <c r="E2771">
        <v>134.19104895000001</v>
      </c>
      <c r="F2771">
        <v>52.88</v>
      </c>
      <c r="G2771">
        <v>45.625473189319699</v>
      </c>
      <c r="H2771">
        <v>12.5100413330461</v>
      </c>
      <c r="I2771">
        <v>32.3542608331217</v>
      </c>
      <c r="J2771">
        <v>9.4003487526220706</v>
      </c>
      <c r="K2771">
        <v>48.775487203180802</v>
      </c>
      <c r="L2771">
        <v>40.913440688878502</v>
      </c>
      <c r="M2771">
        <v>52.502133402377602</v>
      </c>
      <c r="N2771">
        <v>0.76432088977877</v>
      </c>
      <c r="O2771">
        <v>13.483358547655</v>
      </c>
      <c r="Q2771">
        <v>0.24485394555409201</v>
      </c>
    </row>
    <row r="2772" spans="1:17" hidden="1" x14ac:dyDescent="0.3">
      <c r="A2772" t="s">
        <v>5754</v>
      </c>
      <c r="B2772" t="s">
        <v>5755</v>
      </c>
      <c r="C2772" t="str">
        <f>IFERROR(VLOOKUP(Table1[[#This Row],[Ticker]],[1]!Table2[[Symbol]:[Industry]],2,FALSE),"-")</f>
        <v>-</v>
      </c>
      <c r="D2772" t="s">
        <v>306</v>
      </c>
      <c r="E2772">
        <v>134.02839562400001</v>
      </c>
      <c r="F2772">
        <v>64.930000000000007</v>
      </c>
      <c r="G2772">
        <v>-28.8942744038211</v>
      </c>
      <c r="H2772">
        <v>13.881844722972399</v>
      </c>
      <c r="I2772">
        <v>-3.3067744186560302</v>
      </c>
      <c r="J2772">
        <v>13.0037868083422</v>
      </c>
      <c r="K2772">
        <v>58.321527430782801</v>
      </c>
      <c r="L2772">
        <v>56.803988672470297</v>
      </c>
      <c r="M2772">
        <v>63.961785564069203</v>
      </c>
      <c r="N2772">
        <v>1.7301760199385401</v>
      </c>
      <c r="O2772">
        <v>10.580625288772501</v>
      </c>
      <c r="P2772">
        <v>45.485099708716099</v>
      </c>
      <c r="Q2772">
        <v>-1.7402964933511001E-2</v>
      </c>
    </row>
    <row r="2773" spans="1:17" hidden="1" x14ac:dyDescent="0.3">
      <c r="A2773" t="s">
        <v>5756</v>
      </c>
      <c r="B2773" t="s">
        <v>5757</v>
      </c>
      <c r="C2773" t="str">
        <f>IFERROR(VLOOKUP(Table1[[#This Row],[Ticker]],[1]!Table2[[Symbol]:[Industry]],2,FALSE),"-")</f>
        <v>-</v>
      </c>
      <c r="E2773">
        <v>133.66634450000001</v>
      </c>
      <c r="F2773">
        <v>38.200000000000003</v>
      </c>
      <c r="G2773">
        <v>-21.210678532887599</v>
      </c>
      <c r="H2773">
        <v>16.002899016868799</v>
      </c>
      <c r="I2773">
        <v>-17.7604278749461</v>
      </c>
      <c r="J2773">
        <v>2.4922914261453899</v>
      </c>
      <c r="K2773">
        <v>35.082155133196103</v>
      </c>
      <c r="L2773">
        <v>34.2320363069433</v>
      </c>
      <c r="M2773">
        <v>55.390035173257097</v>
      </c>
      <c r="N2773">
        <v>1.39154083455106</v>
      </c>
      <c r="O2773">
        <v>36.832460732984202</v>
      </c>
      <c r="P2773">
        <v>52.677857713828899</v>
      </c>
      <c r="Q2773">
        <v>2.5472731443725999E-2</v>
      </c>
    </row>
    <row r="2774" spans="1:17" hidden="1" x14ac:dyDescent="0.3">
      <c r="A2774" t="s">
        <v>5758</v>
      </c>
      <c r="B2774" t="s">
        <v>5759</v>
      </c>
      <c r="C2774" t="str">
        <f>IFERROR(VLOOKUP(Table1[[#This Row],[Ticker]],[1]!Table2[[Symbol]:[Industry]],2,FALSE),"-")</f>
        <v>-</v>
      </c>
      <c r="D2774" t="s">
        <v>1190</v>
      </c>
      <c r="E2774">
        <v>133.33768071599999</v>
      </c>
      <c r="F2774">
        <v>23.43</v>
      </c>
      <c r="G2774">
        <v>-23.3126319837396</v>
      </c>
      <c r="H2774">
        <v>-5.3706307994321802</v>
      </c>
      <c r="I2774">
        <v>-18.063772987105601</v>
      </c>
      <c r="J2774">
        <v>-2.5019323447363102</v>
      </c>
      <c r="K2774">
        <v>23.261211639985</v>
      </c>
      <c r="L2774">
        <v>23.094896651093102</v>
      </c>
      <c r="M2774">
        <v>48.0065631967013</v>
      </c>
      <c r="N2774">
        <v>0.81807677238631404</v>
      </c>
      <c r="O2774">
        <v>51.429790866410499</v>
      </c>
      <c r="P2774">
        <v>25.967741935483801</v>
      </c>
      <c r="Q2774">
        <v>6.1459810111414E-2</v>
      </c>
    </row>
    <row r="2775" spans="1:17" hidden="1" x14ac:dyDescent="0.3">
      <c r="A2775" t="s">
        <v>5760</v>
      </c>
      <c r="B2775" t="s">
        <v>5761</v>
      </c>
      <c r="C2775" t="str">
        <f>IFERROR(VLOOKUP(Table1[[#This Row],[Ticker]],[1]!Table2[[Symbol]:[Industry]],2,FALSE),"-")</f>
        <v>-</v>
      </c>
      <c r="D2775" t="s">
        <v>2583</v>
      </c>
      <c r="E2775">
        <v>133.16643999999999</v>
      </c>
      <c r="F2775">
        <v>94.75</v>
      </c>
      <c r="G2775">
        <v>-36.653002748600699</v>
      </c>
      <c r="H2775">
        <v>-7.5769703435163303</v>
      </c>
      <c r="I2775">
        <v>-23.065744198552402</v>
      </c>
      <c r="J2775">
        <v>4.8834633087749102E-2</v>
      </c>
      <c r="K2775">
        <v>95.047872716134606</v>
      </c>
      <c r="L2775">
        <v>96.779199965876501</v>
      </c>
      <c r="M2775">
        <v>50.025938597575603</v>
      </c>
      <c r="N2775">
        <v>0.50017761989342802</v>
      </c>
      <c r="O2775">
        <v>46.385224274406298</v>
      </c>
      <c r="P2775">
        <v>14.709443099273599</v>
      </c>
    </row>
    <row r="2776" spans="1:17" hidden="1" x14ac:dyDescent="0.3">
      <c r="A2776" t="s">
        <v>5762</v>
      </c>
      <c r="B2776" t="s">
        <v>5763</v>
      </c>
      <c r="C2776" t="str">
        <f>IFERROR(VLOOKUP(Table1[[#This Row],[Ticker]],[1]!Table2[[Symbol]:[Industry]],2,FALSE),"-")</f>
        <v>-</v>
      </c>
      <c r="D2776" t="s">
        <v>127</v>
      </c>
      <c r="E2776">
        <v>133.02695095999999</v>
      </c>
      <c r="F2776">
        <v>9.5299999999999994</v>
      </c>
      <c r="G2776">
        <v>-18.950291398593301</v>
      </c>
      <c r="H2776">
        <v>-1.4094033681698599</v>
      </c>
      <c r="I2776">
        <v>-17.865107364085699</v>
      </c>
      <c r="J2776">
        <v>-2.5147317101762101</v>
      </c>
      <c r="K2776">
        <v>9.3066156257570505</v>
      </c>
      <c r="L2776">
        <v>10.448591885973601</v>
      </c>
      <c r="M2776">
        <v>50.604617704968902</v>
      </c>
      <c r="N2776">
        <v>1.1486869786650999</v>
      </c>
      <c r="O2776">
        <v>30.115424973766999</v>
      </c>
      <c r="P2776">
        <v>26.225165562913901</v>
      </c>
    </row>
    <row r="2777" spans="1:17" hidden="1" x14ac:dyDescent="0.3">
      <c r="A2777" t="s">
        <v>5764</v>
      </c>
      <c r="B2777" t="s">
        <v>5765</v>
      </c>
      <c r="C2777" t="str">
        <f>IFERROR(VLOOKUP(Table1[[#This Row],[Ticker]],[1]!Table2[[Symbol]:[Industry]],2,FALSE),"-")</f>
        <v>-</v>
      </c>
      <c r="D2777" t="s">
        <v>51</v>
      </c>
      <c r="E2777">
        <v>132.92005846199999</v>
      </c>
      <c r="F2777">
        <v>24.31</v>
      </c>
      <c r="G2777">
        <v>-4.1311699515649698</v>
      </c>
      <c r="H2777">
        <v>8.9228722795133493</v>
      </c>
      <c r="I2777">
        <v>14.1572267954515</v>
      </c>
      <c r="J2777">
        <v>5.5565818393981798</v>
      </c>
      <c r="K2777">
        <v>22.855819845449599</v>
      </c>
      <c r="L2777">
        <v>20.2406356150357</v>
      </c>
      <c r="M2777">
        <v>61.005145320033201</v>
      </c>
      <c r="N2777">
        <v>1.08081328915996</v>
      </c>
      <c r="O2777">
        <v>28.3422459893048</v>
      </c>
      <c r="P2777">
        <v>73.642857142857096</v>
      </c>
      <c r="Q2777">
        <v>8.1695189065832993E-2</v>
      </c>
    </row>
    <row r="2778" spans="1:17" hidden="1" x14ac:dyDescent="0.3">
      <c r="A2778" t="s">
        <v>5766</v>
      </c>
      <c r="B2778" t="s">
        <v>5767</v>
      </c>
      <c r="C2778" t="str">
        <f>IFERROR(VLOOKUP(Table1[[#This Row],[Ticker]],[1]!Table2[[Symbol]:[Industry]],2,FALSE),"-")</f>
        <v>-</v>
      </c>
      <c r="D2778" t="s">
        <v>317</v>
      </c>
      <c r="E2778">
        <v>132.866039739</v>
      </c>
      <c r="F2778">
        <v>56.73</v>
      </c>
      <c r="G2778">
        <v>164.050152441004</v>
      </c>
      <c r="H2778">
        <v>7.6391056267533299</v>
      </c>
      <c r="I2778">
        <v>10.855742909969999</v>
      </c>
      <c r="J2778">
        <v>-9.1221211819724797</v>
      </c>
      <c r="K2778">
        <v>52.598763568457798</v>
      </c>
      <c r="L2778">
        <v>42.608961849514898</v>
      </c>
      <c r="M2778">
        <v>32.477325148828697</v>
      </c>
      <c r="N2778">
        <v>0.22992234958291199</v>
      </c>
      <c r="O2778">
        <v>32.117045654856298</v>
      </c>
      <c r="P2778">
        <v>201.68833154916601</v>
      </c>
      <c r="Q2778">
        <v>0.12486696817649499</v>
      </c>
    </row>
    <row r="2779" spans="1:17" hidden="1" x14ac:dyDescent="0.3">
      <c r="A2779" t="s">
        <v>5768</v>
      </c>
      <c r="B2779" t="s">
        <v>5769</v>
      </c>
      <c r="C2779" t="str">
        <f>IFERROR(VLOOKUP(Table1[[#This Row],[Ticker]],[1]!Table2[[Symbol]:[Industry]],2,FALSE),"-")</f>
        <v>-</v>
      </c>
      <c r="D2779" t="s">
        <v>262</v>
      </c>
      <c r="E2779">
        <v>132.76293089999999</v>
      </c>
      <c r="F2779">
        <v>1685</v>
      </c>
      <c r="G2779">
        <v>90.382083830045204</v>
      </c>
      <c r="H2779">
        <v>14.0299064325326</v>
      </c>
      <c r="I2779">
        <v>-17.488596209873201</v>
      </c>
      <c r="J2779">
        <v>17.2077870441125</v>
      </c>
      <c r="K2779">
        <v>1512.5765001270699</v>
      </c>
      <c r="L2779">
        <v>1363.6517104720799</v>
      </c>
      <c r="M2779">
        <v>73.728053349608402</v>
      </c>
      <c r="N2779">
        <v>1.5037379850480499</v>
      </c>
      <c r="O2779">
        <v>11.913946587537</v>
      </c>
      <c r="P2779">
        <v>131.77441540577701</v>
      </c>
      <c r="Q2779">
        <v>0.105508798650554</v>
      </c>
    </row>
    <row r="2780" spans="1:17" hidden="1" x14ac:dyDescent="0.3">
      <c r="A2780" t="s">
        <v>5770</v>
      </c>
      <c r="B2780" t="s">
        <v>5771</v>
      </c>
      <c r="C2780" t="str">
        <f>IFERROR(VLOOKUP(Table1[[#This Row],[Ticker]],[1]!Table2[[Symbol]:[Industry]],2,FALSE),"-")</f>
        <v>-</v>
      </c>
      <c r="D2780" t="s">
        <v>2205</v>
      </c>
      <c r="E2780">
        <v>132.74343719999999</v>
      </c>
      <c r="F2780">
        <v>61.14</v>
      </c>
      <c r="G2780">
        <v>446.48457697919798</v>
      </c>
      <c r="H2780">
        <v>76.492475298523203</v>
      </c>
      <c r="I2780">
        <v>183.97075491546201</v>
      </c>
      <c r="J2780">
        <v>20.426691669660499</v>
      </c>
      <c r="K2780">
        <v>39.705051252602999</v>
      </c>
      <c r="L2780">
        <v>28.6674201580317</v>
      </c>
      <c r="M2780">
        <v>92.466241549156706</v>
      </c>
      <c r="N2780">
        <v>1.4200275782510301</v>
      </c>
      <c r="O2780">
        <v>0</v>
      </c>
      <c r="P2780">
        <v>511.4</v>
      </c>
      <c r="Q2780">
        <v>0.17464234860646899</v>
      </c>
    </row>
    <row r="2781" spans="1:17" hidden="1" x14ac:dyDescent="0.3">
      <c r="A2781" t="s">
        <v>5772</v>
      </c>
      <c r="B2781" t="s">
        <v>5773</v>
      </c>
      <c r="C2781" t="str">
        <f>IFERROR(VLOOKUP(Table1[[#This Row],[Ticker]],[1]!Table2[[Symbol]:[Industry]],2,FALSE),"-")</f>
        <v>-</v>
      </c>
      <c r="D2781" t="s">
        <v>528</v>
      </c>
      <c r="E2781">
        <v>132.44</v>
      </c>
      <c r="F2781">
        <v>165</v>
      </c>
      <c r="G2781">
        <v>430.50740197211701</v>
      </c>
      <c r="H2781">
        <v>10.082659601607</v>
      </c>
      <c r="I2781">
        <v>92.1222663732879</v>
      </c>
      <c r="J2781">
        <v>-2.8898121742774499</v>
      </c>
      <c r="K2781">
        <v>153.871241857098</v>
      </c>
      <c r="L2781">
        <v>113.31767975612399</v>
      </c>
      <c r="M2781">
        <v>48.7840107055559</v>
      </c>
      <c r="N2781">
        <v>0.59659239842725997</v>
      </c>
      <c r="O2781">
        <v>10.8484848484848</v>
      </c>
      <c r="P2781">
        <v>460.27164685908298</v>
      </c>
      <c r="Q2781">
        <v>0.18217153555517501</v>
      </c>
    </row>
    <row r="2782" spans="1:17" hidden="1" x14ac:dyDescent="0.3">
      <c r="A2782" t="s">
        <v>5774</v>
      </c>
      <c r="B2782" t="s">
        <v>5775</v>
      </c>
      <c r="C2782" t="str">
        <f>IFERROR(VLOOKUP(Table1[[#This Row],[Ticker]],[1]!Table2[[Symbol]:[Industry]],2,FALSE),"-")</f>
        <v>-</v>
      </c>
      <c r="D2782" t="s">
        <v>46</v>
      </c>
      <c r="E2782">
        <v>132.35041887</v>
      </c>
      <c r="F2782">
        <v>6.33</v>
      </c>
      <c r="G2782">
        <v>30.488919669996498</v>
      </c>
      <c r="H2782">
        <v>-14.0445097184428</v>
      </c>
      <c r="I2782">
        <v>-34.505092117277997</v>
      </c>
      <c r="J2782">
        <v>-1.1390703345148501</v>
      </c>
      <c r="K2782">
        <v>6.0953140443907401</v>
      </c>
      <c r="L2782">
        <v>4.6395566911189601</v>
      </c>
      <c r="M2782">
        <v>8.9537849917945795</v>
      </c>
      <c r="N2782">
        <v>0.18676796993112199</v>
      </c>
      <c r="O2782">
        <v>52.448657187993597</v>
      </c>
      <c r="P2782">
        <v>71.081081081080995</v>
      </c>
      <c r="Q2782">
        <v>3.7401771860567E-2</v>
      </c>
    </row>
    <row r="2783" spans="1:17" hidden="1" x14ac:dyDescent="0.3">
      <c r="A2783" t="s">
        <v>5776</v>
      </c>
      <c r="B2783" t="s">
        <v>5777</v>
      </c>
      <c r="C2783" t="str">
        <f>IFERROR(VLOOKUP(Table1[[#This Row],[Ticker]],[1]!Table2[[Symbol]:[Industry]],2,FALSE),"-")</f>
        <v>-</v>
      </c>
      <c r="D2783" t="s">
        <v>72</v>
      </c>
      <c r="E2783">
        <v>132.14845439999999</v>
      </c>
      <c r="F2783">
        <v>97</v>
      </c>
      <c r="G2783">
        <v>3.75261677855412</v>
      </c>
      <c r="H2783">
        <v>-1.3375607079763501</v>
      </c>
      <c r="I2783">
        <v>-3.8377961622435799</v>
      </c>
      <c r="J2783">
        <v>-6.9917346070568298</v>
      </c>
      <c r="K2783">
        <v>96.585146307572401</v>
      </c>
      <c r="L2783">
        <v>89.468593276935593</v>
      </c>
      <c r="M2783">
        <v>41.455724854648402</v>
      </c>
      <c r="N2783">
        <v>0.60905571021727301</v>
      </c>
      <c r="O2783">
        <v>38.041237113401998</v>
      </c>
      <c r="P2783">
        <v>51.5625</v>
      </c>
      <c r="Q2783">
        <v>2.6207154118649999E-2</v>
      </c>
    </row>
    <row r="2784" spans="1:17" hidden="1" x14ac:dyDescent="0.3">
      <c r="A2784" t="s">
        <v>5778</v>
      </c>
      <c r="B2784" t="s">
        <v>5779</v>
      </c>
      <c r="C2784" t="str">
        <f>IFERROR(VLOOKUP(Table1[[#This Row],[Ticker]],[1]!Table2[[Symbol]:[Industry]],2,FALSE),"-")</f>
        <v>-</v>
      </c>
      <c r="D2784" t="s">
        <v>971</v>
      </c>
      <c r="E2784">
        <v>131.90958000000001</v>
      </c>
      <c r="F2784">
        <v>215.91</v>
      </c>
      <c r="G2784">
        <v>-18.182849538128199</v>
      </c>
      <c r="H2784">
        <v>-15.7977145209857</v>
      </c>
      <c r="I2784">
        <v>0.23137654277949099</v>
      </c>
      <c r="J2784">
        <v>-1.0395228232026299</v>
      </c>
      <c r="K2784">
        <v>216.43229428565701</v>
      </c>
      <c r="L2784">
        <v>198.030777310015</v>
      </c>
      <c r="M2784">
        <v>49.838272444403501</v>
      </c>
      <c r="N2784">
        <v>0.37348046326971601</v>
      </c>
      <c r="O2784">
        <v>43.184660275114602</v>
      </c>
      <c r="P2784">
        <v>41.3948919449901</v>
      </c>
      <c r="Q2784">
        <v>0.126319043976267</v>
      </c>
    </row>
    <row r="2785" spans="1:17" hidden="1" x14ac:dyDescent="0.3">
      <c r="A2785" t="s">
        <v>5780</v>
      </c>
      <c r="B2785" t="s">
        <v>5781</v>
      </c>
      <c r="C2785" t="str">
        <f>IFERROR(VLOOKUP(Table1[[#This Row],[Ticker]],[1]!Table2[[Symbol]:[Industry]],2,FALSE),"-")</f>
        <v>-</v>
      </c>
      <c r="D2785" t="s">
        <v>1848</v>
      </c>
      <c r="E2785">
        <v>131.82749999999999</v>
      </c>
      <c r="F2785">
        <v>12.98</v>
      </c>
      <c r="G2785">
        <v>73.0482551130345</v>
      </c>
      <c r="H2785">
        <v>-9.1210285675714999</v>
      </c>
      <c r="I2785">
        <v>15.026495229009299</v>
      </c>
      <c r="J2785">
        <v>-1.3689553919861199</v>
      </c>
      <c r="K2785">
        <v>13.047314056981399</v>
      </c>
      <c r="L2785">
        <v>11.2545301480072</v>
      </c>
      <c r="M2785">
        <v>47.287966144462402</v>
      </c>
      <c r="N2785">
        <v>0.32523260204112098</v>
      </c>
      <c r="O2785">
        <v>32.126348228043099</v>
      </c>
      <c r="P2785">
        <v>127.719298245614</v>
      </c>
      <c r="Q2785">
        <v>-2.2324001438149998E-2</v>
      </c>
    </row>
    <row r="2786" spans="1:17" hidden="1" x14ac:dyDescent="0.3">
      <c r="A2786" t="s">
        <v>5782</v>
      </c>
      <c r="B2786" t="s">
        <v>5783</v>
      </c>
      <c r="C2786" t="str">
        <f>IFERROR(VLOOKUP(Table1[[#This Row],[Ticker]],[1]!Table2[[Symbol]:[Industry]],2,FALSE),"-")</f>
        <v>-</v>
      </c>
      <c r="D2786" t="s">
        <v>577</v>
      </c>
      <c r="E2786">
        <v>131.46299264999999</v>
      </c>
      <c r="F2786">
        <v>68.7</v>
      </c>
      <c r="G2786">
        <v>-56.130804372496002</v>
      </c>
      <c r="H2786">
        <v>-6.6545028452318302</v>
      </c>
      <c r="I2786">
        <v>-25.8811054956908</v>
      </c>
      <c r="J2786">
        <v>-4.9520199748026297</v>
      </c>
      <c r="K2786">
        <v>69.068771941152704</v>
      </c>
      <c r="L2786">
        <v>77.605173652879898</v>
      </c>
      <c r="M2786">
        <v>27.065303044585399</v>
      </c>
      <c r="N2786">
        <v>0.92559241706161099</v>
      </c>
      <c r="O2786">
        <v>66.302765647743797</v>
      </c>
      <c r="P2786">
        <v>16.4406779661016</v>
      </c>
    </row>
    <row r="2787" spans="1:17" hidden="1" x14ac:dyDescent="0.3">
      <c r="A2787" t="s">
        <v>5784</v>
      </c>
      <c r="B2787" t="s">
        <v>5785</v>
      </c>
      <c r="C2787" t="str">
        <f>IFERROR(VLOOKUP(Table1[[#This Row],[Ticker]],[1]!Table2[[Symbol]:[Industry]],2,FALSE),"-")</f>
        <v>-</v>
      </c>
      <c r="D2787" t="s">
        <v>262</v>
      </c>
      <c r="E2787">
        <v>131.37706032</v>
      </c>
      <c r="F2787">
        <v>122</v>
      </c>
      <c r="G2787">
        <v>57.783795082288897</v>
      </c>
      <c r="H2787">
        <v>-2.5027695655915601</v>
      </c>
      <c r="I2787">
        <v>62.427982726399399</v>
      </c>
      <c r="J2787">
        <v>-2.6879186268103199</v>
      </c>
      <c r="K2787">
        <v>118.806445562341</v>
      </c>
      <c r="L2787">
        <v>93.138928979373404</v>
      </c>
      <c r="M2787">
        <v>48.551960238915299</v>
      </c>
      <c r="N2787">
        <v>0.42995594713656299</v>
      </c>
      <c r="O2787">
        <v>11.8032786885246</v>
      </c>
      <c r="P2787">
        <v>121.818181818181</v>
      </c>
    </row>
    <row r="2788" spans="1:17" hidden="1" x14ac:dyDescent="0.3">
      <c r="A2788" t="s">
        <v>5786</v>
      </c>
      <c r="B2788" t="s">
        <v>5787</v>
      </c>
      <c r="C2788" t="str">
        <f>IFERROR(VLOOKUP(Table1[[#This Row],[Ticker]],[1]!Table2[[Symbol]:[Industry]],2,FALSE),"-")</f>
        <v>-</v>
      </c>
      <c r="D2788" t="s">
        <v>577</v>
      </c>
      <c r="E2788">
        <v>131.341261438</v>
      </c>
      <c r="F2788">
        <v>127.03</v>
      </c>
      <c r="G2788">
        <v>54.337204388396799</v>
      </c>
      <c r="H2788">
        <v>-6.8006746385141401</v>
      </c>
      <c r="I2788">
        <v>-8.9704488585001005</v>
      </c>
      <c r="J2788">
        <v>4.0696253176590496</v>
      </c>
      <c r="K2788">
        <v>116.068261851301</v>
      </c>
      <c r="L2788">
        <v>104.52409740447899</v>
      </c>
      <c r="M2788">
        <v>54.634140652931301</v>
      </c>
      <c r="N2788">
        <v>0.82698919676474003</v>
      </c>
      <c r="O2788">
        <v>31.3075651420924</v>
      </c>
      <c r="P2788">
        <v>90.879038317054807</v>
      </c>
      <c r="Q2788">
        <v>3.1248624279649001E-2</v>
      </c>
    </row>
    <row r="2789" spans="1:17" hidden="1" x14ac:dyDescent="0.3">
      <c r="A2789" t="s">
        <v>5788</v>
      </c>
      <c r="B2789" t="s">
        <v>5789</v>
      </c>
      <c r="C2789" t="str">
        <f>IFERROR(VLOOKUP(Table1[[#This Row],[Ticker]],[1]!Table2[[Symbol]:[Industry]],2,FALSE),"-")</f>
        <v>-</v>
      </c>
      <c r="D2789" t="s">
        <v>359</v>
      </c>
      <c r="E2789">
        <v>130.88900000000001</v>
      </c>
      <c r="F2789">
        <v>74.19</v>
      </c>
      <c r="G2789">
        <v>-66.004977551596895</v>
      </c>
      <c r="H2789">
        <v>-11.239243198921701</v>
      </c>
      <c r="I2789">
        <v>-33.354734171077801</v>
      </c>
      <c r="J2789">
        <v>0.532238857685709</v>
      </c>
      <c r="K2789">
        <v>72.775096253009906</v>
      </c>
      <c r="L2789">
        <v>86.459351678279603</v>
      </c>
      <c r="M2789">
        <v>58.5152492231366</v>
      </c>
      <c r="N2789">
        <v>0.97097071769326004</v>
      </c>
      <c r="O2789">
        <v>127.11955789189901</v>
      </c>
      <c r="P2789">
        <v>26.152014963441498</v>
      </c>
      <c r="Q2789">
        <v>0.22520569040309901</v>
      </c>
    </row>
    <row r="2790" spans="1:17" hidden="1" x14ac:dyDescent="0.3">
      <c r="A2790" t="s">
        <v>5790</v>
      </c>
      <c r="B2790" t="s">
        <v>5791</v>
      </c>
      <c r="C2790" t="str">
        <f>IFERROR(VLOOKUP(Table1[[#This Row],[Ticker]],[1]!Table2[[Symbol]:[Industry]],2,FALSE),"-")</f>
        <v>-</v>
      </c>
      <c r="D2790" t="s">
        <v>735</v>
      </c>
      <c r="E2790">
        <v>130.80485880000001</v>
      </c>
      <c r="F2790">
        <v>99.8</v>
      </c>
      <c r="G2790">
        <v>163.67886008216101</v>
      </c>
      <c r="H2790">
        <v>-6.4101365836455999</v>
      </c>
      <c r="I2790">
        <v>71.270743059150803</v>
      </c>
      <c r="J2790">
        <v>-6.8533560488005598</v>
      </c>
      <c r="K2790">
        <v>95.115950262281302</v>
      </c>
      <c r="L2790">
        <v>70.050263258533207</v>
      </c>
      <c r="M2790">
        <v>41.2756146336963</v>
      </c>
      <c r="N2790">
        <v>1.2712485681557799</v>
      </c>
      <c r="O2790">
        <v>9.0280561122244496</v>
      </c>
      <c r="P2790">
        <v>193.44310496912601</v>
      </c>
      <c r="Q2790">
        <v>9.1761074646000002E-2</v>
      </c>
    </row>
    <row r="2791" spans="1:17" hidden="1" x14ac:dyDescent="0.3">
      <c r="A2791" t="s">
        <v>5792</v>
      </c>
      <c r="B2791" t="s">
        <v>5793</v>
      </c>
      <c r="C2791" t="str">
        <f>IFERROR(VLOOKUP(Table1[[#This Row],[Ticker]],[1]!Table2[[Symbol]:[Industry]],2,FALSE),"-")</f>
        <v>-</v>
      </c>
      <c r="D2791" t="s">
        <v>46</v>
      </c>
      <c r="E2791">
        <v>130.4897</v>
      </c>
      <c r="F2791">
        <v>155.75</v>
      </c>
      <c r="G2791">
        <v>-5.8384014751258899</v>
      </c>
      <c r="H2791">
        <v>-2.5408812601594302</v>
      </c>
      <c r="I2791">
        <v>-34.214957844259402</v>
      </c>
      <c r="J2791">
        <v>1.3159214821790901</v>
      </c>
      <c r="K2791">
        <v>161.319748830679</v>
      </c>
      <c r="M2791">
        <v>50.696502309677903</v>
      </c>
      <c r="N2791">
        <v>0.51691416153567504</v>
      </c>
      <c r="O2791">
        <v>66.869983948635607</v>
      </c>
      <c r="P2791">
        <v>30.1169590643274</v>
      </c>
    </row>
    <row r="2792" spans="1:17" hidden="1" x14ac:dyDescent="0.3">
      <c r="A2792" t="s">
        <v>5794</v>
      </c>
      <c r="B2792" t="s">
        <v>5795</v>
      </c>
      <c r="C2792" t="str">
        <f>IFERROR(VLOOKUP(Table1[[#This Row],[Ticker]],[1]!Table2[[Symbol]:[Industry]],2,FALSE),"-")</f>
        <v>-</v>
      </c>
      <c r="D2792" t="s">
        <v>306</v>
      </c>
      <c r="E2792">
        <v>130.31748999999999</v>
      </c>
      <c r="F2792">
        <v>33.229999999999997</v>
      </c>
      <c r="G2792">
        <v>71.629694506973806</v>
      </c>
      <c r="H2792">
        <v>-9.1900711528931396</v>
      </c>
      <c r="I2792">
        <v>42.988105616786697</v>
      </c>
      <c r="J2792">
        <v>-3.8966460920905899</v>
      </c>
      <c r="K2792">
        <v>32.872706349061197</v>
      </c>
      <c r="L2792">
        <v>26.7366939807665</v>
      </c>
      <c r="M2792">
        <v>40.137111232624903</v>
      </c>
      <c r="N2792">
        <v>0.35493864673363001</v>
      </c>
      <c r="O2792">
        <v>27.204333433644301</v>
      </c>
      <c r="P2792">
        <v>126.054421768707</v>
      </c>
      <c r="Q2792">
        <v>0.10988528790068</v>
      </c>
    </row>
    <row r="2793" spans="1:17" hidden="1" x14ac:dyDescent="0.3">
      <c r="A2793" t="s">
        <v>5796</v>
      </c>
      <c r="B2793" t="s">
        <v>5797</v>
      </c>
      <c r="C2793" t="str">
        <f>IFERROR(VLOOKUP(Table1[[#This Row],[Ticker]],[1]!Table2[[Symbol]:[Industry]],2,FALSE),"-")</f>
        <v>-</v>
      </c>
      <c r="D2793" t="s">
        <v>51</v>
      </c>
      <c r="E2793">
        <v>130.13202927999899</v>
      </c>
      <c r="F2793">
        <v>115.55</v>
      </c>
      <c r="G2793">
        <v>4.9565199492243197</v>
      </c>
      <c r="H2793">
        <v>19.1454010020705</v>
      </c>
      <c r="I2793">
        <v>20.734544617919099</v>
      </c>
      <c r="J2793">
        <v>9.1285695681615397</v>
      </c>
      <c r="K2793">
        <v>103.448890106024</v>
      </c>
      <c r="L2793">
        <v>100.916475107493</v>
      </c>
      <c r="M2793">
        <v>84.966921305225398</v>
      </c>
      <c r="N2793">
        <v>0.23416460143644699</v>
      </c>
      <c r="O2793">
        <v>45.305062743401102</v>
      </c>
      <c r="P2793">
        <v>52.843915343915299</v>
      </c>
      <c r="Q2793">
        <v>0.120467125214569</v>
      </c>
    </row>
    <row r="2794" spans="1:17" hidden="1" x14ac:dyDescent="0.3">
      <c r="A2794" t="s">
        <v>5798</v>
      </c>
      <c r="B2794" t="s">
        <v>5799</v>
      </c>
      <c r="C2794" t="str">
        <f>IFERROR(VLOOKUP(Table1[[#This Row],[Ticker]],[1]!Table2[[Symbol]:[Industry]],2,FALSE),"-")</f>
        <v>-</v>
      </c>
      <c r="D2794" t="s">
        <v>380</v>
      </c>
      <c r="E2794">
        <v>130.086107</v>
      </c>
      <c r="F2794">
        <v>265</v>
      </c>
      <c r="G2794">
        <v>39.998727566589899</v>
      </c>
      <c r="H2794">
        <v>-10.082633796399101</v>
      </c>
      <c r="I2794">
        <v>39.051457124732998</v>
      </c>
      <c r="J2794">
        <v>-3.1748856031293502</v>
      </c>
      <c r="K2794">
        <v>250.740429062419</v>
      </c>
      <c r="L2794">
        <v>182.42733078716699</v>
      </c>
      <c r="M2794">
        <v>32.224081708664102</v>
      </c>
      <c r="N2794">
        <v>0.1099240091528</v>
      </c>
      <c r="O2794">
        <v>21.415094339622598</v>
      </c>
      <c r="P2794">
        <v>177.777777777777</v>
      </c>
      <c r="Q2794">
        <v>0.18239171537756901</v>
      </c>
    </row>
    <row r="2795" spans="1:17" hidden="1" x14ac:dyDescent="0.3">
      <c r="A2795" t="s">
        <v>5800</v>
      </c>
      <c r="B2795" t="s">
        <v>5801</v>
      </c>
      <c r="C2795" t="str">
        <f>IFERROR(VLOOKUP(Table1[[#This Row],[Ticker]],[1]!Table2[[Symbol]:[Industry]],2,FALSE),"-")</f>
        <v>-</v>
      </c>
      <c r="D2795" t="s">
        <v>412</v>
      </c>
      <c r="E2795">
        <v>130.07353928800001</v>
      </c>
      <c r="F2795">
        <v>11.55</v>
      </c>
      <c r="G2795">
        <v>439.20127235441299</v>
      </c>
      <c r="H2795">
        <v>10.5303109232411</v>
      </c>
      <c r="I2795">
        <v>246.809766373287</v>
      </c>
      <c r="J2795">
        <v>8.9678295683034204</v>
      </c>
      <c r="K2795">
        <v>9.4871847212049296</v>
      </c>
      <c r="L2795">
        <v>6.3602004158257301</v>
      </c>
      <c r="M2795">
        <v>83.961062103783206</v>
      </c>
      <c r="N2795">
        <v>0.52262045535172497</v>
      </c>
      <c r="O2795">
        <v>0</v>
      </c>
      <c r="P2795">
        <v>489.28571428571399</v>
      </c>
      <c r="Q2795">
        <v>0.13698454215115899</v>
      </c>
    </row>
    <row r="2796" spans="1:17" hidden="1" x14ac:dyDescent="0.3">
      <c r="A2796" t="s">
        <v>5802</v>
      </c>
      <c r="B2796" t="s">
        <v>5803</v>
      </c>
      <c r="C2796" t="str">
        <f>IFERROR(VLOOKUP(Table1[[#This Row],[Ticker]],[1]!Table2[[Symbol]:[Industry]],2,FALSE),"-")</f>
        <v>-</v>
      </c>
      <c r="D2796" t="s">
        <v>1684</v>
      </c>
      <c r="E2796">
        <v>130.02585719999999</v>
      </c>
      <c r="F2796">
        <v>60.24</v>
      </c>
      <c r="G2796">
        <v>-8.5570014262008893</v>
      </c>
      <c r="H2796">
        <v>-1.1570561202752001</v>
      </c>
      <c r="I2796">
        <v>0.89995398069680499</v>
      </c>
      <c r="J2796">
        <v>-1.3047155225221301</v>
      </c>
      <c r="K2796">
        <v>59.885494363898502</v>
      </c>
      <c r="L2796">
        <v>57.235787289648101</v>
      </c>
      <c r="M2796">
        <v>57.650387217952897</v>
      </c>
      <c r="N2796">
        <v>0.91154073842955796</v>
      </c>
      <c r="O2796">
        <v>5.7270916334661104</v>
      </c>
      <c r="P2796">
        <v>25.788264773439099</v>
      </c>
      <c r="Q2796">
        <v>-2.9836431339762999E-2</v>
      </c>
    </row>
    <row r="2797" spans="1:17" hidden="1" x14ac:dyDescent="0.3">
      <c r="A2797" t="s">
        <v>5804</v>
      </c>
      <c r="B2797" t="s">
        <v>5805</v>
      </c>
      <c r="C2797" t="str">
        <f>IFERROR(VLOOKUP(Table1[[#This Row],[Ticker]],[1]!Table2[[Symbol]:[Industry]],2,FALSE),"-")</f>
        <v>-</v>
      </c>
      <c r="D2797" t="s">
        <v>262</v>
      </c>
      <c r="E2797">
        <v>129.81573</v>
      </c>
      <c r="F2797">
        <v>120.5</v>
      </c>
      <c r="G2797">
        <v>-72.573926899305206</v>
      </c>
      <c r="H2797">
        <v>-10.695875393629899</v>
      </c>
      <c r="I2797">
        <v>-32.653764728808</v>
      </c>
      <c r="J2797">
        <v>2.5678262172092801</v>
      </c>
      <c r="K2797">
        <v>129.60037003876201</v>
      </c>
      <c r="L2797">
        <v>145.059409022078</v>
      </c>
      <c r="M2797">
        <v>41.898214146607401</v>
      </c>
      <c r="N2797">
        <v>1.2619349856011901</v>
      </c>
      <c r="O2797">
        <v>100.456431535269</v>
      </c>
      <c r="P2797">
        <v>4.7826086956521596</v>
      </c>
      <c r="Q2797">
        <v>0.107225077653645</v>
      </c>
    </row>
    <row r="2798" spans="1:17" hidden="1" x14ac:dyDescent="0.3">
      <c r="A2798" t="s">
        <v>5806</v>
      </c>
      <c r="B2798" t="s">
        <v>5807</v>
      </c>
      <c r="C2798" t="str">
        <f>IFERROR(VLOOKUP(Table1[[#This Row],[Ticker]],[1]!Table2[[Symbol]:[Industry]],2,FALSE),"-")</f>
        <v>-</v>
      </c>
      <c r="D2798" t="s">
        <v>139</v>
      </c>
      <c r="E2798">
        <v>129.6515727</v>
      </c>
      <c r="F2798">
        <v>25.61</v>
      </c>
      <c r="G2798">
        <v>111.15767420992999</v>
      </c>
      <c r="H2798">
        <v>-0.41442442361321702</v>
      </c>
      <c r="I2798">
        <v>36.0775449656633</v>
      </c>
      <c r="J2798">
        <v>-10.6612309993347</v>
      </c>
      <c r="K2798">
        <v>23.332521000433101</v>
      </c>
      <c r="L2798">
        <v>17.8336167493249</v>
      </c>
      <c r="M2798">
        <v>47.9305271203419</v>
      </c>
      <c r="N2798">
        <v>0.39828592936513701</v>
      </c>
      <c r="O2798">
        <v>14.2912924638813</v>
      </c>
      <c r="P2798">
        <v>174.78540772532099</v>
      </c>
      <c r="Q2798">
        <v>0.12017115731490501</v>
      </c>
    </row>
    <row r="2799" spans="1:17" hidden="1" x14ac:dyDescent="0.3">
      <c r="A2799" t="s">
        <v>5808</v>
      </c>
      <c r="B2799" t="s">
        <v>5809</v>
      </c>
      <c r="C2799" t="str">
        <f>IFERROR(VLOOKUP(Table1[[#This Row],[Ticker]],[1]!Table2[[Symbol]:[Industry]],2,FALSE),"-")</f>
        <v>-</v>
      </c>
      <c r="D2799" t="s">
        <v>223</v>
      </c>
      <c r="E2799">
        <v>129.37678341</v>
      </c>
      <c r="F2799">
        <v>421</v>
      </c>
      <c r="G2799">
        <v>11.677045218863499</v>
      </c>
      <c r="H2799">
        <v>2.8151169191261598</v>
      </c>
      <c r="I2799">
        <v>12.584079766816901</v>
      </c>
      <c r="J2799">
        <v>-2.3155409227501398</v>
      </c>
      <c r="K2799">
        <v>406.860842081128</v>
      </c>
      <c r="L2799">
        <v>354.42712906653901</v>
      </c>
      <c r="M2799">
        <v>46.455435884028603</v>
      </c>
      <c r="N2799">
        <v>0.28215388790014201</v>
      </c>
      <c r="O2799">
        <v>24.703087885985699</v>
      </c>
      <c r="P2799">
        <v>60.625715375810699</v>
      </c>
      <c r="Q2799">
        <v>1.2966366735122E-2</v>
      </c>
    </row>
    <row r="2800" spans="1:17" hidden="1" x14ac:dyDescent="0.3">
      <c r="A2800" t="s">
        <v>5810</v>
      </c>
      <c r="B2800" t="s">
        <v>5811</v>
      </c>
      <c r="C2800" t="str">
        <f>IFERROR(VLOOKUP(Table1[[#This Row],[Ticker]],[1]!Table2[[Symbol]:[Industry]],2,FALSE),"-")</f>
        <v>-</v>
      </c>
      <c r="D2800" t="s">
        <v>2205</v>
      </c>
      <c r="E2800">
        <v>129.3472275</v>
      </c>
      <c r="F2800">
        <v>40.229999999999997</v>
      </c>
      <c r="G2800">
        <v>113.317326110013</v>
      </c>
      <c r="H2800">
        <v>31.787049810434599</v>
      </c>
      <c r="I2800">
        <v>46.087320136728799</v>
      </c>
      <c r="J2800">
        <v>23.336663637923699</v>
      </c>
      <c r="K2800">
        <v>31.817637937635801</v>
      </c>
      <c r="L2800">
        <v>26.7817972841768</v>
      </c>
      <c r="M2800">
        <v>76.106197020450594</v>
      </c>
      <c r="N2800">
        <v>2.7480062927289</v>
      </c>
      <c r="O2800">
        <v>12.4533929903057</v>
      </c>
      <c r="P2800">
        <v>153.018867924528</v>
      </c>
      <c r="Q2800">
        <v>0.154941799463441</v>
      </c>
    </row>
    <row r="2801" spans="1:17" hidden="1" x14ac:dyDescent="0.3">
      <c r="A2801" t="s">
        <v>5812</v>
      </c>
      <c r="B2801" t="s">
        <v>5813</v>
      </c>
      <c r="C2801" t="str">
        <f>IFERROR(VLOOKUP(Table1[[#This Row],[Ticker]],[1]!Table2[[Symbol]:[Industry]],2,FALSE),"-")</f>
        <v>-</v>
      </c>
      <c r="D2801" t="s">
        <v>139</v>
      </c>
      <c r="E2801">
        <v>129.3365574</v>
      </c>
      <c r="F2801">
        <v>35.4</v>
      </c>
      <c r="G2801">
        <v>12.0089180523316</v>
      </c>
      <c r="H2801">
        <v>-7.9611734479508103</v>
      </c>
      <c r="I2801">
        <v>-6.9524384405176596</v>
      </c>
      <c r="J2801">
        <v>6.2716707395925502</v>
      </c>
      <c r="K2801">
        <v>36.1629330119315</v>
      </c>
      <c r="L2801">
        <v>32.657634248671897</v>
      </c>
      <c r="M2801">
        <v>48.415181217128399</v>
      </c>
      <c r="N2801">
        <v>0.30647519029773801</v>
      </c>
      <c r="O2801">
        <v>44.039548022598801</v>
      </c>
      <c r="P2801">
        <v>49.052631578947299</v>
      </c>
      <c r="Q2801">
        <v>8.3107623792411003E-2</v>
      </c>
    </row>
    <row r="2802" spans="1:17" hidden="1" x14ac:dyDescent="0.3">
      <c r="A2802" t="s">
        <v>5814</v>
      </c>
      <c r="B2802" t="s">
        <v>5815</v>
      </c>
      <c r="C2802" t="str">
        <f>IFERROR(VLOOKUP(Table1[[#This Row],[Ticker]],[1]!Table2[[Symbol]:[Industry]],2,FALSE),"-")</f>
        <v>-</v>
      </c>
      <c r="D2802" t="s">
        <v>262</v>
      </c>
      <c r="E2802">
        <v>129.225483</v>
      </c>
      <c r="F2802">
        <v>8.44</v>
      </c>
      <c r="G2802">
        <v>195.90625319732499</v>
      </c>
      <c r="H2802">
        <v>22.452806311036898</v>
      </c>
      <c r="I2802">
        <v>99.003579504601007</v>
      </c>
      <c r="J2802">
        <v>15.5500279158216</v>
      </c>
      <c r="K2802">
        <v>6.9988434715142702</v>
      </c>
      <c r="L2802">
        <v>5.2832895441452603</v>
      </c>
      <c r="M2802">
        <v>70.424682759302797</v>
      </c>
      <c r="N2802">
        <v>1.3793976409941</v>
      </c>
      <c r="O2802">
        <v>11.255924170616099</v>
      </c>
      <c r="P2802">
        <v>244.48979591836701</v>
      </c>
      <c r="Q2802">
        <v>0.11089732144351901</v>
      </c>
    </row>
    <row r="2803" spans="1:17" hidden="1" x14ac:dyDescent="0.3">
      <c r="A2803" t="s">
        <v>5816</v>
      </c>
      <c r="B2803" t="s">
        <v>5817</v>
      </c>
      <c r="C2803" t="str">
        <f>IFERROR(VLOOKUP(Table1[[#This Row],[Ticker]],[1]!Table2[[Symbol]:[Industry]],2,FALSE),"-")</f>
        <v>-</v>
      </c>
      <c r="D2803" t="s">
        <v>743</v>
      </c>
      <c r="E2803">
        <v>128.966509</v>
      </c>
      <c r="F2803">
        <v>90.98</v>
      </c>
      <c r="G2803">
        <v>-2.74915797420282</v>
      </c>
      <c r="H2803">
        <v>-0.143672293848709</v>
      </c>
      <c r="I2803">
        <v>-0.28889478787318401</v>
      </c>
      <c r="J2803">
        <v>-0.25028020008534702</v>
      </c>
      <c r="K2803">
        <v>88.421173960727501</v>
      </c>
      <c r="L2803">
        <v>82.439257058553906</v>
      </c>
      <c r="M2803">
        <v>61.719228691607398</v>
      </c>
      <c r="N2803">
        <v>0.52097728857497105</v>
      </c>
      <c r="O2803">
        <v>2.1653110573752499</v>
      </c>
      <c r="P2803">
        <v>30.9907661143802</v>
      </c>
      <c r="Q2803">
        <v>1.0011050249949E-2</v>
      </c>
    </row>
    <row r="2804" spans="1:17" hidden="1" x14ac:dyDescent="0.3">
      <c r="A2804" t="s">
        <v>5818</v>
      </c>
      <c r="B2804" t="s">
        <v>5819</v>
      </c>
      <c r="C2804" t="str">
        <f>IFERROR(VLOOKUP(Table1[[#This Row],[Ticker]],[1]!Table2[[Symbol]:[Industry]],2,FALSE),"-")</f>
        <v>-</v>
      </c>
      <c r="D2804" t="s">
        <v>359</v>
      </c>
      <c r="E2804">
        <v>127.956946524</v>
      </c>
      <c r="F2804">
        <v>22.01</v>
      </c>
      <c r="G2804">
        <v>-33.650707769061498</v>
      </c>
      <c r="H2804">
        <v>-4.1566253336205596</v>
      </c>
      <c r="I2804">
        <v>-30.439520698955299</v>
      </c>
      <c r="J2804">
        <v>0.28294801410899501</v>
      </c>
      <c r="K2804">
        <v>22.910634570618399</v>
      </c>
      <c r="L2804">
        <v>23.493623788743299</v>
      </c>
      <c r="M2804">
        <v>57.132290372074898</v>
      </c>
      <c r="N2804">
        <v>0.73075430742152503</v>
      </c>
      <c r="O2804">
        <v>36.0290776919582</v>
      </c>
      <c r="P2804">
        <v>25.341685649202699</v>
      </c>
      <c r="Q2804">
        <v>3.0908755914543E-2</v>
      </c>
    </row>
    <row r="2805" spans="1:17" hidden="1" x14ac:dyDescent="0.3">
      <c r="A2805" t="s">
        <v>5820</v>
      </c>
      <c r="B2805" t="s">
        <v>5821</v>
      </c>
      <c r="C2805" t="str">
        <f>IFERROR(VLOOKUP(Table1[[#This Row],[Ticker]],[1]!Table2[[Symbol]:[Industry]],2,FALSE),"-")</f>
        <v>-</v>
      </c>
      <c r="D2805" t="s">
        <v>632</v>
      </c>
      <c r="E2805">
        <v>127.672422</v>
      </c>
      <c r="F2805">
        <v>3.89</v>
      </c>
      <c r="G2805">
        <v>194.402421779701</v>
      </c>
      <c r="H2805">
        <v>-12.2653070786985</v>
      </c>
      <c r="I2805">
        <v>15.5389330399546</v>
      </c>
      <c r="J2805">
        <v>10.0037868083422</v>
      </c>
      <c r="K2805">
        <v>3.7458442792861799</v>
      </c>
      <c r="L2805">
        <v>3.1305547825265201</v>
      </c>
      <c r="M2805">
        <v>64.849751668215504</v>
      </c>
      <c r="N2805">
        <v>0.45788369609930601</v>
      </c>
      <c r="O2805">
        <v>19.023136246786599</v>
      </c>
      <c r="P2805">
        <v>238.26086956521701</v>
      </c>
    </row>
    <row r="2806" spans="1:17" hidden="1" x14ac:dyDescent="0.3">
      <c r="A2806" t="s">
        <v>5822</v>
      </c>
      <c r="B2806" t="s">
        <v>5823</v>
      </c>
      <c r="C2806" t="str">
        <f>IFERROR(VLOOKUP(Table1[[#This Row],[Ticker]],[1]!Table2[[Symbol]:[Industry]],2,FALSE),"-")</f>
        <v>-</v>
      </c>
      <c r="D2806" t="s">
        <v>5307</v>
      </c>
      <c r="E2806">
        <v>127.42678372500001</v>
      </c>
      <c r="F2806">
        <v>72.099999999999994</v>
      </c>
      <c r="G2806">
        <v>-72.5874011121835</v>
      </c>
      <c r="H2806">
        <v>-6.0391841314179002</v>
      </c>
      <c r="I2806">
        <v>-35.758168409320703</v>
      </c>
      <c r="J2806">
        <v>7.84395505229603</v>
      </c>
      <c r="K2806">
        <v>72.420015479711694</v>
      </c>
      <c r="M2806">
        <v>59.690444777182599</v>
      </c>
      <c r="N2806">
        <v>0.42117310443490702</v>
      </c>
      <c r="O2806">
        <v>85.7836338418862</v>
      </c>
      <c r="P2806">
        <v>19.1341705221414</v>
      </c>
    </row>
    <row r="2807" spans="1:17" hidden="1" x14ac:dyDescent="0.3">
      <c r="A2807" t="s">
        <v>5824</v>
      </c>
      <c r="B2807" t="s">
        <v>5825</v>
      </c>
      <c r="C2807" t="str">
        <f>IFERROR(VLOOKUP(Table1[[#This Row],[Ticker]],[1]!Table2[[Symbol]:[Industry]],2,FALSE),"-")</f>
        <v>-</v>
      </c>
      <c r="D2807" t="s">
        <v>127</v>
      </c>
      <c r="E2807">
        <v>127.34621164000001</v>
      </c>
      <c r="F2807">
        <v>142.5</v>
      </c>
      <c r="G2807">
        <v>-4.1914567304621304</v>
      </c>
      <c r="H2807">
        <v>1.2735770386238801</v>
      </c>
      <c r="I2807">
        <v>17.8167108177324</v>
      </c>
      <c r="J2807">
        <v>3.29295946064342</v>
      </c>
      <c r="K2807">
        <v>134.49075816171401</v>
      </c>
      <c r="L2807">
        <v>125.66652691557201</v>
      </c>
      <c r="M2807">
        <v>64.807956269101098</v>
      </c>
      <c r="N2807">
        <v>0.58967049035126595</v>
      </c>
      <c r="O2807">
        <v>36.6666666666666</v>
      </c>
      <c r="P2807">
        <v>57.894736842105203</v>
      </c>
      <c r="Q2807">
        <v>8.3843533053552993E-2</v>
      </c>
    </row>
    <row r="2808" spans="1:17" hidden="1" x14ac:dyDescent="0.3">
      <c r="A2808" t="s">
        <v>5826</v>
      </c>
      <c r="B2808" t="s">
        <v>5827</v>
      </c>
      <c r="C2808" t="str">
        <f>IFERROR(VLOOKUP(Table1[[#This Row],[Ticker]],[1]!Table2[[Symbol]:[Industry]],2,FALSE),"-")</f>
        <v>-</v>
      </c>
      <c r="D2808" t="s">
        <v>127</v>
      </c>
      <c r="E2808">
        <v>127.3262328</v>
      </c>
      <c r="F2808">
        <v>434.95</v>
      </c>
      <c r="G2808">
        <v>-25.409638361053702</v>
      </c>
      <c r="H2808">
        <v>-4.6004641578407197</v>
      </c>
      <c r="I2808">
        <v>-23.143526953769801</v>
      </c>
      <c r="J2808">
        <v>-4.35781349194861</v>
      </c>
      <c r="K2808">
        <v>455.32864687615302</v>
      </c>
      <c r="L2808">
        <v>466.34048028345501</v>
      </c>
      <c r="M2808">
        <v>41.811795717769499</v>
      </c>
      <c r="N2808">
        <v>0.39393583645379998</v>
      </c>
      <c r="O2808">
        <v>55.3281986435222</v>
      </c>
      <c r="P2808">
        <v>22.194128388818601</v>
      </c>
      <c r="Q2808">
        <v>9.4467786966935002E-2</v>
      </c>
    </row>
    <row r="2809" spans="1:17" hidden="1" x14ac:dyDescent="0.3">
      <c r="A2809" t="s">
        <v>5828</v>
      </c>
      <c r="B2809" t="s">
        <v>5829</v>
      </c>
      <c r="C2809" t="str">
        <f>IFERROR(VLOOKUP(Table1[[#This Row],[Ticker]],[1]!Table2[[Symbol]:[Industry]],2,FALSE),"-")</f>
        <v>-</v>
      </c>
      <c r="D2809" t="s">
        <v>51</v>
      </c>
      <c r="E2809">
        <v>127.29464</v>
      </c>
      <c r="F2809">
        <v>29.67</v>
      </c>
      <c r="G2809">
        <v>1.22913259647824</v>
      </c>
      <c r="H2809">
        <v>-13.398040631485699</v>
      </c>
      <c r="I2809">
        <v>-20.442858350425301</v>
      </c>
      <c r="J2809">
        <v>-4.32462041661665</v>
      </c>
      <c r="K2809">
        <v>30.1271264401521</v>
      </c>
      <c r="L2809">
        <v>29.677712197163899</v>
      </c>
      <c r="M2809">
        <v>35.862676761289201</v>
      </c>
      <c r="N2809">
        <v>0.80264895367918898</v>
      </c>
      <c r="O2809">
        <v>47.927199191102098</v>
      </c>
      <c r="P2809">
        <v>34.557823129251702</v>
      </c>
      <c r="Q2809">
        <v>-2.9502796064008002E-2</v>
      </c>
    </row>
    <row r="2810" spans="1:17" hidden="1" x14ac:dyDescent="0.3">
      <c r="A2810" t="s">
        <v>5830</v>
      </c>
      <c r="B2810" t="s">
        <v>5831</v>
      </c>
      <c r="C2810" t="str">
        <f>IFERROR(VLOOKUP(Table1[[#This Row],[Ticker]],[1]!Table2[[Symbol]:[Industry]],2,FALSE),"-")</f>
        <v>-</v>
      </c>
      <c r="E2810">
        <v>126.966576</v>
      </c>
      <c r="F2810">
        <v>66</v>
      </c>
      <c r="G2810">
        <v>-47.057477969672199</v>
      </c>
      <c r="H2810">
        <v>-6.2114136658019303</v>
      </c>
      <c r="I2810">
        <v>-31.4209667094187</v>
      </c>
      <c r="J2810">
        <v>-1.5464945083491599</v>
      </c>
      <c r="M2810">
        <v>39.302299622185899</v>
      </c>
      <c r="O2810">
        <v>25.303030303030301</v>
      </c>
      <c r="P2810">
        <v>4.7619047619047601</v>
      </c>
    </row>
    <row r="2811" spans="1:17" hidden="1" x14ac:dyDescent="0.3">
      <c r="A2811" t="s">
        <v>5832</v>
      </c>
      <c r="B2811" t="s">
        <v>5833</v>
      </c>
      <c r="C2811" t="str">
        <f>IFERROR(VLOOKUP(Table1[[#This Row],[Ticker]],[1]!Table2[[Symbol]:[Industry]],2,FALSE),"-")</f>
        <v>-</v>
      </c>
      <c r="D2811" t="s">
        <v>300</v>
      </c>
      <c r="E2811">
        <v>126.793245975</v>
      </c>
      <c r="F2811">
        <v>35.51</v>
      </c>
      <c r="G2811">
        <v>-41.650100966369898</v>
      </c>
      <c r="H2811">
        <v>-4.8970297481673697</v>
      </c>
      <c r="I2811">
        <v>-53.218642717621101</v>
      </c>
      <c r="J2811">
        <v>7.2895010940565799</v>
      </c>
      <c r="K2811">
        <v>37.642183749834103</v>
      </c>
      <c r="L2811">
        <v>42.423791836884597</v>
      </c>
      <c r="M2811">
        <v>63.075312491575502</v>
      </c>
      <c r="N2811">
        <v>2.3094532315670002</v>
      </c>
      <c r="O2811">
        <v>105.294283300478</v>
      </c>
      <c r="P2811">
        <v>5.7159869008633404</v>
      </c>
      <c r="Q2811">
        <v>-9.3352983717141E-2</v>
      </c>
    </row>
    <row r="2812" spans="1:17" hidden="1" x14ac:dyDescent="0.3">
      <c r="A2812" t="s">
        <v>5834</v>
      </c>
      <c r="B2812" t="s">
        <v>5835</v>
      </c>
      <c r="C2812" t="str">
        <f>IFERROR(VLOOKUP(Table1[[#This Row],[Ticker]],[1]!Table2[[Symbol]:[Industry]],2,FALSE),"-")</f>
        <v>-</v>
      </c>
      <c r="D2812" t="s">
        <v>193</v>
      </c>
      <c r="E2812">
        <v>126.55042673</v>
      </c>
      <c r="F2812">
        <v>150</v>
      </c>
      <c r="G2812">
        <v>120.86232152907399</v>
      </c>
      <c r="H2812">
        <v>-3.44153271250096</v>
      </c>
      <c r="I2812">
        <v>34.387117858436397</v>
      </c>
      <c r="J2812">
        <v>-0.60961963961080701</v>
      </c>
      <c r="K2812">
        <v>148.52190709356799</v>
      </c>
      <c r="L2812">
        <v>121.82031087632301</v>
      </c>
      <c r="M2812">
        <v>50.317314232782003</v>
      </c>
      <c r="N2812">
        <v>0.68707128850142796</v>
      </c>
      <c r="O2812">
        <v>19.6666666666666</v>
      </c>
      <c r="P2812">
        <v>150.62656641603999</v>
      </c>
      <c r="Q2812">
        <v>0.21050112175517699</v>
      </c>
    </row>
    <row r="2813" spans="1:17" hidden="1" x14ac:dyDescent="0.3">
      <c r="A2813" t="s">
        <v>5836</v>
      </c>
      <c r="B2813" t="s">
        <v>5837</v>
      </c>
      <c r="C2813" t="str">
        <f>IFERROR(VLOOKUP(Table1[[#This Row],[Ticker]],[1]!Table2[[Symbol]:[Industry]],2,FALSE),"-")</f>
        <v>-</v>
      </c>
      <c r="D2813" t="s">
        <v>4631</v>
      </c>
      <c r="E2813">
        <v>126.24</v>
      </c>
      <c r="F2813">
        <v>300</v>
      </c>
      <c r="G2813">
        <v>114.435999313278</v>
      </c>
      <c r="H2813">
        <v>-5.6376902005121998</v>
      </c>
      <c r="I2813">
        <v>113.144993646015</v>
      </c>
      <c r="J2813">
        <v>2.3092055275541101</v>
      </c>
      <c r="K2813">
        <v>247.28044351350999</v>
      </c>
      <c r="M2813">
        <v>67.549774694587398</v>
      </c>
      <c r="N2813">
        <v>0.31439602868174299</v>
      </c>
      <c r="O2813">
        <v>9.9666666666666508</v>
      </c>
      <c r="P2813">
        <v>203.030303030303</v>
      </c>
    </row>
    <row r="2814" spans="1:17" hidden="1" x14ac:dyDescent="0.3">
      <c r="A2814" t="s">
        <v>5838</v>
      </c>
      <c r="B2814" t="s">
        <v>5839</v>
      </c>
      <c r="C2814" t="str">
        <f>IFERROR(VLOOKUP(Table1[[#This Row],[Ticker]],[1]!Table2[[Symbol]:[Industry]],2,FALSE),"-")</f>
        <v>-</v>
      </c>
      <c r="D2814" t="s">
        <v>193</v>
      </c>
      <c r="E2814">
        <v>125.95001675</v>
      </c>
      <c r="F2814">
        <v>113.3</v>
      </c>
      <c r="G2814">
        <v>-7.0256466852538599</v>
      </c>
      <c r="H2814">
        <v>6.2343063045118203</v>
      </c>
      <c r="I2814">
        <v>-26.127733626712001</v>
      </c>
      <c r="J2814">
        <v>0.42682788210106498</v>
      </c>
      <c r="K2814">
        <v>109.311643921307</v>
      </c>
      <c r="L2814">
        <v>110.76768074240699</v>
      </c>
      <c r="M2814">
        <v>66.276087008524399</v>
      </c>
      <c r="N2814">
        <v>1.0208302881662099</v>
      </c>
      <c r="O2814">
        <v>49.779346866725398</v>
      </c>
      <c r="P2814">
        <v>41.166209818091097</v>
      </c>
      <c r="Q2814">
        <v>0.144345099983643</v>
      </c>
    </row>
    <row r="2815" spans="1:17" hidden="1" x14ac:dyDescent="0.3">
      <c r="A2815" t="s">
        <v>5840</v>
      </c>
      <c r="B2815" t="s">
        <v>5841</v>
      </c>
      <c r="C2815" t="str">
        <f>IFERROR(VLOOKUP(Table1[[#This Row],[Ticker]],[1]!Table2[[Symbol]:[Industry]],2,FALSE),"-")</f>
        <v>-</v>
      </c>
      <c r="D2815" t="s">
        <v>446</v>
      </c>
      <c r="E2815">
        <v>125.918196479999</v>
      </c>
      <c r="F2815">
        <v>9.02</v>
      </c>
      <c r="G2815">
        <v>95.7357551130345</v>
      </c>
      <c r="H2815">
        <v>-18.6966533979795</v>
      </c>
      <c r="I2815">
        <v>-22.086917300181401</v>
      </c>
      <c r="J2815">
        <v>-1.69772955239193</v>
      </c>
      <c r="K2815">
        <v>9.7989503081349696</v>
      </c>
      <c r="L2815">
        <v>8.3470712688498701</v>
      </c>
      <c r="M2815">
        <v>25.926275899988301</v>
      </c>
      <c r="N2815">
        <v>0.188215785162719</v>
      </c>
      <c r="O2815">
        <v>71.286031042128599</v>
      </c>
      <c r="P2815">
        <v>137.36842105263099</v>
      </c>
      <c r="Q2815">
        <v>0.14911543048267001</v>
      </c>
    </row>
    <row r="2816" spans="1:17" hidden="1" x14ac:dyDescent="0.3">
      <c r="A2816" t="s">
        <v>5842</v>
      </c>
      <c r="B2816" t="s">
        <v>5843</v>
      </c>
      <c r="C2816" t="str">
        <f>IFERROR(VLOOKUP(Table1[[#This Row],[Ticker]],[1]!Table2[[Symbol]:[Industry]],2,FALSE),"-")</f>
        <v>-</v>
      </c>
      <c r="D2816" t="s">
        <v>402</v>
      </c>
      <c r="E2816">
        <v>125.86425629999999</v>
      </c>
      <c r="F2816">
        <v>58.96</v>
      </c>
      <c r="G2816">
        <v>-9.31480668471829</v>
      </c>
      <c r="H2816">
        <v>-1.4751860380080299</v>
      </c>
      <c r="I2816">
        <v>-19.7162044033333</v>
      </c>
      <c r="J2816">
        <v>-0.515439793473212</v>
      </c>
      <c r="K2816">
        <v>58.036590850643201</v>
      </c>
      <c r="L2816">
        <v>58.563306234479199</v>
      </c>
      <c r="M2816">
        <v>53.455184579735601</v>
      </c>
      <c r="N2816">
        <v>0.96330912296539195</v>
      </c>
      <c r="O2816">
        <v>34.667571234735398</v>
      </c>
      <c r="P2816">
        <v>26.795698924731099</v>
      </c>
      <c r="Q2816">
        <v>-7.8697451067151994E-2</v>
      </c>
    </row>
    <row r="2817" spans="1:17" hidden="1" x14ac:dyDescent="0.3">
      <c r="A2817" t="s">
        <v>5844</v>
      </c>
      <c r="B2817" t="s">
        <v>5845</v>
      </c>
      <c r="C2817" t="str">
        <f>IFERROR(VLOOKUP(Table1[[#This Row],[Ticker]],[1]!Table2[[Symbol]:[Industry]],2,FALSE),"-")</f>
        <v>-</v>
      </c>
      <c r="D2817" t="s">
        <v>632</v>
      </c>
      <c r="E2817">
        <v>125.69166976</v>
      </c>
      <c r="F2817">
        <v>58.05</v>
      </c>
      <c r="G2817">
        <v>-8.1426232653438504</v>
      </c>
      <c r="H2817">
        <v>-2.9138518020906798</v>
      </c>
      <c r="I2817">
        <v>-25.919254672145801</v>
      </c>
      <c r="J2817">
        <v>-1.3278467203051401</v>
      </c>
      <c r="K2817">
        <v>58.868248043635397</v>
      </c>
      <c r="L2817">
        <v>58.873578782870702</v>
      </c>
      <c r="M2817">
        <v>45.993535817047601</v>
      </c>
      <c r="N2817">
        <v>0.86292483137410303</v>
      </c>
      <c r="O2817">
        <v>58.449612403100701</v>
      </c>
      <c r="P2817">
        <v>23.2222458076841</v>
      </c>
      <c r="Q2817">
        <v>5.3968143840677003E-2</v>
      </c>
    </row>
    <row r="2818" spans="1:17" hidden="1" x14ac:dyDescent="0.3">
      <c r="A2818" t="s">
        <v>5846</v>
      </c>
      <c r="B2818" t="s">
        <v>5847</v>
      </c>
      <c r="C2818" t="str">
        <f>IFERROR(VLOOKUP(Table1[[#This Row],[Ticker]],[1]!Table2[[Symbol]:[Industry]],2,FALSE),"-")</f>
        <v>-</v>
      </c>
      <c r="D2818" t="s">
        <v>4005</v>
      </c>
      <c r="E2818">
        <v>125.535013122</v>
      </c>
      <c r="F2818">
        <v>33.630000000000003</v>
      </c>
      <c r="G2818">
        <v>64.628818696849507</v>
      </c>
      <c r="H2818">
        <v>-8.9165251866642592</v>
      </c>
      <c r="I2818">
        <v>-1.84058838464189</v>
      </c>
      <c r="J2818">
        <v>-2.4336618189797399</v>
      </c>
      <c r="K2818">
        <v>35.200666649199803</v>
      </c>
      <c r="L2818">
        <v>32.426337859350802</v>
      </c>
      <c r="M2818">
        <v>57.2483239187113</v>
      </c>
      <c r="N2818">
        <v>0.85679368426120595</v>
      </c>
      <c r="O2818">
        <v>70.324115373178699</v>
      </c>
      <c r="P2818">
        <v>168.39584996009501</v>
      </c>
      <c r="Q2818">
        <v>0.133136383377261</v>
      </c>
    </row>
    <row r="2819" spans="1:17" hidden="1" x14ac:dyDescent="0.3">
      <c r="A2819" t="s">
        <v>5848</v>
      </c>
      <c r="B2819" t="s">
        <v>5849</v>
      </c>
      <c r="C2819" t="str">
        <f>IFERROR(VLOOKUP(Table1[[#This Row],[Ticker]],[1]!Table2[[Symbol]:[Industry]],2,FALSE),"-")</f>
        <v>-</v>
      </c>
      <c r="D2819" t="s">
        <v>632</v>
      </c>
      <c r="E2819">
        <v>125.3934</v>
      </c>
      <c r="F2819">
        <v>72.25</v>
      </c>
      <c r="G2819">
        <v>-39.225397769170897</v>
      </c>
      <c r="H2819">
        <v>-3.2554856752627099</v>
      </c>
      <c r="I2819">
        <v>-11.383137494743799</v>
      </c>
      <c r="J2819">
        <v>3.4383944542175402</v>
      </c>
      <c r="K2819">
        <v>70.830509992109498</v>
      </c>
      <c r="M2819">
        <v>62.492077732730102</v>
      </c>
      <c r="N2819">
        <v>0.91600753295668502</v>
      </c>
      <c r="O2819">
        <v>34.145328719723103</v>
      </c>
      <c r="P2819">
        <v>56.216216216216203</v>
      </c>
    </row>
    <row r="2820" spans="1:17" hidden="1" x14ac:dyDescent="0.3">
      <c r="A2820" t="s">
        <v>5850</v>
      </c>
      <c r="B2820" t="s">
        <v>5851</v>
      </c>
      <c r="C2820" t="str">
        <f>IFERROR(VLOOKUP(Table1[[#This Row],[Ticker]],[1]!Table2[[Symbol]:[Industry]],2,FALSE),"-")</f>
        <v>-</v>
      </c>
      <c r="D2820" t="s">
        <v>303</v>
      </c>
      <c r="E2820">
        <v>125.3004665</v>
      </c>
      <c r="F2820">
        <v>113.95</v>
      </c>
      <c r="G2820">
        <v>64.358412693954406</v>
      </c>
      <c r="H2820">
        <v>-5.03905074472988</v>
      </c>
      <c r="I2820">
        <v>-22.232572336389399</v>
      </c>
      <c r="J2820">
        <v>-2.4836081496408902</v>
      </c>
      <c r="K2820">
        <v>118.443032701609</v>
      </c>
      <c r="L2820">
        <v>111.021154661529</v>
      </c>
      <c r="M2820">
        <v>30.998932009324498</v>
      </c>
      <c r="N2820">
        <v>1.07509578544061</v>
      </c>
      <c r="O2820">
        <v>31.1978938130759</v>
      </c>
      <c r="P2820">
        <v>99.912280701754398</v>
      </c>
      <c r="Q2820">
        <v>0.183222986350845</v>
      </c>
    </row>
    <row r="2821" spans="1:17" hidden="1" x14ac:dyDescent="0.3">
      <c r="A2821" t="s">
        <v>5852</v>
      </c>
      <c r="B2821" t="s">
        <v>5853</v>
      </c>
      <c r="C2821" t="str">
        <f>IFERROR(VLOOKUP(Table1[[#This Row],[Ticker]],[1]!Table2[[Symbol]:[Industry]],2,FALSE),"-")</f>
        <v>-</v>
      </c>
      <c r="D2821" t="s">
        <v>136</v>
      </c>
      <c r="E2821">
        <v>124.95984</v>
      </c>
      <c r="F2821">
        <v>126.05</v>
      </c>
      <c r="G2821">
        <v>40.000064877344201</v>
      </c>
      <c r="H2821">
        <v>1.08150993505802</v>
      </c>
      <c r="I2821">
        <v>-20.3405312457596</v>
      </c>
      <c r="J2821">
        <v>0.90901515079235795</v>
      </c>
      <c r="K2821">
        <v>113.81311308854301</v>
      </c>
      <c r="L2821">
        <v>114.57551423177399</v>
      </c>
      <c r="M2821">
        <v>53.222758846993599</v>
      </c>
      <c r="N2821">
        <v>0.89741697416974098</v>
      </c>
      <c r="O2821">
        <v>62.356207854026103</v>
      </c>
      <c r="P2821">
        <v>72.317156527682798</v>
      </c>
      <c r="Q2821">
        <v>0.25807340648545501</v>
      </c>
    </row>
    <row r="2822" spans="1:17" hidden="1" x14ac:dyDescent="0.3">
      <c r="A2822" t="s">
        <v>5854</v>
      </c>
      <c r="B2822" t="s">
        <v>5855</v>
      </c>
      <c r="C2822" t="str">
        <f>IFERROR(VLOOKUP(Table1[[#This Row],[Ticker]],[1]!Table2[[Symbol]:[Industry]],2,FALSE),"-")</f>
        <v>-</v>
      </c>
      <c r="D2822" t="s">
        <v>561</v>
      </c>
      <c r="E2822">
        <v>124.84836</v>
      </c>
      <c r="F2822">
        <v>108.3</v>
      </c>
      <c r="G2822">
        <v>0.71768282387788995</v>
      </c>
      <c r="H2822">
        <v>5.1536263260984398</v>
      </c>
      <c r="I2822">
        <v>-10.9848764838548</v>
      </c>
      <c r="J2822">
        <v>4.8903414301910297</v>
      </c>
      <c r="K2822">
        <v>102.52977414421601</v>
      </c>
      <c r="L2822">
        <v>102.687850429663</v>
      </c>
      <c r="M2822">
        <v>77.273358110412701</v>
      </c>
      <c r="N2822">
        <v>1.2087914241887401</v>
      </c>
      <c r="O2822">
        <v>23.222530009233601</v>
      </c>
      <c r="P2822">
        <v>32.883435582822003</v>
      </c>
      <c r="Q2822">
        <v>-5.4958477013272E-2</v>
      </c>
    </row>
    <row r="2823" spans="1:17" hidden="1" x14ac:dyDescent="0.3">
      <c r="A2823" t="s">
        <v>5856</v>
      </c>
      <c r="B2823" t="s">
        <v>5857</v>
      </c>
      <c r="C2823" t="str">
        <f>IFERROR(VLOOKUP(Table1[[#This Row],[Ticker]],[1]!Table2[[Symbol]:[Industry]],2,FALSE),"-")</f>
        <v>-</v>
      </c>
      <c r="D2823" t="s">
        <v>133</v>
      </c>
      <c r="E2823">
        <v>124.62517385999899</v>
      </c>
      <c r="F2823">
        <v>5.64</v>
      </c>
      <c r="G2823">
        <v>-4.4309115536321499</v>
      </c>
      <c r="H2823">
        <v>-12.7452216403878</v>
      </c>
      <c r="I2823">
        <v>-30.572178071156401</v>
      </c>
      <c r="J2823">
        <v>1.4516032406146799</v>
      </c>
      <c r="K2823">
        <v>5.7526889061098201</v>
      </c>
      <c r="L2823">
        <v>5.86735501022679</v>
      </c>
      <c r="M2823">
        <v>56.637458575826599</v>
      </c>
      <c r="N2823">
        <v>1.12229806283899</v>
      </c>
      <c r="O2823">
        <v>86.170212765957402</v>
      </c>
      <c r="P2823">
        <v>34.285714285714199</v>
      </c>
      <c r="Q2823">
        <v>-7.9431074865060999E-2</v>
      </c>
    </row>
    <row r="2824" spans="1:17" hidden="1" x14ac:dyDescent="0.3">
      <c r="A2824" t="s">
        <v>5858</v>
      </c>
      <c r="B2824" t="s">
        <v>5859</v>
      </c>
      <c r="C2824" t="str">
        <f>IFERROR(VLOOKUP(Table1[[#This Row],[Ticker]],[1]!Table2[[Symbol]:[Industry]],2,FALSE),"-")</f>
        <v>-</v>
      </c>
      <c r="D2824" t="s">
        <v>262</v>
      </c>
      <c r="E2824">
        <v>124.32</v>
      </c>
      <c r="F2824">
        <v>113</v>
      </c>
      <c r="G2824">
        <v>95.200915375825701</v>
      </c>
      <c r="H2824">
        <v>18.800764426621601</v>
      </c>
      <c r="I2824">
        <v>38.533709226570799</v>
      </c>
      <c r="J2824">
        <v>2.1744069551351801</v>
      </c>
      <c r="K2824">
        <v>95.142764070708907</v>
      </c>
      <c r="L2824">
        <v>83.446276556543793</v>
      </c>
      <c r="M2824">
        <v>81.446194263372206</v>
      </c>
      <c r="N2824">
        <v>0.96600343305587599</v>
      </c>
      <c r="O2824">
        <v>12.3893805309734</v>
      </c>
      <c r="P2824">
        <v>129.20892494929001</v>
      </c>
      <c r="Q2824">
        <v>8.9116817900582998E-2</v>
      </c>
    </row>
    <row r="2825" spans="1:17" hidden="1" x14ac:dyDescent="0.3">
      <c r="A2825" t="s">
        <v>5860</v>
      </c>
      <c r="B2825" t="s">
        <v>5861</v>
      </c>
      <c r="C2825" t="str">
        <f>IFERROR(VLOOKUP(Table1[[#This Row],[Ticker]],[1]!Table2[[Symbol]:[Industry]],2,FALSE),"-")</f>
        <v>-</v>
      </c>
      <c r="D2825" t="s">
        <v>412</v>
      </c>
      <c r="E2825">
        <v>123.25788</v>
      </c>
      <c r="F2825">
        <v>176</v>
      </c>
      <c r="G2825">
        <v>-11.6434395178379</v>
      </c>
      <c r="H2825">
        <v>-4.7894156680271402</v>
      </c>
      <c r="I2825">
        <v>-23.6625575794234</v>
      </c>
      <c r="J2825">
        <v>-3.7115935966932798</v>
      </c>
      <c r="K2825">
        <v>186.42944295740199</v>
      </c>
      <c r="L2825">
        <v>172.48259426320701</v>
      </c>
      <c r="M2825">
        <v>49.384916154640699</v>
      </c>
      <c r="N2825">
        <v>0.62746065267993401</v>
      </c>
      <c r="O2825">
        <v>35.795454545454497</v>
      </c>
      <c r="P2825">
        <v>55.066079295154097</v>
      </c>
      <c r="Q2825">
        <v>0.125039139240846</v>
      </c>
    </row>
    <row r="2826" spans="1:17" hidden="1" x14ac:dyDescent="0.3">
      <c r="A2826" t="s">
        <v>5862</v>
      </c>
      <c r="B2826" t="s">
        <v>5863</v>
      </c>
      <c r="C2826" t="str">
        <f>IFERROR(VLOOKUP(Table1[[#This Row],[Ticker]],[1]!Table2[[Symbol]:[Industry]],2,FALSE),"-")</f>
        <v>-</v>
      </c>
      <c r="D2826" t="s">
        <v>72</v>
      </c>
      <c r="E2826">
        <v>123.03972520000001</v>
      </c>
      <c r="F2826">
        <v>1407.95</v>
      </c>
      <c r="G2826">
        <v>-11.9441612049571</v>
      </c>
      <c r="H2826">
        <v>-7.8588362860650598</v>
      </c>
      <c r="I2826">
        <v>-10.6780642659478</v>
      </c>
      <c r="J2826">
        <v>-8.8417275830853193</v>
      </c>
      <c r="K2826">
        <v>1444.1782975005499</v>
      </c>
      <c r="L2826">
        <v>1384.66147462912</v>
      </c>
      <c r="M2826">
        <v>29.398524915424101</v>
      </c>
      <c r="N2826">
        <v>3.1506024096385499</v>
      </c>
      <c r="O2826">
        <v>15.4124791363329</v>
      </c>
      <c r="P2826">
        <v>25.151111111111099</v>
      </c>
      <c r="Q2826">
        <v>2.2973775578365E-2</v>
      </c>
    </row>
    <row r="2827" spans="1:17" hidden="1" x14ac:dyDescent="0.3">
      <c r="A2827" t="s">
        <v>5864</v>
      </c>
      <c r="B2827" t="s">
        <v>5865</v>
      </c>
      <c r="C2827" t="str">
        <f>IFERROR(VLOOKUP(Table1[[#This Row],[Ticker]],[1]!Table2[[Symbol]:[Industry]],2,FALSE),"-")</f>
        <v>-</v>
      </c>
      <c r="D2827" t="s">
        <v>473</v>
      </c>
      <c r="E2827">
        <v>122.94996999999999</v>
      </c>
      <c r="F2827">
        <v>78.19</v>
      </c>
      <c r="G2827">
        <v>238.36193213751599</v>
      </c>
      <c r="H2827">
        <v>87.179770116948106</v>
      </c>
      <c r="I2827">
        <v>98.807996220782499</v>
      </c>
      <c r="J2827">
        <v>20.385081101516398</v>
      </c>
      <c r="K2827">
        <v>50.1262864417373</v>
      </c>
      <c r="L2827">
        <v>39.374647127076003</v>
      </c>
      <c r="M2827">
        <v>92.508470266096694</v>
      </c>
      <c r="N2827">
        <v>1.9517886413899199</v>
      </c>
      <c r="O2827">
        <v>0</v>
      </c>
      <c r="P2827">
        <v>302.83359093250903</v>
      </c>
      <c r="Q2827">
        <v>0.27150952638950299</v>
      </c>
    </row>
    <row r="2828" spans="1:17" hidden="1" x14ac:dyDescent="0.3">
      <c r="A2828" t="s">
        <v>5866</v>
      </c>
      <c r="B2828" t="s">
        <v>5867</v>
      </c>
      <c r="C2828" t="str">
        <f>IFERROR(VLOOKUP(Table1[[#This Row],[Ticker]],[1]!Table2[[Symbol]:[Industry]],2,FALSE),"-")</f>
        <v>-</v>
      </c>
      <c r="D2828" t="s">
        <v>1092</v>
      </c>
      <c r="E2828">
        <v>122.90702804999999</v>
      </c>
      <c r="F2828">
        <v>170.55</v>
      </c>
      <c r="G2828">
        <v>18.475650810557301</v>
      </c>
      <c r="H2828">
        <v>10.960280135163</v>
      </c>
      <c r="I2828">
        <v>-22.973270772623199</v>
      </c>
      <c r="K2828">
        <v>168.09765465234901</v>
      </c>
      <c r="L2828">
        <v>134.62035415157601</v>
      </c>
      <c r="M2828">
        <v>28.164617747413601</v>
      </c>
      <c r="N2828">
        <v>0.434285714285714</v>
      </c>
      <c r="O2828">
        <v>30.020521841102301</v>
      </c>
      <c r="P2828">
        <v>48.239895697522797</v>
      </c>
    </row>
    <row r="2829" spans="1:17" hidden="1" x14ac:dyDescent="0.3">
      <c r="A2829" t="s">
        <v>5868</v>
      </c>
      <c r="B2829" t="s">
        <v>5869</v>
      </c>
      <c r="C2829" t="str">
        <f>IFERROR(VLOOKUP(Table1[[#This Row],[Ticker]],[1]!Table2[[Symbol]:[Industry]],2,FALSE),"-")</f>
        <v>-</v>
      </c>
      <c r="D2829" t="s">
        <v>1603</v>
      </c>
      <c r="E2829">
        <v>122.88427012</v>
      </c>
      <c r="F2829">
        <v>5.84</v>
      </c>
      <c r="G2829">
        <v>58.622851887228002</v>
      </c>
      <c r="H2829">
        <v>20.904517591695502</v>
      </c>
      <c r="I2829">
        <v>-15.976473122510299</v>
      </c>
      <c r="J2829">
        <v>20.181684382466202</v>
      </c>
      <c r="K2829">
        <v>5.2609436507607903</v>
      </c>
      <c r="L2829">
        <v>4.8224538411989002</v>
      </c>
      <c r="M2829">
        <v>87.5802624567295</v>
      </c>
      <c r="N2829">
        <v>2.1799813465711302</v>
      </c>
      <c r="O2829">
        <v>17.294520547945201</v>
      </c>
      <c r="P2829">
        <v>101.379310344827</v>
      </c>
      <c r="Q2829">
        <v>7.5172382824614997E-2</v>
      </c>
    </row>
    <row r="2830" spans="1:17" hidden="1" x14ac:dyDescent="0.3">
      <c r="A2830" t="s">
        <v>5870</v>
      </c>
      <c r="B2830" t="s">
        <v>5871</v>
      </c>
      <c r="C2830" t="str">
        <f>IFERROR(VLOOKUP(Table1[[#This Row],[Ticker]],[1]!Table2[[Symbol]:[Industry]],2,FALSE),"-")</f>
        <v>-</v>
      </c>
      <c r="D2830" t="s">
        <v>4157</v>
      </c>
      <c r="E2830">
        <v>122.82078</v>
      </c>
      <c r="F2830">
        <v>65.150000000000006</v>
      </c>
      <c r="G2830">
        <v>36.434734704871197</v>
      </c>
      <c r="H2830">
        <v>89.121298259263597</v>
      </c>
      <c r="I2830">
        <v>72.015123516145096</v>
      </c>
      <c r="J2830">
        <v>-1.1390703345148501</v>
      </c>
      <c r="K2830">
        <v>50.317692268629401</v>
      </c>
      <c r="L2830">
        <v>37.485856893544202</v>
      </c>
      <c r="M2830">
        <v>59.9005235776539</v>
      </c>
      <c r="N2830">
        <v>4.4837304637458299E-3</v>
      </c>
      <c r="O2830">
        <v>19.723714504988401</v>
      </c>
      <c r="P2830">
        <v>159.561752988047</v>
      </c>
      <c r="Q2830">
        <v>0.125593067063861</v>
      </c>
    </row>
    <row r="2831" spans="1:17" hidden="1" x14ac:dyDescent="0.3">
      <c r="A2831" t="s">
        <v>5872</v>
      </c>
      <c r="B2831" t="s">
        <v>5873</v>
      </c>
      <c r="C2831" t="str">
        <f>IFERROR(VLOOKUP(Table1[[#This Row],[Ticker]],[1]!Table2[[Symbol]:[Industry]],2,FALSE),"-")</f>
        <v>-</v>
      </c>
      <c r="D2831" t="s">
        <v>632</v>
      </c>
      <c r="E2831">
        <v>122.73788999999999</v>
      </c>
      <c r="F2831">
        <v>180.8</v>
      </c>
      <c r="G2831">
        <v>-47.488932031447803</v>
      </c>
      <c r="H2831">
        <v>3.9732273372346101</v>
      </c>
      <c r="I2831">
        <v>-28.844714758787401</v>
      </c>
      <c r="J2831">
        <v>-0.83351477895929005</v>
      </c>
      <c r="K2831">
        <v>176.586427470362</v>
      </c>
      <c r="L2831">
        <v>189.75472379033101</v>
      </c>
      <c r="M2831">
        <v>56.756805221332002</v>
      </c>
      <c r="N2831">
        <v>2.69937879159734</v>
      </c>
      <c r="O2831">
        <v>108.517699115044</v>
      </c>
      <c r="P2831">
        <v>17.402597402597401</v>
      </c>
      <c r="Q2831">
        <v>3.7800644275186999E-2</v>
      </c>
    </row>
    <row r="2832" spans="1:17" hidden="1" x14ac:dyDescent="0.3">
      <c r="A2832" t="s">
        <v>5874</v>
      </c>
      <c r="B2832" t="s">
        <v>5875</v>
      </c>
      <c r="C2832" t="str">
        <f>IFERROR(VLOOKUP(Table1[[#This Row],[Ticker]],[1]!Table2[[Symbol]:[Industry]],2,FALSE),"-")</f>
        <v>-</v>
      </c>
      <c r="D2832" t="s">
        <v>412</v>
      </c>
      <c r="E2832">
        <v>122.6688</v>
      </c>
      <c r="F2832">
        <v>325</v>
      </c>
      <c r="G2832">
        <v>98.787091259307303</v>
      </c>
      <c r="H2832">
        <v>6.7556161786432201</v>
      </c>
      <c r="I2832">
        <v>5.1821048461220496</v>
      </c>
      <c r="J2832">
        <v>0.289727887425138</v>
      </c>
      <c r="K2832">
        <v>305.11659663511301</v>
      </c>
      <c r="L2832">
        <v>268.08748901793899</v>
      </c>
      <c r="M2832">
        <v>57.683794446110902</v>
      </c>
      <c r="N2832">
        <v>0.82141209825868</v>
      </c>
      <c r="O2832">
        <v>16.615384615384599</v>
      </c>
      <c r="P2832">
        <v>128.55133614627201</v>
      </c>
      <c r="Q2832">
        <v>0.106414414566251</v>
      </c>
    </row>
    <row r="2833" spans="1:17" hidden="1" x14ac:dyDescent="0.3">
      <c r="A2833" t="s">
        <v>5876</v>
      </c>
      <c r="B2833" t="s">
        <v>5877</v>
      </c>
      <c r="C2833" t="str">
        <f>IFERROR(VLOOKUP(Table1[[#This Row],[Ticker]],[1]!Table2[[Symbol]:[Industry]],2,FALSE),"-")</f>
        <v>-</v>
      </c>
      <c r="D2833" t="s">
        <v>5878</v>
      </c>
      <c r="E2833">
        <v>122.430294</v>
      </c>
      <c r="F2833">
        <v>122</v>
      </c>
      <c r="G2833">
        <v>152.53425106367001</v>
      </c>
      <c r="H2833">
        <v>-11.1369108523624</v>
      </c>
      <c r="I2833">
        <v>140.038933039954</v>
      </c>
      <c r="J2833">
        <v>-1.1390703345148501</v>
      </c>
      <c r="K2833">
        <v>113.407699762755</v>
      </c>
      <c r="L2833">
        <v>81.033558419289406</v>
      </c>
      <c r="M2833">
        <v>55.0215577452228</v>
      </c>
      <c r="N2833">
        <v>0.984615384615384</v>
      </c>
      <c r="O2833">
        <v>15.9016393442622</v>
      </c>
      <c r="P2833">
        <v>732.76450511945302</v>
      </c>
    </row>
    <row r="2834" spans="1:17" hidden="1" x14ac:dyDescent="0.3">
      <c r="A2834" t="s">
        <v>5879</v>
      </c>
      <c r="B2834" t="s">
        <v>5880</v>
      </c>
      <c r="C2834" t="str">
        <f>IFERROR(VLOOKUP(Table1[[#This Row],[Ticker]],[1]!Table2[[Symbol]:[Industry]],2,FALSE),"-")</f>
        <v>-</v>
      </c>
      <c r="D2834" t="s">
        <v>4822</v>
      </c>
      <c r="E2834">
        <v>122.0582919</v>
      </c>
      <c r="F2834">
        <v>63</v>
      </c>
      <c r="G2834">
        <v>-82.449186681933497</v>
      </c>
      <c r="H2834">
        <v>-6.4186512829808198</v>
      </c>
      <c r="I2834">
        <v>-37.382697690544397</v>
      </c>
      <c r="J2834">
        <v>-8.2797888973890892</v>
      </c>
      <c r="K2834">
        <v>65.123440028017299</v>
      </c>
      <c r="L2834">
        <v>80.354343710858203</v>
      </c>
      <c r="M2834">
        <v>40.196207165581697</v>
      </c>
      <c r="N2834">
        <v>1.0081067213955801</v>
      </c>
      <c r="O2834">
        <v>124.603174603174</v>
      </c>
      <c r="P2834">
        <v>13.5135135135135</v>
      </c>
    </row>
    <row r="2835" spans="1:17" hidden="1" x14ac:dyDescent="0.3">
      <c r="A2835" t="s">
        <v>5881</v>
      </c>
      <c r="B2835" t="s">
        <v>5882</v>
      </c>
      <c r="C2835" t="str">
        <f>IFERROR(VLOOKUP(Table1[[#This Row],[Ticker]],[1]!Table2[[Symbol]:[Industry]],2,FALSE),"-")</f>
        <v>-</v>
      </c>
      <c r="D2835" t="s">
        <v>262</v>
      </c>
      <c r="E2835">
        <v>121.95110367999899</v>
      </c>
      <c r="F2835">
        <v>122.25</v>
      </c>
      <c r="G2835">
        <v>6.9807215559875297</v>
      </c>
      <c r="H2835">
        <v>26.675234969555799</v>
      </c>
      <c r="I2835">
        <v>-4.5356224657976298</v>
      </c>
      <c r="J2835">
        <v>11.778725510110201</v>
      </c>
      <c r="K2835">
        <v>101.964370016362</v>
      </c>
      <c r="L2835">
        <v>95.5404224312461</v>
      </c>
      <c r="M2835">
        <v>83.377122321987798</v>
      </c>
      <c r="N2835">
        <v>3.0557618437900098</v>
      </c>
      <c r="O2835">
        <v>7.9345603271983398</v>
      </c>
      <c r="P2835">
        <v>74.642857142857096</v>
      </c>
    </row>
    <row r="2836" spans="1:17" hidden="1" x14ac:dyDescent="0.3">
      <c r="A2836" t="s">
        <v>5883</v>
      </c>
      <c r="B2836" t="s">
        <v>5884</v>
      </c>
      <c r="C2836" t="str">
        <f>IFERROR(VLOOKUP(Table1[[#This Row],[Ticker]],[1]!Table2[[Symbol]:[Industry]],2,FALSE),"-")</f>
        <v>-</v>
      </c>
      <c r="D2836" t="s">
        <v>51</v>
      </c>
      <c r="E2836">
        <v>121.806</v>
      </c>
      <c r="F2836">
        <v>1068.3499999999999</v>
      </c>
      <c r="G2836">
        <v>6.5048877660957301</v>
      </c>
      <c r="H2836">
        <v>5.7975370352509996</v>
      </c>
      <c r="I2836">
        <v>9.2311948416212104</v>
      </c>
      <c r="J2836">
        <v>6.84497221867663</v>
      </c>
      <c r="K2836">
        <v>969.00671813219697</v>
      </c>
      <c r="L2836">
        <v>915.47826017165096</v>
      </c>
      <c r="M2836">
        <v>69.068866962980806</v>
      </c>
      <c r="N2836">
        <v>0.87403858537464896</v>
      </c>
      <c r="O2836">
        <v>21.963775916132299</v>
      </c>
      <c r="P2836">
        <v>50.6840620592383</v>
      </c>
      <c r="Q2836">
        <v>3.9376597722571002E-2</v>
      </c>
    </row>
    <row r="2837" spans="1:17" hidden="1" x14ac:dyDescent="0.3">
      <c r="A2837" t="s">
        <v>5885</v>
      </c>
      <c r="B2837" t="s">
        <v>5886</v>
      </c>
      <c r="C2837" t="str">
        <f>IFERROR(VLOOKUP(Table1[[#This Row],[Ticker]],[1]!Table2[[Symbol]:[Industry]],2,FALSE),"-")</f>
        <v>-</v>
      </c>
      <c r="D2837" t="s">
        <v>561</v>
      </c>
      <c r="E2837">
        <v>121.80290159499999</v>
      </c>
      <c r="F2837">
        <v>55.18</v>
      </c>
      <c r="G2837">
        <v>91.842180815845694</v>
      </c>
      <c r="H2837">
        <v>91.272816629565597</v>
      </c>
      <c r="I2837">
        <v>70.359060087764703</v>
      </c>
      <c r="J2837">
        <v>73.062318554374002</v>
      </c>
      <c r="K2837">
        <v>29.983858704657401</v>
      </c>
      <c r="L2837">
        <v>27.3106248945152</v>
      </c>
      <c r="M2837">
        <v>93.299870548826306</v>
      </c>
      <c r="N2837">
        <v>2.5691445887770801</v>
      </c>
      <c r="O2837">
        <v>0</v>
      </c>
      <c r="P2837">
        <v>182.97435897435801</v>
      </c>
      <c r="Q2837">
        <v>8.0815809560585997E-2</v>
      </c>
    </row>
    <row r="2838" spans="1:17" hidden="1" x14ac:dyDescent="0.3">
      <c r="A2838" t="s">
        <v>5887</v>
      </c>
      <c r="B2838" t="s">
        <v>5888</v>
      </c>
      <c r="C2838" t="str">
        <f>IFERROR(VLOOKUP(Table1[[#This Row],[Ticker]],[1]!Table2[[Symbol]:[Industry]],2,FALSE),"-")</f>
        <v>-</v>
      </c>
      <c r="D2838" t="s">
        <v>127</v>
      </c>
      <c r="E2838">
        <v>121.59161146</v>
      </c>
      <c r="F2838">
        <v>8.8699999999999992</v>
      </c>
      <c r="G2838">
        <v>-12.280801178356199</v>
      </c>
      <c r="H2838">
        <v>23.538007664840801</v>
      </c>
      <c r="I2838">
        <v>-44.009156551613202</v>
      </c>
      <c r="J2838">
        <v>19.934755168840798</v>
      </c>
      <c r="K2838">
        <v>7.8410420743401499</v>
      </c>
      <c r="L2838">
        <v>8.2664095993422304</v>
      </c>
      <c r="M2838">
        <v>77.734100777836602</v>
      </c>
      <c r="N2838">
        <v>2.1010163260538</v>
      </c>
      <c r="O2838">
        <v>97.294250281848903</v>
      </c>
      <c r="P2838">
        <v>52.931034482758598</v>
      </c>
      <c r="Q2838">
        <v>-6.2398279053789999E-3</v>
      </c>
    </row>
    <row r="2839" spans="1:17" hidden="1" x14ac:dyDescent="0.3">
      <c r="A2839" t="s">
        <v>5889</v>
      </c>
      <c r="B2839" t="s">
        <v>5890</v>
      </c>
      <c r="C2839" t="str">
        <f>IFERROR(VLOOKUP(Table1[[#This Row],[Ticker]],[1]!Table2[[Symbol]:[Industry]],2,FALSE),"-")</f>
        <v>-</v>
      </c>
      <c r="D2839" t="s">
        <v>412</v>
      </c>
      <c r="E2839">
        <v>121.229531232</v>
      </c>
      <c r="F2839">
        <v>5.51</v>
      </c>
      <c r="G2839">
        <v>-22.235287358007898</v>
      </c>
      <c r="H2839">
        <v>-1.9666945295165199</v>
      </c>
      <c r="I2839">
        <v>-34.618354117332501</v>
      </c>
      <c r="J2839">
        <v>2.4799772845327701</v>
      </c>
      <c r="K2839">
        <v>5.3943245199267196</v>
      </c>
      <c r="L2839">
        <v>5.30974663999028</v>
      </c>
      <c r="M2839">
        <v>58.208232671933203</v>
      </c>
      <c r="N2839">
        <v>0.58549380730543499</v>
      </c>
      <c r="O2839">
        <v>72.050816696914694</v>
      </c>
      <c r="P2839">
        <v>39.493670886075897</v>
      </c>
      <c r="Q2839">
        <v>5.8736140631132E-2</v>
      </c>
    </row>
    <row r="2840" spans="1:17" hidden="1" x14ac:dyDescent="0.3">
      <c r="A2840" t="s">
        <v>5891</v>
      </c>
      <c r="B2840" t="s">
        <v>5892</v>
      </c>
      <c r="C2840" t="str">
        <f>IFERROR(VLOOKUP(Table1[[#This Row],[Ticker]],[1]!Table2[[Symbol]:[Industry]],2,FALSE),"-")</f>
        <v>-</v>
      </c>
      <c r="D2840" t="s">
        <v>262</v>
      </c>
      <c r="E2840">
        <v>121.2011991</v>
      </c>
      <c r="F2840">
        <v>22.13</v>
      </c>
      <c r="G2840">
        <v>-75.457496420707798</v>
      </c>
      <c r="H2840">
        <v>-6.6002934886968898</v>
      </c>
      <c r="I2840">
        <v>4.2145123625927798</v>
      </c>
      <c r="J2840">
        <v>12.194262998818401</v>
      </c>
      <c r="K2840">
        <v>19.194980115407901</v>
      </c>
      <c r="L2840">
        <v>21.139907534384101</v>
      </c>
      <c r="M2840">
        <v>67.668336484042499</v>
      </c>
      <c r="N2840">
        <v>0.73050094390982101</v>
      </c>
      <c r="O2840">
        <v>105.603253502033</v>
      </c>
      <c r="P2840">
        <v>70.230769230769198</v>
      </c>
      <c r="Q2840">
        <v>0.14962293026311399</v>
      </c>
    </row>
    <row r="2841" spans="1:17" hidden="1" x14ac:dyDescent="0.3">
      <c r="A2841" t="s">
        <v>5893</v>
      </c>
      <c r="B2841" t="s">
        <v>5894</v>
      </c>
      <c r="C2841" t="str">
        <f>IFERROR(VLOOKUP(Table1[[#This Row],[Ticker]],[1]!Table2[[Symbol]:[Industry]],2,FALSE),"-")</f>
        <v>-</v>
      </c>
      <c r="D2841" t="s">
        <v>51</v>
      </c>
      <c r="E2841">
        <v>121.1286375</v>
      </c>
      <c r="F2841">
        <v>193.85</v>
      </c>
      <c r="G2841">
        <v>17.717495831232899</v>
      </c>
      <c r="H2841">
        <v>13.4477439731572</v>
      </c>
      <c r="I2841">
        <v>2.8961118305774298</v>
      </c>
      <c r="J2841">
        <v>-3.4757537516002799</v>
      </c>
      <c r="K2841">
        <v>187.501135996203</v>
      </c>
      <c r="L2841">
        <v>170.422607451136</v>
      </c>
      <c r="M2841">
        <v>60.979020867383497</v>
      </c>
      <c r="N2841">
        <v>2.0157548914985499</v>
      </c>
      <c r="O2841">
        <v>58.473046169718799</v>
      </c>
      <c r="P2841">
        <v>84.268060836501803</v>
      </c>
      <c r="Q2841">
        <v>3.9956234749424002E-2</v>
      </c>
    </row>
    <row r="2842" spans="1:17" hidden="1" x14ac:dyDescent="0.3">
      <c r="A2842" t="s">
        <v>5895</v>
      </c>
      <c r="B2842" t="s">
        <v>5896</v>
      </c>
      <c r="C2842" t="str">
        <f>IFERROR(VLOOKUP(Table1[[#This Row],[Ticker]],[1]!Table2[[Symbol]:[Industry]],2,FALSE),"-")</f>
        <v>-</v>
      </c>
      <c r="E2842">
        <v>120.86499375</v>
      </c>
      <c r="F2842">
        <v>96.4</v>
      </c>
      <c r="G2842">
        <v>17.523761224569999</v>
      </c>
      <c r="H2842">
        <v>-34.994884081376398</v>
      </c>
      <c r="I2842">
        <v>33.160272484823501</v>
      </c>
      <c r="J2842">
        <v>-10.3966731967688</v>
      </c>
      <c r="M2842">
        <v>9.9086424387948906</v>
      </c>
      <c r="O2842">
        <v>87.707468879667999</v>
      </c>
      <c r="P2842">
        <v>54.6358678216233</v>
      </c>
    </row>
    <row r="2843" spans="1:17" hidden="1" x14ac:dyDescent="0.3">
      <c r="A2843" t="s">
        <v>5897</v>
      </c>
      <c r="B2843" t="s">
        <v>5898</v>
      </c>
      <c r="C2843" t="str">
        <f>IFERROR(VLOOKUP(Table1[[#This Row],[Ticker]],[1]!Table2[[Symbol]:[Industry]],2,FALSE),"-")</f>
        <v>-</v>
      </c>
      <c r="D2843" t="s">
        <v>528</v>
      </c>
      <c r="E2843">
        <v>120.74201847400001</v>
      </c>
      <c r="F2843">
        <v>127.14</v>
      </c>
      <c r="G2843">
        <v>91.156693427543601</v>
      </c>
      <c r="H2843">
        <v>2.00544061503239</v>
      </c>
      <c r="I2843">
        <v>-1.91237616863611</v>
      </c>
      <c r="J2843">
        <v>1.52188699841066</v>
      </c>
      <c r="K2843">
        <v>126.25412620342701</v>
      </c>
      <c r="L2843">
        <v>108.035324153042</v>
      </c>
      <c r="M2843">
        <v>66.495457565770806</v>
      </c>
      <c r="N2843">
        <v>0.552248314840042</v>
      </c>
      <c r="O2843">
        <v>29.817523989303101</v>
      </c>
      <c r="P2843">
        <v>127.238605898123</v>
      </c>
      <c r="Q2843">
        <v>9.2577436869542007E-2</v>
      </c>
    </row>
    <row r="2844" spans="1:17" hidden="1" x14ac:dyDescent="0.3">
      <c r="A2844" t="s">
        <v>5899</v>
      </c>
      <c r="B2844" t="s">
        <v>5900</v>
      </c>
      <c r="C2844" t="str">
        <f>IFERROR(VLOOKUP(Table1[[#This Row],[Ticker]],[1]!Table2[[Symbol]:[Industry]],2,FALSE),"-")</f>
        <v>-</v>
      </c>
      <c r="D2844" t="s">
        <v>561</v>
      </c>
      <c r="E2844">
        <v>120.2325</v>
      </c>
      <c r="F2844">
        <v>87.15</v>
      </c>
      <c r="G2844">
        <v>30.144011993768402</v>
      </c>
      <c r="H2844">
        <v>12.611056666655699</v>
      </c>
      <c r="I2844">
        <v>12.7096990613974</v>
      </c>
      <c r="J2844">
        <v>5.3424111469666302</v>
      </c>
      <c r="K2844">
        <v>78.572039496194293</v>
      </c>
      <c r="L2844">
        <v>69.780732421153502</v>
      </c>
      <c r="M2844">
        <v>78.661093132634704</v>
      </c>
      <c r="N2844">
        <v>0.616358839050131</v>
      </c>
      <c r="O2844">
        <v>3.8439472174411899</v>
      </c>
      <c r="P2844">
        <v>74.3</v>
      </c>
    </row>
    <row r="2845" spans="1:17" hidden="1" x14ac:dyDescent="0.3">
      <c r="A2845" t="s">
        <v>5901</v>
      </c>
      <c r="B2845" t="s">
        <v>5902</v>
      </c>
      <c r="C2845" t="str">
        <f>IFERROR(VLOOKUP(Table1[[#This Row],[Ticker]],[1]!Table2[[Symbol]:[Industry]],2,FALSE),"-")</f>
        <v>-</v>
      </c>
      <c r="D2845" t="s">
        <v>54</v>
      </c>
      <c r="E2845">
        <v>120.131970174</v>
      </c>
      <c r="F2845">
        <v>39.159999999999997</v>
      </c>
      <c r="G2845">
        <v>3.43303402459913</v>
      </c>
      <c r="H2845">
        <v>-14.2060543423077</v>
      </c>
      <c r="I2845">
        <v>-9.8401171153937792</v>
      </c>
      <c r="J2845">
        <v>-4.4467626422071502</v>
      </c>
      <c r="K2845">
        <v>37.262089655216698</v>
      </c>
      <c r="L2845">
        <v>36.2191213208676</v>
      </c>
      <c r="M2845">
        <v>48.414847060255099</v>
      </c>
      <c r="N2845">
        <v>0.98704255121487805</v>
      </c>
      <c r="O2845">
        <v>23.850868232890701</v>
      </c>
      <c r="P2845">
        <v>46.6666666666666</v>
      </c>
      <c r="Q2845">
        <v>7.0515766457798001E-2</v>
      </c>
    </row>
    <row r="2846" spans="1:17" hidden="1" x14ac:dyDescent="0.3">
      <c r="A2846" t="s">
        <v>5903</v>
      </c>
      <c r="B2846" t="s">
        <v>5904</v>
      </c>
      <c r="C2846" t="str">
        <f>IFERROR(VLOOKUP(Table1[[#This Row],[Ticker]],[1]!Table2[[Symbol]:[Industry]],2,FALSE),"-")</f>
        <v>-</v>
      </c>
      <c r="D2846" t="s">
        <v>5433</v>
      </c>
      <c r="E2846">
        <v>119.77124999999999</v>
      </c>
      <c r="F2846">
        <v>195</v>
      </c>
      <c r="G2846">
        <v>-9.3938745165950994</v>
      </c>
      <c r="H2846">
        <v>1.77508878587083</v>
      </c>
      <c r="I2846">
        <v>15.8722663732879</v>
      </c>
      <c r="J2846">
        <v>-10.093547573134099</v>
      </c>
      <c r="K2846">
        <v>181.81378637722</v>
      </c>
      <c r="L2846">
        <v>153.380827680338</v>
      </c>
      <c r="M2846">
        <v>52.427339072631199</v>
      </c>
      <c r="N2846">
        <v>0.54153191489361696</v>
      </c>
      <c r="O2846">
        <v>25.307692307692299</v>
      </c>
      <c r="P2846">
        <v>85.097294731846205</v>
      </c>
    </row>
    <row r="2847" spans="1:17" hidden="1" x14ac:dyDescent="0.3">
      <c r="A2847" t="s">
        <v>5905</v>
      </c>
      <c r="B2847" t="s">
        <v>5906</v>
      </c>
      <c r="C2847" t="str">
        <f>IFERROR(VLOOKUP(Table1[[#This Row],[Ticker]],[1]!Table2[[Symbol]:[Industry]],2,FALSE),"-")</f>
        <v>-</v>
      </c>
      <c r="D2847" t="s">
        <v>528</v>
      </c>
      <c r="E2847">
        <v>119.44799999999999</v>
      </c>
      <c r="F2847">
        <v>116.03</v>
      </c>
      <c r="G2847">
        <v>487.41660617686398</v>
      </c>
      <c r="H2847">
        <v>44.616377570796899</v>
      </c>
      <c r="I2847">
        <v>111.61156598418199</v>
      </c>
      <c r="J2847">
        <v>9.2500458295037902</v>
      </c>
      <c r="K2847">
        <v>85.337585529472904</v>
      </c>
      <c r="L2847">
        <v>56.918591077787802</v>
      </c>
      <c r="M2847">
        <v>94.509644570979006</v>
      </c>
      <c r="N2847">
        <v>1.0004334112901401</v>
      </c>
      <c r="O2847">
        <v>0</v>
      </c>
      <c r="P2847">
        <v>555.53672316384097</v>
      </c>
      <c r="Q2847">
        <v>0.11344237868411799</v>
      </c>
    </row>
    <row r="2848" spans="1:17" hidden="1" x14ac:dyDescent="0.3">
      <c r="A2848" t="s">
        <v>5907</v>
      </c>
      <c r="B2848" t="s">
        <v>5908</v>
      </c>
      <c r="C2848" t="str">
        <f>IFERROR(VLOOKUP(Table1[[#This Row],[Ticker]],[1]!Table2[[Symbol]:[Industry]],2,FALSE),"-")</f>
        <v>-</v>
      </c>
      <c r="D2848" t="s">
        <v>1374</v>
      </c>
      <c r="E2848">
        <v>119.4287745</v>
      </c>
      <c r="F2848">
        <v>127.4</v>
      </c>
      <c r="G2848">
        <v>12.5980302275724</v>
      </c>
      <c r="H2848">
        <v>-1.77231140050507</v>
      </c>
      <c r="I2848">
        <v>-8.6204872499004193</v>
      </c>
      <c r="J2848">
        <v>8.3532945024640899</v>
      </c>
      <c r="K2848">
        <v>127.361487406688</v>
      </c>
      <c r="L2848">
        <v>116.524815927839</v>
      </c>
      <c r="M2848">
        <v>52.044045450138903</v>
      </c>
      <c r="N2848">
        <v>2.1262326947398802</v>
      </c>
      <c r="O2848">
        <v>20.6436420722134</v>
      </c>
      <c r="P2848">
        <v>54.143980641258302</v>
      </c>
      <c r="Q2848">
        <v>0.12641608223440401</v>
      </c>
    </row>
    <row r="2849" spans="1:17" hidden="1" x14ac:dyDescent="0.3">
      <c r="A2849" t="s">
        <v>5909</v>
      </c>
      <c r="B2849" t="s">
        <v>5910</v>
      </c>
      <c r="C2849" t="str">
        <f>IFERROR(VLOOKUP(Table1[[#This Row],[Ticker]],[1]!Table2[[Symbol]:[Industry]],2,FALSE),"-")</f>
        <v>-</v>
      </c>
      <c r="D2849" t="s">
        <v>577</v>
      </c>
      <c r="E2849">
        <v>119.3976</v>
      </c>
      <c r="F2849">
        <v>192.15</v>
      </c>
      <c r="G2849">
        <v>36.025228797244999</v>
      </c>
      <c r="H2849">
        <v>4.9872282600226896</v>
      </c>
      <c r="I2849">
        <v>135.41772091874199</v>
      </c>
      <c r="J2849">
        <v>14.238654359423601</v>
      </c>
      <c r="K2849">
        <v>143.83426360816</v>
      </c>
      <c r="L2849">
        <v>103.111885630679</v>
      </c>
      <c r="M2849">
        <v>86.193642802469398</v>
      </c>
      <c r="N2849">
        <v>0.71147540983606505</v>
      </c>
      <c r="O2849">
        <v>4.1113713244860897</v>
      </c>
      <c r="P2849">
        <v>222.129086336965</v>
      </c>
    </row>
    <row r="2850" spans="1:17" hidden="1" x14ac:dyDescent="0.3">
      <c r="A2850" t="s">
        <v>5911</v>
      </c>
      <c r="B2850" t="s">
        <v>5912</v>
      </c>
      <c r="C2850" t="str">
        <f>IFERROR(VLOOKUP(Table1[[#This Row],[Ticker]],[1]!Table2[[Symbol]:[Industry]],2,FALSE),"-")</f>
        <v>-</v>
      </c>
      <c r="D2850" t="s">
        <v>5739</v>
      </c>
      <c r="E2850">
        <v>119.29</v>
      </c>
      <c r="F2850">
        <v>79</v>
      </c>
      <c r="G2850">
        <v>-32.203269277209301</v>
      </c>
      <c r="H2850">
        <v>-1.9278896470242699</v>
      </c>
      <c r="I2850">
        <v>-44.585480105585198</v>
      </c>
      <c r="J2850">
        <v>0.66505337682536103</v>
      </c>
      <c r="K2850">
        <v>80.895225394289596</v>
      </c>
      <c r="L2850">
        <v>91.521671066578307</v>
      </c>
      <c r="M2850">
        <v>59.676161128259103</v>
      </c>
      <c r="N2850">
        <v>0.532785200411099</v>
      </c>
      <c r="O2850">
        <v>86.075949367088597</v>
      </c>
      <c r="P2850">
        <v>9.7222222222222303</v>
      </c>
      <c r="Q2850">
        <v>6.9180303115587996E-2</v>
      </c>
    </row>
    <row r="2851" spans="1:17" hidden="1" x14ac:dyDescent="0.3">
      <c r="A2851" t="s">
        <v>5913</v>
      </c>
      <c r="B2851" t="s">
        <v>5914</v>
      </c>
      <c r="C2851" t="str">
        <f>IFERROR(VLOOKUP(Table1[[#This Row],[Ticker]],[1]!Table2[[Symbol]:[Industry]],2,FALSE),"-")</f>
        <v>-</v>
      </c>
      <c r="E2851">
        <v>119.201296074</v>
      </c>
      <c r="F2851">
        <v>97.04</v>
      </c>
      <c r="G2851">
        <v>675.54695843253603</v>
      </c>
      <c r="H2851">
        <v>23.490227633287901</v>
      </c>
      <c r="I2851">
        <v>202.99644937982299</v>
      </c>
      <c r="J2851">
        <v>9.23215936386101</v>
      </c>
      <c r="K2851">
        <v>78.434758548132393</v>
      </c>
      <c r="L2851">
        <v>51.613646955247297</v>
      </c>
      <c r="M2851">
        <v>82.628385859491701</v>
      </c>
      <c r="N2851">
        <v>1.31981999608687</v>
      </c>
      <c r="O2851">
        <v>0</v>
      </c>
      <c r="P2851">
        <v>787.83165599268</v>
      </c>
      <c r="Q2851">
        <v>0.22463824326683601</v>
      </c>
    </row>
    <row r="2852" spans="1:17" hidden="1" x14ac:dyDescent="0.3">
      <c r="A2852" t="s">
        <v>5915</v>
      </c>
      <c r="B2852" t="s">
        <v>5916</v>
      </c>
      <c r="C2852" t="str">
        <f>IFERROR(VLOOKUP(Table1[[#This Row],[Ticker]],[1]!Table2[[Symbol]:[Industry]],2,FALSE),"-")</f>
        <v>-</v>
      </c>
      <c r="D2852" t="s">
        <v>1389</v>
      </c>
      <c r="E2852">
        <v>119</v>
      </c>
      <c r="F2852">
        <v>176.3</v>
      </c>
      <c r="G2852">
        <v>-17.827736950457499</v>
      </c>
      <c r="H2852">
        <v>-0.32996527198865899</v>
      </c>
      <c r="I2852">
        <v>-2.1912256902040799</v>
      </c>
      <c r="J2852">
        <v>5.9928549792286399</v>
      </c>
      <c r="K2852">
        <v>175.41763467293799</v>
      </c>
      <c r="M2852">
        <v>57.757791587028898</v>
      </c>
      <c r="O2852">
        <v>44.072603516732798</v>
      </c>
      <c r="P2852">
        <v>24.198661500528299</v>
      </c>
    </row>
    <row r="2853" spans="1:17" hidden="1" x14ac:dyDescent="0.3">
      <c r="A2853" t="s">
        <v>5917</v>
      </c>
      <c r="B2853" t="s">
        <v>5918</v>
      </c>
      <c r="C2853" t="str">
        <f>IFERROR(VLOOKUP(Table1[[#This Row],[Ticker]],[1]!Table2[[Symbol]:[Industry]],2,FALSE),"-")</f>
        <v>-</v>
      </c>
      <c r="D2853" t="s">
        <v>1560</v>
      </c>
      <c r="E2853">
        <v>118.93002</v>
      </c>
      <c r="F2853">
        <v>1150</v>
      </c>
      <c r="G2853">
        <v>-5.7883932267671199</v>
      </c>
      <c r="H2853">
        <v>13.7520125832561</v>
      </c>
      <c r="I2853">
        <v>0.86651666077360301</v>
      </c>
      <c r="J2853">
        <v>-2.92319165476462</v>
      </c>
      <c r="K2853">
        <v>1035.92351018877</v>
      </c>
      <c r="L2853">
        <v>976.863367373095</v>
      </c>
      <c r="M2853">
        <v>56.312075079335898</v>
      </c>
      <c r="N2853">
        <v>1.4354430379746801</v>
      </c>
      <c r="O2853">
        <v>1.7347826086956599</v>
      </c>
      <c r="P2853">
        <v>36.401375874747899</v>
      </c>
      <c r="Q2853">
        <v>3.6694896797614E-2</v>
      </c>
    </row>
    <row r="2854" spans="1:17" hidden="1" x14ac:dyDescent="0.3">
      <c r="A2854" t="s">
        <v>5919</v>
      </c>
      <c r="B2854" t="s">
        <v>5920</v>
      </c>
      <c r="C2854" t="str">
        <f>IFERROR(VLOOKUP(Table1[[#This Row],[Ticker]],[1]!Table2[[Symbol]:[Industry]],2,FALSE),"-")</f>
        <v>-</v>
      </c>
      <c r="D2854" t="s">
        <v>632</v>
      </c>
      <c r="E2854">
        <v>118.667736</v>
      </c>
      <c r="F2854">
        <v>120.72</v>
      </c>
      <c r="G2854">
        <v>1539.9452986814899</v>
      </c>
      <c r="H2854">
        <v>47.593858314528497</v>
      </c>
      <c r="I2854">
        <v>217.79418003839601</v>
      </c>
      <c r="J2854">
        <v>9.2507823049180899</v>
      </c>
      <c r="K2854">
        <v>86.767776845767699</v>
      </c>
      <c r="L2854">
        <v>47.965681666134302</v>
      </c>
      <c r="M2854">
        <v>100</v>
      </c>
      <c r="N2854">
        <v>2.05112374522519</v>
      </c>
      <c r="O2854">
        <v>0</v>
      </c>
      <c r="P2854">
        <v>1569.70954356846</v>
      </c>
    </row>
    <row r="2855" spans="1:17" hidden="1" x14ac:dyDescent="0.3">
      <c r="A2855" t="s">
        <v>5921</v>
      </c>
      <c r="B2855" t="s">
        <v>5922</v>
      </c>
      <c r="C2855" t="str">
        <f>IFERROR(VLOOKUP(Table1[[#This Row],[Ticker]],[1]!Table2[[Symbol]:[Industry]],2,FALSE),"-")</f>
        <v>-</v>
      </c>
      <c r="D2855" t="s">
        <v>223</v>
      </c>
      <c r="E2855">
        <v>118.64483475</v>
      </c>
      <c r="F2855">
        <v>1033.9000000000001</v>
      </c>
      <c r="G2855">
        <v>-10.8021001395255</v>
      </c>
      <c r="H2855">
        <v>5.3198216894489097</v>
      </c>
      <c r="I2855">
        <v>-4.2494191572928104</v>
      </c>
      <c r="J2855">
        <v>3.4154255088064001</v>
      </c>
      <c r="K2855">
        <v>964.56731209698205</v>
      </c>
      <c r="L2855">
        <v>933.17596045148105</v>
      </c>
      <c r="M2855">
        <v>62.420845499088301</v>
      </c>
      <c r="N2855">
        <v>0.82692009399344801</v>
      </c>
      <c r="O2855">
        <v>8.4244124189960292</v>
      </c>
      <c r="P2855">
        <v>38.676145127757998</v>
      </c>
      <c r="Q2855">
        <v>-1.9586729660646E-2</v>
      </c>
    </row>
    <row r="2856" spans="1:17" hidden="1" x14ac:dyDescent="0.3">
      <c r="A2856" t="s">
        <v>5923</v>
      </c>
      <c r="B2856" t="s">
        <v>5924</v>
      </c>
      <c r="C2856" t="str">
        <f>IFERROR(VLOOKUP(Table1[[#This Row],[Ticker]],[1]!Table2[[Symbol]:[Industry]],2,FALSE),"-")</f>
        <v>-</v>
      </c>
      <c r="D2856" t="s">
        <v>5925</v>
      </c>
      <c r="E2856">
        <v>118.63726512</v>
      </c>
      <c r="F2856">
        <v>383.95</v>
      </c>
      <c r="G2856">
        <v>-24.586871924357599</v>
      </c>
      <c r="H2856">
        <v>-25.6853185505433</v>
      </c>
      <c r="I2856">
        <v>-41.126497767789999</v>
      </c>
      <c r="J2856">
        <v>3.2972341017895701</v>
      </c>
      <c r="K2856">
        <v>392.47536952176898</v>
      </c>
      <c r="L2856">
        <v>376.09069728368502</v>
      </c>
      <c r="M2856">
        <v>48.345415457183798</v>
      </c>
      <c r="N2856">
        <v>0.73379310344827497</v>
      </c>
      <c r="O2856">
        <v>71.311368667795193</v>
      </c>
      <c r="P2856">
        <v>85.483091787439605</v>
      </c>
    </row>
    <row r="2857" spans="1:17" hidden="1" x14ac:dyDescent="0.3">
      <c r="A2857" t="s">
        <v>5926</v>
      </c>
      <c r="B2857" t="s">
        <v>5927</v>
      </c>
      <c r="C2857" t="str">
        <f>IFERROR(VLOOKUP(Table1[[#This Row],[Ticker]],[1]!Table2[[Symbol]:[Industry]],2,FALSE),"-")</f>
        <v>-</v>
      </c>
      <c r="D2857" t="s">
        <v>46</v>
      </c>
      <c r="E2857">
        <v>118.47962391999999</v>
      </c>
      <c r="F2857">
        <v>5.32</v>
      </c>
      <c r="G2857">
        <v>-8.1473259898530107E-3</v>
      </c>
      <c r="H2857">
        <v>14.113947620940801</v>
      </c>
      <c r="I2857">
        <v>-31.647113471673201</v>
      </c>
      <c r="J2857">
        <v>6.9690377735932501</v>
      </c>
      <c r="K2857">
        <v>5.0516471979038</v>
      </c>
      <c r="L2857">
        <v>4.8699080876743199</v>
      </c>
      <c r="M2857">
        <v>60.949599316839198</v>
      </c>
      <c r="N2857">
        <v>1.1636479501405701</v>
      </c>
      <c r="O2857">
        <v>33.458646616541301</v>
      </c>
      <c r="P2857">
        <v>83.448275862068897</v>
      </c>
      <c r="Q2857">
        <v>3.3760578845167998E-2</v>
      </c>
    </row>
    <row r="2858" spans="1:17" hidden="1" x14ac:dyDescent="0.3">
      <c r="A2858" t="s">
        <v>5928</v>
      </c>
      <c r="B2858" t="s">
        <v>5929</v>
      </c>
      <c r="C2858" t="str">
        <f>IFERROR(VLOOKUP(Table1[[#This Row],[Ticker]],[1]!Table2[[Symbol]:[Industry]],2,FALSE),"-")</f>
        <v>-</v>
      </c>
      <c r="D2858" t="s">
        <v>139</v>
      </c>
      <c r="E2858">
        <v>118.048978125</v>
      </c>
      <c r="F2858">
        <v>537</v>
      </c>
      <c r="G2858">
        <v>177.09289797017701</v>
      </c>
      <c r="H2858">
        <v>-31.383077765810899</v>
      </c>
      <c r="I2858">
        <v>43.096684467271203</v>
      </c>
      <c r="J2858">
        <v>-7.1107563062008099</v>
      </c>
      <c r="K2858">
        <v>734.27213556384004</v>
      </c>
      <c r="L2858">
        <v>599.86835045920702</v>
      </c>
      <c r="M2858">
        <v>8.8446865892149304</v>
      </c>
      <c r="N2858">
        <v>2.1876304023844999</v>
      </c>
      <c r="O2858">
        <v>111.024208566108</v>
      </c>
      <c r="P2858">
        <v>213.11953352769601</v>
      </c>
    </row>
    <row r="2859" spans="1:17" hidden="1" x14ac:dyDescent="0.3">
      <c r="A2859" t="s">
        <v>5930</v>
      </c>
      <c r="B2859" t="s">
        <v>5931</v>
      </c>
      <c r="C2859" t="str">
        <f>IFERROR(VLOOKUP(Table1[[#This Row],[Ticker]],[1]!Table2[[Symbol]:[Industry]],2,FALSE),"-")</f>
        <v>-</v>
      </c>
      <c r="D2859" t="s">
        <v>139</v>
      </c>
      <c r="E2859">
        <v>117.824</v>
      </c>
      <c r="F2859">
        <v>41</v>
      </c>
      <c r="G2859">
        <v>-0.63038661924894102</v>
      </c>
      <c r="H2859">
        <v>0.96351756236060804</v>
      </c>
      <c r="I2859">
        <v>-4.1786856245666701</v>
      </c>
      <c r="J2859">
        <v>6.2078684409953402</v>
      </c>
      <c r="K2859">
        <v>41.106496785114203</v>
      </c>
      <c r="L2859">
        <v>39.1116504626387</v>
      </c>
      <c r="M2859">
        <v>58.105429086264699</v>
      </c>
      <c r="N2859">
        <v>0.15003708543778399</v>
      </c>
      <c r="O2859">
        <v>66.097560975609696</v>
      </c>
      <c r="P2859">
        <v>46.115466856735502</v>
      </c>
      <c r="Q2859">
        <v>8.5256112536786E-2</v>
      </c>
    </row>
    <row r="2860" spans="1:17" hidden="1" x14ac:dyDescent="0.3">
      <c r="A2860" t="s">
        <v>5932</v>
      </c>
      <c r="B2860" t="s">
        <v>5933</v>
      </c>
      <c r="C2860" t="str">
        <f>IFERROR(VLOOKUP(Table1[[#This Row],[Ticker]],[1]!Table2[[Symbol]:[Industry]],2,FALSE),"-")</f>
        <v>-</v>
      </c>
      <c r="D2860" t="s">
        <v>54</v>
      </c>
      <c r="E2860">
        <v>117.03906207</v>
      </c>
      <c r="F2860">
        <v>218.7</v>
      </c>
      <c r="G2860">
        <v>205.40816890613701</v>
      </c>
      <c r="H2860">
        <v>7.6749391990737097</v>
      </c>
      <c r="I2860">
        <v>2.2949440416403801</v>
      </c>
      <c r="J2860">
        <v>9.2786200831755608</v>
      </c>
      <c r="K2860">
        <v>204.725845484389</v>
      </c>
      <c r="L2860">
        <v>172.15281774083201</v>
      </c>
      <c r="M2860">
        <v>76.044488832292004</v>
      </c>
      <c r="N2860">
        <v>0.97485539525297504</v>
      </c>
      <c r="O2860">
        <v>12.025605852766301</v>
      </c>
      <c r="P2860">
        <v>249.86402175651801</v>
      </c>
      <c r="Q2860">
        <v>0.152459366226704</v>
      </c>
    </row>
    <row r="2861" spans="1:17" hidden="1" x14ac:dyDescent="0.3">
      <c r="A2861" t="s">
        <v>5934</v>
      </c>
      <c r="B2861" t="s">
        <v>5935</v>
      </c>
      <c r="C2861" t="str">
        <f>IFERROR(VLOOKUP(Table1[[#This Row],[Ticker]],[1]!Table2[[Symbol]:[Industry]],2,FALSE),"-")</f>
        <v>-</v>
      </c>
      <c r="D2861" t="s">
        <v>1539</v>
      </c>
      <c r="E2861">
        <v>116.956188</v>
      </c>
      <c r="F2861">
        <v>190.2</v>
      </c>
      <c r="G2861">
        <v>-2.9219641267120502</v>
      </c>
      <c r="H2861">
        <v>30.019338141886799</v>
      </c>
      <c r="I2861">
        <v>-1.31634572635615</v>
      </c>
      <c r="J2861">
        <v>8.3302034085018999</v>
      </c>
      <c r="K2861">
        <v>154.42939492155901</v>
      </c>
      <c r="L2861">
        <v>143.29847330097201</v>
      </c>
      <c r="M2861">
        <v>81.270396798700006</v>
      </c>
      <c r="N2861">
        <v>1.45329295987887</v>
      </c>
      <c r="O2861">
        <v>5.1524710830704601</v>
      </c>
      <c r="P2861">
        <v>81.142857142857096</v>
      </c>
    </row>
    <row r="2862" spans="1:17" hidden="1" x14ac:dyDescent="0.3">
      <c r="A2862" t="s">
        <v>5936</v>
      </c>
      <c r="B2862" t="s">
        <v>5937</v>
      </c>
      <c r="C2862" t="str">
        <f>IFERROR(VLOOKUP(Table1[[#This Row],[Ticker]],[1]!Table2[[Symbol]:[Industry]],2,FALSE),"-")</f>
        <v>-</v>
      </c>
      <c r="D2862" t="s">
        <v>359</v>
      </c>
      <c r="E2862">
        <v>116.622624860999</v>
      </c>
      <c r="F2862">
        <v>50.95</v>
      </c>
      <c r="G2862">
        <v>125.113193832394</v>
      </c>
      <c r="H2862">
        <v>-3.5042901115046399</v>
      </c>
      <c r="I2862">
        <v>34.327977328998898</v>
      </c>
      <c r="J2862">
        <v>-0.61645726918822197</v>
      </c>
      <c r="K2862">
        <v>49.795415580478803</v>
      </c>
      <c r="L2862">
        <v>40.064081660754503</v>
      </c>
      <c r="M2862">
        <v>48.8452812503891</v>
      </c>
      <c r="N2862">
        <v>0.53797365845741896</v>
      </c>
      <c r="O2862">
        <v>20.1177625122669</v>
      </c>
      <c r="P2862">
        <v>211.43031784841</v>
      </c>
      <c r="Q2862">
        <v>0.140391652205613</v>
      </c>
    </row>
    <row r="2863" spans="1:17" hidden="1" x14ac:dyDescent="0.3">
      <c r="A2863" t="s">
        <v>5938</v>
      </c>
      <c r="B2863" t="s">
        <v>5939</v>
      </c>
      <c r="C2863" t="str">
        <f>IFERROR(VLOOKUP(Table1[[#This Row],[Ticker]],[1]!Table2[[Symbol]:[Industry]],2,FALSE),"-")</f>
        <v>-</v>
      </c>
      <c r="E2863">
        <v>116.4577792</v>
      </c>
      <c r="F2863">
        <v>2.71</v>
      </c>
      <c r="G2863">
        <v>1.20786226575477</v>
      </c>
      <c r="H2863">
        <v>-5.7708903337123196</v>
      </c>
      <c r="I2863">
        <v>-29.9662429434822</v>
      </c>
      <c r="J2863">
        <v>-1.1390703345148501</v>
      </c>
      <c r="K2863">
        <v>2.6902163942328201</v>
      </c>
      <c r="L2863">
        <v>2.73431885849722</v>
      </c>
      <c r="M2863">
        <v>46.422955081587901</v>
      </c>
      <c r="N2863">
        <v>0.858979423203166</v>
      </c>
      <c r="O2863">
        <v>60.516605166051598</v>
      </c>
      <c r="P2863">
        <v>33.4787503518154</v>
      </c>
      <c r="Q2863">
        <v>5.0050428196519003E-2</v>
      </c>
    </row>
    <row r="2864" spans="1:17" hidden="1" x14ac:dyDescent="0.3">
      <c r="A2864" t="s">
        <v>5940</v>
      </c>
      <c r="B2864" t="s">
        <v>5941</v>
      </c>
      <c r="C2864" t="str">
        <f>IFERROR(VLOOKUP(Table1[[#This Row],[Ticker]],[1]!Table2[[Symbol]:[Industry]],2,FALSE),"-")</f>
        <v>-</v>
      </c>
      <c r="D2864" t="s">
        <v>283</v>
      </c>
      <c r="E2864">
        <v>116.311356354</v>
      </c>
      <c r="F2864">
        <v>61.99</v>
      </c>
      <c r="G2864">
        <v>-20.126755939131598</v>
      </c>
      <c r="H2864">
        <v>-2.7416930919913698</v>
      </c>
      <c r="I2864">
        <v>2.1107812804696802</v>
      </c>
      <c r="J2864">
        <v>-2.2386719281403402</v>
      </c>
      <c r="K2864">
        <v>63.420694963319903</v>
      </c>
      <c r="L2864">
        <v>63.106062667160202</v>
      </c>
      <c r="M2864">
        <v>54.744002636743502</v>
      </c>
      <c r="N2864">
        <v>0.54456393556582605</v>
      </c>
      <c r="O2864">
        <v>74.124858848201299</v>
      </c>
      <c r="P2864">
        <v>40.886363636363598</v>
      </c>
      <c r="Q2864">
        <v>-5.0495290823820002E-3</v>
      </c>
    </row>
    <row r="2865" spans="1:17" hidden="1" x14ac:dyDescent="0.3">
      <c r="A2865" t="s">
        <v>5942</v>
      </c>
      <c r="B2865" t="s">
        <v>5943</v>
      </c>
      <c r="C2865" t="str">
        <f>IFERROR(VLOOKUP(Table1[[#This Row],[Ticker]],[1]!Table2[[Symbol]:[Industry]],2,FALSE),"-")</f>
        <v>-</v>
      </c>
      <c r="E2865">
        <v>116.233425</v>
      </c>
      <c r="F2865">
        <v>235.5</v>
      </c>
      <c r="G2865">
        <v>61.465962177589901</v>
      </c>
      <c r="H2865">
        <v>-1.04864628562559</v>
      </c>
      <c r="I2865">
        <v>40.501288041048902</v>
      </c>
      <c r="J2865">
        <v>4.8242324177787204</v>
      </c>
      <c r="K2865">
        <v>214.575073569984</v>
      </c>
      <c r="L2865">
        <v>171.847236615897</v>
      </c>
      <c r="M2865">
        <v>63.950080886401601</v>
      </c>
      <c r="N2865">
        <v>0.167525457122465</v>
      </c>
      <c r="O2865">
        <v>12.377919320594399</v>
      </c>
      <c r="P2865">
        <v>121.75141242937799</v>
      </c>
      <c r="Q2865">
        <v>0.16828088275622899</v>
      </c>
    </row>
    <row r="2866" spans="1:17" hidden="1" x14ac:dyDescent="0.3">
      <c r="A2866" t="s">
        <v>5944</v>
      </c>
      <c r="B2866" t="s">
        <v>5945</v>
      </c>
      <c r="C2866" t="str">
        <f>IFERROR(VLOOKUP(Table1[[#This Row],[Ticker]],[1]!Table2[[Symbol]:[Industry]],2,FALSE),"-")</f>
        <v>-</v>
      </c>
      <c r="D2866" t="s">
        <v>306</v>
      </c>
      <c r="E2866">
        <v>116.162028448</v>
      </c>
      <c r="F2866">
        <v>113.3</v>
      </c>
      <c r="G2866">
        <v>-23.876394419675702</v>
      </c>
      <c r="H2866">
        <v>-16.993432497430899</v>
      </c>
      <c r="I2866">
        <v>-15.045967120371801</v>
      </c>
      <c r="J2866">
        <v>-8.3911028548400495</v>
      </c>
      <c r="K2866">
        <v>125.172608451225</v>
      </c>
      <c r="L2866">
        <v>123.06528180848601</v>
      </c>
      <c r="M2866">
        <v>24.434219337004301</v>
      </c>
      <c r="N2866">
        <v>0.75821353775504396</v>
      </c>
      <c r="O2866">
        <v>45.631067961165002</v>
      </c>
      <c r="P2866">
        <v>18.576661433804201</v>
      </c>
      <c r="Q2866">
        <v>4.9027384775059003E-2</v>
      </c>
    </row>
    <row r="2867" spans="1:17" hidden="1" x14ac:dyDescent="0.3">
      <c r="A2867" t="s">
        <v>5946</v>
      </c>
      <c r="B2867" t="s">
        <v>5947</v>
      </c>
      <c r="C2867" t="str">
        <f>IFERROR(VLOOKUP(Table1[[#This Row],[Ticker]],[1]!Table2[[Symbol]:[Industry]],2,FALSE),"-")</f>
        <v>-</v>
      </c>
      <c r="D2867" t="s">
        <v>431</v>
      </c>
      <c r="E2867">
        <v>116.0391645</v>
      </c>
      <c r="F2867">
        <v>100.89</v>
      </c>
      <c r="G2867">
        <v>80.379475171355693</v>
      </c>
      <c r="H2867">
        <v>6.9962308132970703</v>
      </c>
      <c r="I2867">
        <v>-1.46441704379744</v>
      </c>
      <c r="J2867">
        <v>7.2282766042606603</v>
      </c>
      <c r="K2867">
        <v>99.398972208164096</v>
      </c>
      <c r="L2867">
        <v>86.246009546711804</v>
      </c>
      <c r="M2867">
        <v>70.621182548452296</v>
      </c>
      <c r="N2867">
        <v>0.34778532906271198</v>
      </c>
      <c r="O2867">
        <v>32.669243730795898</v>
      </c>
      <c r="P2867">
        <v>134.62790697674399</v>
      </c>
      <c r="Q2867">
        <v>8.2544251430189994E-2</v>
      </c>
    </row>
    <row r="2868" spans="1:17" hidden="1" x14ac:dyDescent="0.3">
      <c r="A2868" t="s">
        <v>5948</v>
      </c>
      <c r="B2868" t="s">
        <v>5949</v>
      </c>
      <c r="C2868" t="str">
        <f>IFERROR(VLOOKUP(Table1[[#This Row],[Ticker]],[1]!Table2[[Symbol]:[Industry]],2,FALSE),"-")</f>
        <v>-</v>
      </c>
      <c r="D2868" t="s">
        <v>21</v>
      </c>
      <c r="E2868">
        <v>115.861811</v>
      </c>
      <c r="F2868">
        <v>24.9</v>
      </c>
      <c r="G2868">
        <v>-112.573179298168</v>
      </c>
      <c r="H2868">
        <v>-11.924474577184199</v>
      </c>
      <c r="I2868">
        <v>-81.103860947666902</v>
      </c>
      <c r="J2868">
        <v>4.6515755452178897</v>
      </c>
      <c r="K2868">
        <v>26.653383640948402</v>
      </c>
      <c r="L2868">
        <v>71.687636096869596</v>
      </c>
      <c r="M2868">
        <v>52.386710749259898</v>
      </c>
      <c r="N2868">
        <v>0.339269171384457</v>
      </c>
      <c r="O2868">
        <v>863.65461847389497</v>
      </c>
      <c r="P2868">
        <v>80.434782608695599</v>
      </c>
    </row>
    <row r="2869" spans="1:17" hidden="1" x14ac:dyDescent="0.3">
      <c r="A2869" t="s">
        <v>5950</v>
      </c>
      <c r="B2869" t="s">
        <v>5951</v>
      </c>
      <c r="C2869" t="str">
        <f>IFERROR(VLOOKUP(Table1[[#This Row],[Ticker]],[1]!Table2[[Symbol]:[Industry]],2,FALSE),"-")</f>
        <v>-</v>
      </c>
      <c r="D2869" t="s">
        <v>577</v>
      </c>
      <c r="E2869">
        <v>115.859632168</v>
      </c>
      <c r="F2869">
        <v>12.32</v>
      </c>
      <c r="G2869">
        <v>-18.271032217282201</v>
      </c>
      <c r="H2869">
        <v>28.135203572381499</v>
      </c>
      <c r="I2869">
        <v>12.2312407322623</v>
      </c>
      <c r="J2869">
        <v>16.143646948202399</v>
      </c>
      <c r="K2869">
        <v>10.3278926229136</v>
      </c>
      <c r="L2869">
        <v>11.2324681068777</v>
      </c>
      <c r="M2869">
        <v>86.320474670418804</v>
      </c>
      <c r="N2869">
        <v>0.72282535161633799</v>
      </c>
      <c r="O2869">
        <v>27.029220779220701</v>
      </c>
      <c r="P2869">
        <v>83.8805970149253</v>
      </c>
      <c r="Q2869">
        <v>-9.9501767548431999E-2</v>
      </c>
    </row>
    <row r="2870" spans="1:17" hidden="1" x14ac:dyDescent="0.3">
      <c r="A2870" t="s">
        <v>5952</v>
      </c>
      <c r="B2870" t="s">
        <v>5953</v>
      </c>
      <c r="C2870" t="str">
        <f>IFERROR(VLOOKUP(Table1[[#This Row],[Ticker]],[1]!Table2[[Symbol]:[Industry]],2,FALSE),"-")</f>
        <v>-</v>
      </c>
      <c r="D2870" t="s">
        <v>632</v>
      </c>
      <c r="E2870">
        <v>115.6876824</v>
      </c>
      <c r="F2870">
        <v>185.9</v>
      </c>
      <c r="G2870">
        <v>334.407141471074</v>
      </c>
      <c r="H2870">
        <v>-1.1558974834253599</v>
      </c>
      <c r="I2870">
        <v>36.398582162761599</v>
      </c>
      <c r="J2870">
        <v>6.9690377735932501</v>
      </c>
      <c r="K2870">
        <v>168.66781940087799</v>
      </c>
      <c r="L2870">
        <v>140.770137818986</v>
      </c>
      <c r="M2870">
        <v>64.439315441614994</v>
      </c>
      <c r="N2870">
        <v>0.69732378844758203</v>
      </c>
      <c r="O2870">
        <v>34.5077998924152</v>
      </c>
      <c r="P2870">
        <v>376.05633802816902</v>
      </c>
      <c r="Q2870">
        <v>0.16054584942124001</v>
      </c>
    </row>
    <row r="2871" spans="1:17" hidden="1" x14ac:dyDescent="0.3">
      <c r="A2871" t="s">
        <v>5954</v>
      </c>
      <c r="B2871" t="s">
        <v>5955</v>
      </c>
      <c r="C2871" t="str">
        <f>IFERROR(VLOOKUP(Table1[[#This Row],[Ticker]],[1]!Table2[[Symbol]:[Industry]],2,FALSE),"-")</f>
        <v>-</v>
      </c>
      <c r="D2871" t="s">
        <v>175</v>
      </c>
      <c r="E2871">
        <v>115.598897309999</v>
      </c>
      <c r="F2871">
        <v>50.05</v>
      </c>
      <c r="G2871">
        <v>-0.26877270067829001</v>
      </c>
      <c r="H2871">
        <v>1.7399087263824899</v>
      </c>
      <c r="I2871">
        <v>-19.693771362561002</v>
      </c>
      <c r="J2871">
        <v>-3.0621472575917701</v>
      </c>
      <c r="K2871">
        <v>50.248650486168302</v>
      </c>
      <c r="L2871">
        <v>47.322941884132298</v>
      </c>
      <c r="M2871">
        <v>44.398249763939603</v>
      </c>
      <c r="N2871">
        <v>0.80429645542427497</v>
      </c>
      <c r="O2871">
        <v>38.461538461538403</v>
      </c>
      <c r="P2871">
        <v>49.180327868852402</v>
      </c>
      <c r="Q2871">
        <v>-1.3318521113291E-2</v>
      </c>
    </row>
    <row r="2872" spans="1:17" hidden="1" x14ac:dyDescent="0.3">
      <c r="A2872" t="s">
        <v>5956</v>
      </c>
      <c r="B2872" t="s">
        <v>5957</v>
      </c>
      <c r="C2872" t="str">
        <f>IFERROR(VLOOKUP(Table1[[#This Row],[Ticker]],[1]!Table2[[Symbol]:[Industry]],2,FALSE),"-")</f>
        <v>-</v>
      </c>
      <c r="D2872" t="s">
        <v>262</v>
      </c>
      <c r="E2872">
        <v>115.575</v>
      </c>
      <c r="F2872">
        <v>111</v>
      </c>
      <c r="G2872">
        <v>32.279550733472398</v>
      </c>
      <c r="H2872">
        <v>3.1966127514378</v>
      </c>
      <c r="I2872">
        <v>-4.2267435277021201</v>
      </c>
      <c r="J2872">
        <v>-1.1390703345148501</v>
      </c>
      <c r="K2872">
        <v>111.003699576286</v>
      </c>
      <c r="L2872">
        <v>108.046456673498</v>
      </c>
      <c r="M2872">
        <v>53.646545290856601</v>
      </c>
      <c r="N2872">
        <v>0.730310262529832</v>
      </c>
      <c r="O2872">
        <v>37.882882882882797</v>
      </c>
      <c r="P2872">
        <v>70.769230769230703</v>
      </c>
    </row>
    <row r="2873" spans="1:17" hidden="1" x14ac:dyDescent="0.3">
      <c r="A2873" t="s">
        <v>5958</v>
      </c>
      <c r="B2873" t="s">
        <v>5959</v>
      </c>
      <c r="C2873" t="str">
        <f>IFERROR(VLOOKUP(Table1[[#This Row],[Ticker]],[1]!Table2[[Symbol]:[Industry]],2,FALSE),"-")</f>
        <v>-</v>
      </c>
      <c r="D2873" t="s">
        <v>561</v>
      </c>
      <c r="E2873">
        <v>115.427485109999</v>
      </c>
      <c r="F2873">
        <v>12.88</v>
      </c>
      <c r="G2873">
        <v>-23.581227574517001</v>
      </c>
      <c r="H2873">
        <v>-12.665864518406099</v>
      </c>
      <c r="I2873">
        <v>17.033162503634198</v>
      </c>
      <c r="J2873">
        <v>-4.8282383093971104</v>
      </c>
      <c r="K2873">
        <v>12.5543803550047</v>
      </c>
      <c r="L2873">
        <v>11.6244671449624</v>
      </c>
      <c r="M2873">
        <v>49.701768524927402</v>
      </c>
      <c r="N2873">
        <v>2.2097309457727401</v>
      </c>
      <c r="O2873">
        <v>25.388198757763899</v>
      </c>
      <c r="P2873">
        <v>50.819672131147499</v>
      </c>
      <c r="Q2873">
        <v>-8.8316287687080997E-2</v>
      </c>
    </row>
    <row r="2874" spans="1:17" hidden="1" x14ac:dyDescent="0.3">
      <c r="A2874" t="s">
        <v>5960</v>
      </c>
      <c r="B2874" t="s">
        <v>5961</v>
      </c>
      <c r="C2874" t="str">
        <f>IFERROR(VLOOKUP(Table1[[#This Row],[Ticker]],[1]!Table2[[Symbol]:[Industry]],2,FALSE),"-")</f>
        <v>-</v>
      </c>
      <c r="D2874" t="s">
        <v>632</v>
      </c>
      <c r="E2874">
        <v>114.96395</v>
      </c>
      <c r="F2874">
        <v>203.35</v>
      </c>
      <c r="G2874">
        <v>5.5768532827516504</v>
      </c>
      <c r="H2874">
        <v>20.019276289787602</v>
      </c>
      <c r="I2874">
        <v>4.54749251860457</v>
      </c>
      <c r="J2874">
        <v>9.3545826979251991</v>
      </c>
      <c r="K2874">
        <v>171.268371179116</v>
      </c>
      <c r="L2874">
        <v>165.19084605656801</v>
      </c>
      <c r="M2874">
        <v>64.229981400054001</v>
      </c>
      <c r="N2874">
        <v>2.4264743252293699</v>
      </c>
      <c r="O2874">
        <v>10.646668305876499</v>
      </c>
      <c r="P2874">
        <v>52.3220973782771</v>
      </c>
      <c r="Q2874">
        <v>8.0114797832600004E-2</v>
      </c>
    </row>
    <row r="2875" spans="1:17" hidden="1" x14ac:dyDescent="0.3">
      <c r="A2875" t="s">
        <v>5962</v>
      </c>
      <c r="B2875" t="s">
        <v>5963</v>
      </c>
      <c r="C2875" t="str">
        <f>IFERROR(VLOOKUP(Table1[[#This Row],[Ticker]],[1]!Table2[[Symbol]:[Industry]],2,FALSE),"-")</f>
        <v>-</v>
      </c>
      <c r="D2875" t="s">
        <v>1765</v>
      </c>
      <c r="E2875">
        <v>114.85599999999999</v>
      </c>
      <c r="F2875">
        <v>36.700000000000003</v>
      </c>
      <c r="G2875">
        <v>-13.2563083790289</v>
      </c>
      <c r="H2875">
        <v>-13.156487192993399</v>
      </c>
      <c r="I2875">
        <v>2.38020288122449</v>
      </c>
      <c r="J2875">
        <v>-10.6413327779537</v>
      </c>
      <c r="O2875">
        <v>20.435967302452301</v>
      </c>
      <c r="P2875">
        <v>28.771929824561401</v>
      </c>
    </row>
    <row r="2876" spans="1:17" hidden="1" x14ac:dyDescent="0.3">
      <c r="A2876" t="s">
        <v>5964</v>
      </c>
      <c r="B2876" t="s">
        <v>5965</v>
      </c>
      <c r="C2876" t="str">
        <f>IFERROR(VLOOKUP(Table1[[#This Row],[Ticker]],[1]!Table2[[Symbol]:[Industry]],2,FALSE),"-")</f>
        <v>-</v>
      </c>
      <c r="D2876" t="s">
        <v>2262</v>
      </c>
      <c r="E2876">
        <v>114.53929599999999</v>
      </c>
      <c r="F2876">
        <v>192.55</v>
      </c>
      <c r="G2876">
        <v>1611.1941637929599</v>
      </c>
      <c r="H2876">
        <v>50.3335690384068</v>
      </c>
      <c r="I2876">
        <v>32.387256481338497</v>
      </c>
      <c r="J2876">
        <v>9.2057572516920505</v>
      </c>
      <c r="K2876">
        <v>142.08113574589001</v>
      </c>
      <c r="L2876">
        <v>102.822159297263</v>
      </c>
      <c r="M2876">
        <v>99.223099251865506</v>
      </c>
      <c r="N2876">
        <v>0.22999076001333299</v>
      </c>
      <c r="O2876">
        <v>0</v>
      </c>
      <c r="P2876">
        <v>1640.95840867992</v>
      </c>
      <c r="Q2876">
        <v>0.301560475511709</v>
      </c>
    </row>
    <row r="2877" spans="1:17" hidden="1" x14ac:dyDescent="0.3">
      <c r="A2877" t="s">
        <v>5966</v>
      </c>
      <c r="B2877" t="s">
        <v>5967</v>
      </c>
      <c r="C2877" t="str">
        <f>IFERROR(VLOOKUP(Table1[[#This Row],[Ticker]],[1]!Table2[[Symbol]:[Industry]],2,FALSE),"-")</f>
        <v>-</v>
      </c>
      <c r="D2877" t="s">
        <v>473</v>
      </c>
      <c r="E2877">
        <v>114.4369044</v>
      </c>
      <c r="F2877">
        <v>47.8</v>
      </c>
      <c r="G2877">
        <v>76.270237871655198</v>
      </c>
      <c r="H2877">
        <v>36.520017953171703</v>
      </c>
      <c r="I2877">
        <v>39.570015569429401</v>
      </c>
      <c r="J2877">
        <v>17.177761348653402</v>
      </c>
      <c r="K2877">
        <v>36.365089272017798</v>
      </c>
      <c r="L2877">
        <v>30.131835473900001</v>
      </c>
      <c r="M2877">
        <v>93.1240771781804</v>
      </c>
      <c r="N2877">
        <v>1.0672706568432999</v>
      </c>
      <c r="O2877">
        <v>2.0711297071129802</v>
      </c>
      <c r="P2877">
        <v>136.63366336633601</v>
      </c>
      <c r="Q2877">
        <v>9.2417345491474998E-2</v>
      </c>
    </row>
    <row r="2878" spans="1:17" hidden="1" x14ac:dyDescent="0.3">
      <c r="A2878" t="s">
        <v>5968</v>
      </c>
      <c r="B2878" t="s">
        <v>5969</v>
      </c>
      <c r="C2878" t="str">
        <f>IFERROR(VLOOKUP(Table1[[#This Row],[Ticker]],[1]!Table2[[Symbol]:[Industry]],2,FALSE),"-")</f>
        <v>-</v>
      </c>
      <c r="D2878" t="s">
        <v>412</v>
      </c>
      <c r="E2878">
        <v>114.22839999999999</v>
      </c>
      <c r="F2878">
        <v>92.4</v>
      </c>
      <c r="G2878">
        <v>609.43575511303402</v>
      </c>
      <c r="H2878">
        <v>-1.2042484582019599</v>
      </c>
      <c r="I2878">
        <v>625.07226637328802</v>
      </c>
      <c r="J2878">
        <v>-19.2786052182357</v>
      </c>
      <c r="K2878">
        <v>90.943251969629699</v>
      </c>
      <c r="M2878">
        <v>29.507329143302499</v>
      </c>
      <c r="N2878">
        <v>1.6374807294604199</v>
      </c>
      <c r="O2878">
        <v>16.341991341991299</v>
      </c>
      <c r="P2878">
        <v>639.20000000000005</v>
      </c>
    </row>
    <row r="2879" spans="1:17" hidden="1" x14ac:dyDescent="0.3">
      <c r="A2879" t="s">
        <v>5970</v>
      </c>
      <c r="B2879" t="s">
        <v>5971</v>
      </c>
      <c r="C2879" t="str">
        <f>IFERROR(VLOOKUP(Table1[[#This Row],[Ticker]],[1]!Table2[[Symbol]:[Industry]],2,FALSE),"-")</f>
        <v>-</v>
      </c>
      <c r="D2879" t="s">
        <v>46</v>
      </c>
      <c r="E2879">
        <v>114.113745114</v>
      </c>
      <c r="F2879">
        <v>16.010000000000002</v>
      </c>
      <c r="G2879">
        <v>-6.6103987331193101</v>
      </c>
      <c r="H2879">
        <v>41.524905407679199</v>
      </c>
      <c r="I2879">
        <v>24.607101728573902</v>
      </c>
      <c r="J2879">
        <v>11.728828365006001</v>
      </c>
      <c r="K2879">
        <v>12.3306332666681</v>
      </c>
      <c r="L2879">
        <v>11.5467101065677</v>
      </c>
      <c r="M2879">
        <v>91.804855425629896</v>
      </c>
      <c r="N2879">
        <v>2.0237165954737901</v>
      </c>
      <c r="O2879">
        <v>5.80886945658962</v>
      </c>
      <c r="P2879">
        <v>107.38341968911899</v>
      </c>
      <c r="Q2879">
        <v>1.189886405893E-2</v>
      </c>
    </row>
    <row r="2880" spans="1:17" hidden="1" x14ac:dyDescent="0.3">
      <c r="A2880" t="s">
        <v>5972</v>
      </c>
      <c r="B2880" t="s">
        <v>5973</v>
      </c>
      <c r="C2880" t="str">
        <f>IFERROR(VLOOKUP(Table1[[#This Row],[Ticker]],[1]!Table2[[Symbol]:[Industry]],2,FALSE),"-")</f>
        <v>-</v>
      </c>
      <c r="D2880" t="s">
        <v>1524</v>
      </c>
      <c r="E2880">
        <v>114.08330979999999</v>
      </c>
      <c r="F2880">
        <v>144.08000000000001</v>
      </c>
      <c r="G2880">
        <v>-5.40380987919748</v>
      </c>
      <c r="H2880">
        <v>2.17974627540851</v>
      </c>
      <c r="I2880">
        <v>16.6163680066818</v>
      </c>
      <c r="J2880">
        <v>-0.23991067064931099</v>
      </c>
      <c r="K2880">
        <v>116.223956869435</v>
      </c>
      <c r="L2880">
        <v>111.252275236342</v>
      </c>
      <c r="M2880">
        <v>62.5797558621802</v>
      </c>
      <c r="N2880">
        <v>2.0908845709995401</v>
      </c>
      <c r="O2880">
        <v>0</v>
      </c>
      <c r="P2880">
        <v>55.175013462574</v>
      </c>
      <c r="Q2880">
        <v>5.3216349665400004E-3</v>
      </c>
    </row>
    <row r="2881" spans="1:17" hidden="1" x14ac:dyDescent="0.3">
      <c r="A2881" t="s">
        <v>5974</v>
      </c>
      <c r="B2881" t="s">
        <v>5975</v>
      </c>
      <c r="C2881" t="str">
        <f>IFERROR(VLOOKUP(Table1[[#This Row],[Ticker]],[1]!Table2[[Symbol]:[Industry]],2,FALSE),"-")</f>
        <v>-</v>
      </c>
      <c r="D2881" t="s">
        <v>121</v>
      </c>
      <c r="E2881">
        <v>113.9415</v>
      </c>
      <c r="F2881">
        <v>7.46</v>
      </c>
      <c r="G2881">
        <v>-68.616703903358896</v>
      </c>
      <c r="H2881">
        <v>-4.0171466951519301</v>
      </c>
      <c r="I2881">
        <v>-48.974895198764401</v>
      </c>
      <c r="J2881">
        <v>-2.3406724706964201</v>
      </c>
      <c r="K2881">
        <v>7.49965280065652</v>
      </c>
      <c r="L2881">
        <v>9.358421394953</v>
      </c>
      <c r="M2881">
        <v>66.492498566218003</v>
      </c>
      <c r="N2881">
        <v>0.88141524574464702</v>
      </c>
      <c r="O2881">
        <v>85.656836461126005</v>
      </c>
      <c r="P2881">
        <v>9.7058823529411793</v>
      </c>
      <c r="Q2881">
        <v>-6.4212739868481E-2</v>
      </c>
    </row>
    <row r="2882" spans="1:17" hidden="1" x14ac:dyDescent="0.3">
      <c r="A2882" t="s">
        <v>5976</v>
      </c>
      <c r="B2882" t="s">
        <v>5977</v>
      </c>
      <c r="C2882" t="str">
        <f>IFERROR(VLOOKUP(Table1[[#This Row],[Ticker]],[1]!Table2[[Symbol]:[Industry]],2,FALSE),"-")</f>
        <v>-</v>
      </c>
      <c r="D2882" t="s">
        <v>3532</v>
      </c>
      <c r="E2882">
        <v>113.937892218</v>
      </c>
      <c r="F2882">
        <v>53.48</v>
      </c>
      <c r="G2882">
        <v>48.561863815935403</v>
      </c>
      <c r="H2882">
        <v>11.2362835269098</v>
      </c>
      <c r="I2882">
        <v>-6.5220998238951298</v>
      </c>
      <c r="J2882">
        <v>8.6772691208366499</v>
      </c>
      <c r="K2882">
        <v>49.063363439873598</v>
      </c>
      <c r="L2882">
        <v>43.2820926700211</v>
      </c>
      <c r="M2882">
        <v>62.335287326760302</v>
      </c>
      <c r="N2882">
        <v>2.1880464817424001</v>
      </c>
      <c r="O2882">
        <v>11.5370231862378</v>
      </c>
      <c r="P2882">
        <v>129.52789699570801</v>
      </c>
      <c r="Q2882">
        <v>0.171748317390959</v>
      </c>
    </row>
    <row r="2883" spans="1:17" hidden="1" x14ac:dyDescent="0.3">
      <c r="A2883" t="s">
        <v>5978</v>
      </c>
      <c r="B2883" t="s">
        <v>5979</v>
      </c>
      <c r="C2883" t="str">
        <f>IFERROR(VLOOKUP(Table1[[#This Row],[Ticker]],[1]!Table2[[Symbol]:[Industry]],2,FALSE),"-")</f>
        <v>-</v>
      </c>
      <c r="D2883" t="s">
        <v>46</v>
      </c>
      <c r="E2883">
        <v>113.8116</v>
      </c>
      <c r="F2883">
        <v>276</v>
      </c>
      <c r="G2883">
        <v>2.3247716241615901</v>
      </c>
      <c r="H2883">
        <v>-13.0647218786137</v>
      </c>
      <c r="I2883">
        <v>17.961282884414999</v>
      </c>
      <c r="J2883">
        <v>-2.91211997990492</v>
      </c>
      <c r="K2883">
        <v>276.96544014314202</v>
      </c>
      <c r="M2883">
        <v>51.739197050258397</v>
      </c>
      <c r="N2883">
        <v>0.40714285714285697</v>
      </c>
      <c r="O2883">
        <v>38.188405797101403</v>
      </c>
      <c r="P2883">
        <v>48.387096774193502</v>
      </c>
    </row>
    <row r="2884" spans="1:17" hidden="1" x14ac:dyDescent="0.3">
      <c r="A2884" t="s">
        <v>5980</v>
      </c>
      <c r="B2884" t="s">
        <v>5981</v>
      </c>
      <c r="C2884" t="str">
        <f>IFERROR(VLOOKUP(Table1[[#This Row],[Ticker]],[1]!Table2[[Symbol]:[Industry]],2,FALSE),"-")</f>
        <v>-</v>
      </c>
      <c r="D2884" t="s">
        <v>402</v>
      </c>
      <c r="E2884">
        <v>113.79644710999899</v>
      </c>
      <c r="M2884">
        <v>50</v>
      </c>
    </row>
    <row r="2885" spans="1:17" hidden="1" x14ac:dyDescent="0.3">
      <c r="A2885" t="s">
        <v>5982</v>
      </c>
      <c r="B2885" t="s">
        <v>5983</v>
      </c>
      <c r="C2885" t="str">
        <f>IFERROR(VLOOKUP(Table1[[#This Row],[Ticker]],[1]!Table2[[Symbol]:[Industry]],2,FALSE),"-")</f>
        <v>-</v>
      </c>
      <c r="D2885" t="s">
        <v>561</v>
      </c>
      <c r="E2885">
        <v>113.5285641</v>
      </c>
      <c r="F2885">
        <v>2768.2</v>
      </c>
      <c r="G2885">
        <v>38.005452082731402</v>
      </c>
      <c r="H2885">
        <v>-1.98269260974689</v>
      </c>
      <c r="I2885">
        <v>-11.565721066737201</v>
      </c>
      <c r="J2885">
        <v>-1.8528512532427599</v>
      </c>
      <c r="K2885">
        <v>2823.0420520453799</v>
      </c>
      <c r="L2885">
        <v>2631.00937141439</v>
      </c>
      <c r="M2885">
        <v>50.834624021390198</v>
      </c>
      <c r="N2885">
        <v>0.55566136911755604</v>
      </c>
      <c r="O2885">
        <v>20.6560219637309</v>
      </c>
      <c r="P2885">
        <v>67.769696969696895</v>
      </c>
      <c r="Q2885">
        <v>0.149827978509318</v>
      </c>
    </row>
    <row r="2886" spans="1:17" hidden="1" x14ac:dyDescent="0.3">
      <c r="A2886" t="s">
        <v>5984</v>
      </c>
      <c r="B2886" t="s">
        <v>5985</v>
      </c>
      <c r="C2886" t="str">
        <f>IFERROR(VLOOKUP(Table1[[#This Row],[Ticker]],[1]!Table2[[Symbol]:[Industry]],2,FALSE),"-")</f>
        <v>-</v>
      </c>
      <c r="D2886" t="s">
        <v>632</v>
      </c>
      <c r="E2886">
        <v>113.4477</v>
      </c>
      <c r="F2886">
        <v>48.96</v>
      </c>
      <c r="G2886">
        <v>-27.5513012543976</v>
      </c>
      <c r="H2886">
        <v>-6.2402169254879096</v>
      </c>
      <c r="I2886">
        <v>-23.124016154593001</v>
      </c>
      <c r="J2886">
        <v>-0.10151067483442</v>
      </c>
      <c r="K2886">
        <v>49.797925521372001</v>
      </c>
      <c r="L2886">
        <v>50.422142458960202</v>
      </c>
      <c r="M2886">
        <v>45.802170808942499</v>
      </c>
      <c r="N2886">
        <v>0.76694056793605203</v>
      </c>
      <c r="O2886">
        <v>40.114379084967297</v>
      </c>
      <c r="P2886">
        <v>19.124087591240801</v>
      </c>
      <c r="Q2886">
        <v>5.6434760283949996E-3</v>
      </c>
    </row>
    <row r="2887" spans="1:17" hidden="1" x14ac:dyDescent="0.3">
      <c r="A2887" t="s">
        <v>5986</v>
      </c>
      <c r="B2887" t="s">
        <v>5987</v>
      </c>
      <c r="C2887" t="str">
        <f>IFERROR(VLOOKUP(Table1[[#This Row],[Ticker]],[1]!Table2[[Symbol]:[Industry]],2,FALSE),"-")</f>
        <v>-</v>
      </c>
      <c r="D2887" t="s">
        <v>971</v>
      </c>
      <c r="E2887">
        <v>113.3125</v>
      </c>
      <c r="F2887">
        <v>298.60000000000002</v>
      </c>
      <c r="G2887">
        <v>-14.2516723531163</v>
      </c>
      <c r="H2887">
        <v>35.235325672503599</v>
      </c>
      <c r="I2887">
        <v>17.096173206950901</v>
      </c>
      <c r="J2887">
        <v>1.2856788293647401</v>
      </c>
      <c r="K2887">
        <v>250.678866902755</v>
      </c>
      <c r="L2887">
        <v>239.10280172172099</v>
      </c>
      <c r="M2887">
        <v>71.669604426204302</v>
      </c>
      <c r="N2887">
        <v>2.93685597933696</v>
      </c>
      <c r="O2887">
        <v>12.190221031480201</v>
      </c>
      <c r="P2887">
        <v>42.802486848397898</v>
      </c>
      <c r="Q2887">
        <v>-6.4015994510179999E-3</v>
      </c>
    </row>
    <row r="2888" spans="1:17" hidden="1" x14ac:dyDescent="0.3">
      <c r="A2888" t="s">
        <v>5988</v>
      </c>
      <c r="B2888" t="s">
        <v>5989</v>
      </c>
      <c r="C2888" t="str">
        <f>IFERROR(VLOOKUP(Table1[[#This Row],[Ticker]],[1]!Table2[[Symbol]:[Industry]],2,FALSE),"-")</f>
        <v>-</v>
      </c>
      <c r="D2888" t="s">
        <v>770</v>
      </c>
      <c r="E2888">
        <v>113.06836680000001</v>
      </c>
      <c r="F2888">
        <v>68.3</v>
      </c>
      <c r="G2888">
        <v>-63.805770719896401</v>
      </c>
      <c r="H2888">
        <v>-11.908043503123499</v>
      </c>
      <c r="I2888">
        <v>-48.169259459642902</v>
      </c>
      <c r="J2888">
        <v>-5.3751814456259499</v>
      </c>
      <c r="M2888">
        <v>36.961174022005103</v>
      </c>
      <c r="O2888">
        <v>59.590043923865302</v>
      </c>
      <c r="P2888">
        <v>8.4126984126984006</v>
      </c>
    </row>
    <row r="2889" spans="1:17" hidden="1" x14ac:dyDescent="0.3">
      <c r="A2889" t="s">
        <v>5990</v>
      </c>
      <c r="B2889" t="s">
        <v>5991</v>
      </c>
      <c r="C2889" t="str">
        <f>IFERROR(VLOOKUP(Table1[[#This Row],[Ticker]],[1]!Table2[[Symbol]:[Industry]],2,FALSE),"-")</f>
        <v>-</v>
      </c>
      <c r="D2889" t="s">
        <v>528</v>
      </c>
      <c r="E2889">
        <v>112.996276425</v>
      </c>
      <c r="F2889">
        <v>126.55</v>
      </c>
      <c r="G2889">
        <v>303.18135894471402</v>
      </c>
      <c r="H2889">
        <v>34.609124882518103</v>
      </c>
      <c r="I2889">
        <v>115.08798816281799</v>
      </c>
      <c r="J2889">
        <v>-5.0979588004455598</v>
      </c>
      <c r="K2889">
        <v>111.174437804595</v>
      </c>
      <c r="L2889">
        <v>74.3814381760576</v>
      </c>
      <c r="M2889">
        <v>43.622692650412901</v>
      </c>
      <c r="N2889">
        <v>2.0360044893378202</v>
      </c>
      <c r="O2889">
        <v>28.328723824575199</v>
      </c>
      <c r="P2889">
        <v>368.01035502958501</v>
      </c>
      <c r="Q2889">
        <v>0.171917424231122</v>
      </c>
    </row>
    <row r="2890" spans="1:17" hidden="1" x14ac:dyDescent="0.3">
      <c r="A2890" t="s">
        <v>5992</v>
      </c>
      <c r="B2890" t="s">
        <v>5993</v>
      </c>
      <c r="C2890" t="str">
        <f>IFERROR(VLOOKUP(Table1[[#This Row],[Ticker]],[1]!Table2[[Symbol]:[Industry]],2,FALSE),"-")</f>
        <v>-</v>
      </c>
      <c r="D2890" t="s">
        <v>21</v>
      </c>
      <c r="E2890">
        <v>112.931049311999</v>
      </c>
      <c r="F2890">
        <v>94.16</v>
      </c>
      <c r="G2890">
        <v>-69.152722518120896</v>
      </c>
      <c r="H2890">
        <v>-18.439853658984202</v>
      </c>
      <c r="I2890">
        <v>-54.982004983495898</v>
      </c>
      <c r="J2890">
        <v>4.97587219422077</v>
      </c>
      <c r="K2890">
        <v>100.924352786932</v>
      </c>
      <c r="L2890">
        <v>128.27425843972799</v>
      </c>
      <c r="M2890">
        <v>50.4348503690603</v>
      </c>
      <c r="N2890">
        <v>0.68933298728263603</v>
      </c>
      <c r="O2890">
        <v>144.265080713678</v>
      </c>
      <c r="P2890">
        <v>11.8821292775665</v>
      </c>
      <c r="Q2890">
        <v>-3.1667695672160001E-3</v>
      </c>
    </row>
    <row r="2891" spans="1:17" hidden="1" x14ac:dyDescent="0.3">
      <c r="A2891" t="s">
        <v>5994</v>
      </c>
      <c r="B2891" t="s">
        <v>5995</v>
      </c>
      <c r="C2891" t="str">
        <f>IFERROR(VLOOKUP(Table1[[#This Row],[Ticker]],[1]!Table2[[Symbol]:[Industry]],2,FALSE),"-")</f>
        <v>-</v>
      </c>
      <c r="D2891" t="s">
        <v>92</v>
      </c>
      <c r="E2891">
        <v>112.73977555499999</v>
      </c>
      <c r="F2891">
        <v>21.01</v>
      </c>
      <c r="G2891">
        <v>32.475137352416702</v>
      </c>
      <c r="H2891">
        <v>15.9762724034392</v>
      </c>
      <c r="I2891">
        <v>-31.573706121800399</v>
      </c>
      <c r="J2891">
        <v>-5.5956415032278803</v>
      </c>
      <c r="K2891">
        <v>18.111317815038198</v>
      </c>
      <c r="L2891">
        <v>16.781328598777701</v>
      </c>
      <c r="M2891">
        <v>60.215648029386898</v>
      </c>
      <c r="N2891">
        <v>2.3703493454707898</v>
      </c>
      <c r="O2891">
        <v>40.171346977629597</v>
      </c>
      <c r="P2891">
        <v>81.120689655172399</v>
      </c>
      <c r="Q2891">
        <v>-2.5515063310983001E-2</v>
      </c>
    </row>
    <row r="2892" spans="1:17" hidden="1" x14ac:dyDescent="0.3">
      <c r="A2892" t="s">
        <v>5996</v>
      </c>
      <c r="B2892" t="s">
        <v>5997</v>
      </c>
      <c r="C2892" t="str">
        <f>IFERROR(VLOOKUP(Table1[[#This Row],[Ticker]],[1]!Table2[[Symbol]:[Industry]],2,FALSE),"-")</f>
        <v>-</v>
      </c>
      <c r="D2892" t="s">
        <v>528</v>
      </c>
      <c r="E2892">
        <v>112.7124</v>
      </c>
      <c r="F2892">
        <v>23.03</v>
      </c>
      <c r="G2892">
        <v>-3.22578334850393</v>
      </c>
      <c r="H2892">
        <v>6.2510635080532504</v>
      </c>
      <c r="I2892">
        <v>-33.349059477290702</v>
      </c>
      <c r="J2892">
        <v>3.5477452590024501</v>
      </c>
      <c r="K2892">
        <v>26.888827702040501</v>
      </c>
      <c r="L2892">
        <v>29.6171151602267</v>
      </c>
      <c r="M2892">
        <v>57.669980707281397</v>
      </c>
      <c r="N2892">
        <v>0.390558997764688</v>
      </c>
      <c r="O2892">
        <v>82.3708206686929</v>
      </c>
      <c r="P2892">
        <v>27.9444444444444</v>
      </c>
      <c r="Q2892">
        <v>3.2409102374900002E-2</v>
      </c>
    </row>
    <row r="2893" spans="1:17" hidden="1" x14ac:dyDescent="0.3">
      <c r="A2893" t="s">
        <v>5998</v>
      </c>
      <c r="B2893" t="s">
        <v>5999</v>
      </c>
      <c r="C2893" t="str">
        <f>IFERROR(VLOOKUP(Table1[[#This Row],[Ticker]],[1]!Table2[[Symbol]:[Industry]],2,FALSE),"-")</f>
        <v>-</v>
      </c>
      <c r="D2893" t="s">
        <v>632</v>
      </c>
      <c r="E2893">
        <v>112.695285</v>
      </c>
      <c r="F2893">
        <v>215</v>
      </c>
      <c r="G2893">
        <v>-28.8252777508152</v>
      </c>
      <c r="H2893">
        <v>-1.4057393556581299</v>
      </c>
      <c r="I2893">
        <v>-9.2496848462242198</v>
      </c>
      <c r="J2893">
        <v>1.64664395119943</v>
      </c>
      <c r="K2893">
        <v>213.58401439251199</v>
      </c>
      <c r="L2893">
        <v>212.14198850349899</v>
      </c>
      <c r="M2893">
        <v>58.012445505156997</v>
      </c>
      <c r="N2893">
        <v>1.1294789874661999</v>
      </c>
      <c r="O2893">
        <v>13.930232558139499</v>
      </c>
      <c r="P2893">
        <v>16.0907127429805</v>
      </c>
      <c r="Q2893">
        <v>-9.7221578173121007E-2</v>
      </c>
    </row>
    <row r="2894" spans="1:17" hidden="1" x14ac:dyDescent="0.3">
      <c r="A2894" t="s">
        <v>6000</v>
      </c>
      <c r="B2894" t="s">
        <v>6001</v>
      </c>
      <c r="C2894" t="str">
        <f>IFERROR(VLOOKUP(Table1[[#This Row],[Ticker]],[1]!Table2[[Symbol]:[Industry]],2,FALSE),"-")</f>
        <v>-</v>
      </c>
      <c r="D2894" t="s">
        <v>1560</v>
      </c>
      <c r="E2894">
        <v>112.6809299</v>
      </c>
      <c r="F2894">
        <v>77</v>
      </c>
      <c r="G2894">
        <v>-5.5706964998687001</v>
      </c>
      <c r="H2894">
        <v>-10.838367290805699</v>
      </c>
      <c r="I2894">
        <v>-52.572053716247503</v>
      </c>
      <c r="J2894">
        <v>1.39088971874747</v>
      </c>
      <c r="K2894">
        <v>81.757674802204306</v>
      </c>
      <c r="L2894">
        <v>83.543075428114307</v>
      </c>
      <c r="M2894">
        <v>46.197673583398803</v>
      </c>
      <c r="N2894">
        <v>0.296688741721854</v>
      </c>
      <c r="O2894">
        <v>93.181818181818102</v>
      </c>
      <c r="P2894">
        <v>28.3333333333333</v>
      </c>
      <c r="Q2894">
        <v>4.4983111088316999E-2</v>
      </c>
    </row>
    <row r="2895" spans="1:17" hidden="1" x14ac:dyDescent="0.3">
      <c r="A2895" t="s">
        <v>6002</v>
      </c>
      <c r="B2895" t="s">
        <v>6003</v>
      </c>
      <c r="C2895" t="str">
        <f>IFERROR(VLOOKUP(Table1[[#This Row],[Ticker]],[1]!Table2[[Symbol]:[Industry]],2,FALSE),"-")</f>
        <v>-</v>
      </c>
      <c r="D2895" t="s">
        <v>4921</v>
      </c>
      <c r="E2895">
        <v>112.6697628</v>
      </c>
      <c r="F2895">
        <v>40.51</v>
      </c>
      <c r="G2895">
        <v>4.1531104849353397</v>
      </c>
      <c r="H2895">
        <v>12.8190926769773</v>
      </c>
      <c r="I2895">
        <v>-3.1414322568490101</v>
      </c>
      <c r="J2895">
        <v>-4.6041866135846199</v>
      </c>
      <c r="K2895">
        <v>38.227282601430304</v>
      </c>
      <c r="L2895">
        <v>36.513809068739498</v>
      </c>
      <c r="M2895">
        <v>61.562085564393598</v>
      </c>
      <c r="N2895">
        <v>2.65247005943012</v>
      </c>
      <c r="O2895">
        <v>25.6479881510738</v>
      </c>
      <c r="P2895">
        <v>54.323809523809501</v>
      </c>
      <c r="Q2895">
        <v>9.9247703843819996E-3</v>
      </c>
    </row>
    <row r="2896" spans="1:17" hidden="1" x14ac:dyDescent="0.3">
      <c r="A2896" t="s">
        <v>6004</v>
      </c>
      <c r="B2896" t="s">
        <v>6005</v>
      </c>
      <c r="C2896" t="str">
        <f>IFERROR(VLOOKUP(Table1[[#This Row],[Ticker]],[1]!Table2[[Symbol]:[Industry]],2,FALSE),"-")</f>
        <v>-</v>
      </c>
      <c r="D2896" t="s">
        <v>412</v>
      </c>
      <c r="E2896">
        <v>112.1457632</v>
      </c>
      <c r="F2896">
        <v>139.9</v>
      </c>
      <c r="G2896">
        <v>-9.8236204229966493</v>
      </c>
      <c r="H2896">
        <v>-11.9868965497185</v>
      </c>
      <c r="I2896">
        <v>-33.9098437184551</v>
      </c>
      <c r="J2896">
        <v>-6.2001523589476601</v>
      </c>
      <c r="K2896">
        <v>150.570947991607</v>
      </c>
      <c r="L2896">
        <v>152.19736847913899</v>
      </c>
      <c r="M2896">
        <v>32.5231345661212</v>
      </c>
      <c r="N2896">
        <v>1.1601179080438799</v>
      </c>
      <c r="O2896">
        <v>54.253037884203003</v>
      </c>
      <c r="P2896">
        <v>41.529936867483201</v>
      </c>
      <c r="Q2896">
        <v>6.6585346613901003E-2</v>
      </c>
    </row>
    <row r="2897" spans="1:17" hidden="1" x14ac:dyDescent="0.3">
      <c r="A2897" t="s">
        <v>6006</v>
      </c>
      <c r="B2897" t="s">
        <v>6007</v>
      </c>
      <c r="C2897" t="str">
        <f>IFERROR(VLOOKUP(Table1[[#This Row],[Ticker]],[1]!Table2[[Symbol]:[Industry]],2,FALSE),"-")</f>
        <v>-</v>
      </c>
      <c r="D2897" t="s">
        <v>5878</v>
      </c>
      <c r="E2897">
        <v>112.07580400000001</v>
      </c>
      <c r="F2897">
        <v>47.42</v>
      </c>
      <c r="G2897">
        <v>858.15242177970094</v>
      </c>
      <c r="H2897">
        <v>16.632018931840001</v>
      </c>
      <c r="I2897">
        <v>1045.28546930727</v>
      </c>
      <c r="J2897">
        <v>9.0316613728022208</v>
      </c>
      <c r="K2897">
        <v>36.093328755595799</v>
      </c>
      <c r="L2897">
        <v>20.099713426067101</v>
      </c>
      <c r="M2897">
        <v>74.076870775456499</v>
      </c>
      <c r="N2897">
        <v>0.41100917431192602</v>
      </c>
      <c r="O2897">
        <v>0</v>
      </c>
      <c r="P2897">
        <v>1266.5706051873101</v>
      </c>
      <c r="Q2897">
        <v>0.13564873268980299</v>
      </c>
    </row>
    <row r="2898" spans="1:17" hidden="1" x14ac:dyDescent="0.3">
      <c r="A2898" t="s">
        <v>6008</v>
      </c>
      <c r="B2898" t="s">
        <v>6009</v>
      </c>
      <c r="C2898" t="str">
        <f>IFERROR(VLOOKUP(Table1[[#This Row],[Ticker]],[1]!Table2[[Symbol]:[Industry]],2,FALSE),"-")</f>
        <v>-</v>
      </c>
      <c r="D2898" t="s">
        <v>632</v>
      </c>
      <c r="E2898">
        <v>111.75063900000001</v>
      </c>
      <c r="F2898">
        <v>34.950000000000003</v>
      </c>
      <c r="G2898">
        <v>30.1899885226455</v>
      </c>
      <c r="H2898">
        <v>-5.2567916568098196</v>
      </c>
      <c r="I2898">
        <v>12.7325204567725</v>
      </c>
      <c r="J2898">
        <v>-0.214249332128231</v>
      </c>
      <c r="K2898">
        <v>34.118131330488403</v>
      </c>
      <c r="L2898">
        <v>30.236438276446901</v>
      </c>
      <c r="M2898">
        <v>45.284780599986199</v>
      </c>
      <c r="N2898">
        <v>2.2748358922114198</v>
      </c>
      <c r="O2898">
        <v>20.743919885550699</v>
      </c>
      <c r="P2898">
        <v>92.032967032966994</v>
      </c>
      <c r="Q2898">
        <v>0.110848353463996</v>
      </c>
    </row>
    <row r="2899" spans="1:17" hidden="1" x14ac:dyDescent="0.3">
      <c r="A2899" t="s">
        <v>6010</v>
      </c>
      <c r="B2899" t="s">
        <v>6011</v>
      </c>
      <c r="C2899" t="str">
        <f>IFERROR(VLOOKUP(Table1[[#This Row],[Ticker]],[1]!Table2[[Symbol]:[Industry]],2,FALSE),"-")</f>
        <v>-</v>
      </c>
      <c r="D2899" t="s">
        <v>21</v>
      </c>
      <c r="E2899">
        <v>111.712225</v>
      </c>
      <c r="F2899">
        <v>142.19999999999999</v>
      </c>
      <c r="G2899">
        <v>-19.2317924967595</v>
      </c>
      <c r="H2899">
        <v>-38.270743421800702</v>
      </c>
      <c r="I2899">
        <v>-46.4134479124263</v>
      </c>
      <c r="J2899">
        <v>5.2135349474266199</v>
      </c>
      <c r="K2899">
        <v>202.517558181098</v>
      </c>
      <c r="L2899">
        <v>229.968411991023</v>
      </c>
      <c r="M2899">
        <v>33.054968957347</v>
      </c>
      <c r="N2899">
        <v>1.54748358862144</v>
      </c>
      <c r="O2899">
        <v>259.35302390998601</v>
      </c>
      <c r="P2899">
        <v>14.8626817447495</v>
      </c>
      <c r="Q2899">
        <v>0.159864003331737</v>
      </c>
    </row>
    <row r="2900" spans="1:17" hidden="1" x14ac:dyDescent="0.3">
      <c r="A2900" t="s">
        <v>6012</v>
      </c>
      <c r="B2900" t="s">
        <v>6013</v>
      </c>
      <c r="C2900" t="str">
        <f>IFERROR(VLOOKUP(Table1[[#This Row],[Ticker]],[1]!Table2[[Symbol]:[Industry]],2,FALSE),"-")</f>
        <v>-</v>
      </c>
      <c r="D2900" t="s">
        <v>46</v>
      </c>
      <c r="E2900">
        <v>111.444909345</v>
      </c>
      <c r="F2900">
        <v>0.79</v>
      </c>
      <c r="G2900">
        <v>67.7357551130345</v>
      </c>
      <c r="H2900">
        <v>-13.0980076608296</v>
      </c>
      <c r="I2900">
        <v>43.8722663732879</v>
      </c>
      <c r="J2900">
        <v>-2.3890703345148498</v>
      </c>
      <c r="K2900">
        <v>0.75831000167404194</v>
      </c>
      <c r="L2900">
        <v>0.63553148572437801</v>
      </c>
      <c r="M2900">
        <v>45.748880329143297</v>
      </c>
      <c r="N2900">
        <v>0.61093545271718397</v>
      </c>
      <c r="O2900">
        <v>20.253164556961998</v>
      </c>
      <c r="P2900">
        <v>163.333333333333</v>
      </c>
      <c r="Q2900">
        <v>0.103901762186611</v>
      </c>
    </row>
    <row r="2901" spans="1:17" hidden="1" x14ac:dyDescent="0.3">
      <c r="A2901" t="s">
        <v>6014</v>
      </c>
      <c r="B2901" t="s">
        <v>6015</v>
      </c>
      <c r="C2901" t="str">
        <f>IFERROR(VLOOKUP(Table1[[#This Row],[Ticker]],[1]!Table2[[Symbol]:[Industry]],2,FALSE),"-")</f>
        <v>-</v>
      </c>
      <c r="D2901" t="s">
        <v>669</v>
      </c>
      <c r="E2901">
        <v>111.36750000000001</v>
      </c>
      <c r="F2901">
        <v>24.48</v>
      </c>
      <c r="G2901">
        <v>-42.801545064585298</v>
      </c>
      <c r="H2901">
        <v>-10.2988623616843</v>
      </c>
      <c r="I2901">
        <v>-27.319222988414101</v>
      </c>
      <c r="J2901">
        <v>1.20773540212138</v>
      </c>
      <c r="K2901">
        <v>23.8788131988792</v>
      </c>
      <c r="L2901">
        <v>25.645263827837098</v>
      </c>
      <c r="M2901">
        <v>57.850804354041102</v>
      </c>
      <c r="N2901">
        <v>1.44458222006813</v>
      </c>
      <c r="O2901">
        <v>67.075163398692794</v>
      </c>
      <c r="P2901">
        <v>28.842105263157801</v>
      </c>
      <c r="Q2901">
        <v>-0.101386651382233</v>
      </c>
    </row>
    <row r="2902" spans="1:17" hidden="1" x14ac:dyDescent="0.3">
      <c r="A2902" t="s">
        <v>6016</v>
      </c>
      <c r="B2902" t="s">
        <v>3084</v>
      </c>
      <c r="C2902" t="str">
        <f>IFERROR(VLOOKUP(Table1[[#This Row],[Ticker]],[1]!Table2[[Symbol]:[Industry]],2,FALSE),"-")</f>
        <v>-</v>
      </c>
      <c r="D2902" t="s">
        <v>4140</v>
      </c>
      <c r="E2902">
        <v>111.2735</v>
      </c>
      <c r="F2902">
        <v>859.2</v>
      </c>
      <c r="G2902">
        <v>15.211710567349799</v>
      </c>
      <c r="H2902">
        <v>-2.5924004345885998</v>
      </c>
      <c r="I2902">
        <v>1.75331027375327</v>
      </c>
      <c r="J2902">
        <v>2.1928545764527301</v>
      </c>
      <c r="K2902">
        <v>846.17609858466994</v>
      </c>
      <c r="L2902">
        <v>778.96424709122095</v>
      </c>
      <c r="M2902">
        <v>48.565553761287802</v>
      </c>
      <c r="N2902">
        <v>1.1856514923308601</v>
      </c>
      <c r="O2902">
        <v>39.170158286778303</v>
      </c>
      <c r="P2902">
        <v>49.413094513520498</v>
      </c>
      <c r="Q2902">
        <v>6.2108741493606998E-2</v>
      </c>
    </row>
    <row r="2903" spans="1:17" hidden="1" x14ac:dyDescent="0.3">
      <c r="A2903" t="s">
        <v>6017</v>
      </c>
      <c r="B2903" t="s">
        <v>6018</v>
      </c>
      <c r="C2903" t="str">
        <f>IFERROR(VLOOKUP(Table1[[#This Row],[Ticker]],[1]!Table2[[Symbol]:[Industry]],2,FALSE),"-")</f>
        <v>-</v>
      </c>
      <c r="D2903" t="s">
        <v>127</v>
      </c>
      <c r="E2903">
        <v>111.25917369</v>
      </c>
      <c r="F2903">
        <v>204.65</v>
      </c>
      <c r="G2903">
        <v>134.57313563486301</v>
      </c>
      <c r="H2903">
        <v>31.698168998658701</v>
      </c>
      <c r="I2903">
        <v>12.984067615523999</v>
      </c>
      <c r="J2903">
        <v>9.0644344704597</v>
      </c>
      <c r="K2903">
        <v>169.28001778345001</v>
      </c>
      <c r="L2903">
        <v>142.50584437710299</v>
      </c>
      <c r="M2903">
        <v>92.495318639435197</v>
      </c>
      <c r="N2903">
        <v>0.67346725256329698</v>
      </c>
      <c r="O2903">
        <v>5.0329831419496598</v>
      </c>
      <c r="P2903">
        <v>185.306008643524</v>
      </c>
      <c r="Q2903">
        <v>8.4924693439329998E-2</v>
      </c>
    </row>
    <row r="2904" spans="1:17" hidden="1" x14ac:dyDescent="0.3">
      <c r="A2904" t="s">
        <v>6019</v>
      </c>
      <c r="B2904" t="s">
        <v>6020</v>
      </c>
      <c r="C2904" t="str">
        <f>IFERROR(VLOOKUP(Table1[[#This Row],[Ticker]],[1]!Table2[[Symbol]:[Industry]],2,FALSE),"-")</f>
        <v>-</v>
      </c>
      <c r="D2904" t="s">
        <v>743</v>
      </c>
      <c r="E2904">
        <v>110.88097019999999</v>
      </c>
      <c r="F2904">
        <v>78.03</v>
      </c>
      <c r="G2904">
        <v>41.692577789369402</v>
      </c>
      <c r="H2904">
        <v>0.51201241423361998</v>
      </c>
      <c r="I2904">
        <v>15.168041021175201</v>
      </c>
      <c r="J2904">
        <v>-0.42376275225448301</v>
      </c>
      <c r="K2904">
        <v>74.870000996496699</v>
      </c>
      <c r="L2904">
        <v>65.468763427458398</v>
      </c>
      <c r="M2904">
        <v>46.511713315869002</v>
      </c>
      <c r="N2904">
        <v>0.67956333567198701</v>
      </c>
      <c r="O2904">
        <v>2.52466999871843</v>
      </c>
      <c r="P2904">
        <v>77.744874715261901</v>
      </c>
      <c r="Q2904">
        <v>1.7417697266181999E-2</v>
      </c>
    </row>
    <row r="2905" spans="1:17" hidden="1" x14ac:dyDescent="0.3">
      <c r="A2905" t="s">
        <v>6021</v>
      </c>
      <c r="B2905" t="s">
        <v>6022</v>
      </c>
      <c r="C2905" t="str">
        <f>IFERROR(VLOOKUP(Table1[[#This Row],[Ticker]],[1]!Table2[[Symbol]:[Industry]],2,FALSE),"-")</f>
        <v>-</v>
      </c>
      <c r="D2905" t="s">
        <v>528</v>
      </c>
      <c r="E2905">
        <v>110.82</v>
      </c>
      <c r="F2905">
        <v>452.45</v>
      </c>
      <c r="G2905">
        <v>465.48638003080799</v>
      </c>
      <c r="H2905">
        <v>66.424939199073705</v>
      </c>
      <c r="I2905">
        <v>38.314988745255597</v>
      </c>
      <c r="J2905">
        <v>-3.5175058524852498</v>
      </c>
      <c r="K2905">
        <v>345.928113596586</v>
      </c>
      <c r="L2905">
        <v>245.64281667663101</v>
      </c>
      <c r="M2905">
        <v>75.692408068791295</v>
      </c>
      <c r="N2905">
        <v>2.7609895178196999</v>
      </c>
      <c r="O2905">
        <v>6.1664272295281304</v>
      </c>
      <c r="P2905">
        <v>543.59886201991401</v>
      </c>
      <c r="Q2905">
        <v>0.182532063160675</v>
      </c>
    </row>
    <row r="2906" spans="1:17" hidden="1" x14ac:dyDescent="0.3">
      <c r="A2906" t="s">
        <v>6023</v>
      </c>
      <c r="B2906" t="s">
        <v>6024</v>
      </c>
      <c r="C2906" t="str">
        <f>IFERROR(VLOOKUP(Table1[[#This Row],[Ticker]],[1]!Table2[[Symbol]:[Industry]],2,FALSE),"-")</f>
        <v>-</v>
      </c>
      <c r="D2906" t="s">
        <v>226</v>
      </c>
      <c r="E2906">
        <v>110.682</v>
      </c>
      <c r="F2906">
        <v>78.5</v>
      </c>
      <c r="G2906">
        <v>72.294957172236494</v>
      </c>
      <c r="H2906">
        <v>12.167692822262101</v>
      </c>
      <c r="I2906">
        <v>20.497545056189701</v>
      </c>
      <c r="J2906">
        <v>5.71024473397829</v>
      </c>
      <c r="K2906">
        <v>70.832128144357</v>
      </c>
      <c r="L2906">
        <v>61.779968623434698</v>
      </c>
      <c r="M2906">
        <v>54.007870907680399</v>
      </c>
      <c r="N2906">
        <v>0.65047890758107896</v>
      </c>
      <c r="O2906">
        <v>33.6305732484076</v>
      </c>
      <c r="P2906">
        <v>123.710458820176</v>
      </c>
      <c r="Q2906">
        <v>0.160935257669892</v>
      </c>
    </row>
    <row r="2907" spans="1:17" hidden="1" x14ac:dyDescent="0.3">
      <c r="A2907" t="s">
        <v>6025</v>
      </c>
      <c r="B2907" t="s">
        <v>6026</v>
      </c>
      <c r="C2907" t="str">
        <f>IFERROR(VLOOKUP(Table1[[#This Row],[Ticker]],[1]!Table2[[Symbol]:[Industry]],2,FALSE),"-")</f>
        <v>-</v>
      </c>
      <c r="D2907" t="s">
        <v>226</v>
      </c>
      <c r="E2907">
        <v>110.607503201</v>
      </c>
      <c r="F2907">
        <v>25.9</v>
      </c>
      <c r="G2907">
        <v>6.9833791890640704</v>
      </c>
      <c r="H2907">
        <v>4.3295825971794697</v>
      </c>
      <c r="I2907">
        <v>-4.1022450965506003</v>
      </c>
      <c r="J2907">
        <v>-1.4473554982913299</v>
      </c>
      <c r="K2907">
        <v>24.2791125905534</v>
      </c>
      <c r="L2907">
        <v>23.046978287548399</v>
      </c>
      <c r="M2907">
        <v>61.242583377916098</v>
      </c>
      <c r="N2907">
        <v>1.1918385922630199</v>
      </c>
      <c r="O2907">
        <v>16.988416988417001</v>
      </c>
      <c r="P2907">
        <v>50.756693830034898</v>
      </c>
      <c r="Q2907">
        <v>0.10925613295492401</v>
      </c>
    </row>
    <row r="2908" spans="1:17" hidden="1" x14ac:dyDescent="0.3">
      <c r="A2908" t="s">
        <v>6027</v>
      </c>
      <c r="B2908" t="s">
        <v>6028</v>
      </c>
      <c r="C2908" t="str">
        <f>IFERROR(VLOOKUP(Table1[[#This Row],[Ticker]],[1]!Table2[[Symbol]:[Industry]],2,FALSE),"-")</f>
        <v>-</v>
      </c>
      <c r="D2908" t="s">
        <v>46</v>
      </c>
      <c r="E2908">
        <v>110.420675</v>
      </c>
      <c r="F2908">
        <v>58.7</v>
      </c>
      <c r="G2908">
        <v>-62.254181632221297</v>
      </c>
      <c r="H2908">
        <v>-17.225327369544701</v>
      </c>
      <c r="I2908">
        <v>-36.327866164816697</v>
      </c>
      <c r="J2908">
        <v>0.40070725316692402</v>
      </c>
      <c r="K2908">
        <v>60.213923025774697</v>
      </c>
      <c r="L2908">
        <v>89.345251617927303</v>
      </c>
      <c r="M2908">
        <v>44.348833479013699</v>
      </c>
      <c r="N2908">
        <v>0.24373860340725501</v>
      </c>
      <c r="O2908">
        <v>102.725724020442</v>
      </c>
      <c r="P2908">
        <v>117.40740740740701</v>
      </c>
    </row>
    <row r="2909" spans="1:17" hidden="1" x14ac:dyDescent="0.3">
      <c r="A2909" t="s">
        <v>6029</v>
      </c>
      <c r="B2909" t="s">
        <v>6030</v>
      </c>
      <c r="C2909" t="str">
        <f>IFERROR(VLOOKUP(Table1[[#This Row],[Ticker]],[1]!Table2[[Symbol]:[Industry]],2,FALSE),"-")</f>
        <v>-</v>
      </c>
      <c r="D2909" t="s">
        <v>51</v>
      </c>
      <c r="E2909">
        <v>110.04</v>
      </c>
      <c r="F2909">
        <v>137.30000000000001</v>
      </c>
      <c r="G2909">
        <v>-9.90392188391003</v>
      </c>
      <c r="H2909">
        <v>-14.011244863930999</v>
      </c>
      <c r="I2909">
        <v>-9.5182098171882004</v>
      </c>
      <c r="J2909">
        <v>-1.6453994484388901</v>
      </c>
      <c r="K2909">
        <v>144.243294419785</v>
      </c>
      <c r="L2909">
        <v>135.72275840655999</v>
      </c>
      <c r="M2909">
        <v>40.8171102873671</v>
      </c>
      <c r="N2909">
        <v>0.63958222911564</v>
      </c>
      <c r="O2909">
        <v>34.013109978149998</v>
      </c>
      <c r="P2909">
        <v>29.284369114877499</v>
      </c>
      <c r="Q2909">
        <v>-0.10286581371351</v>
      </c>
    </row>
    <row r="2910" spans="1:17" hidden="1" x14ac:dyDescent="0.3">
      <c r="A2910" t="s">
        <v>6031</v>
      </c>
      <c r="B2910" t="s">
        <v>6032</v>
      </c>
      <c r="C2910" t="str">
        <f>IFERROR(VLOOKUP(Table1[[#This Row],[Ticker]],[1]!Table2[[Symbol]:[Industry]],2,FALSE),"-")</f>
        <v>-</v>
      </c>
      <c r="D2910" t="s">
        <v>632</v>
      </c>
      <c r="E2910">
        <v>110.01600000000001</v>
      </c>
      <c r="F2910">
        <v>63.12</v>
      </c>
      <c r="G2910">
        <v>-49.611863934584498</v>
      </c>
      <c r="H2910">
        <v>-9.7596123178784993</v>
      </c>
      <c r="I2910">
        <v>-33.975352674330999</v>
      </c>
      <c r="J2910">
        <v>-5.7306028330240899</v>
      </c>
      <c r="M2910">
        <v>36.848718734618203</v>
      </c>
      <c r="O2910">
        <v>32.129277566539898</v>
      </c>
      <c r="P2910">
        <v>3.4754098360655701</v>
      </c>
    </row>
    <row r="2911" spans="1:17" hidden="1" x14ac:dyDescent="0.3">
      <c r="A2911" t="s">
        <v>6033</v>
      </c>
      <c r="B2911" t="s">
        <v>6034</v>
      </c>
      <c r="C2911" t="str">
        <f>IFERROR(VLOOKUP(Table1[[#This Row],[Ticker]],[1]!Table2[[Symbol]:[Industry]],2,FALSE),"-")</f>
        <v>-</v>
      </c>
      <c r="D2911" t="s">
        <v>492</v>
      </c>
      <c r="E2911">
        <v>109.7273814</v>
      </c>
      <c r="F2911">
        <v>38.76</v>
      </c>
      <c r="G2911">
        <v>8.7137829801299098</v>
      </c>
      <c r="H2911">
        <v>-6.4099529073273702</v>
      </c>
      <c r="I2911">
        <v>12.580340907449401</v>
      </c>
      <c r="J2911">
        <v>-4.2964457661872704</v>
      </c>
      <c r="K2911">
        <v>39.887843604709602</v>
      </c>
      <c r="L2911">
        <v>35.9917948059271</v>
      </c>
      <c r="M2911">
        <v>43.281062568230602</v>
      </c>
      <c r="N2911">
        <v>0.21736896499303099</v>
      </c>
      <c r="O2911">
        <v>35.2167182662538</v>
      </c>
      <c r="P2911">
        <v>48.165137614678798</v>
      </c>
      <c r="Q2911">
        <v>4.6456989637910003E-3</v>
      </c>
    </row>
    <row r="2912" spans="1:17" hidden="1" x14ac:dyDescent="0.3">
      <c r="A2912" t="s">
        <v>6035</v>
      </c>
      <c r="B2912" t="s">
        <v>6036</v>
      </c>
      <c r="C2912" t="str">
        <f>IFERROR(VLOOKUP(Table1[[#This Row],[Ticker]],[1]!Table2[[Symbol]:[Industry]],2,FALSE),"-")</f>
        <v>-</v>
      </c>
      <c r="D2912" t="s">
        <v>359</v>
      </c>
      <c r="E2912">
        <v>109.62</v>
      </c>
      <c r="F2912">
        <v>201.35</v>
      </c>
      <c r="G2912">
        <v>38.097364116785997</v>
      </c>
      <c r="H2912">
        <v>-0.62887185836052695</v>
      </c>
      <c r="I2912">
        <v>62.650141702524103</v>
      </c>
      <c r="J2912">
        <v>1.12793218437683</v>
      </c>
      <c r="K2912">
        <v>190.18711893635299</v>
      </c>
      <c r="M2912">
        <v>64.992096679603904</v>
      </c>
      <c r="N2912">
        <v>0.45556323427781598</v>
      </c>
      <c r="O2912">
        <v>16.737025080705202</v>
      </c>
      <c r="P2912">
        <v>78.501773049645294</v>
      </c>
    </row>
    <row r="2913" spans="1:17" hidden="1" x14ac:dyDescent="0.3">
      <c r="A2913" t="s">
        <v>6037</v>
      </c>
      <c r="B2913" t="s">
        <v>6038</v>
      </c>
      <c r="C2913" t="str">
        <f>IFERROR(VLOOKUP(Table1[[#This Row],[Ticker]],[1]!Table2[[Symbol]:[Industry]],2,FALSE),"-")</f>
        <v>-</v>
      </c>
      <c r="D2913" t="s">
        <v>412</v>
      </c>
      <c r="E2913">
        <v>109.1748</v>
      </c>
      <c r="F2913">
        <v>43.34</v>
      </c>
      <c r="G2913">
        <v>89.235249807324607</v>
      </c>
      <c r="H2913">
        <v>1.6699939271808499</v>
      </c>
      <c r="I2913">
        <v>-11.450642889919701</v>
      </c>
      <c r="J2913">
        <v>-4.4653861239885302</v>
      </c>
      <c r="K2913">
        <v>45.675978765488601</v>
      </c>
      <c r="L2913">
        <v>39.1852951158846</v>
      </c>
      <c r="M2913">
        <v>52.980290074034201</v>
      </c>
      <c r="N2913">
        <v>0.939868822723681</v>
      </c>
      <c r="O2913">
        <v>25.1730502999538</v>
      </c>
      <c r="P2913">
        <v>156.449704142011</v>
      </c>
      <c r="Q2913">
        <v>9.5057199771599002E-2</v>
      </c>
    </row>
    <row r="2914" spans="1:17" hidden="1" x14ac:dyDescent="0.3">
      <c r="A2914" t="s">
        <v>6039</v>
      </c>
      <c r="B2914" t="s">
        <v>6040</v>
      </c>
      <c r="C2914" t="str">
        <f>IFERROR(VLOOKUP(Table1[[#This Row],[Ticker]],[1]!Table2[[Symbol]:[Industry]],2,FALSE),"-")</f>
        <v>-</v>
      </c>
      <c r="D2914" t="s">
        <v>226</v>
      </c>
      <c r="E2914">
        <v>108.76218048</v>
      </c>
      <c r="F2914">
        <v>103.86</v>
      </c>
      <c r="G2914">
        <v>118.704654634565</v>
      </c>
      <c r="H2914">
        <v>-4.9616146741908</v>
      </c>
      <c r="I2914">
        <v>12.453619206926</v>
      </c>
      <c r="J2914">
        <v>6.1516587383924399</v>
      </c>
      <c r="K2914">
        <v>107.754667928068</v>
      </c>
      <c r="L2914">
        <v>89.350034974857294</v>
      </c>
      <c r="M2914">
        <v>55.343463034520298</v>
      </c>
      <c r="N2914">
        <v>0.36659996328670102</v>
      </c>
      <c r="O2914">
        <v>33.275563258232197</v>
      </c>
      <c r="P2914">
        <v>161.283018867924</v>
      </c>
      <c r="Q2914">
        <v>0.12708878401944401</v>
      </c>
    </row>
    <row r="2915" spans="1:17" hidden="1" x14ac:dyDescent="0.3">
      <c r="A2915" t="s">
        <v>6041</v>
      </c>
      <c r="B2915" t="s">
        <v>6042</v>
      </c>
      <c r="C2915" t="str">
        <f>IFERROR(VLOOKUP(Table1[[#This Row],[Ticker]],[1]!Table2[[Symbol]:[Industry]],2,FALSE),"-")</f>
        <v>-</v>
      </c>
      <c r="D2915" t="s">
        <v>402</v>
      </c>
      <c r="E2915">
        <v>108.671116025</v>
      </c>
      <c r="F2915">
        <v>29.12</v>
      </c>
      <c r="G2915">
        <v>64.498597007630906</v>
      </c>
      <c r="H2915">
        <v>-11.238169385897001</v>
      </c>
      <c r="I2915">
        <v>35.282220195760999</v>
      </c>
      <c r="J2915">
        <v>2.0678262172092801</v>
      </c>
      <c r="K2915">
        <v>29.5550357168798</v>
      </c>
      <c r="L2915">
        <v>24.633203880074198</v>
      </c>
      <c r="M2915">
        <v>59.003819644268603</v>
      </c>
      <c r="N2915">
        <v>0.44988127703257902</v>
      </c>
      <c r="O2915">
        <v>25.377747252747199</v>
      </c>
      <c r="P2915">
        <v>115.703703703703</v>
      </c>
      <c r="Q2915">
        <v>9.7540922124796994E-2</v>
      </c>
    </row>
    <row r="2916" spans="1:17" hidden="1" x14ac:dyDescent="0.3">
      <c r="A2916" t="s">
        <v>6043</v>
      </c>
      <c r="B2916" t="s">
        <v>6044</v>
      </c>
      <c r="C2916" t="str">
        <f>IFERROR(VLOOKUP(Table1[[#This Row],[Ticker]],[1]!Table2[[Symbol]:[Industry]],2,FALSE),"-")</f>
        <v>-</v>
      </c>
      <c r="D2916" t="s">
        <v>359</v>
      </c>
      <c r="E2916">
        <v>108.398177</v>
      </c>
      <c r="F2916">
        <v>191.19</v>
      </c>
      <c r="G2916">
        <v>248.156292768697</v>
      </c>
      <c r="H2916">
        <v>83.912117950878994</v>
      </c>
      <c r="I2916">
        <v>35.590355645018498</v>
      </c>
      <c r="J2916">
        <v>36.807899362454798</v>
      </c>
      <c r="K2916">
        <v>118.01020768021699</v>
      </c>
      <c r="L2916">
        <v>98.637955575362795</v>
      </c>
      <c r="M2916">
        <v>87.058953420854095</v>
      </c>
      <c r="N2916">
        <v>2.9637633198972702</v>
      </c>
      <c r="O2916">
        <v>7.8769810136513501</v>
      </c>
      <c r="P2916">
        <v>309.400428265524</v>
      </c>
      <c r="Q2916">
        <v>0.177450296930316</v>
      </c>
    </row>
    <row r="2917" spans="1:17" hidden="1" x14ac:dyDescent="0.3">
      <c r="A2917" t="s">
        <v>6045</v>
      </c>
      <c r="B2917" t="s">
        <v>6046</v>
      </c>
      <c r="C2917" t="str">
        <f>IFERROR(VLOOKUP(Table1[[#This Row],[Ticker]],[1]!Table2[[Symbol]:[Industry]],2,FALSE),"-")</f>
        <v>-</v>
      </c>
      <c r="D2917" t="s">
        <v>632</v>
      </c>
      <c r="E2917">
        <v>108.358</v>
      </c>
      <c r="F2917">
        <v>0.85</v>
      </c>
      <c r="G2917">
        <v>-6.5758390898640204</v>
      </c>
      <c r="H2917">
        <v>5.3742145613925496</v>
      </c>
      <c r="I2917">
        <v>-14.127733626712001</v>
      </c>
      <c r="J2917">
        <v>5.1109296654851297</v>
      </c>
      <c r="K2917">
        <v>0.79889705489221596</v>
      </c>
      <c r="L2917">
        <v>0.81974765954541495</v>
      </c>
      <c r="M2917">
        <v>62.203266515686998</v>
      </c>
      <c r="N2917">
        <v>0.83837966436932898</v>
      </c>
      <c r="O2917">
        <v>85.882352941176407</v>
      </c>
      <c r="P2917">
        <v>57.407407407407398</v>
      </c>
    </row>
    <row r="2918" spans="1:17" hidden="1" x14ac:dyDescent="0.3">
      <c r="A2918" t="s">
        <v>6047</v>
      </c>
      <c r="B2918" t="s">
        <v>6048</v>
      </c>
      <c r="C2918" t="str">
        <f>IFERROR(VLOOKUP(Table1[[#This Row],[Ticker]],[1]!Table2[[Symbol]:[Industry]],2,FALSE),"-")</f>
        <v>-</v>
      </c>
      <c r="D2918" t="s">
        <v>4569</v>
      </c>
      <c r="E2918">
        <v>108.28548925</v>
      </c>
      <c r="F2918">
        <v>742.3</v>
      </c>
      <c r="G2918">
        <v>47.100182084680903</v>
      </c>
      <c r="H2918">
        <v>16.580533131079601</v>
      </c>
      <c r="I2918">
        <v>48.035018967498701</v>
      </c>
      <c r="J2918">
        <v>35.6228524512535</v>
      </c>
      <c r="K2918">
        <v>569.62558853562302</v>
      </c>
      <c r="L2918">
        <v>508.634517462139</v>
      </c>
      <c r="M2918">
        <v>88.358132330504205</v>
      </c>
      <c r="N2918">
        <v>2.1269194001532399</v>
      </c>
      <c r="O2918">
        <v>2.2362926040684301</v>
      </c>
      <c r="P2918">
        <v>95.342105263157805</v>
      </c>
      <c r="Q2918">
        <v>8.3007272776905006E-2</v>
      </c>
    </row>
    <row r="2919" spans="1:17" hidden="1" x14ac:dyDescent="0.3">
      <c r="A2919" t="s">
        <v>6049</v>
      </c>
      <c r="B2919" t="s">
        <v>6050</v>
      </c>
      <c r="C2919" t="str">
        <f>IFERROR(VLOOKUP(Table1[[#This Row],[Ticker]],[1]!Table2[[Symbol]:[Industry]],2,FALSE),"-")</f>
        <v>-</v>
      </c>
      <c r="D2919" t="s">
        <v>139</v>
      </c>
      <c r="E2919">
        <v>108.1500072</v>
      </c>
      <c r="F2919">
        <v>15</v>
      </c>
      <c r="G2919">
        <v>-26.244576149905399</v>
      </c>
      <c r="H2919">
        <v>2.59162094142029</v>
      </c>
      <c r="I2919">
        <v>-30.794400293378601</v>
      </c>
      <c r="J2919">
        <v>2.3283360455128799</v>
      </c>
      <c r="K2919">
        <v>15.080852320390299</v>
      </c>
      <c r="L2919">
        <v>15.958876118009499</v>
      </c>
      <c r="M2919">
        <v>60.888935391961702</v>
      </c>
      <c r="N2919">
        <v>1.24385152364292</v>
      </c>
      <c r="O2919">
        <v>54.3333333333333</v>
      </c>
      <c r="P2919">
        <v>18.577075098814198</v>
      </c>
      <c r="Q2919">
        <v>-5.0650652584597999E-2</v>
      </c>
    </row>
    <row r="2920" spans="1:17" hidden="1" x14ac:dyDescent="0.3">
      <c r="A2920" t="s">
        <v>6051</v>
      </c>
      <c r="B2920" t="s">
        <v>6052</v>
      </c>
      <c r="C2920" t="str">
        <f>IFERROR(VLOOKUP(Table1[[#This Row],[Ticker]],[1]!Table2[[Symbol]:[Industry]],2,FALSE),"-")</f>
        <v>-</v>
      </c>
      <c r="D2920" t="s">
        <v>528</v>
      </c>
      <c r="E2920">
        <v>108.109452609999</v>
      </c>
      <c r="F2920">
        <v>20.04</v>
      </c>
      <c r="G2920">
        <v>-35.458362534024303</v>
      </c>
      <c r="H2920">
        <v>6.2899899624620703</v>
      </c>
      <c r="I2920">
        <v>-75.992624207111604</v>
      </c>
      <c r="J2920">
        <v>-6.9218630002412196</v>
      </c>
      <c r="K2920">
        <v>19.293605445953698</v>
      </c>
      <c r="L2920">
        <v>22.8432327374395</v>
      </c>
      <c r="M2920">
        <v>61.9898631862618</v>
      </c>
      <c r="N2920">
        <v>1.08631892601183</v>
      </c>
      <c r="O2920">
        <v>162.22554890219499</v>
      </c>
      <c r="P2920">
        <v>21.823708206686899</v>
      </c>
      <c r="Q2920">
        <v>7.6820779831276997E-2</v>
      </c>
    </row>
    <row r="2921" spans="1:17" hidden="1" x14ac:dyDescent="0.3">
      <c r="A2921" t="s">
        <v>6053</v>
      </c>
      <c r="B2921" t="s">
        <v>6054</v>
      </c>
      <c r="C2921" t="str">
        <f>IFERROR(VLOOKUP(Table1[[#This Row],[Ticker]],[1]!Table2[[Symbol]:[Industry]],2,FALSE),"-")</f>
        <v>-</v>
      </c>
      <c r="D2921" t="s">
        <v>566</v>
      </c>
      <c r="E2921">
        <v>107.97366036</v>
      </c>
      <c r="F2921">
        <v>67.41</v>
      </c>
      <c r="G2921">
        <v>130.60655464953501</v>
      </c>
      <c r="H2921">
        <v>33.383087212749501</v>
      </c>
      <c r="I2921">
        <v>68.456231703732101</v>
      </c>
      <c r="J2921">
        <v>7.5110394813324204</v>
      </c>
      <c r="K2921">
        <v>50.526161592580202</v>
      </c>
      <c r="L2921">
        <v>41.789347251574803</v>
      </c>
      <c r="M2921">
        <v>73.548144672346496</v>
      </c>
      <c r="N2921">
        <v>3.7665879857814999</v>
      </c>
      <c r="O2921">
        <v>2.8037383177570199</v>
      </c>
      <c r="P2921">
        <v>177.86479802143401</v>
      </c>
      <c r="Q2921">
        <v>0.11733764790937</v>
      </c>
    </row>
    <row r="2922" spans="1:17" hidden="1" x14ac:dyDescent="0.3">
      <c r="A2922" t="s">
        <v>6055</v>
      </c>
      <c r="B2922" t="s">
        <v>6056</v>
      </c>
      <c r="C2922" t="str">
        <f>IFERROR(VLOOKUP(Table1[[#This Row],[Ticker]],[1]!Table2[[Symbol]:[Industry]],2,FALSE),"-")</f>
        <v>-</v>
      </c>
      <c r="D2922" t="s">
        <v>528</v>
      </c>
      <c r="E2922">
        <v>107.851392</v>
      </c>
      <c r="F2922">
        <v>157.15</v>
      </c>
      <c r="G2922">
        <v>108.95670300913</v>
      </c>
      <c r="H2922">
        <v>17.1570014466384</v>
      </c>
      <c r="I2922">
        <v>46.147636082619897</v>
      </c>
      <c r="J2922">
        <v>8.44238936801022</v>
      </c>
      <c r="K2922">
        <v>142.26994519059201</v>
      </c>
      <c r="L2922">
        <v>115.13420252624501</v>
      </c>
      <c r="M2922">
        <v>72.300733568478506</v>
      </c>
      <c r="N2922">
        <v>0.38055783098902302</v>
      </c>
      <c r="O2922">
        <v>8.2405345211581107</v>
      </c>
      <c r="P2922">
        <v>169.55403087478501</v>
      </c>
      <c r="Q2922">
        <v>0.13514551499970501</v>
      </c>
    </row>
    <row r="2923" spans="1:17" hidden="1" x14ac:dyDescent="0.3">
      <c r="A2923" t="s">
        <v>6057</v>
      </c>
      <c r="B2923" t="s">
        <v>6058</v>
      </c>
      <c r="C2923" t="str">
        <f>IFERROR(VLOOKUP(Table1[[#This Row],[Ticker]],[1]!Table2[[Symbol]:[Industry]],2,FALSE),"-")</f>
        <v>-</v>
      </c>
      <c r="D2923" t="s">
        <v>46</v>
      </c>
      <c r="E2923">
        <v>107.77370000000001</v>
      </c>
      <c r="F2923">
        <v>24.62</v>
      </c>
      <c r="G2923">
        <v>275.16996563934998</v>
      </c>
      <c r="H2923">
        <v>-22.703674885843601</v>
      </c>
      <c r="I2923">
        <v>103.171472022008</v>
      </c>
      <c r="J2923">
        <v>7.0783209698329701</v>
      </c>
      <c r="K2923">
        <v>23.992381367861199</v>
      </c>
      <c r="L2923">
        <v>16.168130673074799</v>
      </c>
      <c r="M2923">
        <v>56.931013189044499</v>
      </c>
      <c r="N2923">
        <v>1.77444998134423</v>
      </c>
      <c r="O2923">
        <v>31.925264012997498</v>
      </c>
      <c r="P2923">
        <v>350.09140767824499</v>
      </c>
      <c r="Q2923">
        <v>9.4913354879459996E-2</v>
      </c>
    </row>
    <row r="2924" spans="1:17" hidden="1" x14ac:dyDescent="0.3">
      <c r="A2924" t="s">
        <v>6059</v>
      </c>
      <c r="B2924" t="s">
        <v>6060</v>
      </c>
      <c r="C2924" t="str">
        <f>IFERROR(VLOOKUP(Table1[[#This Row],[Ticker]],[1]!Table2[[Symbol]:[Industry]],2,FALSE),"-")</f>
        <v>-</v>
      </c>
      <c r="D2924" t="s">
        <v>669</v>
      </c>
      <c r="E2924">
        <v>107.34941569999999</v>
      </c>
      <c r="F2924">
        <v>107.48</v>
      </c>
      <c r="G2924">
        <v>13.028368371969</v>
      </c>
      <c r="H2924">
        <v>0.65482680629051804</v>
      </c>
      <c r="I2924">
        <v>-27.833072847908301</v>
      </c>
      <c r="J2924">
        <v>-0.37957666362877501</v>
      </c>
      <c r="K2924">
        <v>98.673276199400703</v>
      </c>
      <c r="L2924">
        <v>98.471628620239201</v>
      </c>
      <c r="M2924">
        <v>60.747479142692796</v>
      </c>
      <c r="N2924">
        <v>0.50611795884691302</v>
      </c>
      <c r="O2924">
        <v>77.949385932266395</v>
      </c>
      <c r="P2924">
        <v>53.192702394526798</v>
      </c>
      <c r="Q2924">
        <v>3.2578575143156999E-2</v>
      </c>
    </row>
    <row r="2925" spans="1:17" hidden="1" x14ac:dyDescent="0.3">
      <c r="A2925" t="s">
        <v>6061</v>
      </c>
      <c r="B2925" t="s">
        <v>6062</v>
      </c>
      <c r="C2925" t="str">
        <f>IFERROR(VLOOKUP(Table1[[#This Row],[Ticker]],[1]!Table2[[Symbol]:[Industry]],2,FALSE),"-")</f>
        <v>-</v>
      </c>
      <c r="D2925" t="s">
        <v>528</v>
      </c>
      <c r="E2925">
        <v>107.29338027999999</v>
      </c>
      <c r="F2925">
        <v>151.41999999999999</v>
      </c>
      <c r="G2925">
        <v>138.235755113034</v>
      </c>
      <c r="H2925">
        <v>-2.6274194255355399</v>
      </c>
      <c r="I2925">
        <v>47.386933039954599</v>
      </c>
      <c r="J2925">
        <v>-0.92573700118152302</v>
      </c>
      <c r="K2925">
        <v>137.81465526710701</v>
      </c>
      <c r="L2925">
        <v>103.277403484667</v>
      </c>
      <c r="M2925">
        <v>50.445907562378103</v>
      </c>
      <c r="N2925">
        <v>0.31022733972258898</v>
      </c>
      <c r="O2925">
        <v>22.850350019812399</v>
      </c>
      <c r="P2925">
        <v>219.788806758183</v>
      </c>
      <c r="Q2925">
        <v>0.106873262516087</v>
      </c>
    </row>
    <row r="2926" spans="1:17" hidden="1" x14ac:dyDescent="0.3">
      <c r="A2926" t="s">
        <v>6063</v>
      </c>
      <c r="B2926" t="s">
        <v>6064</v>
      </c>
      <c r="C2926" t="str">
        <f>IFERROR(VLOOKUP(Table1[[#This Row],[Ticker]],[1]!Table2[[Symbol]:[Industry]],2,FALSE),"-")</f>
        <v>-</v>
      </c>
      <c r="D2926" t="s">
        <v>971</v>
      </c>
      <c r="E2926">
        <v>107.15533239</v>
      </c>
      <c r="F2926">
        <v>137.05000000000001</v>
      </c>
      <c r="G2926">
        <v>-57.251017373737902</v>
      </c>
      <c r="H2926">
        <v>1.91473443906838</v>
      </c>
      <c r="I2926">
        <v>-28.0140044404097</v>
      </c>
      <c r="J2926">
        <v>0.256103119482127</v>
      </c>
      <c r="K2926">
        <v>135.157851079528</v>
      </c>
      <c r="L2926">
        <v>144.16198948646201</v>
      </c>
      <c r="M2926">
        <v>49.825240427362097</v>
      </c>
      <c r="N2926">
        <v>1.05623268592215</v>
      </c>
      <c r="O2926">
        <v>107.770886537759</v>
      </c>
      <c r="P2926">
        <v>13.264462809917299</v>
      </c>
      <c r="Q2926">
        <v>1.7254941688840002E-2</v>
      </c>
    </row>
    <row r="2927" spans="1:17" hidden="1" x14ac:dyDescent="0.3">
      <c r="A2927" t="s">
        <v>6065</v>
      </c>
      <c r="B2927" t="s">
        <v>6066</v>
      </c>
      <c r="C2927" t="str">
        <f>IFERROR(VLOOKUP(Table1[[#This Row],[Ticker]],[1]!Table2[[Symbol]:[Industry]],2,FALSE),"-")</f>
        <v>-</v>
      </c>
      <c r="D2927" t="s">
        <v>971</v>
      </c>
      <c r="E2927">
        <v>107.14575000000001</v>
      </c>
      <c r="F2927">
        <v>68</v>
      </c>
      <c r="G2927">
        <v>539.12738265699204</v>
      </c>
      <c r="H2927">
        <v>11.3207185846948</v>
      </c>
      <c r="I2927">
        <v>164.32351259836599</v>
      </c>
      <c r="J2927">
        <v>8.7206921852219992</v>
      </c>
      <c r="K2927">
        <v>63.734231447541802</v>
      </c>
      <c r="L2927">
        <v>45.594469949591499</v>
      </c>
      <c r="M2927">
        <v>67.311148394062101</v>
      </c>
      <c r="N2927">
        <v>2.0677323706353601</v>
      </c>
      <c r="O2927">
        <v>28.423851946953899</v>
      </c>
      <c r="P2927">
        <v>568.89162754395704</v>
      </c>
    </row>
    <row r="2928" spans="1:17" hidden="1" x14ac:dyDescent="0.3">
      <c r="A2928" t="s">
        <v>6067</v>
      </c>
      <c r="B2928" t="s">
        <v>6068</v>
      </c>
      <c r="C2928" t="str">
        <f>IFERROR(VLOOKUP(Table1[[#This Row],[Ticker]],[1]!Table2[[Symbol]:[Industry]],2,FALSE),"-")</f>
        <v>-</v>
      </c>
      <c r="D2928" t="s">
        <v>561</v>
      </c>
      <c r="E2928">
        <v>107.01</v>
      </c>
      <c r="F2928">
        <v>187.25</v>
      </c>
      <c r="G2928">
        <v>432.37925556334898</v>
      </c>
      <c r="H2928">
        <v>18.222712057218899</v>
      </c>
      <c r="I2928">
        <v>59.573565074586597</v>
      </c>
      <c r="J2928">
        <v>11.101332434522201</v>
      </c>
      <c r="K2928">
        <v>144.329401679977</v>
      </c>
      <c r="L2928">
        <v>106.384950461887</v>
      </c>
      <c r="M2928">
        <v>81.472285405857804</v>
      </c>
      <c r="N2928">
        <v>0.59915346433183703</v>
      </c>
      <c r="O2928">
        <v>0</v>
      </c>
      <c r="P2928">
        <v>531.32164531355295</v>
      </c>
      <c r="Q2928">
        <v>0.14529062891191299</v>
      </c>
    </row>
    <row r="2929" spans="1:17" hidden="1" x14ac:dyDescent="0.3">
      <c r="A2929" t="s">
        <v>6069</v>
      </c>
      <c r="B2929" t="s">
        <v>6070</v>
      </c>
      <c r="C2929" t="str">
        <f>IFERROR(VLOOKUP(Table1[[#This Row],[Ticker]],[1]!Table2[[Symbol]:[Industry]],2,FALSE),"-")</f>
        <v>-</v>
      </c>
      <c r="D2929" t="s">
        <v>412</v>
      </c>
      <c r="E2929">
        <v>106.73500005</v>
      </c>
      <c r="F2929">
        <v>111.95</v>
      </c>
      <c r="G2929">
        <v>-38.264449218800301</v>
      </c>
      <c r="H2929">
        <v>-6.11790005433377</v>
      </c>
      <c r="I2929">
        <v>-11.1378532219282</v>
      </c>
      <c r="J2929">
        <v>-4.1404345909950599</v>
      </c>
      <c r="K2929">
        <v>115.07577399182399</v>
      </c>
      <c r="L2929">
        <v>122.753616707368</v>
      </c>
      <c r="M2929">
        <v>40.703066699544998</v>
      </c>
      <c r="N2929">
        <v>1.3223296847107899</v>
      </c>
      <c r="O2929">
        <v>58.535060294774397</v>
      </c>
      <c r="P2929">
        <v>21.9498910675381</v>
      </c>
      <c r="Q2929">
        <v>7.2174643786057993E-2</v>
      </c>
    </row>
    <row r="2930" spans="1:17" hidden="1" x14ac:dyDescent="0.3">
      <c r="A2930" t="s">
        <v>6071</v>
      </c>
      <c r="B2930" t="s">
        <v>6072</v>
      </c>
      <c r="C2930" t="str">
        <f>IFERROR(VLOOKUP(Table1[[#This Row],[Ticker]],[1]!Table2[[Symbol]:[Industry]],2,FALSE),"-")</f>
        <v>-</v>
      </c>
      <c r="D2930" t="s">
        <v>785</v>
      </c>
      <c r="E2930">
        <v>106.55346312</v>
      </c>
      <c r="F2930">
        <v>82.14</v>
      </c>
      <c r="G2930">
        <v>41.539196197497397</v>
      </c>
      <c r="H2930">
        <v>19.654204588461901</v>
      </c>
      <c r="I2930">
        <v>13.221103582590199</v>
      </c>
      <c r="J2930">
        <v>-5.11182856379975</v>
      </c>
      <c r="K2930">
        <v>71.936199521060402</v>
      </c>
      <c r="L2930">
        <v>65.381817733354595</v>
      </c>
      <c r="M2930">
        <v>69.309388064559599</v>
      </c>
      <c r="N2930">
        <v>3.6644804997721501</v>
      </c>
      <c r="O2930">
        <v>18.578037496956401</v>
      </c>
      <c r="P2930">
        <v>78.565217391304301</v>
      </c>
      <c r="Q2930">
        <v>3.9270085783773001E-2</v>
      </c>
    </row>
    <row r="2931" spans="1:17" hidden="1" x14ac:dyDescent="0.3">
      <c r="A2931" t="s">
        <v>6073</v>
      </c>
      <c r="B2931" t="s">
        <v>6074</v>
      </c>
      <c r="C2931" t="str">
        <f>IFERROR(VLOOKUP(Table1[[#This Row],[Ticker]],[1]!Table2[[Symbol]:[Industry]],2,FALSE),"-")</f>
        <v>-</v>
      </c>
      <c r="D2931" t="s">
        <v>1374</v>
      </c>
      <c r="E2931">
        <v>106.5494056</v>
      </c>
      <c r="F2931">
        <v>24.82</v>
      </c>
      <c r="G2931">
        <v>475.60160877157102</v>
      </c>
      <c r="H2931">
        <v>11.9027502594371</v>
      </c>
      <c r="I2931">
        <v>173.807301176072</v>
      </c>
      <c r="J2931">
        <v>2.1512253756059199</v>
      </c>
      <c r="K2931">
        <v>21.571600519125699</v>
      </c>
      <c r="M2931">
        <v>83.297634917640707</v>
      </c>
      <c r="N2931">
        <v>1.291534859729</v>
      </c>
      <c r="O2931">
        <v>1.8936341659951501</v>
      </c>
      <c r="P2931">
        <v>505.36585365853603</v>
      </c>
    </row>
    <row r="2932" spans="1:17" hidden="1" x14ac:dyDescent="0.3">
      <c r="A2932" t="s">
        <v>6075</v>
      </c>
      <c r="B2932" t="s">
        <v>6076</v>
      </c>
      <c r="C2932" t="str">
        <f>IFERROR(VLOOKUP(Table1[[#This Row],[Ticker]],[1]!Table2[[Symbol]:[Industry]],2,FALSE),"-")</f>
        <v>-</v>
      </c>
      <c r="D2932" t="s">
        <v>124</v>
      </c>
      <c r="E2932">
        <v>106.449828029999</v>
      </c>
      <c r="F2932">
        <v>110.45</v>
      </c>
      <c r="G2932">
        <v>250.050060477546</v>
      </c>
      <c r="H2932">
        <v>51.067528718821997</v>
      </c>
      <c r="I2932">
        <v>169.513766116482</v>
      </c>
      <c r="J2932">
        <v>9.2595431836827196</v>
      </c>
      <c r="K2932">
        <v>78.836599574269997</v>
      </c>
      <c r="L2932">
        <v>44.260253324226298</v>
      </c>
      <c r="M2932">
        <v>92.9540513755624</v>
      </c>
      <c r="N2932">
        <v>0.98629330539314497</v>
      </c>
      <c r="O2932">
        <v>0</v>
      </c>
      <c r="P2932">
        <v>279.81430536451097</v>
      </c>
      <c r="Q2932">
        <v>0.27905872081432398</v>
      </c>
    </row>
    <row r="2933" spans="1:17" hidden="1" x14ac:dyDescent="0.3">
      <c r="A2933" t="s">
        <v>6077</v>
      </c>
      <c r="B2933" t="s">
        <v>6078</v>
      </c>
      <c r="C2933" t="str">
        <f>IFERROR(VLOOKUP(Table1[[#This Row],[Ticker]],[1]!Table2[[Symbol]:[Industry]],2,FALSE),"-")</f>
        <v>-</v>
      </c>
      <c r="D2933" t="s">
        <v>971</v>
      </c>
      <c r="E2933">
        <v>106.43940000000001</v>
      </c>
      <c r="F2933">
        <v>63.25</v>
      </c>
      <c r="G2933">
        <v>-10.7614226856484</v>
      </c>
      <c r="H2933">
        <v>30.134315571493499</v>
      </c>
      <c r="I2933">
        <v>21.601880107193502</v>
      </c>
      <c r="J2933">
        <v>32.434565092879502</v>
      </c>
      <c r="K2933">
        <v>48.852172248031799</v>
      </c>
      <c r="L2933">
        <v>45.2893591950874</v>
      </c>
      <c r="M2933">
        <v>70.938625849424497</v>
      </c>
      <c r="N2933">
        <v>3.3507360157016599</v>
      </c>
      <c r="O2933">
        <v>9.4071146245059403</v>
      </c>
      <c r="P2933">
        <v>73.287671232876704</v>
      </c>
    </row>
    <row r="2934" spans="1:17" hidden="1" x14ac:dyDescent="0.3">
      <c r="A2934" t="s">
        <v>6079</v>
      </c>
      <c r="B2934" t="s">
        <v>6080</v>
      </c>
      <c r="C2934" t="str">
        <f>IFERROR(VLOOKUP(Table1[[#This Row],[Ticker]],[1]!Table2[[Symbol]:[Industry]],2,FALSE),"-")</f>
        <v>-</v>
      </c>
      <c r="D2934" t="s">
        <v>1374</v>
      </c>
      <c r="E2934">
        <v>106.07875</v>
      </c>
      <c r="F2934">
        <v>178.55</v>
      </c>
      <c r="G2934">
        <v>-34.537578220298798</v>
      </c>
      <c r="H2934">
        <v>8.8553659348583693</v>
      </c>
      <c r="I2934">
        <v>-6.5674926628565897</v>
      </c>
      <c r="J2934">
        <v>8.0179064096711894</v>
      </c>
      <c r="K2934">
        <v>170.82444244667099</v>
      </c>
      <c r="L2934">
        <v>166.699447512554</v>
      </c>
      <c r="M2934">
        <v>68.297921233198096</v>
      </c>
      <c r="N2934">
        <v>0.86813880126182896</v>
      </c>
      <c r="O2934">
        <v>8.6530383646037308</v>
      </c>
      <c r="P2934">
        <v>25.562587904360001</v>
      </c>
      <c r="Q2934">
        <v>0.10908739594505699</v>
      </c>
    </row>
    <row r="2935" spans="1:17" hidden="1" x14ac:dyDescent="0.3">
      <c r="A2935" t="s">
        <v>6081</v>
      </c>
      <c r="B2935" t="s">
        <v>6082</v>
      </c>
      <c r="C2935" t="str">
        <f>IFERROR(VLOOKUP(Table1[[#This Row],[Ticker]],[1]!Table2[[Symbol]:[Industry]],2,FALSE),"-")</f>
        <v>-</v>
      </c>
      <c r="D2935" t="s">
        <v>743</v>
      </c>
      <c r="E2935">
        <v>105.953940543</v>
      </c>
      <c r="F2935">
        <v>86.5</v>
      </c>
      <c r="G2935">
        <v>-14.691742558909</v>
      </c>
      <c r="H2935">
        <v>3.5761457369430301</v>
      </c>
      <c r="I2935">
        <v>8.0646664297931103</v>
      </c>
      <c r="J2935">
        <v>-0.65290295403099696</v>
      </c>
      <c r="K2935">
        <v>86.352296760525903</v>
      </c>
      <c r="L2935">
        <v>82.096495134856895</v>
      </c>
      <c r="M2935">
        <v>58.050219930369003</v>
      </c>
      <c r="N2935">
        <v>1.13831193753602</v>
      </c>
      <c r="O2935">
        <v>11.8612716763005</v>
      </c>
      <c r="P2935">
        <v>27.187178356124001</v>
      </c>
    </row>
    <row r="2936" spans="1:17" hidden="1" x14ac:dyDescent="0.3">
      <c r="A2936" t="s">
        <v>6083</v>
      </c>
      <c r="B2936" t="s">
        <v>6084</v>
      </c>
      <c r="C2936" t="str">
        <f>IFERROR(VLOOKUP(Table1[[#This Row],[Ticker]],[1]!Table2[[Symbol]:[Industry]],2,FALSE),"-")</f>
        <v>-</v>
      </c>
      <c r="D2936" t="s">
        <v>51</v>
      </c>
      <c r="E2936">
        <v>105.77970000000001</v>
      </c>
      <c r="F2936">
        <v>64.930000000000007</v>
      </c>
      <c r="G2936">
        <v>8.9750713523507795</v>
      </c>
      <c r="H2936">
        <v>-3.1167239255979502</v>
      </c>
      <c r="I2936">
        <v>-11.875765122775</v>
      </c>
      <c r="J2936">
        <v>-2.2045193451693401</v>
      </c>
      <c r="K2936">
        <v>64.883424345675806</v>
      </c>
      <c r="L2936">
        <v>62.031532524733798</v>
      </c>
      <c r="M2936">
        <v>49.175941854746199</v>
      </c>
      <c r="N2936">
        <v>0.83964732992686097</v>
      </c>
      <c r="O2936">
        <v>21.669490220237101</v>
      </c>
      <c r="P2936">
        <v>43.175303197353898</v>
      </c>
      <c r="Q2936">
        <v>-9.6130622917880004E-3</v>
      </c>
    </row>
    <row r="2937" spans="1:17" hidden="1" x14ac:dyDescent="0.3">
      <c r="A2937" t="s">
        <v>6085</v>
      </c>
      <c r="B2937" t="s">
        <v>6086</v>
      </c>
      <c r="C2937" t="str">
        <f>IFERROR(VLOOKUP(Table1[[#This Row],[Ticker]],[1]!Table2[[Symbol]:[Industry]],2,FALSE),"-")</f>
        <v>-</v>
      </c>
      <c r="D2937" t="s">
        <v>124</v>
      </c>
      <c r="E2937">
        <v>105.64812993</v>
      </c>
      <c r="F2937">
        <v>2</v>
      </c>
      <c r="K2937">
        <v>2.1140989605141698</v>
      </c>
      <c r="L2937">
        <v>3.1857726977597598</v>
      </c>
      <c r="M2937">
        <v>71.039956020089093</v>
      </c>
      <c r="Q2937">
        <v>-6.9211309357390005E-2</v>
      </c>
    </row>
    <row r="2938" spans="1:17" hidden="1" x14ac:dyDescent="0.3">
      <c r="A2938" t="s">
        <v>6087</v>
      </c>
      <c r="B2938" t="s">
        <v>6088</v>
      </c>
      <c r="C2938" t="str">
        <f>IFERROR(VLOOKUP(Table1[[#This Row],[Ticker]],[1]!Table2[[Symbol]:[Industry]],2,FALSE),"-")</f>
        <v>-</v>
      </c>
      <c r="D2938" t="s">
        <v>46</v>
      </c>
      <c r="E2938">
        <v>105.45296926</v>
      </c>
      <c r="F2938">
        <v>15</v>
      </c>
      <c r="G2938">
        <v>145.46511291119899</v>
      </c>
      <c r="H2938">
        <v>-15.2043226088712</v>
      </c>
      <c r="I2938">
        <v>51.618122726879101</v>
      </c>
      <c r="J2938">
        <v>13.272458888863801</v>
      </c>
      <c r="K2938">
        <v>13.8195336540862</v>
      </c>
      <c r="L2938">
        <v>10.7468778631976</v>
      </c>
      <c r="M2938">
        <v>63.763416894721502</v>
      </c>
      <c r="N2938">
        <v>0.490560081445092</v>
      </c>
      <c r="O2938">
        <v>30.999999999999901</v>
      </c>
      <c r="Q2938">
        <v>9.2871184591573994E-2</v>
      </c>
    </row>
    <row r="2939" spans="1:17" hidden="1" x14ac:dyDescent="0.3">
      <c r="A2939" t="s">
        <v>6089</v>
      </c>
      <c r="B2939" t="s">
        <v>6090</v>
      </c>
      <c r="C2939" t="str">
        <f>IFERROR(VLOOKUP(Table1[[#This Row],[Ticker]],[1]!Table2[[Symbol]:[Industry]],2,FALSE),"-")</f>
        <v>-</v>
      </c>
      <c r="D2939" t="s">
        <v>632</v>
      </c>
      <c r="E2939">
        <v>105.18091152999899</v>
      </c>
      <c r="F2939">
        <v>129.35</v>
      </c>
      <c r="G2939">
        <v>93.603452707536206</v>
      </c>
      <c r="H2939">
        <v>23.158828872362999</v>
      </c>
      <c r="I2939">
        <v>38.4436275433752</v>
      </c>
      <c r="J2939">
        <v>-9.08105928479109</v>
      </c>
      <c r="K2939">
        <v>111.461882674313</v>
      </c>
      <c r="L2939">
        <v>92.192111985782603</v>
      </c>
      <c r="M2939">
        <v>64.542960609236701</v>
      </c>
      <c r="N2939">
        <v>2.24048615205654</v>
      </c>
      <c r="O2939">
        <v>15.732508697332801</v>
      </c>
      <c r="P2939">
        <v>133.063063063063</v>
      </c>
      <c r="Q2939">
        <v>5.5353496697004997E-2</v>
      </c>
    </row>
    <row r="2940" spans="1:17" hidden="1" x14ac:dyDescent="0.3">
      <c r="A2940" t="s">
        <v>6091</v>
      </c>
      <c r="B2940" t="s">
        <v>6092</v>
      </c>
      <c r="C2940" t="str">
        <f>IFERROR(VLOOKUP(Table1[[#This Row],[Ticker]],[1]!Table2[[Symbol]:[Industry]],2,FALSE),"-")</f>
        <v>-</v>
      </c>
      <c r="D2940" t="s">
        <v>632</v>
      </c>
      <c r="E2940">
        <v>105.102275187</v>
      </c>
      <c r="F2940">
        <v>1.39</v>
      </c>
      <c r="G2940">
        <v>-114.297753507924</v>
      </c>
      <c r="H2940">
        <v>15.653140181227201</v>
      </c>
      <c r="I2940">
        <v>-23.867993366971699</v>
      </c>
      <c r="J2940">
        <v>-0.42478462022913599</v>
      </c>
      <c r="K2940">
        <v>1.3559986488939999</v>
      </c>
      <c r="L2940">
        <v>2.28144932008124</v>
      </c>
      <c r="M2940">
        <v>65.4484957660801</v>
      </c>
      <c r="N2940">
        <v>0.83102726808643501</v>
      </c>
      <c r="O2940">
        <v>667.87406708704498</v>
      </c>
      <c r="P2940">
        <v>34.281984334203599</v>
      </c>
      <c r="Q2940">
        <v>7.0003707532410003E-2</v>
      </c>
    </row>
    <row r="2941" spans="1:17" hidden="1" x14ac:dyDescent="0.3">
      <c r="A2941" t="s">
        <v>6093</v>
      </c>
      <c r="B2941" t="s">
        <v>6094</v>
      </c>
      <c r="C2941" t="str">
        <f>IFERROR(VLOOKUP(Table1[[#This Row],[Ticker]],[1]!Table2[[Symbol]:[Industry]],2,FALSE),"-")</f>
        <v>-</v>
      </c>
      <c r="D2941" t="s">
        <v>402</v>
      </c>
      <c r="E2941">
        <v>105.00238</v>
      </c>
      <c r="F2941">
        <v>10.93</v>
      </c>
      <c r="G2941">
        <v>93.705142868136505</v>
      </c>
      <c r="H2941">
        <v>-2.2750391699507202</v>
      </c>
      <c r="I2941">
        <v>47.319829150245099</v>
      </c>
      <c r="J2941">
        <v>8.8505238382218892</v>
      </c>
      <c r="K2941">
        <v>10.6345941407781</v>
      </c>
      <c r="L2941">
        <v>9.0606375701370307</v>
      </c>
      <c r="M2941">
        <v>53.579426675404399</v>
      </c>
      <c r="N2941">
        <v>1.2988899291426901</v>
      </c>
      <c r="O2941">
        <v>15.2790484903934</v>
      </c>
      <c r="P2941">
        <v>135.05376344086</v>
      </c>
      <c r="Q2941">
        <v>7.1931916641595997E-2</v>
      </c>
    </row>
    <row r="2942" spans="1:17" hidden="1" x14ac:dyDescent="0.3">
      <c r="A2942" t="s">
        <v>6095</v>
      </c>
      <c r="B2942" t="s">
        <v>6096</v>
      </c>
      <c r="C2942" t="str">
        <f>IFERROR(VLOOKUP(Table1[[#This Row],[Ticker]],[1]!Table2[[Symbol]:[Industry]],2,FALSE),"-")</f>
        <v>-</v>
      </c>
      <c r="D2942" t="s">
        <v>632</v>
      </c>
      <c r="E2942">
        <v>104.920434</v>
      </c>
      <c r="F2942">
        <v>51.49</v>
      </c>
      <c r="G2942">
        <v>76.608500604016498</v>
      </c>
      <c r="H2942">
        <v>7.1806903299350799E-2</v>
      </c>
      <c r="I2942">
        <v>22.850186032771798</v>
      </c>
      <c r="J2942">
        <v>1.3143153377128201</v>
      </c>
      <c r="K2942">
        <v>50.4411111564648</v>
      </c>
      <c r="L2942">
        <v>43.329748050602902</v>
      </c>
      <c r="M2942">
        <v>67.409101268666006</v>
      </c>
      <c r="N2942">
        <v>0.34111652590138902</v>
      </c>
      <c r="O2942">
        <v>34.006603223926902</v>
      </c>
      <c r="P2942">
        <v>123.96694214876</v>
      </c>
      <c r="Q2942">
        <v>9.6865377679527007E-2</v>
      </c>
    </row>
    <row r="2943" spans="1:17" hidden="1" x14ac:dyDescent="0.3">
      <c r="A2943" t="s">
        <v>6097</v>
      </c>
      <c r="B2943" t="s">
        <v>6098</v>
      </c>
      <c r="C2943" t="str">
        <f>IFERROR(VLOOKUP(Table1[[#This Row],[Ticker]],[1]!Table2[[Symbol]:[Industry]],2,FALSE),"-")</f>
        <v>-</v>
      </c>
      <c r="D2943" t="s">
        <v>21</v>
      </c>
      <c r="E2943">
        <v>104.8192938</v>
      </c>
      <c r="F2943">
        <v>8.44</v>
      </c>
      <c r="G2943">
        <v>366.70634334832801</v>
      </c>
      <c r="H2943">
        <v>48.240822335244097</v>
      </c>
      <c r="I2943">
        <v>210.48765098867199</v>
      </c>
      <c r="J2943">
        <v>8.9000430944290798</v>
      </c>
      <c r="K2943">
        <v>5.8140624057902803</v>
      </c>
      <c r="L2943">
        <v>3.65194695293191</v>
      </c>
      <c r="M2943">
        <v>99.9996387656157</v>
      </c>
      <c r="N2943">
        <v>2.04327291964518</v>
      </c>
      <c r="O2943">
        <v>0</v>
      </c>
      <c r="P2943">
        <v>427.49999999999898</v>
      </c>
      <c r="Q2943">
        <v>0.10188664150530399</v>
      </c>
    </row>
    <row r="2944" spans="1:17" hidden="1" x14ac:dyDescent="0.3">
      <c r="A2944" t="s">
        <v>6099</v>
      </c>
      <c r="B2944" t="s">
        <v>6100</v>
      </c>
      <c r="C2944" t="str">
        <f>IFERROR(VLOOKUP(Table1[[#This Row],[Ticker]],[1]!Table2[[Symbol]:[Industry]],2,FALSE),"-")</f>
        <v>-</v>
      </c>
      <c r="D2944" t="s">
        <v>21</v>
      </c>
      <c r="E2944">
        <v>104.64319999999999</v>
      </c>
      <c r="F2944">
        <v>117.7</v>
      </c>
      <c r="G2944">
        <v>-30.564919138967099</v>
      </c>
      <c r="H2944">
        <v>10.5360323331562</v>
      </c>
      <c r="I2944">
        <v>-23.379853904275599</v>
      </c>
      <c r="J2944">
        <v>19.348734543533901</v>
      </c>
      <c r="K2944">
        <v>107.820450969018</v>
      </c>
      <c r="L2944">
        <v>119.94052778754499</v>
      </c>
      <c r="M2944">
        <v>88.200160579584903</v>
      </c>
      <c r="N2944">
        <v>1.50697674418604</v>
      </c>
      <c r="O2944">
        <v>44.3075615972812</v>
      </c>
      <c r="P2944">
        <v>43.975535168195698</v>
      </c>
    </row>
    <row r="2945" spans="1:17" hidden="1" x14ac:dyDescent="0.3">
      <c r="A2945" t="s">
        <v>6101</v>
      </c>
      <c r="B2945" t="s">
        <v>6102</v>
      </c>
      <c r="C2945" t="str">
        <f>IFERROR(VLOOKUP(Table1[[#This Row],[Ticker]],[1]!Table2[[Symbol]:[Industry]],2,FALSE),"-")</f>
        <v>-</v>
      </c>
      <c r="D2945" t="s">
        <v>262</v>
      </c>
      <c r="E2945">
        <v>104.146863</v>
      </c>
      <c r="F2945">
        <v>168.8</v>
      </c>
      <c r="G2945">
        <v>11.7871177964726</v>
      </c>
      <c r="H2945">
        <v>5.2000053537508304</v>
      </c>
      <c r="I2945">
        <v>-8.8580111446415408</v>
      </c>
      <c r="J2945">
        <v>-1.4921153477540301</v>
      </c>
      <c r="K2945">
        <v>163.45971859249701</v>
      </c>
      <c r="L2945">
        <v>157.380839913812</v>
      </c>
      <c r="M2945">
        <v>59.750241253665003</v>
      </c>
      <c r="N2945">
        <v>0.87646639428904904</v>
      </c>
      <c r="O2945">
        <v>23.222748815165801</v>
      </c>
      <c r="P2945">
        <v>48.722466960352399</v>
      </c>
      <c r="Q2945">
        <v>1.9651424750678999E-2</v>
      </c>
    </row>
    <row r="2946" spans="1:17" hidden="1" x14ac:dyDescent="0.3">
      <c r="A2946" t="s">
        <v>6103</v>
      </c>
      <c r="B2946" t="s">
        <v>6104</v>
      </c>
      <c r="C2946" t="str">
        <f>IFERROR(VLOOKUP(Table1[[#This Row],[Ticker]],[1]!Table2[[Symbol]:[Industry]],2,FALSE),"-")</f>
        <v>-</v>
      </c>
      <c r="D2946" t="s">
        <v>412</v>
      </c>
      <c r="E2946">
        <v>103.68106336</v>
      </c>
      <c r="F2946">
        <v>97.01</v>
      </c>
      <c r="G2946">
        <v>26.7034970485184</v>
      </c>
      <c r="H2946">
        <v>25.744432781453</v>
      </c>
      <c r="I2946">
        <v>8.6852806788962909</v>
      </c>
      <c r="J2946">
        <v>1.8769724462338</v>
      </c>
      <c r="K2946">
        <v>81.392775393444197</v>
      </c>
      <c r="L2946">
        <v>71.371547130253703</v>
      </c>
      <c r="M2946">
        <v>77.956552743962803</v>
      </c>
      <c r="N2946">
        <v>1.1208978777138301</v>
      </c>
      <c r="O2946">
        <v>3.0821564787135198</v>
      </c>
      <c r="P2946">
        <v>97.979591836734699</v>
      </c>
      <c r="Q2946">
        <v>0.121539117121305</v>
      </c>
    </row>
    <row r="2947" spans="1:17" hidden="1" x14ac:dyDescent="0.3">
      <c r="A2947" t="s">
        <v>6105</v>
      </c>
      <c r="B2947" t="s">
        <v>6106</v>
      </c>
      <c r="C2947" t="str">
        <f>IFERROR(VLOOKUP(Table1[[#This Row],[Ticker]],[1]!Table2[[Symbol]:[Industry]],2,FALSE),"-")</f>
        <v>-</v>
      </c>
      <c r="E2947">
        <v>103.599</v>
      </c>
      <c r="F2947">
        <v>74.5</v>
      </c>
      <c r="G2947">
        <v>-42.782341792978301</v>
      </c>
      <c r="H2947">
        <v>5.0894175439940401</v>
      </c>
      <c r="I2947">
        <v>-27.590388987381001</v>
      </c>
      <c r="J2947">
        <v>-4.9133650053612499</v>
      </c>
      <c r="K2947">
        <v>74.613273905127102</v>
      </c>
      <c r="L2947">
        <v>80.926022765646096</v>
      </c>
      <c r="M2947">
        <v>64.974041391508507</v>
      </c>
      <c r="N2947">
        <v>0.82703698296988104</v>
      </c>
      <c r="O2947">
        <v>56.845637583892596</v>
      </c>
      <c r="P2947">
        <v>18.2539682539682</v>
      </c>
      <c r="Q2947">
        <v>-0.1240526482502</v>
      </c>
    </row>
    <row r="2948" spans="1:17" hidden="1" x14ac:dyDescent="0.3">
      <c r="A2948" t="s">
        <v>6107</v>
      </c>
      <c r="B2948" t="s">
        <v>6108</v>
      </c>
      <c r="C2948" t="str">
        <f>IFERROR(VLOOKUP(Table1[[#This Row],[Ticker]],[1]!Table2[[Symbol]:[Industry]],2,FALSE),"-")</f>
        <v>-</v>
      </c>
      <c r="D2948" t="s">
        <v>632</v>
      </c>
      <c r="E2948">
        <v>103.38346935</v>
      </c>
      <c r="F2948">
        <v>184.7</v>
      </c>
      <c r="G2948">
        <v>75.915042418157</v>
      </c>
      <c r="H2948">
        <v>-14.5343220239732</v>
      </c>
      <c r="I2948">
        <v>-24.030172651102198</v>
      </c>
      <c r="J2948">
        <v>-12.594798198446799</v>
      </c>
      <c r="K2948">
        <v>207.49005016961701</v>
      </c>
      <c r="L2948">
        <v>177.78123276238901</v>
      </c>
      <c r="M2948">
        <v>10.1703356248155</v>
      </c>
      <c r="N2948">
        <v>0.71602209944751305</v>
      </c>
      <c r="O2948">
        <v>52.138603140227403</v>
      </c>
      <c r="P2948">
        <v>184.15384615384599</v>
      </c>
    </row>
    <row r="2949" spans="1:17" hidden="1" x14ac:dyDescent="0.3">
      <c r="A2949" t="s">
        <v>6109</v>
      </c>
      <c r="B2949" t="s">
        <v>6110</v>
      </c>
      <c r="C2949" t="str">
        <f>IFERROR(VLOOKUP(Table1[[#This Row],[Ticker]],[1]!Table2[[Symbol]:[Industry]],2,FALSE),"-")</f>
        <v>-</v>
      </c>
      <c r="D2949" t="s">
        <v>306</v>
      </c>
      <c r="E2949">
        <v>103.137153798</v>
      </c>
      <c r="F2949">
        <v>49.98</v>
      </c>
      <c r="G2949">
        <v>-51.364244886965402</v>
      </c>
      <c r="H2949">
        <v>-8.2135435507018393</v>
      </c>
      <c r="I2949">
        <v>-10.240807831659</v>
      </c>
      <c r="J2949">
        <v>-4.4852241806687001</v>
      </c>
      <c r="K2949">
        <v>49.911467144206597</v>
      </c>
      <c r="L2949">
        <v>50.521087812296301</v>
      </c>
      <c r="M2949">
        <v>50.013084516119498</v>
      </c>
      <c r="N2949">
        <v>0.52364469300433902</v>
      </c>
      <c r="O2949">
        <v>32.653061224489697</v>
      </c>
      <c r="P2949">
        <v>42.393162393162299</v>
      </c>
      <c r="Q2949">
        <v>2.0157268038530001E-2</v>
      </c>
    </row>
    <row r="2950" spans="1:17" hidden="1" x14ac:dyDescent="0.3">
      <c r="A2950" t="s">
        <v>6111</v>
      </c>
      <c r="B2950" t="s">
        <v>6112</v>
      </c>
      <c r="C2950" t="str">
        <f>IFERROR(VLOOKUP(Table1[[#This Row],[Ticker]],[1]!Table2[[Symbol]:[Industry]],2,FALSE),"-")</f>
        <v>-</v>
      </c>
      <c r="D2950" t="s">
        <v>127</v>
      </c>
      <c r="E2950">
        <v>103.0368768</v>
      </c>
      <c r="F2950">
        <v>89.35</v>
      </c>
      <c r="G2950">
        <v>83.583415093932302</v>
      </c>
      <c r="H2950">
        <v>-0.854463476986976</v>
      </c>
      <c r="I2950">
        <v>1.38616424012701</v>
      </c>
      <c r="J2950">
        <v>6.2310372415895099</v>
      </c>
      <c r="K2950">
        <v>90.8967977961683</v>
      </c>
      <c r="L2950">
        <v>80.921318119602006</v>
      </c>
      <c r="M2950">
        <v>61.384433068407098</v>
      </c>
      <c r="N2950">
        <v>0.72556222015713401</v>
      </c>
      <c r="O2950">
        <v>28.595411303861201</v>
      </c>
      <c r="P2950">
        <v>131.476683937823</v>
      </c>
      <c r="Q2950">
        <v>0.101510672977751</v>
      </c>
    </row>
    <row r="2951" spans="1:17" hidden="1" x14ac:dyDescent="0.3">
      <c r="A2951" t="s">
        <v>6113</v>
      </c>
      <c r="B2951" t="s">
        <v>6114</v>
      </c>
      <c r="C2951" t="str">
        <f>IFERROR(VLOOKUP(Table1[[#This Row],[Ticker]],[1]!Table2[[Symbol]:[Industry]],2,FALSE),"-")</f>
        <v>-</v>
      </c>
      <c r="D2951" t="s">
        <v>21</v>
      </c>
      <c r="E2951">
        <v>103.02929399999999</v>
      </c>
      <c r="F2951">
        <v>82.43</v>
      </c>
      <c r="G2951">
        <v>-86.764766535374406</v>
      </c>
      <c r="H2951">
        <v>9.9488252328247597</v>
      </c>
      <c r="I2951">
        <v>-49.527420147088101</v>
      </c>
      <c r="J2951">
        <v>8.06847683529646</v>
      </c>
      <c r="K2951">
        <v>81.948051337106406</v>
      </c>
      <c r="L2951">
        <v>112.52947886964699</v>
      </c>
      <c r="M2951">
        <v>82.751457534081098</v>
      </c>
      <c r="N2951">
        <v>1.9226819052488799</v>
      </c>
      <c r="O2951">
        <v>143.843260948683</v>
      </c>
      <c r="P2951">
        <v>17.773967709672799</v>
      </c>
      <c r="Q2951">
        <v>-4.394153791008E-2</v>
      </c>
    </row>
    <row r="2952" spans="1:17" hidden="1" x14ac:dyDescent="0.3">
      <c r="A2952" t="s">
        <v>6115</v>
      </c>
      <c r="B2952" t="s">
        <v>6116</v>
      </c>
      <c r="C2952" t="str">
        <f>IFERROR(VLOOKUP(Table1[[#This Row],[Ticker]],[1]!Table2[[Symbol]:[Industry]],2,FALSE),"-")</f>
        <v>-</v>
      </c>
      <c r="D2952" t="s">
        <v>300</v>
      </c>
      <c r="E2952">
        <v>102.87922260000001</v>
      </c>
      <c r="F2952">
        <v>134.30000000000001</v>
      </c>
      <c r="G2952">
        <v>4.0006953520783402</v>
      </c>
      <c r="H2952">
        <v>6.4412877321242696</v>
      </c>
      <c r="I2952">
        <v>-19.650069187739099</v>
      </c>
      <c r="J2952">
        <v>14.699570854444801</v>
      </c>
      <c r="K2952">
        <v>126.37251115541299</v>
      </c>
      <c r="L2952">
        <v>128.810134827506</v>
      </c>
      <c r="M2952">
        <v>84.236689109379398</v>
      </c>
      <c r="N2952">
        <v>1.72911568293311</v>
      </c>
      <c r="O2952">
        <v>25.9121370067014</v>
      </c>
      <c r="P2952">
        <v>47.178082191780803</v>
      </c>
      <c r="Q2952">
        <v>7.4158370507104998E-2</v>
      </c>
    </row>
    <row r="2953" spans="1:17" hidden="1" x14ac:dyDescent="0.3">
      <c r="A2953" t="s">
        <v>6117</v>
      </c>
      <c r="B2953" t="s">
        <v>6118</v>
      </c>
      <c r="C2953" t="str">
        <f>IFERROR(VLOOKUP(Table1[[#This Row],[Ticker]],[1]!Table2[[Symbol]:[Industry]],2,FALSE),"-")</f>
        <v>-</v>
      </c>
      <c r="D2953" t="s">
        <v>446</v>
      </c>
      <c r="E2953">
        <v>102.81</v>
      </c>
      <c r="F2953">
        <v>172.05</v>
      </c>
      <c r="G2953">
        <v>0.52731134173576699</v>
      </c>
      <c r="H2953">
        <v>-3.7661226446148</v>
      </c>
      <c r="I2953">
        <v>-7.8584315884167699</v>
      </c>
      <c r="J2953">
        <v>-1.8057370011815199</v>
      </c>
      <c r="K2953">
        <v>171.525576044605</v>
      </c>
      <c r="L2953">
        <v>160.798653626006</v>
      </c>
      <c r="M2953">
        <v>48.3497233620025</v>
      </c>
      <c r="N2953">
        <v>0.106113356458644</v>
      </c>
      <c r="O2953">
        <v>35.396687009590202</v>
      </c>
      <c r="P2953">
        <v>31.3358778625954</v>
      </c>
      <c r="Q2953">
        <v>-4.5431939151369997E-2</v>
      </c>
    </row>
    <row r="2954" spans="1:17" hidden="1" x14ac:dyDescent="0.3">
      <c r="A2954" t="s">
        <v>6119</v>
      </c>
      <c r="B2954" t="s">
        <v>6120</v>
      </c>
      <c r="C2954" t="str">
        <f>IFERROR(VLOOKUP(Table1[[#This Row],[Ticker]],[1]!Table2[[Symbol]:[Industry]],2,FALSE),"-")</f>
        <v>-</v>
      </c>
      <c r="D2954" t="s">
        <v>735</v>
      </c>
      <c r="E2954">
        <v>102.785162</v>
      </c>
      <c r="F2954">
        <v>58</v>
      </c>
      <c r="G2954">
        <v>-58.423531479831396</v>
      </c>
      <c r="H2954">
        <v>-4.5522560268427297</v>
      </c>
      <c r="I2954">
        <v>-14.982434481412801</v>
      </c>
      <c r="J2954">
        <v>-6.0584251732245198</v>
      </c>
      <c r="K2954">
        <v>59.343481511138201</v>
      </c>
      <c r="L2954">
        <v>59.867811250277498</v>
      </c>
      <c r="M2954">
        <v>37.994307479142101</v>
      </c>
      <c r="N2954">
        <v>0.67761627906976696</v>
      </c>
      <c r="O2954">
        <v>67.155172413793096</v>
      </c>
      <c r="P2954">
        <v>24.731182795698899</v>
      </c>
      <c r="Q2954">
        <v>9.0703665417431995E-2</v>
      </c>
    </row>
    <row r="2955" spans="1:17" hidden="1" x14ac:dyDescent="0.3">
      <c r="A2955" t="s">
        <v>6121</v>
      </c>
      <c r="B2955" t="s">
        <v>6122</v>
      </c>
      <c r="C2955" t="str">
        <f>IFERROR(VLOOKUP(Table1[[#This Row],[Ticker]],[1]!Table2[[Symbol]:[Industry]],2,FALSE),"-")</f>
        <v>-</v>
      </c>
      <c r="E2955">
        <v>102.6152</v>
      </c>
      <c r="F2955">
        <v>333.3</v>
      </c>
      <c r="G2955">
        <v>684.15516903244804</v>
      </c>
      <c r="H2955">
        <v>50.455541257386997</v>
      </c>
      <c r="I2955">
        <v>688.61793111317195</v>
      </c>
      <c r="J2955">
        <v>9.2290485442423194</v>
      </c>
      <c r="K2955">
        <v>225.989911158979</v>
      </c>
      <c r="L2955">
        <v>133.52802898586199</v>
      </c>
      <c r="M2955">
        <v>99.999837014074998</v>
      </c>
      <c r="N2955">
        <v>0.15984297268943101</v>
      </c>
      <c r="O2955">
        <v>0</v>
      </c>
      <c r="P2955">
        <v>861.90476190476204</v>
      </c>
    </row>
    <row r="2956" spans="1:17" hidden="1" x14ac:dyDescent="0.3">
      <c r="A2956" t="s">
        <v>6123</v>
      </c>
      <c r="B2956" t="s">
        <v>6124</v>
      </c>
      <c r="C2956" t="str">
        <f>IFERROR(VLOOKUP(Table1[[#This Row],[Ticker]],[1]!Table2[[Symbol]:[Industry]],2,FALSE),"-")</f>
        <v>-</v>
      </c>
      <c r="D2956" t="s">
        <v>1190</v>
      </c>
      <c r="E2956">
        <v>102.40923492500001</v>
      </c>
      <c r="F2956">
        <v>17.75</v>
      </c>
      <c r="G2956">
        <v>-2.9785306012511898</v>
      </c>
      <c r="H2956">
        <v>1.31522579734761</v>
      </c>
      <c r="I2956">
        <v>-28.5855649520132</v>
      </c>
      <c r="J2956">
        <v>1.8037706388863901</v>
      </c>
      <c r="K2956">
        <v>17.824181400303001</v>
      </c>
      <c r="L2956">
        <v>17.9395570340726</v>
      </c>
      <c r="M2956">
        <v>59.185518247963699</v>
      </c>
      <c r="N2956">
        <v>1.0647901622986899</v>
      </c>
      <c r="O2956">
        <v>42.253521126760504</v>
      </c>
      <c r="P2956">
        <v>38.671875</v>
      </c>
      <c r="Q2956">
        <v>3.7772368323708998E-2</v>
      </c>
    </row>
    <row r="2957" spans="1:17" hidden="1" x14ac:dyDescent="0.3">
      <c r="A2957" t="s">
        <v>6125</v>
      </c>
      <c r="B2957" t="s">
        <v>6126</v>
      </c>
      <c r="C2957" t="str">
        <f>IFERROR(VLOOKUP(Table1[[#This Row],[Ticker]],[1]!Table2[[Symbol]:[Industry]],2,FALSE),"-")</f>
        <v>-</v>
      </c>
      <c r="E2957">
        <v>102.22176075</v>
      </c>
      <c r="F2957">
        <v>114.45</v>
      </c>
      <c r="G2957">
        <v>8.12732137809477</v>
      </c>
      <c r="H2957">
        <v>1.12421456139256</v>
      </c>
      <c r="I2957">
        <v>1.22199425073204</v>
      </c>
      <c r="J2957">
        <v>6.3609296654851502</v>
      </c>
      <c r="K2957">
        <v>104.57191876245599</v>
      </c>
      <c r="L2957">
        <v>96.975559299227399</v>
      </c>
      <c r="M2957">
        <v>66.572223198605698</v>
      </c>
      <c r="N2957">
        <v>2.2152184707050599</v>
      </c>
      <c r="O2957">
        <v>12.8440366972477</v>
      </c>
      <c r="P2957">
        <v>109.922964049889</v>
      </c>
      <c r="Q2957">
        <v>4.8356403202135002E-2</v>
      </c>
    </row>
    <row r="2958" spans="1:17" hidden="1" x14ac:dyDescent="0.3">
      <c r="A2958" t="s">
        <v>6127</v>
      </c>
      <c r="B2958" t="s">
        <v>6128</v>
      </c>
      <c r="C2958" t="str">
        <f>IFERROR(VLOOKUP(Table1[[#This Row],[Ticker]],[1]!Table2[[Symbol]:[Industry]],2,FALSE),"-")</f>
        <v>-</v>
      </c>
      <c r="D2958" t="s">
        <v>993</v>
      </c>
      <c r="E2958">
        <v>102.00045842</v>
      </c>
      <c r="F2958">
        <v>25.72</v>
      </c>
      <c r="G2958">
        <v>-28.703341154156</v>
      </c>
      <c r="H2958">
        <v>-8.8832342281791394</v>
      </c>
      <c r="I2958">
        <v>-30.891487672019402</v>
      </c>
      <c r="J2958">
        <v>-1.7026774198610699</v>
      </c>
      <c r="K2958">
        <v>26.867997904700999</v>
      </c>
      <c r="L2958">
        <v>28.234978852434001</v>
      </c>
      <c r="M2958">
        <v>49.240742320184403</v>
      </c>
      <c r="N2958">
        <v>0.31308301284818701</v>
      </c>
      <c r="O2958">
        <v>49.688958009331202</v>
      </c>
      <c r="P2958">
        <v>12.5601750547045</v>
      </c>
      <c r="Q2958">
        <v>-1.5347631452680001E-3</v>
      </c>
    </row>
    <row r="2959" spans="1:17" hidden="1" x14ac:dyDescent="0.3">
      <c r="A2959" t="s">
        <v>6129</v>
      </c>
      <c r="B2959" t="s">
        <v>6130</v>
      </c>
      <c r="C2959" t="str">
        <f>IFERROR(VLOOKUP(Table1[[#This Row],[Ticker]],[1]!Table2[[Symbol]:[Industry]],2,FALSE),"-")</f>
        <v>-</v>
      </c>
      <c r="D2959" t="s">
        <v>306</v>
      </c>
      <c r="E2959">
        <v>101.751721456</v>
      </c>
      <c r="F2959">
        <v>96.46</v>
      </c>
      <c r="G2959">
        <v>124.07786037619201</v>
      </c>
      <c r="H2959">
        <v>139.454583049321</v>
      </c>
      <c r="I2959">
        <v>118.530249971937</v>
      </c>
      <c r="J2959">
        <v>4.9643740725310304</v>
      </c>
      <c r="K2959">
        <v>62.0135199465008</v>
      </c>
      <c r="L2959">
        <v>47.685942602686801</v>
      </c>
      <c r="M2959">
        <v>88.588974439233894</v>
      </c>
      <c r="N2959">
        <v>0.91476063424838105</v>
      </c>
      <c r="O2959">
        <v>0</v>
      </c>
      <c r="P2959">
        <v>165.65684384466999</v>
      </c>
      <c r="Q2959">
        <v>6.6666544362288999E-2</v>
      </c>
    </row>
    <row r="2960" spans="1:17" hidden="1" x14ac:dyDescent="0.3">
      <c r="A2960" t="s">
        <v>6131</v>
      </c>
      <c r="B2960" t="s">
        <v>6132</v>
      </c>
      <c r="C2960" t="str">
        <f>IFERROR(VLOOKUP(Table1[[#This Row],[Ticker]],[1]!Table2[[Symbol]:[Industry]],2,FALSE),"-")</f>
        <v>-</v>
      </c>
      <c r="D2960" t="s">
        <v>113</v>
      </c>
      <c r="E2960">
        <v>101.72925322499999</v>
      </c>
      <c r="F2960">
        <v>5.85</v>
      </c>
      <c r="G2960">
        <v>-2.5903318434872098</v>
      </c>
      <c r="H2960">
        <v>9.8385002756782605</v>
      </c>
      <c r="I2960">
        <v>-14.127733626712001</v>
      </c>
      <c r="J2960">
        <v>13.229861704319999</v>
      </c>
      <c r="K2960">
        <v>5.4773385036262896</v>
      </c>
      <c r="L2960">
        <v>5.58412082418244</v>
      </c>
      <c r="M2960">
        <v>47.887425104037902</v>
      </c>
      <c r="N2960">
        <v>0.92614187932488901</v>
      </c>
      <c r="O2960">
        <v>17.094017094017101</v>
      </c>
      <c r="P2960">
        <v>42.682926829268197</v>
      </c>
      <c r="Q2960">
        <v>-2.9348977013354999E-2</v>
      </c>
    </row>
    <row r="2961" spans="1:17" hidden="1" x14ac:dyDescent="0.3">
      <c r="A2961" t="s">
        <v>6133</v>
      </c>
      <c r="B2961" t="s">
        <v>6134</v>
      </c>
      <c r="C2961" t="str">
        <f>IFERROR(VLOOKUP(Table1[[#This Row],[Ticker]],[1]!Table2[[Symbol]:[Industry]],2,FALSE),"-")</f>
        <v>-</v>
      </c>
      <c r="D2961" t="s">
        <v>1539</v>
      </c>
      <c r="E2961">
        <v>101.246875</v>
      </c>
      <c r="F2961">
        <v>9.23</v>
      </c>
      <c r="G2961">
        <v>2847.6551099517401</v>
      </c>
      <c r="H2961">
        <v>48.710991420896697</v>
      </c>
      <c r="I2961">
        <v>143.69349542356699</v>
      </c>
      <c r="J2961">
        <v>8.9582532664583798</v>
      </c>
      <c r="K2961">
        <v>6.3082411045297997</v>
      </c>
      <c r="L2961">
        <v>3.66843553635014</v>
      </c>
      <c r="M2961">
        <v>99.968947443691505</v>
      </c>
      <c r="N2961">
        <v>0.483687013197313</v>
      </c>
      <c r="O2961">
        <v>0</v>
      </c>
      <c r="P2961">
        <v>2976.6666666666601</v>
      </c>
    </row>
    <row r="2962" spans="1:17" hidden="1" x14ac:dyDescent="0.3">
      <c r="A2962" t="s">
        <v>6135</v>
      </c>
      <c r="B2962" t="s">
        <v>6136</v>
      </c>
      <c r="C2962" t="str">
        <f>IFERROR(VLOOKUP(Table1[[#This Row],[Ticker]],[1]!Table2[[Symbol]:[Industry]],2,FALSE),"-")</f>
        <v>-</v>
      </c>
      <c r="D2962" t="s">
        <v>561</v>
      </c>
      <c r="E2962">
        <v>101.0352</v>
      </c>
      <c r="F2962">
        <v>92.36</v>
      </c>
      <c r="G2962">
        <v>-71.894570701501806</v>
      </c>
      <c r="H2962">
        <v>-6.9363914992135003</v>
      </c>
      <c r="I2962">
        <v>-13.7909601340449</v>
      </c>
      <c r="J2962">
        <v>2.1942629988184801</v>
      </c>
      <c r="K2962">
        <v>92.535465414331497</v>
      </c>
      <c r="M2962">
        <v>49.731906355641101</v>
      </c>
      <c r="N2962">
        <v>0.62222222222222201</v>
      </c>
      <c r="O2962">
        <v>72.802078822000794</v>
      </c>
      <c r="P2962">
        <v>42.092307692307699</v>
      </c>
    </row>
    <row r="2963" spans="1:17" hidden="1" x14ac:dyDescent="0.3">
      <c r="A2963" t="s">
        <v>6137</v>
      </c>
      <c r="B2963" t="s">
        <v>6138</v>
      </c>
      <c r="C2963" t="str">
        <f>IFERROR(VLOOKUP(Table1[[#This Row],[Ticker]],[1]!Table2[[Symbol]:[Industry]],2,FALSE),"-")</f>
        <v>-</v>
      </c>
      <c r="D2963" t="s">
        <v>2474</v>
      </c>
      <c r="E2963">
        <v>101.011637214</v>
      </c>
      <c r="F2963">
        <v>45.02</v>
      </c>
      <c r="G2963">
        <v>41.170733755654297</v>
      </c>
      <c r="H2963">
        <v>17.965998989211801</v>
      </c>
      <c r="I2963">
        <v>-41.444491779763297</v>
      </c>
      <c r="J2963">
        <v>21.4037868083422</v>
      </c>
      <c r="K2963">
        <v>41.030727014942997</v>
      </c>
      <c r="L2963">
        <v>45.7809111346496</v>
      </c>
      <c r="M2963">
        <v>84.028245332128904</v>
      </c>
      <c r="N2963">
        <v>1.3415761112990801</v>
      </c>
      <c r="O2963">
        <v>66.592625499777796</v>
      </c>
      <c r="P2963">
        <v>70.934978642619797</v>
      </c>
      <c r="Q2963">
        <v>0.19691848775892101</v>
      </c>
    </row>
    <row r="2964" spans="1:17" hidden="1" x14ac:dyDescent="0.3">
      <c r="A2964" t="s">
        <v>6139</v>
      </c>
      <c r="B2964" t="s">
        <v>6140</v>
      </c>
      <c r="C2964" t="str">
        <f>IFERROR(VLOOKUP(Table1[[#This Row],[Ticker]],[1]!Table2[[Symbol]:[Industry]],2,FALSE),"-")</f>
        <v>-</v>
      </c>
      <c r="D2964" t="s">
        <v>21</v>
      </c>
      <c r="E2964">
        <v>100.924637125</v>
      </c>
      <c r="F2964">
        <v>97.53</v>
      </c>
      <c r="G2964">
        <v>-17.6607966111034</v>
      </c>
      <c r="H2964">
        <v>-6.8244635101470896</v>
      </c>
      <c r="I2964">
        <v>-18.133639138523002</v>
      </c>
      <c r="J2964">
        <v>-4.9561677500218</v>
      </c>
      <c r="K2964">
        <v>100.16301555203199</v>
      </c>
      <c r="L2964">
        <v>99.032122415250598</v>
      </c>
      <c r="M2964">
        <v>46.5041028716835</v>
      </c>
      <c r="N2964">
        <v>1.3904907004598499</v>
      </c>
      <c r="O2964">
        <v>49.031067363887999</v>
      </c>
      <c r="P2964">
        <v>36.692361597757497</v>
      </c>
    </row>
    <row r="2965" spans="1:17" hidden="1" x14ac:dyDescent="0.3">
      <c r="A2965" t="s">
        <v>6141</v>
      </c>
      <c r="B2965" t="s">
        <v>6142</v>
      </c>
      <c r="C2965" t="str">
        <f>IFERROR(VLOOKUP(Table1[[#This Row],[Ticker]],[1]!Table2[[Symbol]:[Industry]],2,FALSE),"-")</f>
        <v>-</v>
      </c>
      <c r="D2965" t="s">
        <v>359</v>
      </c>
      <c r="E2965">
        <v>100.81780980000001</v>
      </c>
      <c r="F2965">
        <v>23.6</v>
      </c>
      <c r="G2965">
        <v>-18.338371421431901</v>
      </c>
      <c r="H2965">
        <v>13.3826790344493</v>
      </c>
      <c r="I2965">
        <v>8.7249472686549705</v>
      </c>
      <c r="J2965">
        <v>-0.25485980819905801</v>
      </c>
      <c r="K2965">
        <v>21.181864448016601</v>
      </c>
      <c r="L2965">
        <v>19.7117315633703</v>
      </c>
      <c r="M2965">
        <v>60.6191652202142</v>
      </c>
      <c r="N2965">
        <v>1.54153795721678</v>
      </c>
      <c r="O2965">
        <v>9.1101694915254097</v>
      </c>
      <c r="P2965">
        <v>52.5533290239172</v>
      </c>
      <c r="Q2965">
        <v>4.4616236179377003E-2</v>
      </c>
    </row>
    <row r="2966" spans="1:17" hidden="1" x14ac:dyDescent="0.3">
      <c r="A2966" t="s">
        <v>6143</v>
      </c>
      <c r="B2966" t="s">
        <v>6144</v>
      </c>
      <c r="C2966" t="str">
        <f>IFERROR(VLOOKUP(Table1[[#This Row],[Ticker]],[1]!Table2[[Symbol]:[Industry]],2,FALSE),"-")</f>
        <v>-</v>
      </c>
      <c r="D2966" t="s">
        <v>80</v>
      </c>
      <c r="E2966">
        <v>100.78917749999999</v>
      </c>
      <c r="F2966">
        <v>48.59</v>
      </c>
      <c r="G2966">
        <v>-11.626632438630899</v>
      </c>
      <c r="H2966">
        <v>-0.30691099732340699</v>
      </c>
      <c r="I2966">
        <v>-29.7993754177567</v>
      </c>
      <c r="J2966">
        <v>-4.08024680510308</v>
      </c>
      <c r="K2966">
        <v>50.771733785497503</v>
      </c>
      <c r="L2966">
        <v>50.634401375087997</v>
      </c>
      <c r="M2966">
        <v>50.3347832566145</v>
      </c>
      <c r="N2966">
        <v>0.63326228767034798</v>
      </c>
      <c r="O2966">
        <v>130.50010290183101</v>
      </c>
      <c r="P2966">
        <v>33.8198843293858</v>
      </c>
      <c r="Q2966">
        <v>4.2646378959874998E-2</v>
      </c>
    </row>
    <row r="2967" spans="1:17" hidden="1" x14ac:dyDescent="0.3">
      <c r="A2967" t="s">
        <v>6145</v>
      </c>
      <c r="B2967" t="s">
        <v>6146</v>
      </c>
      <c r="C2967" t="str">
        <f>IFERROR(VLOOKUP(Table1[[#This Row],[Ticker]],[1]!Table2[[Symbol]:[Industry]],2,FALSE),"-")</f>
        <v>-</v>
      </c>
      <c r="D2967" t="s">
        <v>446</v>
      </c>
      <c r="E2967">
        <v>100.629</v>
      </c>
      <c r="F2967">
        <v>187.12</v>
      </c>
      <c r="G2967">
        <v>-36.8084575049485</v>
      </c>
      <c r="H2967">
        <v>-8.8465494269525493</v>
      </c>
      <c r="I2967">
        <v>-16.567775336826699</v>
      </c>
      <c r="J2967">
        <v>-3.0549606445311701</v>
      </c>
      <c r="K2967">
        <v>193.46309566534299</v>
      </c>
      <c r="L2967">
        <v>189.92453646165299</v>
      </c>
      <c r="M2967">
        <v>39.7514260269676</v>
      </c>
      <c r="N2967">
        <v>0.37796236500172498</v>
      </c>
      <c r="O2967">
        <v>25.267208208636099</v>
      </c>
      <c r="P2967">
        <v>21.506493506493499</v>
      </c>
      <c r="Q2967">
        <v>3.6406716131426001E-2</v>
      </c>
    </row>
    <row r="2968" spans="1:17" hidden="1" x14ac:dyDescent="0.3">
      <c r="A2968" t="s">
        <v>6147</v>
      </c>
      <c r="B2968" t="s">
        <v>6148</v>
      </c>
      <c r="C2968" t="str">
        <f>IFERROR(VLOOKUP(Table1[[#This Row],[Ticker]],[1]!Table2[[Symbol]:[Industry]],2,FALSE),"-")</f>
        <v>-</v>
      </c>
      <c r="D2968" t="s">
        <v>4005</v>
      </c>
      <c r="E2968">
        <v>100.5219</v>
      </c>
      <c r="F2968">
        <v>75.98</v>
      </c>
      <c r="G2968">
        <v>-58.8091519918109</v>
      </c>
      <c r="H2968">
        <v>-10.532183542872801</v>
      </c>
      <c r="I2968">
        <v>-27.698430930772901</v>
      </c>
      <c r="J2968">
        <v>-0.81012296609379897</v>
      </c>
      <c r="K2968">
        <v>80.461199619345905</v>
      </c>
      <c r="L2968">
        <v>84.688185664139993</v>
      </c>
      <c r="M2968">
        <v>41.929351279105703</v>
      </c>
      <c r="N2968">
        <v>0.57576851703425003</v>
      </c>
      <c r="O2968">
        <v>53.514082653329801</v>
      </c>
      <c r="P2968">
        <v>12.1145049431902</v>
      </c>
      <c r="Q2968">
        <v>7.7756882320014001E-2</v>
      </c>
    </row>
    <row r="2969" spans="1:17" hidden="1" x14ac:dyDescent="0.3">
      <c r="A2969" t="s">
        <v>6149</v>
      </c>
      <c r="B2969" t="s">
        <v>6150</v>
      </c>
      <c r="C2969" t="str">
        <f>IFERROR(VLOOKUP(Table1[[#This Row],[Ticker]],[1]!Table2[[Symbol]:[Industry]],2,FALSE),"-")</f>
        <v>-</v>
      </c>
      <c r="D2969" t="s">
        <v>300</v>
      </c>
      <c r="E2969">
        <v>100.42188048</v>
      </c>
      <c r="F2969">
        <v>159.05000000000001</v>
      </c>
      <c r="G2969">
        <v>-23.447399967179301</v>
      </c>
      <c r="H2969">
        <v>11.800270899420701</v>
      </c>
      <c r="I2969">
        <v>-35.758677208875099</v>
      </c>
      <c r="J2969">
        <v>-1.7601883469372099</v>
      </c>
      <c r="K2969">
        <v>152.19761372477799</v>
      </c>
      <c r="L2969">
        <v>163.534977984146</v>
      </c>
      <c r="M2969">
        <v>47.390559565510799</v>
      </c>
      <c r="N2969">
        <v>0.81330166270783799</v>
      </c>
      <c r="O2969">
        <v>72.272870166614197</v>
      </c>
      <c r="P2969">
        <v>51.476190476190403</v>
      </c>
    </row>
    <row r="2970" spans="1:17" hidden="1" x14ac:dyDescent="0.3">
      <c r="A2970" t="s">
        <v>6151</v>
      </c>
      <c r="B2970" t="s">
        <v>6152</v>
      </c>
      <c r="C2970" t="str">
        <f>IFERROR(VLOOKUP(Table1[[#This Row],[Ticker]],[1]!Table2[[Symbol]:[Industry]],2,FALSE),"-")</f>
        <v>-</v>
      </c>
      <c r="D2970" t="s">
        <v>412</v>
      </c>
      <c r="E2970">
        <v>100.38096</v>
      </c>
      <c r="F2970">
        <v>143.9</v>
      </c>
      <c r="G2970">
        <v>-17.779809089300102</v>
      </c>
      <c r="H2970">
        <v>-1.4969034510298</v>
      </c>
      <c r="I2970">
        <v>-7.5351410341194196</v>
      </c>
      <c r="J2970">
        <v>-3.8417730372175498</v>
      </c>
      <c r="K2970">
        <v>141.38974836233601</v>
      </c>
      <c r="L2970">
        <v>134.00461823889</v>
      </c>
      <c r="M2970">
        <v>53.513426700802903</v>
      </c>
      <c r="N2970">
        <v>0.16937439736827101</v>
      </c>
      <c r="O2970">
        <v>25.712300208478101</v>
      </c>
      <c r="P2970">
        <v>43.9</v>
      </c>
      <c r="Q2970">
        <v>6.7220594450500002E-3</v>
      </c>
    </row>
    <row r="2971" spans="1:17" hidden="1" x14ac:dyDescent="0.3">
      <c r="A2971" t="s">
        <v>6153</v>
      </c>
      <c r="B2971" t="s">
        <v>6154</v>
      </c>
      <c r="C2971" t="str">
        <f>IFERROR(VLOOKUP(Table1[[#This Row],[Ticker]],[1]!Table2[[Symbol]:[Industry]],2,FALSE),"-")</f>
        <v>-</v>
      </c>
      <c r="D2971" t="s">
        <v>262</v>
      </c>
      <c r="E2971">
        <v>100.01477303999999</v>
      </c>
      <c r="F2971">
        <v>92.73</v>
      </c>
      <c r="G2971">
        <v>-24.1492107184005</v>
      </c>
      <c r="H2971">
        <v>-0.69100282991178597</v>
      </c>
      <c r="I2971">
        <v>-13.7705907695691</v>
      </c>
      <c r="J2971">
        <v>1.5344286072251501</v>
      </c>
      <c r="K2971">
        <v>92.827626657228805</v>
      </c>
      <c r="L2971">
        <v>93.875311232326894</v>
      </c>
      <c r="M2971">
        <v>56.385869957560203</v>
      </c>
      <c r="N2971">
        <v>0.95812265920612605</v>
      </c>
      <c r="O2971">
        <v>43.157554189582598</v>
      </c>
      <c r="P2971">
        <v>18.4291187739463</v>
      </c>
      <c r="Q2971">
        <v>4.8726497919412998E-2</v>
      </c>
    </row>
    <row r="2972" spans="1:17" hidden="1" x14ac:dyDescent="0.3">
      <c r="A2972" t="s">
        <v>6155</v>
      </c>
      <c r="B2972" t="s">
        <v>6156</v>
      </c>
      <c r="C2972" t="str">
        <f>IFERROR(VLOOKUP(Table1[[#This Row],[Ticker]],[1]!Table2[[Symbol]:[Industry]],2,FALSE),"-")</f>
        <v>-</v>
      </c>
      <c r="D2972" t="s">
        <v>127</v>
      </c>
      <c r="E2972">
        <v>99.978004350000006</v>
      </c>
      <c r="F2972">
        <v>41</v>
      </c>
      <c r="G2972">
        <v>-75.816876465912799</v>
      </c>
      <c r="H2972">
        <v>-5.9585277553923</v>
      </c>
      <c r="I2972">
        <v>-32.939614814830797</v>
      </c>
      <c r="J2972">
        <v>-3.45050585762921</v>
      </c>
      <c r="K2972">
        <v>41.362260234149602</v>
      </c>
      <c r="L2972">
        <v>46.422601025817002</v>
      </c>
      <c r="M2972">
        <v>41.1398482265014</v>
      </c>
      <c r="N2972">
        <v>1.38142076502732</v>
      </c>
      <c r="O2972">
        <v>95.121951219512198</v>
      </c>
      <c r="P2972">
        <v>25.9600614439324</v>
      </c>
    </row>
    <row r="2973" spans="1:17" hidden="1" x14ac:dyDescent="0.3">
      <c r="A2973" t="s">
        <v>6157</v>
      </c>
      <c r="B2973" t="s">
        <v>6158</v>
      </c>
      <c r="C2973" t="str">
        <f>IFERROR(VLOOKUP(Table1[[#This Row],[Ticker]],[1]!Table2[[Symbol]:[Industry]],2,FALSE),"-")</f>
        <v>-</v>
      </c>
      <c r="D2973" t="s">
        <v>1616</v>
      </c>
      <c r="E2973">
        <v>99.936859999999996</v>
      </c>
      <c r="F2973">
        <v>88.8</v>
      </c>
      <c r="G2973">
        <v>155.95004082732001</v>
      </c>
      <c r="H2973">
        <v>-4.21618840785451</v>
      </c>
      <c r="I2973">
        <v>47.510491629260599</v>
      </c>
      <c r="J2973">
        <v>8.4162181270236101</v>
      </c>
      <c r="K2973">
        <v>86.430863915927404</v>
      </c>
      <c r="L2973">
        <v>67.876579163900303</v>
      </c>
      <c r="M2973">
        <v>63.050912556453703</v>
      </c>
      <c r="N2973">
        <v>0.78467432950191496</v>
      </c>
      <c r="O2973">
        <v>30.292792792792799</v>
      </c>
      <c r="P2973">
        <v>219.99999999999901</v>
      </c>
      <c r="Q2973">
        <v>0.15373626837776599</v>
      </c>
    </row>
    <row r="2974" spans="1:17" hidden="1" x14ac:dyDescent="0.3">
      <c r="A2974" t="s">
        <v>6159</v>
      </c>
      <c r="B2974" t="s">
        <v>6160</v>
      </c>
      <c r="C2974" t="str">
        <f>IFERROR(VLOOKUP(Table1[[#This Row],[Ticker]],[1]!Table2[[Symbol]:[Industry]],2,FALSE),"-")</f>
        <v>-</v>
      </c>
      <c r="D2974" t="s">
        <v>402</v>
      </c>
      <c r="E2974">
        <v>99.721731816000002</v>
      </c>
      <c r="F2974">
        <v>21.61</v>
      </c>
      <c r="G2974">
        <v>86.335755113034494</v>
      </c>
      <c r="H2974">
        <v>53.284903227102703</v>
      </c>
      <c r="I2974">
        <v>35.9417108177324</v>
      </c>
      <c r="J2974">
        <v>42.318873590718702</v>
      </c>
      <c r="K2974">
        <v>14.988864185443401</v>
      </c>
      <c r="L2974">
        <v>13.8849275662397</v>
      </c>
      <c r="M2974">
        <v>79.453308489174404</v>
      </c>
      <c r="N2974">
        <v>4.4529385114636799</v>
      </c>
      <c r="O2974">
        <v>14.7616844053678</v>
      </c>
      <c r="P2974">
        <v>134.89130434782601</v>
      </c>
      <c r="Q2974">
        <v>4.6826385166067998E-2</v>
      </c>
    </row>
    <row r="2975" spans="1:17" hidden="1" x14ac:dyDescent="0.3">
      <c r="A2975" t="s">
        <v>6161</v>
      </c>
      <c r="B2975" t="s">
        <v>6162</v>
      </c>
      <c r="C2975" t="str">
        <f>IFERROR(VLOOKUP(Table1[[#This Row],[Ticker]],[1]!Table2[[Symbol]:[Industry]],2,FALSE),"-")</f>
        <v>-</v>
      </c>
      <c r="D2975" t="s">
        <v>101</v>
      </c>
      <c r="E2975">
        <v>99.616993979999904</v>
      </c>
      <c r="F2975">
        <v>84.32</v>
      </c>
      <c r="G2975">
        <v>67.937982545625303</v>
      </c>
      <c r="H2975">
        <v>-12.272089340044801</v>
      </c>
      <c r="I2975">
        <v>-11.921673020651401</v>
      </c>
      <c r="J2975">
        <v>3.27714261164363</v>
      </c>
      <c r="K2975">
        <v>81.287199511269407</v>
      </c>
      <c r="L2975">
        <v>72.104534643052503</v>
      </c>
      <c r="M2975">
        <v>52.1243948057311</v>
      </c>
      <c r="N2975">
        <v>0.40215891224182798</v>
      </c>
      <c r="O2975">
        <v>24.644212523719101</v>
      </c>
      <c r="Q2975">
        <v>0.122279910728364</v>
      </c>
    </row>
    <row r="2976" spans="1:17" hidden="1" x14ac:dyDescent="0.3">
      <c r="A2976" t="s">
        <v>6163</v>
      </c>
      <c r="B2976" t="s">
        <v>6164</v>
      </c>
      <c r="C2976" t="str">
        <f>IFERROR(VLOOKUP(Table1[[#This Row],[Ticker]],[1]!Table2[[Symbol]:[Industry]],2,FALSE),"-")</f>
        <v>-</v>
      </c>
      <c r="D2976" t="s">
        <v>971</v>
      </c>
      <c r="E2976">
        <v>99.605643499999999</v>
      </c>
      <c r="F2976">
        <v>193.05</v>
      </c>
      <c r="G2976">
        <v>-29.738338151214101</v>
      </c>
      <c r="H2976">
        <v>-14.4611888239668</v>
      </c>
      <c r="I2976">
        <v>-40.105494362908303</v>
      </c>
      <c r="J2976">
        <v>-6.1873795132587999</v>
      </c>
      <c r="K2976">
        <v>222.06859625092201</v>
      </c>
      <c r="L2976">
        <v>240.66685045935699</v>
      </c>
      <c r="M2976">
        <v>39.047200282202098</v>
      </c>
      <c r="N2976">
        <v>2.7654971286421199</v>
      </c>
      <c r="O2976">
        <v>82.543382543382506</v>
      </c>
      <c r="P2976">
        <v>9.5940959409594093</v>
      </c>
      <c r="Q2976">
        <v>4.1514628534445999E-2</v>
      </c>
    </row>
    <row r="2977" spans="1:17" hidden="1" x14ac:dyDescent="0.3">
      <c r="A2977" t="s">
        <v>6165</v>
      </c>
      <c r="B2977" t="s">
        <v>6166</v>
      </c>
      <c r="C2977" t="str">
        <f>IFERROR(VLOOKUP(Table1[[#This Row],[Ticker]],[1]!Table2[[Symbol]:[Industry]],2,FALSE),"-")</f>
        <v>-</v>
      </c>
      <c r="D2977" t="s">
        <v>1711</v>
      </c>
      <c r="E2977">
        <v>99.594502379999994</v>
      </c>
      <c r="F2977">
        <v>6.12</v>
      </c>
      <c r="G2977">
        <v>-72.834012328825906</v>
      </c>
      <c r="H2977">
        <v>-23.309245514653</v>
      </c>
      <c r="I2977">
        <v>-42.964942929037598</v>
      </c>
      <c r="J2977">
        <v>-15.063120967426199</v>
      </c>
      <c r="K2977">
        <v>7.2857402141473999</v>
      </c>
      <c r="L2977">
        <v>8.8571611897754607</v>
      </c>
      <c r="M2977">
        <v>9.2429027952712897</v>
      </c>
      <c r="N2977">
        <v>1.7301546982951701</v>
      </c>
      <c r="O2977">
        <v>93.627450980392098</v>
      </c>
      <c r="P2977">
        <v>5.1546391752577296</v>
      </c>
      <c r="Q2977">
        <v>-6.0633091687640004E-3</v>
      </c>
    </row>
    <row r="2978" spans="1:17" hidden="1" x14ac:dyDescent="0.3">
      <c r="A2978" t="s">
        <v>6167</v>
      </c>
      <c r="B2978" t="s">
        <v>6168</v>
      </c>
      <c r="C2978" t="str">
        <f>IFERROR(VLOOKUP(Table1[[#This Row],[Ticker]],[1]!Table2[[Symbol]:[Industry]],2,FALSE),"-")</f>
        <v>-</v>
      </c>
      <c r="D2978" t="s">
        <v>51</v>
      </c>
      <c r="E2978">
        <v>99.568844999999996</v>
      </c>
      <c r="F2978">
        <v>164.1</v>
      </c>
      <c r="G2978">
        <v>26.521469398748799</v>
      </c>
      <c r="H2978">
        <v>25.860977610585099</v>
      </c>
      <c r="I2978">
        <v>16.6292384848417</v>
      </c>
      <c r="J2978">
        <v>-2.7425688767889</v>
      </c>
      <c r="K2978">
        <v>149.05346544461801</v>
      </c>
      <c r="L2978">
        <v>134.43778166300299</v>
      </c>
      <c r="M2978">
        <v>59.0519969940352</v>
      </c>
      <c r="N2978">
        <v>0.72175086279132505</v>
      </c>
      <c r="O2978">
        <v>7.5563680682510599</v>
      </c>
      <c r="P2978">
        <v>67.363590005099397</v>
      </c>
      <c r="Q2978">
        <v>-3.7464982584193E-2</v>
      </c>
    </row>
    <row r="2979" spans="1:17" hidden="1" x14ac:dyDescent="0.3">
      <c r="A2979" t="s">
        <v>6169</v>
      </c>
      <c r="B2979" t="s">
        <v>6170</v>
      </c>
      <c r="C2979" t="str">
        <f>IFERROR(VLOOKUP(Table1[[#This Row],[Ticker]],[1]!Table2[[Symbol]:[Industry]],2,FALSE),"-")</f>
        <v>-</v>
      </c>
      <c r="D2979" t="s">
        <v>136</v>
      </c>
      <c r="E2979">
        <v>99.277680000000004</v>
      </c>
      <c r="F2979">
        <v>89.56</v>
      </c>
      <c r="G2979">
        <v>26.3996609543597</v>
      </c>
      <c r="H2979">
        <v>-5.8741935888780601</v>
      </c>
      <c r="I2979">
        <v>-9.4648844973442401</v>
      </c>
      <c r="J2979">
        <v>-1.73867060100386</v>
      </c>
      <c r="K2979">
        <v>92.565744408081301</v>
      </c>
      <c r="L2979">
        <v>85.248044024344694</v>
      </c>
      <c r="M2979">
        <v>42.187376223908998</v>
      </c>
      <c r="N2979">
        <v>1.1722627524815199</v>
      </c>
      <c r="O2979">
        <v>41.804376953997298</v>
      </c>
      <c r="P2979">
        <v>56.9851007887817</v>
      </c>
      <c r="Q2979">
        <v>0.119635291179491</v>
      </c>
    </row>
    <row r="2980" spans="1:17" hidden="1" x14ac:dyDescent="0.3">
      <c r="A2980" t="s">
        <v>6171</v>
      </c>
      <c r="B2980" t="s">
        <v>6172</v>
      </c>
      <c r="C2980" t="str">
        <f>IFERROR(VLOOKUP(Table1[[#This Row],[Ticker]],[1]!Table2[[Symbol]:[Industry]],2,FALSE),"-")</f>
        <v>-</v>
      </c>
      <c r="D2980" t="s">
        <v>92</v>
      </c>
      <c r="E2980">
        <v>99.21263605</v>
      </c>
      <c r="F2980">
        <v>5.27</v>
      </c>
      <c r="G2980">
        <v>39.146011523290902</v>
      </c>
      <c r="H2980">
        <v>-8.5543568671788606</v>
      </c>
      <c r="I2980">
        <v>-22.315886936816501</v>
      </c>
      <c r="J2980">
        <v>8.6273840179267598</v>
      </c>
      <c r="K2980">
        <v>4.9973717534641597</v>
      </c>
      <c r="L2980">
        <v>4.6438645495683097</v>
      </c>
      <c r="M2980">
        <v>57.803703493489401</v>
      </c>
      <c r="N2980">
        <v>0.44763364416951301</v>
      </c>
      <c r="O2980">
        <v>23.9089184060721</v>
      </c>
      <c r="P2980">
        <v>75.6666666666666</v>
      </c>
    </row>
    <row r="2981" spans="1:17" hidden="1" x14ac:dyDescent="0.3">
      <c r="A2981" t="s">
        <v>6173</v>
      </c>
      <c r="B2981" t="s">
        <v>6174</v>
      </c>
      <c r="C2981" t="str">
        <f>IFERROR(VLOOKUP(Table1[[#This Row],[Ticker]],[1]!Table2[[Symbol]:[Industry]],2,FALSE),"-")</f>
        <v>-</v>
      </c>
      <c r="D2981" t="s">
        <v>1374</v>
      </c>
      <c r="E2981">
        <v>99.19</v>
      </c>
      <c r="F2981">
        <v>100.1</v>
      </c>
      <c r="G2981">
        <v>-2.8143400042768199</v>
      </c>
      <c r="H2981">
        <v>-1.0468804466589701</v>
      </c>
      <c r="I2981">
        <v>-7.2974241283128896</v>
      </c>
      <c r="J2981">
        <v>-3.8265115882706001E-2</v>
      </c>
      <c r="K2981">
        <v>99.484468296932405</v>
      </c>
      <c r="L2981">
        <v>91.988008784038698</v>
      </c>
      <c r="M2981">
        <v>48.4385015595306</v>
      </c>
      <c r="N2981">
        <v>0.61838828772788001</v>
      </c>
      <c r="O2981">
        <v>31.068931068931001</v>
      </c>
      <c r="P2981">
        <v>48.736998514115903</v>
      </c>
      <c r="Q2981">
        <v>3.5373496390523E-2</v>
      </c>
    </row>
    <row r="2982" spans="1:17" hidden="1" x14ac:dyDescent="0.3">
      <c r="A2982" t="s">
        <v>6175</v>
      </c>
      <c r="B2982" t="s">
        <v>6176</v>
      </c>
      <c r="C2982" t="str">
        <f>IFERROR(VLOOKUP(Table1[[#This Row],[Ticker]],[1]!Table2[[Symbol]:[Industry]],2,FALSE),"-")</f>
        <v>-</v>
      </c>
      <c r="D2982" t="s">
        <v>1190</v>
      </c>
      <c r="E2982">
        <v>99.041082000000003</v>
      </c>
      <c r="F2982">
        <v>69.040000000000006</v>
      </c>
      <c r="G2982">
        <v>57.589893511949001</v>
      </c>
      <c r="H2982">
        <v>-2.7252478041988399</v>
      </c>
      <c r="I2982">
        <v>-8.0755062841620795</v>
      </c>
      <c r="J2982">
        <v>-4.5805371892398297</v>
      </c>
      <c r="K2982">
        <v>67.639938348679195</v>
      </c>
      <c r="L2982">
        <v>59.468612861848399</v>
      </c>
      <c r="M2982">
        <v>44.067503587572801</v>
      </c>
      <c r="N2982">
        <v>0.57291335654702902</v>
      </c>
      <c r="O2982">
        <v>11.4571263035921</v>
      </c>
      <c r="P2982">
        <v>89.931224209078394</v>
      </c>
      <c r="Q2982">
        <v>6.1048939113751997E-2</v>
      </c>
    </row>
    <row r="2983" spans="1:17" hidden="1" x14ac:dyDescent="0.3">
      <c r="A2983" t="s">
        <v>6177</v>
      </c>
      <c r="B2983" t="s">
        <v>6178</v>
      </c>
      <c r="C2983" t="str">
        <f>IFERROR(VLOOKUP(Table1[[#This Row],[Ticker]],[1]!Table2[[Symbol]:[Industry]],2,FALSE),"-")</f>
        <v>-</v>
      </c>
      <c r="D2983" t="s">
        <v>51</v>
      </c>
      <c r="E2983">
        <v>98.826128999999995</v>
      </c>
      <c r="F2983">
        <v>316.2</v>
      </c>
      <c r="G2983">
        <v>16.964293396097101</v>
      </c>
      <c r="H2983">
        <v>6.27445577434914</v>
      </c>
      <c r="I2983">
        <v>33.0789702839024</v>
      </c>
      <c r="J2983">
        <v>0.91212756505849901</v>
      </c>
      <c r="K2983">
        <v>299.52979190542999</v>
      </c>
      <c r="L2983">
        <v>240.59360559452699</v>
      </c>
      <c r="M2983">
        <v>38.591380377127997</v>
      </c>
      <c r="N2983">
        <v>0.76531667136905102</v>
      </c>
      <c r="O2983">
        <v>25.869702719797601</v>
      </c>
      <c r="P2983">
        <v>82.458165031736797</v>
      </c>
      <c r="Q2983">
        <v>7.7897453191883001E-2</v>
      </c>
    </row>
    <row r="2984" spans="1:17" hidden="1" x14ac:dyDescent="0.3">
      <c r="A2984" t="s">
        <v>6179</v>
      </c>
      <c r="B2984" t="s">
        <v>6180</v>
      </c>
      <c r="C2984" t="str">
        <f>IFERROR(VLOOKUP(Table1[[#This Row],[Ticker]],[1]!Table2[[Symbol]:[Industry]],2,FALSE),"-")</f>
        <v>-</v>
      </c>
      <c r="D2984" t="s">
        <v>193</v>
      </c>
      <c r="E2984">
        <v>98.769099999999995</v>
      </c>
      <c r="F2984">
        <v>65.31</v>
      </c>
      <c r="G2984">
        <v>57.962113261927897</v>
      </c>
      <c r="H2984">
        <v>-12.3283372187617</v>
      </c>
      <c r="I2984">
        <v>-17.743436106050801</v>
      </c>
      <c r="J2984">
        <v>-3.3662751177734598</v>
      </c>
      <c r="K2984">
        <v>67.787928917173005</v>
      </c>
      <c r="L2984">
        <v>57.990518073237602</v>
      </c>
      <c r="M2984">
        <v>41.344355591314503</v>
      </c>
      <c r="N2984">
        <v>0.35943941768203103</v>
      </c>
      <c r="O2984">
        <v>28.464247435308501</v>
      </c>
      <c r="P2984">
        <v>106.285533796588</v>
      </c>
      <c r="Q2984">
        <v>8.7250900641534998E-2</v>
      </c>
    </row>
    <row r="2985" spans="1:17" hidden="1" x14ac:dyDescent="0.3">
      <c r="A2985" t="s">
        <v>6181</v>
      </c>
      <c r="B2985" t="s">
        <v>6182</v>
      </c>
      <c r="C2985" t="str">
        <f>IFERROR(VLOOKUP(Table1[[#This Row],[Ticker]],[1]!Table2[[Symbol]:[Industry]],2,FALSE),"-")</f>
        <v>-</v>
      </c>
      <c r="D2985" t="s">
        <v>473</v>
      </c>
      <c r="E2985">
        <v>98.626817055999993</v>
      </c>
      <c r="F2985">
        <v>17.350000000000001</v>
      </c>
      <c r="G2985">
        <v>-25.872029318103099</v>
      </c>
      <c r="H2985">
        <v>1.5317307093667201</v>
      </c>
      <c r="I2985">
        <v>-12.961552868694501</v>
      </c>
      <c r="J2985">
        <v>2.3624133450103599</v>
      </c>
      <c r="K2985">
        <v>17.707471549647199</v>
      </c>
      <c r="L2985">
        <v>17.9169081940049</v>
      </c>
      <c r="M2985">
        <v>54.121826328999703</v>
      </c>
      <c r="N2985">
        <v>0.36498216666615202</v>
      </c>
      <c r="O2985">
        <v>38.040345821325602</v>
      </c>
      <c r="P2985">
        <v>20.4861111111111</v>
      </c>
      <c r="Q2985">
        <v>6.5713278617143003E-2</v>
      </c>
    </row>
    <row r="2986" spans="1:17" hidden="1" x14ac:dyDescent="0.3">
      <c r="A2986" t="s">
        <v>6183</v>
      </c>
      <c r="B2986" t="s">
        <v>6184</v>
      </c>
      <c r="C2986" t="str">
        <f>IFERROR(VLOOKUP(Table1[[#This Row],[Ticker]],[1]!Table2[[Symbol]:[Industry]],2,FALSE),"-")</f>
        <v>-</v>
      </c>
      <c r="D2986" t="s">
        <v>2262</v>
      </c>
      <c r="E2986">
        <v>98.517579999999995</v>
      </c>
      <c r="F2986">
        <v>369.7</v>
      </c>
      <c r="G2986">
        <v>481.310135278323</v>
      </c>
      <c r="H2986">
        <v>-0.86158291055744396</v>
      </c>
      <c r="I2986">
        <v>59.766904190785603</v>
      </c>
      <c r="J2986">
        <v>29.340825904136199</v>
      </c>
      <c r="K2986">
        <v>297.18402937757298</v>
      </c>
      <c r="L2986">
        <v>205.35893956565701</v>
      </c>
      <c r="M2986">
        <v>61.3886435098335</v>
      </c>
      <c r="N2986">
        <v>0.635460992907801</v>
      </c>
      <c r="O2986">
        <v>15.728969434676699</v>
      </c>
      <c r="P2986">
        <v>712.52747252747201</v>
      </c>
    </row>
    <row r="2987" spans="1:17" hidden="1" x14ac:dyDescent="0.3">
      <c r="A2987" t="s">
        <v>6185</v>
      </c>
      <c r="B2987" t="s">
        <v>6186</v>
      </c>
      <c r="C2987" t="str">
        <f>IFERROR(VLOOKUP(Table1[[#This Row],[Ticker]],[1]!Table2[[Symbol]:[Industry]],2,FALSE),"-")</f>
        <v>-</v>
      </c>
      <c r="D2987" t="s">
        <v>669</v>
      </c>
      <c r="E2987">
        <v>98.212140000000005</v>
      </c>
      <c r="F2987">
        <v>44.91</v>
      </c>
      <c r="G2987">
        <v>651.27923337390405</v>
      </c>
      <c r="H2987">
        <v>1.59022055355665</v>
      </c>
      <c r="I2987">
        <v>-3.6480288296640602</v>
      </c>
      <c r="J2987">
        <v>-3.2095549160126402</v>
      </c>
      <c r="K2987">
        <v>42.596012887149001</v>
      </c>
      <c r="L2987">
        <v>34.443125511729797</v>
      </c>
      <c r="M2987">
        <v>57.330926798226997</v>
      </c>
      <c r="N2987">
        <v>0.79949560628301897</v>
      </c>
      <c r="O2987">
        <v>11.7345802716544</v>
      </c>
      <c r="P2987">
        <v>701.96428571428498</v>
      </c>
      <c r="Q2987">
        <v>0.18056021562673699</v>
      </c>
    </row>
    <row r="2988" spans="1:17" hidden="1" x14ac:dyDescent="0.3">
      <c r="A2988" t="s">
        <v>6187</v>
      </c>
      <c r="B2988" t="s">
        <v>6188</v>
      </c>
      <c r="C2988" t="str">
        <f>IFERROR(VLOOKUP(Table1[[#This Row],[Ticker]],[1]!Table2[[Symbol]:[Industry]],2,FALSE),"-")</f>
        <v>-</v>
      </c>
      <c r="D2988" t="s">
        <v>412</v>
      </c>
      <c r="E2988">
        <v>97.937202897000006</v>
      </c>
      <c r="F2988">
        <v>92.05</v>
      </c>
      <c r="G2988">
        <v>57.139308412526901</v>
      </c>
      <c r="H2988">
        <v>-5.4574180916686599</v>
      </c>
      <c r="I2988">
        <v>-41.852293928219503</v>
      </c>
      <c r="J2988">
        <v>0.57962867560153897</v>
      </c>
      <c r="K2988">
        <v>95.050844920092004</v>
      </c>
      <c r="L2988">
        <v>91.023061865077494</v>
      </c>
      <c r="M2988">
        <v>55.996225064671897</v>
      </c>
      <c r="N2988">
        <v>0.68963430722414698</v>
      </c>
      <c r="O2988">
        <v>43.400325909831601</v>
      </c>
      <c r="P2988">
        <v>106.66816344858501</v>
      </c>
      <c r="Q2988">
        <v>0.165814455729553</v>
      </c>
    </row>
    <row r="2989" spans="1:17" hidden="1" x14ac:dyDescent="0.3">
      <c r="A2989" t="s">
        <v>6189</v>
      </c>
      <c r="B2989" t="s">
        <v>6190</v>
      </c>
      <c r="C2989" t="str">
        <f>IFERROR(VLOOKUP(Table1[[#This Row],[Ticker]],[1]!Table2[[Symbol]:[Industry]],2,FALSE),"-")</f>
        <v>-</v>
      </c>
      <c r="D2989" t="s">
        <v>740</v>
      </c>
      <c r="E2989">
        <v>97.687892500000004</v>
      </c>
      <c r="F2989">
        <v>53.35</v>
      </c>
      <c r="G2989">
        <v>-79.410304348975799</v>
      </c>
      <c r="H2989">
        <v>5.0844794620547997</v>
      </c>
      <c r="I2989">
        <v>-30.833432299623801</v>
      </c>
      <c r="J2989">
        <v>16.631697278524001</v>
      </c>
      <c r="K2989">
        <v>49.682513590247297</v>
      </c>
      <c r="M2989">
        <v>76.165510942339395</v>
      </c>
      <c r="N2989">
        <v>0.53628458498023701</v>
      </c>
      <c r="O2989">
        <v>109.93439550140501</v>
      </c>
      <c r="P2989">
        <v>41.888297872340402</v>
      </c>
    </row>
    <row r="2990" spans="1:17" hidden="1" x14ac:dyDescent="0.3">
      <c r="A2990" t="s">
        <v>6191</v>
      </c>
      <c r="B2990" t="s">
        <v>6192</v>
      </c>
      <c r="C2990" t="str">
        <f>IFERROR(VLOOKUP(Table1[[#This Row],[Ticker]],[1]!Table2[[Symbol]:[Industry]],2,FALSE),"-")</f>
        <v>-</v>
      </c>
      <c r="D2990" t="s">
        <v>175</v>
      </c>
      <c r="E2990">
        <v>97.560707135000001</v>
      </c>
      <c r="F2990">
        <v>77.099999999999994</v>
      </c>
      <c r="G2990">
        <v>99.700040827320194</v>
      </c>
      <c r="H2990">
        <v>63.5950568940059</v>
      </c>
      <c r="I2990">
        <v>115.336552087573</v>
      </c>
      <c r="J2990">
        <v>4.1859642436317701</v>
      </c>
      <c r="K2990">
        <v>54.522580113957098</v>
      </c>
      <c r="M2990">
        <v>82.841908279938394</v>
      </c>
      <c r="O2990">
        <v>2.4643320363164798</v>
      </c>
      <c r="P2990">
        <v>152.786885245901</v>
      </c>
    </row>
    <row r="2991" spans="1:17" hidden="1" x14ac:dyDescent="0.3">
      <c r="A2991" t="s">
        <v>6193</v>
      </c>
      <c r="B2991" t="s">
        <v>6194</v>
      </c>
      <c r="C2991" t="str">
        <f>IFERROR(VLOOKUP(Table1[[#This Row],[Ticker]],[1]!Table2[[Symbol]:[Industry]],2,FALSE),"-")</f>
        <v>-</v>
      </c>
      <c r="D2991" t="s">
        <v>4157</v>
      </c>
      <c r="E2991">
        <v>97.547600000000003</v>
      </c>
      <c r="F2991">
        <v>75</v>
      </c>
      <c r="G2991">
        <v>-27.723428560434801</v>
      </c>
      <c r="H2991">
        <v>8.59289963114621</v>
      </c>
      <c r="I2991">
        <v>-5.22690598042192</v>
      </c>
      <c r="J2991">
        <v>0.179610984166477</v>
      </c>
      <c r="K2991">
        <v>70.059811456143095</v>
      </c>
      <c r="L2991">
        <v>67.431427888829802</v>
      </c>
      <c r="M2991">
        <v>51.911593000615802</v>
      </c>
      <c r="N2991">
        <v>1.5509066991343601</v>
      </c>
      <c r="O2991">
        <v>54.64</v>
      </c>
      <c r="P2991">
        <v>35.599349123124199</v>
      </c>
      <c r="Q2991">
        <v>0.17775511053690499</v>
      </c>
    </row>
    <row r="2992" spans="1:17" hidden="1" x14ac:dyDescent="0.3">
      <c r="A2992" t="s">
        <v>6195</v>
      </c>
      <c r="B2992" t="s">
        <v>6196</v>
      </c>
      <c r="C2992" t="str">
        <f>IFERROR(VLOOKUP(Table1[[#This Row],[Ticker]],[1]!Table2[[Symbol]:[Industry]],2,FALSE),"-")</f>
        <v>-</v>
      </c>
      <c r="D2992" t="s">
        <v>80</v>
      </c>
      <c r="E2992">
        <v>96.962446110000002</v>
      </c>
      <c r="F2992">
        <v>119</v>
      </c>
      <c r="G2992">
        <v>-42.006132792570199</v>
      </c>
      <c r="H2992">
        <v>0.37997010764622102</v>
      </c>
      <c r="I2992">
        <v>-30.910950409928802</v>
      </c>
      <c r="J2992">
        <v>-1.3041549403753501</v>
      </c>
      <c r="K2992">
        <v>119.038039173109</v>
      </c>
      <c r="L2992">
        <v>124.40099755262</v>
      </c>
      <c r="M2992">
        <v>55.249378905909701</v>
      </c>
      <c r="N2992">
        <v>0.78588646288209596</v>
      </c>
      <c r="O2992">
        <v>27.731092436974699</v>
      </c>
      <c r="P2992">
        <v>16.438356164383499</v>
      </c>
      <c r="Q2992">
        <v>-5.0508718522669999E-2</v>
      </c>
    </row>
    <row r="2993" spans="1:17" hidden="1" x14ac:dyDescent="0.3">
      <c r="A2993" t="s">
        <v>6197</v>
      </c>
      <c r="B2993" t="s">
        <v>6198</v>
      </c>
      <c r="C2993" t="str">
        <f>IFERROR(VLOOKUP(Table1[[#This Row],[Ticker]],[1]!Table2[[Symbol]:[Industry]],2,FALSE),"-")</f>
        <v>-</v>
      </c>
      <c r="D2993" t="s">
        <v>528</v>
      </c>
      <c r="E2993">
        <v>96.741420719999994</v>
      </c>
      <c r="F2993">
        <v>9.09</v>
      </c>
      <c r="G2993">
        <v>-37.223922306320297</v>
      </c>
      <c r="H2993">
        <v>2.4768157174619101</v>
      </c>
      <c r="I2993">
        <v>-25.010086567888401</v>
      </c>
      <c r="J2993">
        <v>-7.5265048894886801</v>
      </c>
      <c r="K2993">
        <v>8.8053681864125792</v>
      </c>
      <c r="L2993">
        <v>9.2318624748656593</v>
      </c>
      <c r="M2993">
        <v>54.6788564283396</v>
      </c>
      <c r="N2993">
        <v>1.44715426878619</v>
      </c>
      <c r="O2993">
        <v>58.085808580858</v>
      </c>
      <c r="P2993">
        <v>19.448094612352101</v>
      </c>
      <c r="Q2993">
        <v>0.18762699734687199</v>
      </c>
    </row>
    <row r="2994" spans="1:17" hidden="1" x14ac:dyDescent="0.3">
      <c r="A2994" t="s">
        <v>6199</v>
      </c>
      <c r="B2994" t="s">
        <v>6200</v>
      </c>
      <c r="C2994" t="str">
        <f>IFERROR(VLOOKUP(Table1[[#This Row],[Ticker]],[1]!Table2[[Symbol]:[Industry]],2,FALSE),"-")</f>
        <v>-</v>
      </c>
      <c r="D2994" t="s">
        <v>1374</v>
      </c>
      <c r="E2994">
        <v>96.555722399999993</v>
      </c>
      <c r="F2994">
        <v>128</v>
      </c>
      <c r="G2994">
        <v>-35.991351114071698</v>
      </c>
      <c r="H2994">
        <v>-2.9527085155305199</v>
      </c>
      <c r="I2994">
        <v>-20.354839853818198</v>
      </c>
      <c r="J2994">
        <v>-8.7252772310665705</v>
      </c>
      <c r="M2994">
        <v>50.589600355575797</v>
      </c>
      <c r="O2994">
        <v>13.0078125</v>
      </c>
      <c r="P2994">
        <v>9.6829477292202206</v>
      </c>
    </row>
    <row r="2995" spans="1:17" hidden="1" x14ac:dyDescent="0.3">
      <c r="A2995" t="s">
        <v>6201</v>
      </c>
      <c r="B2995" t="s">
        <v>6202</v>
      </c>
      <c r="C2995" t="str">
        <f>IFERROR(VLOOKUP(Table1[[#This Row],[Ticker]],[1]!Table2[[Symbol]:[Industry]],2,FALSE),"-")</f>
        <v>-</v>
      </c>
      <c r="D2995" t="s">
        <v>51</v>
      </c>
      <c r="E2995">
        <v>96.497197499999999</v>
      </c>
      <c r="F2995">
        <v>93.37</v>
      </c>
      <c r="G2995">
        <v>49.758923734453496</v>
      </c>
      <c r="H2995">
        <v>13.1848206219986</v>
      </c>
      <c r="I2995">
        <v>21.525324632767799</v>
      </c>
      <c r="J2995">
        <v>-3.7975993507556698</v>
      </c>
      <c r="K2995">
        <v>84.870768496632394</v>
      </c>
      <c r="L2995">
        <v>75.680144656994997</v>
      </c>
      <c r="M2995">
        <v>73.028574712381996</v>
      </c>
      <c r="N2995">
        <v>3.3148738084465101</v>
      </c>
      <c r="O2995">
        <v>8.9750455178322799</v>
      </c>
      <c r="P2995">
        <v>91.528205128205101</v>
      </c>
      <c r="Q2995">
        <v>8.6515752336236998E-2</v>
      </c>
    </row>
    <row r="2996" spans="1:17" hidden="1" x14ac:dyDescent="0.3">
      <c r="A2996" t="s">
        <v>6203</v>
      </c>
      <c r="B2996" t="s">
        <v>6204</v>
      </c>
      <c r="C2996" t="str">
        <f>IFERROR(VLOOKUP(Table1[[#This Row],[Ticker]],[1]!Table2[[Symbol]:[Industry]],2,FALSE),"-")</f>
        <v>-</v>
      </c>
      <c r="D2996" t="s">
        <v>385</v>
      </c>
      <c r="E2996">
        <v>96.380915754</v>
      </c>
      <c r="F2996">
        <v>102.33</v>
      </c>
      <c r="G2996">
        <v>-39.601033594508401</v>
      </c>
      <c r="H2996">
        <v>3.2982176685909002</v>
      </c>
      <c r="I2996">
        <v>-22.2283173716603</v>
      </c>
      <c r="J2996">
        <v>-9.4264226417612507E-2</v>
      </c>
      <c r="K2996">
        <v>99.9698693368303</v>
      </c>
      <c r="L2996">
        <v>108.08280165656301</v>
      </c>
      <c r="M2996">
        <v>55.027232237833601</v>
      </c>
      <c r="N2996">
        <v>0.63118048090603995</v>
      </c>
      <c r="O2996">
        <v>41.698426658848803</v>
      </c>
      <c r="P2996">
        <v>14.977528089887601</v>
      </c>
      <c r="Q2996">
        <v>-8.6126964213519997E-3</v>
      </c>
    </row>
    <row r="2997" spans="1:17" hidden="1" x14ac:dyDescent="0.3">
      <c r="A2997" t="s">
        <v>6205</v>
      </c>
      <c r="B2997" t="s">
        <v>6206</v>
      </c>
      <c r="C2997" t="str">
        <f>IFERROR(VLOOKUP(Table1[[#This Row],[Ticker]],[1]!Table2[[Symbol]:[Industry]],2,FALSE),"-")</f>
        <v>-</v>
      </c>
      <c r="D2997" t="s">
        <v>1539</v>
      </c>
      <c r="E2997">
        <v>96.299207824000007</v>
      </c>
      <c r="F2997">
        <v>22.55</v>
      </c>
      <c r="G2997">
        <v>15.251832283452501</v>
      </c>
      <c r="H2997">
        <v>-2.94118991365045</v>
      </c>
      <c r="I2997">
        <v>-39.950102047764602</v>
      </c>
      <c r="J2997">
        <v>-2.8237355612966901</v>
      </c>
      <c r="K2997">
        <v>23.585814925343598</v>
      </c>
      <c r="L2997">
        <v>22.7237924425804</v>
      </c>
      <c r="M2997">
        <v>42.892487911958497</v>
      </c>
      <c r="N2997">
        <v>0.575311637662133</v>
      </c>
      <c r="O2997">
        <v>53.658536585365802</v>
      </c>
      <c r="P2997">
        <v>49.337748344370802</v>
      </c>
      <c r="Q2997">
        <v>8.2218466158725995E-2</v>
      </c>
    </row>
    <row r="2998" spans="1:17" hidden="1" x14ac:dyDescent="0.3">
      <c r="A2998" t="s">
        <v>6207</v>
      </c>
      <c r="B2998" t="s">
        <v>6208</v>
      </c>
      <c r="C2998" t="str">
        <f>IFERROR(VLOOKUP(Table1[[#This Row],[Ticker]],[1]!Table2[[Symbol]:[Industry]],2,FALSE),"-")</f>
        <v>-</v>
      </c>
      <c r="D2998" t="s">
        <v>1357</v>
      </c>
      <c r="E2998">
        <v>96.080539380000005</v>
      </c>
      <c r="F2998">
        <v>26.16</v>
      </c>
      <c r="G2998">
        <v>-19.384498051522399</v>
      </c>
      <c r="H2998">
        <v>2.3475155322663301</v>
      </c>
      <c r="I2998">
        <v>-9.2359934502886105</v>
      </c>
      <c r="J2998">
        <v>2.08423063635892</v>
      </c>
      <c r="K2998">
        <v>25.816838619492799</v>
      </c>
      <c r="L2998">
        <v>25.121109431018098</v>
      </c>
      <c r="M2998">
        <v>53.842876406836702</v>
      </c>
      <c r="N2998">
        <v>1.1346347132742001</v>
      </c>
      <c r="O2998">
        <v>6.9189602446483001</v>
      </c>
      <c r="P2998">
        <v>13.246753246753199</v>
      </c>
      <c r="Q2998">
        <v>-6.9436672557021004E-2</v>
      </c>
    </row>
    <row r="2999" spans="1:17" hidden="1" x14ac:dyDescent="0.3">
      <c r="A2999" t="s">
        <v>6209</v>
      </c>
      <c r="B2999" t="s">
        <v>6210</v>
      </c>
      <c r="C2999" t="str">
        <f>IFERROR(VLOOKUP(Table1[[#This Row],[Ticker]],[1]!Table2[[Symbol]:[Industry]],2,FALSE),"-")</f>
        <v>-</v>
      </c>
      <c r="D2999" t="s">
        <v>127</v>
      </c>
      <c r="E2999">
        <v>95.950003185</v>
      </c>
      <c r="F2999">
        <v>92.67</v>
      </c>
      <c r="G2999">
        <v>-8.5794665425166698</v>
      </c>
      <c r="H2999">
        <v>-0.85439277629060395</v>
      </c>
      <c r="I2999">
        <v>-16.580365205659302</v>
      </c>
      <c r="J2999">
        <v>0.83475736450368898</v>
      </c>
      <c r="K2999">
        <v>94.545961954325193</v>
      </c>
      <c r="L2999">
        <v>93.510362046914295</v>
      </c>
      <c r="M2999">
        <v>57.528122350750401</v>
      </c>
      <c r="N2999">
        <v>0.80632151507750305</v>
      </c>
      <c r="O2999">
        <v>27.8623071112549</v>
      </c>
      <c r="P2999">
        <v>34.265430310055002</v>
      </c>
      <c r="Q2999">
        <v>5.0475659033108002E-2</v>
      </c>
    </row>
    <row r="3000" spans="1:17" hidden="1" x14ac:dyDescent="0.3">
      <c r="A3000" t="s">
        <v>6211</v>
      </c>
      <c r="B3000" t="s">
        <v>6212</v>
      </c>
      <c r="C3000" t="str">
        <f>IFERROR(VLOOKUP(Table1[[#This Row],[Ticker]],[1]!Table2[[Symbol]:[Industry]],2,FALSE),"-")</f>
        <v>-</v>
      </c>
      <c r="D3000" t="s">
        <v>201</v>
      </c>
      <c r="E3000">
        <v>95.884451709999993</v>
      </c>
      <c r="F3000">
        <v>60.49</v>
      </c>
      <c r="G3000">
        <v>-34.684081416358701</v>
      </c>
      <c r="H3000">
        <v>18.056626235739699</v>
      </c>
      <c r="I3000">
        <v>-5.8779125816153899</v>
      </c>
      <c r="J3000">
        <v>2.0942629988184698</v>
      </c>
      <c r="K3000">
        <v>56.276571738564698</v>
      </c>
      <c r="L3000">
        <v>54.906208036269902</v>
      </c>
      <c r="M3000">
        <v>59.157539404876601</v>
      </c>
      <c r="N3000">
        <v>0.87945319404939004</v>
      </c>
      <c r="O3000">
        <v>17.275582740948899</v>
      </c>
      <c r="P3000">
        <v>43.477229601517998</v>
      </c>
      <c r="Q3000">
        <v>-3.4320178417580997E-2</v>
      </c>
    </row>
    <row r="3001" spans="1:17" hidden="1" x14ac:dyDescent="0.3">
      <c r="A3001" t="s">
        <v>6213</v>
      </c>
      <c r="B3001" t="s">
        <v>6214</v>
      </c>
      <c r="C3001" t="str">
        <f>IFERROR(VLOOKUP(Table1[[#This Row],[Ticker]],[1]!Table2[[Symbol]:[Industry]],2,FALSE),"-")</f>
        <v>-</v>
      </c>
      <c r="D3001" t="s">
        <v>51</v>
      </c>
      <c r="E3001">
        <v>95.863264999999998</v>
      </c>
      <c r="F3001">
        <v>139.65</v>
      </c>
      <c r="G3001">
        <v>4.9680271824990596</v>
      </c>
      <c r="H3001">
        <v>22.357515626252098</v>
      </c>
      <c r="I3001">
        <v>23.472029896787799</v>
      </c>
      <c r="J3001">
        <v>24.217896676809598</v>
      </c>
      <c r="K3001">
        <v>103.91665465542999</v>
      </c>
      <c r="L3001">
        <v>99.025711728861197</v>
      </c>
      <c r="M3001">
        <v>89.248648471377507</v>
      </c>
      <c r="N3001">
        <v>2.8943139432248501</v>
      </c>
      <c r="O3001">
        <v>3.6519871106337201</v>
      </c>
      <c r="P3001">
        <v>70.097442143727093</v>
      </c>
      <c r="Q3001">
        <v>5.0324031500042998E-2</v>
      </c>
    </row>
    <row r="3002" spans="1:17" hidden="1" x14ac:dyDescent="0.3">
      <c r="A3002" t="s">
        <v>6215</v>
      </c>
      <c r="B3002" t="s">
        <v>6216</v>
      </c>
      <c r="C3002" t="str">
        <f>IFERROR(VLOOKUP(Table1[[#This Row],[Ticker]],[1]!Table2[[Symbol]:[Industry]],2,FALSE),"-")</f>
        <v>-</v>
      </c>
      <c r="D3002" t="s">
        <v>4005</v>
      </c>
      <c r="E3002">
        <v>95.794965000000005</v>
      </c>
      <c r="F3002">
        <v>152</v>
      </c>
      <c r="G3002">
        <v>14.997659874939201</v>
      </c>
      <c r="H3002">
        <v>3.4916322390355399</v>
      </c>
      <c r="I3002">
        <v>23.991303174741802</v>
      </c>
      <c r="J3002">
        <v>-7.0453203345148401</v>
      </c>
      <c r="K3002">
        <v>145.61527456329901</v>
      </c>
      <c r="M3002">
        <v>38.882210385432202</v>
      </c>
      <c r="N3002">
        <v>0.71910112359550504</v>
      </c>
      <c r="O3002">
        <v>11.8421052631578</v>
      </c>
      <c r="P3002">
        <v>57.512953367875603</v>
      </c>
    </row>
    <row r="3003" spans="1:17" hidden="1" x14ac:dyDescent="0.3">
      <c r="A3003" t="s">
        <v>6217</v>
      </c>
      <c r="B3003" t="s">
        <v>6218</v>
      </c>
      <c r="C3003" t="str">
        <f>IFERROR(VLOOKUP(Table1[[#This Row],[Ticker]],[1]!Table2[[Symbol]:[Industry]],2,FALSE),"-")</f>
        <v>-</v>
      </c>
      <c r="D3003" t="s">
        <v>139</v>
      </c>
      <c r="E3003">
        <v>95.594399999999993</v>
      </c>
      <c r="F3003">
        <v>5.21</v>
      </c>
      <c r="G3003">
        <v>44.241946054709302</v>
      </c>
      <c r="H3003">
        <v>14.3308261316404</v>
      </c>
      <c r="I3003">
        <v>17.974925618804299</v>
      </c>
      <c r="J3003">
        <v>6.0037868083422801</v>
      </c>
      <c r="K3003">
        <v>4.5983025290201596</v>
      </c>
      <c r="L3003">
        <v>4.0280641493472302</v>
      </c>
      <c r="M3003">
        <v>57.883543394419398</v>
      </c>
      <c r="N3003">
        <v>0.66603263293104598</v>
      </c>
      <c r="O3003">
        <v>17.7192079022517</v>
      </c>
      <c r="P3003">
        <v>99.784885895996993</v>
      </c>
      <c r="Q3003">
        <v>0.13042317722296401</v>
      </c>
    </row>
    <row r="3004" spans="1:17" hidden="1" x14ac:dyDescent="0.3">
      <c r="A3004" t="s">
        <v>6219</v>
      </c>
      <c r="B3004" t="s">
        <v>6220</v>
      </c>
      <c r="C3004" t="str">
        <f>IFERROR(VLOOKUP(Table1[[#This Row],[Ticker]],[1]!Table2[[Symbol]:[Industry]],2,FALSE),"-")</f>
        <v>-</v>
      </c>
      <c r="D3004" t="s">
        <v>51</v>
      </c>
      <c r="E3004">
        <v>95.504291391999999</v>
      </c>
      <c r="F3004">
        <v>1.4</v>
      </c>
      <c r="G3004">
        <v>8.8496164991731305</v>
      </c>
      <c r="H3004">
        <v>-6.3930268179177698</v>
      </c>
      <c r="I3004">
        <v>-55.7944002933787</v>
      </c>
      <c r="J3004">
        <v>-6.6563117138251799</v>
      </c>
      <c r="K3004">
        <v>1.46382397609281</v>
      </c>
      <c r="L3004">
        <v>1.6153715299902001</v>
      </c>
      <c r="M3004">
        <v>44.603245812188298</v>
      </c>
      <c r="N3004">
        <v>1.69032699090615</v>
      </c>
      <c r="O3004">
        <v>121.428571428571</v>
      </c>
      <c r="P3004">
        <v>55.5555555555555</v>
      </c>
      <c r="Q3004">
        <v>-0.14886691997582099</v>
      </c>
    </row>
    <row r="3005" spans="1:17" hidden="1" x14ac:dyDescent="0.3">
      <c r="A3005" t="s">
        <v>6221</v>
      </c>
      <c r="B3005" t="s">
        <v>6222</v>
      </c>
      <c r="C3005" t="str">
        <f>IFERROR(VLOOKUP(Table1[[#This Row],[Ticker]],[1]!Table2[[Symbol]:[Industry]],2,FALSE),"-")</f>
        <v>-</v>
      </c>
      <c r="D3005" t="s">
        <v>412</v>
      </c>
      <c r="E3005">
        <v>95.278543999999997</v>
      </c>
      <c r="F3005">
        <v>36.270000000000003</v>
      </c>
      <c r="G3005">
        <v>14.164326541605901</v>
      </c>
      <c r="H3005">
        <v>-26.4539072966408</v>
      </c>
      <c r="I3005">
        <v>-41.790278501063803</v>
      </c>
      <c r="J3005">
        <v>-10.694300051034899</v>
      </c>
      <c r="K3005">
        <v>40.970422215641399</v>
      </c>
      <c r="L3005">
        <v>38.7275054958195</v>
      </c>
      <c r="M3005">
        <v>28.819128981563299</v>
      </c>
      <c r="N3005">
        <v>0.21370018631853899</v>
      </c>
      <c r="O3005">
        <v>110.862972153294</v>
      </c>
      <c r="P3005">
        <v>64.788732394366207</v>
      </c>
      <c r="Q3005">
        <v>8.9177604834602006E-2</v>
      </c>
    </row>
    <row r="3006" spans="1:17" hidden="1" x14ac:dyDescent="0.3">
      <c r="A3006" t="s">
        <v>6223</v>
      </c>
      <c r="B3006" t="s">
        <v>6224</v>
      </c>
      <c r="C3006" t="str">
        <f>IFERROR(VLOOKUP(Table1[[#This Row],[Ticker]],[1]!Table2[[Symbol]:[Industry]],2,FALSE),"-")</f>
        <v>-</v>
      </c>
      <c r="D3006" t="s">
        <v>1684</v>
      </c>
      <c r="E3006">
        <v>95.118487040000005</v>
      </c>
      <c r="F3006">
        <v>6534.5</v>
      </c>
      <c r="G3006">
        <v>-7.8439702421659003</v>
      </c>
      <c r="H3006">
        <v>-9.0303733078210796E-2</v>
      </c>
      <c r="I3006">
        <v>0.79488332720988797</v>
      </c>
      <c r="J3006">
        <v>-1.5811435052465499</v>
      </c>
      <c r="K3006">
        <v>6512.3643446678198</v>
      </c>
      <c r="L3006">
        <v>6211.7818976323597</v>
      </c>
      <c r="M3006">
        <v>55.282251015972101</v>
      </c>
      <c r="N3006">
        <v>1.13726522974565</v>
      </c>
      <c r="O3006">
        <v>6.8934118907338</v>
      </c>
      <c r="P3006">
        <v>27.8516924280962</v>
      </c>
      <c r="Q3006">
        <v>-2.1659899071474999E-2</v>
      </c>
    </row>
    <row r="3007" spans="1:17" hidden="1" x14ac:dyDescent="0.3">
      <c r="A3007" t="s">
        <v>6225</v>
      </c>
      <c r="B3007" t="s">
        <v>6226</v>
      </c>
      <c r="C3007" t="str">
        <f>IFERROR(VLOOKUP(Table1[[#This Row],[Ticker]],[1]!Table2[[Symbol]:[Industry]],2,FALSE),"-")</f>
        <v>-</v>
      </c>
      <c r="D3007" t="s">
        <v>226</v>
      </c>
      <c r="E3007">
        <v>94.951679999999996</v>
      </c>
      <c r="F3007">
        <v>6.43</v>
      </c>
      <c r="G3007">
        <v>-39.959775613222398</v>
      </c>
      <c r="H3007">
        <v>-6.4805052026192298</v>
      </c>
      <c r="I3007">
        <v>-62.020764420877299</v>
      </c>
      <c r="J3007">
        <v>3.6072471777601001</v>
      </c>
      <c r="K3007">
        <v>7.1977257626770301</v>
      </c>
      <c r="L3007">
        <v>7.9654915129869996</v>
      </c>
      <c r="M3007">
        <v>37.009418626552403</v>
      </c>
      <c r="N3007">
        <v>1.2529286186028401</v>
      </c>
      <c r="O3007">
        <v>102.177293934681</v>
      </c>
      <c r="P3007">
        <v>8.9830508474575996</v>
      </c>
      <c r="Q3007">
        <v>0.131731023164748</v>
      </c>
    </row>
    <row r="3008" spans="1:17" hidden="1" x14ac:dyDescent="0.3">
      <c r="A3008" t="s">
        <v>6227</v>
      </c>
      <c r="B3008" t="s">
        <v>6228</v>
      </c>
      <c r="C3008" t="str">
        <f>IFERROR(VLOOKUP(Table1[[#This Row],[Ticker]],[1]!Table2[[Symbol]:[Industry]],2,FALSE),"-")</f>
        <v>-</v>
      </c>
      <c r="D3008" t="s">
        <v>124</v>
      </c>
      <c r="E3008">
        <v>94.890485479999995</v>
      </c>
      <c r="F3008">
        <v>83.65</v>
      </c>
      <c r="G3008">
        <v>732.606889133653</v>
      </c>
      <c r="H3008">
        <v>16.941115969843199</v>
      </c>
      <c r="I3008">
        <v>425.54968572812601</v>
      </c>
      <c r="J3008">
        <v>9.2316909796426803</v>
      </c>
      <c r="K3008">
        <v>65.681813391100405</v>
      </c>
      <c r="L3008">
        <v>38.477811826299799</v>
      </c>
      <c r="M3008">
        <v>78.426991555337196</v>
      </c>
      <c r="N3008">
        <v>0.36248505159713501</v>
      </c>
      <c r="O3008">
        <v>1.99641362821276</v>
      </c>
      <c r="P3008">
        <v>786.12288135593201</v>
      </c>
      <c r="Q3008">
        <v>0.14237897641036401</v>
      </c>
    </row>
    <row r="3009" spans="1:17" hidden="1" x14ac:dyDescent="0.3">
      <c r="A3009" t="s">
        <v>6229</v>
      </c>
      <c r="B3009" t="s">
        <v>6230</v>
      </c>
      <c r="C3009" t="str">
        <f>IFERROR(VLOOKUP(Table1[[#This Row],[Ticker]],[1]!Table2[[Symbol]:[Industry]],2,FALSE),"-")</f>
        <v>-</v>
      </c>
      <c r="D3009" t="s">
        <v>186</v>
      </c>
      <c r="E3009">
        <v>94.608881865000001</v>
      </c>
      <c r="F3009">
        <v>47.6</v>
      </c>
      <c r="G3009">
        <v>-60.908465919802097</v>
      </c>
      <c r="H3009">
        <v>-1.14130831442443</v>
      </c>
      <c r="I3009">
        <v>-30.6189616968874</v>
      </c>
      <c r="J3009">
        <v>9.96445640041118</v>
      </c>
      <c r="K3009">
        <v>47.762594517654797</v>
      </c>
      <c r="L3009">
        <v>52.689494711448397</v>
      </c>
      <c r="M3009">
        <v>64.571308207105105</v>
      </c>
      <c r="N3009">
        <v>1.0742660889359199</v>
      </c>
      <c r="O3009">
        <v>73.571428571428498</v>
      </c>
      <c r="P3009">
        <v>20.506329113924</v>
      </c>
      <c r="Q3009">
        <v>5.6810619500386003E-2</v>
      </c>
    </row>
    <row r="3010" spans="1:17" hidden="1" x14ac:dyDescent="0.3">
      <c r="A3010" t="s">
        <v>6231</v>
      </c>
      <c r="B3010" t="s">
        <v>6232</v>
      </c>
      <c r="C3010" t="str">
        <f>IFERROR(VLOOKUP(Table1[[#This Row],[Ticker]],[1]!Table2[[Symbol]:[Industry]],2,FALSE),"-")</f>
        <v>-</v>
      </c>
      <c r="D3010" t="s">
        <v>127</v>
      </c>
      <c r="E3010">
        <v>94.586350839999994</v>
      </c>
      <c r="F3010">
        <v>113.4</v>
      </c>
      <c r="G3010">
        <v>-75.686991668081305</v>
      </c>
      <c r="H3010">
        <v>13.624214561392501</v>
      </c>
      <c r="I3010">
        <v>-57.214308281668103</v>
      </c>
      <c r="J3010">
        <v>-0.25801306579238398</v>
      </c>
      <c r="K3010">
        <v>109.558609201937</v>
      </c>
      <c r="M3010">
        <v>50.117395268447702</v>
      </c>
      <c r="N3010">
        <v>0.37033707865168503</v>
      </c>
      <c r="O3010">
        <v>85.185185185185105</v>
      </c>
      <c r="P3010">
        <v>37.454545454545404</v>
      </c>
    </row>
    <row r="3011" spans="1:17" hidden="1" x14ac:dyDescent="0.3">
      <c r="A3011" t="s">
        <v>6233</v>
      </c>
      <c r="B3011" t="s">
        <v>6234</v>
      </c>
      <c r="C3011" t="str">
        <f>IFERROR(VLOOKUP(Table1[[#This Row],[Ticker]],[1]!Table2[[Symbol]:[Industry]],2,FALSE),"-")</f>
        <v>-</v>
      </c>
      <c r="D3011" t="s">
        <v>54</v>
      </c>
      <c r="E3011">
        <v>94.5</v>
      </c>
      <c r="F3011">
        <v>70.14</v>
      </c>
      <c r="G3011">
        <v>88.944829013876401</v>
      </c>
      <c r="H3011">
        <v>19.614786895782601</v>
      </c>
      <c r="I3011">
        <v>-25.978933827792801</v>
      </c>
      <c r="J3011">
        <v>17.4518312913678</v>
      </c>
      <c r="K3011">
        <v>61.0169349554549</v>
      </c>
      <c r="L3011">
        <v>55.946756891218598</v>
      </c>
      <c r="M3011">
        <v>84.278181043154405</v>
      </c>
      <c r="N3011">
        <v>2.3930188793489702</v>
      </c>
      <c r="O3011">
        <v>47.918448816652401</v>
      </c>
      <c r="P3011">
        <v>125.530546623794</v>
      </c>
      <c r="Q3011">
        <v>4.6517478921412003E-2</v>
      </c>
    </row>
    <row r="3012" spans="1:17" hidden="1" x14ac:dyDescent="0.3">
      <c r="A3012" t="s">
        <v>6235</v>
      </c>
      <c r="B3012" t="s">
        <v>6236</v>
      </c>
      <c r="C3012" t="str">
        <f>IFERROR(VLOOKUP(Table1[[#This Row],[Ticker]],[1]!Table2[[Symbol]:[Industry]],2,FALSE),"-")</f>
        <v>-</v>
      </c>
      <c r="D3012" t="s">
        <v>402</v>
      </c>
      <c r="E3012">
        <v>94.4169816</v>
      </c>
      <c r="F3012">
        <v>145.69999999999999</v>
      </c>
      <c r="G3012">
        <v>-44.058362534024297</v>
      </c>
      <c r="H3012">
        <v>21.804214561392499</v>
      </c>
      <c r="I3012">
        <v>30.344254474428201</v>
      </c>
      <c r="J3012">
        <v>-11.092094409676299</v>
      </c>
      <c r="K3012">
        <v>137.111654580151</v>
      </c>
      <c r="L3012">
        <v>139.425172212793</v>
      </c>
      <c r="M3012">
        <v>54.076919495153597</v>
      </c>
      <c r="N3012">
        <v>1.39120147874306</v>
      </c>
      <c r="O3012">
        <v>61.0157858613589</v>
      </c>
      <c r="P3012">
        <v>96.891891891891802</v>
      </c>
      <c r="Q3012">
        <v>0.12886009736883799</v>
      </c>
    </row>
    <row r="3013" spans="1:17" hidden="1" x14ac:dyDescent="0.3">
      <c r="A3013" t="s">
        <v>6237</v>
      </c>
      <c r="B3013" t="s">
        <v>6238</v>
      </c>
      <c r="C3013" t="str">
        <f>IFERROR(VLOOKUP(Table1[[#This Row],[Ticker]],[1]!Table2[[Symbol]:[Industry]],2,FALSE),"-")</f>
        <v>-</v>
      </c>
      <c r="D3013" t="s">
        <v>46</v>
      </c>
      <c r="E3013">
        <v>94.416600000000003</v>
      </c>
      <c r="F3013">
        <v>40.6</v>
      </c>
      <c r="G3013">
        <v>44.409929287208698</v>
      </c>
      <c r="H3013">
        <v>-12.197720384395501</v>
      </c>
      <c r="I3013">
        <v>-24.165402583060299</v>
      </c>
      <c r="J3013">
        <v>-3.6155665509789601</v>
      </c>
      <c r="K3013">
        <v>44.924664017806798</v>
      </c>
      <c r="L3013">
        <v>42.678980200390498</v>
      </c>
      <c r="M3013">
        <v>38.322982461336998</v>
      </c>
      <c r="N3013">
        <v>1.5286451755300201</v>
      </c>
      <c r="O3013">
        <v>55.123152709359502</v>
      </c>
      <c r="P3013">
        <v>92.234848484848399</v>
      </c>
      <c r="Q3013">
        <v>-7.4130986976000002E-3</v>
      </c>
    </row>
    <row r="3014" spans="1:17" hidden="1" x14ac:dyDescent="0.3">
      <c r="A3014" t="s">
        <v>6239</v>
      </c>
      <c r="B3014" t="s">
        <v>6240</v>
      </c>
      <c r="C3014" t="str">
        <f>IFERROR(VLOOKUP(Table1[[#This Row],[Ticker]],[1]!Table2[[Symbol]:[Industry]],2,FALSE),"-")</f>
        <v>-</v>
      </c>
      <c r="D3014" t="s">
        <v>4642</v>
      </c>
      <c r="E3014">
        <v>94.254499999999993</v>
      </c>
      <c r="F3014">
        <v>130.65</v>
      </c>
      <c r="G3014">
        <v>-21.592362124918701</v>
      </c>
      <c r="H3014">
        <v>7.4782261412105804</v>
      </c>
      <c r="I3014">
        <v>-45.183142597688203</v>
      </c>
      <c r="J3014">
        <v>-6.5542327893884904</v>
      </c>
      <c r="K3014">
        <v>134.276998378917</v>
      </c>
      <c r="L3014">
        <v>149.12801687169701</v>
      </c>
      <c r="M3014">
        <v>41.002721413576602</v>
      </c>
      <c r="N3014">
        <v>0.49302325581395301</v>
      </c>
      <c r="O3014">
        <v>99.732108687332499</v>
      </c>
      <c r="P3014">
        <v>28.592519685039299</v>
      </c>
      <c r="Q3014">
        <v>0.105375961338142</v>
      </c>
    </row>
    <row r="3015" spans="1:17" hidden="1" x14ac:dyDescent="0.3">
      <c r="A3015" t="s">
        <v>6241</v>
      </c>
      <c r="B3015" t="s">
        <v>6242</v>
      </c>
      <c r="C3015" t="str">
        <f>IFERROR(VLOOKUP(Table1[[#This Row],[Ticker]],[1]!Table2[[Symbol]:[Industry]],2,FALSE),"-")</f>
        <v>-</v>
      </c>
      <c r="D3015" t="s">
        <v>561</v>
      </c>
      <c r="E3015">
        <v>94.248840000000001</v>
      </c>
      <c r="F3015">
        <v>81.2</v>
      </c>
      <c r="G3015">
        <v>8.5662491505132206</v>
      </c>
      <c r="H3015">
        <v>-4.7811108823944197</v>
      </c>
      <c r="I3015">
        <v>24.202760410766601</v>
      </c>
      <c r="J3015">
        <v>4.3154751200305999</v>
      </c>
      <c r="K3015">
        <v>74.045929592884406</v>
      </c>
      <c r="M3015">
        <v>46.592314104795399</v>
      </c>
      <c r="N3015">
        <v>0.33018056749785002</v>
      </c>
      <c r="O3015">
        <v>20.689655172413701</v>
      </c>
      <c r="P3015">
        <v>76.138828633405595</v>
      </c>
    </row>
    <row r="3016" spans="1:17" hidden="1" x14ac:dyDescent="0.3">
      <c r="A3016" t="s">
        <v>6243</v>
      </c>
      <c r="B3016" t="s">
        <v>6244</v>
      </c>
      <c r="C3016" t="str">
        <f>IFERROR(VLOOKUP(Table1[[#This Row],[Ticker]],[1]!Table2[[Symbol]:[Industry]],2,FALSE),"-")</f>
        <v>-</v>
      </c>
      <c r="D3016" t="s">
        <v>359</v>
      </c>
      <c r="E3016">
        <v>94.195874160000002</v>
      </c>
      <c r="F3016">
        <v>104</v>
      </c>
      <c r="G3016">
        <v>215.75070527914701</v>
      </c>
      <c r="H3016">
        <v>31.603072912343901</v>
      </c>
      <c r="I3016">
        <v>260.64704114806199</v>
      </c>
      <c r="J3016">
        <v>18.218072522627999</v>
      </c>
      <c r="K3016">
        <v>80.3154858766801</v>
      </c>
      <c r="L3016">
        <v>55.769929470258297</v>
      </c>
      <c r="M3016">
        <v>89.322498584302906</v>
      </c>
      <c r="N3016">
        <v>0.603473945409429</v>
      </c>
      <c r="O3016">
        <v>0</v>
      </c>
      <c r="P3016">
        <v>354.54545454545399</v>
      </c>
    </row>
    <row r="3017" spans="1:17" hidden="1" x14ac:dyDescent="0.3">
      <c r="A3017" t="s">
        <v>6245</v>
      </c>
      <c r="B3017" t="s">
        <v>6246</v>
      </c>
      <c r="C3017" t="str">
        <f>IFERROR(VLOOKUP(Table1[[#This Row],[Ticker]],[1]!Table2[[Symbol]:[Industry]],2,FALSE),"-")</f>
        <v>-</v>
      </c>
      <c r="D3017" t="s">
        <v>156</v>
      </c>
      <c r="E3017">
        <v>93.885155999999995</v>
      </c>
      <c r="F3017">
        <v>76.349999999999994</v>
      </c>
      <c r="G3017">
        <v>-20.692816315536898</v>
      </c>
      <c r="H3017">
        <v>-8.6095983882477292</v>
      </c>
      <c r="I3017">
        <v>-38.757546065014097</v>
      </c>
      <c r="J3017">
        <v>0.64664395119944496</v>
      </c>
      <c r="K3017">
        <v>76.731075774011202</v>
      </c>
      <c r="L3017">
        <v>76.619001862497896</v>
      </c>
      <c r="M3017">
        <v>56.535993634791602</v>
      </c>
      <c r="N3017">
        <v>0.46448298008991601</v>
      </c>
      <c r="O3017">
        <v>54.551407989521898</v>
      </c>
      <c r="P3017">
        <v>28.860759493670798</v>
      </c>
    </row>
    <row r="3018" spans="1:17" hidden="1" x14ac:dyDescent="0.3">
      <c r="A3018" t="s">
        <v>6247</v>
      </c>
      <c r="B3018" t="s">
        <v>6248</v>
      </c>
      <c r="C3018" t="str">
        <f>IFERROR(VLOOKUP(Table1[[#This Row],[Ticker]],[1]!Table2[[Symbol]:[Industry]],2,FALSE),"-")</f>
        <v>-</v>
      </c>
      <c r="D3018" t="s">
        <v>156</v>
      </c>
      <c r="E3018">
        <v>93.806476195000002</v>
      </c>
      <c r="F3018">
        <v>1483.1</v>
      </c>
      <c r="G3018">
        <v>52.211215235733803</v>
      </c>
      <c r="H3018">
        <v>-13.007413150963201</v>
      </c>
      <c r="I3018">
        <v>-19.662765473845699</v>
      </c>
      <c r="J3018">
        <v>0.58757326410106803</v>
      </c>
      <c r="K3018">
        <v>1492.33104127245</v>
      </c>
      <c r="L3018">
        <v>1394.2267774622001</v>
      </c>
      <c r="M3018">
        <v>44.1272765496253</v>
      </c>
      <c r="N3018">
        <v>0.500940812194831</v>
      </c>
      <c r="O3018">
        <v>25.5377250353988</v>
      </c>
      <c r="P3018">
        <v>97.878585723815803</v>
      </c>
      <c r="Q3018">
        <v>0.119656341447008</v>
      </c>
    </row>
    <row r="3019" spans="1:17" hidden="1" x14ac:dyDescent="0.3">
      <c r="A3019" t="s">
        <v>6249</v>
      </c>
      <c r="B3019" t="s">
        <v>6250</v>
      </c>
      <c r="C3019" t="str">
        <f>IFERROR(VLOOKUP(Table1[[#This Row],[Ticker]],[1]!Table2[[Symbol]:[Industry]],2,FALSE),"-")</f>
        <v>-</v>
      </c>
      <c r="D3019" t="s">
        <v>2805</v>
      </c>
      <c r="E3019">
        <v>93.757607824999994</v>
      </c>
      <c r="F3019">
        <v>6.29</v>
      </c>
      <c r="G3019">
        <v>62.004047795961299</v>
      </c>
      <c r="H3019">
        <v>8.1348152681063297</v>
      </c>
      <c r="I3019">
        <v>32.151336140729804</v>
      </c>
      <c r="J3019">
        <v>-9.8668809854024193</v>
      </c>
      <c r="K3019">
        <v>6.41041756696624</v>
      </c>
      <c r="L3019">
        <v>5.2835768825394496</v>
      </c>
      <c r="M3019">
        <v>29.616242019971899</v>
      </c>
      <c r="N3019">
        <v>0.47350280376536802</v>
      </c>
      <c r="O3019">
        <v>32.750397456279799</v>
      </c>
      <c r="P3019">
        <v>109.666666666666</v>
      </c>
      <c r="Q3019">
        <v>7.8203808556179005E-2</v>
      </c>
    </row>
    <row r="3020" spans="1:17" hidden="1" x14ac:dyDescent="0.3">
      <c r="A3020" t="s">
        <v>6251</v>
      </c>
      <c r="B3020" t="s">
        <v>6252</v>
      </c>
      <c r="C3020" t="str">
        <f>IFERROR(VLOOKUP(Table1[[#This Row],[Ticker]],[1]!Table2[[Symbol]:[Industry]],2,FALSE),"-")</f>
        <v>-</v>
      </c>
      <c r="D3020" t="s">
        <v>528</v>
      </c>
      <c r="E3020">
        <v>93.685669000000004</v>
      </c>
      <c r="F3020">
        <v>37.96</v>
      </c>
      <c r="G3020">
        <v>45.732750027505098</v>
      </c>
      <c r="H3020">
        <v>-6.0416502145000601</v>
      </c>
      <c r="I3020">
        <v>1.8869362999383399</v>
      </c>
      <c r="J3020">
        <v>-1.9337723212698099</v>
      </c>
      <c r="K3020">
        <v>39.148652236017</v>
      </c>
      <c r="L3020">
        <v>34.372795245562799</v>
      </c>
      <c r="M3020">
        <v>39.838760897469903</v>
      </c>
      <c r="N3020">
        <v>1.4711163011777399</v>
      </c>
      <c r="O3020">
        <v>23.524762908324501</v>
      </c>
      <c r="P3020">
        <v>110.304709141274</v>
      </c>
      <c r="Q3020">
        <v>7.2523656677754997E-2</v>
      </c>
    </row>
    <row r="3021" spans="1:17" hidden="1" x14ac:dyDescent="0.3">
      <c r="A3021" t="s">
        <v>6253</v>
      </c>
      <c r="B3021" t="s">
        <v>6254</v>
      </c>
      <c r="C3021" t="str">
        <f>IFERROR(VLOOKUP(Table1[[#This Row],[Ticker]],[1]!Table2[[Symbol]:[Industry]],2,FALSE),"-")</f>
        <v>-</v>
      </c>
      <c r="D3021" t="s">
        <v>1374</v>
      </c>
      <c r="E3021">
        <v>93.621975000000006</v>
      </c>
      <c r="F3021">
        <v>195</v>
      </c>
      <c r="G3021">
        <v>-54.576274962153398</v>
      </c>
      <c r="H3021">
        <v>-19.407856036971602</v>
      </c>
      <c r="I3021">
        <v>-38.939763701899999</v>
      </c>
      <c r="J3021">
        <v>-11.020022715467199</v>
      </c>
      <c r="M3021">
        <v>25.3073791131267</v>
      </c>
      <c r="O3021">
        <v>33</v>
      </c>
      <c r="P3021">
        <v>10.1694915254237</v>
      </c>
    </row>
    <row r="3022" spans="1:17" hidden="1" x14ac:dyDescent="0.3">
      <c r="A3022" t="s">
        <v>6255</v>
      </c>
      <c r="B3022" t="s">
        <v>6256</v>
      </c>
      <c r="C3022" t="str">
        <f>IFERROR(VLOOKUP(Table1[[#This Row],[Ticker]],[1]!Table2[[Symbol]:[Industry]],2,FALSE),"-")</f>
        <v>-</v>
      </c>
      <c r="D3022" t="s">
        <v>632</v>
      </c>
      <c r="E3022">
        <v>93.483500000000006</v>
      </c>
      <c r="F3022">
        <v>7.36</v>
      </c>
      <c r="G3022">
        <v>-46.127881250601803</v>
      </c>
      <c r="H3022">
        <v>-4.9017594645814704</v>
      </c>
      <c r="I3022">
        <v>-29.041028424399801</v>
      </c>
      <c r="J3022">
        <v>-8.0660224755727903</v>
      </c>
      <c r="K3022">
        <v>7.2785848865948797</v>
      </c>
      <c r="L3022">
        <v>8.5160935826911004</v>
      </c>
      <c r="M3022">
        <v>52.4675592944659</v>
      </c>
      <c r="N3022">
        <v>0.73097930303541003</v>
      </c>
      <c r="O3022">
        <v>48.097826086956502</v>
      </c>
      <c r="P3022">
        <v>26.8965517241379</v>
      </c>
      <c r="Q3022">
        <v>-0.19696874012883001</v>
      </c>
    </row>
    <row r="3023" spans="1:17" hidden="1" x14ac:dyDescent="0.3">
      <c r="A3023" t="s">
        <v>6257</v>
      </c>
      <c r="B3023" t="s">
        <v>6258</v>
      </c>
      <c r="C3023" t="str">
        <f>IFERROR(VLOOKUP(Table1[[#This Row],[Ticker]],[1]!Table2[[Symbol]:[Industry]],2,FALSE),"-")</f>
        <v>-</v>
      </c>
      <c r="E3023">
        <v>93.474999999999994</v>
      </c>
      <c r="F3023">
        <v>181.1</v>
      </c>
      <c r="G3023">
        <v>148.85113972841901</v>
      </c>
      <c r="H3023">
        <v>0.479595423414787</v>
      </c>
      <c r="I3023">
        <v>32.511942486648202</v>
      </c>
      <c r="J3023">
        <v>25.821880429491902</v>
      </c>
      <c r="K3023">
        <v>175.550643115258</v>
      </c>
      <c r="L3023">
        <v>142.13082319764001</v>
      </c>
      <c r="M3023">
        <v>62.0832721590482</v>
      </c>
      <c r="N3023">
        <v>1.1559519325403</v>
      </c>
      <c r="O3023">
        <v>13.611264494754201</v>
      </c>
      <c r="P3023">
        <v>179.69111969111901</v>
      </c>
      <c r="Q3023">
        <v>0.12362152639117099</v>
      </c>
    </row>
    <row r="3024" spans="1:17" hidden="1" x14ac:dyDescent="0.3">
      <c r="A3024" t="s">
        <v>6259</v>
      </c>
      <c r="B3024" t="s">
        <v>6260</v>
      </c>
      <c r="C3024" t="str">
        <f>IFERROR(VLOOKUP(Table1[[#This Row],[Ticker]],[1]!Table2[[Symbol]:[Industry]],2,FALSE),"-")</f>
        <v>-</v>
      </c>
      <c r="D3024" t="s">
        <v>993</v>
      </c>
      <c r="E3024">
        <v>93.13064</v>
      </c>
      <c r="F3024">
        <v>37</v>
      </c>
      <c r="G3024">
        <v>-51.787427184120297</v>
      </c>
      <c r="H3024">
        <v>-1.2763194840013099</v>
      </c>
      <c r="I3024">
        <v>-35.067904566882902</v>
      </c>
      <c r="J3024">
        <v>-5.1287743242188499</v>
      </c>
      <c r="K3024">
        <v>38.392646129110901</v>
      </c>
      <c r="L3024">
        <v>41.105047522794202</v>
      </c>
      <c r="M3024">
        <v>49.788222485231401</v>
      </c>
      <c r="N3024">
        <v>0.45867768595041303</v>
      </c>
      <c r="O3024">
        <v>56.486486486486399</v>
      </c>
      <c r="P3024">
        <v>15.085536547433801</v>
      </c>
    </row>
    <row r="3025" spans="1:17" hidden="1" x14ac:dyDescent="0.3">
      <c r="A3025" t="s">
        <v>6261</v>
      </c>
      <c r="B3025" t="s">
        <v>6262</v>
      </c>
      <c r="C3025" t="str">
        <f>IFERROR(VLOOKUP(Table1[[#This Row],[Ticker]],[1]!Table2[[Symbol]:[Industry]],2,FALSE),"-")</f>
        <v>-</v>
      </c>
      <c r="D3025" t="s">
        <v>473</v>
      </c>
      <c r="E3025">
        <v>93.069599999999994</v>
      </c>
      <c r="F3025">
        <v>305.7</v>
      </c>
      <c r="G3025">
        <v>7.9384578157372099</v>
      </c>
      <c r="H3025">
        <v>-3.9775420456655199</v>
      </c>
      <c r="I3025">
        <v>-1.3649154784272699</v>
      </c>
      <c r="J3025">
        <v>0.84294165749047401</v>
      </c>
      <c r="K3025">
        <v>306.59414736884901</v>
      </c>
      <c r="L3025">
        <v>278.00662854563399</v>
      </c>
      <c r="M3025">
        <v>49.034808204497502</v>
      </c>
      <c r="N3025">
        <v>0.43710831376029602</v>
      </c>
      <c r="O3025">
        <v>20.8537782139352</v>
      </c>
      <c r="P3025">
        <v>54.393939393939299</v>
      </c>
      <c r="Q3025">
        <v>0.102530018578694</v>
      </c>
    </row>
    <row r="3026" spans="1:17" hidden="1" x14ac:dyDescent="0.3">
      <c r="A3026" t="s">
        <v>6263</v>
      </c>
      <c r="B3026" t="s">
        <v>6264</v>
      </c>
      <c r="C3026" t="str">
        <f>IFERROR(VLOOKUP(Table1[[#This Row],[Ticker]],[1]!Table2[[Symbol]:[Industry]],2,FALSE),"-")</f>
        <v>-</v>
      </c>
      <c r="D3026" t="s">
        <v>248</v>
      </c>
      <c r="E3026">
        <v>93.0017</v>
      </c>
      <c r="F3026">
        <v>14.4</v>
      </c>
      <c r="G3026">
        <v>67.064623347042101</v>
      </c>
      <c r="H3026">
        <v>-4.6366988032817202</v>
      </c>
      <c r="I3026">
        <v>59.785309851548803</v>
      </c>
      <c r="J3026">
        <v>9.9462009833146006</v>
      </c>
      <c r="K3026">
        <v>13.355796909628699</v>
      </c>
      <c r="L3026">
        <v>10.6820279524309</v>
      </c>
      <c r="M3026">
        <v>63.165170993108802</v>
      </c>
      <c r="N3026">
        <v>2.1860798951559701</v>
      </c>
      <c r="O3026">
        <v>4.1666666666666696</v>
      </c>
      <c r="P3026">
        <v>136.88106596479599</v>
      </c>
    </row>
    <row r="3027" spans="1:17" hidden="1" x14ac:dyDescent="0.3">
      <c r="A3027" t="s">
        <v>6265</v>
      </c>
      <c r="B3027" t="s">
        <v>6266</v>
      </c>
      <c r="C3027" t="str">
        <f>IFERROR(VLOOKUP(Table1[[#This Row],[Ticker]],[1]!Table2[[Symbol]:[Industry]],2,FALSE),"-")</f>
        <v>-</v>
      </c>
      <c r="D3027" t="s">
        <v>101</v>
      </c>
      <c r="E3027">
        <v>92.887974</v>
      </c>
      <c r="F3027">
        <v>47.85</v>
      </c>
      <c r="G3027">
        <v>48.780531232437497</v>
      </c>
      <c r="H3027">
        <v>-13.7080494166092</v>
      </c>
      <c r="I3027">
        <v>-47.8075673065457</v>
      </c>
      <c r="J3027">
        <v>-1.7660295821637599</v>
      </c>
      <c r="K3027">
        <v>51.236198586667598</v>
      </c>
      <c r="L3027">
        <v>50.866335083369997</v>
      </c>
      <c r="M3027">
        <v>47.9133557272704</v>
      </c>
      <c r="N3027">
        <v>0.42894736842105202</v>
      </c>
      <c r="O3027">
        <v>77.011494252873504</v>
      </c>
      <c r="P3027">
        <v>109.409190371991</v>
      </c>
      <c r="Q3027">
        <v>7.0151251089015002E-2</v>
      </c>
    </row>
    <row r="3028" spans="1:17" hidden="1" x14ac:dyDescent="0.3">
      <c r="A3028" t="s">
        <v>6267</v>
      </c>
      <c r="B3028" t="s">
        <v>6268</v>
      </c>
      <c r="C3028" t="str">
        <f>IFERROR(VLOOKUP(Table1[[#This Row],[Ticker]],[1]!Table2[[Symbol]:[Industry]],2,FALSE),"-")</f>
        <v>-</v>
      </c>
      <c r="D3028" t="s">
        <v>21</v>
      </c>
      <c r="E3028">
        <v>92.863136249999997</v>
      </c>
      <c r="F3028">
        <v>72.73</v>
      </c>
      <c r="G3028">
        <v>45.912083615449902</v>
      </c>
      <c r="H3028">
        <v>-8.3757854386074406</v>
      </c>
      <c r="I3028">
        <v>8.8308462549447793</v>
      </c>
      <c r="J3028">
        <v>-4.3437792946194902</v>
      </c>
      <c r="K3028">
        <v>74.709900075240895</v>
      </c>
      <c r="L3028">
        <v>63.433297798410699</v>
      </c>
      <c r="M3028">
        <v>42.859325367140201</v>
      </c>
      <c r="N3028">
        <v>0.110637372813861</v>
      </c>
      <c r="O3028">
        <v>40.932215041935898</v>
      </c>
      <c r="P3028">
        <v>83.430012610340398</v>
      </c>
      <c r="Q3028">
        <v>4.1504003292012003E-2</v>
      </c>
    </row>
    <row r="3029" spans="1:17" hidden="1" x14ac:dyDescent="0.3">
      <c r="A3029" t="s">
        <v>6269</v>
      </c>
      <c r="B3029" t="s">
        <v>6270</v>
      </c>
      <c r="C3029" t="str">
        <f>IFERROR(VLOOKUP(Table1[[#This Row],[Ticker]],[1]!Table2[[Symbol]:[Industry]],2,FALSE),"-")</f>
        <v>-</v>
      </c>
      <c r="D3029" t="s">
        <v>561</v>
      </c>
      <c r="E3029">
        <v>92.788143599999998</v>
      </c>
      <c r="F3029">
        <v>174.05</v>
      </c>
      <c r="G3029">
        <v>65.7975528658435</v>
      </c>
      <c r="H3029">
        <v>-10.554041795639</v>
      </c>
      <c r="I3029">
        <v>-15.235688172166499</v>
      </c>
      <c r="K3029">
        <v>152.87892291945499</v>
      </c>
      <c r="M3029">
        <v>4.1647139559229798</v>
      </c>
      <c r="N3029">
        <v>0.86666666666666603</v>
      </c>
      <c r="O3029">
        <v>16.546969261706401</v>
      </c>
      <c r="P3029">
        <v>95.561797752808999</v>
      </c>
    </row>
    <row r="3030" spans="1:17" hidden="1" x14ac:dyDescent="0.3">
      <c r="A3030" t="s">
        <v>6271</v>
      </c>
      <c r="B3030" t="s">
        <v>6272</v>
      </c>
      <c r="C3030" t="str">
        <f>IFERROR(VLOOKUP(Table1[[#This Row],[Ticker]],[1]!Table2[[Symbol]:[Industry]],2,FALSE),"-")</f>
        <v>-</v>
      </c>
      <c r="D3030" t="s">
        <v>785</v>
      </c>
      <c r="E3030">
        <v>92.652959999999993</v>
      </c>
      <c r="F3030">
        <v>91.57</v>
      </c>
      <c r="G3030">
        <v>28.251285742887799</v>
      </c>
      <c r="H3030">
        <v>-2.4663281575757399</v>
      </c>
      <c r="I3030">
        <v>26.749189450210999</v>
      </c>
      <c r="J3030">
        <v>2.15478189334751</v>
      </c>
      <c r="K3030">
        <v>82.0594555573592</v>
      </c>
      <c r="L3030">
        <v>64.279981232182294</v>
      </c>
      <c r="M3030">
        <v>42.369049310941598</v>
      </c>
      <c r="N3030">
        <v>0.28408000705021902</v>
      </c>
      <c r="O3030">
        <v>23.4574642350114</v>
      </c>
      <c r="P3030">
        <v>98.633405639913207</v>
      </c>
    </row>
    <row r="3031" spans="1:17" hidden="1" x14ac:dyDescent="0.3">
      <c r="A3031" t="s">
        <v>6273</v>
      </c>
      <c r="B3031" t="s">
        <v>6274</v>
      </c>
      <c r="C3031" t="str">
        <f>IFERROR(VLOOKUP(Table1[[#This Row],[Ticker]],[1]!Table2[[Symbol]:[Industry]],2,FALSE),"-")</f>
        <v>-</v>
      </c>
      <c r="D3031" t="s">
        <v>306</v>
      </c>
      <c r="E3031">
        <v>92.647184999999993</v>
      </c>
      <c r="F3031">
        <v>40.29</v>
      </c>
      <c r="G3031">
        <v>53.288912768645503</v>
      </c>
      <c r="H3031">
        <v>5.7399906428174896</v>
      </c>
      <c r="I3031">
        <v>-4.1659432336989202</v>
      </c>
      <c r="J3031">
        <v>-7.2770631660560703</v>
      </c>
      <c r="K3031">
        <v>37.422718588233899</v>
      </c>
      <c r="L3031">
        <v>31.172724233899999</v>
      </c>
      <c r="M3031">
        <v>45.658654202455999</v>
      </c>
      <c r="N3031">
        <v>1.36710026171042</v>
      </c>
      <c r="O3031">
        <v>16.381236038719202</v>
      </c>
      <c r="P3031">
        <v>106.086956521739</v>
      </c>
      <c r="Q3031">
        <v>6.7294973198843006E-2</v>
      </c>
    </row>
    <row r="3032" spans="1:17" hidden="1" x14ac:dyDescent="0.3">
      <c r="A3032" t="s">
        <v>6275</v>
      </c>
      <c r="B3032" t="s">
        <v>6276</v>
      </c>
      <c r="C3032" t="str">
        <f>IFERROR(VLOOKUP(Table1[[#This Row],[Ticker]],[1]!Table2[[Symbol]:[Industry]],2,FALSE),"-")</f>
        <v>-</v>
      </c>
      <c r="D3032" t="s">
        <v>1616</v>
      </c>
      <c r="E3032">
        <v>92.647098</v>
      </c>
      <c r="F3032">
        <v>54.65</v>
      </c>
      <c r="G3032">
        <v>-14.468886237176401</v>
      </c>
      <c r="H3032">
        <v>0.27406619344003202</v>
      </c>
      <c r="I3032">
        <v>1.167625023077</v>
      </c>
      <c r="J3032">
        <v>-6.1216487317273902</v>
      </c>
      <c r="K3032">
        <v>52.955484337692603</v>
      </c>
      <c r="M3032">
        <v>51.402721429984702</v>
      </c>
      <c r="N3032">
        <v>0.37419006479481598</v>
      </c>
      <c r="O3032">
        <v>15.2790484903934</v>
      </c>
      <c r="P3032">
        <v>21.175166297117499</v>
      </c>
    </row>
    <row r="3033" spans="1:17" hidden="1" x14ac:dyDescent="0.3">
      <c r="A3033" t="s">
        <v>6277</v>
      </c>
      <c r="B3033" t="s">
        <v>6278</v>
      </c>
      <c r="C3033" t="str">
        <f>IFERROR(VLOOKUP(Table1[[#This Row],[Ticker]],[1]!Table2[[Symbol]:[Industry]],2,FALSE),"-")</f>
        <v>-</v>
      </c>
      <c r="D3033" t="s">
        <v>1906</v>
      </c>
      <c r="E3033">
        <v>92.437707888000006</v>
      </c>
      <c r="F3033">
        <v>1.08</v>
      </c>
      <c r="G3033">
        <v>-2.7054213575536998</v>
      </c>
      <c r="H3033">
        <v>25.314690751868699</v>
      </c>
      <c r="I3033">
        <v>20.8722663732879</v>
      </c>
      <c r="J3033">
        <v>5.9316367361922202</v>
      </c>
      <c r="K3033">
        <v>0.85796730473910199</v>
      </c>
      <c r="L3033">
        <v>0.84844367200271897</v>
      </c>
      <c r="M3033">
        <v>99.962099958691695</v>
      </c>
      <c r="N3033">
        <v>0.35896047048298302</v>
      </c>
      <c r="O3033">
        <v>6.4814814814814596</v>
      </c>
      <c r="P3033">
        <v>116</v>
      </c>
      <c r="Q3033">
        <v>1.8942428742785001E-2</v>
      </c>
    </row>
    <row r="3034" spans="1:17" hidden="1" x14ac:dyDescent="0.3">
      <c r="A3034" t="s">
        <v>6279</v>
      </c>
      <c r="B3034" t="s">
        <v>6280</v>
      </c>
      <c r="C3034" t="str">
        <f>IFERROR(VLOOKUP(Table1[[#This Row],[Ticker]],[1]!Table2[[Symbol]:[Industry]],2,FALSE),"-")</f>
        <v>-</v>
      </c>
      <c r="D3034" t="s">
        <v>1479</v>
      </c>
      <c r="E3034">
        <v>92.335499999999996</v>
      </c>
      <c r="F3034">
        <v>60.83</v>
      </c>
      <c r="G3034">
        <v>-10.839513704169701</v>
      </c>
      <c r="H3034">
        <v>-2.4255407404018801</v>
      </c>
      <c r="I3034">
        <v>-1.5837928311523499</v>
      </c>
      <c r="J3034">
        <v>-4.5636182621832697</v>
      </c>
      <c r="K3034">
        <v>57.9985354638304</v>
      </c>
      <c r="L3034">
        <v>54.594978324711903</v>
      </c>
      <c r="M3034">
        <v>58.078791789589303</v>
      </c>
      <c r="N3034">
        <v>1.8223954326933101</v>
      </c>
      <c r="O3034">
        <v>13.9240506329113</v>
      </c>
      <c r="P3034">
        <v>48.004866180048602</v>
      </c>
      <c r="Q3034">
        <v>-3.1260883207802001E-2</v>
      </c>
    </row>
    <row r="3035" spans="1:17" hidden="1" x14ac:dyDescent="0.3">
      <c r="A3035" t="s">
        <v>6281</v>
      </c>
      <c r="B3035" t="s">
        <v>6282</v>
      </c>
      <c r="C3035" t="str">
        <f>IFERROR(VLOOKUP(Table1[[#This Row],[Ticker]],[1]!Table2[[Symbol]:[Industry]],2,FALSE),"-")</f>
        <v>-</v>
      </c>
      <c r="D3035" t="s">
        <v>46</v>
      </c>
      <c r="E3035">
        <v>92.289723960000003</v>
      </c>
      <c r="F3035">
        <v>18.46</v>
      </c>
      <c r="G3035">
        <v>32.165579674438</v>
      </c>
      <c r="H3035">
        <v>-11.5723028515427</v>
      </c>
      <c r="I3035">
        <v>-15.1995449879124</v>
      </c>
      <c r="J3035">
        <v>-6.6653861239885304</v>
      </c>
      <c r="K3035">
        <v>19.843910047863101</v>
      </c>
      <c r="L3035">
        <v>17.455690700585901</v>
      </c>
      <c r="M3035">
        <v>31.973197821772299</v>
      </c>
      <c r="N3035">
        <v>0.65665669606019095</v>
      </c>
      <c r="O3035">
        <v>33.748645720476702</v>
      </c>
      <c r="P3035">
        <v>81.335952848722997</v>
      </c>
      <c r="Q3035">
        <v>0.12265257660409699</v>
      </c>
    </row>
    <row r="3036" spans="1:17" hidden="1" x14ac:dyDescent="0.3">
      <c r="A3036" t="s">
        <v>6283</v>
      </c>
      <c r="B3036" t="s">
        <v>6284</v>
      </c>
      <c r="C3036" t="str">
        <f>IFERROR(VLOOKUP(Table1[[#This Row],[Ticker]],[1]!Table2[[Symbol]:[Industry]],2,FALSE),"-")</f>
        <v>-</v>
      </c>
      <c r="D3036" t="s">
        <v>306</v>
      </c>
      <c r="E3036">
        <v>92.255240000000001</v>
      </c>
      <c r="F3036">
        <v>82.8</v>
      </c>
      <c r="G3036">
        <v>-21.1740809525392</v>
      </c>
      <c r="H3036">
        <v>0.98831558364150296</v>
      </c>
      <c r="I3036">
        <v>-26.8779970619069</v>
      </c>
      <c r="J3036">
        <v>0.90912243656948799</v>
      </c>
      <c r="K3036">
        <v>83.296136416671402</v>
      </c>
      <c r="L3036">
        <v>87.907481718467096</v>
      </c>
      <c r="M3036">
        <v>55.822806282806098</v>
      </c>
      <c r="N3036">
        <v>1.2601626016260099</v>
      </c>
      <c r="O3036">
        <v>50.543478260869499</v>
      </c>
      <c r="P3036">
        <v>18.032786885245802</v>
      </c>
    </row>
    <row r="3037" spans="1:17" hidden="1" x14ac:dyDescent="0.3">
      <c r="A3037" t="s">
        <v>6285</v>
      </c>
      <c r="B3037" t="s">
        <v>6286</v>
      </c>
      <c r="C3037" t="str">
        <f>IFERROR(VLOOKUP(Table1[[#This Row],[Ticker]],[1]!Table2[[Symbol]:[Industry]],2,FALSE),"-")</f>
        <v>-</v>
      </c>
      <c r="D3037" t="s">
        <v>6287</v>
      </c>
      <c r="E3037">
        <v>92.017022999999995</v>
      </c>
      <c r="F3037">
        <v>1.43</v>
      </c>
      <c r="G3037">
        <v>53.5690884463678</v>
      </c>
      <c r="H3037">
        <v>-6.8757854386074397</v>
      </c>
      <c r="I3037">
        <v>-0.63567013464853805</v>
      </c>
      <c r="J3037">
        <v>5.6791114836669498</v>
      </c>
      <c r="K3037">
        <v>1.3322224660984501</v>
      </c>
      <c r="L3037">
        <v>1.1892477094374601</v>
      </c>
      <c r="M3037">
        <v>70.436481887267107</v>
      </c>
      <c r="N3037">
        <v>0.43714964856132199</v>
      </c>
      <c r="O3037">
        <v>29.370629370629299</v>
      </c>
      <c r="P3037">
        <v>110.294117647058</v>
      </c>
      <c r="Q3037">
        <v>7.6728975272008004E-2</v>
      </c>
    </row>
    <row r="3038" spans="1:17" hidden="1" x14ac:dyDescent="0.3">
      <c r="A3038" t="s">
        <v>6288</v>
      </c>
      <c r="B3038" t="s">
        <v>6289</v>
      </c>
      <c r="C3038" t="str">
        <f>IFERROR(VLOOKUP(Table1[[#This Row],[Ticker]],[1]!Table2[[Symbol]:[Industry]],2,FALSE),"-")</f>
        <v>-</v>
      </c>
      <c r="D3038" t="s">
        <v>971</v>
      </c>
      <c r="E3038">
        <v>92</v>
      </c>
      <c r="F3038">
        <v>150.5</v>
      </c>
      <c r="G3038">
        <v>-52.821504600666898</v>
      </c>
      <c r="H3038">
        <v>10.544827374763001</v>
      </c>
      <c r="I3038">
        <v>-24.437626356151799</v>
      </c>
      <c r="J3038">
        <v>-0.47848524486401101</v>
      </c>
      <c r="K3038">
        <v>149.47809395883399</v>
      </c>
      <c r="L3038">
        <v>166.635064385107</v>
      </c>
      <c r="M3038">
        <v>61.248402851321501</v>
      </c>
      <c r="N3038">
        <v>0.95264874266251098</v>
      </c>
      <c r="O3038">
        <v>39.534883720930203</v>
      </c>
      <c r="P3038">
        <v>14.797864225781799</v>
      </c>
      <c r="Q3038">
        <v>0.184407813171553</v>
      </c>
    </row>
    <row r="3039" spans="1:17" hidden="1" x14ac:dyDescent="0.3">
      <c r="A3039" t="s">
        <v>6290</v>
      </c>
      <c r="B3039" t="s">
        <v>6291</v>
      </c>
      <c r="C3039" t="str">
        <f>IFERROR(VLOOKUP(Table1[[#This Row],[Ticker]],[1]!Table2[[Symbol]:[Industry]],2,FALSE),"-")</f>
        <v>-</v>
      </c>
      <c r="D3039" t="s">
        <v>127</v>
      </c>
      <c r="E3039">
        <v>91.933827241999893</v>
      </c>
      <c r="F3039">
        <v>32.369999999999997</v>
      </c>
      <c r="G3039">
        <v>-12.3114146982862</v>
      </c>
      <c r="H3039">
        <v>11.850853334056399</v>
      </c>
      <c r="I3039">
        <v>-11.365828864807201</v>
      </c>
      <c r="J3039">
        <v>3.1849051414451299</v>
      </c>
      <c r="K3039">
        <v>29.790102114353001</v>
      </c>
      <c r="L3039">
        <v>30.012138702393301</v>
      </c>
      <c r="M3039">
        <v>69.442477224388796</v>
      </c>
      <c r="N3039">
        <v>1.42588631797264</v>
      </c>
      <c r="O3039">
        <v>34.970651838121697</v>
      </c>
      <c r="P3039">
        <v>29.2215568862275</v>
      </c>
      <c r="Q3039">
        <v>4.6540988742507998E-2</v>
      </c>
    </row>
    <row r="3040" spans="1:17" hidden="1" x14ac:dyDescent="0.3">
      <c r="A3040" t="s">
        <v>6292</v>
      </c>
      <c r="B3040" t="s">
        <v>6293</v>
      </c>
      <c r="C3040" t="str">
        <f>IFERROR(VLOOKUP(Table1[[#This Row],[Ticker]],[1]!Table2[[Symbol]:[Industry]],2,FALSE),"-")</f>
        <v>-</v>
      </c>
      <c r="D3040" t="s">
        <v>1092</v>
      </c>
      <c r="E3040">
        <v>91.930507500000004</v>
      </c>
      <c r="F3040">
        <v>82.35</v>
      </c>
      <c r="G3040">
        <v>7.71488699951197</v>
      </c>
      <c r="H3040">
        <v>28.5740527490948</v>
      </c>
      <c r="I3040">
        <v>18.4809620254618</v>
      </c>
      <c r="J3040">
        <v>22.891937417423101</v>
      </c>
      <c r="K3040">
        <v>65.335006138389005</v>
      </c>
      <c r="L3040">
        <v>61.2832470217107</v>
      </c>
      <c r="M3040">
        <v>72.662577317968299</v>
      </c>
      <c r="N3040">
        <v>2.0137795275590502</v>
      </c>
      <c r="O3040">
        <v>4.3715846994535497</v>
      </c>
      <c r="P3040">
        <v>67.208121827411105</v>
      </c>
    </row>
    <row r="3041" spans="1:17" hidden="1" x14ac:dyDescent="0.3">
      <c r="A3041" t="s">
        <v>6294</v>
      </c>
      <c r="B3041" t="s">
        <v>6295</v>
      </c>
      <c r="C3041" t="str">
        <f>IFERROR(VLOOKUP(Table1[[#This Row],[Ticker]],[1]!Table2[[Symbol]:[Industry]],2,FALSE),"-")</f>
        <v>-</v>
      </c>
      <c r="D3041" t="s">
        <v>385</v>
      </c>
      <c r="E3041">
        <v>91.902563294999993</v>
      </c>
      <c r="F3041">
        <v>46.01</v>
      </c>
      <c r="G3041">
        <v>1.31837619565558</v>
      </c>
      <c r="H3041">
        <v>-4.9392775020995003</v>
      </c>
      <c r="I3041">
        <v>-11.7695578758777</v>
      </c>
      <c r="J3041">
        <v>0.79481767987687102</v>
      </c>
      <c r="K3041">
        <v>45.473613247426101</v>
      </c>
      <c r="L3041">
        <v>43.914400452406298</v>
      </c>
      <c r="M3041">
        <v>52.644237888320603</v>
      </c>
      <c r="N3041">
        <v>0.59534508146107401</v>
      </c>
      <c r="O3041">
        <v>42.903716583351397</v>
      </c>
      <c r="P3041">
        <v>39.424242424242401</v>
      </c>
      <c r="Q3041">
        <v>8.9017294946489994E-2</v>
      </c>
    </row>
    <row r="3042" spans="1:17" hidden="1" x14ac:dyDescent="0.3">
      <c r="A3042" t="s">
        <v>6296</v>
      </c>
      <c r="B3042" t="s">
        <v>6297</v>
      </c>
      <c r="C3042" t="str">
        <f>IFERROR(VLOOKUP(Table1[[#This Row],[Ticker]],[1]!Table2[[Symbol]:[Industry]],2,FALSE),"-")</f>
        <v>-</v>
      </c>
      <c r="D3042" t="s">
        <v>552</v>
      </c>
      <c r="E3042">
        <v>91.877505389999996</v>
      </c>
      <c r="F3042">
        <v>1.39</v>
      </c>
      <c r="G3042">
        <v>-0.80962303822599302</v>
      </c>
      <c r="H3042">
        <v>4.5929645613925603</v>
      </c>
      <c r="I3042">
        <v>-19.308158737932999</v>
      </c>
      <c r="J3042">
        <v>-3.3129833779930902</v>
      </c>
      <c r="K3042">
        <v>1.2488299074401901</v>
      </c>
      <c r="L3042">
        <v>2.09326385532199</v>
      </c>
      <c r="M3042">
        <v>58.046949709613898</v>
      </c>
      <c r="N3042">
        <v>3.25232195443931</v>
      </c>
      <c r="O3042">
        <v>669.262850589094</v>
      </c>
      <c r="P3042">
        <v>61.193277310924302</v>
      </c>
      <c r="Q3042">
        <v>6.4990799175626002E-2</v>
      </c>
    </row>
    <row r="3043" spans="1:17" hidden="1" x14ac:dyDescent="0.3">
      <c r="A3043" t="s">
        <v>6298</v>
      </c>
      <c r="B3043" t="s">
        <v>6299</v>
      </c>
      <c r="C3043" t="str">
        <f>IFERROR(VLOOKUP(Table1[[#This Row],[Ticker]],[1]!Table2[[Symbol]:[Industry]],2,FALSE),"-")</f>
        <v>-</v>
      </c>
      <c r="D3043" t="s">
        <v>139</v>
      </c>
      <c r="E3043">
        <v>91.831962750000002</v>
      </c>
      <c r="F3043">
        <v>21.89</v>
      </c>
      <c r="G3043">
        <v>69.779966598905006</v>
      </c>
      <c r="H3043">
        <v>-8.1086176206472604</v>
      </c>
      <c r="I3043">
        <v>4.0688106497458598</v>
      </c>
      <c r="J3043">
        <v>-1.87820076929746</v>
      </c>
      <c r="K3043">
        <v>24.219754747705899</v>
      </c>
      <c r="L3043">
        <v>20.427071656593199</v>
      </c>
      <c r="M3043">
        <v>35.900782751766599</v>
      </c>
      <c r="N3043">
        <v>0.953559842575737</v>
      </c>
      <c r="O3043">
        <v>44.358154408405603</v>
      </c>
      <c r="P3043">
        <v>173.625</v>
      </c>
      <c r="Q3043">
        <v>6.7637651500886006E-2</v>
      </c>
    </row>
    <row r="3044" spans="1:17" hidden="1" x14ac:dyDescent="0.3">
      <c r="A3044" t="s">
        <v>6300</v>
      </c>
      <c r="B3044" t="s">
        <v>6301</v>
      </c>
      <c r="C3044" t="str">
        <f>IFERROR(VLOOKUP(Table1[[#This Row],[Ticker]],[1]!Table2[[Symbol]:[Industry]],2,FALSE),"-")</f>
        <v>-</v>
      </c>
      <c r="D3044" t="s">
        <v>3532</v>
      </c>
      <c r="E3044">
        <v>91.665000000000006</v>
      </c>
      <c r="F3044">
        <v>45</v>
      </c>
      <c r="G3044">
        <v>36.8407162385435</v>
      </c>
      <c r="H3044">
        <v>1.1650308879231599</v>
      </c>
      <c r="I3044">
        <v>-18.3830527756481</v>
      </c>
      <c r="J3044">
        <v>2.19043598006609</v>
      </c>
      <c r="K3044">
        <v>44.3692685288853</v>
      </c>
      <c r="L3044">
        <v>40.894735076136499</v>
      </c>
      <c r="M3044">
        <v>84.321342125773</v>
      </c>
      <c r="N3044">
        <v>0.23790322580645101</v>
      </c>
      <c r="O3044">
        <v>16.2222222222222</v>
      </c>
      <c r="P3044">
        <v>87.5</v>
      </c>
    </row>
    <row r="3045" spans="1:17" hidden="1" x14ac:dyDescent="0.3">
      <c r="A3045" t="s">
        <v>6302</v>
      </c>
      <c r="B3045" t="s">
        <v>6303</v>
      </c>
      <c r="C3045" t="str">
        <f>IFERROR(VLOOKUP(Table1[[#This Row],[Ticker]],[1]!Table2[[Symbol]:[Industry]],2,FALSE),"-")</f>
        <v>-</v>
      </c>
      <c r="D3045" t="s">
        <v>72</v>
      </c>
      <c r="E3045">
        <v>91.660799999999995</v>
      </c>
      <c r="F3045">
        <v>219.55</v>
      </c>
      <c r="G3045">
        <v>828.55090133738997</v>
      </c>
      <c r="H3045">
        <v>48.557169864928198</v>
      </c>
      <c r="I3045">
        <v>397.52456187550098</v>
      </c>
      <c r="J3045">
        <v>7.9961306399065801</v>
      </c>
      <c r="K3045">
        <v>155.88776030042601</v>
      </c>
      <c r="L3045">
        <v>85.209133999631504</v>
      </c>
      <c r="M3045">
        <v>99.999850107138698</v>
      </c>
      <c r="N3045">
        <v>1.82296835069785</v>
      </c>
      <c r="O3045">
        <v>3.1427920746982299</v>
      </c>
      <c r="P3045">
        <v>886.74157303370703</v>
      </c>
      <c r="Q3045">
        <v>0.219535931681582</v>
      </c>
    </row>
    <row r="3046" spans="1:17" hidden="1" x14ac:dyDescent="0.3">
      <c r="A3046" t="s">
        <v>6304</v>
      </c>
      <c r="B3046" t="s">
        <v>6305</v>
      </c>
      <c r="C3046" t="str">
        <f>IFERROR(VLOOKUP(Table1[[#This Row],[Ticker]],[1]!Table2[[Symbol]:[Industry]],2,FALSE),"-")</f>
        <v>-</v>
      </c>
      <c r="D3046" t="s">
        <v>303</v>
      </c>
      <c r="E3046">
        <v>91.624763999999999</v>
      </c>
      <c r="F3046">
        <v>46.03</v>
      </c>
      <c r="G3046">
        <v>17.249488744462099</v>
      </c>
      <c r="H3046">
        <v>-11.721018939186299</v>
      </c>
      <c r="I3046">
        <v>-5.3868878908272997</v>
      </c>
      <c r="J3046">
        <v>3.8609296654851502</v>
      </c>
      <c r="K3046">
        <v>45.319426010321401</v>
      </c>
      <c r="L3046">
        <v>41.135271902893201</v>
      </c>
      <c r="M3046">
        <v>58.255302412511099</v>
      </c>
      <c r="N3046">
        <v>0.23199732593453801</v>
      </c>
      <c r="O3046">
        <v>41.2122528785574</v>
      </c>
      <c r="P3046">
        <v>64.392857142857096</v>
      </c>
      <c r="Q3046">
        <v>5.1337266975054002E-2</v>
      </c>
    </row>
    <row r="3047" spans="1:17" hidden="1" x14ac:dyDescent="0.3">
      <c r="A3047" t="s">
        <v>6306</v>
      </c>
      <c r="B3047" t="s">
        <v>6307</v>
      </c>
      <c r="C3047" t="str">
        <f>IFERROR(VLOOKUP(Table1[[#This Row],[Ticker]],[1]!Table2[[Symbol]:[Industry]],2,FALSE),"-")</f>
        <v>-</v>
      </c>
      <c r="D3047" t="s">
        <v>262</v>
      </c>
      <c r="E3047">
        <v>91.519165049999998</v>
      </c>
      <c r="F3047">
        <v>39.130000000000003</v>
      </c>
      <c r="G3047">
        <v>29.300795763440998</v>
      </c>
      <c r="H3047">
        <v>4.0408812280592299</v>
      </c>
      <c r="I3047">
        <v>7.9627499926327596</v>
      </c>
      <c r="J3047">
        <v>-6.1202024099865397</v>
      </c>
      <c r="K3047">
        <v>38.404883145222897</v>
      </c>
      <c r="L3047">
        <v>35.301476554384799</v>
      </c>
      <c r="M3047">
        <v>39.076416164360602</v>
      </c>
      <c r="N3047">
        <v>0.67202803947114298</v>
      </c>
      <c r="O3047">
        <v>30.334781497572099</v>
      </c>
      <c r="P3047">
        <v>59.065040650406402</v>
      </c>
      <c r="Q3047">
        <v>6.4772426843518E-2</v>
      </c>
    </row>
    <row r="3048" spans="1:17" hidden="1" x14ac:dyDescent="0.3">
      <c r="A3048" t="s">
        <v>6308</v>
      </c>
      <c r="B3048" t="s">
        <v>6309</v>
      </c>
      <c r="C3048" t="str">
        <f>IFERROR(VLOOKUP(Table1[[#This Row],[Ticker]],[1]!Table2[[Symbol]:[Industry]],2,FALSE),"-")</f>
        <v>-</v>
      </c>
      <c r="D3048" t="s">
        <v>1560</v>
      </c>
      <c r="E3048">
        <v>91.442459999999997</v>
      </c>
      <c r="F3048">
        <v>27.09</v>
      </c>
      <c r="G3048">
        <v>-29.616370580126201</v>
      </c>
      <c r="H3048">
        <v>4.1280935373428997</v>
      </c>
      <c r="I3048">
        <v>-38.877733626712001</v>
      </c>
      <c r="J3048">
        <v>1.82783723490318</v>
      </c>
      <c r="K3048">
        <v>26.369145750843401</v>
      </c>
      <c r="L3048">
        <v>27.6185208129038</v>
      </c>
      <c r="M3048">
        <v>57.673413690966697</v>
      </c>
      <c r="N3048">
        <v>1.5683553787154301</v>
      </c>
      <c r="O3048">
        <v>56.884459210040603</v>
      </c>
      <c r="P3048">
        <v>23.136363636363601</v>
      </c>
      <c r="Q3048">
        <v>3.9503785835024001E-2</v>
      </c>
    </row>
    <row r="3049" spans="1:17" hidden="1" x14ac:dyDescent="0.3">
      <c r="A3049" t="s">
        <v>6310</v>
      </c>
      <c r="B3049" t="s">
        <v>6311</v>
      </c>
      <c r="C3049" t="str">
        <f>IFERROR(VLOOKUP(Table1[[#This Row],[Ticker]],[1]!Table2[[Symbol]:[Industry]],2,FALSE),"-")</f>
        <v>-</v>
      </c>
      <c r="E3049">
        <v>91.091556150000002</v>
      </c>
      <c r="F3049">
        <v>280.39999999999998</v>
      </c>
      <c r="G3049">
        <v>705.75422948728897</v>
      </c>
      <c r="H3049">
        <v>-13.3184083894271</v>
      </c>
      <c r="I3049">
        <v>44.604222218178897</v>
      </c>
      <c r="J3049">
        <v>-12.770440288187899</v>
      </c>
      <c r="K3049">
        <v>287.699556756449</v>
      </c>
      <c r="L3049">
        <v>198.80897038144499</v>
      </c>
      <c r="M3049">
        <v>14.1921742178877</v>
      </c>
      <c r="N3049">
        <v>0.98591549295774605</v>
      </c>
      <c r="O3049">
        <v>24.322396576319498</v>
      </c>
      <c r="P3049">
        <v>735.51847437425499</v>
      </c>
      <c r="Q3049">
        <v>0.33159615972469397</v>
      </c>
    </row>
    <row r="3050" spans="1:17" hidden="1" x14ac:dyDescent="0.3">
      <c r="A3050" t="s">
        <v>6312</v>
      </c>
      <c r="B3050" t="s">
        <v>6313</v>
      </c>
      <c r="C3050" t="str">
        <f>IFERROR(VLOOKUP(Table1[[#This Row],[Ticker]],[1]!Table2[[Symbol]:[Industry]],2,FALSE),"-")</f>
        <v>-</v>
      </c>
      <c r="D3050" t="s">
        <v>743</v>
      </c>
      <c r="E3050">
        <v>90.884969691999999</v>
      </c>
      <c r="F3050">
        <v>43.23</v>
      </c>
      <c r="G3050">
        <v>4.0333409997568799</v>
      </c>
      <c r="H3050">
        <v>-3.9713439850408001</v>
      </c>
      <c r="I3050">
        <v>-4.18558024952808E-3</v>
      </c>
      <c r="J3050">
        <v>-2.1019314074171702</v>
      </c>
      <c r="K3050">
        <v>43.360099007951703</v>
      </c>
      <c r="L3050">
        <v>40.181943173079198</v>
      </c>
      <c r="M3050">
        <v>59.271834326705303</v>
      </c>
      <c r="N3050">
        <v>1.5139255405035701</v>
      </c>
      <c r="O3050">
        <v>8.4894749016886504</v>
      </c>
      <c r="P3050">
        <v>40.539661898569499</v>
      </c>
    </row>
    <row r="3051" spans="1:17" hidden="1" x14ac:dyDescent="0.3">
      <c r="A3051" t="s">
        <v>6314</v>
      </c>
      <c r="B3051" t="s">
        <v>6315</v>
      </c>
      <c r="C3051" t="str">
        <f>IFERROR(VLOOKUP(Table1[[#This Row],[Ticker]],[1]!Table2[[Symbol]:[Industry]],2,FALSE),"-")</f>
        <v>-</v>
      </c>
      <c r="D3051" t="s">
        <v>92</v>
      </c>
      <c r="E3051">
        <v>90.829679999999996</v>
      </c>
      <c r="F3051">
        <v>210.4</v>
      </c>
      <c r="G3051">
        <v>-39.0745897145516</v>
      </c>
      <c r="H3051">
        <v>-5.2394218022438004</v>
      </c>
      <c r="I3051">
        <v>-21.4200887710169</v>
      </c>
      <c r="J3051">
        <v>-1.1390703345148501</v>
      </c>
      <c r="K3051">
        <v>219.59557420252801</v>
      </c>
      <c r="L3051">
        <v>221.33158560060801</v>
      </c>
      <c r="M3051">
        <v>38.068407777074597</v>
      </c>
      <c r="N3051">
        <v>0</v>
      </c>
      <c r="O3051">
        <v>25</v>
      </c>
      <c r="P3051">
        <v>0</v>
      </c>
    </row>
    <row r="3052" spans="1:17" hidden="1" x14ac:dyDescent="0.3">
      <c r="A3052" t="s">
        <v>6316</v>
      </c>
      <c r="B3052" t="s">
        <v>6317</v>
      </c>
      <c r="C3052" t="str">
        <f>IFERROR(VLOOKUP(Table1[[#This Row],[Ticker]],[1]!Table2[[Symbol]:[Industry]],2,FALSE),"-")</f>
        <v>-</v>
      </c>
      <c r="D3052" t="s">
        <v>139</v>
      </c>
      <c r="E3052">
        <v>90.514799999999994</v>
      </c>
      <c r="F3052">
        <v>83.44</v>
      </c>
      <c r="G3052">
        <v>-24.090486021717201</v>
      </c>
      <c r="H3052">
        <v>-5.9069469116952504</v>
      </c>
      <c r="I3052">
        <v>-35.7214190241937</v>
      </c>
      <c r="J3052">
        <v>-0.64746361988655798</v>
      </c>
      <c r="K3052">
        <v>87.183059769490796</v>
      </c>
      <c r="L3052">
        <v>84.617334195909095</v>
      </c>
      <c r="M3052">
        <v>40.867414149035397</v>
      </c>
      <c r="N3052">
        <v>0.32388878779788</v>
      </c>
      <c r="O3052">
        <v>30.8125599232981</v>
      </c>
      <c r="P3052">
        <v>64.705882352941103</v>
      </c>
      <c r="Q3052">
        <v>0.15277273541800801</v>
      </c>
    </row>
    <row r="3053" spans="1:17" hidden="1" x14ac:dyDescent="0.3">
      <c r="A3053" t="s">
        <v>6318</v>
      </c>
      <c r="B3053" t="s">
        <v>6319</v>
      </c>
      <c r="C3053" t="str">
        <f>IFERROR(VLOOKUP(Table1[[#This Row],[Ticker]],[1]!Table2[[Symbol]:[Industry]],2,FALSE),"-")</f>
        <v>-</v>
      </c>
      <c r="D3053" t="s">
        <v>139</v>
      </c>
      <c r="E3053">
        <v>90.181414399999994</v>
      </c>
      <c r="F3053">
        <v>8834.1</v>
      </c>
      <c r="G3053">
        <v>141.341001311497</v>
      </c>
      <c r="H3053">
        <v>52.226024194362502</v>
      </c>
      <c r="I3053">
        <v>95.526604061515499</v>
      </c>
      <c r="J3053">
        <v>31.9503842109396</v>
      </c>
      <c r="K3053">
        <v>6179.8714682252203</v>
      </c>
      <c r="L3053">
        <v>4820.3622128392899</v>
      </c>
      <c r="M3053">
        <v>80.057789245323207</v>
      </c>
      <c r="N3053">
        <v>2.3216518279977199</v>
      </c>
      <c r="O3053">
        <v>9.0897771136844803</v>
      </c>
      <c r="P3053">
        <v>171.734850815133</v>
      </c>
      <c r="Q3053">
        <v>9.2819124144183002E-2</v>
      </c>
    </row>
    <row r="3054" spans="1:17" hidden="1" x14ac:dyDescent="0.3">
      <c r="A3054" t="s">
        <v>6320</v>
      </c>
      <c r="B3054" t="s">
        <v>6321</v>
      </c>
      <c r="C3054" t="str">
        <f>IFERROR(VLOOKUP(Table1[[#This Row],[Ticker]],[1]!Table2[[Symbol]:[Industry]],2,FALSE),"-")</f>
        <v>-</v>
      </c>
      <c r="D3054" t="s">
        <v>561</v>
      </c>
      <c r="E3054">
        <v>90.155975999999995</v>
      </c>
      <c r="F3054">
        <v>107.8</v>
      </c>
      <c r="G3054">
        <v>0.66527719409923902</v>
      </c>
      <c r="H3054">
        <v>-5.7831928460148401</v>
      </c>
      <c r="I3054">
        <v>-42.356761589428402</v>
      </c>
      <c r="J3054">
        <v>-2.3890703345148401</v>
      </c>
      <c r="K3054">
        <v>110.28509655153501</v>
      </c>
      <c r="L3054">
        <v>108.61905377039101</v>
      </c>
      <c r="M3054">
        <v>57.483791240643498</v>
      </c>
      <c r="N3054">
        <v>0.480776409107876</v>
      </c>
      <c r="O3054">
        <v>47.820037105751403</v>
      </c>
      <c r="P3054">
        <v>36.111111111111001</v>
      </c>
      <c r="Q3054">
        <v>2.2123724160516001E-2</v>
      </c>
    </row>
    <row r="3055" spans="1:17" hidden="1" x14ac:dyDescent="0.3">
      <c r="A3055" t="s">
        <v>6322</v>
      </c>
      <c r="B3055" t="s">
        <v>6323</v>
      </c>
      <c r="C3055" t="str">
        <f>IFERROR(VLOOKUP(Table1[[#This Row],[Ticker]],[1]!Table2[[Symbol]:[Industry]],2,FALSE),"-")</f>
        <v>-</v>
      </c>
      <c r="D3055" t="s">
        <v>306</v>
      </c>
      <c r="E3055">
        <v>90.043182779999995</v>
      </c>
      <c r="F3055">
        <v>37.25</v>
      </c>
      <c r="G3055">
        <v>-68.798614772399105</v>
      </c>
      <c r="H3055">
        <v>7.4936229308009201</v>
      </c>
      <c r="I3055">
        <v>-19.704412967649901</v>
      </c>
      <c r="J3055">
        <v>9.9556042216981595</v>
      </c>
      <c r="K3055">
        <v>35.774144870140802</v>
      </c>
      <c r="L3055">
        <v>42.376147025601902</v>
      </c>
      <c r="M3055">
        <v>76.435819963650701</v>
      </c>
      <c r="N3055">
        <v>0.76733275412684598</v>
      </c>
      <c r="O3055">
        <v>69.1275167785234</v>
      </c>
      <c r="P3055">
        <v>19.774919614147901</v>
      </c>
    </row>
    <row r="3056" spans="1:17" hidden="1" x14ac:dyDescent="0.3">
      <c r="A3056" t="s">
        <v>6324</v>
      </c>
      <c r="B3056" t="s">
        <v>6325</v>
      </c>
      <c r="C3056" t="str">
        <f>IFERROR(VLOOKUP(Table1[[#This Row],[Ticker]],[1]!Table2[[Symbol]:[Industry]],2,FALSE),"-")</f>
        <v>-</v>
      </c>
      <c r="D3056" t="s">
        <v>971</v>
      </c>
      <c r="E3056">
        <v>90.040112544999999</v>
      </c>
      <c r="F3056">
        <v>55.05</v>
      </c>
      <c r="G3056">
        <v>-53.517707490843598</v>
      </c>
      <c r="H3056">
        <v>3.1923318745429801</v>
      </c>
      <c r="I3056">
        <v>-31.096059418567201</v>
      </c>
      <c r="J3056">
        <v>4.8339547136547001</v>
      </c>
      <c r="K3056">
        <v>53.589937277004204</v>
      </c>
      <c r="M3056">
        <v>70.024375469667305</v>
      </c>
      <c r="N3056">
        <v>0.96852300242130696</v>
      </c>
      <c r="O3056">
        <v>46.594005449591201</v>
      </c>
      <c r="P3056">
        <v>14.211618257261399</v>
      </c>
    </row>
    <row r="3057" spans="1:17" hidden="1" x14ac:dyDescent="0.3">
      <c r="A3057" t="s">
        <v>6326</v>
      </c>
      <c r="B3057" t="s">
        <v>6327</v>
      </c>
      <c r="C3057" t="str">
        <f>IFERROR(VLOOKUP(Table1[[#This Row],[Ticker]],[1]!Table2[[Symbol]:[Industry]],2,FALSE),"-")</f>
        <v>-</v>
      </c>
      <c r="D3057" t="s">
        <v>632</v>
      </c>
      <c r="E3057">
        <v>89.992999999999995</v>
      </c>
      <c r="F3057">
        <v>142.25</v>
      </c>
      <c r="G3057">
        <v>91.843482173324304</v>
      </c>
      <c r="H3057">
        <v>2.03098521009868</v>
      </c>
      <c r="I3057">
        <v>66.805871054030703</v>
      </c>
      <c r="J3057">
        <v>-10.6747512319906</v>
      </c>
      <c r="K3057">
        <v>153.39707981205299</v>
      </c>
      <c r="L3057">
        <v>110.072977473135</v>
      </c>
      <c r="M3057">
        <v>24.9047431769831</v>
      </c>
      <c r="N3057">
        <v>0.311155666797235</v>
      </c>
      <c r="O3057">
        <v>48.133567662565902</v>
      </c>
      <c r="P3057">
        <v>165.09504286246701</v>
      </c>
      <c r="Q3057">
        <v>0.16530037493590299</v>
      </c>
    </row>
    <row r="3058" spans="1:17" hidden="1" x14ac:dyDescent="0.3">
      <c r="A3058" t="s">
        <v>6328</v>
      </c>
      <c r="B3058" t="s">
        <v>6329</v>
      </c>
      <c r="C3058" t="str">
        <f>IFERROR(VLOOKUP(Table1[[#This Row],[Ticker]],[1]!Table2[[Symbol]:[Industry]],2,FALSE),"-")</f>
        <v>-</v>
      </c>
      <c r="D3058" t="s">
        <v>1616</v>
      </c>
      <c r="E3058">
        <v>89.96</v>
      </c>
      <c r="F3058">
        <v>258</v>
      </c>
      <c r="G3058">
        <v>-6.90710202982262</v>
      </c>
      <c r="H3058">
        <v>34.505625652254302</v>
      </c>
      <c r="I3058">
        <v>-50.115824434304102</v>
      </c>
      <c r="J3058">
        <v>12.896017384783301</v>
      </c>
      <c r="K3058">
        <v>234.926727256313</v>
      </c>
      <c r="M3058">
        <v>66.654305613255403</v>
      </c>
      <c r="N3058">
        <v>1.5321351545650601</v>
      </c>
      <c r="O3058">
        <v>76.337209302325505</v>
      </c>
      <c r="P3058">
        <v>41.758241758241702</v>
      </c>
    </row>
    <row r="3059" spans="1:17" hidden="1" x14ac:dyDescent="0.3">
      <c r="A3059" t="s">
        <v>6330</v>
      </c>
      <c r="B3059" t="s">
        <v>6331</v>
      </c>
      <c r="C3059" t="str">
        <f>IFERROR(VLOOKUP(Table1[[#This Row],[Ticker]],[1]!Table2[[Symbol]:[Industry]],2,FALSE),"-")</f>
        <v>-</v>
      </c>
      <c r="D3059" t="s">
        <v>72</v>
      </c>
      <c r="E3059">
        <v>89.879171525000004</v>
      </c>
      <c r="F3059">
        <v>145.9</v>
      </c>
      <c r="G3059">
        <v>52.246733156946704</v>
      </c>
      <c r="H3059">
        <v>-16.797331443799202</v>
      </c>
      <c r="I3059">
        <v>21.341161452210901</v>
      </c>
      <c r="J3059">
        <v>-4.3273798662318903</v>
      </c>
      <c r="K3059">
        <v>148.95986363412101</v>
      </c>
      <c r="L3059">
        <v>123.187356616671</v>
      </c>
      <c r="M3059">
        <v>33.687090051429202</v>
      </c>
      <c r="N3059">
        <v>0.20864041757876201</v>
      </c>
      <c r="O3059">
        <v>64.461960246744297</v>
      </c>
      <c r="P3059">
        <v>94.533333333333303</v>
      </c>
      <c r="Q3059">
        <v>2.0289217475330999E-2</v>
      </c>
    </row>
    <row r="3060" spans="1:17" hidden="1" x14ac:dyDescent="0.3">
      <c r="A3060" t="s">
        <v>6332</v>
      </c>
      <c r="B3060" t="s">
        <v>6333</v>
      </c>
      <c r="C3060" t="str">
        <f>IFERROR(VLOOKUP(Table1[[#This Row],[Ticker]],[1]!Table2[[Symbol]:[Industry]],2,FALSE),"-")</f>
        <v>-</v>
      </c>
      <c r="D3060" t="s">
        <v>2805</v>
      </c>
      <c r="E3060">
        <v>89.783460000000005</v>
      </c>
      <c r="F3060">
        <v>228.1</v>
      </c>
      <c r="G3060">
        <v>118.754600813859</v>
      </c>
      <c r="H3060">
        <v>27.984108938528301</v>
      </c>
      <c r="I3060">
        <v>18.488545443055401</v>
      </c>
      <c r="J3060">
        <v>23.838332497663501</v>
      </c>
      <c r="K3060">
        <v>167.59086315676799</v>
      </c>
      <c r="L3060">
        <v>144.990624073004</v>
      </c>
      <c r="M3060">
        <v>87.040305084959101</v>
      </c>
      <c r="N3060">
        <v>1.3070422535211199</v>
      </c>
      <c r="O3060">
        <v>0</v>
      </c>
      <c r="P3060">
        <v>193.963775687913</v>
      </c>
    </row>
    <row r="3061" spans="1:17" hidden="1" x14ac:dyDescent="0.3">
      <c r="A3061" t="s">
        <v>6334</v>
      </c>
      <c r="B3061" t="s">
        <v>6335</v>
      </c>
      <c r="C3061" t="str">
        <f>IFERROR(VLOOKUP(Table1[[#This Row],[Ticker]],[1]!Table2[[Symbol]:[Industry]],2,FALSE),"-")</f>
        <v>-</v>
      </c>
      <c r="D3061" t="s">
        <v>3091</v>
      </c>
      <c r="E3061">
        <v>89.477356020000002</v>
      </c>
      <c r="F3061">
        <v>123.15</v>
      </c>
      <c r="G3061">
        <v>-32.142366171150897</v>
      </c>
      <c r="H3061">
        <v>-0.91515551734759604</v>
      </c>
      <c r="I3061">
        <v>-16.505854910897501</v>
      </c>
      <c r="J3061">
        <v>4.65259633215181</v>
      </c>
      <c r="K3061">
        <v>123.50551287583799</v>
      </c>
      <c r="M3061">
        <v>57.448172196647398</v>
      </c>
      <c r="N3061">
        <v>0.74282786885245899</v>
      </c>
      <c r="O3061">
        <v>21.8026796589524</v>
      </c>
      <c r="P3061">
        <v>17.285714285714199</v>
      </c>
    </row>
    <row r="3062" spans="1:17" hidden="1" x14ac:dyDescent="0.3">
      <c r="A3062" t="s">
        <v>6336</v>
      </c>
      <c r="B3062" t="s">
        <v>6337</v>
      </c>
      <c r="C3062" t="str">
        <f>IFERROR(VLOOKUP(Table1[[#This Row],[Ticker]],[1]!Table2[[Symbol]:[Industry]],2,FALSE),"-")</f>
        <v>-</v>
      </c>
      <c r="D3062" t="s">
        <v>359</v>
      </c>
      <c r="E3062">
        <v>89.438999999999993</v>
      </c>
      <c r="F3062">
        <v>210.25</v>
      </c>
      <c r="G3062">
        <v>-15.6220081877255</v>
      </c>
      <c r="H3062">
        <v>-4.0803308931529001</v>
      </c>
      <c r="I3062">
        <v>19.789463825517199</v>
      </c>
      <c r="J3062">
        <v>2.4825152421009598E-2</v>
      </c>
      <c r="K3062">
        <v>206.792020938619</v>
      </c>
      <c r="L3062">
        <v>183.72531999748</v>
      </c>
      <c r="M3062">
        <v>55.446935085891802</v>
      </c>
      <c r="N3062">
        <v>0.29797778776401102</v>
      </c>
      <c r="O3062">
        <v>18.002378121284099</v>
      </c>
      <c r="P3062">
        <v>48.691654879773601</v>
      </c>
      <c r="Q3062">
        <v>5.4960063351211001E-2</v>
      </c>
    </row>
    <row r="3063" spans="1:17" hidden="1" x14ac:dyDescent="0.3">
      <c r="A3063" t="s">
        <v>6338</v>
      </c>
      <c r="B3063" t="s">
        <v>6339</v>
      </c>
      <c r="C3063" t="str">
        <f>IFERROR(VLOOKUP(Table1[[#This Row],[Ticker]],[1]!Table2[[Symbol]:[Industry]],2,FALSE),"-")</f>
        <v>-</v>
      </c>
      <c r="D3063" t="s">
        <v>4005</v>
      </c>
      <c r="E3063">
        <v>89.382149999999996</v>
      </c>
      <c r="F3063">
        <v>107.25</v>
      </c>
      <c r="G3063">
        <v>7.9122634570653201</v>
      </c>
      <c r="H3063">
        <v>-5.2449339004888502</v>
      </c>
      <c r="I3063">
        <v>-28.155789738936399</v>
      </c>
      <c r="J3063">
        <v>-5.3801417630862796</v>
      </c>
      <c r="K3063">
        <v>116.952801802602</v>
      </c>
      <c r="M3063">
        <v>36.465775695754303</v>
      </c>
      <c r="N3063">
        <v>0.34868189806678301</v>
      </c>
      <c r="O3063">
        <v>54.7785547785547</v>
      </c>
      <c r="P3063">
        <v>46.716826265389798</v>
      </c>
    </row>
    <row r="3064" spans="1:17" hidden="1" x14ac:dyDescent="0.3">
      <c r="A3064" t="s">
        <v>6340</v>
      </c>
      <c r="B3064" t="s">
        <v>6341</v>
      </c>
      <c r="C3064" t="str">
        <f>IFERROR(VLOOKUP(Table1[[#This Row],[Ticker]],[1]!Table2[[Symbol]:[Industry]],2,FALSE),"-")</f>
        <v>-</v>
      </c>
      <c r="D3064" t="s">
        <v>971</v>
      </c>
      <c r="E3064">
        <v>89.377300000000005</v>
      </c>
      <c r="F3064">
        <v>57.2</v>
      </c>
      <c r="G3064">
        <v>-60.8070417525471</v>
      </c>
      <c r="H3064">
        <v>-4.7091187719407603</v>
      </c>
      <c r="I3064">
        <v>-45.1705304922937</v>
      </c>
      <c r="J3064">
        <v>9.1859774666323801</v>
      </c>
      <c r="K3064">
        <v>53.1254576384449</v>
      </c>
      <c r="M3064">
        <v>68.796464659729907</v>
      </c>
      <c r="N3064">
        <v>0.57659442724458199</v>
      </c>
      <c r="O3064">
        <v>52.097902097902001</v>
      </c>
      <c r="P3064">
        <v>58.8888888888889</v>
      </c>
    </row>
    <row r="3065" spans="1:17" hidden="1" x14ac:dyDescent="0.3">
      <c r="A3065" t="s">
        <v>6342</v>
      </c>
      <c r="B3065" t="s">
        <v>6343</v>
      </c>
      <c r="C3065" t="str">
        <f>IFERROR(VLOOKUP(Table1[[#This Row],[Ticker]],[1]!Table2[[Symbol]:[Industry]],2,FALSE),"-")</f>
        <v>-</v>
      </c>
      <c r="D3065" t="s">
        <v>528</v>
      </c>
      <c r="E3065">
        <v>89.349333528000003</v>
      </c>
      <c r="F3065">
        <v>72.31</v>
      </c>
      <c r="G3065">
        <v>103.644405855448</v>
      </c>
      <c r="H3065">
        <v>50.027641352669797</v>
      </c>
      <c r="I3065">
        <v>52.485169599094398</v>
      </c>
      <c r="J3065">
        <v>38.726184718420598</v>
      </c>
      <c r="K3065">
        <v>53.009102318979899</v>
      </c>
      <c r="L3065">
        <v>46.109069710257998</v>
      </c>
      <c r="M3065">
        <v>88.459310231443297</v>
      </c>
      <c r="N3065">
        <v>2.9238849151689101</v>
      </c>
      <c r="O3065">
        <v>5.4625916194163997</v>
      </c>
      <c r="P3065">
        <v>147.97668038408699</v>
      </c>
      <c r="Q3065">
        <v>7.9826963826762007E-2</v>
      </c>
    </row>
    <row r="3066" spans="1:17" hidden="1" x14ac:dyDescent="0.3">
      <c r="A3066" t="s">
        <v>6344</v>
      </c>
      <c r="B3066" t="s">
        <v>6345</v>
      </c>
      <c r="C3066" t="str">
        <f>IFERROR(VLOOKUP(Table1[[#This Row],[Ticker]],[1]!Table2[[Symbol]:[Industry]],2,FALSE),"-")</f>
        <v>-</v>
      </c>
      <c r="D3066" t="s">
        <v>1374</v>
      </c>
      <c r="E3066">
        <v>89.055499999999995</v>
      </c>
      <c r="F3066">
        <v>64</v>
      </c>
      <c r="G3066">
        <v>-32.351763912840603</v>
      </c>
      <c r="H3066">
        <v>-21.6885933203808</v>
      </c>
      <c r="I3066">
        <v>-20.560482164723702</v>
      </c>
      <c r="J3066">
        <v>7.8439805129427702</v>
      </c>
      <c r="K3066">
        <v>59.421491899598898</v>
      </c>
      <c r="L3066">
        <v>54.195871524673002</v>
      </c>
      <c r="M3066">
        <v>53.753908567682302</v>
      </c>
      <c r="N3066">
        <v>0.168625075711689</v>
      </c>
      <c r="O3066">
        <v>51.484375</v>
      </c>
      <c r="P3066">
        <v>51.622838190002298</v>
      </c>
      <c r="Q3066">
        <v>6.8757430532488006E-2</v>
      </c>
    </row>
    <row r="3067" spans="1:17" hidden="1" x14ac:dyDescent="0.3">
      <c r="A3067" t="s">
        <v>6346</v>
      </c>
      <c r="B3067" t="s">
        <v>6347</v>
      </c>
      <c r="C3067" t="str">
        <f>IFERROR(VLOOKUP(Table1[[#This Row],[Ticker]],[1]!Table2[[Symbol]:[Industry]],2,FALSE),"-")</f>
        <v>-</v>
      </c>
      <c r="D3067" t="s">
        <v>124</v>
      </c>
      <c r="E3067">
        <v>89.040206961999999</v>
      </c>
      <c r="F3067">
        <v>9.86</v>
      </c>
      <c r="G3067">
        <v>-46.365162632325301</v>
      </c>
      <c r="H3067">
        <v>-1.2765870418138601</v>
      </c>
      <c r="I3067">
        <v>-40.270055724090298</v>
      </c>
      <c r="J3067">
        <v>-0.22536475075850801</v>
      </c>
      <c r="K3067">
        <v>10.1846562108017</v>
      </c>
      <c r="L3067">
        <v>11.7744177167455</v>
      </c>
      <c r="M3067">
        <v>54.984547195033201</v>
      </c>
      <c r="N3067">
        <v>0.90602260046390803</v>
      </c>
      <c r="O3067">
        <v>90.932159545376095</v>
      </c>
      <c r="P3067">
        <v>11.7913832199546</v>
      </c>
      <c r="Q3067">
        <v>7.8773687194684E-2</v>
      </c>
    </row>
    <row r="3068" spans="1:17" hidden="1" x14ac:dyDescent="0.3">
      <c r="A3068" t="s">
        <v>6348</v>
      </c>
      <c r="B3068" t="s">
        <v>6349</v>
      </c>
      <c r="C3068" t="str">
        <f>IFERROR(VLOOKUP(Table1[[#This Row],[Ticker]],[1]!Table2[[Symbol]:[Industry]],2,FALSE),"-")</f>
        <v>-</v>
      </c>
      <c r="D3068" t="s">
        <v>193</v>
      </c>
      <c r="E3068">
        <v>88.934849999999997</v>
      </c>
      <c r="F3068">
        <v>112</v>
      </c>
      <c r="G3068">
        <v>-56.152677354924698</v>
      </c>
      <c r="H3068">
        <v>0.81986673530560505</v>
      </c>
      <c r="I3068">
        <v>-28.956630965115</v>
      </c>
      <c r="J3068">
        <v>-0.58017093640650597</v>
      </c>
      <c r="K3068">
        <v>118.046401854398</v>
      </c>
      <c r="L3068">
        <v>121.29595893624099</v>
      </c>
      <c r="M3068">
        <v>45.957895043131302</v>
      </c>
      <c r="N3068">
        <v>0.92279069767441801</v>
      </c>
      <c r="O3068">
        <v>48.839285714285701</v>
      </c>
      <c r="P3068">
        <v>8.7378640776698902</v>
      </c>
    </row>
    <row r="3069" spans="1:17" hidden="1" x14ac:dyDescent="0.3">
      <c r="A3069" t="s">
        <v>6350</v>
      </c>
      <c r="B3069" t="s">
        <v>6351</v>
      </c>
      <c r="C3069" t="str">
        <f>IFERROR(VLOOKUP(Table1[[#This Row],[Ticker]],[1]!Table2[[Symbol]:[Industry]],2,FALSE),"-")</f>
        <v>-</v>
      </c>
      <c r="D3069" t="s">
        <v>412</v>
      </c>
      <c r="E3069">
        <v>88.837224000000006</v>
      </c>
      <c r="F3069">
        <v>0.84</v>
      </c>
      <c r="G3069">
        <v>-6.2348331222595998</v>
      </c>
      <c r="H3069">
        <v>-18.6975676168252</v>
      </c>
      <c r="I3069">
        <v>-9.1277336267120308</v>
      </c>
      <c r="J3069">
        <v>8.0441860607100402E-2</v>
      </c>
      <c r="K3069">
        <v>0.89395273783552998</v>
      </c>
      <c r="L3069">
        <v>0.78006746483264799</v>
      </c>
      <c r="M3069">
        <v>38.287409165422297</v>
      </c>
      <c r="N3069">
        <v>0.27505821776467898</v>
      </c>
      <c r="O3069">
        <v>70.238095238095198</v>
      </c>
      <c r="P3069">
        <v>82.608695652173907</v>
      </c>
      <c r="Q3069">
        <v>9.0591184584017007E-2</v>
      </c>
    </row>
    <row r="3070" spans="1:17" hidden="1" x14ac:dyDescent="0.3">
      <c r="A3070" t="s">
        <v>6352</v>
      </c>
      <c r="B3070" t="s">
        <v>6353</v>
      </c>
      <c r="C3070" t="str">
        <f>IFERROR(VLOOKUP(Table1[[#This Row],[Ticker]],[1]!Table2[[Symbol]:[Industry]],2,FALSE),"-")</f>
        <v>-</v>
      </c>
      <c r="E3070">
        <v>88.773313965</v>
      </c>
      <c r="F3070">
        <v>127.4</v>
      </c>
      <c r="G3070">
        <v>166.37708472716699</v>
      </c>
      <c r="H3070">
        <v>-23.1947161193659</v>
      </c>
      <c r="I3070">
        <v>33.308905651149303</v>
      </c>
      <c r="J3070">
        <v>-4.0905266451944602</v>
      </c>
      <c r="K3070">
        <v>131.08439849567799</v>
      </c>
      <c r="L3070">
        <v>96.459685843586101</v>
      </c>
      <c r="M3070">
        <v>27.065465820178499</v>
      </c>
      <c r="N3070">
        <v>0.21047344808822499</v>
      </c>
      <c r="O3070">
        <v>32.535321821036</v>
      </c>
      <c r="P3070">
        <v>249.04109589040999</v>
      </c>
      <c r="Q3070">
        <v>0.15215333628304401</v>
      </c>
    </row>
    <row r="3071" spans="1:17" hidden="1" x14ac:dyDescent="0.3">
      <c r="A3071" t="s">
        <v>6354</v>
      </c>
      <c r="B3071" t="s">
        <v>6355</v>
      </c>
      <c r="C3071" t="str">
        <f>IFERROR(VLOOKUP(Table1[[#This Row],[Ticker]],[1]!Table2[[Symbol]:[Industry]],2,FALSE),"-")</f>
        <v>-</v>
      </c>
      <c r="D3071" t="s">
        <v>72</v>
      </c>
      <c r="E3071">
        <v>88.631812335999996</v>
      </c>
      <c r="F3071">
        <v>17.66</v>
      </c>
      <c r="G3071">
        <v>27.914326541605899</v>
      </c>
      <c r="H3071">
        <v>2.4815287100735999</v>
      </c>
      <c r="I3071">
        <v>-0.92260542158381498</v>
      </c>
      <c r="J3071">
        <v>-9.14333927795135</v>
      </c>
      <c r="K3071">
        <v>16.8124655173911</v>
      </c>
      <c r="L3071">
        <v>15.2731929491925</v>
      </c>
      <c r="M3071">
        <v>45.5571282597829</v>
      </c>
      <c r="N3071">
        <v>0.60313567325223205</v>
      </c>
      <c r="O3071">
        <v>13.137032842582</v>
      </c>
      <c r="P3071">
        <v>67.393364928909904</v>
      </c>
      <c r="Q3071">
        <v>4.2178038326655003E-2</v>
      </c>
    </row>
    <row r="3072" spans="1:17" hidden="1" x14ac:dyDescent="0.3">
      <c r="A3072" t="s">
        <v>6356</v>
      </c>
      <c r="B3072" t="s">
        <v>6357</v>
      </c>
      <c r="C3072" t="str">
        <f>IFERROR(VLOOKUP(Table1[[#This Row],[Ticker]],[1]!Table2[[Symbol]:[Industry]],2,FALSE),"-")</f>
        <v>-</v>
      </c>
      <c r="D3072" t="s">
        <v>2598</v>
      </c>
      <c r="E3072">
        <v>88.484950999999995</v>
      </c>
      <c r="F3072">
        <v>77.66</v>
      </c>
      <c r="G3072">
        <v>-11.199359390782201</v>
      </c>
      <c r="H3072">
        <v>4.5731887154026802</v>
      </c>
      <c r="I3072">
        <v>-28.381901673526599</v>
      </c>
      <c r="J3072">
        <v>9.15914594196229</v>
      </c>
      <c r="K3072">
        <v>72.444879073517598</v>
      </c>
      <c r="L3072">
        <v>72.277536204444303</v>
      </c>
      <c r="M3072">
        <v>82.448669670565494</v>
      </c>
      <c r="N3072">
        <v>0.98323465253973197</v>
      </c>
      <c r="O3072">
        <v>35.204738604172</v>
      </c>
      <c r="P3072">
        <v>29.325562031640199</v>
      </c>
      <c r="Q3072">
        <v>0.22649650017044601</v>
      </c>
    </row>
    <row r="3073" spans="1:17" hidden="1" x14ac:dyDescent="0.3">
      <c r="A3073" t="s">
        <v>6358</v>
      </c>
      <c r="B3073" t="s">
        <v>6359</v>
      </c>
      <c r="C3073" t="str">
        <f>IFERROR(VLOOKUP(Table1[[#This Row],[Ticker]],[1]!Table2[[Symbol]:[Industry]],2,FALSE),"-")</f>
        <v>-</v>
      </c>
      <c r="D3073" t="s">
        <v>139</v>
      </c>
      <c r="E3073">
        <v>88.474902129999904</v>
      </c>
      <c r="F3073">
        <v>77.95</v>
      </c>
      <c r="G3073">
        <v>-16.662097469670002</v>
      </c>
      <c r="H3073">
        <v>4.5549756607583003</v>
      </c>
      <c r="I3073">
        <v>-22.862073867901501</v>
      </c>
      <c r="J3073">
        <v>-6.7130348315562598</v>
      </c>
      <c r="K3073">
        <v>78.000309888044498</v>
      </c>
      <c r="L3073">
        <v>78.173043980986193</v>
      </c>
      <c r="M3073">
        <v>59.191021133845702</v>
      </c>
      <c r="N3073">
        <v>1.4695368106786599</v>
      </c>
      <c r="O3073">
        <v>62.0910840282232</v>
      </c>
      <c r="P3073">
        <v>36.634531113058699</v>
      </c>
      <c r="Q3073">
        <v>0.103784663334663</v>
      </c>
    </row>
    <row r="3074" spans="1:17" hidden="1" x14ac:dyDescent="0.3">
      <c r="A3074" t="s">
        <v>6360</v>
      </c>
      <c r="B3074" t="s">
        <v>6361</v>
      </c>
      <c r="C3074" t="str">
        <f>IFERROR(VLOOKUP(Table1[[#This Row],[Ticker]],[1]!Table2[[Symbol]:[Industry]],2,FALSE),"-")</f>
        <v>-</v>
      </c>
      <c r="D3074" t="s">
        <v>743</v>
      </c>
      <c r="E3074">
        <v>88.390709483999998</v>
      </c>
      <c r="F3074">
        <v>94.45</v>
      </c>
      <c r="G3074">
        <v>22.771284828796698</v>
      </c>
      <c r="H3074">
        <v>-5.4050475251214296</v>
      </c>
      <c r="I3074">
        <v>-0.95974896340024696</v>
      </c>
      <c r="J3074">
        <v>-3.4001936022026702</v>
      </c>
      <c r="K3074">
        <v>95.370683520280707</v>
      </c>
      <c r="L3074">
        <v>86.292000557590299</v>
      </c>
      <c r="M3074">
        <v>50.698257281001702</v>
      </c>
      <c r="N3074">
        <v>0.900245580419887</v>
      </c>
      <c r="O3074">
        <v>8.7877183695076599</v>
      </c>
      <c r="P3074">
        <v>60.084745762711798</v>
      </c>
    </row>
    <row r="3075" spans="1:17" hidden="1" x14ac:dyDescent="0.3">
      <c r="A3075" t="s">
        <v>6362</v>
      </c>
      <c r="B3075" t="s">
        <v>6363</v>
      </c>
      <c r="C3075" t="str">
        <f>IFERROR(VLOOKUP(Table1[[#This Row],[Ticker]],[1]!Table2[[Symbol]:[Industry]],2,FALSE),"-")</f>
        <v>-</v>
      </c>
      <c r="D3075" t="s">
        <v>46</v>
      </c>
      <c r="E3075">
        <v>88.359700000000004</v>
      </c>
      <c r="F3075">
        <v>143</v>
      </c>
      <c r="G3075">
        <v>6.4262313035107104</v>
      </c>
      <c r="H3075">
        <v>6.5622310903181802</v>
      </c>
      <c r="I3075">
        <v>21.545890661712999</v>
      </c>
      <c r="J3075">
        <v>4.6301604347159202</v>
      </c>
      <c r="K3075">
        <v>137.780895402548</v>
      </c>
      <c r="L3075">
        <v>115.60645205457099</v>
      </c>
      <c r="M3075">
        <v>63.845999244343702</v>
      </c>
      <c r="N3075">
        <v>0.74645444342414002</v>
      </c>
      <c r="O3075">
        <v>30.4545454545454</v>
      </c>
      <c r="P3075">
        <v>67.056074766355096</v>
      </c>
      <c r="Q3075">
        <v>0.14555858833298599</v>
      </c>
    </row>
    <row r="3076" spans="1:17" hidden="1" x14ac:dyDescent="0.3">
      <c r="A3076" t="s">
        <v>6364</v>
      </c>
      <c r="B3076" t="s">
        <v>6365</v>
      </c>
      <c r="C3076" t="str">
        <f>IFERROR(VLOOKUP(Table1[[#This Row],[Ticker]],[1]!Table2[[Symbol]:[Industry]],2,FALSE),"-")</f>
        <v>-</v>
      </c>
      <c r="D3076" t="s">
        <v>6366</v>
      </c>
      <c r="E3076">
        <v>88.250646000000003</v>
      </c>
      <c r="F3076">
        <v>115.35</v>
      </c>
      <c r="G3076">
        <v>-51.294857131863402</v>
      </c>
      <c r="H3076">
        <v>-7.0496278431565802</v>
      </c>
      <c r="I3076">
        <v>-37.812814672031202</v>
      </c>
      <c r="J3076">
        <v>1.52759633215181</v>
      </c>
      <c r="K3076">
        <v>114.35476239405401</v>
      </c>
      <c r="M3076">
        <v>54.376351757027102</v>
      </c>
      <c r="N3076">
        <v>0.99797319385420002</v>
      </c>
      <c r="O3076">
        <v>82.054616384915406</v>
      </c>
      <c r="P3076">
        <v>27.9534109816971</v>
      </c>
    </row>
    <row r="3077" spans="1:17" hidden="1" x14ac:dyDescent="0.3">
      <c r="A3077" t="s">
        <v>6367</v>
      </c>
      <c r="B3077" t="s">
        <v>6368</v>
      </c>
      <c r="C3077" t="str">
        <f>IFERROR(VLOOKUP(Table1[[#This Row],[Ticker]],[1]!Table2[[Symbol]:[Industry]],2,FALSE),"-")</f>
        <v>-</v>
      </c>
      <c r="D3077" t="s">
        <v>971</v>
      </c>
      <c r="E3077">
        <v>88.211192299999993</v>
      </c>
      <c r="F3077">
        <v>73.849999999999994</v>
      </c>
      <c r="G3077">
        <v>-31.8199478047373</v>
      </c>
      <c r="H3077">
        <v>30.523531967535899</v>
      </c>
      <c r="I3077">
        <v>-10.6238793870483</v>
      </c>
      <c r="J3077">
        <v>31.7340961883496</v>
      </c>
      <c r="K3077">
        <v>61.262747964036997</v>
      </c>
      <c r="M3077">
        <v>93.756392347033895</v>
      </c>
      <c r="N3077">
        <v>1.9811055276381899</v>
      </c>
      <c r="O3077">
        <v>24.441435341909301</v>
      </c>
      <c r="P3077">
        <v>35.5045871559632</v>
      </c>
    </row>
    <row r="3078" spans="1:17" hidden="1" x14ac:dyDescent="0.3">
      <c r="A3078" t="s">
        <v>6369</v>
      </c>
      <c r="B3078" t="s">
        <v>6370</v>
      </c>
      <c r="C3078" t="str">
        <f>IFERROR(VLOOKUP(Table1[[#This Row],[Ticker]],[1]!Table2[[Symbol]:[Industry]],2,FALSE),"-")</f>
        <v>-</v>
      </c>
      <c r="D3078" t="s">
        <v>993</v>
      </c>
      <c r="E3078">
        <v>88.144716000000003</v>
      </c>
      <c r="F3078">
        <v>28.69</v>
      </c>
      <c r="G3078">
        <v>-38.249093371813899</v>
      </c>
      <c r="H3078">
        <v>25.126980813121399</v>
      </c>
      <c r="I3078">
        <v>-9.0361585351369307</v>
      </c>
      <c r="J3078">
        <v>27.4726943713674</v>
      </c>
      <c r="K3078">
        <v>22.840994496810598</v>
      </c>
      <c r="M3078">
        <v>86.022690276992407</v>
      </c>
      <c r="N3078">
        <v>4.2552184075959998</v>
      </c>
      <c r="O3078">
        <v>39.072847682119203</v>
      </c>
      <c r="P3078">
        <v>50.920568122040997</v>
      </c>
    </row>
    <row r="3079" spans="1:17" hidden="1" x14ac:dyDescent="0.3">
      <c r="A3079" t="s">
        <v>6371</v>
      </c>
      <c r="B3079" t="s">
        <v>6372</v>
      </c>
      <c r="C3079" t="str">
        <f>IFERROR(VLOOKUP(Table1[[#This Row],[Ticker]],[1]!Table2[[Symbol]:[Industry]],2,FALSE),"-")</f>
        <v>-</v>
      </c>
      <c r="D3079" t="s">
        <v>262</v>
      </c>
      <c r="E3079">
        <v>87.693565172999996</v>
      </c>
      <c r="F3079">
        <v>37.89</v>
      </c>
      <c r="G3079">
        <v>-49.022333988183199</v>
      </c>
      <c r="H3079">
        <v>-7.1593103428219997</v>
      </c>
      <c r="I3079">
        <v>-12.545964189714599</v>
      </c>
      <c r="J3079">
        <v>-0.61852238930937797</v>
      </c>
      <c r="K3079">
        <v>34.764830444761401</v>
      </c>
      <c r="L3079">
        <v>36.4660532290142</v>
      </c>
      <c r="M3079">
        <v>54.793050714867299</v>
      </c>
      <c r="N3079">
        <v>2.6228831672806199</v>
      </c>
      <c r="O3079">
        <v>61.6053793166205</v>
      </c>
      <c r="P3079">
        <v>69.910313901345205</v>
      </c>
      <c r="Q3079">
        <v>3.7855738045415997E-2</v>
      </c>
    </row>
    <row r="3080" spans="1:17" hidden="1" x14ac:dyDescent="0.3">
      <c r="A3080" t="s">
        <v>6373</v>
      </c>
      <c r="B3080" t="s">
        <v>6374</v>
      </c>
      <c r="C3080" t="str">
        <f>IFERROR(VLOOKUP(Table1[[#This Row],[Ticker]],[1]!Table2[[Symbol]:[Industry]],2,FALSE),"-")</f>
        <v>-</v>
      </c>
      <c r="D3080" t="s">
        <v>306</v>
      </c>
      <c r="E3080">
        <v>87.5928416</v>
      </c>
      <c r="F3080">
        <v>213.95</v>
      </c>
      <c r="G3080">
        <v>-38.721691695476103</v>
      </c>
      <c r="H3080">
        <v>1.9847914844694701</v>
      </c>
      <c r="I3080">
        <v>-30.2257728423983</v>
      </c>
      <c r="J3080">
        <v>5.7290615336170099</v>
      </c>
      <c r="K3080">
        <v>216.407489929869</v>
      </c>
      <c r="L3080">
        <v>220.78933883566799</v>
      </c>
      <c r="M3080">
        <v>47.402717109179598</v>
      </c>
      <c r="N3080">
        <v>0.91764705882352904</v>
      </c>
      <c r="O3080">
        <v>57.770507127833604</v>
      </c>
      <c r="P3080">
        <v>14.4117647058823</v>
      </c>
      <c r="Q3080">
        <v>0.127908174454232</v>
      </c>
    </row>
    <row r="3081" spans="1:17" hidden="1" x14ac:dyDescent="0.3">
      <c r="A3081" t="s">
        <v>6375</v>
      </c>
      <c r="B3081" t="s">
        <v>6376</v>
      </c>
      <c r="C3081" t="str">
        <f>IFERROR(VLOOKUP(Table1[[#This Row],[Ticker]],[1]!Table2[[Symbol]:[Industry]],2,FALSE),"-")</f>
        <v>-</v>
      </c>
      <c r="D3081" t="s">
        <v>303</v>
      </c>
      <c r="E3081">
        <v>87.586284375000005</v>
      </c>
      <c r="F3081">
        <v>229.7</v>
      </c>
      <c r="G3081">
        <v>18.429303500131201</v>
      </c>
      <c r="H3081">
        <v>0.34986568855386802</v>
      </c>
      <c r="I3081">
        <v>8.3789330399546298</v>
      </c>
      <c r="J3081">
        <v>-1.1390703345148501</v>
      </c>
      <c r="K3081">
        <v>224.70101939780201</v>
      </c>
      <c r="L3081">
        <v>197.58744047874899</v>
      </c>
      <c r="M3081">
        <v>47.764211965987798</v>
      </c>
      <c r="N3081">
        <v>0.37505027137084801</v>
      </c>
      <c r="O3081">
        <v>13.6264693077927</v>
      </c>
      <c r="P3081">
        <v>57.221081451060897</v>
      </c>
      <c r="Q3081">
        <v>2.4534526801316001E-2</v>
      </c>
    </row>
    <row r="3082" spans="1:17" hidden="1" x14ac:dyDescent="0.3">
      <c r="A3082" t="s">
        <v>6377</v>
      </c>
      <c r="B3082" t="s">
        <v>6378</v>
      </c>
      <c r="C3082" t="str">
        <f>IFERROR(VLOOKUP(Table1[[#This Row],[Ticker]],[1]!Table2[[Symbol]:[Industry]],2,FALSE),"-")</f>
        <v>-</v>
      </c>
      <c r="D3082" t="s">
        <v>743</v>
      </c>
      <c r="E3082">
        <v>86.967899709999998</v>
      </c>
      <c r="F3082">
        <v>51.86</v>
      </c>
      <c r="G3082">
        <v>-14.031149595735799</v>
      </c>
      <c r="H3082">
        <v>-1.0101940407579699</v>
      </c>
      <c r="I3082">
        <v>-1.92522389066702</v>
      </c>
      <c r="J3082">
        <v>-0.26630074568631001</v>
      </c>
      <c r="K3082">
        <v>51.530948026326399</v>
      </c>
      <c r="L3082">
        <v>49.041626689115098</v>
      </c>
      <c r="M3082">
        <v>73.635405148885695</v>
      </c>
      <c r="N3082">
        <v>1.1518788866176299</v>
      </c>
      <c r="O3082">
        <v>6.8260701889703004</v>
      </c>
      <c r="P3082">
        <v>27.045565899069</v>
      </c>
      <c r="Q3082">
        <v>-4.1911912161719999E-3</v>
      </c>
    </row>
    <row r="3083" spans="1:17" hidden="1" x14ac:dyDescent="0.3">
      <c r="A3083" t="s">
        <v>6379</v>
      </c>
      <c r="B3083" t="s">
        <v>6380</v>
      </c>
      <c r="C3083" t="str">
        <f>IFERROR(VLOOKUP(Table1[[#This Row],[Ticker]],[1]!Table2[[Symbol]:[Industry]],2,FALSE),"-")</f>
        <v>-</v>
      </c>
      <c r="D3083" t="s">
        <v>303</v>
      </c>
      <c r="E3083">
        <v>86.765000000000001</v>
      </c>
      <c r="F3083">
        <v>119.6</v>
      </c>
      <c r="G3083">
        <v>156.84011648375099</v>
      </c>
      <c r="H3083">
        <v>0.51480760842732598</v>
      </c>
      <c r="I3083">
        <v>68.998893229818293</v>
      </c>
      <c r="J3083">
        <v>-0.120325428239383</v>
      </c>
      <c r="K3083">
        <v>116.72877076493</v>
      </c>
      <c r="L3083">
        <v>91.156055886710305</v>
      </c>
      <c r="M3083">
        <v>54.517313961617504</v>
      </c>
      <c r="N3083">
        <v>0.75586600142551597</v>
      </c>
      <c r="O3083">
        <v>18.7290969899665</v>
      </c>
      <c r="P3083">
        <v>198.25436408977501</v>
      </c>
      <c r="Q3083">
        <v>0.118402410413494</v>
      </c>
    </row>
    <row r="3084" spans="1:17" hidden="1" x14ac:dyDescent="0.3">
      <c r="A3084" t="s">
        <v>6381</v>
      </c>
      <c r="B3084" t="s">
        <v>6382</v>
      </c>
      <c r="C3084" t="str">
        <f>IFERROR(VLOOKUP(Table1[[#This Row],[Ticker]],[1]!Table2[[Symbol]:[Industry]],2,FALSE),"-")</f>
        <v>-</v>
      </c>
      <c r="D3084" t="s">
        <v>938</v>
      </c>
      <c r="E3084">
        <v>86.596228654999905</v>
      </c>
      <c r="F3084">
        <v>172.55</v>
      </c>
      <c r="G3084">
        <v>23.477318168096701</v>
      </c>
      <c r="H3084">
        <v>5.7757395451693201</v>
      </c>
      <c r="I3084">
        <v>39.113829428350101</v>
      </c>
      <c r="J3084">
        <v>16.463791919510101</v>
      </c>
      <c r="K3084">
        <v>142.586765067295</v>
      </c>
      <c r="M3084">
        <v>65.014743229094293</v>
      </c>
      <c r="N3084">
        <v>0.42246905744208102</v>
      </c>
      <c r="O3084">
        <v>2.5789626195305599</v>
      </c>
      <c r="P3084">
        <v>115.01557632398701</v>
      </c>
    </row>
    <row r="3085" spans="1:17" hidden="1" x14ac:dyDescent="0.3">
      <c r="A3085" t="s">
        <v>6383</v>
      </c>
      <c r="B3085" t="s">
        <v>6384</v>
      </c>
      <c r="C3085" t="str">
        <f>IFERROR(VLOOKUP(Table1[[#This Row],[Ticker]],[1]!Table2[[Symbol]:[Industry]],2,FALSE),"-")</f>
        <v>-</v>
      </c>
      <c r="D3085" t="s">
        <v>632</v>
      </c>
      <c r="E3085">
        <v>86.418080000000003</v>
      </c>
      <c r="F3085">
        <v>98.81</v>
      </c>
      <c r="G3085">
        <v>9.4047691975415599</v>
      </c>
      <c r="H3085">
        <v>5.3602710789746304</v>
      </c>
      <c r="I3085">
        <v>-6.8421744519020198</v>
      </c>
      <c r="J3085">
        <v>5.2439083888894</v>
      </c>
      <c r="K3085">
        <v>93.207441402582702</v>
      </c>
      <c r="L3085">
        <v>91.480394327367705</v>
      </c>
      <c r="M3085">
        <v>73.673506391699405</v>
      </c>
      <c r="N3085">
        <v>2.4413779393843398</v>
      </c>
      <c r="O3085">
        <v>20.787369699423099</v>
      </c>
      <c r="P3085">
        <v>42.172661870503497</v>
      </c>
      <c r="Q3085">
        <v>1.8908473947304001E-2</v>
      </c>
    </row>
    <row r="3086" spans="1:17" hidden="1" x14ac:dyDescent="0.3">
      <c r="A3086" t="s">
        <v>6385</v>
      </c>
      <c r="B3086" t="s">
        <v>6386</v>
      </c>
      <c r="C3086" t="str">
        <f>IFERROR(VLOOKUP(Table1[[#This Row],[Ticker]],[1]!Table2[[Symbol]:[Industry]],2,FALSE),"-")</f>
        <v>-</v>
      </c>
      <c r="D3086" t="s">
        <v>743</v>
      </c>
      <c r="E3086">
        <v>86.396236028999994</v>
      </c>
      <c r="F3086">
        <v>999.99</v>
      </c>
      <c r="G3086">
        <v>-29.7642448869654</v>
      </c>
      <c r="H3086">
        <v>-0.87678543860743996</v>
      </c>
      <c r="I3086">
        <v>-14.127733626712001</v>
      </c>
      <c r="J3086">
        <v>-1.14007033451485</v>
      </c>
      <c r="K3086">
        <v>999.98620102520101</v>
      </c>
      <c r="L3086">
        <v>999.985244478558</v>
      </c>
      <c r="M3086">
        <v>51.871899376974604</v>
      </c>
      <c r="N3086">
        <v>0.88086180931258395</v>
      </c>
      <c r="O3086">
        <v>3.0010300103000902</v>
      </c>
      <c r="P3086">
        <v>3.09175257731959</v>
      </c>
      <c r="Q3086">
        <v>-0.10191571481775601</v>
      </c>
    </row>
    <row r="3087" spans="1:17" hidden="1" x14ac:dyDescent="0.3">
      <c r="A3087" t="s">
        <v>6387</v>
      </c>
      <c r="B3087" t="s">
        <v>6388</v>
      </c>
      <c r="C3087" t="str">
        <f>IFERROR(VLOOKUP(Table1[[#This Row],[Ticker]],[1]!Table2[[Symbol]:[Industry]],2,FALSE),"-")</f>
        <v>-</v>
      </c>
      <c r="D3087" t="s">
        <v>528</v>
      </c>
      <c r="E3087">
        <v>86.379840000000002</v>
      </c>
      <c r="F3087">
        <v>167.75</v>
      </c>
      <c r="G3087">
        <v>138.63575511303401</v>
      </c>
      <c r="H3087">
        <v>23.310261073020399</v>
      </c>
      <c r="I3087">
        <v>49.6906257482879</v>
      </c>
      <c r="J3087">
        <v>-5.8953129028858298</v>
      </c>
      <c r="K3087">
        <v>137.28040172003699</v>
      </c>
      <c r="L3087">
        <v>110.265229401848</v>
      </c>
      <c r="M3087">
        <v>63.213755234272</v>
      </c>
      <c r="N3087">
        <v>2.15158656431819</v>
      </c>
      <c r="O3087">
        <v>0.89418777943368599</v>
      </c>
      <c r="P3087">
        <v>237.93311845285999</v>
      </c>
      <c r="Q3087">
        <v>0.127984092261617</v>
      </c>
    </row>
    <row r="3088" spans="1:17" hidden="1" x14ac:dyDescent="0.3">
      <c r="A3088" t="s">
        <v>6389</v>
      </c>
      <c r="B3088" t="s">
        <v>6390</v>
      </c>
      <c r="C3088" t="str">
        <f>IFERROR(VLOOKUP(Table1[[#This Row],[Ticker]],[1]!Table2[[Symbol]:[Industry]],2,FALSE),"-")</f>
        <v>-</v>
      </c>
      <c r="D3088" t="s">
        <v>2598</v>
      </c>
      <c r="E3088">
        <v>86.332603199999994</v>
      </c>
      <c r="F3088">
        <v>5.63</v>
      </c>
      <c r="G3088">
        <v>92.765399381809203</v>
      </c>
      <c r="H3088">
        <v>53.290881228059199</v>
      </c>
      <c r="I3088">
        <v>27.329552805448699</v>
      </c>
      <c r="J3088">
        <v>19.431194431269201</v>
      </c>
      <c r="K3088">
        <v>4.3743531218373697</v>
      </c>
      <c r="L3088">
        <v>3.7697657866668499</v>
      </c>
      <c r="M3088">
        <v>72.929851708492905</v>
      </c>
      <c r="N3088">
        <v>3.4661125061971201</v>
      </c>
      <c r="O3088">
        <v>24.1563055062167</v>
      </c>
      <c r="P3088">
        <v>128.86178861788599</v>
      </c>
      <c r="Q3088">
        <v>8.9250534654709002E-2</v>
      </c>
    </row>
    <row r="3089" spans="1:17" hidden="1" x14ac:dyDescent="0.3">
      <c r="A3089" t="s">
        <v>6391</v>
      </c>
      <c r="B3089" t="s">
        <v>6392</v>
      </c>
      <c r="C3089" t="str">
        <f>IFERROR(VLOOKUP(Table1[[#This Row],[Ticker]],[1]!Table2[[Symbol]:[Industry]],2,FALSE),"-")</f>
        <v>-</v>
      </c>
      <c r="D3089" t="s">
        <v>223</v>
      </c>
      <c r="E3089">
        <v>85.716077999999996</v>
      </c>
      <c r="F3089">
        <v>134.6</v>
      </c>
      <c r="G3089">
        <v>52.620578961272997</v>
      </c>
      <c r="H3089">
        <v>10.2749728129536</v>
      </c>
      <c r="I3089">
        <v>21.0535458751459</v>
      </c>
      <c r="J3089">
        <v>2.5214953892788099</v>
      </c>
      <c r="K3089">
        <v>110.919371478489</v>
      </c>
      <c r="L3089">
        <v>94.773486013136093</v>
      </c>
      <c r="M3089">
        <v>68.976670058737895</v>
      </c>
      <c r="N3089">
        <v>1.14137575870666</v>
      </c>
      <c r="O3089">
        <v>1.7087667161961499</v>
      </c>
      <c r="P3089">
        <v>107.71604938271599</v>
      </c>
      <c r="Q3089">
        <v>8.0033035549361004E-2</v>
      </c>
    </row>
    <row r="3090" spans="1:17" hidden="1" x14ac:dyDescent="0.3">
      <c r="A3090" t="s">
        <v>6393</v>
      </c>
      <c r="B3090" t="s">
        <v>6394</v>
      </c>
      <c r="C3090" t="str">
        <f>IFERROR(VLOOKUP(Table1[[#This Row],[Ticker]],[1]!Table2[[Symbol]:[Industry]],2,FALSE),"-")</f>
        <v>-</v>
      </c>
      <c r="D3090" t="s">
        <v>1647</v>
      </c>
      <c r="E3090">
        <v>85.65</v>
      </c>
      <c r="F3090">
        <v>85</v>
      </c>
      <c r="G3090">
        <v>-28.089603738640101</v>
      </c>
      <c r="H3090">
        <v>5.3078497893750702</v>
      </c>
      <c r="I3090">
        <v>-12.453092478386599</v>
      </c>
      <c r="J3090">
        <v>3.9289148323578198</v>
      </c>
      <c r="K3090">
        <v>79.6478653575533</v>
      </c>
      <c r="M3090">
        <v>74.170175807203705</v>
      </c>
      <c r="N3090">
        <v>0.78211009174311896</v>
      </c>
      <c r="O3090">
        <v>13.764705882352899</v>
      </c>
      <c r="P3090">
        <v>21.428571428571399</v>
      </c>
    </row>
    <row r="3091" spans="1:17" hidden="1" x14ac:dyDescent="0.3">
      <c r="A3091" t="s">
        <v>6395</v>
      </c>
      <c r="B3091" t="s">
        <v>6396</v>
      </c>
      <c r="C3091" t="str">
        <f>IFERROR(VLOOKUP(Table1[[#This Row],[Ticker]],[1]!Table2[[Symbol]:[Industry]],2,FALSE),"-")</f>
        <v>-</v>
      </c>
      <c r="D3091" t="s">
        <v>1374</v>
      </c>
      <c r="E3091">
        <v>85.434394999999995</v>
      </c>
      <c r="F3091">
        <v>37.15</v>
      </c>
      <c r="G3091">
        <v>44.077589460250202</v>
      </c>
      <c r="H3091">
        <v>-1.81352964282728</v>
      </c>
      <c r="I3091">
        <v>5.17220214721217</v>
      </c>
      <c r="J3091">
        <v>-1.1916327523860599</v>
      </c>
      <c r="K3091">
        <v>35.011860686716503</v>
      </c>
      <c r="L3091">
        <v>30.008583927586301</v>
      </c>
      <c r="M3091">
        <v>51.978502116859502</v>
      </c>
      <c r="N3091">
        <v>1.5957134249224501</v>
      </c>
      <c r="O3091">
        <v>13.0551816958277</v>
      </c>
      <c r="P3091">
        <v>90.317622950819597</v>
      </c>
      <c r="Q3091">
        <v>7.1734812437204004E-2</v>
      </c>
    </row>
    <row r="3092" spans="1:17" hidden="1" x14ac:dyDescent="0.3">
      <c r="A3092" t="s">
        <v>6397</v>
      </c>
      <c r="B3092" t="s">
        <v>6398</v>
      </c>
      <c r="C3092" t="str">
        <f>IFERROR(VLOOKUP(Table1[[#This Row],[Ticker]],[1]!Table2[[Symbol]:[Industry]],2,FALSE),"-")</f>
        <v>-</v>
      </c>
      <c r="D3092" t="s">
        <v>46</v>
      </c>
      <c r="E3092">
        <v>85.168387999999993</v>
      </c>
      <c r="F3092">
        <v>56.28</v>
      </c>
      <c r="G3092">
        <v>-43.431985337954799</v>
      </c>
      <c r="H3092">
        <v>18.8859673799418</v>
      </c>
      <c r="I3092">
        <v>-16.6900604965181</v>
      </c>
      <c r="J3092">
        <v>4.0945745252982197</v>
      </c>
      <c r="K3092">
        <v>51.384566675629699</v>
      </c>
      <c r="L3092">
        <v>55.160181768853299</v>
      </c>
      <c r="M3092">
        <v>73.518029088737606</v>
      </c>
      <c r="N3092">
        <v>0.73075827719978403</v>
      </c>
      <c r="O3092">
        <v>29.7085998578535</v>
      </c>
      <c r="P3092">
        <v>35.418671799807498</v>
      </c>
      <c r="Q3092">
        <v>7.6258194967133999E-2</v>
      </c>
    </row>
    <row r="3093" spans="1:17" hidden="1" x14ac:dyDescent="0.3">
      <c r="A3093" t="s">
        <v>6399</v>
      </c>
      <c r="B3093" t="s">
        <v>6400</v>
      </c>
      <c r="C3093" t="str">
        <f>IFERROR(VLOOKUP(Table1[[#This Row],[Ticker]],[1]!Table2[[Symbol]:[Industry]],2,FALSE),"-")</f>
        <v>-</v>
      </c>
      <c r="D3093" t="s">
        <v>262</v>
      </c>
      <c r="E3093">
        <v>85.125</v>
      </c>
      <c r="F3093">
        <v>115</v>
      </c>
      <c r="G3093">
        <v>76.884452327769395</v>
      </c>
      <c r="H3093">
        <v>-18.0290701101402</v>
      </c>
      <c r="I3093">
        <v>84.148128442253494</v>
      </c>
      <c r="J3093">
        <v>6.4674649881041296E-2</v>
      </c>
      <c r="K3093">
        <v>111.527678507052</v>
      </c>
      <c r="L3093">
        <v>81.186023196808407</v>
      </c>
      <c r="M3093">
        <v>45.682572338861497</v>
      </c>
      <c r="N3093">
        <v>0.29125445191927102</v>
      </c>
      <c r="O3093">
        <v>25.086956521739101</v>
      </c>
      <c r="P3093">
        <v>164.06429391504</v>
      </c>
    </row>
    <row r="3094" spans="1:17" hidden="1" x14ac:dyDescent="0.3">
      <c r="A3094" t="s">
        <v>6401</v>
      </c>
      <c r="B3094" t="s">
        <v>6402</v>
      </c>
      <c r="C3094" t="str">
        <f>IFERROR(VLOOKUP(Table1[[#This Row],[Ticker]],[1]!Table2[[Symbol]:[Industry]],2,FALSE),"-")</f>
        <v>-</v>
      </c>
      <c r="D3094" t="s">
        <v>577</v>
      </c>
      <c r="E3094">
        <v>85.063999999999993</v>
      </c>
      <c r="F3094">
        <v>310</v>
      </c>
      <c r="G3094">
        <v>118.334994808912</v>
      </c>
      <c r="H3094">
        <v>10.635005928299</v>
      </c>
      <c r="I3094">
        <v>35.1978925775269</v>
      </c>
      <c r="J3094">
        <v>0.50027392778023005</v>
      </c>
      <c r="K3094">
        <v>293.047610829593</v>
      </c>
      <c r="L3094">
        <v>249.115968519961</v>
      </c>
      <c r="M3094">
        <v>61.2835885777478</v>
      </c>
      <c r="N3094">
        <v>0.64197530864197505</v>
      </c>
      <c r="O3094">
        <v>29.387096774193498</v>
      </c>
      <c r="P3094">
        <v>154.20254202542</v>
      </c>
      <c r="Q3094">
        <v>0.142542600554906</v>
      </c>
    </row>
    <row r="3095" spans="1:17" hidden="1" x14ac:dyDescent="0.3">
      <c r="A3095" t="s">
        <v>6403</v>
      </c>
      <c r="B3095" t="s">
        <v>6404</v>
      </c>
      <c r="C3095" t="str">
        <f>IFERROR(VLOOKUP(Table1[[#This Row],[Ticker]],[1]!Table2[[Symbol]:[Industry]],2,FALSE),"-")</f>
        <v>-</v>
      </c>
      <c r="D3095" t="s">
        <v>3271</v>
      </c>
      <c r="E3095">
        <v>84.944249999999997</v>
      </c>
      <c r="F3095">
        <v>97.5</v>
      </c>
      <c r="G3095">
        <v>67.564231130035097</v>
      </c>
      <c r="H3095">
        <v>2.7757534241990198</v>
      </c>
      <c r="I3095">
        <v>26.9108892577086</v>
      </c>
      <c r="J3095">
        <v>1.38930943844695</v>
      </c>
      <c r="K3095">
        <v>99.362807294111903</v>
      </c>
      <c r="L3095">
        <v>84.648321468818096</v>
      </c>
      <c r="M3095">
        <v>48.253197734173398</v>
      </c>
      <c r="N3095">
        <v>0.13266886926927299</v>
      </c>
      <c r="O3095">
        <v>29.743589743589698</v>
      </c>
      <c r="P3095">
        <v>102.787021630615</v>
      </c>
      <c r="Q3095">
        <v>0.15995161959543799</v>
      </c>
    </row>
    <row r="3096" spans="1:17" hidden="1" x14ac:dyDescent="0.3">
      <c r="A3096" t="s">
        <v>6405</v>
      </c>
      <c r="B3096" t="s">
        <v>6406</v>
      </c>
      <c r="C3096" t="str">
        <f>IFERROR(VLOOKUP(Table1[[#This Row],[Ticker]],[1]!Table2[[Symbol]:[Industry]],2,FALSE),"-")</f>
        <v>-</v>
      </c>
      <c r="D3096" t="s">
        <v>770</v>
      </c>
      <c r="E3096">
        <v>84.922185143999997</v>
      </c>
      <c r="F3096">
        <v>41.61</v>
      </c>
      <c r="G3096">
        <v>-16.6935927130524</v>
      </c>
      <c r="H3096">
        <v>-9.0216688192582293</v>
      </c>
      <c r="I3096">
        <v>-6.8854655854748996</v>
      </c>
      <c r="J3096">
        <v>-1.4708238890172201</v>
      </c>
      <c r="K3096">
        <v>42.536915261550199</v>
      </c>
      <c r="L3096">
        <v>42.925924845287298</v>
      </c>
      <c r="M3096">
        <v>46.788435575243398</v>
      </c>
      <c r="N3096">
        <v>0.22029670860034001</v>
      </c>
      <c r="O3096">
        <v>36.265320836337402</v>
      </c>
      <c r="P3096">
        <v>31.885895404120401</v>
      </c>
      <c r="Q3096">
        <v>0.111906519450577</v>
      </c>
    </row>
    <row r="3097" spans="1:17" hidden="1" x14ac:dyDescent="0.3">
      <c r="A3097" t="s">
        <v>6407</v>
      </c>
      <c r="B3097" t="s">
        <v>6408</v>
      </c>
      <c r="C3097" t="str">
        <f>IFERROR(VLOOKUP(Table1[[#This Row],[Ticker]],[1]!Table2[[Symbol]:[Industry]],2,FALSE),"-")</f>
        <v>-</v>
      </c>
      <c r="D3097" t="s">
        <v>632</v>
      </c>
      <c r="E3097">
        <v>84.903285319000005</v>
      </c>
      <c r="F3097">
        <v>52.23</v>
      </c>
      <c r="G3097">
        <v>18.5488908710884</v>
      </c>
      <c r="H3097">
        <v>26.612252838904499</v>
      </c>
      <c r="I3097">
        <v>2.0680394544892899</v>
      </c>
      <c r="J3097">
        <v>1.5391570257934299</v>
      </c>
      <c r="K3097">
        <v>46.449903388266002</v>
      </c>
      <c r="L3097">
        <v>44.240641218024997</v>
      </c>
      <c r="M3097">
        <v>64.994003448925994</v>
      </c>
      <c r="N3097">
        <v>2.3712900402246202</v>
      </c>
      <c r="O3097">
        <v>33.773693279724299</v>
      </c>
      <c r="P3097">
        <v>62.358088471623297</v>
      </c>
      <c r="Q3097">
        <v>5.0845281100009999E-2</v>
      </c>
    </row>
    <row r="3098" spans="1:17" hidden="1" x14ac:dyDescent="0.3">
      <c r="A3098" t="s">
        <v>6409</v>
      </c>
      <c r="B3098" t="s">
        <v>6410</v>
      </c>
      <c r="C3098" t="str">
        <f>IFERROR(VLOOKUP(Table1[[#This Row],[Ticker]],[1]!Table2[[Symbol]:[Industry]],2,FALSE),"-")</f>
        <v>-</v>
      </c>
      <c r="D3098" t="s">
        <v>193</v>
      </c>
      <c r="E3098">
        <v>84.881965600000001</v>
      </c>
      <c r="F3098">
        <v>74.239999999999995</v>
      </c>
      <c r="G3098">
        <v>-53.573768696489203</v>
      </c>
      <c r="H3098">
        <v>7.8179609085579598</v>
      </c>
      <c r="I3098">
        <v>-23.943088340025898</v>
      </c>
      <c r="J3098">
        <v>-4.5286807241252403</v>
      </c>
      <c r="K3098">
        <v>70.993911841536899</v>
      </c>
      <c r="L3098">
        <v>76.640419670733394</v>
      </c>
      <c r="M3098">
        <v>66.614525038361705</v>
      </c>
      <c r="N3098">
        <v>2.1595575111380798</v>
      </c>
      <c r="O3098">
        <v>38.739224137930997</v>
      </c>
      <c r="P3098">
        <v>17.859977774249799</v>
      </c>
      <c r="Q3098">
        <v>9.4590951689799002E-2</v>
      </c>
    </row>
    <row r="3099" spans="1:17" hidden="1" x14ac:dyDescent="0.3">
      <c r="A3099" t="s">
        <v>6411</v>
      </c>
      <c r="B3099" t="s">
        <v>6412</v>
      </c>
      <c r="C3099" t="str">
        <f>IFERROR(VLOOKUP(Table1[[#This Row],[Ticker]],[1]!Table2[[Symbol]:[Industry]],2,FALSE),"-")</f>
        <v>-</v>
      </c>
      <c r="D3099" t="s">
        <v>359</v>
      </c>
      <c r="E3099">
        <v>84.805974071999998</v>
      </c>
      <c r="F3099">
        <v>55.18</v>
      </c>
      <c r="G3099">
        <v>1.6167074939868999</v>
      </c>
      <c r="H3099">
        <v>10.2833501213139</v>
      </c>
      <c r="I3099">
        <v>4.0307246173993097</v>
      </c>
      <c r="J3099">
        <v>5.5955080469226104</v>
      </c>
      <c r="K3099">
        <v>54.001919079585399</v>
      </c>
      <c r="L3099">
        <v>51.480810124413999</v>
      </c>
      <c r="M3099">
        <v>60.413498833752598</v>
      </c>
      <c r="N3099">
        <v>1.3253208184532099</v>
      </c>
      <c r="O3099">
        <v>50.7792678506705</v>
      </c>
      <c r="P3099">
        <v>34.585365853658502</v>
      </c>
      <c r="Q3099">
        <v>-2.4148731675950001E-3</v>
      </c>
    </row>
    <row r="3100" spans="1:17" hidden="1" x14ac:dyDescent="0.3">
      <c r="A3100" t="s">
        <v>6413</v>
      </c>
      <c r="B3100" t="s">
        <v>6414</v>
      </c>
      <c r="C3100" t="str">
        <f>IFERROR(VLOOKUP(Table1[[#This Row],[Ticker]],[1]!Table2[[Symbol]:[Industry]],2,FALSE),"-")</f>
        <v>-</v>
      </c>
      <c r="D3100" t="s">
        <v>407</v>
      </c>
      <c r="E3100">
        <v>84.464406109999999</v>
      </c>
      <c r="F3100">
        <v>58.61</v>
      </c>
      <c r="G3100">
        <v>116.70337496164601</v>
      </c>
      <c r="H3100">
        <v>2.3761010148600401</v>
      </c>
      <c r="I3100">
        <v>45.4855561336365</v>
      </c>
      <c r="J3100">
        <v>9.2315845531363792</v>
      </c>
      <c r="K3100">
        <v>52.562191269755097</v>
      </c>
      <c r="L3100">
        <v>42.133681362004999</v>
      </c>
      <c r="M3100">
        <v>61.055404563495202</v>
      </c>
      <c r="N3100">
        <v>0.52250599866835801</v>
      </c>
      <c r="O3100">
        <v>13.035318205084399</v>
      </c>
      <c r="P3100">
        <v>179.09523809523799</v>
      </c>
      <c r="Q3100">
        <v>0.12845952539015501</v>
      </c>
    </row>
    <row r="3101" spans="1:17" hidden="1" x14ac:dyDescent="0.3">
      <c r="A3101" t="s">
        <v>6415</v>
      </c>
      <c r="B3101" t="s">
        <v>6416</v>
      </c>
      <c r="C3101" t="str">
        <f>IFERROR(VLOOKUP(Table1[[#This Row],[Ticker]],[1]!Table2[[Symbol]:[Industry]],2,FALSE),"-")</f>
        <v>-</v>
      </c>
      <c r="D3101" t="s">
        <v>669</v>
      </c>
      <c r="E3101">
        <v>84.3750505</v>
      </c>
      <c r="F3101">
        <v>48.68</v>
      </c>
      <c r="G3101">
        <v>10.3220860482863</v>
      </c>
      <c r="H3101">
        <v>16.886119323297301</v>
      </c>
      <c r="I3101">
        <v>-10.3324244582685</v>
      </c>
      <c r="J3101">
        <v>6.1959991099295904</v>
      </c>
      <c r="K3101">
        <v>43.607880924180201</v>
      </c>
      <c r="L3101">
        <v>41.2402914619624</v>
      </c>
      <c r="M3101">
        <v>59.0169266043752</v>
      </c>
      <c r="N3101">
        <v>2.03281893227618</v>
      </c>
      <c r="O3101">
        <v>43.590797041906299</v>
      </c>
      <c r="P3101">
        <v>44.023668639053199</v>
      </c>
      <c r="Q3101">
        <v>2.8886790972578999E-2</v>
      </c>
    </row>
    <row r="3102" spans="1:17" hidden="1" x14ac:dyDescent="0.3">
      <c r="A3102" t="s">
        <v>6417</v>
      </c>
      <c r="B3102" t="s">
        <v>6418</v>
      </c>
      <c r="C3102" t="str">
        <f>IFERROR(VLOOKUP(Table1[[#This Row],[Ticker]],[1]!Table2[[Symbol]:[Industry]],2,FALSE),"-")</f>
        <v>-</v>
      </c>
      <c r="D3102" t="s">
        <v>193</v>
      </c>
      <c r="E3102">
        <v>84.337125</v>
      </c>
      <c r="F3102">
        <v>141.44999999999999</v>
      </c>
      <c r="G3102">
        <v>55.089388150148999</v>
      </c>
      <c r="H3102">
        <v>24.257193284796799</v>
      </c>
      <c r="I3102">
        <v>35.8722663732879</v>
      </c>
      <c r="J3102">
        <v>2.11623324997674</v>
      </c>
      <c r="K3102">
        <v>129.79407866096301</v>
      </c>
      <c r="L3102">
        <v>109.531716965578</v>
      </c>
      <c r="M3102">
        <v>45.169368829616197</v>
      </c>
      <c r="N3102">
        <v>0.55285533337486203</v>
      </c>
      <c r="O3102">
        <v>21.597737716507599</v>
      </c>
      <c r="P3102">
        <v>96.185852981969404</v>
      </c>
      <c r="Q3102">
        <v>5.8537768059533E-2</v>
      </c>
    </row>
    <row r="3103" spans="1:17" hidden="1" x14ac:dyDescent="0.3">
      <c r="A3103" t="s">
        <v>6419</v>
      </c>
      <c r="B3103" t="s">
        <v>6420</v>
      </c>
      <c r="C3103" t="str">
        <f>IFERROR(VLOOKUP(Table1[[#This Row],[Ticker]],[1]!Table2[[Symbol]:[Industry]],2,FALSE),"-")</f>
        <v>-</v>
      </c>
      <c r="E3103">
        <v>84.203999999999994</v>
      </c>
      <c r="F3103">
        <v>54.55</v>
      </c>
      <c r="G3103">
        <v>47.670378540193902</v>
      </c>
      <c r="H3103">
        <v>-1.64353975722548</v>
      </c>
      <c r="I3103">
        <v>3.6653996058511198</v>
      </c>
      <c r="K3103">
        <v>42.4136195934569</v>
      </c>
      <c r="L3103">
        <v>41.468707180019997</v>
      </c>
      <c r="M3103">
        <v>91.148179559358297</v>
      </c>
      <c r="N3103">
        <v>2.5973277236793</v>
      </c>
      <c r="O3103">
        <v>10.5224564619615</v>
      </c>
      <c r="P3103">
        <v>103.934098708563</v>
      </c>
      <c r="Q3103">
        <v>0.25972347866713602</v>
      </c>
    </row>
    <row r="3104" spans="1:17" hidden="1" x14ac:dyDescent="0.3">
      <c r="A3104" t="s">
        <v>6421</v>
      </c>
      <c r="B3104" t="s">
        <v>6422</v>
      </c>
      <c r="C3104" t="str">
        <f>IFERROR(VLOOKUP(Table1[[#This Row],[Ticker]],[1]!Table2[[Symbol]:[Industry]],2,FALSE),"-")</f>
        <v>-</v>
      </c>
      <c r="D3104" t="s">
        <v>561</v>
      </c>
      <c r="E3104">
        <v>83.830053699999993</v>
      </c>
      <c r="F3104">
        <v>31.55</v>
      </c>
      <c r="G3104">
        <v>14.2996820536738</v>
      </c>
      <c r="H3104">
        <v>-5.8456649566797303</v>
      </c>
      <c r="I3104">
        <v>15.9753591567931</v>
      </c>
      <c r="J3104">
        <v>-1.1390703345148501</v>
      </c>
      <c r="K3104">
        <v>28.3544941397777</v>
      </c>
      <c r="L3104">
        <v>25.468637220103499</v>
      </c>
      <c r="M3104">
        <v>19.3762350971339</v>
      </c>
      <c r="N3104">
        <v>0.121704433275152</v>
      </c>
      <c r="O3104">
        <v>22.9160063391442</v>
      </c>
      <c r="Q3104">
        <v>-3.3851841356207002E-2</v>
      </c>
    </row>
    <row r="3105" spans="1:17" hidden="1" x14ac:dyDescent="0.3">
      <c r="A3105" t="s">
        <v>6423</v>
      </c>
      <c r="B3105" t="s">
        <v>6424</v>
      </c>
      <c r="C3105" t="str">
        <f>IFERROR(VLOOKUP(Table1[[#This Row],[Ticker]],[1]!Table2[[Symbol]:[Industry]],2,FALSE),"-")</f>
        <v>-</v>
      </c>
      <c r="D3105" t="s">
        <v>124</v>
      </c>
      <c r="E3105">
        <v>83.727121499999996</v>
      </c>
      <c r="F3105">
        <v>116.95</v>
      </c>
      <c r="G3105">
        <v>11.0036896339781</v>
      </c>
      <c r="H3105">
        <v>2.06404000925659</v>
      </c>
      <c r="I3105">
        <v>-9.99631166962895</v>
      </c>
      <c r="J3105">
        <v>0.40148245207327898</v>
      </c>
      <c r="K3105">
        <v>107.616460924462</v>
      </c>
      <c r="L3105">
        <v>97.639966850194995</v>
      </c>
      <c r="M3105">
        <v>52.728698183814402</v>
      </c>
      <c r="N3105">
        <v>0.32604607390700402</v>
      </c>
      <c r="O3105">
        <v>23.129542539546801</v>
      </c>
      <c r="P3105">
        <v>60.425240054869597</v>
      </c>
      <c r="Q3105">
        <v>0.107407046761235</v>
      </c>
    </row>
    <row r="3106" spans="1:17" hidden="1" x14ac:dyDescent="0.3">
      <c r="A3106" t="s">
        <v>6425</v>
      </c>
      <c r="B3106" t="s">
        <v>6426</v>
      </c>
      <c r="C3106" t="str">
        <f>IFERROR(VLOOKUP(Table1[[#This Row],[Ticker]],[1]!Table2[[Symbol]:[Industry]],2,FALSE),"-")</f>
        <v>-</v>
      </c>
      <c r="D3106" t="s">
        <v>1199</v>
      </c>
      <c r="E3106">
        <v>83.569624500000003</v>
      </c>
      <c r="F3106">
        <v>113.95</v>
      </c>
      <c r="G3106">
        <v>-55.770738393458899</v>
      </c>
      <c r="H3106">
        <v>17.511586575044401</v>
      </c>
      <c r="I3106">
        <v>-15.040777104972801</v>
      </c>
      <c r="J3106">
        <v>4.5752153797708601</v>
      </c>
      <c r="K3106">
        <v>100.99498199102899</v>
      </c>
      <c r="L3106">
        <v>109.956889562876</v>
      </c>
      <c r="M3106">
        <v>61.569472545441002</v>
      </c>
      <c r="N3106">
        <v>1.42</v>
      </c>
      <c r="O3106">
        <v>49.012724879333</v>
      </c>
      <c r="P3106">
        <v>68.814814814814795</v>
      </c>
    </row>
    <row r="3107" spans="1:17" hidden="1" x14ac:dyDescent="0.3">
      <c r="A3107" t="s">
        <v>6427</v>
      </c>
      <c r="B3107" t="s">
        <v>6428</v>
      </c>
      <c r="C3107" t="str">
        <f>IFERROR(VLOOKUP(Table1[[#This Row],[Ticker]],[1]!Table2[[Symbol]:[Industry]],2,FALSE),"-")</f>
        <v>-</v>
      </c>
      <c r="D3107" t="s">
        <v>528</v>
      </c>
      <c r="E3107">
        <v>83.233271424999998</v>
      </c>
      <c r="F3107">
        <v>16.149999999999999</v>
      </c>
      <c r="G3107">
        <v>-40.930361498626603</v>
      </c>
      <c r="H3107">
        <v>0.92254468342209806</v>
      </c>
      <c r="I3107">
        <v>-44.814428905681901</v>
      </c>
      <c r="J3107">
        <v>8.1712744930713495</v>
      </c>
      <c r="K3107">
        <v>16.0719480628598</v>
      </c>
      <c r="L3107">
        <v>17.630535050618601</v>
      </c>
      <c r="M3107">
        <v>55.920982029383502</v>
      </c>
      <c r="N3107">
        <v>0.96325129670646303</v>
      </c>
      <c r="O3107">
        <v>72.755417956656302</v>
      </c>
      <c r="P3107">
        <v>15.357142857142801</v>
      </c>
      <c r="Q3107">
        <v>6.9899465471654001E-2</v>
      </c>
    </row>
    <row r="3108" spans="1:17" hidden="1" x14ac:dyDescent="0.3">
      <c r="A3108" t="s">
        <v>6429</v>
      </c>
      <c r="B3108" t="s">
        <v>6430</v>
      </c>
      <c r="C3108" t="str">
        <f>IFERROR(VLOOKUP(Table1[[#This Row],[Ticker]],[1]!Table2[[Symbol]:[Industry]],2,FALSE),"-")</f>
        <v>-</v>
      </c>
      <c r="D3108" t="s">
        <v>21</v>
      </c>
      <c r="E3108">
        <v>83.123705035</v>
      </c>
      <c r="F3108">
        <v>53.45</v>
      </c>
      <c r="G3108">
        <v>-81.925645172536406</v>
      </c>
      <c r="H3108">
        <v>15.142012114229001</v>
      </c>
      <c r="I3108">
        <v>-29.069416197245101</v>
      </c>
      <c r="J3108">
        <v>17.3836569382124</v>
      </c>
      <c r="K3108">
        <v>46.825291694387197</v>
      </c>
      <c r="L3108">
        <v>56.222106138214301</v>
      </c>
      <c r="M3108">
        <v>65.399854627174903</v>
      </c>
      <c r="N3108">
        <v>3.2788555450341899</v>
      </c>
      <c r="O3108">
        <v>113.868918332196</v>
      </c>
      <c r="P3108">
        <v>53.380092615399697</v>
      </c>
      <c r="Q3108">
        <v>5.1223699954272998E-2</v>
      </c>
    </row>
    <row r="3109" spans="1:17" hidden="1" x14ac:dyDescent="0.3">
      <c r="A3109" t="s">
        <v>6431</v>
      </c>
      <c r="B3109" t="s">
        <v>6432</v>
      </c>
      <c r="C3109" t="str">
        <f>IFERROR(VLOOKUP(Table1[[#This Row],[Ticker]],[1]!Table2[[Symbol]:[Industry]],2,FALSE),"-")</f>
        <v>-</v>
      </c>
      <c r="D3109" t="s">
        <v>359</v>
      </c>
      <c r="E3109">
        <v>83.103549999999998</v>
      </c>
      <c r="F3109">
        <v>7.01</v>
      </c>
      <c r="G3109">
        <v>19.4926553253487</v>
      </c>
      <c r="H3109">
        <v>-0.73292829575030105</v>
      </c>
      <c r="I3109">
        <v>54.625275521097301</v>
      </c>
      <c r="J3109">
        <v>0.30810766837949899</v>
      </c>
      <c r="K3109">
        <v>6.2071185910768003</v>
      </c>
      <c r="L3109">
        <v>5.0049045584761398</v>
      </c>
      <c r="M3109">
        <v>63.9331214857866</v>
      </c>
      <c r="N3109">
        <v>0.278980695728062</v>
      </c>
      <c r="O3109">
        <v>12.6248216833095</v>
      </c>
      <c r="P3109">
        <v>117.701863354037</v>
      </c>
      <c r="Q3109">
        <v>0.13485092605440399</v>
      </c>
    </row>
    <row r="3110" spans="1:17" hidden="1" x14ac:dyDescent="0.3">
      <c r="A3110" t="s">
        <v>6433</v>
      </c>
      <c r="B3110" t="s">
        <v>6434</v>
      </c>
      <c r="C3110" t="str">
        <f>IFERROR(VLOOKUP(Table1[[#This Row],[Ticker]],[1]!Table2[[Symbol]:[Industry]],2,FALSE),"-")</f>
        <v>-</v>
      </c>
      <c r="D3110" t="s">
        <v>46</v>
      </c>
      <c r="E3110">
        <v>82.706175000000002</v>
      </c>
      <c r="F3110">
        <v>7.48</v>
      </c>
      <c r="G3110">
        <v>-101.743486733203</v>
      </c>
      <c r="H3110">
        <v>-2.5336922857990398</v>
      </c>
      <c r="I3110">
        <v>-65.903921004721099</v>
      </c>
      <c r="J3110">
        <v>-5.2586065472335699</v>
      </c>
      <c r="K3110">
        <v>7.6926259418832998</v>
      </c>
      <c r="L3110">
        <v>10.867987023365499</v>
      </c>
      <c r="M3110">
        <v>47.342138231398998</v>
      </c>
      <c r="N3110">
        <v>1.1711504328195099</v>
      </c>
      <c r="O3110">
        <v>283.66040327723999</v>
      </c>
      <c r="P3110">
        <v>14.6303742653882</v>
      </c>
      <c r="Q3110">
        <v>2.6042917385116E-2</v>
      </c>
    </row>
    <row r="3111" spans="1:17" hidden="1" x14ac:dyDescent="0.3">
      <c r="A3111" t="s">
        <v>6435</v>
      </c>
      <c r="B3111" t="s">
        <v>6436</v>
      </c>
      <c r="C3111" t="str">
        <f>IFERROR(VLOOKUP(Table1[[#This Row],[Ticker]],[1]!Table2[[Symbol]:[Industry]],2,FALSE),"-")</f>
        <v>-</v>
      </c>
      <c r="E3111">
        <v>82.675241999999997</v>
      </c>
      <c r="F3111">
        <v>274.2</v>
      </c>
      <c r="G3111">
        <v>343.72910686575398</v>
      </c>
      <c r="H3111">
        <v>-25.7293201346105</v>
      </c>
      <c r="I3111">
        <v>-67.806253771994506</v>
      </c>
      <c r="J3111">
        <v>-16.156738179037799</v>
      </c>
      <c r="K3111">
        <v>323.80502686154801</v>
      </c>
      <c r="L3111">
        <v>279.72331476598998</v>
      </c>
      <c r="M3111">
        <v>8.2181623255788594</v>
      </c>
      <c r="N3111">
        <v>0.64190466582597705</v>
      </c>
      <c r="O3111">
        <v>147.62946754193999</v>
      </c>
      <c r="P3111">
        <v>373.49335175271898</v>
      </c>
    </row>
    <row r="3112" spans="1:17" hidden="1" x14ac:dyDescent="0.3">
      <c r="A3112" t="s">
        <v>6437</v>
      </c>
      <c r="B3112" t="s">
        <v>6438</v>
      </c>
      <c r="C3112" t="str">
        <f>IFERROR(VLOOKUP(Table1[[#This Row],[Ticker]],[1]!Table2[[Symbol]:[Industry]],2,FALSE),"-")</f>
        <v>-</v>
      </c>
      <c r="D3112" t="s">
        <v>72</v>
      </c>
      <c r="E3112">
        <v>82.673626499999997</v>
      </c>
      <c r="F3112">
        <v>206.45</v>
      </c>
      <c r="G3112">
        <v>246.07773581574699</v>
      </c>
      <c r="H3112">
        <v>30.2242145613925</v>
      </c>
      <c r="I3112">
        <v>10.239736252806001</v>
      </c>
      <c r="J3112">
        <v>-12.016024787268</v>
      </c>
      <c r="K3112">
        <v>176.670883736495</v>
      </c>
      <c r="L3112">
        <v>141.223741714634</v>
      </c>
      <c r="M3112">
        <v>55.367048821894102</v>
      </c>
      <c r="N3112">
        <v>3.5653208613395302</v>
      </c>
      <c r="O3112">
        <v>9.0094453862920894</v>
      </c>
      <c r="P3112">
        <v>276.80233619273503</v>
      </c>
      <c r="Q3112">
        <v>0.27828849301373798</v>
      </c>
    </row>
    <row r="3113" spans="1:17" hidden="1" x14ac:dyDescent="0.3">
      <c r="A3113" t="s">
        <v>6439</v>
      </c>
      <c r="B3113" t="s">
        <v>6440</v>
      </c>
      <c r="C3113" t="str">
        <f>IFERROR(VLOOKUP(Table1[[#This Row],[Ticker]],[1]!Table2[[Symbol]:[Industry]],2,FALSE),"-")</f>
        <v>-</v>
      </c>
      <c r="D3113" t="s">
        <v>127</v>
      </c>
      <c r="E3113">
        <v>82.549954635000006</v>
      </c>
      <c r="F3113">
        <v>51.93</v>
      </c>
      <c r="G3113">
        <v>78.122064160272302</v>
      </c>
      <c r="H3113">
        <v>6.2670717042496902</v>
      </c>
      <c r="I3113">
        <v>8.0605016674056191</v>
      </c>
      <c r="J3113">
        <v>1.1888648881572099</v>
      </c>
      <c r="K3113">
        <v>45.887159105930998</v>
      </c>
      <c r="L3113">
        <v>40.174199296545702</v>
      </c>
      <c r="M3113">
        <v>70.805547299114593</v>
      </c>
      <c r="N3113">
        <v>1.27470705551602</v>
      </c>
      <c r="O3113">
        <v>8.6462545734642795</v>
      </c>
      <c r="P3113">
        <v>134.97737556561</v>
      </c>
      <c r="Q3113">
        <v>5.06003070666E-2</v>
      </c>
    </row>
    <row r="3114" spans="1:17" hidden="1" x14ac:dyDescent="0.3">
      <c r="A3114" t="s">
        <v>6441</v>
      </c>
      <c r="B3114" t="s">
        <v>6442</v>
      </c>
      <c r="C3114" t="str">
        <f>IFERROR(VLOOKUP(Table1[[#This Row],[Ticker]],[1]!Table2[[Symbol]:[Industry]],2,FALSE),"-")</f>
        <v>-</v>
      </c>
      <c r="E3114">
        <v>82.541757454999996</v>
      </c>
      <c r="F3114">
        <v>30.43</v>
      </c>
      <c r="G3114">
        <v>22.385755113034499</v>
      </c>
      <c r="H3114">
        <v>-9.9204095775711991</v>
      </c>
      <c r="I3114">
        <v>-3.1098569393716402</v>
      </c>
      <c r="J3114">
        <v>-10.482353916604399</v>
      </c>
      <c r="K3114">
        <v>31.067700270988901</v>
      </c>
      <c r="L3114">
        <v>28.790763527029501</v>
      </c>
      <c r="M3114">
        <v>42.040191862531998</v>
      </c>
      <c r="N3114">
        <v>1.0359918425839101</v>
      </c>
      <c r="O3114">
        <v>19.947420308905599</v>
      </c>
      <c r="P3114">
        <v>58.4895833333333</v>
      </c>
      <c r="Q3114">
        <v>2.4649514151449E-2</v>
      </c>
    </row>
    <row r="3115" spans="1:17" hidden="1" x14ac:dyDescent="0.3">
      <c r="A3115" t="s">
        <v>6443</v>
      </c>
      <c r="B3115" t="s">
        <v>6444</v>
      </c>
      <c r="C3115" t="str">
        <f>IFERROR(VLOOKUP(Table1[[#This Row],[Ticker]],[1]!Table2[[Symbol]:[Industry]],2,FALSE),"-")</f>
        <v>-</v>
      </c>
      <c r="D3115" t="s">
        <v>528</v>
      </c>
      <c r="E3115">
        <v>82.534483899999998</v>
      </c>
      <c r="F3115">
        <v>59.89</v>
      </c>
      <c r="G3115">
        <v>49.5471323585435</v>
      </c>
      <c r="H3115">
        <v>11.6713843727133</v>
      </c>
      <c r="I3115">
        <v>-1.1277336267120199</v>
      </c>
      <c r="J3115">
        <v>6.2223407525981704</v>
      </c>
      <c r="K3115">
        <v>53.916532248400699</v>
      </c>
      <c r="L3115">
        <v>48.794304229773601</v>
      </c>
      <c r="M3115">
        <v>70.037382231333893</v>
      </c>
      <c r="N3115">
        <v>1.1607264178142001</v>
      </c>
      <c r="O3115">
        <v>19.218567373518098</v>
      </c>
      <c r="P3115">
        <v>84.276923076922998</v>
      </c>
      <c r="Q3115">
        <v>7.9810797383897999E-2</v>
      </c>
    </row>
    <row r="3116" spans="1:17" hidden="1" x14ac:dyDescent="0.3">
      <c r="A3116" t="s">
        <v>6445</v>
      </c>
      <c r="B3116" t="s">
        <v>6446</v>
      </c>
      <c r="C3116" t="str">
        <f>IFERROR(VLOOKUP(Table1[[#This Row],[Ticker]],[1]!Table2[[Symbol]:[Industry]],2,FALSE),"-")</f>
        <v>-</v>
      </c>
      <c r="D3116" t="s">
        <v>139</v>
      </c>
      <c r="E3116">
        <v>82.5</v>
      </c>
      <c r="F3116">
        <v>74.900000000000006</v>
      </c>
      <c r="G3116">
        <v>30.2784901557695</v>
      </c>
      <c r="H3116">
        <v>-5.4195044153160996</v>
      </c>
      <c r="I3116">
        <v>-5.1188557341199497</v>
      </c>
      <c r="J3116">
        <v>-3.0998546482403402</v>
      </c>
      <c r="K3116">
        <v>80.026257016092401</v>
      </c>
      <c r="L3116">
        <v>72.554282007445494</v>
      </c>
      <c r="M3116">
        <v>41.596492898141101</v>
      </c>
      <c r="N3116">
        <v>2.0801282051282</v>
      </c>
      <c r="O3116">
        <v>36.889185580774303</v>
      </c>
      <c r="P3116">
        <v>60.042735042735004</v>
      </c>
    </row>
    <row r="3117" spans="1:17" hidden="1" x14ac:dyDescent="0.3">
      <c r="A3117" t="s">
        <v>6447</v>
      </c>
      <c r="B3117" t="s">
        <v>6448</v>
      </c>
      <c r="C3117" t="str">
        <f>IFERROR(VLOOKUP(Table1[[#This Row],[Ticker]],[1]!Table2[[Symbol]:[Industry]],2,FALSE),"-")</f>
        <v>-</v>
      </c>
      <c r="D3117" t="s">
        <v>1616</v>
      </c>
      <c r="E3117">
        <v>82.420320000000004</v>
      </c>
      <c r="F3117">
        <v>23.31</v>
      </c>
      <c r="G3117">
        <v>-0.26424488696548498</v>
      </c>
      <c r="H3117">
        <v>-8.8853016955463708</v>
      </c>
      <c r="I3117">
        <v>-55.721319194238902</v>
      </c>
      <c r="J3117">
        <v>3.9333934336010898</v>
      </c>
      <c r="K3117">
        <v>25.547673375724798</v>
      </c>
      <c r="L3117">
        <v>28.098256819122799</v>
      </c>
      <c r="M3117">
        <v>54.223432171322301</v>
      </c>
      <c r="N3117">
        <v>1.0603188279814999</v>
      </c>
      <c r="O3117">
        <v>92.835692835692797</v>
      </c>
      <c r="P3117">
        <v>35.130434782608603</v>
      </c>
      <c r="Q3117">
        <v>0.193022146774632</v>
      </c>
    </row>
    <row r="3118" spans="1:17" hidden="1" x14ac:dyDescent="0.3">
      <c r="A3118" t="s">
        <v>6449</v>
      </c>
      <c r="B3118" t="s">
        <v>6450</v>
      </c>
      <c r="C3118" t="str">
        <f>IFERROR(VLOOKUP(Table1[[#This Row],[Ticker]],[1]!Table2[[Symbol]:[Industry]],2,FALSE),"-")</f>
        <v>-</v>
      </c>
      <c r="D3118" t="s">
        <v>139</v>
      </c>
      <c r="E3118">
        <v>82.313999999999993</v>
      </c>
      <c r="F3118">
        <v>44.36</v>
      </c>
      <c r="G3118">
        <v>81.977998549788694</v>
      </c>
      <c r="H3118">
        <v>19.7838451682527</v>
      </c>
      <c r="I3118">
        <v>22.364574065595601</v>
      </c>
      <c r="J3118">
        <v>6.9952403772373302</v>
      </c>
      <c r="K3118">
        <v>39.3617708814784</v>
      </c>
      <c r="L3118">
        <v>33.043754998688598</v>
      </c>
      <c r="M3118">
        <v>61.494432813562597</v>
      </c>
      <c r="N3118">
        <v>0.31252383150239699</v>
      </c>
      <c r="O3118">
        <v>26.5779981965734</v>
      </c>
      <c r="P3118">
        <v>120.69651741293499</v>
      </c>
      <c r="Q3118">
        <v>9.9251522631427003E-2</v>
      </c>
    </row>
    <row r="3119" spans="1:17" hidden="1" x14ac:dyDescent="0.3">
      <c r="A3119" t="s">
        <v>6451</v>
      </c>
      <c r="B3119" t="s">
        <v>6452</v>
      </c>
      <c r="C3119" t="str">
        <f>IFERROR(VLOOKUP(Table1[[#This Row],[Ticker]],[1]!Table2[[Symbol]:[Industry]],2,FALSE),"-")</f>
        <v>-</v>
      </c>
      <c r="D3119" t="s">
        <v>5353</v>
      </c>
      <c r="E3119">
        <v>82.108440000000002</v>
      </c>
      <c r="F3119">
        <v>48.8</v>
      </c>
      <c r="G3119">
        <v>-26.701942880629598</v>
      </c>
      <c r="H3119">
        <v>0.79088122805921901</v>
      </c>
      <c r="I3119">
        <v>-28.663635553156801</v>
      </c>
      <c r="J3119">
        <v>0.84630061637333098</v>
      </c>
      <c r="K3119">
        <v>50.330395359684502</v>
      </c>
      <c r="L3119">
        <v>49.7690362761996</v>
      </c>
      <c r="M3119">
        <v>45.593989655253502</v>
      </c>
      <c r="N3119">
        <v>0.10176767676767599</v>
      </c>
      <c r="O3119">
        <v>24.569672131147499</v>
      </c>
      <c r="P3119">
        <v>21.302510564255499</v>
      </c>
    </row>
    <row r="3120" spans="1:17" hidden="1" x14ac:dyDescent="0.3">
      <c r="A3120" t="s">
        <v>6453</v>
      </c>
      <c r="B3120" t="s">
        <v>6454</v>
      </c>
      <c r="C3120" t="str">
        <f>IFERROR(VLOOKUP(Table1[[#This Row],[Ticker]],[1]!Table2[[Symbol]:[Industry]],2,FALSE),"-")</f>
        <v>-</v>
      </c>
      <c r="D3120" t="s">
        <v>4604</v>
      </c>
      <c r="E3120">
        <v>81.921419999999998</v>
      </c>
      <c r="F3120">
        <v>5.3</v>
      </c>
      <c r="G3120">
        <v>-101.775229255364</v>
      </c>
      <c r="H3120">
        <v>3.2281302240431602</v>
      </c>
      <c r="I3120">
        <v>-79.947416330181596</v>
      </c>
      <c r="J3120">
        <v>-4.1215264748657203</v>
      </c>
      <c r="K3120">
        <v>5.7504278207075696</v>
      </c>
      <c r="L3120">
        <v>9.4782361059520301</v>
      </c>
      <c r="M3120">
        <v>48.012218121872401</v>
      </c>
      <c r="N3120">
        <v>0.65516914230887702</v>
      </c>
      <c r="O3120">
        <v>289.05660377358402</v>
      </c>
      <c r="P3120">
        <v>17.673179396092301</v>
      </c>
      <c r="Q3120">
        <v>-5.1420314869570001E-2</v>
      </c>
    </row>
    <row r="3121" spans="1:17" hidden="1" x14ac:dyDescent="0.3">
      <c r="A3121" t="s">
        <v>6455</v>
      </c>
      <c r="B3121" t="s">
        <v>6456</v>
      </c>
      <c r="C3121" t="str">
        <f>IFERROR(VLOOKUP(Table1[[#This Row],[Ticker]],[1]!Table2[[Symbol]:[Industry]],2,FALSE),"-")</f>
        <v>-</v>
      </c>
      <c r="D3121" t="s">
        <v>359</v>
      </c>
      <c r="E3121">
        <v>81.906544299999993</v>
      </c>
      <c r="F3121">
        <v>18.53</v>
      </c>
      <c r="G3121">
        <v>202.910799996337</v>
      </c>
      <c r="H3121">
        <v>30.790881228059199</v>
      </c>
      <c r="I3121">
        <v>68.975033171706897</v>
      </c>
      <c r="J3121">
        <v>-0.362586696134371</v>
      </c>
      <c r="K3121">
        <v>15.9451296099312</v>
      </c>
      <c r="L3121">
        <v>12.746267626631701</v>
      </c>
      <c r="M3121">
        <v>73.2143082083103</v>
      </c>
      <c r="N3121">
        <v>1.2986514725353799</v>
      </c>
      <c r="O3121">
        <v>0</v>
      </c>
      <c r="P3121">
        <v>270.60000000000002</v>
      </c>
    </row>
    <row r="3122" spans="1:17" hidden="1" x14ac:dyDescent="0.3">
      <c r="A3122" t="s">
        <v>6457</v>
      </c>
      <c r="B3122" t="s">
        <v>6458</v>
      </c>
      <c r="C3122" t="str">
        <f>IFERROR(VLOOKUP(Table1[[#This Row],[Ticker]],[1]!Table2[[Symbol]:[Industry]],2,FALSE),"-")</f>
        <v>-</v>
      </c>
      <c r="D3122" t="s">
        <v>359</v>
      </c>
      <c r="E3122">
        <v>81.654259499999995</v>
      </c>
      <c r="F3122">
        <v>215.6</v>
      </c>
      <c r="G3122">
        <v>35.763586207084401</v>
      </c>
      <c r="H3122">
        <v>54.780159628251901</v>
      </c>
      <c r="I3122">
        <v>42.900671325946298</v>
      </c>
      <c r="J3122">
        <v>-11.4099036678481</v>
      </c>
      <c r="K3122">
        <v>165.67237309979399</v>
      </c>
      <c r="L3122">
        <v>147.03724574819299</v>
      </c>
      <c r="M3122">
        <v>63.226476601141698</v>
      </c>
      <c r="N3122">
        <v>3.0907873054782899</v>
      </c>
      <c r="O3122">
        <v>25.069573283858901</v>
      </c>
      <c r="P3122">
        <v>104.360189573459</v>
      </c>
      <c r="Q3122">
        <v>6.3537235856275007E-2</v>
      </c>
    </row>
    <row r="3123" spans="1:17" hidden="1" x14ac:dyDescent="0.3">
      <c r="A3123" t="s">
        <v>6459</v>
      </c>
      <c r="B3123" t="s">
        <v>6460</v>
      </c>
      <c r="C3123" t="str">
        <f>IFERROR(VLOOKUP(Table1[[#This Row],[Ticker]],[1]!Table2[[Symbol]:[Industry]],2,FALSE),"-")</f>
        <v>-</v>
      </c>
      <c r="D3123" t="s">
        <v>3532</v>
      </c>
      <c r="E3123">
        <v>81.442988999999997</v>
      </c>
      <c r="F3123">
        <v>179.65</v>
      </c>
      <c r="G3123">
        <v>1.70300721694963</v>
      </c>
      <c r="H3123">
        <v>12.151393567953001</v>
      </c>
      <c r="I3123">
        <v>1.10639081203075</v>
      </c>
      <c r="J3123">
        <v>2.2323582369137198</v>
      </c>
      <c r="K3123">
        <v>164.410433233129</v>
      </c>
      <c r="L3123">
        <v>150.43314137433501</v>
      </c>
      <c r="M3123">
        <v>80.169964262429005</v>
      </c>
      <c r="N3123">
        <v>1.3046118745449999</v>
      </c>
      <c r="O3123">
        <v>5.09323684942943</v>
      </c>
      <c r="P3123">
        <v>44.879032258064498</v>
      </c>
      <c r="Q3123">
        <v>0.10445181902240799</v>
      </c>
    </row>
    <row r="3124" spans="1:17" hidden="1" x14ac:dyDescent="0.3">
      <c r="A3124" t="s">
        <v>6461</v>
      </c>
      <c r="B3124" t="s">
        <v>6462</v>
      </c>
      <c r="C3124" t="str">
        <f>IFERROR(VLOOKUP(Table1[[#This Row],[Ticker]],[1]!Table2[[Symbol]:[Industry]],2,FALSE),"-")</f>
        <v>-</v>
      </c>
      <c r="D3124" t="s">
        <v>54</v>
      </c>
      <c r="E3124">
        <v>81.402749999999997</v>
      </c>
      <c r="F3124">
        <v>251.5</v>
      </c>
      <c r="G3124">
        <v>31.816224113998199</v>
      </c>
      <c r="H3124">
        <v>2.54301798019597</v>
      </c>
      <c r="I3124">
        <v>4.0028441093142701</v>
      </c>
      <c r="J3124">
        <v>-0.52073344752125295</v>
      </c>
      <c r="K3124">
        <v>226.33193276151701</v>
      </c>
      <c r="L3124">
        <v>199.48959699341799</v>
      </c>
      <c r="M3124">
        <v>50.145873966479797</v>
      </c>
      <c r="N3124">
        <v>0.59362226481790303</v>
      </c>
      <c r="O3124">
        <v>8.1510934393638195</v>
      </c>
      <c r="P3124">
        <v>85.335298452468706</v>
      </c>
      <c r="Q3124">
        <v>6.7543778201171994E-2</v>
      </c>
    </row>
    <row r="3125" spans="1:17" hidden="1" x14ac:dyDescent="0.3">
      <c r="A3125" t="s">
        <v>6463</v>
      </c>
      <c r="B3125" t="s">
        <v>6464</v>
      </c>
      <c r="C3125" t="str">
        <f>IFERROR(VLOOKUP(Table1[[#This Row],[Ticker]],[1]!Table2[[Symbol]:[Industry]],2,FALSE),"-")</f>
        <v>-</v>
      </c>
      <c r="D3125" t="s">
        <v>632</v>
      </c>
      <c r="E3125">
        <v>81.402652709999998</v>
      </c>
      <c r="F3125">
        <v>80.819999999999993</v>
      </c>
      <c r="G3125">
        <v>38.575684294455002</v>
      </c>
      <c r="H3125">
        <v>3.3253760589830499</v>
      </c>
      <c r="I3125">
        <v>0.49430580031958299</v>
      </c>
      <c r="J3125">
        <v>13.2066923773495</v>
      </c>
      <c r="K3125">
        <v>79.622640221440093</v>
      </c>
      <c r="L3125">
        <v>74.735782882026896</v>
      </c>
      <c r="M3125">
        <v>67.820861050254194</v>
      </c>
      <c r="N3125">
        <v>0.92193368130285402</v>
      </c>
      <c r="O3125">
        <v>17.421430339025001</v>
      </c>
      <c r="P3125">
        <v>72.692307692307594</v>
      </c>
      <c r="Q3125">
        <v>6.2259027621288002E-2</v>
      </c>
    </row>
    <row r="3126" spans="1:17" hidden="1" x14ac:dyDescent="0.3">
      <c r="A3126" t="s">
        <v>6465</v>
      </c>
      <c r="B3126" t="s">
        <v>6466</v>
      </c>
      <c r="C3126" t="str">
        <f>IFERROR(VLOOKUP(Table1[[#This Row],[Ticker]],[1]!Table2[[Symbol]:[Industry]],2,FALSE),"-")</f>
        <v>-</v>
      </c>
      <c r="D3126" t="s">
        <v>262</v>
      </c>
      <c r="E3126">
        <v>81.310963999999998</v>
      </c>
      <c r="F3126">
        <v>232.35</v>
      </c>
      <c r="G3126">
        <v>8.5393265416059396</v>
      </c>
      <c r="H3126">
        <v>7.9443216128237903</v>
      </c>
      <c r="I3126">
        <v>-8.7057735541167496</v>
      </c>
      <c r="J3126">
        <v>13.5812436988511</v>
      </c>
      <c r="K3126">
        <v>214.44898667409001</v>
      </c>
      <c r="L3126">
        <v>201.781439145213</v>
      </c>
      <c r="M3126">
        <v>84.668200812684105</v>
      </c>
      <c r="N3126">
        <v>1.36903245467012</v>
      </c>
      <c r="O3126">
        <v>15.257155153862699</v>
      </c>
      <c r="P3126">
        <v>58.438458915785802</v>
      </c>
      <c r="Q3126">
        <v>0.12149909052479101</v>
      </c>
    </row>
    <row r="3127" spans="1:17" hidden="1" x14ac:dyDescent="0.3">
      <c r="A3127" t="s">
        <v>6467</v>
      </c>
      <c r="B3127" t="s">
        <v>6468</v>
      </c>
      <c r="C3127" t="str">
        <f>IFERROR(VLOOKUP(Table1[[#This Row],[Ticker]],[1]!Table2[[Symbol]:[Industry]],2,FALSE),"-")</f>
        <v>-</v>
      </c>
      <c r="D3127" t="s">
        <v>2879</v>
      </c>
      <c r="E3127">
        <v>81.255164899999997</v>
      </c>
      <c r="F3127">
        <v>89</v>
      </c>
      <c r="G3127">
        <v>17.173182882557299</v>
      </c>
      <c r="H3127">
        <v>-5.2674643627511699</v>
      </c>
      <c r="I3127">
        <v>-27.551858140330701</v>
      </c>
      <c r="J3127">
        <v>-8.4100873104520898E-2</v>
      </c>
      <c r="K3127">
        <v>95.975591398621106</v>
      </c>
      <c r="L3127">
        <v>94.119137505135399</v>
      </c>
      <c r="M3127">
        <v>49.420404218069898</v>
      </c>
      <c r="N3127">
        <v>0.53390374331550805</v>
      </c>
      <c r="O3127">
        <v>53.808988764044898</v>
      </c>
      <c r="P3127">
        <v>61.818181818181799</v>
      </c>
    </row>
    <row r="3128" spans="1:17" hidden="1" x14ac:dyDescent="0.3">
      <c r="A3128" t="s">
        <v>6469</v>
      </c>
      <c r="B3128" t="s">
        <v>6470</v>
      </c>
      <c r="C3128" t="str">
        <f>IFERROR(VLOOKUP(Table1[[#This Row],[Ticker]],[1]!Table2[[Symbol]:[Industry]],2,FALSE),"-")</f>
        <v>-</v>
      </c>
      <c r="E3128">
        <v>81.222207699999998</v>
      </c>
      <c r="F3128">
        <v>58</v>
      </c>
      <c r="G3128">
        <v>-28.964801021828102</v>
      </c>
      <c r="H3128">
        <v>-6.7996897571176298</v>
      </c>
      <c r="I3128">
        <v>-20.4130785935887</v>
      </c>
      <c r="J3128">
        <v>-5.7459399421983903</v>
      </c>
      <c r="K3128">
        <v>59.200602761426602</v>
      </c>
      <c r="L3128">
        <v>57.968225823252801</v>
      </c>
      <c r="M3128">
        <v>34.436099507525299</v>
      </c>
      <c r="N3128">
        <v>0.56786708905073602</v>
      </c>
      <c r="O3128">
        <v>40.2068965517241</v>
      </c>
      <c r="P3128">
        <v>28.603104212860298</v>
      </c>
      <c r="Q3128">
        <v>-1.6668903935450001E-2</v>
      </c>
    </row>
    <row r="3129" spans="1:17" hidden="1" x14ac:dyDescent="0.3">
      <c r="A3129" t="s">
        <v>6471</v>
      </c>
      <c r="B3129" t="s">
        <v>6472</v>
      </c>
      <c r="C3129" t="str">
        <f>IFERROR(VLOOKUP(Table1[[#This Row],[Ticker]],[1]!Table2[[Symbol]:[Industry]],2,FALSE),"-")</f>
        <v>-</v>
      </c>
      <c r="D3129" t="s">
        <v>303</v>
      </c>
      <c r="E3129">
        <v>80.598077879999906</v>
      </c>
      <c r="F3129">
        <v>5.01</v>
      </c>
      <c r="G3129">
        <v>-103.720146313684</v>
      </c>
      <c r="H3129">
        <v>-6.6919205230352103</v>
      </c>
      <c r="I3129">
        <v>-81.2968030893594</v>
      </c>
      <c r="J3129">
        <v>-2.5143159140826299</v>
      </c>
      <c r="K3129">
        <v>5.4041329430469203</v>
      </c>
      <c r="L3129">
        <v>9.1758657618434292</v>
      </c>
      <c r="M3129">
        <v>40.473165863634797</v>
      </c>
      <c r="N3129">
        <v>0.79878641510742598</v>
      </c>
      <c r="O3129">
        <v>371.05788423153598</v>
      </c>
      <c r="P3129">
        <v>6.5957446808510403</v>
      </c>
      <c r="Q3129">
        <v>0.15357590192377299</v>
      </c>
    </row>
    <row r="3130" spans="1:17" hidden="1" x14ac:dyDescent="0.3">
      <c r="A3130" t="s">
        <v>6473</v>
      </c>
      <c r="B3130" t="s">
        <v>6474</v>
      </c>
      <c r="C3130" t="str">
        <f>IFERROR(VLOOKUP(Table1[[#This Row],[Ticker]],[1]!Table2[[Symbol]:[Industry]],2,FALSE),"-")</f>
        <v>-</v>
      </c>
      <c r="D3130" t="s">
        <v>412</v>
      </c>
      <c r="E3130">
        <v>80.52242536</v>
      </c>
      <c r="F3130">
        <v>61</v>
      </c>
      <c r="G3130">
        <v>80.218543409075806</v>
      </c>
      <c r="H3130">
        <v>-18.6676734780009</v>
      </c>
      <c r="I3130">
        <v>25.524281025302599</v>
      </c>
      <c r="J3130">
        <v>-8.9967319176666205</v>
      </c>
      <c r="K3130">
        <v>67.695970100844207</v>
      </c>
      <c r="L3130">
        <v>51.474307716095801</v>
      </c>
      <c r="M3130">
        <v>26.330262269684901</v>
      </c>
      <c r="N3130">
        <v>0.40582887467919398</v>
      </c>
      <c r="O3130">
        <v>50.983606557377001</v>
      </c>
      <c r="P3130">
        <v>170.87033747779699</v>
      </c>
      <c r="Q3130">
        <v>0.143178407067835</v>
      </c>
    </row>
    <row r="3131" spans="1:17" hidden="1" x14ac:dyDescent="0.3">
      <c r="A3131" t="s">
        <v>6475</v>
      </c>
      <c r="B3131" t="s">
        <v>6476</v>
      </c>
      <c r="C3131" t="str">
        <f>IFERROR(VLOOKUP(Table1[[#This Row],[Ticker]],[1]!Table2[[Symbol]:[Industry]],2,FALSE),"-")</f>
        <v>-</v>
      </c>
      <c r="D3131" t="s">
        <v>92</v>
      </c>
      <c r="E3131">
        <v>80.354803200000006</v>
      </c>
      <c r="F3131">
        <v>37.03</v>
      </c>
      <c r="G3131">
        <v>1.6876542965630901</v>
      </c>
      <c r="H3131">
        <v>29.598790832578999</v>
      </c>
      <c r="I3131">
        <v>-9.1674161663945597</v>
      </c>
      <c r="J3131">
        <v>10.393818683161101</v>
      </c>
      <c r="K3131">
        <v>30.9212072693526</v>
      </c>
      <c r="L3131">
        <v>30.317115135448699</v>
      </c>
      <c r="M3131">
        <v>82.4103582252514</v>
      </c>
      <c r="N3131">
        <v>2.9237337993655901</v>
      </c>
      <c r="O3131">
        <v>14.474750202538401</v>
      </c>
      <c r="P3131">
        <v>60.303030303030297</v>
      </c>
      <c r="Q3131">
        <v>8.8349536180467994E-2</v>
      </c>
    </row>
    <row r="3132" spans="1:17" hidden="1" x14ac:dyDescent="0.3">
      <c r="A3132" t="s">
        <v>6477</v>
      </c>
      <c r="B3132" t="s">
        <v>6478</v>
      </c>
      <c r="C3132" t="str">
        <f>IFERROR(VLOOKUP(Table1[[#This Row],[Ticker]],[1]!Table2[[Symbol]:[Industry]],2,FALSE),"-")</f>
        <v>-</v>
      </c>
      <c r="D3132" t="s">
        <v>1479</v>
      </c>
      <c r="E3132">
        <v>80.353907750000005</v>
      </c>
      <c r="F3132">
        <v>77.63</v>
      </c>
      <c r="G3132">
        <v>-20.426216717951299</v>
      </c>
      <c r="H3132">
        <v>-1.19425677618705</v>
      </c>
      <c r="I3132">
        <v>-14.589331267435099</v>
      </c>
      <c r="J3132">
        <v>-1.7739909694354801</v>
      </c>
      <c r="K3132">
        <v>76.634633481638204</v>
      </c>
      <c r="L3132">
        <v>75.969273552608698</v>
      </c>
      <c r="M3132">
        <v>61.889205316986001</v>
      </c>
      <c r="N3132">
        <v>0.67853793812603602</v>
      </c>
      <c r="O3132">
        <v>26.626304263815499</v>
      </c>
      <c r="P3132">
        <v>28.846473029045601</v>
      </c>
      <c r="Q3132">
        <v>-3.480258511432E-3</v>
      </c>
    </row>
    <row r="3133" spans="1:17" hidden="1" x14ac:dyDescent="0.3">
      <c r="A3133" t="s">
        <v>6479</v>
      </c>
      <c r="B3133" t="s">
        <v>6480</v>
      </c>
      <c r="C3133" t="str">
        <f>IFERROR(VLOOKUP(Table1[[#This Row],[Ticker]],[1]!Table2[[Symbol]:[Industry]],2,FALSE),"-")</f>
        <v>-</v>
      </c>
      <c r="D3133" t="s">
        <v>1603</v>
      </c>
      <c r="E3133">
        <v>80.159160258</v>
      </c>
      <c r="F3133">
        <v>6.67</v>
      </c>
      <c r="G3133">
        <v>96.3374500282887</v>
      </c>
      <c r="H3133">
        <v>19.521326474749898</v>
      </c>
      <c r="I3133">
        <v>11.721322977061501</v>
      </c>
      <c r="J3133">
        <v>-11.003935199379701</v>
      </c>
      <c r="K3133">
        <v>6.2892487025318697</v>
      </c>
      <c r="L3133">
        <v>5.1448324091921496</v>
      </c>
      <c r="M3133">
        <v>36.240655922054799</v>
      </c>
      <c r="N3133">
        <v>0.15884356212071299</v>
      </c>
      <c r="O3133">
        <v>32.533733133433202</v>
      </c>
      <c r="P3133">
        <v>142.54545454545399</v>
      </c>
      <c r="Q3133">
        <v>9.4527066354613998E-2</v>
      </c>
    </row>
    <row r="3134" spans="1:17" hidden="1" x14ac:dyDescent="0.3">
      <c r="A3134" t="s">
        <v>6481</v>
      </c>
      <c r="B3134" t="s">
        <v>6482</v>
      </c>
      <c r="C3134" t="str">
        <f>IFERROR(VLOOKUP(Table1[[#This Row],[Ticker]],[1]!Table2[[Symbol]:[Industry]],2,FALSE),"-")</f>
        <v>-</v>
      </c>
      <c r="E3134">
        <v>80.138567800000004</v>
      </c>
      <c r="F3134">
        <v>17.34</v>
      </c>
      <c r="G3134">
        <v>14.375405985852399</v>
      </c>
      <c r="H3134">
        <v>-29.8364705300827</v>
      </c>
      <c r="I3134">
        <v>-17.687244194009001</v>
      </c>
      <c r="J3134">
        <v>-10.9265147240353</v>
      </c>
      <c r="K3134">
        <v>23.6154589197983</v>
      </c>
      <c r="L3134">
        <v>21.656754761118702</v>
      </c>
      <c r="M3134">
        <v>31.193159485968</v>
      </c>
      <c r="N3134">
        <v>0.47250561699447802</v>
      </c>
      <c r="O3134">
        <v>118.569780853517</v>
      </c>
      <c r="P3134">
        <v>97.945205479452</v>
      </c>
      <c r="Q3134">
        <v>7.3082559380155995E-2</v>
      </c>
    </row>
    <row r="3135" spans="1:17" hidden="1" x14ac:dyDescent="0.3">
      <c r="A3135" t="s">
        <v>6483</v>
      </c>
      <c r="B3135" t="s">
        <v>6484</v>
      </c>
      <c r="C3135" t="str">
        <f>IFERROR(VLOOKUP(Table1[[#This Row],[Ticker]],[1]!Table2[[Symbol]:[Industry]],2,FALSE),"-")</f>
        <v>-</v>
      </c>
      <c r="D3135" t="s">
        <v>561</v>
      </c>
      <c r="E3135">
        <v>80.083928749999998</v>
      </c>
      <c r="F3135">
        <v>64</v>
      </c>
      <c r="G3135">
        <v>21.535991519653901</v>
      </c>
      <c r="H3135">
        <v>19.489248182910298</v>
      </c>
      <c r="I3135">
        <v>63.6500441510657</v>
      </c>
      <c r="J3135">
        <v>-0.33456510523086103</v>
      </c>
      <c r="K3135">
        <v>53.730445947898097</v>
      </c>
      <c r="L3135">
        <v>43.196167256993697</v>
      </c>
      <c r="M3135">
        <v>56.414996819513398</v>
      </c>
      <c r="N3135">
        <v>1.0919431279620799</v>
      </c>
      <c r="O3135">
        <v>3.2812499999999898</v>
      </c>
      <c r="P3135">
        <v>133.576642335766</v>
      </c>
      <c r="Q3135">
        <v>0.106336190353402</v>
      </c>
    </row>
    <row r="3136" spans="1:17" hidden="1" x14ac:dyDescent="0.3">
      <c r="A3136" t="s">
        <v>6485</v>
      </c>
      <c r="B3136" t="s">
        <v>6486</v>
      </c>
      <c r="C3136" t="str">
        <f>IFERROR(VLOOKUP(Table1[[#This Row],[Ticker]],[1]!Table2[[Symbol]:[Industry]],2,FALSE),"-")</f>
        <v>-</v>
      </c>
      <c r="D3136" t="s">
        <v>971</v>
      </c>
      <c r="E3136">
        <v>79.944479299999998</v>
      </c>
      <c r="F3136">
        <v>95</v>
      </c>
      <c r="G3136">
        <v>-2.2816898681785598</v>
      </c>
      <c r="H3136">
        <v>0.70316192981361103</v>
      </c>
      <c r="I3136">
        <v>-8.6659219037990507</v>
      </c>
      <c r="J3136">
        <v>-5.5945158790693004</v>
      </c>
      <c r="K3136">
        <v>93.3309402731972</v>
      </c>
      <c r="L3136">
        <v>89.352847240945195</v>
      </c>
      <c r="M3136">
        <v>62.0798307458316</v>
      </c>
      <c r="N3136">
        <v>1.44806121924913</v>
      </c>
      <c r="O3136">
        <v>15.684210526315701</v>
      </c>
      <c r="P3136">
        <v>40.865954922894403</v>
      </c>
      <c r="Q3136">
        <v>2.0915162024083001E-2</v>
      </c>
    </row>
    <row r="3137" spans="1:17" hidden="1" x14ac:dyDescent="0.3">
      <c r="A3137" t="s">
        <v>6487</v>
      </c>
      <c r="B3137" t="s">
        <v>6488</v>
      </c>
      <c r="C3137" t="str">
        <f>IFERROR(VLOOKUP(Table1[[#This Row],[Ticker]],[1]!Table2[[Symbol]:[Industry]],2,FALSE),"-")</f>
        <v>-</v>
      </c>
      <c r="D3137" t="s">
        <v>528</v>
      </c>
      <c r="E3137">
        <v>79.861949999999993</v>
      </c>
      <c r="F3137">
        <v>6.38</v>
      </c>
      <c r="G3137">
        <v>5.1194760432670599</v>
      </c>
      <c r="H3137">
        <v>-3.8215218727159699</v>
      </c>
      <c r="I3137">
        <v>-34.177858939995197</v>
      </c>
      <c r="J3137">
        <v>-2.2449155161894199</v>
      </c>
      <c r="K3137">
        <v>6.6042812378192703</v>
      </c>
      <c r="L3137">
        <v>6.6116720603844303</v>
      </c>
      <c r="M3137">
        <v>39.387957225506</v>
      </c>
      <c r="N3137">
        <v>0.22578000278074001</v>
      </c>
      <c r="O3137">
        <v>79.780564263322901</v>
      </c>
      <c r="P3137">
        <v>38.695652173912997</v>
      </c>
      <c r="Q3137">
        <v>4.4591631566899999E-3</v>
      </c>
    </row>
    <row r="3138" spans="1:17" hidden="1" x14ac:dyDescent="0.3">
      <c r="A3138" t="s">
        <v>6489</v>
      </c>
      <c r="B3138" t="s">
        <v>6490</v>
      </c>
      <c r="C3138" t="str">
        <f>IFERROR(VLOOKUP(Table1[[#This Row],[Ticker]],[1]!Table2[[Symbol]:[Industry]],2,FALSE),"-")</f>
        <v>-</v>
      </c>
      <c r="D3138" t="s">
        <v>3532</v>
      </c>
      <c r="E3138">
        <v>79.417354743999994</v>
      </c>
      <c r="F3138">
        <v>71.44</v>
      </c>
      <c r="G3138">
        <v>-48.118530601251102</v>
      </c>
      <c r="H3138">
        <v>-0.87578543860743996</v>
      </c>
      <c r="I3138">
        <v>-11.8074815499431</v>
      </c>
      <c r="J3138">
        <v>-1.1390703345148501</v>
      </c>
      <c r="K3138">
        <v>73.262363091312395</v>
      </c>
      <c r="L3138">
        <v>69.575774084577901</v>
      </c>
      <c r="M3138">
        <v>25.223788617929799</v>
      </c>
      <c r="N3138">
        <v>0</v>
      </c>
      <c r="O3138">
        <v>22.4804031354983</v>
      </c>
      <c r="P3138">
        <v>55.948482864003402</v>
      </c>
    </row>
    <row r="3139" spans="1:17" hidden="1" x14ac:dyDescent="0.3">
      <c r="A3139" t="s">
        <v>6491</v>
      </c>
      <c r="B3139" t="s">
        <v>6492</v>
      </c>
      <c r="C3139" t="str">
        <f>IFERROR(VLOOKUP(Table1[[#This Row],[Ticker]],[1]!Table2[[Symbol]:[Industry]],2,FALSE),"-")</f>
        <v>-</v>
      </c>
      <c r="D3139" t="s">
        <v>262</v>
      </c>
      <c r="E3139">
        <v>79.383309209999993</v>
      </c>
      <c r="F3139">
        <v>26.3</v>
      </c>
      <c r="G3139">
        <v>-20.1809115536321</v>
      </c>
      <c r="H3139">
        <v>18.302296753173302</v>
      </c>
      <c r="I3139">
        <v>-6.7807948512018097</v>
      </c>
      <c r="J3139">
        <v>13.5862043907598</v>
      </c>
      <c r="K3139">
        <v>22.667566155201399</v>
      </c>
      <c r="L3139">
        <v>22.420312472865799</v>
      </c>
      <c r="M3139">
        <v>66.451627890805796</v>
      </c>
      <c r="N3139">
        <v>3.5016636046519398</v>
      </c>
      <c r="O3139">
        <v>33.840304182509499</v>
      </c>
      <c r="Q3139">
        <v>6.5425941847801997E-2</v>
      </c>
    </row>
    <row r="3140" spans="1:17" hidden="1" x14ac:dyDescent="0.3">
      <c r="A3140" t="s">
        <v>6493</v>
      </c>
      <c r="B3140" t="s">
        <v>6494</v>
      </c>
      <c r="C3140" t="str">
        <f>IFERROR(VLOOKUP(Table1[[#This Row],[Ticker]],[1]!Table2[[Symbol]:[Industry]],2,FALSE),"-")</f>
        <v>-</v>
      </c>
      <c r="D3140" t="s">
        <v>446</v>
      </c>
      <c r="E3140">
        <v>79.38</v>
      </c>
      <c r="F3140">
        <v>84.5</v>
      </c>
      <c r="G3140">
        <v>-27.028682576935001</v>
      </c>
      <c r="H3140">
        <v>11.461876899054801</v>
      </c>
      <c r="I3140">
        <v>-0.70491483476571604</v>
      </c>
      <c r="J3140">
        <v>-1.1390703345148501</v>
      </c>
      <c r="K3140">
        <v>80.2497957511914</v>
      </c>
      <c r="L3140">
        <v>71.871168878541496</v>
      </c>
      <c r="M3140">
        <v>49.320098955836499</v>
      </c>
      <c r="N3140">
        <v>0.73124999999999996</v>
      </c>
      <c r="O3140">
        <v>5.3846153846153797</v>
      </c>
      <c r="P3140">
        <v>56.481481481481403</v>
      </c>
      <c r="Q3140">
        <v>9.7304189520624002E-2</v>
      </c>
    </row>
    <row r="3141" spans="1:17" hidden="1" x14ac:dyDescent="0.3">
      <c r="A3141" t="s">
        <v>6495</v>
      </c>
      <c r="B3141" t="s">
        <v>6496</v>
      </c>
      <c r="C3141" t="str">
        <f>IFERROR(VLOOKUP(Table1[[#This Row],[Ticker]],[1]!Table2[[Symbol]:[Industry]],2,FALSE),"-")</f>
        <v>-</v>
      </c>
      <c r="D3141" t="s">
        <v>1616</v>
      </c>
      <c r="E3141">
        <v>79.2</v>
      </c>
      <c r="F3141">
        <v>1.42</v>
      </c>
      <c r="G3141">
        <v>154.235755113034</v>
      </c>
      <c r="H3141">
        <v>32.457547894725799</v>
      </c>
      <c r="I3141">
        <v>47.235902736924302</v>
      </c>
      <c r="J3141">
        <v>18.860929665485099</v>
      </c>
      <c r="K3141">
        <v>1.1286816920720699</v>
      </c>
      <c r="L3141">
        <v>0.93572059302652699</v>
      </c>
      <c r="M3141">
        <v>90.705839546636895</v>
      </c>
      <c r="N3141">
        <v>1.3799982029889499</v>
      </c>
      <c r="O3141">
        <v>1.40845070422535</v>
      </c>
      <c r="P3141">
        <v>195.833333333333</v>
      </c>
      <c r="Q3141">
        <v>0.11672599053786201</v>
      </c>
    </row>
    <row r="3142" spans="1:17" hidden="1" x14ac:dyDescent="0.3">
      <c r="A3142" t="s">
        <v>6497</v>
      </c>
      <c r="B3142" t="s">
        <v>6498</v>
      </c>
      <c r="C3142" t="str">
        <f>IFERROR(VLOOKUP(Table1[[#This Row],[Ticker]],[1]!Table2[[Symbol]:[Industry]],2,FALSE),"-")</f>
        <v>-</v>
      </c>
      <c r="D3142" t="s">
        <v>473</v>
      </c>
      <c r="E3142">
        <v>79.176839999999999</v>
      </c>
      <c r="F3142">
        <v>58.91</v>
      </c>
      <c r="G3142">
        <v>-2.8030379904137499</v>
      </c>
      <c r="H3142">
        <v>20.770047894725799</v>
      </c>
      <c r="I3142">
        <v>-20.097406412027201</v>
      </c>
      <c r="J3142">
        <v>4.4295429361414396</v>
      </c>
      <c r="K3142">
        <v>52.480016434567098</v>
      </c>
      <c r="L3142">
        <v>50.484442286109598</v>
      </c>
      <c r="M3142">
        <v>65.592587852221797</v>
      </c>
      <c r="N3142">
        <v>1.35217404250637</v>
      </c>
      <c r="O3142">
        <v>28.670853844848001</v>
      </c>
      <c r="P3142">
        <v>40.933014354066898</v>
      </c>
      <c r="Q3142">
        <v>5.5735614514552001E-2</v>
      </c>
    </row>
    <row r="3143" spans="1:17" hidden="1" x14ac:dyDescent="0.3">
      <c r="A3143" t="s">
        <v>6499</v>
      </c>
      <c r="B3143" t="s">
        <v>6500</v>
      </c>
      <c r="C3143" t="str">
        <f>IFERROR(VLOOKUP(Table1[[#This Row],[Ticker]],[1]!Table2[[Symbol]:[Industry]],2,FALSE),"-")</f>
        <v>-</v>
      </c>
      <c r="D3143" t="s">
        <v>2205</v>
      </c>
      <c r="E3143">
        <v>79.130892736000007</v>
      </c>
      <c r="F3143">
        <v>49.81</v>
      </c>
      <c r="G3143">
        <v>3.7388373966046</v>
      </c>
      <c r="H3143">
        <v>3.0850512325096</v>
      </c>
      <c r="I3143">
        <v>-3.95299352496462</v>
      </c>
      <c r="J3143">
        <v>-3.2961383973420699</v>
      </c>
      <c r="K3143">
        <v>44.476234108679598</v>
      </c>
      <c r="L3143">
        <v>42.7954168561877</v>
      </c>
      <c r="M3143">
        <v>56.271673424916301</v>
      </c>
      <c r="N3143">
        <v>1.27146381410011</v>
      </c>
      <c r="O3143">
        <v>23.0676570969684</v>
      </c>
      <c r="P3143">
        <v>60.315416800772397</v>
      </c>
      <c r="Q3143">
        <v>8.7842306277560005E-3</v>
      </c>
    </row>
    <row r="3144" spans="1:17" hidden="1" x14ac:dyDescent="0.3">
      <c r="A3144" t="s">
        <v>6501</v>
      </c>
      <c r="B3144" t="s">
        <v>6502</v>
      </c>
      <c r="C3144" t="str">
        <f>IFERROR(VLOOKUP(Table1[[#This Row],[Ticker]],[1]!Table2[[Symbol]:[Industry]],2,FALSE),"-")</f>
        <v>-</v>
      </c>
      <c r="D3144" t="s">
        <v>561</v>
      </c>
      <c r="E3144">
        <v>79.054492499999995</v>
      </c>
      <c r="F3144">
        <v>62.35</v>
      </c>
      <c r="G3144">
        <v>-18.405073606379599</v>
      </c>
      <c r="H3144">
        <v>32.885340622249501</v>
      </c>
      <c r="I3144">
        <v>-4.2598922170203899</v>
      </c>
      <c r="J3144">
        <v>20.762457679067499</v>
      </c>
      <c r="K3144">
        <v>53.267385767197297</v>
      </c>
      <c r="L3144">
        <v>51.611413190618599</v>
      </c>
      <c r="M3144">
        <v>63.856940277681097</v>
      </c>
      <c r="N3144">
        <v>4.9309608540925201</v>
      </c>
      <c r="O3144">
        <v>26.7040898155573</v>
      </c>
      <c r="P3144">
        <v>40.112359550561798</v>
      </c>
      <c r="Q3144">
        <v>4.6953186520668003E-2</v>
      </c>
    </row>
    <row r="3145" spans="1:17" hidden="1" x14ac:dyDescent="0.3">
      <c r="A3145" t="s">
        <v>6503</v>
      </c>
      <c r="B3145" t="s">
        <v>6504</v>
      </c>
      <c r="C3145" t="str">
        <f>IFERROR(VLOOKUP(Table1[[#This Row],[Ticker]],[1]!Table2[[Symbol]:[Industry]],2,FALSE),"-")</f>
        <v>-</v>
      </c>
      <c r="D3145" t="s">
        <v>2205</v>
      </c>
      <c r="E3145">
        <v>78.88</v>
      </c>
      <c r="F3145">
        <v>170.15</v>
      </c>
      <c r="G3145">
        <v>-29.167106421788599</v>
      </c>
      <c r="H3145">
        <v>10.017887098900699</v>
      </c>
      <c r="I3145">
        <v>-32.521018998414597</v>
      </c>
      <c r="J3145">
        <v>5.1405855961338599E-2</v>
      </c>
      <c r="K3145">
        <v>175.248105606037</v>
      </c>
      <c r="L3145">
        <v>176.706375628774</v>
      </c>
      <c r="M3145">
        <v>50.207587377988297</v>
      </c>
      <c r="N3145">
        <v>0.36491105988779099</v>
      </c>
      <c r="O3145">
        <v>61.210696444313797</v>
      </c>
      <c r="P3145">
        <v>36.941649899396303</v>
      </c>
      <c r="Q3145">
        <v>0.12481874232965599</v>
      </c>
    </row>
    <row r="3146" spans="1:17" hidden="1" x14ac:dyDescent="0.3">
      <c r="A3146" t="s">
        <v>6505</v>
      </c>
      <c r="B3146" t="s">
        <v>6506</v>
      </c>
      <c r="C3146" t="str">
        <f>IFERROR(VLOOKUP(Table1[[#This Row],[Ticker]],[1]!Table2[[Symbol]:[Industry]],2,FALSE),"-")</f>
        <v>-</v>
      </c>
      <c r="D3146" t="s">
        <v>265</v>
      </c>
      <c r="E3146">
        <v>78.792000000000002</v>
      </c>
      <c r="F3146">
        <v>32.17</v>
      </c>
      <c r="G3146">
        <v>23.062358438450101</v>
      </c>
      <c r="H3146">
        <v>0.41514655131699202</v>
      </c>
      <c r="I3146">
        <v>14.2954200659027</v>
      </c>
      <c r="J3146">
        <v>2.9709620279447</v>
      </c>
      <c r="K3146">
        <v>30.8536073961582</v>
      </c>
      <c r="L3146">
        <v>25.690063640243899</v>
      </c>
      <c r="M3146">
        <v>50.308072486788497</v>
      </c>
      <c r="N3146">
        <v>0.57539400965494603</v>
      </c>
      <c r="O3146">
        <v>20.2673298103823</v>
      </c>
      <c r="P3146">
        <v>77.245179063360894</v>
      </c>
      <c r="Q3146">
        <v>8.5969943996123996E-2</v>
      </c>
    </row>
    <row r="3147" spans="1:17" hidden="1" x14ac:dyDescent="0.3">
      <c r="A3147" t="s">
        <v>6507</v>
      </c>
      <c r="B3147" t="s">
        <v>6508</v>
      </c>
      <c r="C3147" t="str">
        <f>IFERROR(VLOOKUP(Table1[[#This Row],[Ticker]],[1]!Table2[[Symbol]:[Industry]],2,FALSE),"-")</f>
        <v>-</v>
      </c>
      <c r="D3147" t="s">
        <v>113</v>
      </c>
      <c r="E3147">
        <v>78.644000000000005</v>
      </c>
      <c r="F3147">
        <v>1896.9</v>
      </c>
      <c r="G3147">
        <v>83.334671026082901</v>
      </c>
      <c r="H3147">
        <v>2.5378480560275101</v>
      </c>
      <c r="I3147">
        <v>5.0242764235392299</v>
      </c>
      <c r="J3147">
        <v>-0.63041813504140498</v>
      </c>
      <c r="K3147">
        <v>1905.59461223685</v>
      </c>
      <c r="L3147">
        <v>1629.6349025146101</v>
      </c>
      <c r="M3147">
        <v>58.268639819798501</v>
      </c>
      <c r="N3147">
        <v>0.61659662547826599</v>
      </c>
      <c r="O3147">
        <v>30.423322262639001</v>
      </c>
      <c r="P3147">
        <v>127.17365269461</v>
      </c>
      <c r="Q3147">
        <v>0.10025887367412301</v>
      </c>
    </row>
    <row r="3148" spans="1:17" hidden="1" x14ac:dyDescent="0.3">
      <c r="A3148" t="s">
        <v>6509</v>
      </c>
      <c r="B3148" t="s">
        <v>6510</v>
      </c>
      <c r="C3148" t="str">
        <f>IFERROR(VLOOKUP(Table1[[#This Row],[Ticker]],[1]!Table2[[Symbol]:[Industry]],2,FALSE),"-")</f>
        <v>-</v>
      </c>
      <c r="D3148" t="s">
        <v>785</v>
      </c>
      <c r="E3148">
        <v>78.442920000000001</v>
      </c>
      <c r="F3148">
        <v>76.5</v>
      </c>
      <c r="G3148">
        <v>-25.398624150266901</v>
      </c>
      <c r="H3148">
        <v>4.1582281668347401</v>
      </c>
      <c r="I3148">
        <v>-8.3917280980319902</v>
      </c>
      <c r="J3148">
        <v>-6.4151439541467496</v>
      </c>
      <c r="K3148">
        <v>75.414804488361497</v>
      </c>
      <c r="L3148">
        <v>73.726309271374802</v>
      </c>
      <c r="M3148">
        <v>52.878713938397297</v>
      </c>
      <c r="N3148">
        <v>1.4433550245633799</v>
      </c>
      <c r="O3148">
        <v>49.934640522875803</v>
      </c>
      <c r="P3148">
        <v>32.238547968885001</v>
      </c>
      <c r="Q3148">
        <v>0.13566068304905901</v>
      </c>
    </row>
    <row r="3149" spans="1:17" hidden="1" x14ac:dyDescent="0.3">
      <c r="A3149" t="s">
        <v>6511</v>
      </c>
      <c r="B3149" t="s">
        <v>6512</v>
      </c>
      <c r="C3149" t="str">
        <f>IFERROR(VLOOKUP(Table1[[#This Row],[Ticker]],[1]!Table2[[Symbol]:[Industry]],2,FALSE),"-")</f>
        <v>-</v>
      </c>
      <c r="D3149" t="s">
        <v>51</v>
      </c>
      <c r="E3149">
        <v>78.331500000000005</v>
      </c>
      <c r="F3149">
        <v>67.349999999999994</v>
      </c>
      <c r="G3149">
        <v>-83.219669904242593</v>
      </c>
      <c r="H3149">
        <v>-25.217890701765299</v>
      </c>
      <c r="I3149">
        <v>-67.583158643989094</v>
      </c>
      <c r="J3149">
        <v>5.6720751763210702</v>
      </c>
      <c r="M3149">
        <v>33.547936416585898</v>
      </c>
      <c r="O3149">
        <v>136.67409057163999</v>
      </c>
      <c r="P3149">
        <v>4.9065420560747404</v>
      </c>
    </row>
    <row r="3150" spans="1:17" hidden="1" x14ac:dyDescent="0.3">
      <c r="A3150" t="s">
        <v>6513</v>
      </c>
      <c r="B3150" t="s">
        <v>6514</v>
      </c>
      <c r="C3150" t="str">
        <f>IFERROR(VLOOKUP(Table1[[#This Row],[Ticker]],[1]!Table2[[Symbol]:[Industry]],2,FALSE),"-")</f>
        <v>-</v>
      </c>
      <c r="D3150" t="s">
        <v>54</v>
      </c>
      <c r="E3150">
        <v>78.025264199999995</v>
      </c>
      <c r="F3150">
        <v>90.35</v>
      </c>
      <c r="G3150">
        <v>55.038373235349901</v>
      </c>
      <c r="H3150">
        <v>-6.3888682425269003</v>
      </c>
      <c r="I3150">
        <v>-27.085344416692699</v>
      </c>
      <c r="J3150">
        <v>-25.7524723963705</v>
      </c>
      <c r="K3150">
        <v>95.555183910896503</v>
      </c>
      <c r="L3150">
        <v>89.963599283029794</v>
      </c>
      <c r="M3150">
        <v>41.386003517242798</v>
      </c>
      <c r="N3150">
        <v>4.3932420157686298</v>
      </c>
      <c r="O3150">
        <v>31.543995572772499</v>
      </c>
      <c r="P3150">
        <v>84.802618122315394</v>
      </c>
    </row>
    <row r="3151" spans="1:17" hidden="1" x14ac:dyDescent="0.3">
      <c r="A3151" t="s">
        <v>6515</v>
      </c>
      <c r="B3151" t="s">
        <v>6516</v>
      </c>
      <c r="C3151" t="str">
        <f>IFERROR(VLOOKUP(Table1[[#This Row],[Ticker]],[1]!Table2[[Symbol]:[Industry]],2,FALSE),"-")</f>
        <v>-</v>
      </c>
      <c r="D3151" t="s">
        <v>306</v>
      </c>
      <c r="E3151">
        <v>77.855999999999995</v>
      </c>
      <c r="F3151">
        <v>97.32</v>
      </c>
      <c r="G3151">
        <v>458.98348651049298</v>
      </c>
      <c r="H3151">
        <v>31.857438783978399</v>
      </c>
      <c r="I3151">
        <v>158.93623943726101</v>
      </c>
      <c r="J3151">
        <v>9.1010746586885798</v>
      </c>
      <c r="K3151">
        <v>75.085161725510403</v>
      </c>
      <c r="L3151">
        <v>46.030990661347197</v>
      </c>
      <c r="M3151">
        <v>100</v>
      </c>
      <c r="N3151">
        <v>1.4575098814229199</v>
      </c>
      <c r="O3151">
        <v>0</v>
      </c>
      <c r="P3151">
        <v>488.74773139745901</v>
      </c>
    </row>
    <row r="3152" spans="1:17" hidden="1" x14ac:dyDescent="0.3">
      <c r="A3152" t="s">
        <v>6517</v>
      </c>
      <c r="B3152" t="s">
        <v>6518</v>
      </c>
      <c r="C3152" t="str">
        <f>IFERROR(VLOOKUP(Table1[[#This Row],[Ticker]],[1]!Table2[[Symbol]:[Industry]],2,FALSE),"-")</f>
        <v>-</v>
      </c>
      <c r="D3152" t="s">
        <v>1479</v>
      </c>
      <c r="E3152">
        <v>77.704674999999995</v>
      </c>
      <c r="F3152">
        <v>268.75</v>
      </c>
      <c r="G3152">
        <v>34.107706332546698</v>
      </c>
      <c r="H3152">
        <v>-3.9794248252691702</v>
      </c>
      <c r="I3152">
        <v>-12.6552020050393</v>
      </c>
      <c r="J3152">
        <v>0.76495142573382702</v>
      </c>
      <c r="K3152">
        <v>264.98301239098799</v>
      </c>
      <c r="L3152">
        <v>254.61971097892899</v>
      </c>
      <c r="M3152">
        <v>51.354541838264602</v>
      </c>
      <c r="N3152">
        <v>1.2030813394608899</v>
      </c>
      <c r="O3152">
        <v>35.4418604651162</v>
      </c>
      <c r="P3152">
        <v>67.96875</v>
      </c>
      <c r="Q3152">
        <v>7.3270075322479006E-2</v>
      </c>
    </row>
    <row r="3153" spans="1:17" hidden="1" x14ac:dyDescent="0.3">
      <c r="A3153" t="s">
        <v>6519</v>
      </c>
      <c r="B3153" t="s">
        <v>6520</v>
      </c>
      <c r="C3153" t="str">
        <f>IFERROR(VLOOKUP(Table1[[#This Row],[Ticker]],[1]!Table2[[Symbol]:[Industry]],2,FALSE),"-")</f>
        <v>-</v>
      </c>
      <c r="D3153" t="s">
        <v>1374</v>
      </c>
      <c r="E3153">
        <v>77.383390000000006</v>
      </c>
      <c r="F3153">
        <v>119.25</v>
      </c>
      <c r="G3153">
        <v>10.5298727600933</v>
      </c>
      <c r="H3153">
        <v>-5.39509521675041</v>
      </c>
      <c r="I3153">
        <v>-3.14588160251472</v>
      </c>
      <c r="J3153">
        <v>0.47876963050483201</v>
      </c>
      <c r="K3153">
        <v>118.316714272529</v>
      </c>
      <c r="L3153">
        <v>109.20048541269099</v>
      </c>
      <c r="M3153">
        <v>48.340407028550999</v>
      </c>
      <c r="N3153">
        <v>2.45044566496099</v>
      </c>
      <c r="O3153">
        <v>50.901467505241001</v>
      </c>
      <c r="P3153">
        <v>59</v>
      </c>
      <c r="Q3153">
        <v>0.117523270639682</v>
      </c>
    </row>
    <row r="3154" spans="1:17" hidden="1" x14ac:dyDescent="0.3">
      <c r="A3154" t="s">
        <v>6521</v>
      </c>
      <c r="B3154" t="s">
        <v>6522</v>
      </c>
      <c r="C3154" t="str">
        <f>IFERROR(VLOOKUP(Table1[[#This Row],[Ticker]],[1]!Table2[[Symbol]:[Industry]],2,FALSE),"-")</f>
        <v>-</v>
      </c>
      <c r="D3154" t="s">
        <v>46</v>
      </c>
      <c r="E3154">
        <v>77.339154390000004</v>
      </c>
      <c r="F3154">
        <v>99.7</v>
      </c>
      <c r="G3154">
        <v>23.738449493327</v>
      </c>
      <c r="H3154">
        <v>2.9783812280592201</v>
      </c>
      <c r="I3154">
        <v>60.784547075042298</v>
      </c>
      <c r="K3154">
        <v>96.684755408892897</v>
      </c>
      <c r="L3154">
        <v>75.755762445692298</v>
      </c>
      <c r="M3154">
        <v>56.7063385546818</v>
      </c>
      <c r="N3154">
        <v>1.1321243523316</v>
      </c>
      <c r="O3154">
        <v>14.3430290872617</v>
      </c>
      <c r="P3154">
        <v>121.555555555555</v>
      </c>
    </row>
    <row r="3155" spans="1:17" hidden="1" x14ac:dyDescent="0.3">
      <c r="A3155" t="s">
        <v>6523</v>
      </c>
      <c r="B3155" t="s">
        <v>6524</v>
      </c>
      <c r="C3155" t="str">
        <f>IFERROR(VLOOKUP(Table1[[#This Row],[Ticker]],[1]!Table2[[Symbol]:[Industry]],2,FALSE),"-")</f>
        <v>-</v>
      </c>
      <c r="D3155" t="s">
        <v>92</v>
      </c>
      <c r="E3155">
        <v>77.304950743999996</v>
      </c>
      <c r="F3155">
        <v>10.02</v>
      </c>
      <c r="G3155">
        <v>-10.478530601251199</v>
      </c>
      <c r="H3155">
        <v>14.7350742898993</v>
      </c>
      <c r="I3155">
        <v>-8.7649576014754302</v>
      </c>
      <c r="J3155">
        <v>14.865469960604299</v>
      </c>
      <c r="K3155">
        <v>9.0303341371686106</v>
      </c>
      <c r="L3155">
        <v>9.2818842586163601</v>
      </c>
      <c r="M3155">
        <v>93.543905429036997</v>
      </c>
      <c r="N3155">
        <v>2.01234076885489</v>
      </c>
      <c r="O3155">
        <v>16.2674650698603</v>
      </c>
      <c r="P3155">
        <v>38.016528925619802</v>
      </c>
      <c r="Q3155">
        <v>9.3558981880440002E-3</v>
      </c>
    </row>
    <row r="3156" spans="1:17" hidden="1" x14ac:dyDescent="0.3">
      <c r="A3156" t="s">
        <v>6525</v>
      </c>
      <c r="B3156" t="s">
        <v>6526</v>
      </c>
      <c r="C3156" t="str">
        <f>IFERROR(VLOOKUP(Table1[[#This Row],[Ticker]],[1]!Table2[[Symbol]:[Industry]],2,FALSE),"-")</f>
        <v>-</v>
      </c>
      <c r="D3156" t="s">
        <v>262</v>
      </c>
      <c r="E3156">
        <v>77.077365749999998</v>
      </c>
      <c r="F3156">
        <v>138.19999999999999</v>
      </c>
      <c r="G3156">
        <v>72.964228048343301</v>
      </c>
      <c r="H3156">
        <v>-9.9090659457389698</v>
      </c>
      <c r="I3156">
        <v>0.60867152065201502</v>
      </c>
      <c r="J3156">
        <v>-8.5584251732245296</v>
      </c>
      <c r="K3156">
        <v>142.89891607061901</v>
      </c>
      <c r="L3156">
        <v>114.017823791655</v>
      </c>
      <c r="M3156">
        <v>40.363457242817503</v>
      </c>
      <c r="N3156">
        <v>0.44762456836178499</v>
      </c>
      <c r="O3156">
        <v>33.068017366135997</v>
      </c>
      <c r="P3156">
        <v>133.840947546531</v>
      </c>
      <c r="Q3156">
        <v>0.13061231458653699</v>
      </c>
    </row>
    <row r="3157" spans="1:17" hidden="1" x14ac:dyDescent="0.3">
      <c r="A3157" t="s">
        <v>6527</v>
      </c>
      <c r="B3157" t="s">
        <v>6528</v>
      </c>
      <c r="C3157" t="str">
        <f>IFERROR(VLOOKUP(Table1[[#This Row],[Ticker]],[1]!Table2[[Symbol]:[Industry]],2,FALSE),"-")</f>
        <v>-</v>
      </c>
      <c r="D3157" t="s">
        <v>528</v>
      </c>
      <c r="E3157">
        <v>77.075094536999998</v>
      </c>
      <c r="F3157">
        <v>74.47</v>
      </c>
      <c r="G3157">
        <v>80.207665225393995</v>
      </c>
      <c r="H3157">
        <v>-12.7420206058134</v>
      </c>
      <c r="I3157">
        <v>6.9026580521438099</v>
      </c>
      <c r="J3157">
        <v>-0.12244717199253401</v>
      </c>
      <c r="K3157">
        <v>73.451766690331496</v>
      </c>
      <c r="L3157">
        <v>61.784462244783597</v>
      </c>
      <c r="M3157">
        <v>50.040621402754702</v>
      </c>
      <c r="N3157">
        <v>0.346278584581796</v>
      </c>
      <c r="O3157">
        <v>30.240365247750699</v>
      </c>
      <c r="P3157">
        <v>120.45589105979801</v>
      </c>
      <c r="Q3157">
        <v>5.2659273785787997E-2</v>
      </c>
    </row>
    <row r="3158" spans="1:17" hidden="1" x14ac:dyDescent="0.3">
      <c r="A3158" t="s">
        <v>6529</v>
      </c>
      <c r="B3158" t="s">
        <v>6530</v>
      </c>
      <c r="C3158" t="str">
        <f>IFERROR(VLOOKUP(Table1[[#This Row],[Ticker]],[1]!Table2[[Symbol]:[Industry]],2,FALSE),"-")</f>
        <v>-</v>
      </c>
      <c r="D3158" t="s">
        <v>743</v>
      </c>
      <c r="E3158">
        <v>77.053211959999999</v>
      </c>
      <c r="F3158">
        <v>63.38</v>
      </c>
      <c r="G3158">
        <v>24.369996358170699</v>
      </c>
      <c r="H3158">
        <v>1.2343949737636899</v>
      </c>
      <c r="I3158">
        <v>8.6779241915402494</v>
      </c>
      <c r="J3158">
        <v>1.0040170003223901</v>
      </c>
      <c r="K3158">
        <v>60.651522005643201</v>
      </c>
      <c r="L3158">
        <v>53.981146303815201</v>
      </c>
      <c r="M3158">
        <v>51.880968766981397</v>
      </c>
      <c r="N3158">
        <v>1.5579040247307501</v>
      </c>
      <c r="O3158">
        <v>1.76711896497316</v>
      </c>
      <c r="P3158">
        <v>58.331251561328997</v>
      </c>
      <c r="Q3158">
        <v>6.5320406444950005E-2</v>
      </c>
    </row>
    <row r="3159" spans="1:17" hidden="1" x14ac:dyDescent="0.3">
      <c r="A3159" t="s">
        <v>6531</v>
      </c>
      <c r="B3159" t="s">
        <v>6532</v>
      </c>
      <c r="C3159" t="str">
        <f>IFERROR(VLOOKUP(Table1[[#This Row],[Ticker]],[1]!Table2[[Symbol]:[Industry]],2,FALSE),"-")</f>
        <v>-</v>
      </c>
      <c r="D3159" t="s">
        <v>136</v>
      </c>
      <c r="E3159">
        <v>76.922908519999993</v>
      </c>
      <c r="F3159">
        <v>138.6</v>
      </c>
      <c r="G3159">
        <v>-8.7056371482983401</v>
      </c>
      <c r="H3159">
        <v>-5.9097990440496204</v>
      </c>
      <c r="I3159">
        <v>-1.6277336267120299</v>
      </c>
      <c r="J3159">
        <v>-4.5300737947224601</v>
      </c>
      <c r="K3159">
        <v>149.37409838413001</v>
      </c>
      <c r="L3159">
        <v>132.21953010925799</v>
      </c>
      <c r="M3159">
        <v>38.773454156672599</v>
      </c>
      <c r="N3159">
        <v>1.38159539349842</v>
      </c>
      <c r="O3159">
        <v>31.2770562770562</v>
      </c>
      <c r="P3159">
        <v>76.560509554140097</v>
      </c>
      <c r="Q3159">
        <v>7.0402698112563E-2</v>
      </c>
    </row>
    <row r="3160" spans="1:17" hidden="1" x14ac:dyDescent="0.3">
      <c r="A3160" t="s">
        <v>6533</v>
      </c>
      <c r="B3160" t="s">
        <v>6534</v>
      </c>
      <c r="C3160" t="str">
        <f>IFERROR(VLOOKUP(Table1[[#This Row],[Ticker]],[1]!Table2[[Symbol]:[Industry]],2,FALSE),"-")</f>
        <v>-</v>
      </c>
      <c r="D3160" t="s">
        <v>72</v>
      </c>
      <c r="E3160">
        <v>76.819467149999994</v>
      </c>
      <c r="F3160">
        <v>2.61</v>
      </c>
      <c r="G3160">
        <v>-40.942255358169596</v>
      </c>
      <c r="H3160">
        <v>-26.290150079491401</v>
      </c>
      <c r="I3160">
        <v>-34.852032692132497</v>
      </c>
      <c r="J3160">
        <v>-26.758905045258601</v>
      </c>
      <c r="K3160">
        <v>3.38276385676083</v>
      </c>
      <c r="L3160">
        <v>3.3288094478227301</v>
      </c>
      <c r="M3160">
        <v>24.7176313429541</v>
      </c>
      <c r="N3160">
        <v>3.6895736492277198</v>
      </c>
      <c r="O3160">
        <v>80.076628352490403</v>
      </c>
      <c r="P3160">
        <v>9.4516129032258203</v>
      </c>
      <c r="Q3160">
        <v>-3.1068054914081999E-2</v>
      </c>
    </row>
    <row r="3161" spans="1:17" hidden="1" x14ac:dyDescent="0.3">
      <c r="A3161" t="s">
        <v>6535</v>
      </c>
      <c r="B3161" t="s">
        <v>6536</v>
      </c>
      <c r="C3161" t="str">
        <f>IFERROR(VLOOKUP(Table1[[#This Row],[Ticker]],[1]!Table2[[Symbol]:[Industry]],2,FALSE),"-")</f>
        <v>-</v>
      </c>
      <c r="D3161" t="s">
        <v>446</v>
      </c>
      <c r="E3161">
        <v>76.654369474999996</v>
      </c>
      <c r="F3161">
        <v>38.33</v>
      </c>
      <c r="G3161">
        <v>103.955267308156</v>
      </c>
      <c r="H3161">
        <v>8.49472332827958</v>
      </c>
      <c r="I3161">
        <v>-2.8973215547445301</v>
      </c>
      <c r="J3161">
        <v>-3.7497690803556498</v>
      </c>
      <c r="K3161">
        <v>37.178627483149199</v>
      </c>
      <c r="L3161">
        <v>32.067257395337499</v>
      </c>
      <c r="M3161">
        <v>47.868167274773903</v>
      </c>
      <c r="N3161">
        <v>0.72844345157629398</v>
      </c>
      <c r="O3161">
        <v>27.576310983563701</v>
      </c>
      <c r="P3161">
        <v>162.534246575342</v>
      </c>
      <c r="Q3161">
        <v>5.4460443145134999E-2</v>
      </c>
    </row>
    <row r="3162" spans="1:17" hidden="1" x14ac:dyDescent="0.3">
      <c r="A3162" t="s">
        <v>6537</v>
      </c>
      <c r="B3162" t="s">
        <v>6538</v>
      </c>
      <c r="C3162" t="str">
        <f>IFERROR(VLOOKUP(Table1[[#This Row],[Ticker]],[1]!Table2[[Symbol]:[Industry]],2,FALSE),"-")</f>
        <v>-</v>
      </c>
      <c r="D3162" t="s">
        <v>632</v>
      </c>
      <c r="E3162">
        <v>76.561257999999995</v>
      </c>
      <c r="F3162">
        <v>189.15</v>
      </c>
      <c r="G3162">
        <v>38.818642813569198</v>
      </c>
      <c r="H3162">
        <v>33.336567094355701</v>
      </c>
      <c r="I3162">
        <v>9.6210396804518599</v>
      </c>
      <c r="J3162">
        <v>2.92334559230786</v>
      </c>
      <c r="K3162">
        <v>170.02664376267401</v>
      </c>
      <c r="L3162">
        <v>151.63653435866101</v>
      </c>
      <c r="M3162">
        <v>72.546335930245704</v>
      </c>
      <c r="N3162">
        <v>2.285622395706</v>
      </c>
      <c r="O3162">
        <v>28.9981496167063</v>
      </c>
      <c r="P3162">
        <v>77.439024390243901</v>
      </c>
      <c r="Q3162">
        <v>6.7259833315965994E-2</v>
      </c>
    </row>
    <row r="3163" spans="1:17" hidden="1" x14ac:dyDescent="0.3">
      <c r="A3163" t="s">
        <v>6539</v>
      </c>
      <c r="B3163" t="s">
        <v>6540</v>
      </c>
      <c r="C3163" t="str">
        <f>IFERROR(VLOOKUP(Table1[[#This Row],[Ticker]],[1]!Table2[[Symbol]:[Industry]],2,FALSE),"-")</f>
        <v>-</v>
      </c>
      <c r="D3163" t="s">
        <v>2583</v>
      </c>
      <c r="E3163">
        <v>76.411252684000004</v>
      </c>
      <c r="F3163">
        <v>96</v>
      </c>
      <c r="G3163">
        <v>170.235755113034</v>
      </c>
      <c r="H3163">
        <v>44.273820860605099</v>
      </c>
      <c r="I3163">
        <v>118.825433080397</v>
      </c>
      <c r="J3163">
        <v>-1.1390703345148501</v>
      </c>
      <c r="K3163">
        <v>72.635870364496</v>
      </c>
      <c r="L3163">
        <v>56.797498188872702</v>
      </c>
      <c r="M3163">
        <v>66.789288551812803</v>
      </c>
      <c r="N3163">
        <v>0.6</v>
      </c>
      <c r="O3163">
        <v>1.06249999999998</v>
      </c>
      <c r="P3163">
        <v>220</v>
      </c>
    </row>
    <row r="3164" spans="1:17" hidden="1" x14ac:dyDescent="0.3">
      <c r="A3164" t="s">
        <v>6541</v>
      </c>
      <c r="B3164" t="s">
        <v>6542</v>
      </c>
      <c r="C3164" t="str">
        <f>IFERROR(VLOOKUP(Table1[[#This Row],[Ticker]],[1]!Table2[[Symbol]:[Industry]],2,FALSE),"-")</f>
        <v>-</v>
      </c>
      <c r="D3164" t="s">
        <v>127</v>
      </c>
      <c r="E3164">
        <v>75.71222736</v>
      </c>
      <c r="F3164">
        <v>21.38</v>
      </c>
      <c r="G3164">
        <v>11.6378715151509</v>
      </c>
      <c r="H3164">
        <v>-5.56186369156468</v>
      </c>
      <c r="I3164">
        <v>-37.606616948114997</v>
      </c>
      <c r="J3164">
        <v>-1.0435137172191</v>
      </c>
      <c r="K3164">
        <v>22.529342244771001</v>
      </c>
      <c r="L3164">
        <v>23.142321608661401</v>
      </c>
      <c r="M3164">
        <v>43.993145884530698</v>
      </c>
      <c r="N3164">
        <v>0.65368380805760995</v>
      </c>
      <c r="O3164">
        <v>85.640785781103801</v>
      </c>
      <c r="P3164">
        <v>43.297587131367202</v>
      </c>
      <c r="Q3164">
        <v>1.3433064459906E-2</v>
      </c>
    </row>
    <row r="3165" spans="1:17" hidden="1" x14ac:dyDescent="0.3">
      <c r="A3165" t="s">
        <v>6543</v>
      </c>
      <c r="B3165" t="s">
        <v>6544</v>
      </c>
      <c r="C3165" t="str">
        <f>IFERROR(VLOOKUP(Table1[[#This Row],[Ticker]],[1]!Table2[[Symbol]:[Industry]],2,FALSE),"-")</f>
        <v>-</v>
      </c>
      <c r="D3165" t="s">
        <v>139</v>
      </c>
      <c r="E3165">
        <v>75.611085900000006</v>
      </c>
      <c r="F3165">
        <v>49.2</v>
      </c>
      <c r="G3165">
        <v>-21.9876840983564</v>
      </c>
      <c r="H3165">
        <v>-13.517805276299001</v>
      </c>
      <c r="I3165">
        <v>-35.608742244650003</v>
      </c>
      <c r="J3165">
        <v>-6.40016949352131</v>
      </c>
      <c r="K3165">
        <v>57.427069637590002</v>
      </c>
      <c r="L3165">
        <v>60.309999417605397</v>
      </c>
      <c r="M3165">
        <v>32.870339836324099</v>
      </c>
      <c r="N3165">
        <v>0.86424858540327898</v>
      </c>
      <c r="O3165">
        <v>54.817073170731703</v>
      </c>
      <c r="P3165">
        <v>39.971550497866197</v>
      </c>
      <c r="Q3165">
        <v>9.6034160446000993E-2</v>
      </c>
    </row>
    <row r="3166" spans="1:17" hidden="1" x14ac:dyDescent="0.3">
      <c r="A3166" t="s">
        <v>6545</v>
      </c>
      <c r="B3166" t="s">
        <v>6546</v>
      </c>
      <c r="C3166" t="str">
        <f>IFERROR(VLOOKUP(Table1[[#This Row],[Ticker]],[1]!Table2[[Symbol]:[Industry]],2,FALSE),"-")</f>
        <v>-</v>
      </c>
      <c r="D3166" t="s">
        <v>172</v>
      </c>
      <c r="E3166">
        <v>75.457064709999997</v>
      </c>
      <c r="F3166">
        <v>106.9</v>
      </c>
      <c r="G3166">
        <v>-60.907562117239202</v>
      </c>
      <c r="H3166">
        <v>11.532206149194799</v>
      </c>
      <c r="I3166">
        <v>-20.3558038021506</v>
      </c>
      <c r="J3166">
        <v>9.0103371873810794</v>
      </c>
      <c r="K3166">
        <v>104.24753602387101</v>
      </c>
      <c r="L3166">
        <v>110.267757870388</v>
      </c>
      <c r="M3166">
        <v>77.406240419066094</v>
      </c>
      <c r="N3166">
        <v>0.58197153400105395</v>
      </c>
      <c r="O3166">
        <v>52.478952291861503</v>
      </c>
      <c r="P3166">
        <v>14.5766345123258</v>
      </c>
    </row>
    <row r="3167" spans="1:17" hidden="1" x14ac:dyDescent="0.3">
      <c r="A3167" t="s">
        <v>6547</v>
      </c>
      <c r="B3167" t="s">
        <v>6548</v>
      </c>
      <c r="C3167" t="str">
        <f>IFERROR(VLOOKUP(Table1[[#This Row],[Ticker]],[1]!Table2[[Symbol]:[Industry]],2,FALSE),"-")</f>
        <v>-</v>
      </c>
      <c r="D3167" t="s">
        <v>54</v>
      </c>
      <c r="E3167">
        <v>75.104507999999996</v>
      </c>
      <c r="F3167">
        <v>37.14</v>
      </c>
      <c r="G3167">
        <v>-46.077899686424701</v>
      </c>
      <c r="H3167">
        <v>-6.2515816169513796</v>
      </c>
      <c r="I3167">
        <v>-38.486185765204802</v>
      </c>
      <c r="J3167">
        <v>1.1749792522620099</v>
      </c>
      <c r="K3167">
        <v>39.401266105042303</v>
      </c>
      <c r="L3167">
        <v>43.560826836739402</v>
      </c>
      <c r="M3167">
        <v>51.6929773500813</v>
      </c>
      <c r="N3167">
        <v>0.15210463631584001</v>
      </c>
      <c r="O3167">
        <v>84.410339256865896</v>
      </c>
      <c r="P3167">
        <v>7.0625540501585604</v>
      </c>
      <c r="Q3167">
        <v>0.112221608535176</v>
      </c>
    </row>
    <row r="3168" spans="1:17" hidden="1" x14ac:dyDescent="0.3">
      <c r="A3168" t="s">
        <v>6549</v>
      </c>
      <c r="B3168" t="s">
        <v>6550</v>
      </c>
      <c r="C3168" t="str">
        <f>IFERROR(VLOOKUP(Table1[[#This Row],[Ticker]],[1]!Table2[[Symbol]:[Industry]],2,FALSE),"-")</f>
        <v>-</v>
      </c>
      <c r="D3168" t="s">
        <v>144</v>
      </c>
      <c r="E3168">
        <v>75.036472500000002</v>
      </c>
      <c r="F3168">
        <v>339.4</v>
      </c>
      <c r="G3168">
        <v>48.820338117506999</v>
      </c>
      <c r="H3168">
        <v>-5.7792233238286501</v>
      </c>
      <c r="I3168">
        <v>-12.4805338663047</v>
      </c>
      <c r="J3168">
        <v>-1.9958460020858899</v>
      </c>
      <c r="K3168">
        <v>351.12582908494898</v>
      </c>
      <c r="L3168">
        <v>299.06209536181302</v>
      </c>
      <c r="M3168">
        <v>46.8161079013381</v>
      </c>
      <c r="N3168">
        <v>0.53996703132024504</v>
      </c>
      <c r="O3168">
        <v>28.874484384207399</v>
      </c>
      <c r="P3168">
        <v>118.12339331619501</v>
      </c>
      <c r="Q3168">
        <v>0.13244476366233601</v>
      </c>
    </row>
    <row r="3169" spans="1:17" hidden="1" x14ac:dyDescent="0.3">
      <c r="A3169" t="s">
        <v>6551</v>
      </c>
      <c r="B3169" t="s">
        <v>6552</v>
      </c>
      <c r="C3169" t="str">
        <f>IFERROR(VLOOKUP(Table1[[#This Row],[Ticker]],[1]!Table2[[Symbol]:[Industry]],2,FALSE),"-")</f>
        <v>-</v>
      </c>
      <c r="D3169" t="s">
        <v>743</v>
      </c>
      <c r="E3169">
        <v>74.910257103000006</v>
      </c>
      <c r="F3169">
        <v>696.38</v>
      </c>
      <c r="G3169">
        <v>23.121658206406401</v>
      </c>
      <c r="H3169">
        <v>-6.0060785982165497</v>
      </c>
      <c r="I3169">
        <v>-12.0446751515518</v>
      </c>
      <c r="J3169">
        <v>-1.7080603771891001</v>
      </c>
      <c r="K3169">
        <v>711.16489356796296</v>
      </c>
      <c r="L3169">
        <v>660.27004230287901</v>
      </c>
      <c r="M3169">
        <v>87.496234820458398</v>
      </c>
      <c r="N3169">
        <v>1.34418580697738</v>
      </c>
      <c r="O3169">
        <v>28.80754760332</v>
      </c>
      <c r="P3169">
        <v>57.534215586472101</v>
      </c>
      <c r="Q3169">
        <v>2.3985275242898001E-2</v>
      </c>
    </row>
    <row r="3170" spans="1:17" hidden="1" x14ac:dyDescent="0.3">
      <c r="A3170" t="s">
        <v>6553</v>
      </c>
      <c r="B3170" t="s">
        <v>6554</v>
      </c>
      <c r="C3170" t="str">
        <f>IFERROR(VLOOKUP(Table1[[#This Row],[Ticker]],[1]!Table2[[Symbol]:[Industry]],2,FALSE),"-")</f>
        <v>-</v>
      </c>
      <c r="D3170" t="s">
        <v>402</v>
      </c>
      <c r="E3170">
        <v>74.890225999999998</v>
      </c>
      <c r="F3170">
        <v>60.5</v>
      </c>
      <c r="G3170">
        <v>-54.186480989401403</v>
      </c>
      <c r="H3170">
        <v>-11.590071152893101</v>
      </c>
      <c r="I3170">
        <v>-6.7630486222754698</v>
      </c>
      <c r="J3170">
        <v>0.90174599201576</v>
      </c>
      <c r="K3170">
        <v>60.100242462060898</v>
      </c>
      <c r="L3170">
        <v>57.284517895596501</v>
      </c>
      <c r="M3170">
        <v>46.379719535231203</v>
      </c>
      <c r="N3170">
        <v>0.41420911528150101</v>
      </c>
      <c r="O3170">
        <v>56.033057851239597</v>
      </c>
      <c r="P3170">
        <v>59.001314060446703</v>
      </c>
    </row>
    <row r="3171" spans="1:17" hidden="1" x14ac:dyDescent="0.3">
      <c r="A3171" t="s">
        <v>6555</v>
      </c>
      <c r="B3171" t="s">
        <v>6556</v>
      </c>
      <c r="C3171" t="str">
        <f>IFERROR(VLOOKUP(Table1[[#This Row],[Ticker]],[1]!Table2[[Symbol]:[Industry]],2,FALSE),"-")</f>
        <v>-</v>
      </c>
      <c r="D3171" t="s">
        <v>359</v>
      </c>
      <c r="E3171">
        <v>74.804339999999996</v>
      </c>
      <c r="F3171">
        <v>145</v>
      </c>
      <c r="G3171">
        <v>66.181701058980394</v>
      </c>
      <c r="H3171">
        <v>3.0883648543949702</v>
      </c>
      <c r="I3171">
        <v>38.503845320656303</v>
      </c>
      <c r="J3171">
        <v>5.0581127640767001</v>
      </c>
      <c r="K3171">
        <v>143.32581535642299</v>
      </c>
      <c r="L3171">
        <v>112.58301482498101</v>
      </c>
      <c r="M3171">
        <v>58.940315761177203</v>
      </c>
      <c r="N3171">
        <v>0.60493827160493796</v>
      </c>
      <c r="O3171">
        <v>28.413793103448199</v>
      </c>
      <c r="P3171">
        <v>178.84615384615299</v>
      </c>
    </row>
    <row r="3172" spans="1:17" hidden="1" x14ac:dyDescent="0.3">
      <c r="A3172" t="s">
        <v>6557</v>
      </c>
      <c r="B3172" t="s">
        <v>6558</v>
      </c>
      <c r="C3172" t="str">
        <f>IFERROR(VLOOKUP(Table1[[#This Row],[Ticker]],[1]!Table2[[Symbol]:[Industry]],2,FALSE),"-")</f>
        <v>-</v>
      </c>
      <c r="D3172" t="s">
        <v>528</v>
      </c>
      <c r="E3172">
        <v>74.683513750000003</v>
      </c>
      <c r="F3172">
        <v>34.869999999999997</v>
      </c>
      <c r="G3172">
        <v>27.875899778495601</v>
      </c>
      <c r="H3172">
        <v>-54.587400925923802</v>
      </c>
      <c r="I3172">
        <v>-74.592586234421702</v>
      </c>
      <c r="J3172">
        <v>-11.1805856432849</v>
      </c>
      <c r="K3172">
        <v>57.440695449149402</v>
      </c>
      <c r="L3172">
        <v>61.368094305450903</v>
      </c>
      <c r="M3172">
        <v>12.917039284145099</v>
      </c>
      <c r="N3172">
        <v>2.0141127303853801</v>
      </c>
      <c r="O3172">
        <v>176.97160883280699</v>
      </c>
      <c r="P3172">
        <v>58.5</v>
      </c>
      <c r="Q3172">
        <v>9.1800557821720002E-2</v>
      </c>
    </row>
    <row r="3173" spans="1:17" hidden="1" x14ac:dyDescent="0.3">
      <c r="A3173" t="s">
        <v>6559</v>
      </c>
      <c r="B3173" t="s">
        <v>6560</v>
      </c>
      <c r="C3173" t="str">
        <f>IFERROR(VLOOKUP(Table1[[#This Row],[Ticker]],[1]!Table2[[Symbol]:[Industry]],2,FALSE),"-")</f>
        <v>-</v>
      </c>
      <c r="D3173" t="s">
        <v>669</v>
      </c>
      <c r="E3173">
        <v>74.639427515999998</v>
      </c>
      <c r="F3173">
        <v>25.37</v>
      </c>
      <c r="G3173">
        <v>2.94540074062802</v>
      </c>
      <c r="H3173">
        <v>-5.1137642487133803</v>
      </c>
      <c r="I3173">
        <v>-16.136231116090102</v>
      </c>
      <c r="J3173">
        <v>-5.9973699296565401</v>
      </c>
      <c r="K3173">
        <v>24.410514630567501</v>
      </c>
      <c r="L3173">
        <v>24.487263255772</v>
      </c>
      <c r="M3173">
        <v>34.33467736731</v>
      </c>
      <c r="N3173">
        <v>1.8094604782357699</v>
      </c>
      <c r="O3173">
        <v>54.247738752061899</v>
      </c>
      <c r="P3173">
        <v>36.918720209065597</v>
      </c>
      <c r="Q3173">
        <v>2.9243925346755999E-2</v>
      </c>
    </row>
    <row r="3174" spans="1:17" hidden="1" x14ac:dyDescent="0.3">
      <c r="A3174" t="s">
        <v>6561</v>
      </c>
      <c r="B3174" t="s">
        <v>6562</v>
      </c>
      <c r="C3174" t="str">
        <f>IFERROR(VLOOKUP(Table1[[#This Row],[Ticker]],[1]!Table2[[Symbol]:[Industry]],2,FALSE),"-")</f>
        <v>-</v>
      </c>
      <c r="E3174">
        <v>74.309399999999997</v>
      </c>
      <c r="F3174">
        <v>237.95</v>
      </c>
      <c r="G3174">
        <v>134.03841586691399</v>
      </c>
      <c r="H3174">
        <v>-9.4284170175548105</v>
      </c>
      <c r="I3174">
        <v>146.06909524152101</v>
      </c>
      <c r="J3174">
        <v>-0.414432653355429</v>
      </c>
      <c r="K3174">
        <v>233.76702700243499</v>
      </c>
      <c r="L3174">
        <v>178.132206530346</v>
      </c>
      <c r="M3174">
        <v>53.5567722691668</v>
      </c>
      <c r="N3174">
        <v>0.79390042256108695</v>
      </c>
      <c r="O3174">
        <v>19.6469846606429</v>
      </c>
      <c r="P3174">
        <v>201.77552314521199</v>
      </c>
      <c r="Q3174">
        <v>0.103703396158668</v>
      </c>
    </row>
    <row r="3175" spans="1:17" hidden="1" x14ac:dyDescent="0.3">
      <c r="A3175" t="s">
        <v>6563</v>
      </c>
      <c r="B3175" t="s">
        <v>6564</v>
      </c>
      <c r="C3175" t="str">
        <f>IFERROR(VLOOKUP(Table1[[#This Row],[Ticker]],[1]!Table2[[Symbol]:[Industry]],2,FALSE),"-")</f>
        <v>-</v>
      </c>
      <c r="D3175" t="s">
        <v>1684</v>
      </c>
      <c r="E3175">
        <v>74.215319454999999</v>
      </c>
      <c r="F3175">
        <v>6339.3</v>
      </c>
      <c r="G3175">
        <v>-8.2507168677205094</v>
      </c>
      <c r="H3175">
        <v>0.25999812443492398</v>
      </c>
      <c r="I3175">
        <v>1.4264041786106101</v>
      </c>
      <c r="J3175">
        <v>-1.4229624083425201</v>
      </c>
      <c r="K3175">
        <v>6287.8611106928302</v>
      </c>
      <c r="L3175">
        <v>6005.50901843868</v>
      </c>
      <c r="M3175">
        <v>54.002539861815002</v>
      </c>
      <c r="N3175">
        <v>1.1229258902791099</v>
      </c>
      <c r="O3175">
        <v>4.7592005426466599</v>
      </c>
      <c r="P3175">
        <v>26.6593406593406</v>
      </c>
      <c r="Q3175">
        <v>-2.6802431944266999E-2</v>
      </c>
    </row>
    <row r="3176" spans="1:17" hidden="1" x14ac:dyDescent="0.3">
      <c r="A3176" t="s">
        <v>6565</v>
      </c>
      <c r="B3176" t="s">
        <v>6566</v>
      </c>
      <c r="C3176" t="str">
        <f>IFERROR(VLOOKUP(Table1[[#This Row],[Ticker]],[1]!Table2[[Symbol]:[Industry]],2,FALSE),"-")</f>
        <v>-</v>
      </c>
      <c r="D3176" t="s">
        <v>163</v>
      </c>
      <c r="E3176">
        <v>74.001266114999893</v>
      </c>
      <c r="F3176">
        <v>82.48</v>
      </c>
      <c r="G3176">
        <v>43.585902233673401</v>
      </c>
      <c r="H3176">
        <v>-13.514869375087899</v>
      </c>
      <c r="I3176">
        <v>-20.400460899439199</v>
      </c>
      <c r="J3176">
        <v>-3.2097896370093899</v>
      </c>
      <c r="K3176">
        <v>88.958019875879799</v>
      </c>
      <c r="L3176">
        <v>85.338708376544105</v>
      </c>
      <c r="M3176">
        <v>37.2948385853365</v>
      </c>
      <c r="N3176">
        <v>0.75507271368626705</v>
      </c>
      <c r="O3176">
        <v>53.200775945683802</v>
      </c>
      <c r="P3176">
        <v>87.881548974943001</v>
      </c>
      <c r="Q3176">
        <v>0.17027394224290701</v>
      </c>
    </row>
    <row r="3177" spans="1:17" hidden="1" x14ac:dyDescent="0.3">
      <c r="A3177" t="s">
        <v>6567</v>
      </c>
      <c r="B3177" t="s">
        <v>6568</v>
      </c>
      <c r="C3177" t="str">
        <f>IFERROR(VLOOKUP(Table1[[#This Row],[Ticker]],[1]!Table2[[Symbol]:[Industry]],2,FALSE),"-")</f>
        <v>-</v>
      </c>
      <c r="D3177" t="s">
        <v>650</v>
      </c>
      <c r="E3177">
        <v>73.824689100000001</v>
      </c>
      <c r="F3177">
        <v>62</v>
      </c>
      <c r="G3177">
        <v>55.310381978706097</v>
      </c>
      <c r="H3177">
        <v>-13.3490569995482</v>
      </c>
      <c r="I3177">
        <v>12.2738973620749</v>
      </c>
      <c r="J3177">
        <v>-3.66328052660884</v>
      </c>
      <c r="K3177">
        <v>63.677245306905199</v>
      </c>
      <c r="L3177">
        <v>55.236171086674801</v>
      </c>
      <c r="M3177">
        <v>39.399933523102099</v>
      </c>
      <c r="N3177">
        <v>0.27052482081011198</v>
      </c>
      <c r="O3177">
        <v>24.838709677419299</v>
      </c>
      <c r="P3177">
        <v>93.628981886321</v>
      </c>
      <c r="Q3177">
        <v>4.9542694183314001E-2</v>
      </c>
    </row>
    <row r="3178" spans="1:17" hidden="1" x14ac:dyDescent="0.3">
      <c r="A3178" t="s">
        <v>6569</v>
      </c>
      <c r="B3178" t="s">
        <v>6570</v>
      </c>
      <c r="C3178" t="str">
        <f>IFERROR(VLOOKUP(Table1[[#This Row],[Ticker]],[1]!Table2[[Symbol]:[Industry]],2,FALSE),"-")</f>
        <v>-</v>
      </c>
      <c r="D3178" t="s">
        <v>121</v>
      </c>
      <c r="E3178">
        <v>73.790000000000006</v>
      </c>
      <c r="F3178">
        <v>93.8</v>
      </c>
      <c r="G3178">
        <v>-16.479220732376099</v>
      </c>
      <c r="H3178">
        <v>-8.47958733955792</v>
      </c>
      <c r="I3178">
        <v>-28.072687755152302</v>
      </c>
      <c r="J3178">
        <v>-2.89438948345102</v>
      </c>
      <c r="K3178">
        <v>95.055372586961695</v>
      </c>
      <c r="L3178">
        <v>97.804656482952396</v>
      </c>
      <c r="M3178">
        <v>49.697304275235702</v>
      </c>
      <c r="N3178">
        <v>1.0320284697508799</v>
      </c>
      <c r="O3178">
        <v>52.5053304904051</v>
      </c>
      <c r="P3178">
        <v>23.421052631578899</v>
      </c>
    </row>
    <row r="3179" spans="1:17" hidden="1" x14ac:dyDescent="0.3">
      <c r="A3179" t="s">
        <v>6571</v>
      </c>
      <c r="B3179" t="s">
        <v>6572</v>
      </c>
      <c r="C3179" t="str">
        <f>IFERROR(VLOOKUP(Table1[[#This Row],[Ticker]],[1]!Table2[[Symbol]:[Industry]],2,FALSE),"-")</f>
        <v>-</v>
      </c>
      <c r="D3179" t="s">
        <v>473</v>
      </c>
      <c r="E3179">
        <v>73.653166400000003</v>
      </c>
      <c r="F3179">
        <v>149.44999999999999</v>
      </c>
      <c r="G3179">
        <v>-63.785325846821898</v>
      </c>
      <c r="H3179">
        <v>-5.71039103657181</v>
      </c>
      <c r="I3179">
        <v>-15.805365205659401</v>
      </c>
      <c r="J3179">
        <v>-1.73707697903312</v>
      </c>
      <c r="K3179">
        <v>156.90334876217801</v>
      </c>
      <c r="L3179">
        <v>168.47303161655799</v>
      </c>
      <c r="M3179">
        <v>39.517718639007697</v>
      </c>
      <c r="N3179">
        <v>0.61418735579141603</v>
      </c>
      <c r="O3179">
        <v>63.532954165272599</v>
      </c>
      <c r="P3179">
        <v>14.9615384615384</v>
      </c>
      <c r="Q3179">
        <v>0.102563099955656</v>
      </c>
    </row>
    <row r="3180" spans="1:17" hidden="1" x14ac:dyDescent="0.3">
      <c r="A3180" t="s">
        <v>6573</v>
      </c>
      <c r="B3180" t="s">
        <v>6574</v>
      </c>
      <c r="C3180" t="str">
        <f>IFERROR(VLOOKUP(Table1[[#This Row],[Ticker]],[1]!Table2[[Symbol]:[Industry]],2,FALSE),"-")</f>
        <v>-</v>
      </c>
      <c r="D3180" t="s">
        <v>528</v>
      </c>
      <c r="E3180">
        <v>73.394824</v>
      </c>
      <c r="F3180">
        <v>67.25</v>
      </c>
      <c r="G3180">
        <v>-57.723537870361298</v>
      </c>
      <c r="H3180">
        <v>-11.7112945769886</v>
      </c>
      <c r="I3180">
        <v>-42.087026610107799</v>
      </c>
      <c r="J3180">
        <v>1.56769658277837</v>
      </c>
      <c r="M3180">
        <v>49.54466777359</v>
      </c>
      <c r="O3180">
        <v>45.724907063197001</v>
      </c>
      <c r="P3180">
        <v>7.0859872611465002</v>
      </c>
    </row>
    <row r="3181" spans="1:17" hidden="1" x14ac:dyDescent="0.3">
      <c r="A3181" t="s">
        <v>6575</v>
      </c>
      <c r="B3181" t="s">
        <v>6576</v>
      </c>
      <c r="C3181" t="str">
        <f>IFERROR(VLOOKUP(Table1[[#This Row],[Ticker]],[1]!Table2[[Symbol]:[Industry]],2,FALSE),"-")</f>
        <v>-</v>
      </c>
      <c r="D3181" t="s">
        <v>632</v>
      </c>
      <c r="E3181">
        <v>73.351119999999995</v>
      </c>
      <c r="F3181">
        <v>170</v>
      </c>
      <c r="G3181">
        <v>-40.2905606764391</v>
      </c>
      <c r="H3181">
        <v>4.6780654358939397</v>
      </c>
      <c r="I3181">
        <v>-13.2375259115784</v>
      </c>
      <c r="J3181">
        <v>-2.8252663905308499</v>
      </c>
      <c r="K3181">
        <v>164.68979777297</v>
      </c>
      <c r="L3181">
        <v>162.212865261313</v>
      </c>
      <c r="M3181">
        <v>52.030476877981798</v>
      </c>
      <c r="N3181">
        <v>0.78072918456410401</v>
      </c>
      <c r="O3181">
        <v>17.647058823529399</v>
      </c>
      <c r="P3181">
        <v>23.0992034757422</v>
      </c>
      <c r="Q3181">
        <v>-4.5779571035715998E-2</v>
      </c>
    </row>
    <row r="3182" spans="1:17" hidden="1" x14ac:dyDescent="0.3">
      <c r="A3182" t="s">
        <v>6577</v>
      </c>
      <c r="B3182" t="s">
        <v>6578</v>
      </c>
      <c r="C3182" t="str">
        <f>IFERROR(VLOOKUP(Table1[[#This Row],[Ticker]],[1]!Table2[[Symbol]:[Industry]],2,FALSE),"-")</f>
        <v>-</v>
      </c>
      <c r="D3182" t="s">
        <v>1374</v>
      </c>
      <c r="E3182">
        <v>73.288089999999997</v>
      </c>
      <c r="F3182">
        <v>2.87</v>
      </c>
      <c r="G3182">
        <v>119.80097250433801</v>
      </c>
      <c r="H3182">
        <v>-22.8917005579708</v>
      </c>
      <c r="I3182">
        <v>71.033556695868597</v>
      </c>
      <c r="J3182">
        <v>17.889269746456701</v>
      </c>
      <c r="K3182">
        <v>3.2081958772963102</v>
      </c>
      <c r="L3182">
        <v>2.6379362450086301</v>
      </c>
      <c r="M3182">
        <v>61.821289886359899</v>
      </c>
      <c r="N3182">
        <v>0.49385572925843901</v>
      </c>
      <c r="O3182">
        <v>71.080139372822202</v>
      </c>
      <c r="P3182">
        <v>187</v>
      </c>
      <c r="Q3182">
        <v>3.8863388683246E-2</v>
      </c>
    </row>
    <row r="3183" spans="1:17" hidden="1" x14ac:dyDescent="0.3">
      <c r="A3183" t="s">
        <v>6579</v>
      </c>
      <c r="B3183" t="s">
        <v>6580</v>
      </c>
      <c r="C3183" t="str">
        <f>IFERROR(VLOOKUP(Table1[[#This Row],[Ticker]],[1]!Table2[[Symbol]:[Industry]],2,FALSE),"-")</f>
        <v>-</v>
      </c>
      <c r="D3183" t="s">
        <v>407</v>
      </c>
      <c r="E3183">
        <v>72.893450000000001</v>
      </c>
      <c r="F3183">
        <v>59.5</v>
      </c>
      <c r="G3183">
        <v>-7.0838325158314497</v>
      </c>
      <c r="H3183">
        <v>-0.62304744366220299</v>
      </c>
      <c r="I3183">
        <v>-8.4438970370139703</v>
      </c>
      <c r="J3183">
        <v>4.8270917313800696</v>
      </c>
      <c r="K3183">
        <v>57.051191678715803</v>
      </c>
      <c r="L3183">
        <v>54.556703991280898</v>
      </c>
      <c r="M3183">
        <v>63.048685603764703</v>
      </c>
      <c r="N3183">
        <v>0.45899194750969202</v>
      </c>
      <c r="O3183">
        <v>22.5210084033613</v>
      </c>
      <c r="P3183">
        <v>59.946236559139699</v>
      </c>
    </row>
    <row r="3184" spans="1:17" hidden="1" x14ac:dyDescent="0.3">
      <c r="A3184" t="s">
        <v>6581</v>
      </c>
      <c r="B3184" t="s">
        <v>6582</v>
      </c>
      <c r="C3184" t="str">
        <f>IFERROR(VLOOKUP(Table1[[#This Row],[Ticker]],[1]!Table2[[Symbol]:[Industry]],2,FALSE),"-")</f>
        <v>-</v>
      </c>
      <c r="D3184" t="s">
        <v>21</v>
      </c>
      <c r="E3184">
        <v>72.660413489999996</v>
      </c>
      <c r="F3184">
        <v>4.38</v>
      </c>
      <c r="G3184">
        <v>69.326664203943494</v>
      </c>
      <c r="H3184">
        <v>0.98467967767163</v>
      </c>
      <c r="I3184">
        <v>-1.82004131901971</v>
      </c>
      <c r="J3184">
        <v>8.6353657557106995</v>
      </c>
      <c r="K3184">
        <v>4.20113756276234</v>
      </c>
      <c r="L3184">
        <v>3.6956328986573102</v>
      </c>
      <c r="M3184">
        <v>70.426643900215495</v>
      </c>
      <c r="N3184">
        <v>1.28057753165323</v>
      </c>
      <c r="O3184">
        <v>64.383561643835606</v>
      </c>
      <c r="P3184">
        <v>143.333333333333</v>
      </c>
      <c r="Q3184">
        <v>-1.2137225302620999E-2</v>
      </c>
    </row>
    <row r="3185" spans="1:17" hidden="1" x14ac:dyDescent="0.3">
      <c r="A3185" t="s">
        <v>6583</v>
      </c>
      <c r="B3185" t="s">
        <v>6584</v>
      </c>
      <c r="C3185" t="str">
        <f>IFERROR(VLOOKUP(Table1[[#This Row],[Ticker]],[1]!Table2[[Symbol]:[Industry]],2,FALSE),"-")</f>
        <v>-</v>
      </c>
      <c r="D3185" t="s">
        <v>528</v>
      </c>
      <c r="E3185">
        <v>72.596509999999995</v>
      </c>
      <c r="F3185">
        <v>240.25</v>
      </c>
      <c r="G3185">
        <v>107.51970573031799</v>
      </c>
      <c r="H3185">
        <v>26.414136204191799</v>
      </c>
      <c r="I3185">
        <v>70.679958680980207</v>
      </c>
      <c r="J3185">
        <v>19.223729869879602</v>
      </c>
      <c r="K3185">
        <v>186.92004965953601</v>
      </c>
      <c r="L3185">
        <v>150.686624629569</v>
      </c>
      <c r="M3185">
        <v>87.102974821523603</v>
      </c>
      <c r="N3185">
        <v>1.01487501285875</v>
      </c>
      <c r="O3185">
        <v>0</v>
      </c>
      <c r="P3185">
        <v>208.40821566110299</v>
      </c>
      <c r="Q3185">
        <v>0.17653044737679599</v>
      </c>
    </row>
    <row r="3186" spans="1:17" hidden="1" x14ac:dyDescent="0.3">
      <c r="A3186" t="s">
        <v>6585</v>
      </c>
      <c r="B3186" t="s">
        <v>6586</v>
      </c>
      <c r="C3186" t="str">
        <f>IFERROR(VLOOKUP(Table1[[#This Row],[Ticker]],[1]!Table2[[Symbol]:[Industry]],2,FALSE),"-")</f>
        <v>-</v>
      </c>
      <c r="D3186" t="s">
        <v>971</v>
      </c>
      <c r="E3186">
        <v>72.589183496000004</v>
      </c>
      <c r="F3186">
        <v>59.94</v>
      </c>
      <c r="G3186">
        <v>-10.1235263240912</v>
      </c>
      <c r="H3186">
        <v>22.329082715550701</v>
      </c>
      <c r="I3186">
        <v>15.9221687382261</v>
      </c>
      <c r="J3186">
        <v>15.6910893115709</v>
      </c>
      <c r="K3186">
        <v>51.623297797345501</v>
      </c>
      <c r="L3186">
        <v>49.787838323430996</v>
      </c>
      <c r="M3186">
        <v>82.373300205115797</v>
      </c>
      <c r="N3186">
        <v>2.4226889734813302</v>
      </c>
      <c r="O3186">
        <v>3.4367701034367699</v>
      </c>
      <c r="P3186">
        <v>68.087492989343801</v>
      </c>
      <c r="Q3186">
        <v>-7.3362350341592997E-2</v>
      </c>
    </row>
    <row r="3187" spans="1:17" hidden="1" x14ac:dyDescent="0.3">
      <c r="A3187" t="s">
        <v>6587</v>
      </c>
      <c r="B3187" t="s">
        <v>6588</v>
      </c>
      <c r="C3187" t="str">
        <f>IFERROR(VLOOKUP(Table1[[#This Row],[Ticker]],[1]!Table2[[Symbol]:[Industry]],2,FALSE),"-")</f>
        <v>-</v>
      </c>
      <c r="D3187" t="s">
        <v>1374</v>
      </c>
      <c r="E3187">
        <v>72.379201019999996</v>
      </c>
      <c r="F3187">
        <v>36</v>
      </c>
      <c r="G3187">
        <v>-26.3159690248965</v>
      </c>
      <c r="H3187">
        <v>5.0943638151239004</v>
      </c>
      <c r="I3187">
        <v>9.5836065794735301</v>
      </c>
      <c r="J3187">
        <v>-4.8025710129409003</v>
      </c>
      <c r="K3187">
        <v>33.058977097565503</v>
      </c>
      <c r="L3187">
        <v>30.908176334600199</v>
      </c>
      <c r="M3187">
        <v>52.985999810392897</v>
      </c>
      <c r="N3187">
        <v>0.45874730021598198</v>
      </c>
      <c r="O3187">
        <v>30.2777777777777</v>
      </c>
      <c r="P3187">
        <v>49.688149688149601</v>
      </c>
    </row>
    <row r="3188" spans="1:17" hidden="1" x14ac:dyDescent="0.3">
      <c r="A3188" t="s">
        <v>6589</v>
      </c>
      <c r="B3188" t="s">
        <v>6590</v>
      </c>
      <c r="C3188" t="str">
        <f>IFERROR(VLOOKUP(Table1[[#This Row],[Ticker]],[1]!Table2[[Symbol]:[Industry]],2,FALSE),"-")</f>
        <v>-</v>
      </c>
      <c r="D3188" t="s">
        <v>368</v>
      </c>
      <c r="E3188">
        <v>72.371281499999995</v>
      </c>
      <c r="F3188">
        <v>141.69999999999999</v>
      </c>
      <c r="G3188">
        <v>52.909469177750204</v>
      </c>
      <c r="H3188">
        <v>26.151241588419499</v>
      </c>
      <c r="I3188">
        <v>-7.4259263977963803</v>
      </c>
      <c r="J3188">
        <v>5.1804987857724099</v>
      </c>
      <c r="K3188">
        <v>125.258857908008</v>
      </c>
      <c r="L3188">
        <v>115.76397867189399</v>
      </c>
      <c r="M3188">
        <v>71.427977048393601</v>
      </c>
      <c r="N3188">
        <v>3.0789914684714699</v>
      </c>
      <c r="O3188">
        <v>27.734650670430501</v>
      </c>
      <c r="P3188">
        <v>88.933333333333294</v>
      </c>
      <c r="Q3188">
        <v>6.9090739958361999E-2</v>
      </c>
    </row>
    <row r="3189" spans="1:17" hidden="1" x14ac:dyDescent="0.3">
      <c r="A3189" t="s">
        <v>6591</v>
      </c>
      <c r="B3189" t="s">
        <v>6592</v>
      </c>
      <c r="C3189" t="str">
        <f>IFERROR(VLOOKUP(Table1[[#This Row],[Ticker]],[1]!Table2[[Symbol]:[Industry]],2,FALSE),"-")</f>
        <v>-</v>
      </c>
      <c r="D3189" t="s">
        <v>306</v>
      </c>
      <c r="E3189">
        <v>72.362445120000004</v>
      </c>
      <c r="F3189">
        <v>99.9</v>
      </c>
      <c r="G3189">
        <v>140.235755113034</v>
      </c>
      <c r="H3189">
        <v>16.722801965748001</v>
      </c>
      <c r="I3189">
        <v>61.135424268024799</v>
      </c>
      <c r="J3189">
        <v>-3.1978938639266099</v>
      </c>
      <c r="K3189">
        <v>84.252632163936397</v>
      </c>
      <c r="L3189">
        <v>64.582503056929696</v>
      </c>
      <c r="M3189">
        <v>54.436748063507999</v>
      </c>
      <c r="N3189">
        <v>0.27194656488549601</v>
      </c>
      <c r="O3189">
        <v>4.0540540540540499</v>
      </c>
      <c r="P3189">
        <v>173.698630136986</v>
      </c>
    </row>
    <row r="3190" spans="1:17" hidden="1" x14ac:dyDescent="0.3">
      <c r="A3190" t="s">
        <v>6593</v>
      </c>
      <c r="B3190" t="s">
        <v>6594</v>
      </c>
      <c r="C3190" t="str">
        <f>IFERROR(VLOOKUP(Table1[[#This Row],[Ticker]],[1]!Table2[[Symbol]:[Industry]],2,FALSE),"-")</f>
        <v>-</v>
      </c>
      <c r="D3190" t="s">
        <v>359</v>
      </c>
      <c r="E3190">
        <v>72.253349999999998</v>
      </c>
      <c r="F3190">
        <v>79.14</v>
      </c>
      <c r="G3190">
        <v>29.3619687052675</v>
      </c>
      <c r="H3190">
        <v>20.233822139200299</v>
      </c>
      <c r="I3190">
        <v>-7.9707919768126203</v>
      </c>
      <c r="J3190">
        <v>4.9874118789238704</v>
      </c>
      <c r="K3190">
        <v>72.656110237862507</v>
      </c>
      <c r="L3190">
        <v>71.811452422147298</v>
      </c>
      <c r="M3190">
        <v>63.350723002909199</v>
      </c>
      <c r="N3190">
        <v>0.84108553529293795</v>
      </c>
      <c r="O3190">
        <v>25.511751326762599</v>
      </c>
      <c r="P3190">
        <v>70.010741138560604</v>
      </c>
      <c r="Q3190">
        <v>0.122546938373455</v>
      </c>
    </row>
    <row r="3191" spans="1:17" hidden="1" x14ac:dyDescent="0.3">
      <c r="A3191" t="s">
        <v>6595</v>
      </c>
      <c r="B3191" t="s">
        <v>6596</v>
      </c>
      <c r="C3191" t="str">
        <f>IFERROR(VLOOKUP(Table1[[#This Row],[Ticker]],[1]!Table2[[Symbol]:[Industry]],2,FALSE),"-")</f>
        <v>-</v>
      </c>
      <c r="D3191" t="s">
        <v>879</v>
      </c>
      <c r="E3191">
        <v>72.058800000000005</v>
      </c>
      <c r="F3191">
        <v>42.4</v>
      </c>
      <c r="G3191">
        <v>33.6268919145759</v>
      </c>
      <c r="H3191">
        <v>1.53967349859062</v>
      </c>
      <c r="I3191">
        <v>-14.4802600661949</v>
      </c>
      <c r="J3191">
        <v>1.7735510247084301</v>
      </c>
      <c r="K3191">
        <v>40.168095390392999</v>
      </c>
      <c r="L3191">
        <v>34.145650367672303</v>
      </c>
      <c r="M3191">
        <v>52.416820534793501</v>
      </c>
      <c r="N3191">
        <v>0.82028337061894097</v>
      </c>
      <c r="O3191">
        <v>14.0330188679245</v>
      </c>
      <c r="P3191">
        <v>83.153347732181402</v>
      </c>
      <c r="Q3191">
        <v>0.119400335436397</v>
      </c>
    </row>
    <row r="3192" spans="1:17" hidden="1" x14ac:dyDescent="0.3">
      <c r="A3192" t="s">
        <v>6597</v>
      </c>
      <c r="B3192" t="s">
        <v>6598</v>
      </c>
      <c r="C3192" t="str">
        <f>IFERROR(VLOOKUP(Table1[[#This Row],[Ticker]],[1]!Table2[[Symbol]:[Industry]],2,FALSE),"-")</f>
        <v>-</v>
      </c>
      <c r="D3192" t="s">
        <v>632</v>
      </c>
      <c r="E3192">
        <v>72.032687999999993</v>
      </c>
      <c r="F3192">
        <v>134.85</v>
      </c>
      <c r="G3192">
        <v>145.55221080923701</v>
      </c>
      <c r="H3192">
        <v>-3.3000278628498498</v>
      </c>
      <c r="I3192">
        <v>51.332389072674403</v>
      </c>
      <c r="J3192">
        <v>4.4347001572884297</v>
      </c>
      <c r="K3192">
        <v>122.823407894602</v>
      </c>
      <c r="L3192">
        <v>95.389458437129207</v>
      </c>
      <c r="M3192">
        <v>57.8116194259187</v>
      </c>
      <c r="N3192">
        <v>0.149740076264299</v>
      </c>
      <c r="O3192">
        <v>21.579532814238</v>
      </c>
      <c r="P3192">
        <v>219.85294117647001</v>
      </c>
      <c r="Q3192">
        <v>7.5964636803244001E-2</v>
      </c>
    </row>
    <row r="3193" spans="1:17" hidden="1" x14ac:dyDescent="0.3">
      <c r="A3193" t="s">
        <v>6599</v>
      </c>
      <c r="B3193" t="s">
        <v>6600</v>
      </c>
      <c r="C3193" t="str">
        <f>IFERROR(VLOOKUP(Table1[[#This Row],[Ticker]],[1]!Table2[[Symbol]:[Industry]],2,FALSE),"-")</f>
        <v>-</v>
      </c>
      <c r="D3193" t="s">
        <v>226</v>
      </c>
      <c r="E3193">
        <v>72.017735009999996</v>
      </c>
      <c r="F3193">
        <v>47.09</v>
      </c>
      <c r="G3193">
        <v>36.572738511127</v>
      </c>
      <c r="H3193">
        <v>14.7169980665472</v>
      </c>
      <c r="I3193">
        <v>1.94325478837302</v>
      </c>
      <c r="J3193">
        <v>9.6563842109397005</v>
      </c>
      <c r="K3193">
        <v>40.703379205867797</v>
      </c>
      <c r="L3193">
        <v>39.921856524056601</v>
      </c>
      <c r="M3193">
        <v>77.149332246578794</v>
      </c>
      <c r="N3193">
        <v>1.7033986182388301</v>
      </c>
      <c r="O3193">
        <v>37.226587385856803</v>
      </c>
      <c r="P3193">
        <v>81.464354527938298</v>
      </c>
      <c r="Q3193">
        <v>0.103715658176255</v>
      </c>
    </row>
    <row r="3194" spans="1:17" hidden="1" x14ac:dyDescent="0.3">
      <c r="A3194" t="s">
        <v>6601</v>
      </c>
      <c r="B3194" t="s">
        <v>6602</v>
      </c>
      <c r="C3194" t="str">
        <f>IFERROR(VLOOKUP(Table1[[#This Row],[Ticker]],[1]!Table2[[Symbol]:[Industry]],2,FALSE),"-")</f>
        <v>-</v>
      </c>
      <c r="D3194" t="s">
        <v>43</v>
      </c>
      <c r="E3194">
        <v>71.984782576000001</v>
      </c>
      <c r="F3194">
        <v>41.96</v>
      </c>
      <c r="G3194">
        <v>-48.916460686580102</v>
      </c>
      <c r="H3194">
        <v>-3.90322157862636</v>
      </c>
      <c r="I3194">
        <v>-35.989931019635598</v>
      </c>
      <c r="J3194">
        <v>-3.5200227154672299</v>
      </c>
      <c r="K3194">
        <v>42.857431494723699</v>
      </c>
      <c r="L3194">
        <v>47.745021057735698</v>
      </c>
      <c r="M3194">
        <v>40.5854064933513</v>
      </c>
      <c r="N3194">
        <v>1.7475561459705899</v>
      </c>
      <c r="O3194">
        <v>51.3346043851286</v>
      </c>
      <c r="P3194">
        <v>13.7127371273712</v>
      </c>
      <c r="Q3194">
        <v>-8.0081269215305007E-2</v>
      </c>
    </row>
    <row r="3195" spans="1:17" hidden="1" x14ac:dyDescent="0.3">
      <c r="A3195" t="s">
        <v>6603</v>
      </c>
      <c r="B3195" t="s">
        <v>6604</v>
      </c>
      <c r="C3195" t="str">
        <f>IFERROR(VLOOKUP(Table1[[#This Row],[Ticker]],[1]!Table2[[Symbol]:[Industry]],2,FALSE),"-")</f>
        <v>-</v>
      </c>
      <c r="D3195" t="s">
        <v>1190</v>
      </c>
      <c r="E3195">
        <v>71.977500000000006</v>
      </c>
      <c r="F3195">
        <v>13.55</v>
      </c>
      <c r="G3195">
        <v>-53.853880741307201</v>
      </c>
      <c r="H3195">
        <v>3.9407283228604499</v>
      </c>
      <c r="I3195">
        <v>-22.387720085750601</v>
      </c>
      <c r="J3195">
        <v>1.94363643240244</v>
      </c>
      <c r="K3195">
        <v>13.225715461342499</v>
      </c>
      <c r="L3195">
        <v>13.6262659647013</v>
      </c>
      <c r="M3195">
        <v>75.507489049175902</v>
      </c>
      <c r="N3195">
        <v>0.94148517575593005</v>
      </c>
      <c r="O3195">
        <v>50.848708487084799</v>
      </c>
      <c r="P3195">
        <v>32.843137254901897</v>
      </c>
      <c r="Q3195">
        <v>-2.307999382808E-2</v>
      </c>
    </row>
    <row r="3196" spans="1:17" hidden="1" x14ac:dyDescent="0.3">
      <c r="A3196" t="s">
        <v>6605</v>
      </c>
      <c r="B3196" t="s">
        <v>6606</v>
      </c>
      <c r="C3196" t="str">
        <f>IFERROR(VLOOKUP(Table1[[#This Row],[Ticker]],[1]!Table2[[Symbol]:[Industry]],2,FALSE),"-")</f>
        <v>-</v>
      </c>
      <c r="D3196" t="s">
        <v>72</v>
      </c>
      <c r="E3196">
        <v>71.910391488000002</v>
      </c>
      <c r="F3196">
        <v>22.34</v>
      </c>
      <c r="G3196">
        <v>-41.288997362213003</v>
      </c>
      <c r="H3196">
        <v>-2.3559769928085701</v>
      </c>
      <c r="I3196">
        <v>-19.866130251184501</v>
      </c>
      <c r="J3196">
        <v>-7.2386553967555196</v>
      </c>
      <c r="K3196">
        <v>22.4244802545455</v>
      </c>
      <c r="L3196">
        <v>22.886229519113002</v>
      </c>
      <c r="M3196">
        <v>44.916757647330797</v>
      </c>
      <c r="N3196">
        <v>1.99657181354899</v>
      </c>
      <c r="O3196">
        <v>45.926589077887201</v>
      </c>
      <c r="P3196">
        <v>26.931818181818102</v>
      </c>
      <c r="Q3196">
        <v>6.8595542421393998E-2</v>
      </c>
    </row>
    <row r="3197" spans="1:17" hidden="1" x14ac:dyDescent="0.3">
      <c r="A3197" t="s">
        <v>6607</v>
      </c>
      <c r="B3197" t="s">
        <v>6608</v>
      </c>
      <c r="C3197" t="str">
        <f>IFERROR(VLOOKUP(Table1[[#This Row],[Ticker]],[1]!Table2[[Symbol]:[Industry]],2,FALSE),"-")</f>
        <v>-</v>
      </c>
      <c r="D3197" t="s">
        <v>306</v>
      </c>
      <c r="E3197">
        <v>71.761954879999905</v>
      </c>
      <c r="F3197">
        <v>4.22</v>
      </c>
      <c r="G3197">
        <v>29.786316910787299</v>
      </c>
      <c r="H3197">
        <v>7.49859879784578</v>
      </c>
      <c r="I3197">
        <v>-8.6277336267120308</v>
      </c>
      <c r="J3197">
        <v>-3.5780947247587398</v>
      </c>
      <c r="K3197">
        <v>4.3170669320012696</v>
      </c>
      <c r="L3197">
        <v>3.9400446085462399</v>
      </c>
      <c r="M3197">
        <v>42.401288929768199</v>
      </c>
      <c r="N3197">
        <v>1.2706712792767001</v>
      </c>
      <c r="O3197">
        <v>25.355450236966799</v>
      </c>
      <c r="P3197">
        <v>64.202334630350194</v>
      </c>
      <c r="Q3197">
        <v>3.9315765443608999E-2</v>
      </c>
    </row>
    <row r="3198" spans="1:17" hidden="1" x14ac:dyDescent="0.3">
      <c r="A3198" t="s">
        <v>6609</v>
      </c>
      <c r="B3198" t="s">
        <v>6610</v>
      </c>
      <c r="C3198" t="str">
        <f>IFERROR(VLOOKUP(Table1[[#This Row],[Ticker]],[1]!Table2[[Symbol]:[Industry]],2,FALSE),"-")</f>
        <v>-</v>
      </c>
      <c r="D3198" t="s">
        <v>412</v>
      </c>
      <c r="E3198">
        <v>71.718432677999999</v>
      </c>
      <c r="F3198">
        <v>1</v>
      </c>
      <c r="G3198">
        <v>254.85113972841901</v>
      </c>
      <c r="H3198">
        <v>12.457547894725799</v>
      </c>
      <c r="I3198">
        <v>-4.2376237366021403</v>
      </c>
      <c r="J3198">
        <v>-8.4117976072421303</v>
      </c>
      <c r="K3198">
        <v>0.94445213128050398</v>
      </c>
      <c r="L3198">
        <v>0.796084355776286</v>
      </c>
      <c r="M3198">
        <v>59.281475990088502</v>
      </c>
      <c r="N3198">
        <v>1.38109028864561</v>
      </c>
      <c r="O3198">
        <v>12</v>
      </c>
      <c r="P3198">
        <v>300</v>
      </c>
      <c r="Q3198">
        <v>0.12896735644663401</v>
      </c>
    </row>
    <row r="3199" spans="1:17" hidden="1" x14ac:dyDescent="0.3">
      <c r="A3199" t="s">
        <v>6611</v>
      </c>
      <c r="B3199" t="s">
        <v>6612</v>
      </c>
      <c r="C3199" t="str">
        <f>IFERROR(VLOOKUP(Table1[[#This Row],[Ticker]],[1]!Table2[[Symbol]:[Industry]],2,FALSE),"-")</f>
        <v>-</v>
      </c>
      <c r="D3199" t="s">
        <v>528</v>
      </c>
      <c r="E3199">
        <v>71.7029</v>
      </c>
      <c r="F3199">
        <v>1.47</v>
      </c>
      <c r="G3199">
        <v>71.605618126733106</v>
      </c>
      <c r="H3199">
        <v>18.451945653829501</v>
      </c>
      <c r="I3199">
        <v>35.8722663732879</v>
      </c>
      <c r="J3199">
        <v>20.2284510330065</v>
      </c>
      <c r="K3199">
        <v>1.1797362077004401</v>
      </c>
      <c r="L3199">
        <v>1.0152164812270299</v>
      </c>
      <c r="M3199">
        <v>82.855273774958803</v>
      </c>
      <c r="N3199">
        <v>1.7926419732557399</v>
      </c>
      <c r="O3199">
        <v>0.68027210884353795</v>
      </c>
      <c r="P3199">
        <v>119.402985074626</v>
      </c>
      <c r="Q3199">
        <v>7.8891623109756004E-2</v>
      </c>
    </row>
    <row r="3200" spans="1:17" hidden="1" x14ac:dyDescent="0.3">
      <c r="A3200" t="s">
        <v>6613</v>
      </c>
      <c r="B3200" t="s">
        <v>6614</v>
      </c>
      <c r="C3200" t="str">
        <f>IFERROR(VLOOKUP(Table1[[#This Row],[Ticker]],[1]!Table2[[Symbol]:[Industry]],2,FALSE),"-")</f>
        <v>-</v>
      </c>
      <c r="D3200" t="s">
        <v>127</v>
      </c>
      <c r="E3200">
        <v>71.601560550000002</v>
      </c>
      <c r="F3200">
        <v>7.07</v>
      </c>
      <c r="G3200">
        <v>44.373686147517297</v>
      </c>
      <c r="H3200">
        <v>15.7355102424556</v>
      </c>
      <c r="I3200">
        <v>26.708919759742098</v>
      </c>
      <c r="J3200">
        <v>-4.9746867728710198</v>
      </c>
      <c r="K3200">
        <v>6.2191719673654102</v>
      </c>
      <c r="L3200">
        <v>5.3244833415442203</v>
      </c>
      <c r="M3200">
        <v>53.220511927381402</v>
      </c>
      <c r="N3200">
        <v>0.61791886264759999</v>
      </c>
      <c r="O3200">
        <v>10.042432814710001</v>
      </c>
      <c r="P3200">
        <v>100.28328611898</v>
      </c>
      <c r="Q3200">
        <v>6.1518245019512002E-2</v>
      </c>
    </row>
    <row r="3201" spans="1:17" hidden="1" x14ac:dyDescent="0.3">
      <c r="A3201" t="s">
        <v>6615</v>
      </c>
      <c r="B3201" t="s">
        <v>6616</v>
      </c>
      <c r="C3201" t="str">
        <f>IFERROR(VLOOKUP(Table1[[#This Row],[Ticker]],[1]!Table2[[Symbol]:[Industry]],2,FALSE),"-")</f>
        <v>-</v>
      </c>
      <c r="D3201" t="s">
        <v>5353</v>
      </c>
      <c r="E3201">
        <v>71.517630870000005</v>
      </c>
      <c r="F3201">
        <v>145</v>
      </c>
      <c r="G3201">
        <v>-11.6283478688784</v>
      </c>
      <c r="H3201">
        <v>-4.2201562995346</v>
      </c>
      <c r="I3201">
        <v>4.0081633913749899</v>
      </c>
      <c r="J3201">
        <v>-1.20754003667166</v>
      </c>
      <c r="K3201">
        <v>142.63376633136099</v>
      </c>
      <c r="M3201">
        <v>54.909822506329398</v>
      </c>
      <c r="N3201">
        <v>0.75422535211267605</v>
      </c>
      <c r="O3201">
        <v>12.413793103448199</v>
      </c>
      <c r="P3201">
        <v>40.0560224089635</v>
      </c>
    </row>
    <row r="3202" spans="1:17" hidden="1" x14ac:dyDescent="0.3">
      <c r="A3202" t="s">
        <v>6617</v>
      </c>
      <c r="B3202" t="s">
        <v>6618</v>
      </c>
      <c r="C3202" t="str">
        <f>IFERROR(VLOOKUP(Table1[[#This Row],[Ticker]],[1]!Table2[[Symbol]:[Industry]],2,FALSE),"-")</f>
        <v>-</v>
      </c>
      <c r="D3202" t="s">
        <v>2879</v>
      </c>
      <c r="E3202">
        <v>71.473443599999996</v>
      </c>
      <c r="F3202">
        <v>7.06</v>
      </c>
      <c r="G3202">
        <v>189.69276868769501</v>
      </c>
      <c r="H3202">
        <v>9.3409328276464301</v>
      </c>
      <c r="I3202">
        <v>67.363268943982007</v>
      </c>
      <c r="J3202">
        <v>2.9544969169471398</v>
      </c>
      <c r="K3202">
        <v>3.8626365902776398</v>
      </c>
      <c r="L3202">
        <v>3.22909621822917</v>
      </c>
      <c r="M3202">
        <v>77.373284348658899</v>
      </c>
      <c r="N3202">
        <v>2.0966502044536801</v>
      </c>
      <c r="O3202">
        <v>5.8073654390934797</v>
      </c>
      <c r="P3202">
        <v>273.544973544973</v>
      </c>
      <c r="Q3202">
        <v>-6.5106630637917995E-2</v>
      </c>
    </row>
    <row r="3203" spans="1:17" hidden="1" x14ac:dyDescent="0.3">
      <c r="A3203" t="s">
        <v>6619</v>
      </c>
      <c r="B3203" t="s">
        <v>6620</v>
      </c>
      <c r="C3203" t="str">
        <f>IFERROR(VLOOKUP(Table1[[#This Row],[Ticker]],[1]!Table2[[Symbol]:[Industry]],2,FALSE),"-")</f>
        <v>-</v>
      </c>
      <c r="D3203" t="s">
        <v>473</v>
      </c>
      <c r="E3203">
        <v>71.428525628000003</v>
      </c>
      <c r="F3203">
        <v>41</v>
      </c>
      <c r="G3203">
        <v>-78.567546437774993</v>
      </c>
      <c r="H3203">
        <v>9.7659257913390896</v>
      </c>
      <c r="I3203">
        <v>-38.475833924678597</v>
      </c>
      <c r="J3203">
        <v>9.8290176247235603</v>
      </c>
      <c r="K3203">
        <v>39.094186577201299</v>
      </c>
      <c r="L3203">
        <v>48.896398658444902</v>
      </c>
      <c r="M3203">
        <v>65.094259518682605</v>
      </c>
      <c r="N3203">
        <v>3.5834964926430102</v>
      </c>
      <c r="O3203">
        <v>101.965937646421</v>
      </c>
      <c r="P3203">
        <v>34.6911957950065</v>
      </c>
      <c r="Q3203">
        <v>-2.2805450794927001E-2</v>
      </c>
    </row>
    <row r="3204" spans="1:17" hidden="1" x14ac:dyDescent="0.3">
      <c r="A3204" t="s">
        <v>6621</v>
      </c>
      <c r="B3204" t="s">
        <v>6622</v>
      </c>
      <c r="C3204" t="str">
        <f>IFERROR(VLOOKUP(Table1[[#This Row],[Ticker]],[1]!Table2[[Symbol]:[Industry]],2,FALSE),"-")</f>
        <v>-</v>
      </c>
      <c r="D3204" t="s">
        <v>262</v>
      </c>
      <c r="E3204">
        <v>71.357645700000006</v>
      </c>
      <c r="F3204">
        <v>3.45</v>
      </c>
      <c r="G3204">
        <v>179.19097899363101</v>
      </c>
      <c r="H3204">
        <v>45.790881228059199</v>
      </c>
      <c r="I3204">
        <v>-15.556305055283399</v>
      </c>
      <c r="J3204">
        <v>7.0576509769605504</v>
      </c>
      <c r="K3204">
        <v>2.5028047497942598</v>
      </c>
      <c r="L3204">
        <v>2.4406353547247601</v>
      </c>
      <c r="M3204">
        <v>84.842145097427704</v>
      </c>
      <c r="N3204">
        <v>4.71709844559585</v>
      </c>
      <c r="O3204">
        <v>76.811594202898505</v>
      </c>
      <c r="P3204">
        <v>232.79742765273301</v>
      </c>
    </row>
    <row r="3205" spans="1:17" hidden="1" x14ac:dyDescent="0.3">
      <c r="A3205" t="s">
        <v>6623</v>
      </c>
      <c r="B3205" t="s">
        <v>6624</v>
      </c>
      <c r="C3205" t="str">
        <f>IFERROR(VLOOKUP(Table1[[#This Row],[Ticker]],[1]!Table2[[Symbol]:[Industry]],2,FALSE),"-")</f>
        <v>-</v>
      </c>
      <c r="D3205" t="s">
        <v>1187</v>
      </c>
      <c r="E3205">
        <v>71.235119999999995</v>
      </c>
      <c r="F3205">
        <v>59.85</v>
      </c>
      <c r="G3205">
        <v>-20.199027495661099</v>
      </c>
      <c r="H3205">
        <v>-8.15547892519748</v>
      </c>
      <c r="I3205">
        <v>-42.877733626712001</v>
      </c>
      <c r="J3205">
        <v>3.9869070764321499</v>
      </c>
      <c r="K3205">
        <v>64.8156220753594</v>
      </c>
      <c r="L3205">
        <v>65.908962423278197</v>
      </c>
      <c r="M3205">
        <v>48.761132771978502</v>
      </c>
      <c r="N3205">
        <v>1.50802139037433</v>
      </c>
      <c r="O3205">
        <v>64.912280701754298</v>
      </c>
      <c r="P3205">
        <v>19.7</v>
      </c>
    </row>
    <row r="3206" spans="1:17" hidden="1" x14ac:dyDescent="0.3">
      <c r="A3206" t="s">
        <v>6625</v>
      </c>
      <c r="B3206" t="s">
        <v>6626</v>
      </c>
      <c r="C3206" t="str">
        <f>IFERROR(VLOOKUP(Table1[[#This Row],[Ticker]],[1]!Table2[[Symbol]:[Industry]],2,FALSE),"-")</f>
        <v>-</v>
      </c>
      <c r="D3206" t="s">
        <v>21</v>
      </c>
      <c r="E3206">
        <v>71.234800000000007</v>
      </c>
      <c r="F3206">
        <v>136.5</v>
      </c>
      <c r="G3206">
        <v>-72.722874222527494</v>
      </c>
      <c r="H3206">
        <v>-6.5100751033153603</v>
      </c>
      <c r="I3206">
        <v>-34.4197044296317</v>
      </c>
      <c r="J3206">
        <v>-1.1390703345148501</v>
      </c>
      <c r="K3206">
        <v>147.32471746147101</v>
      </c>
      <c r="L3206">
        <v>153.27870831226099</v>
      </c>
      <c r="M3206">
        <v>29.235073198675298</v>
      </c>
      <c r="N3206">
        <v>0.74585635359115998</v>
      </c>
      <c r="O3206">
        <v>75.750915750915695</v>
      </c>
      <c r="P3206">
        <v>22.807017543859601</v>
      </c>
    </row>
    <row r="3207" spans="1:17" hidden="1" x14ac:dyDescent="0.3">
      <c r="A3207" t="s">
        <v>6627</v>
      </c>
      <c r="B3207" t="s">
        <v>6628</v>
      </c>
      <c r="C3207" t="str">
        <f>IFERROR(VLOOKUP(Table1[[#This Row],[Ticker]],[1]!Table2[[Symbol]:[Industry]],2,FALSE),"-")</f>
        <v>-</v>
      </c>
      <c r="D3207" t="s">
        <v>4569</v>
      </c>
      <c r="E3207">
        <v>71.176726400000007</v>
      </c>
      <c r="F3207">
        <v>53.25</v>
      </c>
      <c r="G3207">
        <v>-3.5794107637427302</v>
      </c>
      <c r="H3207">
        <v>-8.2667026247160695</v>
      </c>
      <c r="I3207">
        <v>-22.946226777396902</v>
      </c>
      <c r="J3207">
        <v>-2.0914512868958002</v>
      </c>
      <c r="K3207">
        <v>53.535316870233601</v>
      </c>
      <c r="L3207">
        <v>50.149187525545997</v>
      </c>
      <c r="M3207">
        <v>39.8650014732561</v>
      </c>
      <c r="N3207">
        <v>0.27677824267782403</v>
      </c>
      <c r="O3207">
        <v>23.906103286384901</v>
      </c>
      <c r="P3207">
        <v>39.7271057465232</v>
      </c>
    </row>
    <row r="3208" spans="1:17" hidden="1" x14ac:dyDescent="0.3">
      <c r="A3208" t="s">
        <v>6629</v>
      </c>
      <c r="B3208" t="s">
        <v>6630</v>
      </c>
      <c r="C3208" t="str">
        <f>IFERROR(VLOOKUP(Table1[[#This Row],[Ticker]],[1]!Table2[[Symbol]:[Industry]],2,FALSE),"-")</f>
        <v>-</v>
      </c>
      <c r="D3208" t="s">
        <v>306</v>
      </c>
      <c r="E3208">
        <v>70.870721175</v>
      </c>
      <c r="F3208">
        <v>139.1</v>
      </c>
      <c r="G3208">
        <v>-27.130141736371499</v>
      </c>
      <c r="H3208">
        <v>1.7903942545992799</v>
      </c>
      <c r="I3208">
        <v>2.6158668768548901</v>
      </c>
      <c r="J3208">
        <v>2.97204077659626</v>
      </c>
      <c r="K3208">
        <v>136.69508968442801</v>
      </c>
      <c r="L3208">
        <v>129.72381600502499</v>
      </c>
      <c r="M3208">
        <v>71.567005077697601</v>
      </c>
      <c r="N3208">
        <v>1.3130231414385001</v>
      </c>
      <c r="O3208">
        <v>32.925952552120698</v>
      </c>
      <c r="P3208">
        <v>44.745057232049902</v>
      </c>
      <c r="Q3208">
        <v>6.7940693832595003E-2</v>
      </c>
    </row>
    <row r="3209" spans="1:17" hidden="1" x14ac:dyDescent="0.3">
      <c r="A3209" t="s">
        <v>6631</v>
      </c>
      <c r="B3209" t="s">
        <v>6632</v>
      </c>
      <c r="C3209" t="str">
        <f>IFERROR(VLOOKUP(Table1[[#This Row],[Ticker]],[1]!Table2[[Symbol]:[Industry]],2,FALSE),"-")</f>
        <v>-</v>
      </c>
      <c r="D3209" t="s">
        <v>359</v>
      </c>
      <c r="E3209">
        <v>70.757400000000004</v>
      </c>
      <c r="F3209">
        <v>2185.15</v>
      </c>
      <c r="G3209">
        <v>86.227966088837107</v>
      </c>
      <c r="H3209">
        <v>-1.07958815757547</v>
      </c>
      <c r="I3209">
        <v>69.044235022435004</v>
      </c>
      <c r="J3209">
        <v>15.852244278858899</v>
      </c>
      <c r="K3209">
        <v>1773.6406313605</v>
      </c>
      <c r="L3209">
        <v>1266.8887593885299</v>
      </c>
      <c r="M3209">
        <v>81.256029544571305</v>
      </c>
      <c r="N3209">
        <v>0.74096408497666</v>
      </c>
      <c r="O3209">
        <v>12.163924673363301</v>
      </c>
      <c r="P3209">
        <v>212.075121393887</v>
      </c>
      <c r="Q3209">
        <v>0.13765807956593601</v>
      </c>
    </row>
    <row r="3210" spans="1:17" hidden="1" x14ac:dyDescent="0.3">
      <c r="A3210" t="s">
        <v>6633</v>
      </c>
      <c r="B3210" t="s">
        <v>6634</v>
      </c>
      <c r="C3210" t="str">
        <f>IFERROR(VLOOKUP(Table1[[#This Row],[Ticker]],[1]!Table2[[Symbol]:[Industry]],2,FALSE),"-")</f>
        <v>-</v>
      </c>
      <c r="D3210" t="s">
        <v>743</v>
      </c>
      <c r="E3210">
        <v>70.753706170000001</v>
      </c>
      <c r="F3210">
        <v>24.08</v>
      </c>
      <c r="G3210">
        <v>-9.8439261618658698</v>
      </c>
      <c r="H3210">
        <v>-0.16656558045140499</v>
      </c>
      <c r="I3210">
        <v>2.36960551213653</v>
      </c>
      <c r="J3210">
        <v>0.717469749873339</v>
      </c>
      <c r="K3210">
        <v>23.536249845023999</v>
      </c>
      <c r="L3210">
        <v>22.166883340940402</v>
      </c>
      <c r="M3210">
        <v>67.469215611950702</v>
      </c>
      <c r="N3210">
        <v>0.48888911328780399</v>
      </c>
      <c r="O3210">
        <v>3.61295681063122</v>
      </c>
      <c r="P3210">
        <v>26.736842105263101</v>
      </c>
    </row>
    <row r="3211" spans="1:17" hidden="1" x14ac:dyDescent="0.3">
      <c r="A3211" t="s">
        <v>6635</v>
      </c>
      <c r="B3211" t="s">
        <v>6636</v>
      </c>
      <c r="C3211" t="str">
        <f>IFERROR(VLOOKUP(Table1[[#This Row],[Ticker]],[1]!Table2[[Symbol]:[Industry]],2,FALSE),"-")</f>
        <v>-</v>
      </c>
      <c r="D3211" t="s">
        <v>632</v>
      </c>
      <c r="E3211">
        <v>70.708500000000001</v>
      </c>
      <c r="F3211">
        <v>232.7</v>
      </c>
      <c r="G3211">
        <v>-46.418972680661703</v>
      </c>
      <c r="H3211">
        <v>4.5416779138463497</v>
      </c>
      <c r="I3211">
        <v>-17.169400293378601</v>
      </c>
      <c r="J3211">
        <v>4.4353977505915196</v>
      </c>
      <c r="K3211">
        <v>235.60746868624099</v>
      </c>
      <c r="L3211">
        <v>240.57076910978199</v>
      </c>
      <c r="M3211">
        <v>66.061467880060206</v>
      </c>
      <c r="N3211">
        <v>1.02027755679307</v>
      </c>
      <c r="O3211">
        <v>24.581005586592099</v>
      </c>
      <c r="P3211">
        <v>15.1980198019801</v>
      </c>
      <c r="Q3211">
        <v>0.17253353919981401</v>
      </c>
    </row>
    <row r="3212" spans="1:17" hidden="1" x14ac:dyDescent="0.3">
      <c r="A3212" t="s">
        <v>6637</v>
      </c>
      <c r="B3212" t="s">
        <v>6638</v>
      </c>
      <c r="C3212" t="str">
        <f>IFERROR(VLOOKUP(Table1[[#This Row],[Ticker]],[1]!Table2[[Symbol]:[Industry]],2,FALSE),"-")</f>
        <v>-</v>
      </c>
      <c r="D3212" t="s">
        <v>1560</v>
      </c>
      <c r="E3212">
        <v>70.674256</v>
      </c>
      <c r="F3212">
        <v>38.25</v>
      </c>
      <c r="G3212">
        <v>-4.1484813401674403</v>
      </c>
      <c r="H3212">
        <v>6.1830380908043301</v>
      </c>
      <c r="I3212">
        <v>-53.891513154271003</v>
      </c>
      <c r="J3212">
        <v>6.62408756022199</v>
      </c>
      <c r="K3212">
        <v>40.3817891698585</v>
      </c>
      <c r="L3212">
        <v>46.0961442786069</v>
      </c>
      <c r="M3212">
        <v>67.242153697186794</v>
      </c>
      <c r="N3212">
        <v>1.55095785440613</v>
      </c>
      <c r="O3212">
        <v>96.078431372549005</v>
      </c>
      <c r="P3212">
        <v>36.1209964412811</v>
      </c>
    </row>
    <row r="3213" spans="1:17" hidden="1" x14ac:dyDescent="0.3">
      <c r="A3213" t="s">
        <v>6639</v>
      </c>
      <c r="B3213" t="s">
        <v>6640</v>
      </c>
      <c r="C3213" t="str">
        <f>IFERROR(VLOOKUP(Table1[[#This Row],[Ticker]],[1]!Table2[[Symbol]:[Industry]],2,FALSE),"-")</f>
        <v>-</v>
      </c>
      <c r="D3213" t="s">
        <v>1190</v>
      </c>
      <c r="E3213">
        <v>70.671300000000002</v>
      </c>
      <c r="F3213">
        <v>52.4</v>
      </c>
      <c r="G3213">
        <v>-91.418105113822406</v>
      </c>
      <c r="H3213">
        <v>-3.58606581243922</v>
      </c>
      <c r="I3213">
        <v>-53.055472554450901</v>
      </c>
      <c r="J3213">
        <v>-4.7501814456259597</v>
      </c>
      <c r="K3213">
        <v>58.146080101026797</v>
      </c>
      <c r="L3213">
        <v>79.126769992206405</v>
      </c>
      <c r="M3213">
        <v>40.270074020624897</v>
      </c>
      <c r="N3213">
        <v>0.71957671957671898</v>
      </c>
      <c r="O3213">
        <v>212.88167938931201</v>
      </c>
      <c r="P3213">
        <v>8.8265835929387304</v>
      </c>
    </row>
    <row r="3214" spans="1:17" hidden="1" x14ac:dyDescent="0.3">
      <c r="A3214" t="s">
        <v>6641</v>
      </c>
      <c r="B3214" t="s">
        <v>6642</v>
      </c>
      <c r="C3214" t="str">
        <f>IFERROR(VLOOKUP(Table1[[#This Row],[Ticker]],[1]!Table2[[Symbol]:[Industry]],2,FALSE),"-")</f>
        <v>-</v>
      </c>
      <c r="D3214" t="s">
        <v>402</v>
      </c>
      <c r="E3214">
        <v>70.667791440000002</v>
      </c>
      <c r="F3214">
        <v>139.5</v>
      </c>
      <c r="G3214">
        <v>16.769368558412602</v>
      </c>
      <c r="H3214">
        <v>16.067289415717902</v>
      </c>
      <c r="I3214">
        <v>-18.808293927361099</v>
      </c>
      <c r="J3214">
        <v>12.1479465999184</v>
      </c>
      <c r="K3214">
        <v>115.960783929603</v>
      </c>
      <c r="L3214">
        <v>112.88432338009</v>
      </c>
      <c r="M3214">
        <v>76.831267498680901</v>
      </c>
      <c r="N3214">
        <v>2.7786459487842898</v>
      </c>
      <c r="O3214">
        <v>15.175627240143299</v>
      </c>
      <c r="P3214">
        <v>72.2222222222222</v>
      </c>
      <c r="Q3214">
        <v>4.9264855647744001E-2</v>
      </c>
    </row>
    <row r="3215" spans="1:17" hidden="1" x14ac:dyDescent="0.3">
      <c r="A3215" t="s">
        <v>6643</v>
      </c>
      <c r="B3215" t="s">
        <v>6644</v>
      </c>
      <c r="C3215" t="str">
        <f>IFERROR(VLOOKUP(Table1[[#This Row],[Ticker]],[1]!Table2[[Symbol]:[Industry]],2,FALSE),"-")</f>
        <v>-</v>
      </c>
      <c r="D3215" t="s">
        <v>632</v>
      </c>
      <c r="E3215">
        <v>70.488127583999997</v>
      </c>
      <c r="F3215">
        <v>47.3</v>
      </c>
      <c r="G3215">
        <v>-8.4510876671655399</v>
      </c>
      <c r="H3215">
        <v>1.9663658512919799</v>
      </c>
      <c r="I3215">
        <v>-3.042717187069</v>
      </c>
      <c r="J3215">
        <v>-2.4813522137094801</v>
      </c>
      <c r="K3215">
        <v>45.904295003426903</v>
      </c>
      <c r="L3215">
        <v>43.584167185418103</v>
      </c>
      <c r="M3215">
        <v>48.355461227583099</v>
      </c>
      <c r="N3215">
        <v>0.51471480107216505</v>
      </c>
      <c r="O3215">
        <v>37.399577167018997</v>
      </c>
      <c r="P3215">
        <v>43.203148652739898</v>
      </c>
      <c r="Q3215">
        <v>2.8646303878851E-2</v>
      </c>
    </row>
    <row r="3216" spans="1:17" hidden="1" x14ac:dyDescent="0.3">
      <c r="A3216" t="s">
        <v>6645</v>
      </c>
      <c r="B3216" t="s">
        <v>6646</v>
      </c>
      <c r="C3216" t="str">
        <f>IFERROR(VLOOKUP(Table1[[#This Row],[Ticker]],[1]!Table2[[Symbol]:[Industry]],2,FALSE),"-")</f>
        <v>-</v>
      </c>
      <c r="D3216" t="s">
        <v>306</v>
      </c>
      <c r="E3216">
        <v>70.174302499999996</v>
      </c>
      <c r="F3216">
        <v>17.04</v>
      </c>
      <c r="G3216">
        <v>81.650147172587793</v>
      </c>
      <c r="H3216">
        <v>26.033305470483398</v>
      </c>
      <c r="I3216">
        <v>-27.100154464301301</v>
      </c>
      <c r="J3216">
        <v>-1.7654940247198601</v>
      </c>
      <c r="K3216">
        <v>14.995748779614599</v>
      </c>
      <c r="L3216">
        <v>13.6315846544134</v>
      </c>
      <c r="M3216">
        <v>64.737858913122295</v>
      </c>
      <c r="N3216">
        <v>1.27407205979269</v>
      </c>
      <c r="O3216">
        <v>28.931924882629101</v>
      </c>
      <c r="P3216">
        <v>121.298701298701</v>
      </c>
      <c r="Q3216">
        <v>8.0464618391463003E-2</v>
      </c>
    </row>
    <row r="3217" spans="1:17" hidden="1" x14ac:dyDescent="0.3">
      <c r="A3217" t="s">
        <v>6647</v>
      </c>
      <c r="B3217" t="s">
        <v>6648</v>
      </c>
      <c r="C3217" t="str">
        <f>IFERROR(VLOOKUP(Table1[[#This Row],[Ticker]],[1]!Table2[[Symbol]:[Industry]],2,FALSE),"-")</f>
        <v>-</v>
      </c>
      <c r="D3217" t="s">
        <v>359</v>
      </c>
      <c r="E3217">
        <v>70.023712000000003</v>
      </c>
      <c r="F3217">
        <v>125.61</v>
      </c>
      <c r="G3217">
        <v>-10.272235754545299</v>
      </c>
      <c r="H3217">
        <v>52.8684006079041</v>
      </c>
      <c r="I3217">
        <v>4.5401926841051701</v>
      </c>
      <c r="J3217">
        <v>-1.7180612360864</v>
      </c>
      <c r="K3217">
        <v>102.211480372536</v>
      </c>
      <c r="L3217">
        <v>101.09637935325701</v>
      </c>
      <c r="M3217">
        <v>64.924432349867601</v>
      </c>
      <c r="N3217">
        <v>4.20707440811724</v>
      </c>
      <c r="O3217">
        <v>22.450441843802199</v>
      </c>
      <c r="P3217">
        <v>53.182926829268197</v>
      </c>
    </row>
    <row r="3218" spans="1:17" hidden="1" x14ac:dyDescent="0.3">
      <c r="A3218" t="s">
        <v>6649</v>
      </c>
      <c r="B3218" t="s">
        <v>6650</v>
      </c>
      <c r="C3218" t="str">
        <f>IFERROR(VLOOKUP(Table1[[#This Row],[Ticker]],[1]!Table2[[Symbol]:[Industry]],2,FALSE),"-")</f>
        <v>-</v>
      </c>
      <c r="D3218" t="s">
        <v>473</v>
      </c>
      <c r="E3218">
        <v>70.02</v>
      </c>
      <c r="F3218">
        <v>7.73</v>
      </c>
      <c r="G3218">
        <v>7.0499144050699201</v>
      </c>
      <c r="H3218">
        <v>2.99604366686652</v>
      </c>
      <c r="I3218">
        <v>-19.164588663566999</v>
      </c>
      <c r="J3218">
        <v>12.2720083826863</v>
      </c>
      <c r="K3218">
        <v>7.2638869753125599</v>
      </c>
      <c r="L3218">
        <v>7.2238608788123901</v>
      </c>
      <c r="M3218">
        <v>67.433803529485502</v>
      </c>
      <c r="N3218">
        <v>1.72366489637483</v>
      </c>
      <c r="O3218">
        <v>37.128072445019299</v>
      </c>
      <c r="P3218">
        <v>43.148148148148103</v>
      </c>
      <c r="Q3218">
        <v>2.2798469188619001E-2</v>
      </c>
    </row>
    <row r="3219" spans="1:17" hidden="1" x14ac:dyDescent="0.3">
      <c r="A3219" t="s">
        <v>6651</v>
      </c>
      <c r="B3219" t="s">
        <v>6652</v>
      </c>
      <c r="C3219" t="str">
        <f>IFERROR(VLOOKUP(Table1[[#This Row],[Ticker]],[1]!Table2[[Symbol]:[Industry]],2,FALSE),"-")</f>
        <v>-</v>
      </c>
      <c r="D3219" t="s">
        <v>2879</v>
      </c>
      <c r="E3219">
        <v>69.761856047999999</v>
      </c>
      <c r="F3219">
        <v>5.51</v>
      </c>
      <c r="G3219">
        <v>-71.147223610369707</v>
      </c>
      <c r="H3219">
        <v>-10.679707007234899</v>
      </c>
      <c r="I3219">
        <v>-30.389131803003799</v>
      </c>
      <c r="J3219">
        <v>-3.4399552902670698</v>
      </c>
      <c r="K3219">
        <v>5.7598136049152497</v>
      </c>
      <c r="L3219">
        <v>6.4120676275828599</v>
      </c>
      <c r="M3219">
        <v>43.666881796342899</v>
      </c>
      <c r="N3219">
        <v>1.3463579084161701</v>
      </c>
      <c r="O3219">
        <v>78.221415607985506</v>
      </c>
      <c r="P3219">
        <v>15.756302521008401</v>
      </c>
      <c r="Q3219">
        <v>7.6983905799730995E-2</v>
      </c>
    </row>
    <row r="3220" spans="1:17" hidden="1" x14ac:dyDescent="0.3">
      <c r="A3220" t="s">
        <v>6653</v>
      </c>
      <c r="B3220" t="s">
        <v>6654</v>
      </c>
      <c r="C3220" t="str">
        <f>IFERROR(VLOOKUP(Table1[[#This Row],[Ticker]],[1]!Table2[[Symbol]:[Industry]],2,FALSE),"-")</f>
        <v>-</v>
      </c>
      <c r="D3220" t="s">
        <v>5322</v>
      </c>
      <c r="E3220">
        <v>69.667672999999994</v>
      </c>
      <c r="F3220">
        <v>33.1</v>
      </c>
      <c r="G3220">
        <v>-47.833551817658503</v>
      </c>
      <c r="H3220">
        <v>-23.046686131447998</v>
      </c>
      <c r="I3220">
        <v>-23.442802119862701</v>
      </c>
      <c r="J3220">
        <v>-3.42958932552673</v>
      </c>
      <c r="K3220">
        <v>40.452717898747899</v>
      </c>
      <c r="L3220">
        <v>40.315860815106397</v>
      </c>
      <c r="M3220">
        <v>35.6732694320498</v>
      </c>
      <c r="N3220">
        <v>0.20985679012345601</v>
      </c>
      <c r="O3220">
        <v>102.567975830815</v>
      </c>
      <c r="P3220">
        <v>16.9198163193218</v>
      </c>
      <c r="Q3220">
        <v>0.13401515816637999</v>
      </c>
    </row>
    <row r="3221" spans="1:17" hidden="1" x14ac:dyDescent="0.3">
      <c r="A3221" t="s">
        <v>6655</v>
      </c>
      <c r="B3221" t="s">
        <v>6656</v>
      </c>
      <c r="C3221" t="str">
        <f>IFERROR(VLOOKUP(Table1[[#This Row],[Ticker]],[1]!Table2[[Symbol]:[Industry]],2,FALSE),"-")</f>
        <v>-</v>
      </c>
      <c r="D3221" t="s">
        <v>412</v>
      </c>
      <c r="E3221">
        <v>69.667416000000003</v>
      </c>
      <c r="F3221">
        <v>122.4</v>
      </c>
      <c r="G3221">
        <v>154.02893851205999</v>
      </c>
      <c r="H3221">
        <v>-0.79241736857826595</v>
      </c>
      <c r="I3221">
        <v>36.203880227377802</v>
      </c>
      <c r="J3221">
        <v>-3.1390703345148498</v>
      </c>
      <c r="K3221">
        <v>115.87042089395101</v>
      </c>
      <c r="L3221">
        <v>92.202034454221803</v>
      </c>
      <c r="M3221">
        <v>48.683638644654003</v>
      </c>
      <c r="N3221">
        <v>1.37135158243836</v>
      </c>
      <c r="O3221">
        <v>13.6029411764705</v>
      </c>
      <c r="P3221">
        <v>187.256512555738</v>
      </c>
      <c r="Q3221">
        <v>8.7827187995979994E-2</v>
      </c>
    </row>
    <row r="3222" spans="1:17" hidden="1" x14ac:dyDescent="0.3">
      <c r="A3222" t="s">
        <v>6657</v>
      </c>
      <c r="B3222" t="s">
        <v>6658</v>
      </c>
      <c r="C3222" t="str">
        <f>IFERROR(VLOOKUP(Table1[[#This Row],[Ticker]],[1]!Table2[[Symbol]:[Industry]],2,FALSE),"-")</f>
        <v>-</v>
      </c>
      <c r="D3222" t="s">
        <v>21</v>
      </c>
      <c r="E3222">
        <v>69.6638631</v>
      </c>
      <c r="F3222">
        <v>20.73</v>
      </c>
      <c r="G3222">
        <v>10.1364150882854</v>
      </c>
      <c r="H3222">
        <v>13.5066172686683</v>
      </c>
      <c r="I3222">
        <v>1.3597315543464701</v>
      </c>
      <c r="J3222">
        <v>21.6955753347764</v>
      </c>
      <c r="K3222">
        <v>18.052898185798998</v>
      </c>
      <c r="L3222">
        <v>17.612386074516401</v>
      </c>
      <c r="M3222">
        <v>85.524288581163503</v>
      </c>
      <c r="N3222">
        <v>2.6069320923827202</v>
      </c>
      <c r="O3222">
        <v>20.323473358247401</v>
      </c>
      <c r="P3222">
        <v>57.107693020335198</v>
      </c>
      <c r="Q3222">
        <v>9.4275063172287996E-2</v>
      </c>
    </row>
    <row r="3223" spans="1:17" hidden="1" x14ac:dyDescent="0.3">
      <c r="A3223" t="s">
        <v>6659</v>
      </c>
      <c r="B3223" t="s">
        <v>6660</v>
      </c>
      <c r="C3223" t="str">
        <f>IFERROR(VLOOKUP(Table1[[#This Row],[Ticker]],[1]!Table2[[Symbol]:[Industry]],2,FALSE),"-")</f>
        <v>-</v>
      </c>
      <c r="D3223" t="s">
        <v>359</v>
      </c>
      <c r="E3223">
        <v>69.643867200000003</v>
      </c>
      <c r="F3223">
        <v>88.41</v>
      </c>
      <c r="G3223">
        <v>72.639601266880604</v>
      </c>
      <c r="H3223">
        <v>-4.5612082750668002</v>
      </c>
      <c r="I3223">
        <v>-19.012080049519898</v>
      </c>
      <c r="J3223">
        <v>-8.7074913871464208</v>
      </c>
      <c r="K3223">
        <v>90.774302203837095</v>
      </c>
      <c r="L3223">
        <v>85.120356379240704</v>
      </c>
      <c r="M3223">
        <v>40.939328791130698</v>
      </c>
      <c r="N3223">
        <v>1.3516067921955</v>
      </c>
      <c r="O3223">
        <v>31.534894242732701</v>
      </c>
      <c r="P3223">
        <v>110.5</v>
      </c>
      <c r="Q3223">
        <v>8.4145154795080002E-2</v>
      </c>
    </row>
    <row r="3224" spans="1:17" hidden="1" x14ac:dyDescent="0.3">
      <c r="A3224" t="s">
        <v>6661</v>
      </c>
      <c r="B3224" t="s">
        <v>6662</v>
      </c>
      <c r="C3224" t="str">
        <f>IFERROR(VLOOKUP(Table1[[#This Row],[Ticker]],[1]!Table2[[Symbol]:[Industry]],2,FALSE),"-")</f>
        <v>-</v>
      </c>
      <c r="D3224" t="s">
        <v>193</v>
      </c>
      <c r="E3224">
        <v>69.452265299999993</v>
      </c>
      <c r="F3224">
        <v>47.98</v>
      </c>
      <c r="G3224">
        <v>89.623043636125402</v>
      </c>
      <c r="H3224">
        <v>10.455066120257101</v>
      </c>
      <c r="I3224">
        <v>32.5104081825789</v>
      </c>
      <c r="J3224">
        <v>1.5213029759335499</v>
      </c>
      <c r="K3224">
        <v>43.669682239449003</v>
      </c>
      <c r="L3224">
        <v>35.855893128524698</v>
      </c>
      <c r="M3224">
        <v>53.857233157441897</v>
      </c>
      <c r="N3224">
        <v>0.78515589316905798</v>
      </c>
      <c r="O3224">
        <v>14.214255939974899</v>
      </c>
      <c r="P3224">
        <v>155.62067128396299</v>
      </c>
      <c r="Q3224">
        <v>0.13108022267809699</v>
      </c>
    </row>
    <row r="3225" spans="1:17" hidden="1" x14ac:dyDescent="0.3">
      <c r="A3225" t="s">
        <v>6663</v>
      </c>
      <c r="B3225" t="s">
        <v>6664</v>
      </c>
      <c r="C3225" t="str">
        <f>IFERROR(VLOOKUP(Table1[[#This Row],[Ticker]],[1]!Table2[[Symbol]:[Industry]],2,FALSE),"-")</f>
        <v>-</v>
      </c>
      <c r="D3225" t="s">
        <v>412</v>
      </c>
      <c r="E3225">
        <v>69.444000000000003</v>
      </c>
      <c r="F3225">
        <v>229.24</v>
      </c>
      <c r="G3225">
        <v>38.1156525864874</v>
      </c>
      <c r="H3225">
        <v>7.2368669363400002</v>
      </c>
      <c r="I3225">
        <v>-2.7921338209810802</v>
      </c>
      <c r="J3225">
        <v>-2.6369426749403799</v>
      </c>
      <c r="K3225">
        <v>220.13266387481801</v>
      </c>
      <c r="L3225">
        <v>193.963424838626</v>
      </c>
      <c r="M3225">
        <v>53.7464048606519</v>
      </c>
      <c r="N3225">
        <v>0.45109086166343998</v>
      </c>
      <c r="O3225">
        <v>13.200139591694199</v>
      </c>
      <c r="P3225">
        <v>86.525630593978804</v>
      </c>
      <c r="Q3225">
        <v>9.0904935293493999E-2</v>
      </c>
    </row>
    <row r="3226" spans="1:17" hidden="1" x14ac:dyDescent="0.3">
      <c r="A3226" t="s">
        <v>6665</v>
      </c>
      <c r="B3226" t="s">
        <v>6666</v>
      </c>
      <c r="C3226" t="str">
        <f>IFERROR(VLOOKUP(Table1[[#This Row],[Ticker]],[1]!Table2[[Symbol]:[Industry]],2,FALSE),"-")</f>
        <v>-</v>
      </c>
      <c r="D3226" t="s">
        <v>385</v>
      </c>
      <c r="E3226">
        <v>69.43956</v>
      </c>
      <c r="F3226">
        <v>104.65</v>
      </c>
      <c r="G3226">
        <v>5.5298727600933599</v>
      </c>
      <c r="H3226">
        <v>7.3829210290542404</v>
      </c>
      <c r="I3226">
        <v>20.0389330399546</v>
      </c>
      <c r="J3226">
        <v>7.7698385743940399</v>
      </c>
      <c r="K3226">
        <v>94.158712825072698</v>
      </c>
      <c r="L3226">
        <v>82.5429396612613</v>
      </c>
      <c r="M3226">
        <v>57.277652194080197</v>
      </c>
      <c r="N3226">
        <v>0.67228915662650601</v>
      </c>
      <c r="O3226">
        <v>19.159101767797399</v>
      </c>
      <c r="P3226">
        <v>97.080979284369107</v>
      </c>
    </row>
    <row r="3227" spans="1:17" hidden="1" x14ac:dyDescent="0.3">
      <c r="A3227" t="s">
        <v>6667</v>
      </c>
      <c r="B3227" t="s">
        <v>6668</v>
      </c>
      <c r="C3227" t="str">
        <f>IFERROR(VLOOKUP(Table1[[#This Row],[Ticker]],[1]!Table2[[Symbol]:[Industry]],2,FALSE),"-")</f>
        <v>-</v>
      </c>
      <c r="D3227" t="s">
        <v>139</v>
      </c>
      <c r="E3227">
        <v>69.402250554999995</v>
      </c>
      <c r="F3227">
        <v>58.05</v>
      </c>
      <c r="G3227">
        <v>15.3607551130345</v>
      </c>
      <c r="H3227">
        <v>-11.757307662481301</v>
      </c>
      <c r="I3227">
        <v>34.718420219441803</v>
      </c>
      <c r="J3227">
        <v>-1.63699564571816</v>
      </c>
      <c r="K3227">
        <v>60.159595090759701</v>
      </c>
      <c r="L3227">
        <v>49.148511055688999</v>
      </c>
      <c r="M3227">
        <v>40.932038130629202</v>
      </c>
      <c r="N3227">
        <v>0.28338377621702499</v>
      </c>
      <c r="O3227">
        <v>74.573643410852696</v>
      </c>
      <c r="P3227">
        <v>69.736842105263094</v>
      </c>
      <c r="Q3227">
        <v>7.0329498695251999E-2</v>
      </c>
    </row>
    <row r="3228" spans="1:17" hidden="1" x14ac:dyDescent="0.3">
      <c r="A3228" t="s">
        <v>6669</v>
      </c>
      <c r="B3228" t="s">
        <v>6670</v>
      </c>
      <c r="C3228" t="str">
        <f>IFERROR(VLOOKUP(Table1[[#This Row],[Ticker]],[1]!Table2[[Symbol]:[Industry]],2,FALSE),"-")</f>
        <v>-</v>
      </c>
      <c r="D3228" t="s">
        <v>632</v>
      </c>
      <c r="E3228">
        <v>69.3749167</v>
      </c>
      <c r="F3228">
        <v>100.25</v>
      </c>
      <c r="G3228">
        <v>-17.149102222395701</v>
      </c>
      <c r="H3228">
        <v>-0.40756467749965097</v>
      </c>
      <c r="I3228">
        <v>-2.9735036677365199</v>
      </c>
      <c r="J3228">
        <v>0.42185615088292899</v>
      </c>
      <c r="K3228">
        <v>98.055325328076904</v>
      </c>
      <c r="L3228">
        <v>94.055987307381002</v>
      </c>
      <c r="M3228">
        <v>47.377525462215999</v>
      </c>
      <c r="N3228">
        <v>0.25615336199770899</v>
      </c>
      <c r="O3228">
        <v>17.655860349127099</v>
      </c>
      <c r="P3228">
        <v>39.818688981868803</v>
      </c>
      <c r="Q3228">
        <v>-5.1687497934195997E-2</v>
      </c>
    </row>
    <row r="3229" spans="1:17" hidden="1" x14ac:dyDescent="0.3">
      <c r="A3229" t="s">
        <v>6671</v>
      </c>
      <c r="B3229" t="s">
        <v>6672</v>
      </c>
      <c r="C3229" t="str">
        <f>IFERROR(VLOOKUP(Table1[[#This Row],[Ticker]],[1]!Table2[[Symbol]:[Industry]],2,FALSE),"-")</f>
        <v>-</v>
      </c>
      <c r="D3229" t="s">
        <v>632</v>
      </c>
      <c r="E3229">
        <v>69.290564320000001</v>
      </c>
      <c r="F3229">
        <v>23.97</v>
      </c>
      <c r="G3229">
        <v>41.450040827320201</v>
      </c>
      <c r="H3229">
        <v>44.0983673471478</v>
      </c>
      <c r="I3229">
        <v>23.630887062943099</v>
      </c>
      <c r="J3229">
        <v>25.758868328129601</v>
      </c>
      <c r="K3229">
        <v>19.519412783646999</v>
      </c>
      <c r="L3229">
        <v>17.2660254658716</v>
      </c>
      <c r="M3229">
        <v>68.016423149522694</v>
      </c>
      <c r="N3229">
        <v>3.3525161866265298</v>
      </c>
      <c r="O3229">
        <v>13.9758030871923</v>
      </c>
      <c r="P3229">
        <v>80.905660377358402</v>
      </c>
      <c r="Q3229">
        <v>6.0901902717113002E-2</v>
      </c>
    </row>
    <row r="3230" spans="1:17" hidden="1" x14ac:dyDescent="0.3">
      <c r="A3230" t="s">
        <v>6673</v>
      </c>
      <c r="B3230" t="s">
        <v>6674</v>
      </c>
      <c r="C3230" t="str">
        <f>IFERROR(VLOOKUP(Table1[[#This Row],[Ticker]],[1]!Table2[[Symbol]:[Industry]],2,FALSE),"-")</f>
        <v>-</v>
      </c>
      <c r="D3230" t="s">
        <v>21</v>
      </c>
      <c r="E3230">
        <v>69.165360000000007</v>
      </c>
      <c r="F3230">
        <v>29.65</v>
      </c>
      <c r="G3230">
        <v>-60.326305776895197</v>
      </c>
      <c r="H3230">
        <v>-3.67183807018638</v>
      </c>
      <c r="I3230">
        <v>-16.594838889869902</v>
      </c>
      <c r="J3230">
        <v>-1.47633846267673</v>
      </c>
      <c r="K3230">
        <v>30.308401404465702</v>
      </c>
      <c r="L3230">
        <v>33.316159337791902</v>
      </c>
      <c r="M3230">
        <v>42.059929446988903</v>
      </c>
      <c r="N3230">
        <v>0.64505119453924897</v>
      </c>
      <c r="O3230">
        <v>70.320404721753803</v>
      </c>
      <c r="P3230">
        <v>16.046966731898198</v>
      </c>
    </row>
    <row r="3231" spans="1:17" hidden="1" x14ac:dyDescent="0.3">
      <c r="A3231" t="s">
        <v>6675</v>
      </c>
      <c r="B3231" t="s">
        <v>6676</v>
      </c>
      <c r="C3231" t="str">
        <f>IFERROR(VLOOKUP(Table1[[#This Row],[Ticker]],[1]!Table2[[Symbol]:[Industry]],2,FALSE),"-")</f>
        <v>-</v>
      </c>
      <c r="D3231" t="s">
        <v>632</v>
      </c>
      <c r="E3231">
        <v>69.042662725</v>
      </c>
      <c r="F3231">
        <v>27.28</v>
      </c>
      <c r="G3231">
        <v>-38.526786692985503</v>
      </c>
      <c r="H3231">
        <v>-3.79575659938609</v>
      </c>
      <c r="I3231">
        <v>-20.703076092465398</v>
      </c>
      <c r="J3231">
        <v>1.84372125248324</v>
      </c>
      <c r="K3231">
        <v>26.696539530786801</v>
      </c>
      <c r="L3231">
        <v>28.534666325342599</v>
      </c>
      <c r="M3231">
        <v>57.927760424020001</v>
      </c>
      <c r="N3231">
        <v>0.78566916455069002</v>
      </c>
      <c r="O3231">
        <v>53.592375366568902</v>
      </c>
      <c r="P3231">
        <v>20.707964601769898</v>
      </c>
      <c r="Q3231">
        <v>-4.9749292198102001E-2</v>
      </c>
    </row>
    <row r="3232" spans="1:17" hidden="1" x14ac:dyDescent="0.3">
      <c r="A3232" t="s">
        <v>6677</v>
      </c>
      <c r="B3232" t="s">
        <v>6678</v>
      </c>
      <c r="C3232" t="str">
        <f>IFERROR(VLOOKUP(Table1[[#This Row],[Ticker]],[1]!Table2[[Symbol]:[Industry]],2,FALSE),"-")</f>
        <v>-</v>
      </c>
      <c r="D3232" t="s">
        <v>933</v>
      </c>
      <c r="E3232">
        <v>69.026211799999999</v>
      </c>
      <c r="F3232">
        <v>34.979999999999997</v>
      </c>
      <c r="G3232">
        <v>294.23575511303397</v>
      </c>
      <c r="H3232">
        <v>8.7793869751856501</v>
      </c>
      <c r="I3232">
        <v>137.52694263228</v>
      </c>
      <c r="J3232">
        <v>9.2079328200592698</v>
      </c>
      <c r="K3232">
        <v>28.136170863741</v>
      </c>
      <c r="L3232">
        <v>19.256784865074099</v>
      </c>
      <c r="M3232">
        <v>77.972366288478895</v>
      </c>
      <c r="N3232">
        <v>0.90577496210980601</v>
      </c>
      <c r="O3232">
        <v>0</v>
      </c>
      <c r="P3232">
        <v>363.31125827814498</v>
      </c>
      <c r="Q3232">
        <v>0.12530379529934699</v>
      </c>
    </row>
    <row r="3233" spans="1:17" hidden="1" x14ac:dyDescent="0.3">
      <c r="A3233" t="s">
        <v>6679</v>
      </c>
      <c r="B3233" t="s">
        <v>6680</v>
      </c>
      <c r="C3233" t="str">
        <f>IFERROR(VLOOKUP(Table1[[#This Row],[Ticker]],[1]!Table2[[Symbol]:[Industry]],2,FALSE),"-")</f>
        <v>-</v>
      </c>
      <c r="D3233" t="s">
        <v>6681</v>
      </c>
      <c r="E3233">
        <v>69.010520799999995</v>
      </c>
      <c r="F3233">
        <v>54.59</v>
      </c>
      <c r="G3233">
        <v>274.60612548340401</v>
      </c>
      <c r="H3233">
        <v>82.976066413244396</v>
      </c>
      <c r="I3233">
        <v>116.989963240349</v>
      </c>
      <c r="J3233">
        <v>16.491261419039599</v>
      </c>
      <c r="K3233">
        <v>31.187757517681298</v>
      </c>
      <c r="L3233">
        <v>25.382885580140901</v>
      </c>
      <c r="M3233">
        <v>89.655568738674603</v>
      </c>
      <c r="N3233">
        <v>5.0102765728219101</v>
      </c>
      <c r="O3233">
        <v>1.8318373328440801E-2</v>
      </c>
      <c r="P3233">
        <v>319.923076923076</v>
      </c>
      <c r="Q3233">
        <v>6.9449696371376005E-2</v>
      </c>
    </row>
    <row r="3234" spans="1:17" hidden="1" x14ac:dyDescent="0.3">
      <c r="A3234" t="s">
        <v>6682</v>
      </c>
      <c r="B3234" t="s">
        <v>6683</v>
      </c>
      <c r="C3234" t="str">
        <f>IFERROR(VLOOKUP(Table1[[#This Row],[Ticker]],[1]!Table2[[Symbol]:[Industry]],2,FALSE),"-")</f>
        <v>-</v>
      </c>
      <c r="D3234" t="s">
        <v>1616</v>
      </c>
      <c r="E3234">
        <v>68.957303999999993</v>
      </c>
      <c r="F3234">
        <v>174.2</v>
      </c>
      <c r="G3234">
        <v>23.986858378700799</v>
      </c>
      <c r="H3234">
        <v>-16.2824840032007</v>
      </c>
      <c r="I3234">
        <v>-21.664888616096299</v>
      </c>
      <c r="J3234">
        <v>-0.11049890594341601</v>
      </c>
      <c r="K3234">
        <v>188.51869381274199</v>
      </c>
      <c r="L3234">
        <v>169.37295461879199</v>
      </c>
      <c r="M3234">
        <v>44.391157328550499</v>
      </c>
      <c r="N3234">
        <v>1.2959120142190801</v>
      </c>
      <c r="O3234">
        <v>34.902411021813997</v>
      </c>
      <c r="P3234">
        <v>76.4050632911392</v>
      </c>
      <c r="Q3234">
        <v>6.5083265232780005E-2</v>
      </c>
    </row>
    <row r="3235" spans="1:17" hidden="1" x14ac:dyDescent="0.3">
      <c r="A3235" t="s">
        <v>6684</v>
      </c>
      <c r="B3235" t="s">
        <v>6685</v>
      </c>
      <c r="C3235" t="str">
        <f>IFERROR(VLOOKUP(Table1[[#This Row],[Ticker]],[1]!Table2[[Symbol]:[Industry]],2,FALSE),"-")</f>
        <v>-</v>
      </c>
      <c r="D3235" t="s">
        <v>262</v>
      </c>
      <c r="E3235">
        <v>68.942306975999998</v>
      </c>
      <c r="F3235">
        <v>63.7</v>
      </c>
      <c r="G3235">
        <v>24.100489412551401</v>
      </c>
      <c r="H3235">
        <v>21.119679414000199</v>
      </c>
      <c r="I3235">
        <v>7.9964995021223402</v>
      </c>
      <c r="J3235">
        <v>17.537400253720399</v>
      </c>
      <c r="K3235">
        <v>52.331109184911199</v>
      </c>
      <c r="L3235">
        <v>47.8575591177608</v>
      </c>
      <c r="M3235">
        <v>65.848075657156699</v>
      </c>
      <c r="N3235">
        <v>3.3059296234042099</v>
      </c>
      <c r="O3235">
        <v>13.0298273155415</v>
      </c>
      <c r="P3235">
        <v>82.104059462549998</v>
      </c>
      <c r="Q3235">
        <v>-1.0983353278316E-2</v>
      </c>
    </row>
    <row r="3236" spans="1:17" hidden="1" x14ac:dyDescent="0.3">
      <c r="A3236" t="s">
        <v>6686</v>
      </c>
      <c r="B3236" t="s">
        <v>6687</v>
      </c>
      <c r="C3236" t="str">
        <f>IFERROR(VLOOKUP(Table1[[#This Row],[Ticker]],[1]!Table2[[Symbol]:[Industry]],2,FALSE),"-")</f>
        <v>-</v>
      </c>
      <c r="D3236" t="s">
        <v>2583</v>
      </c>
      <c r="E3236">
        <v>68.856269999999995</v>
      </c>
      <c r="F3236">
        <v>40.04</v>
      </c>
      <c r="G3236">
        <v>-47.1223460221564</v>
      </c>
      <c r="H3236">
        <v>-7.9554314563065596</v>
      </c>
      <c r="I3236">
        <v>-9.9654027214050398</v>
      </c>
      <c r="J3236">
        <v>-4.1637759452283101</v>
      </c>
      <c r="K3236">
        <v>43.335899807855</v>
      </c>
      <c r="L3236">
        <v>42.757148359941198</v>
      </c>
      <c r="M3236">
        <v>45.180655073822997</v>
      </c>
      <c r="N3236">
        <v>1.17395650807455</v>
      </c>
      <c r="O3236">
        <v>30.6193806193806</v>
      </c>
      <c r="P3236">
        <v>24.5412130637636</v>
      </c>
      <c r="Q3236">
        <v>7.0171319013663996E-2</v>
      </c>
    </row>
    <row r="3237" spans="1:17" hidden="1" x14ac:dyDescent="0.3">
      <c r="A3237" t="s">
        <v>6688</v>
      </c>
      <c r="B3237" t="s">
        <v>6689</v>
      </c>
      <c r="C3237" t="str">
        <f>IFERROR(VLOOKUP(Table1[[#This Row],[Ticker]],[1]!Table2[[Symbol]:[Industry]],2,FALSE),"-")</f>
        <v>-</v>
      </c>
      <c r="D3237" t="s">
        <v>735</v>
      </c>
      <c r="E3237">
        <v>68.766537</v>
      </c>
      <c r="F3237">
        <v>195.2</v>
      </c>
      <c r="G3237">
        <v>-57.050517935950303</v>
      </c>
      <c r="H3237">
        <v>11.308595066383701</v>
      </c>
      <c r="I3237">
        <v>0.831041402734367</v>
      </c>
      <c r="J3237">
        <v>23.730210711236701</v>
      </c>
      <c r="K3237">
        <v>180.873828237</v>
      </c>
      <c r="L3237">
        <v>197.564293211414</v>
      </c>
      <c r="M3237">
        <v>70.071910961589893</v>
      </c>
      <c r="N3237">
        <v>1.70393565197688</v>
      </c>
      <c r="O3237">
        <v>100.76844262295</v>
      </c>
      <c r="P3237">
        <v>41.449275362318801</v>
      </c>
      <c r="Q3237">
        <v>0.17727238700836201</v>
      </c>
    </row>
    <row r="3238" spans="1:17" hidden="1" x14ac:dyDescent="0.3">
      <c r="A3238" t="s">
        <v>6690</v>
      </c>
      <c r="B3238" t="s">
        <v>6691</v>
      </c>
      <c r="C3238" t="str">
        <f>IFERROR(VLOOKUP(Table1[[#This Row],[Ticker]],[1]!Table2[[Symbol]:[Industry]],2,FALSE),"-")</f>
        <v>-</v>
      </c>
      <c r="D3238" t="s">
        <v>1539</v>
      </c>
      <c r="E3238">
        <v>68.735655108000003</v>
      </c>
      <c r="F3238">
        <v>64.400000000000006</v>
      </c>
      <c r="G3238">
        <v>-37.698483628924002</v>
      </c>
      <c r="H3238">
        <v>-16.3394445864771</v>
      </c>
      <c r="I3238">
        <v>-35.639007240362197</v>
      </c>
      <c r="J3238">
        <v>10.753449154620901</v>
      </c>
      <c r="K3238">
        <v>71.002637258393605</v>
      </c>
      <c r="L3238">
        <v>74.810296037559993</v>
      </c>
      <c r="M3238">
        <v>54.757866976246497</v>
      </c>
      <c r="N3238">
        <v>2.1892807092371398</v>
      </c>
      <c r="O3238">
        <v>118.400621118012</v>
      </c>
      <c r="P3238">
        <v>8.9862920968014794</v>
      </c>
      <c r="Q3238">
        <v>0.108714151807869</v>
      </c>
    </row>
    <row r="3239" spans="1:17" hidden="1" x14ac:dyDescent="0.3">
      <c r="A3239" t="s">
        <v>6692</v>
      </c>
      <c r="B3239" t="s">
        <v>6693</v>
      </c>
      <c r="C3239" t="str">
        <f>IFERROR(VLOOKUP(Table1[[#This Row],[Ticker]],[1]!Table2[[Symbol]:[Industry]],2,FALSE),"-")</f>
        <v>-</v>
      </c>
      <c r="D3239" t="s">
        <v>139</v>
      </c>
      <c r="E3239">
        <v>67.994112860000001</v>
      </c>
      <c r="F3239">
        <v>272.75</v>
      </c>
      <c r="G3239">
        <v>118.845726856722</v>
      </c>
      <c r="H3239">
        <v>34.866227102449599</v>
      </c>
      <c r="I3239">
        <v>53.821773762450498</v>
      </c>
      <c r="J3239">
        <v>37.627718432273902</v>
      </c>
      <c r="K3239">
        <v>170.43030838998399</v>
      </c>
      <c r="L3239">
        <v>148.15940195556499</v>
      </c>
      <c r="M3239">
        <v>92.417882644071696</v>
      </c>
      <c r="N3239">
        <v>2.2104450582618398</v>
      </c>
      <c r="O3239">
        <v>0</v>
      </c>
      <c r="P3239">
        <v>167.40196078431299</v>
      </c>
      <c r="Q3239">
        <v>9.4365749203475E-2</v>
      </c>
    </row>
    <row r="3240" spans="1:17" hidden="1" x14ac:dyDescent="0.3">
      <c r="A3240" t="s">
        <v>6694</v>
      </c>
      <c r="B3240" t="s">
        <v>6695</v>
      </c>
      <c r="C3240" t="str">
        <f>IFERROR(VLOOKUP(Table1[[#This Row],[Ticker]],[1]!Table2[[Symbol]:[Industry]],2,FALSE),"-")</f>
        <v>-</v>
      </c>
      <c r="D3240" t="s">
        <v>528</v>
      </c>
      <c r="E3240">
        <v>67.911580000000001</v>
      </c>
      <c r="F3240">
        <v>230.15</v>
      </c>
      <c r="G3240">
        <v>30.173211680094902</v>
      </c>
      <c r="H3240">
        <v>-3.67750957653847</v>
      </c>
      <c r="I3240">
        <v>-18.231900293378601</v>
      </c>
      <c r="J3240">
        <v>-1.0947047621989701</v>
      </c>
      <c r="K3240">
        <v>229.87071291756001</v>
      </c>
      <c r="L3240">
        <v>223.33798800765601</v>
      </c>
      <c r="M3240">
        <v>51.9687760453522</v>
      </c>
      <c r="N3240">
        <v>3.64582357395699</v>
      </c>
      <c r="O3240">
        <v>18.1620682163806</v>
      </c>
      <c r="P3240">
        <v>104.85091232754699</v>
      </c>
      <c r="Q3240">
        <v>0.15653365274943901</v>
      </c>
    </row>
    <row r="3241" spans="1:17" hidden="1" x14ac:dyDescent="0.3">
      <c r="A3241" t="s">
        <v>6696</v>
      </c>
      <c r="B3241" t="s">
        <v>6697</v>
      </c>
      <c r="C3241" t="str">
        <f>IFERROR(VLOOKUP(Table1[[#This Row],[Ticker]],[1]!Table2[[Symbol]:[Industry]],2,FALSE),"-")</f>
        <v>-</v>
      </c>
      <c r="D3241" t="s">
        <v>6698</v>
      </c>
      <c r="E3241">
        <v>67.904375000000002</v>
      </c>
      <c r="F3241">
        <v>145.85</v>
      </c>
      <c r="G3241">
        <v>805.77135485645897</v>
      </c>
      <c r="H3241">
        <v>9.26860552770132</v>
      </c>
      <c r="I3241">
        <v>74.723748957775797</v>
      </c>
      <c r="J3241">
        <v>-10.631008271843699</v>
      </c>
      <c r="K3241">
        <v>148.29399479315501</v>
      </c>
      <c r="L3241">
        <v>109.821053358561</v>
      </c>
      <c r="M3241">
        <v>34.534808597685704</v>
      </c>
      <c r="N3241">
        <v>0.327209093345525</v>
      </c>
      <c r="O3241">
        <v>19.677751114158301</v>
      </c>
      <c r="P3241">
        <v>835.535599743425</v>
      </c>
      <c r="Q3241">
        <v>0.115421991313888</v>
      </c>
    </row>
    <row r="3242" spans="1:17" hidden="1" x14ac:dyDescent="0.3">
      <c r="A3242" t="s">
        <v>6699</v>
      </c>
      <c r="B3242" t="s">
        <v>6700</v>
      </c>
      <c r="C3242" t="str">
        <f>IFERROR(VLOOKUP(Table1[[#This Row],[Ticker]],[1]!Table2[[Symbol]:[Industry]],2,FALSE),"-")</f>
        <v>-</v>
      </c>
      <c r="D3242" t="s">
        <v>528</v>
      </c>
      <c r="E3242">
        <v>67.775999999999996</v>
      </c>
      <c r="F3242">
        <v>28.95</v>
      </c>
      <c r="G3242">
        <v>-23.914153479287201</v>
      </c>
      <c r="H3242">
        <v>6.7461657809047502</v>
      </c>
      <c r="I3242">
        <v>-18.709144305683601</v>
      </c>
      <c r="J3242">
        <v>-0.53344154933495103</v>
      </c>
      <c r="K3242">
        <v>27.7755860552919</v>
      </c>
      <c r="L3242">
        <v>28.3273764317955</v>
      </c>
      <c r="M3242">
        <v>71.032557116827306</v>
      </c>
      <c r="N3242">
        <v>1.2749717149252899</v>
      </c>
      <c r="O3242">
        <v>27.461139896372998</v>
      </c>
      <c r="P3242">
        <v>28.6666666666666</v>
      </c>
      <c r="Q3242">
        <v>7.1889983789661993E-2</v>
      </c>
    </row>
    <row r="3243" spans="1:17" hidden="1" x14ac:dyDescent="0.3">
      <c r="A3243" t="s">
        <v>6701</v>
      </c>
      <c r="B3243" t="s">
        <v>6702</v>
      </c>
      <c r="C3243" t="str">
        <f>IFERROR(VLOOKUP(Table1[[#This Row],[Ticker]],[1]!Table2[[Symbol]:[Industry]],2,FALSE),"-")</f>
        <v>-</v>
      </c>
      <c r="D3243" t="s">
        <v>92</v>
      </c>
      <c r="E3243">
        <v>67.753785726000004</v>
      </c>
      <c r="F3243">
        <v>36.130000000000003</v>
      </c>
      <c r="G3243">
        <v>106.379545962707</v>
      </c>
      <c r="H3243">
        <v>2.39458388758371</v>
      </c>
      <c r="I3243">
        <v>18.703148726229099</v>
      </c>
      <c r="J3243">
        <v>2.08302454354427E-2</v>
      </c>
      <c r="K3243">
        <v>35.3409553778652</v>
      </c>
      <c r="L3243">
        <v>29.546692686212399</v>
      </c>
      <c r="M3243">
        <v>59.489377828486099</v>
      </c>
      <c r="N3243">
        <v>0.86659951953348402</v>
      </c>
      <c r="O3243">
        <v>13.4791032383061</v>
      </c>
      <c r="P3243">
        <v>149.787654320987</v>
      </c>
      <c r="Q3243">
        <v>2.1253099997904E-2</v>
      </c>
    </row>
    <row r="3244" spans="1:17" hidden="1" x14ac:dyDescent="0.3">
      <c r="A3244" t="s">
        <v>6703</v>
      </c>
      <c r="B3244" t="s">
        <v>6704</v>
      </c>
      <c r="C3244" t="str">
        <f>IFERROR(VLOOKUP(Table1[[#This Row],[Ticker]],[1]!Table2[[Symbol]:[Industry]],2,FALSE),"-")</f>
        <v>-</v>
      </c>
      <c r="D3244" t="s">
        <v>669</v>
      </c>
      <c r="E3244">
        <v>67.743616799999998</v>
      </c>
      <c r="F3244">
        <v>52</v>
      </c>
      <c r="G3244">
        <v>84.492038590578801</v>
      </c>
      <c r="H3244">
        <v>8.0609399364740906</v>
      </c>
      <c r="I3244">
        <v>19.2055997066213</v>
      </c>
      <c r="J3244">
        <v>4.4012709336545202</v>
      </c>
      <c r="K3244">
        <v>45.717736789421402</v>
      </c>
      <c r="L3244">
        <v>40.573167325820897</v>
      </c>
      <c r="M3244">
        <v>61.113634519707603</v>
      </c>
      <c r="N3244">
        <v>0.62581666426824001</v>
      </c>
      <c r="O3244">
        <v>16.423076923076898</v>
      </c>
      <c r="P3244">
        <v>114.256283477544</v>
      </c>
      <c r="Q3244">
        <v>0.110240305752527</v>
      </c>
    </row>
    <row r="3245" spans="1:17" hidden="1" x14ac:dyDescent="0.3">
      <c r="A3245" t="s">
        <v>6705</v>
      </c>
      <c r="B3245" t="s">
        <v>6706</v>
      </c>
      <c r="C3245" t="str">
        <f>IFERROR(VLOOKUP(Table1[[#This Row],[Ticker]],[1]!Table2[[Symbol]:[Industry]],2,FALSE),"-")</f>
        <v>-</v>
      </c>
      <c r="D3245" t="s">
        <v>1389</v>
      </c>
      <c r="E3245">
        <v>67.687200000000004</v>
      </c>
      <c r="F3245">
        <v>315</v>
      </c>
      <c r="G3245">
        <v>-3.9906373804771502</v>
      </c>
      <c r="H3245">
        <v>-12.591032075378701</v>
      </c>
      <c r="I3245">
        <v>-32.510943887108397</v>
      </c>
      <c r="J3245">
        <v>1.3833055808635</v>
      </c>
      <c r="K3245">
        <v>319.58314978498498</v>
      </c>
      <c r="L3245">
        <v>276.65066708247002</v>
      </c>
      <c r="M3245">
        <v>48.160152823610197</v>
      </c>
      <c r="N3245">
        <v>0.15844155844155799</v>
      </c>
      <c r="O3245">
        <v>28.5555555555555</v>
      </c>
      <c r="P3245">
        <v>131.617647058823</v>
      </c>
    </row>
    <row r="3246" spans="1:17" hidden="1" x14ac:dyDescent="0.3">
      <c r="A3246" t="s">
        <v>6707</v>
      </c>
      <c r="B3246" t="s">
        <v>6708</v>
      </c>
      <c r="C3246" t="str">
        <f>IFERROR(VLOOKUP(Table1[[#This Row],[Ticker]],[1]!Table2[[Symbol]:[Industry]],2,FALSE),"-")</f>
        <v>-</v>
      </c>
      <c r="D3246" t="s">
        <v>1616</v>
      </c>
      <c r="E3246">
        <v>67.635000000000005</v>
      </c>
      <c r="F3246">
        <v>44.85</v>
      </c>
      <c r="G3246">
        <v>-72.153454906233193</v>
      </c>
      <c r="H3246">
        <v>-4.5090404076179</v>
      </c>
      <c r="I3246">
        <v>-54.167840578583601</v>
      </c>
      <c r="J3246">
        <v>4.9550473125439796</v>
      </c>
      <c r="K3246">
        <v>48.171043591837503</v>
      </c>
      <c r="L3246">
        <v>59.170790573456301</v>
      </c>
      <c r="M3246">
        <v>58.665279566603601</v>
      </c>
      <c r="N3246">
        <v>0.59460138104205895</v>
      </c>
      <c r="O3246">
        <v>112.26309921962</v>
      </c>
      <c r="P3246">
        <v>14.413265306122399</v>
      </c>
      <c r="Q3246">
        <v>-2.7229478531060002E-3</v>
      </c>
    </row>
    <row r="3247" spans="1:17" hidden="1" x14ac:dyDescent="0.3">
      <c r="A3247" t="s">
        <v>6709</v>
      </c>
      <c r="B3247" t="s">
        <v>6710</v>
      </c>
      <c r="C3247" t="str">
        <f>IFERROR(VLOOKUP(Table1[[#This Row],[Ticker]],[1]!Table2[[Symbol]:[Industry]],2,FALSE),"-")</f>
        <v>-</v>
      </c>
      <c r="D3247" t="s">
        <v>193</v>
      </c>
      <c r="E3247">
        <v>67.386244450000007</v>
      </c>
      <c r="F3247">
        <v>129.5</v>
      </c>
      <c r="G3247">
        <v>6.83913064046068</v>
      </c>
      <c r="H3247">
        <v>4.0674884673893104</v>
      </c>
      <c r="I3247">
        <v>6.61818711920872</v>
      </c>
      <c r="K3247">
        <v>104.302569298657</v>
      </c>
      <c r="L3247">
        <v>71.200520246059796</v>
      </c>
      <c r="M3247">
        <v>97.891639288263306</v>
      </c>
      <c r="N3247">
        <v>1.2258064516128999</v>
      </c>
      <c r="O3247">
        <v>9.03474903474903</v>
      </c>
      <c r="P3247">
        <v>55.836341756919303</v>
      </c>
    </row>
    <row r="3248" spans="1:17" hidden="1" x14ac:dyDescent="0.3">
      <c r="A3248" t="s">
        <v>6711</v>
      </c>
      <c r="B3248" t="s">
        <v>6712</v>
      </c>
      <c r="C3248" t="str">
        <f>IFERROR(VLOOKUP(Table1[[#This Row],[Ticker]],[1]!Table2[[Symbol]:[Industry]],2,FALSE),"-")</f>
        <v>-</v>
      </c>
      <c r="D3248" t="s">
        <v>632</v>
      </c>
      <c r="E3248">
        <v>67.029300000000006</v>
      </c>
      <c r="F3248">
        <v>37.700000000000003</v>
      </c>
      <c r="G3248">
        <v>-53.602628725349298</v>
      </c>
      <c r="H3248">
        <v>-7.1257854386074397</v>
      </c>
      <c r="I3248">
        <v>-25.421851273770798</v>
      </c>
      <c r="J3248">
        <v>-5.5508350403971898</v>
      </c>
      <c r="K3248">
        <v>43.622047665928797</v>
      </c>
      <c r="M3248">
        <v>42.017173335945202</v>
      </c>
      <c r="N3248">
        <v>4.2065853250877403</v>
      </c>
      <c r="O3248">
        <v>90.848806366047697</v>
      </c>
      <c r="P3248">
        <v>6.1971830985915597</v>
      </c>
    </row>
    <row r="3249" spans="1:17" hidden="1" x14ac:dyDescent="0.3">
      <c r="A3249" t="s">
        <v>6713</v>
      </c>
      <c r="B3249" t="s">
        <v>6714</v>
      </c>
      <c r="C3249" t="str">
        <f>IFERROR(VLOOKUP(Table1[[#This Row],[Ticker]],[1]!Table2[[Symbol]:[Industry]],2,FALSE),"-")</f>
        <v>-</v>
      </c>
      <c r="D3249" t="s">
        <v>2598</v>
      </c>
      <c r="E3249">
        <v>66.8</v>
      </c>
      <c r="F3249">
        <v>33.33</v>
      </c>
      <c r="G3249">
        <v>-9.3523951759828208</v>
      </c>
      <c r="H3249">
        <v>6.1053485538812097E-2</v>
      </c>
      <c r="I3249">
        <v>-24.890785835547302</v>
      </c>
      <c r="J3249">
        <v>-3.1918562582685199</v>
      </c>
      <c r="K3249">
        <v>33.700365625558597</v>
      </c>
      <c r="L3249">
        <v>32.711215164027003</v>
      </c>
      <c r="M3249">
        <v>40.972865959068997</v>
      </c>
      <c r="N3249">
        <v>0.847692662298688</v>
      </c>
      <c r="O3249">
        <v>31.683168316831601</v>
      </c>
      <c r="P3249">
        <v>68.3333333333333</v>
      </c>
      <c r="Q3249">
        <v>0.12268023304827</v>
      </c>
    </row>
    <row r="3250" spans="1:17" hidden="1" x14ac:dyDescent="0.3">
      <c r="A3250" t="s">
        <v>6715</v>
      </c>
      <c r="B3250" t="s">
        <v>6716</v>
      </c>
      <c r="C3250" t="str">
        <f>IFERROR(VLOOKUP(Table1[[#This Row],[Ticker]],[1]!Table2[[Symbol]:[Industry]],2,FALSE),"-")</f>
        <v>-</v>
      </c>
      <c r="D3250" t="s">
        <v>46</v>
      </c>
      <c r="E3250">
        <v>66.708184504000002</v>
      </c>
      <c r="F3250">
        <v>40.090000000000003</v>
      </c>
      <c r="G3250">
        <v>20.104913991539199</v>
      </c>
      <c r="H3250">
        <v>8.5571329569665604</v>
      </c>
      <c r="I3250">
        <v>-0.39723717281130699</v>
      </c>
      <c r="J3250">
        <v>-4.65126545646606</v>
      </c>
      <c r="K3250">
        <v>37.632007417133799</v>
      </c>
      <c r="L3250">
        <v>36.1551651012267</v>
      </c>
      <c r="M3250">
        <v>50.527025060264201</v>
      </c>
      <c r="N3250">
        <v>0.90157271673265804</v>
      </c>
      <c r="O3250">
        <v>26.216013968570699</v>
      </c>
      <c r="P3250">
        <v>56.908023483365902</v>
      </c>
      <c r="Q3250">
        <v>-6.4690396465988995E-2</v>
      </c>
    </row>
    <row r="3251" spans="1:17" hidden="1" x14ac:dyDescent="0.3">
      <c r="A3251" t="s">
        <v>6717</v>
      </c>
      <c r="B3251" t="s">
        <v>6718</v>
      </c>
      <c r="C3251" t="str">
        <f>IFERROR(VLOOKUP(Table1[[#This Row],[Ticker]],[1]!Table2[[Symbol]:[Industry]],2,FALSE),"-")</f>
        <v>-</v>
      </c>
      <c r="D3251" t="s">
        <v>101</v>
      </c>
      <c r="E3251">
        <v>66.701441119999998</v>
      </c>
      <c r="F3251">
        <v>161.6</v>
      </c>
      <c r="G3251">
        <v>-8.9961613672041096</v>
      </c>
      <c r="H3251">
        <v>-9.0817843067455204</v>
      </c>
      <c r="I3251">
        <v>-24.4744742647148</v>
      </c>
      <c r="J3251">
        <v>-3.4282269610208802</v>
      </c>
      <c r="K3251">
        <v>169.62229530730701</v>
      </c>
      <c r="L3251">
        <v>162.95589439299599</v>
      </c>
      <c r="M3251">
        <v>36.0867295111332</v>
      </c>
      <c r="N3251">
        <v>0.83407943741770896</v>
      </c>
      <c r="O3251">
        <v>92.017326732673197</v>
      </c>
      <c r="P3251">
        <v>52.957879791765201</v>
      </c>
      <c r="Q3251">
        <v>4.9710407376253998E-2</v>
      </c>
    </row>
    <row r="3252" spans="1:17" hidden="1" x14ac:dyDescent="0.3">
      <c r="A3252" t="s">
        <v>6719</v>
      </c>
      <c r="B3252" t="s">
        <v>6720</v>
      </c>
      <c r="C3252" t="str">
        <f>IFERROR(VLOOKUP(Table1[[#This Row],[Ticker]],[1]!Table2[[Symbol]:[Industry]],2,FALSE),"-")</f>
        <v>-</v>
      </c>
      <c r="D3252" t="s">
        <v>92</v>
      </c>
      <c r="E3252">
        <v>66.563028974000005</v>
      </c>
      <c r="F3252">
        <v>122.15</v>
      </c>
      <c r="G3252">
        <v>200.37089024816899</v>
      </c>
      <c r="H3252">
        <v>98.643146901553905</v>
      </c>
      <c r="I3252">
        <v>28.787909288930901</v>
      </c>
      <c r="J3252">
        <v>20.394155868339801</v>
      </c>
      <c r="K3252">
        <v>84.739950475229705</v>
      </c>
      <c r="L3252">
        <v>70.400515685318894</v>
      </c>
      <c r="M3252">
        <v>94.389472013099095</v>
      </c>
      <c r="N3252">
        <v>1.75657813349328</v>
      </c>
      <c r="O3252">
        <v>10.511665984445299</v>
      </c>
      <c r="P3252">
        <v>327.84588441330999</v>
      </c>
      <c r="Q3252">
        <v>0.108998677105051</v>
      </c>
    </row>
    <row r="3253" spans="1:17" hidden="1" x14ac:dyDescent="0.3">
      <c r="A3253" t="s">
        <v>6721</v>
      </c>
      <c r="B3253" t="s">
        <v>6722</v>
      </c>
      <c r="C3253" t="str">
        <f>IFERROR(VLOOKUP(Table1[[#This Row],[Ticker]],[1]!Table2[[Symbol]:[Industry]],2,FALSE),"-")</f>
        <v>-</v>
      </c>
      <c r="D3253" t="s">
        <v>80</v>
      </c>
      <c r="E3253">
        <v>66.488008235999999</v>
      </c>
      <c r="F3253">
        <v>7.51</v>
      </c>
      <c r="G3253">
        <v>20.435755113034499</v>
      </c>
      <c r="H3253">
        <v>-18.131948353934298</v>
      </c>
      <c r="I3253">
        <v>-1.1954027996443599</v>
      </c>
      <c r="J3253">
        <v>8.2093715918307595</v>
      </c>
      <c r="K3253">
        <v>8.1491018501536594</v>
      </c>
      <c r="L3253">
        <v>7.1816446381438599</v>
      </c>
      <c r="M3253">
        <v>46.907363918451203</v>
      </c>
      <c r="N3253">
        <v>0.647426904485356</v>
      </c>
      <c r="O3253">
        <v>72.703062583222305</v>
      </c>
      <c r="P3253">
        <v>63.260869565217298</v>
      </c>
      <c r="Q3253">
        <v>8.3479029791949003E-2</v>
      </c>
    </row>
    <row r="3254" spans="1:17" hidden="1" x14ac:dyDescent="0.3">
      <c r="A3254" t="s">
        <v>6723</v>
      </c>
      <c r="B3254" t="s">
        <v>6724</v>
      </c>
      <c r="C3254" t="str">
        <f>IFERROR(VLOOKUP(Table1[[#This Row],[Ticker]],[1]!Table2[[Symbol]:[Industry]],2,FALSE),"-")</f>
        <v>-</v>
      </c>
      <c r="D3254" t="s">
        <v>4569</v>
      </c>
      <c r="E3254">
        <v>66.354998886999994</v>
      </c>
      <c r="F3254">
        <v>92.06</v>
      </c>
      <c r="G3254">
        <v>15.992563219430901</v>
      </c>
      <c r="H3254">
        <v>-6.3758894103271304</v>
      </c>
      <c r="I3254">
        <v>-35.4910205490661</v>
      </c>
      <c r="J3254">
        <v>-0.70813110799551404</v>
      </c>
      <c r="K3254">
        <v>94.770623585333695</v>
      </c>
      <c r="L3254">
        <v>93.507689839962396</v>
      </c>
      <c r="M3254">
        <v>42.149907580158199</v>
      </c>
      <c r="N3254">
        <v>0.430074243326032</v>
      </c>
      <c r="O3254">
        <v>66.185096676080803</v>
      </c>
      <c r="P3254">
        <v>55.139871924502799</v>
      </c>
      <c r="Q3254">
        <v>5.1863053751892998E-2</v>
      </c>
    </row>
    <row r="3255" spans="1:17" hidden="1" x14ac:dyDescent="0.3">
      <c r="A3255" t="s">
        <v>6725</v>
      </c>
      <c r="B3255" t="s">
        <v>6726</v>
      </c>
      <c r="C3255" t="str">
        <f>IFERROR(VLOOKUP(Table1[[#This Row],[Ticker]],[1]!Table2[[Symbol]:[Industry]],2,FALSE),"-")</f>
        <v>-</v>
      </c>
      <c r="D3255" t="s">
        <v>502</v>
      </c>
      <c r="E3255">
        <v>66.298749999999998</v>
      </c>
      <c r="F3255">
        <v>8.6999999999999993</v>
      </c>
      <c r="G3255">
        <v>66.624016964050298</v>
      </c>
      <c r="H3255">
        <v>-11.771915784839599</v>
      </c>
      <c r="I3255">
        <v>-32.206829671909702</v>
      </c>
      <c r="J3255">
        <v>-8.5464777419222493</v>
      </c>
      <c r="K3255">
        <v>8.94737235160658</v>
      </c>
      <c r="L3255">
        <v>8.0825928682069108</v>
      </c>
      <c r="M3255">
        <v>27.7337191131225</v>
      </c>
      <c r="N3255">
        <v>0.52770092237660304</v>
      </c>
      <c r="O3255">
        <v>43.218390804597703</v>
      </c>
      <c r="P3255">
        <v>126.5625</v>
      </c>
      <c r="Q3255">
        <v>7.7148885138985004E-2</v>
      </c>
    </row>
    <row r="3256" spans="1:17" hidden="1" x14ac:dyDescent="0.3">
      <c r="A3256" t="s">
        <v>6727</v>
      </c>
      <c r="B3256" t="s">
        <v>6728</v>
      </c>
      <c r="C3256" t="str">
        <f>IFERROR(VLOOKUP(Table1[[#This Row],[Ticker]],[1]!Table2[[Symbol]:[Industry]],2,FALSE),"-")</f>
        <v>-</v>
      </c>
      <c r="D3256" t="s">
        <v>51</v>
      </c>
      <c r="E3256">
        <v>66.210614820000004</v>
      </c>
      <c r="F3256">
        <v>59.4</v>
      </c>
      <c r="G3256">
        <v>-10.367259962342301</v>
      </c>
      <c r="H3256">
        <v>3.4906529175569498</v>
      </c>
      <c r="I3256">
        <v>16.135424268024799</v>
      </c>
      <c r="J3256">
        <v>-0.89235980819905303</v>
      </c>
      <c r="K3256">
        <v>54.4856443714501</v>
      </c>
      <c r="L3256">
        <v>47.618028454824298</v>
      </c>
      <c r="M3256">
        <v>53.537077179426099</v>
      </c>
      <c r="N3256">
        <v>0.28055813953488301</v>
      </c>
      <c r="O3256">
        <v>15.151515151515101</v>
      </c>
      <c r="P3256">
        <v>64.771151178918103</v>
      </c>
    </row>
    <row r="3257" spans="1:17" hidden="1" x14ac:dyDescent="0.3">
      <c r="A3257" t="s">
        <v>6729</v>
      </c>
      <c r="B3257" t="s">
        <v>6730</v>
      </c>
      <c r="C3257" t="str">
        <f>IFERROR(VLOOKUP(Table1[[#This Row],[Ticker]],[1]!Table2[[Symbol]:[Industry]],2,FALSE),"-")</f>
        <v>-</v>
      </c>
      <c r="D3257" t="s">
        <v>139</v>
      </c>
      <c r="E3257">
        <v>66.188624148000002</v>
      </c>
      <c r="F3257">
        <v>52.15</v>
      </c>
      <c r="G3257">
        <v>35.79131066859</v>
      </c>
      <c r="H3257">
        <v>71.807645494909593</v>
      </c>
      <c r="I3257">
        <v>59.7055997066213</v>
      </c>
      <c r="J3257">
        <v>3.2984296654851502</v>
      </c>
      <c r="K3257">
        <v>39.610556587766197</v>
      </c>
      <c r="L3257">
        <v>34.392129561330101</v>
      </c>
      <c r="M3257">
        <v>60.498623145475598</v>
      </c>
      <c r="N3257">
        <v>0.61965811965811901</v>
      </c>
      <c r="O3257">
        <v>5.46500479386384</v>
      </c>
      <c r="P3257">
        <v>116.390041493775</v>
      </c>
    </row>
    <row r="3258" spans="1:17" hidden="1" x14ac:dyDescent="0.3">
      <c r="A3258" t="s">
        <v>6731</v>
      </c>
      <c r="B3258" t="s">
        <v>6732</v>
      </c>
      <c r="C3258" t="str">
        <f>IFERROR(VLOOKUP(Table1[[#This Row],[Ticker]],[1]!Table2[[Symbol]:[Industry]],2,FALSE),"-")</f>
        <v>-</v>
      </c>
      <c r="D3258" t="s">
        <v>561</v>
      </c>
      <c r="E3258">
        <v>66.177542599999995</v>
      </c>
      <c r="F3258">
        <v>9.08</v>
      </c>
      <c r="G3258">
        <v>-19.703638826359398</v>
      </c>
      <c r="H3258">
        <v>-14.5541588212322</v>
      </c>
      <c r="I3258">
        <v>-29.819469931261601</v>
      </c>
      <c r="J3258">
        <v>-7.6455768410213603</v>
      </c>
      <c r="K3258">
        <v>10.2924563470234</v>
      </c>
      <c r="L3258">
        <v>10.742172780680599</v>
      </c>
      <c r="M3258">
        <v>41.526275467825002</v>
      </c>
      <c r="N3258">
        <v>3.1652162159957702</v>
      </c>
      <c r="O3258">
        <v>57.048458149779698</v>
      </c>
      <c r="P3258">
        <v>13.9272271016311</v>
      </c>
      <c r="Q3258">
        <v>6.0955468548395002E-2</v>
      </c>
    </row>
    <row r="3259" spans="1:17" hidden="1" x14ac:dyDescent="0.3">
      <c r="A3259" t="s">
        <v>6733</v>
      </c>
      <c r="B3259" t="s">
        <v>6734</v>
      </c>
      <c r="C3259" t="str">
        <f>IFERROR(VLOOKUP(Table1[[#This Row],[Ticker]],[1]!Table2[[Symbol]:[Industry]],2,FALSE),"-")</f>
        <v>-</v>
      </c>
      <c r="D3259" t="s">
        <v>306</v>
      </c>
      <c r="E3259">
        <v>66.146793900000006</v>
      </c>
      <c r="F3259">
        <v>956.55</v>
      </c>
      <c r="G3259">
        <v>99.569248280140698</v>
      </c>
      <c r="H3259">
        <v>2.6990629495189502</v>
      </c>
      <c r="I3259">
        <v>31.687815153775698</v>
      </c>
      <c r="J3259">
        <v>0.37821419543978102</v>
      </c>
      <c r="K3259">
        <v>922.29746977026696</v>
      </c>
      <c r="L3259">
        <v>739.32865513905597</v>
      </c>
      <c r="M3259">
        <v>56.2525449665332</v>
      </c>
      <c r="N3259">
        <v>0.195317653999839</v>
      </c>
      <c r="O3259">
        <v>41.628770059066397</v>
      </c>
      <c r="P3259">
        <v>145.26923076923001</v>
      </c>
      <c r="Q3259">
        <v>0.10856002816343099</v>
      </c>
    </row>
    <row r="3260" spans="1:17" hidden="1" x14ac:dyDescent="0.3">
      <c r="A3260" t="s">
        <v>6735</v>
      </c>
      <c r="B3260" t="s">
        <v>6736</v>
      </c>
      <c r="C3260" t="str">
        <f>IFERROR(VLOOKUP(Table1[[#This Row],[Ticker]],[1]!Table2[[Symbol]:[Industry]],2,FALSE),"-")</f>
        <v>-</v>
      </c>
      <c r="D3260" t="s">
        <v>1190</v>
      </c>
      <c r="E3260">
        <v>65.949996971000004</v>
      </c>
      <c r="F3260">
        <v>0.66</v>
      </c>
      <c r="G3260">
        <v>4.9296326640549299</v>
      </c>
      <c r="H3260">
        <v>8.9602801351630603</v>
      </c>
      <c r="I3260">
        <v>8.0944885955101906</v>
      </c>
      <c r="J3260">
        <v>-6.7728731514162499</v>
      </c>
      <c r="K3260">
        <v>0.64735920557594095</v>
      </c>
      <c r="L3260">
        <v>0.58656867615609698</v>
      </c>
      <c r="M3260">
        <v>48.704701179990401</v>
      </c>
      <c r="N3260">
        <v>0.59897879311269198</v>
      </c>
      <c r="O3260">
        <v>15.151515151515101</v>
      </c>
      <c r="P3260">
        <v>34.6938775510204</v>
      </c>
      <c r="Q3260">
        <v>1.3144254501162999E-2</v>
      </c>
    </row>
    <row r="3261" spans="1:17" hidden="1" x14ac:dyDescent="0.3">
      <c r="A3261" t="s">
        <v>6737</v>
      </c>
      <c r="B3261" t="s">
        <v>6738</v>
      </c>
      <c r="C3261" t="str">
        <f>IFERROR(VLOOKUP(Table1[[#This Row],[Ticker]],[1]!Table2[[Symbol]:[Industry]],2,FALSE),"-")</f>
        <v>-</v>
      </c>
      <c r="D3261" t="s">
        <v>46</v>
      </c>
      <c r="E3261">
        <v>65.928226420000001</v>
      </c>
      <c r="F3261">
        <v>0.7</v>
      </c>
      <c r="G3261">
        <v>-29.7642448869654</v>
      </c>
      <c r="K3261">
        <v>0.813046339516308</v>
      </c>
      <c r="L3261">
        <v>1.2524745064316301</v>
      </c>
      <c r="M3261">
        <v>70.989730741565694</v>
      </c>
      <c r="N3261">
        <v>1</v>
      </c>
      <c r="O3261">
        <v>7.1428571428571397</v>
      </c>
      <c r="P3261">
        <v>16.6666666666666</v>
      </c>
      <c r="Q3261">
        <v>3.7666979515126001E-2</v>
      </c>
    </row>
    <row r="3262" spans="1:17" hidden="1" x14ac:dyDescent="0.3">
      <c r="A3262" t="s">
        <v>6739</v>
      </c>
      <c r="B3262" t="s">
        <v>6430</v>
      </c>
      <c r="C3262" t="str">
        <f>IFERROR(VLOOKUP(Table1[[#This Row],[Ticker]],[1]!Table2[[Symbol]:[Industry]],2,FALSE),"-")</f>
        <v>-</v>
      </c>
      <c r="D3262" t="s">
        <v>21</v>
      </c>
      <c r="E3262">
        <v>65.852542548000002</v>
      </c>
      <c r="F3262">
        <v>19.559999999999999</v>
      </c>
      <c r="G3262">
        <v>-15.2437563515084</v>
      </c>
      <c r="H3262">
        <v>-5.5524023540303302</v>
      </c>
      <c r="I3262">
        <v>-24.361785944288801</v>
      </c>
      <c r="J3262">
        <v>2.3725450085429398</v>
      </c>
      <c r="K3262">
        <v>19.280643484035199</v>
      </c>
      <c r="L3262">
        <v>19.5363520843872</v>
      </c>
      <c r="M3262">
        <v>49.8758429453571</v>
      </c>
      <c r="N3262">
        <v>1.40000461830901</v>
      </c>
      <c r="O3262">
        <v>37.985685071574601</v>
      </c>
      <c r="P3262">
        <v>21.039603960396001</v>
      </c>
      <c r="Q3262">
        <v>-1.3524879257758001E-2</v>
      </c>
    </row>
    <row r="3263" spans="1:17" hidden="1" x14ac:dyDescent="0.3">
      <c r="A3263" t="s">
        <v>6740</v>
      </c>
      <c r="B3263" t="s">
        <v>6741</v>
      </c>
      <c r="C3263" t="str">
        <f>IFERROR(VLOOKUP(Table1[[#This Row],[Ticker]],[1]!Table2[[Symbol]:[Industry]],2,FALSE),"-")</f>
        <v>-</v>
      </c>
      <c r="D3263" t="s">
        <v>51</v>
      </c>
      <c r="E3263">
        <v>65.841367679999905</v>
      </c>
      <c r="F3263">
        <v>54.89</v>
      </c>
      <c r="G3263">
        <v>17.472879576553801</v>
      </c>
      <c r="H3263">
        <v>4.7030987845479197</v>
      </c>
      <c r="I3263">
        <v>-4.2818260821853</v>
      </c>
      <c r="J3263">
        <v>7.3689444620326201</v>
      </c>
      <c r="K3263">
        <v>49.934616859636499</v>
      </c>
      <c r="L3263">
        <v>48.505368425896002</v>
      </c>
      <c r="M3263">
        <v>67.271429672961304</v>
      </c>
      <c r="N3263">
        <v>1.5175469085539099</v>
      </c>
      <c r="O3263">
        <v>15.6676990344325</v>
      </c>
      <c r="P3263">
        <v>50.383561643835598</v>
      </c>
      <c r="Q3263">
        <v>1.40385940624E-4</v>
      </c>
    </row>
    <row r="3264" spans="1:17" hidden="1" x14ac:dyDescent="0.3">
      <c r="A3264" t="s">
        <v>6742</v>
      </c>
      <c r="B3264" t="s">
        <v>6743</v>
      </c>
      <c r="C3264" t="str">
        <f>IFERROR(VLOOKUP(Table1[[#This Row],[Ticker]],[1]!Table2[[Symbol]:[Industry]],2,FALSE),"-")</f>
        <v>-</v>
      </c>
      <c r="D3264" t="s">
        <v>46</v>
      </c>
      <c r="E3264">
        <v>65.785652249999998</v>
      </c>
      <c r="F3264">
        <v>104</v>
      </c>
      <c r="G3264">
        <v>208.997970096747</v>
      </c>
      <c r="H3264">
        <v>26.816522253700199</v>
      </c>
      <c r="I3264">
        <v>146.85093638583501</v>
      </c>
      <c r="J3264">
        <v>-6.9032624742528297</v>
      </c>
      <c r="K3264">
        <v>86.166047318146795</v>
      </c>
      <c r="L3264">
        <v>55.344712821289598</v>
      </c>
      <c r="M3264">
        <v>61.358795226852003</v>
      </c>
      <c r="N3264">
        <v>0.97720797720797703</v>
      </c>
      <c r="O3264">
        <v>10.769230769230701</v>
      </c>
      <c r="P3264">
        <v>299.23224568138102</v>
      </c>
      <c r="Q3264">
        <v>0.18956243094151701</v>
      </c>
    </row>
    <row r="3265" spans="1:17" hidden="1" x14ac:dyDescent="0.3">
      <c r="A3265" t="s">
        <v>6744</v>
      </c>
      <c r="B3265" t="s">
        <v>6745</v>
      </c>
      <c r="C3265" t="str">
        <f>IFERROR(VLOOKUP(Table1[[#This Row],[Ticker]],[1]!Table2[[Symbol]:[Industry]],2,FALSE),"-")</f>
        <v>-</v>
      </c>
      <c r="E3265">
        <v>65.752008000000004</v>
      </c>
      <c r="F3265">
        <v>136.80000000000001</v>
      </c>
      <c r="G3265">
        <v>188.745650340042</v>
      </c>
      <c r="H3265">
        <v>25.790881228059199</v>
      </c>
      <c r="I3265">
        <v>316.331674806264</v>
      </c>
      <c r="J3265">
        <v>5.3461178160055596</v>
      </c>
      <c r="K3265">
        <v>114.109188794136</v>
      </c>
      <c r="L3265">
        <v>77.749168693368901</v>
      </c>
      <c r="M3265">
        <v>94.385740708274994</v>
      </c>
      <c r="N3265">
        <v>0.43807664779751398</v>
      </c>
      <c r="O3265">
        <v>0</v>
      </c>
      <c r="P3265">
        <v>611.38845553822102</v>
      </c>
      <c r="Q3265">
        <v>0.22213872832772399</v>
      </c>
    </row>
    <row r="3266" spans="1:17" hidden="1" x14ac:dyDescent="0.3">
      <c r="A3266" t="s">
        <v>6746</v>
      </c>
      <c r="B3266" t="s">
        <v>6747</v>
      </c>
      <c r="C3266" t="str">
        <f>IFERROR(VLOOKUP(Table1[[#This Row],[Ticker]],[1]!Table2[[Symbol]:[Industry]],2,FALSE),"-")</f>
        <v>-</v>
      </c>
      <c r="E3266">
        <v>65.631922196000005</v>
      </c>
      <c r="F3266">
        <v>14.91</v>
      </c>
      <c r="G3266">
        <v>18.053215430494799</v>
      </c>
      <c r="H3266">
        <v>2.7894981021947598</v>
      </c>
      <c r="I3266">
        <v>19.3548088979074</v>
      </c>
      <c r="J3266">
        <v>6.0855362463149003</v>
      </c>
      <c r="K3266">
        <v>14.0650164536926</v>
      </c>
      <c r="L3266">
        <v>12.749281531266901</v>
      </c>
      <c r="M3266">
        <v>65.809449258670597</v>
      </c>
      <c r="N3266">
        <v>1.0509520369063601</v>
      </c>
      <c r="O3266">
        <v>10.3286384976525</v>
      </c>
      <c r="P3266">
        <v>61.189189189189101</v>
      </c>
      <c r="Q3266">
        <v>8.9829270405709996E-2</v>
      </c>
    </row>
    <row r="3267" spans="1:17" hidden="1" x14ac:dyDescent="0.3">
      <c r="A3267" t="s">
        <v>6748</v>
      </c>
      <c r="B3267" t="s">
        <v>6749</v>
      </c>
      <c r="C3267" t="str">
        <f>IFERROR(VLOOKUP(Table1[[#This Row],[Ticker]],[1]!Table2[[Symbol]:[Industry]],2,FALSE),"-")</f>
        <v>-</v>
      </c>
      <c r="D3267" t="s">
        <v>473</v>
      </c>
      <c r="E3267">
        <v>65.599054469999999</v>
      </c>
      <c r="F3267">
        <v>98.12</v>
      </c>
      <c r="G3267">
        <v>-13.988433677525901</v>
      </c>
      <c r="H3267">
        <v>-5.5527381869198802</v>
      </c>
      <c r="I3267">
        <v>-17.457782887795702</v>
      </c>
      <c r="J3267">
        <v>-0.47715587422972799</v>
      </c>
      <c r="K3267">
        <v>98.580803156424807</v>
      </c>
      <c r="L3267">
        <v>95.588962792031197</v>
      </c>
      <c r="M3267">
        <v>53.609274578942298</v>
      </c>
      <c r="N3267">
        <v>0.21724862893115299</v>
      </c>
      <c r="O3267">
        <v>22.2482674276396</v>
      </c>
      <c r="P3267">
        <v>20.097919216646201</v>
      </c>
      <c r="Q3267">
        <v>3.1861618503821E-2</v>
      </c>
    </row>
    <row r="3268" spans="1:17" hidden="1" x14ac:dyDescent="0.3">
      <c r="A3268" t="s">
        <v>6750</v>
      </c>
      <c r="B3268" t="s">
        <v>6751</v>
      </c>
      <c r="C3268" t="str">
        <f>IFERROR(VLOOKUP(Table1[[#This Row],[Ticker]],[1]!Table2[[Symbol]:[Industry]],2,FALSE),"-")</f>
        <v>-</v>
      </c>
      <c r="D3268" t="s">
        <v>21</v>
      </c>
      <c r="E3268">
        <v>65.590224000000006</v>
      </c>
      <c r="F3268">
        <v>11.94</v>
      </c>
      <c r="G3268">
        <v>21.881324733287599</v>
      </c>
      <c r="H3268">
        <v>2.73654936315467</v>
      </c>
      <c r="I3268">
        <v>-0.41344791242631701</v>
      </c>
      <c r="J3268">
        <v>-1.4780533853623099</v>
      </c>
      <c r="K3268">
        <v>11.374144740578201</v>
      </c>
      <c r="L3268">
        <v>10.4235766941532</v>
      </c>
      <c r="M3268">
        <v>49.170737347412903</v>
      </c>
      <c r="N3268">
        <v>1.5911287746873899</v>
      </c>
      <c r="O3268">
        <v>26.465661641541001</v>
      </c>
      <c r="P3268">
        <v>75.588235294117595</v>
      </c>
      <c r="Q3268">
        <v>9.6095969714662E-2</v>
      </c>
    </row>
    <row r="3269" spans="1:17" hidden="1" x14ac:dyDescent="0.3">
      <c r="A3269" t="s">
        <v>6752</v>
      </c>
      <c r="B3269" t="s">
        <v>6753</v>
      </c>
      <c r="C3269" t="str">
        <f>IFERROR(VLOOKUP(Table1[[#This Row],[Ticker]],[1]!Table2[[Symbol]:[Industry]],2,FALSE),"-")</f>
        <v>-</v>
      </c>
      <c r="D3269" t="s">
        <v>127</v>
      </c>
      <c r="E3269">
        <v>65.486900000000006</v>
      </c>
      <c r="F3269">
        <v>2.67</v>
      </c>
      <c r="G3269">
        <v>251.66432654160499</v>
      </c>
      <c r="H3269">
        <v>43.4485388857168</v>
      </c>
      <c r="I3269">
        <v>118.04617941676599</v>
      </c>
      <c r="J3269">
        <v>8.2871591736818697</v>
      </c>
      <c r="K3269">
        <v>1.8938571586537201</v>
      </c>
      <c r="L3269">
        <v>1.35161976591893</v>
      </c>
      <c r="M3269">
        <v>99.913608063547699</v>
      </c>
      <c r="N3269">
        <v>0.76824331649067801</v>
      </c>
      <c r="O3269">
        <v>0</v>
      </c>
      <c r="P3269">
        <v>345</v>
      </c>
      <c r="Q3269">
        <v>2.8329805419734001E-2</v>
      </c>
    </row>
    <row r="3270" spans="1:17" hidden="1" x14ac:dyDescent="0.3">
      <c r="A3270" t="s">
        <v>6754</v>
      </c>
      <c r="B3270" t="s">
        <v>6755</v>
      </c>
      <c r="C3270" t="str">
        <f>IFERROR(VLOOKUP(Table1[[#This Row],[Ticker]],[1]!Table2[[Symbol]:[Industry]],2,FALSE),"-")</f>
        <v>-</v>
      </c>
      <c r="D3270" t="s">
        <v>368</v>
      </c>
      <c r="E3270">
        <v>65.358806400000006</v>
      </c>
      <c r="F3270">
        <v>72.900000000000006</v>
      </c>
      <c r="G3270">
        <v>8.8289110065706495</v>
      </c>
      <c r="H3270">
        <v>5.8634422339734602</v>
      </c>
      <c r="I3270">
        <v>-21.036174438868802</v>
      </c>
      <c r="J3270">
        <v>-0.16586864199017201</v>
      </c>
      <c r="K3270">
        <v>68.214403480018802</v>
      </c>
      <c r="L3270">
        <v>65.776807793826805</v>
      </c>
      <c r="M3270">
        <v>68.4739539398131</v>
      </c>
      <c r="N3270">
        <v>1.8079009364971299</v>
      </c>
      <c r="O3270">
        <v>21.138545953360701</v>
      </c>
      <c r="P3270">
        <v>43.222003929273001</v>
      </c>
      <c r="Q3270">
        <v>6.1442189475138999E-2</v>
      </c>
    </row>
    <row r="3271" spans="1:17" hidden="1" x14ac:dyDescent="0.3">
      <c r="A3271" t="s">
        <v>6756</v>
      </c>
      <c r="B3271" t="s">
        <v>6757</v>
      </c>
      <c r="C3271" t="str">
        <f>IFERROR(VLOOKUP(Table1[[#This Row],[Ticker]],[1]!Table2[[Symbol]:[Industry]],2,FALSE),"-")</f>
        <v>-</v>
      </c>
      <c r="D3271" t="s">
        <v>528</v>
      </c>
      <c r="E3271">
        <v>65.352201199999996</v>
      </c>
      <c r="F3271">
        <v>14.81</v>
      </c>
      <c r="G3271">
        <v>-57.144028989026303</v>
      </c>
      <c r="H3271">
        <v>-4.4496222558697403</v>
      </c>
      <c r="I3271">
        <v>-16.885448662824899</v>
      </c>
      <c r="J3271">
        <v>-1.1390703345148501</v>
      </c>
      <c r="K3271">
        <v>14.4405905868005</v>
      </c>
      <c r="L3271">
        <v>14.680447326469499</v>
      </c>
      <c r="M3271">
        <v>47.988050560731701</v>
      </c>
      <c r="N3271">
        <v>0.64618059868339295</v>
      </c>
      <c r="O3271">
        <v>75.219446320054004</v>
      </c>
      <c r="P3271">
        <v>43.091787439613498</v>
      </c>
      <c r="Q3271">
        <v>0.14109465082664199</v>
      </c>
    </row>
    <row r="3272" spans="1:17" hidden="1" x14ac:dyDescent="0.3">
      <c r="A3272" t="s">
        <v>6758</v>
      </c>
      <c r="B3272" t="s">
        <v>6759</v>
      </c>
      <c r="C3272" t="str">
        <f>IFERROR(VLOOKUP(Table1[[#This Row],[Ticker]],[1]!Table2[[Symbol]:[Industry]],2,FALSE),"-")</f>
        <v>-</v>
      </c>
      <c r="D3272" t="s">
        <v>6760</v>
      </c>
      <c r="E3272">
        <v>65.078507999999999</v>
      </c>
      <c r="F3272">
        <v>434</v>
      </c>
      <c r="G3272">
        <v>-2.4915176142381998</v>
      </c>
      <c r="H3272">
        <v>47.320935872867899</v>
      </c>
      <c r="I3272">
        <v>-48.185319283477199</v>
      </c>
      <c r="J3272">
        <v>13.2913094123205</v>
      </c>
      <c r="K3272">
        <v>377.54973455840098</v>
      </c>
      <c r="L3272">
        <v>393.91241757974899</v>
      </c>
      <c r="M3272">
        <v>72.9579541136968</v>
      </c>
      <c r="N3272">
        <v>2.4250712250712199</v>
      </c>
      <c r="O3272">
        <v>61.2788018433179</v>
      </c>
      <c r="P3272">
        <v>63.096580232995002</v>
      </c>
      <c r="Q3272">
        <v>5.1012068598164997E-2</v>
      </c>
    </row>
    <row r="3273" spans="1:17" hidden="1" x14ac:dyDescent="0.3">
      <c r="A3273" t="s">
        <v>6761</v>
      </c>
      <c r="B3273" t="s">
        <v>6762</v>
      </c>
      <c r="C3273" t="str">
        <f>IFERROR(VLOOKUP(Table1[[#This Row],[Ticker]],[1]!Table2[[Symbol]:[Industry]],2,FALSE),"-")</f>
        <v>-</v>
      </c>
      <c r="D3273" t="s">
        <v>5322</v>
      </c>
      <c r="E3273">
        <v>64.879866000000007</v>
      </c>
      <c r="F3273">
        <v>122.28</v>
      </c>
      <c r="G3273">
        <v>-0.64069684050296505</v>
      </c>
      <c r="H3273">
        <v>175.22663276907301</v>
      </c>
      <c r="I3273">
        <v>189.74900593591201</v>
      </c>
      <c r="J3273">
        <v>20.4013178934125</v>
      </c>
      <c r="K3273">
        <v>61.367296138811398</v>
      </c>
      <c r="L3273">
        <v>46.957532979960703</v>
      </c>
      <c r="M3273">
        <v>99.842054260542497</v>
      </c>
      <c r="N3273">
        <v>2.2501850481124999</v>
      </c>
      <c r="O3273">
        <v>0</v>
      </c>
      <c r="P3273">
        <v>427.75140267587301</v>
      </c>
    </row>
    <row r="3274" spans="1:17" hidden="1" x14ac:dyDescent="0.3">
      <c r="A3274" t="s">
        <v>6763</v>
      </c>
      <c r="B3274" t="s">
        <v>6764</v>
      </c>
      <c r="C3274" t="str">
        <f>IFERROR(VLOOKUP(Table1[[#This Row],[Ticker]],[1]!Table2[[Symbol]:[Industry]],2,FALSE),"-")</f>
        <v>-</v>
      </c>
      <c r="D3274" t="s">
        <v>971</v>
      </c>
      <c r="E3274">
        <v>64.709999999999994</v>
      </c>
      <c r="F3274">
        <v>54.83</v>
      </c>
      <c r="G3274">
        <v>53.307541423552003</v>
      </c>
      <c r="H3274">
        <v>6.6784404402257804</v>
      </c>
      <c r="I3274">
        <v>-4.4896612411891201</v>
      </c>
      <c r="J3274">
        <v>0.52229410521650999</v>
      </c>
      <c r="K3274">
        <v>49.018913356346701</v>
      </c>
      <c r="L3274">
        <v>42.778440471528299</v>
      </c>
      <c r="M3274">
        <v>52.988662735145198</v>
      </c>
      <c r="N3274">
        <v>0.46370971347499101</v>
      </c>
      <c r="O3274">
        <v>52.453036658763402</v>
      </c>
      <c r="P3274">
        <v>83.071786310517496</v>
      </c>
      <c r="Q3274">
        <v>-4.6451251371070999E-2</v>
      </c>
    </row>
    <row r="3275" spans="1:17" hidden="1" x14ac:dyDescent="0.3">
      <c r="A3275" t="s">
        <v>6765</v>
      </c>
      <c r="B3275" t="s">
        <v>6766</v>
      </c>
      <c r="C3275" t="str">
        <f>IFERROR(VLOOKUP(Table1[[#This Row],[Ticker]],[1]!Table2[[Symbol]:[Industry]],2,FALSE),"-")</f>
        <v>-</v>
      </c>
      <c r="D3275" t="s">
        <v>46</v>
      </c>
      <c r="E3275">
        <v>64.659869400000005</v>
      </c>
      <c r="F3275">
        <v>32.01</v>
      </c>
      <c r="G3275">
        <v>28.936796263257499</v>
      </c>
      <c r="H3275">
        <v>7.6266300203297401</v>
      </c>
      <c r="I3275">
        <v>-13.117951361013001</v>
      </c>
      <c r="J3275">
        <v>1.07573549072785</v>
      </c>
      <c r="K3275">
        <v>30.648008957138799</v>
      </c>
      <c r="L3275">
        <v>27.3414744422107</v>
      </c>
      <c r="M3275">
        <v>57.001345664421898</v>
      </c>
      <c r="N3275">
        <v>0.88457035442641396</v>
      </c>
      <c r="O3275">
        <v>43.673851921274597</v>
      </c>
      <c r="P3275">
        <v>67.591623036649096</v>
      </c>
      <c r="Q3275">
        <v>7.7529019102798996E-2</v>
      </c>
    </row>
    <row r="3276" spans="1:17" hidden="1" x14ac:dyDescent="0.3">
      <c r="A3276" t="s">
        <v>6767</v>
      </c>
      <c r="B3276" t="s">
        <v>6768</v>
      </c>
      <c r="C3276" t="str">
        <f>IFERROR(VLOOKUP(Table1[[#This Row],[Ticker]],[1]!Table2[[Symbol]:[Industry]],2,FALSE),"-")</f>
        <v>-</v>
      </c>
      <c r="D3276" t="s">
        <v>6769</v>
      </c>
      <c r="E3276">
        <v>64.549035837000005</v>
      </c>
      <c r="F3276">
        <v>31.23</v>
      </c>
      <c r="G3276">
        <v>82.846525392516398</v>
      </c>
      <c r="H3276">
        <v>-2.0624435527831899</v>
      </c>
      <c r="I3276">
        <v>33.322691302466403</v>
      </c>
      <c r="J3276">
        <v>-7.4631810064516104</v>
      </c>
      <c r="K3276">
        <v>30.177198329177099</v>
      </c>
      <c r="L3276">
        <v>25.372989370767399</v>
      </c>
      <c r="M3276">
        <v>38.4811939914471</v>
      </c>
      <c r="N3276">
        <v>0.87960105835869196</v>
      </c>
      <c r="O3276">
        <v>22.190201729106601</v>
      </c>
      <c r="P3276">
        <v>140.230769230769</v>
      </c>
      <c r="Q3276">
        <v>7.1686380461136998E-2</v>
      </c>
    </row>
    <row r="3277" spans="1:17" hidden="1" x14ac:dyDescent="0.3">
      <c r="A3277" t="s">
        <v>6770</v>
      </c>
      <c r="B3277" t="s">
        <v>6771</v>
      </c>
      <c r="C3277" t="str">
        <f>IFERROR(VLOOKUP(Table1[[#This Row],[Ticker]],[1]!Table2[[Symbol]:[Industry]],2,FALSE),"-")</f>
        <v>-</v>
      </c>
      <c r="D3277" t="s">
        <v>46</v>
      </c>
      <c r="E3277">
        <v>64.492900000000006</v>
      </c>
      <c r="F3277">
        <v>179</v>
      </c>
      <c r="G3277">
        <v>121.463825288473</v>
      </c>
      <c r="H3277">
        <v>-3.1465529005217698</v>
      </c>
      <c r="I3277">
        <v>5.885675692765</v>
      </c>
      <c r="J3277">
        <v>0.65733685111388995</v>
      </c>
      <c r="K3277">
        <v>168.07459924479099</v>
      </c>
      <c r="L3277">
        <v>141.35877284438999</v>
      </c>
      <c r="M3277">
        <v>52.097460684045998</v>
      </c>
      <c r="N3277">
        <v>1.05610561056105</v>
      </c>
      <c r="O3277">
        <v>18.0446927374301</v>
      </c>
      <c r="P3277">
        <v>186.12531969309401</v>
      </c>
      <c r="Q3277">
        <v>0.15829655605621401</v>
      </c>
    </row>
    <row r="3278" spans="1:17" hidden="1" x14ac:dyDescent="0.3">
      <c r="A3278" t="s">
        <v>6772</v>
      </c>
      <c r="B3278" t="s">
        <v>6773</v>
      </c>
      <c r="C3278" t="str">
        <f>IFERROR(VLOOKUP(Table1[[#This Row],[Ticker]],[1]!Table2[[Symbol]:[Industry]],2,FALSE),"-")</f>
        <v>-</v>
      </c>
      <c r="D3278" t="s">
        <v>1187</v>
      </c>
      <c r="E3278">
        <v>64.286062677000004</v>
      </c>
      <c r="F3278">
        <v>104.74</v>
      </c>
      <c r="G3278">
        <v>-43.345102972774001</v>
      </c>
      <c r="H3278">
        <v>2.0471993977852199</v>
      </c>
      <c r="I3278">
        <v>-16.102464557924002</v>
      </c>
      <c r="J3278">
        <v>3.0414810135614898</v>
      </c>
      <c r="K3278">
        <v>99.615344563818695</v>
      </c>
      <c r="L3278">
        <v>103.897882630818</v>
      </c>
      <c r="M3278">
        <v>59.2240529043329</v>
      </c>
      <c r="N3278">
        <v>0.65175581317600095</v>
      </c>
      <c r="O3278">
        <v>48.3673859079625</v>
      </c>
      <c r="P3278">
        <v>23.0787309048178</v>
      </c>
      <c r="Q3278">
        <v>7.4655307089292994E-2</v>
      </c>
    </row>
    <row r="3279" spans="1:17" hidden="1" x14ac:dyDescent="0.3">
      <c r="A3279" t="s">
        <v>6774</v>
      </c>
      <c r="B3279" t="s">
        <v>6775</v>
      </c>
      <c r="C3279" t="str">
        <f>IFERROR(VLOOKUP(Table1[[#This Row],[Ticker]],[1]!Table2[[Symbol]:[Industry]],2,FALSE),"-")</f>
        <v>-</v>
      </c>
      <c r="D3279" t="s">
        <v>1647</v>
      </c>
      <c r="E3279">
        <v>64.218027359999994</v>
      </c>
      <c r="F3279">
        <v>61</v>
      </c>
      <c r="G3279">
        <v>57.928062805342201</v>
      </c>
      <c r="H3279">
        <v>37.055249044151097</v>
      </c>
      <c r="I3279">
        <v>142.174787381691</v>
      </c>
      <c r="J3279">
        <v>-4.1124662656572601</v>
      </c>
      <c r="K3279">
        <v>43.975434795380302</v>
      </c>
      <c r="L3279">
        <v>30.239608389489</v>
      </c>
      <c r="M3279">
        <v>76.968977512215801</v>
      </c>
      <c r="N3279">
        <v>1.66894075403949</v>
      </c>
      <c r="O3279">
        <v>8.4426229508196702</v>
      </c>
      <c r="P3279">
        <v>239.83286908077901</v>
      </c>
      <c r="Q3279">
        <v>0.23004470334697399</v>
      </c>
    </row>
    <row r="3280" spans="1:17" hidden="1" x14ac:dyDescent="0.3">
      <c r="A3280" t="s">
        <v>6776</v>
      </c>
      <c r="B3280" t="s">
        <v>6777</v>
      </c>
      <c r="C3280" t="str">
        <f>IFERROR(VLOOKUP(Table1[[#This Row],[Ticker]],[1]!Table2[[Symbol]:[Industry]],2,FALSE),"-")</f>
        <v>-</v>
      </c>
      <c r="D3280" t="s">
        <v>51</v>
      </c>
      <c r="E3280">
        <v>64.168405391999997</v>
      </c>
      <c r="F3280">
        <v>53.5</v>
      </c>
      <c r="G3280">
        <v>6.1260268935780902</v>
      </c>
      <c r="H3280">
        <v>1.54118873113424</v>
      </c>
      <c r="I3280">
        <v>-23.847612128230701</v>
      </c>
      <c r="J3280">
        <v>2.15456569079217</v>
      </c>
      <c r="K3280">
        <v>53.368119588008597</v>
      </c>
      <c r="L3280">
        <v>53.582566404143698</v>
      </c>
      <c r="M3280">
        <v>59.256478889825601</v>
      </c>
      <c r="N3280">
        <v>0.89661835748792196</v>
      </c>
      <c r="O3280">
        <v>51.214953271028001</v>
      </c>
      <c r="P3280">
        <v>42.6666666666666</v>
      </c>
    </row>
    <row r="3281" spans="1:17" hidden="1" x14ac:dyDescent="0.3">
      <c r="A3281" t="s">
        <v>6778</v>
      </c>
      <c r="B3281" t="s">
        <v>6779</v>
      </c>
      <c r="C3281" t="str">
        <f>IFERROR(VLOOKUP(Table1[[#This Row],[Ticker]],[1]!Table2[[Symbol]:[Industry]],2,FALSE),"-")</f>
        <v>-</v>
      </c>
      <c r="D3281" t="s">
        <v>3453</v>
      </c>
      <c r="E3281">
        <v>64.051736000000005</v>
      </c>
      <c r="F3281">
        <v>73.53</v>
      </c>
      <c r="G3281">
        <v>-62.748204055758698</v>
      </c>
      <c r="H3281">
        <v>-5.7601042046742696</v>
      </c>
      <c r="I3281">
        <v>-47.111692795505299</v>
      </c>
      <c r="J3281">
        <v>-0.52724164654747796</v>
      </c>
      <c r="K3281">
        <v>77.419916765568104</v>
      </c>
      <c r="M3281">
        <v>44.5293729215837</v>
      </c>
      <c r="N3281">
        <v>0.50323398858592205</v>
      </c>
      <c r="O3281">
        <v>64.504283965728206</v>
      </c>
      <c r="P3281">
        <v>27.65625</v>
      </c>
    </row>
    <row r="3282" spans="1:17" hidden="1" x14ac:dyDescent="0.3">
      <c r="A3282" t="s">
        <v>6780</v>
      </c>
      <c r="B3282" t="s">
        <v>6781</v>
      </c>
      <c r="C3282" t="str">
        <f>IFERROR(VLOOKUP(Table1[[#This Row],[Ticker]],[1]!Table2[[Symbol]:[Industry]],2,FALSE),"-")</f>
        <v>-</v>
      </c>
      <c r="D3282" t="s">
        <v>412</v>
      </c>
      <c r="E3282">
        <v>63.868297499999997</v>
      </c>
      <c r="F3282">
        <v>61.5</v>
      </c>
      <c r="G3282">
        <v>-56.549959172679699</v>
      </c>
      <c r="H3282">
        <v>-2.4382854386074402</v>
      </c>
      <c r="I3282">
        <v>-24.017843516821902</v>
      </c>
      <c r="J3282">
        <v>0.473832891291599</v>
      </c>
      <c r="K3282">
        <v>63.4640607878179</v>
      </c>
      <c r="L3282">
        <v>67.751003724892598</v>
      </c>
      <c r="M3282">
        <v>55.639099755892602</v>
      </c>
      <c r="N3282">
        <v>2.2907454460236099</v>
      </c>
      <c r="O3282">
        <v>43.414634146341399</v>
      </c>
      <c r="P3282">
        <v>9.6256684491978497</v>
      </c>
      <c r="Q3282">
        <v>-2.2475489820740002E-2</v>
      </c>
    </row>
    <row r="3283" spans="1:17" hidden="1" x14ac:dyDescent="0.3">
      <c r="A3283" t="s">
        <v>6782</v>
      </c>
      <c r="B3283" t="s">
        <v>6783</v>
      </c>
      <c r="C3283" t="str">
        <f>IFERROR(VLOOKUP(Table1[[#This Row],[Ticker]],[1]!Table2[[Symbol]:[Industry]],2,FALSE),"-")</f>
        <v>-</v>
      </c>
      <c r="D3283" t="s">
        <v>306</v>
      </c>
      <c r="E3283">
        <v>63.806757410000003</v>
      </c>
      <c r="F3283">
        <v>142.1</v>
      </c>
      <c r="G3283">
        <v>-5.0604274231655699</v>
      </c>
      <c r="H3283">
        <v>5.69355762708597</v>
      </c>
      <c r="I3283">
        <v>-10.3293406391298</v>
      </c>
      <c r="J3283">
        <v>-1.17510637055089</v>
      </c>
      <c r="K3283">
        <v>132.246205563068</v>
      </c>
      <c r="L3283">
        <v>127.80913236261399</v>
      </c>
      <c r="M3283">
        <v>55.704530902557302</v>
      </c>
      <c r="N3283">
        <v>0.81007712978963098</v>
      </c>
      <c r="O3283">
        <v>52.287121745249799</v>
      </c>
      <c r="P3283">
        <v>67.176470588235205</v>
      </c>
      <c r="Q3283">
        <v>3.9635907010895997E-2</v>
      </c>
    </row>
    <row r="3284" spans="1:17" hidden="1" x14ac:dyDescent="0.3">
      <c r="A3284" t="s">
        <v>6784</v>
      </c>
      <c r="B3284" t="s">
        <v>6785</v>
      </c>
      <c r="C3284" t="str">
        <f>IFERROR(VLOOKUP(Table1[[#This Row],[Ticker]],[1]!Table2[[Symbol]:[Industry]],2,FALSE),"-")</f>
        <v>-</v>
      </c>
      <c r="D3284" t="s">
        <v>1190</v>
      </c>
      <c r="E3284">
        <v>63.752319999999997</v>
      </c>
      <c r="F3284">
        <v>42.79</v>
      </c>
      <c r="G3284">
        <v>-50.523504146224703</v>
      </c>
      <c r="H3284">
        <v>-4.75949604668555</v>
      </c>
      <c r="I3284">
        <v>-2.8113964779086902</v>
      </c>
      <c r="J3284">
        <v>-5.4263631521943996</v>
      </c>
      <c r="K3284">
        <v>42.446768583066699</v>
      </c>
      <c r="L3284">
        <v>40.627134620645599</v>
      </c>
      <c r="M3284">
        <v>48.805161284587101</v>
      </c>
      <c r="N3284">
        <v>2.85176423375971</v>
      </c>
      <c r="O3284">
        <v>35.054919373685401</v>
      </c>
      <c r="P3284">
        <v>29.6666666666666</v>
      </c>
      <c r="Q3284">
        <v>0.16708775665442099</v>
      </c>
    </row>
    <row r="3285" spans="1:17" hidden="1" x14ac:dyDescent="0.3">
      <c r="A3285" t="s">
        <v>6786</v>
      </c>
      <c r="B3285" t="s">
        <v>6787</v>
      </c>
      <c r="C3285" t="str">
        <f>IFERROR(VLOOKUP(Table1[[#This Row],[Ticker]],[1]!Table2[[Symbol]:[Industry]],2,FALSE),"-")</f>
        <v>-</v>
      </c>
      <c r="D3285" t="s">
        <v>3532</v>
      </c>
      <c r="E3285">
        <v>63.708033200000003</v>
      </c>
      <c r="F3285">
        <v>64.739999999999995</v>
      </c>
      <c r="G3285">
        <v>60.759592664535397</v>
      </c>
      <c r="H3285">
        <v>32.044495437063702</v>
      </c>
      <c r="I3285">
        <v>42.286859270122903</v>
      </c>
      <c r="J3285">
        <v>10.094942800638901</v>
      </c>
      <c r="K3285">
        <v>53.340093727335599</v>
      </c>
      <c r="L3285">
        <v>47.136523069189501</v>
      </c>
      <c r="M3285">
        <v>74.610586460594405</v>
      </c>
      <c r="N3285">
        <v>4.2965051541358497</v>
      </c>
      <c r="O3285">
        <v>7.58418288538771</v>
      </c>
      <c r="P3285">
        <v>111.84554973821901</v>
      </c>
      <c r="Q3285">
        <v>0.128718564940738</v>
      </c>
    </row>
    <row r="3286" spans="1:17" hidden="1" x14ac:dyDescent="0.3">
      <c r="A3286" t="s">
        <v>6788</v>
      </c>
      <c r="B3286" t="s">
        <v>6789</v>
      </c>
      <c r="C3286" t="str">
        <f>IFERROR(VLOOKUP(Table1[[#This Row],[Ticker]],[1]!Table2[[Symbol]:[Industry]],2,FALSE),"-")</f>
        <v>-</v>
      </c>
      <c r="D3286" t="s">
        <v>6698</v>
      </c>
      <c r="E3286">
        <v>63.6933395</v>
      </c>
      <c r="F3286">
        <v>302.55</v>
      </c>
      <c r="G3286">
        <v>76.825034730651396</v>
      </c>
      <c r="H3286">
        <v>9.6243919292535107</v>
      </c>
      <c r="I3286">
        <v>-91.756393786428006</v>
      </c>
      <c r="J3286">
        <v>-7.3137691296955696</v>
      </c>
      <c r="K3286">
        <v>324.891667246015</v>
      </c>
      <c r="L3286">
        <v>410.175980471321</v>
      </c>
      <c r="M3286">
        <v>46.066665496206902</v>
      </c>
      <c r="N3286">
        <v>0.47858337216633301</v>
      </c>
      <c r="O3286">
        <v>365.42720211535197</v>
      </c>
      <c r="P3286">
        <v>106.589279617616</v>
      </c>
    </row>
    <row r="3287" spans="1:17" hidden="1" x14ac:dyDescent="0.3">
      <c r="A3287" t="s">
        <v>6790</v>
      </c>
      <c r="B3287" t="s">
        <v>6791</v>
      </c>
      <c r="C3287" t="str">
        <f>IFERROR(VLOOKUP(Table1[[#This Row],[Ticker]],[1]!Table2[[Symbol]:[Industry]],2,FALSE),"-")</f>
        <v>-</v>
      </c>
      <c r="D3287" t="s">
        <v>51</v>
      </c>
      <c r="E3287">
        <v>63.685265698999999</v>
      </c>
      <c r="F3287">
        <v>47.92</v>
      </c>
      <c r="G3287">
        <v>-66.819282322930206</v>
      </c>
      <c r="H3287">
        <v>-3.5693209533719901</v>
      </c>
      <c r="I3287">
        <v>-38.970895483675598</v>
      </c>
      <c r="J3287">
        <v>1.1470034909885101</v>
      </c>
      <c r="K3287">
        <v>50.336641632641097</v>
      </c>
      <c r="L3287">
        <v>59.393849460642201</v>
      </c>
      <c r="M3287">
        <v>55.443474575297202</v>
      </c>
      <c r="N3287">
        <v>1.1417771965216399</v>
      </c>
      <c r="O3287">
        <v>79.590984974958204</v>
      </c>
      <c r="P3287">
        <v>7.7095976623960496</v>
      </c>
      <c r="Q3287">
        <v>-9.4180503245866007E-2</v>
      </c>
    </row>
    <row r="3288" spans="1:17" hidden="1" x14ac:dyDescent="0.3">
      <c r="A3288" t="s">
        <v>6792</v>
      </c>
      <c r="B3288" t="s">
        <v>6793</v>
      </c>
      <c r="C3288" t="str">
        <f>IFERROR(VLOOKUP(Table1[[#This Row],[Ticker]],[1]!Table2[[Symbol]:[Industry]],2,FALSE),"-")</f>
        <v>-</v>
      </c>
      <c r="D3288" t="s">
        <v>300</v>
      </c>
      <c r="E3288">
        <v>63.672639799999999</v>
      </c>
      <c r="F3288">
        <v>133.25</v>
      </c>
      <c r="G3288">
        <v>81.575961298601499</v>
      </c>
      <c r="H3288">
        <v>81.623856241197601</v>
      </c>
      <c r="I3288">
        <v>81.540401468735794</v>
      </c>
      <c r="J3288">
        <v>24.111765785886401</v>
      </c>
      <c r="K3288">
        <v>86.193556919531005</v>
      </c>
      <c r="L3288">
        <v>95.738249054001798</v>
      </c>
      <c r="M3288">
        <v>99.998194851069897</v>
      </c>
      <c r="N3288">
        <v>1.43042618629173</v>
      </c>
      <c r="O3288">
        <v>0.330206378986863</v>
      </c>
      <c r="P3288">
        <v>169.083198707592</v>
      </c>
      <c r="Q3288">
        <v>2.4177366911933999E-2</v>
      </c>
    </row>
    <row r="3289" spans="1:17" hidden="1" x14ac:dyDescent="0.3">
      <c r="A3289" t="s">
        <v>6794</v>
      </c>
      <c r="B3289" t="s">
        <v>6795</v>
      </c>
      <c r="C3289" t="str">
        <f>IFERROR(VLOOKUP(Table1[[#This Row],[Ticker]],[1]!Table2[[Symbol]:[Industry]],2,FALSE),"-")</f>
        <v>-</v>
      </c>
      <c r="D3289" t="s">
        <v>632</v>
      </c>
      <c r="E3289">
        <v>63.614840000000001</v>
      </c>
      <c r="F3289">
        <v>160.94999999999999</v>
      </c>
      <c r="G3289">
        <v>41.113767640903703</v>
      </c>
      <c r="H3289">
        <v>27.650363531281599</v>
      </c>
      <c r="I3289">
        <v>-7.4676938652806202</v>
      </c>
      <c r="J3289">
        <v>-1.32368571913024</v>
      </c>
      <c r="K3289">
        <v>145.162957724237</v>
      </c>
      <c r="L3289">
        <v>134.57433212984799</v>
      </c>
      <c r="M3289">
        <v>59.673764328272703</v>
      </c>
      <c r="N3289">
        <v>0.52857000878349802</v>
      </c>
      <c r="O3289">
        <v>20.5032618825722</v>
      </c>
      <c r="P3289">
        <v>74.945652173913004</v>
      </c>
      <c r="Q3289">
        <v>5.6915884101701002E-2</v>
      </c>
    </row>
    <row r="3290" spans="1:17" hidden="1" x14ac:dyDescent="0.3">
      <c r="A3290" t="s">
        <v>6796</v>
      </c>
      <c r="B3290" t="s">
        <v>6797</v>
      </c>
      <c r="C3290" t="str">
        <f>IFERROR(VLOOKUP(Table1[[#This Row],[Ticker]],[1]!Table2[[Symbol]:[Industry]],2,FALSE),"-")</f>
        <v>-</v>
      </c>
      <c r="D3290" t="s">
        <v>3532</v>
      </c>
      <c r="E3290">
        <v>63.612894400000002</v>
      </c>
      <c r="F3290">
        <v>1.22</v>
      </c>
      <c r="G3290">
        <v>30.762070902508199</v>
      </c>
      <c r="H3290">
        <v>1.6665874427484899</v>
      </c>
      <c r="I3290">
        <v>10.362062291655301</v>
      </c>
      <c r="J3290">
        <v>4.0783209698329799</v>
      </c>
      <c r="K3290">
        <v>1.08980613978233</v>
      </c>
      <c r="L3290">
        <v>0.99013721780406705</v>
      </c>
      <c r="M3290">
        <v>81.754477992381098</v>
      </c>
      <c r="N3290">
        <v>1.0823531166734399</v>
      </c>
      <c r="O3290">
        <v>26.229508196721302</v>
      </c>
      <c r="P3290">
        <v>84.848484848484802</v>
      </c>
      <c r="Q3290">
        <v>6.5368599639851005E-2</v>
      </c>
    </row>
    <row r="3291" spans="1:17" hidden="1" x14ac:dyDescent="0.3">
      <c r="A3291" t="s">
        <v>6798</v>
      </c>
      <c r="B3291" t="s">
        <v>6799</v>
      </c>
      <c r="C3291" t="str">
        <f>IFERROR(VLOOKUP(Table1[[#This Row],[Ticker]],[1]!Table2[[Symbol]:[Industry]],2,FALSE),"-")</f>
        <v>-</v>
      </c>
      <c r="D3291" t="s">
        <v>113</v>
      </c>
      <c r="E3291">
        <v>63.51</v>
      </c>
      <c r="F3291">
        <v>20.7</v>
      </c>
      <c r="G3291">
        <v>-10.867059361405399</v>
      </c>
      <c r="H3291">
        <v>34.655584599804797</v>
      </c>
      <c r="I3291">
        <v>-25.400772632284198</v>
      </c>
      <c r="J3291">
        <v>-6.9664724697461597</v>
      </c>
      <c r="K3291">
        <v>19.030385044167598</v>
      </c>
      <c r="L3291">
        <v>18.448120463195998</v>
      </c>
      <c r="M3291">
        <v>47.776359689042401</v>
      </c>
      <c r="N3291">
        <v>0.70430016416882901</v>
      </c>
      <c r="O3291">
        <v>34.251207729468497</v>
      </c>
      <c r="P3291">
        <v>41.780821917808197</v>
      </c>
      <c r="Q3291">
        <v>3.1463076688814998E-2</v>
      </c>
    </row>
    <row r="3292" spans="1:17" hidden="1" x14ac:dyDescent="0.3">
      <c r="A3292" t="s">
        <v>6800</v>
      </c>
      <c r="B3292" t="s">
        <v>6801</v>
      </c>
      <c r="C3292" t="str">
        <f>IFERROR(VLOOKUP(Table1[[#This Row],[Ticker]],[1]!Table2[[Symbol]:[Industry]],2,FALSE),"-")</f>
        <v>-</v>
      </c>
      <c r="E3292">
        <v>63.360382799999996</v>
      </c>
      <c r="F3292">
        <v>33.299999999999997</v>
      </c>
      <c r="G3292">
        <v>16.996442640579598</v>
      </c>
      <c r="H3292">
        <v>-7.36163449521122</v>
      </c>
      <c r="I3292">
        <v>-1.7036958144230401</v>
      </c>
      <c r="J3292">
        <v>-6.3676332266570599</v>
      </c>
      <c r="K3292">
        <v>33.924577572007799</v>
      </c>
      <c r="L3292">
        <v>31.4521989300356</v>
      </c>
      <c r="M3292">
        <v>35.975830484171901</v>
      </c>
      <c r="N3292">
        <v>2.4575268154358199</v>
      </c>
      <c r="O3292">
        <v>17.6876876876876</v>
      </c>
      <c r="P3292">
        <v>81.967213114754003</v>
      </c>
      <c r="Q3292">
        <v>7.2057229437404002E-2</v>
      </c>
    </row>
    <row r="3293" spans="1:17" hidden="1" x14ac:dyDescent="0.3">
      <c r="A3293" t="s">
        <v>6802</v>
      </c>
      <c r="B3293" t="s">
        <v>6803</v>
      </c>
      <c r="C3293" t="str">
        <f>IFERROR(VLOOKUP(Table1[[#This Row],[Ticker]],[1]!Table2[[Symbol]:[Industry]],2,FALSE),"-")</f>
        <v>-</v>
      </c>
      <c r="D3293" t="s">
        <v>72</v>
      </c>
      <c r="E3293">
        <v>63.301890960000001</v>
      </c>
      <c r="F3293">
        <v>64</v>
      </c>
      <c r="G3293">
        <v>-15.783835269868399</v>
      </c>
      <c r="H3293">
        <v>0.96292423881191402</v>
      </c>
      <c r="I3293">
        <v>-33.421554559877201</v>
      </c>
      <c r="J3293">
        <v>-0.46942747737199197</v>
      </c>
      <c r="K3293">
        <v>66.013357254661997</v>
      </c>
      <c r="L3293">
        <v>66.347414340058805</v>
      </c>
      <c r="M3293">
        <v>51.393563092388199</v>
      </c>
      <c r="N3293">
        <v>0.30217151893779898</v>
      </c>
      <c r="O3293">
        <v>40.625</v>
      </c>
      <c r="P3293">
        <v>45.223508055366402</v>
      </c>
      <c r="Q3293">
        <v>1.1958462079211E-2</v>
      </c>
    </row>
    <row r="3294" spans="1:17" hidden="1" x14ac:dyDescent="0.3">
      <c r="A3294" t="s">
        <v>6804</v>
      </c>
      <c r="B3294" t="s">
        <v>6805</v>
      </c>
      <c r="C3294" t="str">
        <f>IFERROR(VLOOKUP(Table1[[#This Row],[Ticker]],[1]!Table2[[Symbol]:[Industry]],2,FALSE),"-")</f>
        <v>-</v>
      </c>
      <c r="D3294" t="s">
        <v>6806</v>
      </c>
      <c r="E3294">
        <v>63.295052358</v>
      </c>
      <c r="F3294">
        <v>25.97</v>
      </c>
      <c r="G3294">
        <v>264.91660617686398</v>
      </c>
      <c r="H3294">
        <v>25.267071704249599</v>
      </c>
      <c r="I3294">
        <v>211.310862864516</v>
      </c>
      <c r="J3294">
        <v>9.14402708430279</v>
      </c>
      <c r="K3294">
        <v>22.7129078876088</v>
      </c>
      <c r="L3294">
        <v>15.8665379525065</v>
      </c>
      <c r="M3294">
        <v>85.287156649118103</v>
      </c>
      <c r="N3294">
        <v>1.4153887447592599</v>
      </c>
      <c r="O3294">
        <v>4.5437042741624802</v>
      </c>
      <c r="P3294">
        <v>294.68085106382898</v>
      </c>
      <c r="Q3294">
        <v>0.182503306558643</v>
      </c>
    </row>
    <row r="3295" spans="1:17" hidden="1" x14ac:dyDescent="0.3">
      <c r="A3295" t="s">
        <v>6807</v>
      </c>
      <c r="B3295" t="s">
        <v>6808</v>
      </c>
      <c r="C3295" t="str">
        <f>IFERROR(VLOOKUP(Table1[[#This Row],[Ticker]],[1]!Table2[[Symbol]:[Industry]],2,FALSE),"-")</f>
        <v>-</v>
      </c>
      <c r="D3295" t="s">
        <v>186</v>
      </c>
      <c r="E3295">
        <v>63.268038900000001</v>
      </c>
      <c r="F3295">
        <v>29.99</v>
      </c>
      <c r="G3295">
        <v>-19.303839730427701</v>
      </c>
      <c r="H3295">
        <v>-16.270880806454802</v>
      </c>
      <c r="I3295">
        <v>-6.5595844158081498</v>
      </c>
      <c r="J3295">
        <v>-7.61497394897268</v>
      </c>
      <c r="K3295">
        <v>33.176598623039702</v>
      </c>
      <c r="L3295">
        <v>31.016932013269599</v>
      </c>
      <c r="M3295">
        <v>25.345224531680799</v>
      </c>
      <c r="N3295">
        <v>0.31610687522410202</v>
      </c>
      <c r="O3295">
        <v>40.0466822274091</v>
      </c>
      <c r="P3295">
        <v>46.292682926829201</v>
      </c>
      <c r="Q3295">
        <v>2.4989003444997999E-2</v>
      </c>
    </row>
    <row r="3296" spans="1:17" hidden="1" x14ac:dyDescent="0.3">
      <c r="A3296" t="s">
        <v>6809</v>
      </c>
      <c r="B3296" t="s">
        <v>6810</v>
      </c>
      <c r="C3296" t="str">
        <f>IFERROR(VLOOKUP(Table1[[#This Row],[Ticker]],[1]!Table2[[Symbol]:[Industry]],2,FALSE),"-")</f>
        <v>-</v>
      </c>
      <c r="D3296" t="s">
        <v>402</v>
      </c>
      <c r="E3296">
        <v>63.244680000000002</v>
      </c>
      <c r="F3296">
        <v>43.15</v>
      </c>
      <c r="G3296">
        <v>89.828630431100606</v>
      </c>
      <c r="H3296">
        <v>50.527723333322299</v>
      </c>
      <c r="I3296">
        <v>1.8668900292019399</v>
      </c>
      <c r="J3296">
        <v>26.147065358700399</v>
      </c>
      <c r="K3296">
        <v>33.232487307469498</v>
      </c>
      <c r="L3296">
        <v>31.874348827054199</v>
      </c>
      <c r="M3296">
        <v>90.920366458464699</v>
      </c>
      <c r="N3296">
        <v>2.4625962596259598</v>
      </c>
      <c r="O3296">
        <v>30.590961761297802</v>
      </c>
      <c r="P3296">
        <v>119.59287531806601</v>
      </c>
      <c r="Q3296">
        <v>0.14192265519142899</v>
      </c>
    </row>
    <row r="3297" spans="1:17" hidden="1" x14ac:dyDescent="0.3">
      <c r="A3297" t="s">
        <v>6811</v>
      </c>
      <c r="B3297" t="s">
        <v>6812</v>
      </c>
      <c r="C3297" t="str">
        <f>IFERROR(VLOOKUP(Table1[[#This Row],[Ticker]],[1]!Table2[[Symbol]:[Industry]],2,FALSE),"-")</f>
        <v>-</v>
      </c>
      <c r="D3297" t="s">
        <v>1479</v>
      </c>
      <c r="E3297">
        <v>63.221400000000003</v>
      </c>
      <c r="F3297">
        <v>34.6</v>
      </c>
      <c r="G3297">
        <v>48.954763377497301</v>
      </c>
      <c r="H3297">
        <v>6.0110070142227503</v>
      </c>
      <c r="I3297">
        <v>30.0389330399546</v>
      </c>
      <c r="J3297">
        <v>6.2542945943951098</v>
      </c>
      <c r="K3297">
        <v>31.881514694112301</v>
      </c>
      <c r="L3297">
        <v>26.921668793069699</v>
      </c>
      <c r="M3297">
        <v>58.114257397371397</v>
      </c>
      <c r="N3297">
        <v>0.98689507441847502</v>
      </c>
      <c r="O3297">
        <v>10.4913294797687</v>
      </c>
      <c r="P3297">
        <v>92.2222222222222</v>
      </c>
      <c r="Q3297">
        <v>3.2365455067987998E-2</v>
      </c>
    </row>
    <row r="3298" spans="1:17" hidden="1" x14ac:dyDescent="0.3">
      <c r="A3298" t="s">
        <v>6813</v>
      </c>
      <c r="B3298" t="s">
        <v>6814</v>
      </c>
      <c r="C3298" t="str">
        <f>IFERROR(VLOOKUP(Table1[[#This Row],[Ticker]],[1]!Table2[[Symbol]:[Industry]],2,FALSE),"-")</f>
        <v>-</v>
      </c>
      <c r="D3298" t="s">
        <v>1389</v>
      </c>
      <c r="E3298">
        <v>63.183698999999997</v>
      </c>
      <c r="F3298">
        <v>70</v>
      </c>
      <c r="G3298">
        <v>126.333316088644</v>
      </c>
      <c r="H3298">
        <v>-0.804356867178873</v>
      </c>
      <c r="I3298">
        <v>-8.0188962764012697</v>
      </c>
      <c r="J3298">
        <v>-1.06764176308628</v>
      </c>
      <c r="K3298">
        <v>70.509972520879899</v>
      </c>
      <c r="L3298">
        <v>63.773879247748702</v>
      </c>
      <c r="M3298">
        <v>57.339710487734898</v>
      </c>
      <c r="N3298">
        <v>0.68287037037037002</v>
      </c>
      <c r="O3298">
        <v>273.57142857142799</v>
      </c>
      <c r="P3298">
        <v>184.514293456171</v>
      </c>
      <c r="Q3298">
        <v>0.14204893602377699</v>
      </c>
    </row>
    <row r="3299" spans="1:17" hidden="1" x14ac:dyDescent="0.3">
      <c r="A3299" t="s">
        <v>6815</v>
      </c>
      <c r="B3299" t="s">
        <v>6816</v>
      </c>
      <c r="C3299" t="str">
        <f>IFERROR(VLOOKUP(Table1[[#This Row],[Ticker]],[1]!Table2[[Symbol]:[Industry]],2,FALSE),"-")</f>
        <v>-</v>
      </c>
      <c r="D3299" t="s">
        <v>5353</v>
      </c>
      <c r="E3299">
        <v>63.152118719999997</v>
      </c>
      <c r="F3299">
        <v>83.7</v>
      </c>
      <c r="G3299">
        <v>-59.339339544096298</v>
      </c>
      <c r="H3299">
        <v>20.428562387479499</v>
      </c>
      <c r="I3299">
        <v>-52.809052308030701</v>
      </c>
      <c r="J3299">
        <v>13.518463912060399</v>
      </c>
      <c r="K3299">
        <v>80.316977615346801</v>
      </c>
      <c r="L3299">
        <v>99.937309993321193</v>
      </c>
      <c r="M3299">
        <v>80.197177644028201</v>
      </c>
      <c r="N3299">
        <v>0.186384794414274</v>
      </c>
      <c r="O3299">
        <v>91.1589008363201</v>
      </c>
      <c r="P3299">
        <v>32.857142857142797</v>
      </c>
      <c r="Q3299">
        <v>2.4466106591288998E-2</v>
      </c>
    </row>
    <row r="3300" spans="1:17" hidden="1" x14ac:dyDescent="0.3">
      <c r="A3300" t="s">
        <v>6817</v>
      </c>
      <c r="B3300" t="s">
        <v>6818</v>
      </c>
      <c r="C3300" t="str">
        <f>IFERROR(VLOOKUP(Table1[[#This Row],[Ticker]],[1]!Table2[[Symbol]:[Industry]],2,FALSE),"-")</f>
        <v>-</v>
      </c>
      <c r="D3300" t="s">
        <v>262</v>
      </c>
      <c r="E3300">
        <v>63.112184685000003</v>
      </c>
      <c r="F3300">
        <v>133.05000000000001</v>
      </c>
      <c r="G3300">
        <v>68.699358931650195</v>
      </c>
      <c r="H3300">
        <v>13.4013074142247</v>
      </c>
      <c r="I3300">
        <v>0.47174957742235701</v>
      </c>
      <c r="J3300">
        <v>-5.1926353001319301</v>
      </c>
      <c r="K3300">
        <v>124.63902343042</v>
      </c>
      <c r="L3300">
        <v>111.08092526529499</v>
      </c>
      <c r="M3300">
        <v>45.686152224509598</v>
      </c>
      <c r="N3300">
        <v>0.29766714707965902</v>
      </c>
      <c r="O3300">
        <v>22.360015031942801</v>
      </c>
      <c r="P3300">
        <v>130.989583333333</v>
      </c>
      <c r="Q3300">
        <v>9.1439173884761998E-2</v>
      </c>
    </row>
    <row r="3301" spans="1:17" hidden="1" x14ac:dyDescent="0.3">
      <c r="A3301" t="s">
        <v>6819</v>
      </c>
      <c r="B3301" t="s">
        <v>6820</v>
      </c>
      <c r="C3301" t="str">
        <f>IFERROR(VLOOKUP(Table1[[#This Row],[Ticker]],[1]!Table2[[Symbol]:[Industry]],2,FALSE),"-")</f>
        <v>-</v>
      </c>
      <c r="D3301" t="s">
        <v>1539</v>
      </c>
      <c r="E3301">
        <v>62.955100000000002</v>
      </c>
      <c r="F3301">
        <v>1025</v>
      </c>
      <c r="G3301">
        <v>27.540850263433502</v>
      </c>
      <c r="H3301">
        <v>58.5715053547476</v>
      </c>
      <c r="I3301">
        <v>124.800005301026</v>
      </c>
      <c r="J3301">
        <v>-2.5028813218371702</v>
      </c>
      <c r="K3301">
        <v>743.15490997840698</v>
      </c>
      <c r="L3301">
        <v>583.53487720240696</v>
      </c>
      <c r="M3301">
        <v>76.864506928641603</v>
      </c>
      <c r="N3301">
        <v>1.1752293577981601</v>
      </c>
      <c r="O3301">
        <v>1.58048780487805</v>
      </c>
      <c r="P3301">
        <v>184.722222222222</v>
      </c>
    </row>
    <row r="3302" spans="1:17" hidden="1" x14ac:dyDescent="0.3">
      <c r="A3302" t="s">
        <v>6821</v>
      </c>
      <c r="B3302" t="s">
        <v>6822</v>
      </c>
      <c r="C3302" t="str">
        <f>IFERROR(VLOOKUP(Table1[[#This Row],[Ticker]],[1]!Table2[[Symbol]:[Industry]],2,FALSE),"-")</f>
        <v>-</v>
      </c>
      <c r="D3302" t="s">
        <v>1616</v>
      </c>
      <c r="E3302">
        <v>62.947499999999998</v>
      </c>
      <c r="F3302">
        <v>12.02</v>
      </c>
      <c r="G3302">
        <v>-31.077873786801199</v>
      </c>
      <c r="H3302">
        <v>-17.088224292555701</v>
      </c>
      <c r="I3302">
        <v>-31.629449481207502</v>
      </c>
      <c r="J3302">
        <v>-2.8603818099246801</v>
      </c>
      <c r="K3302">
        <v>13.776848065635599</v>
      </c>
      <c r="L3302">
        <v>14.7372796097295</v>
      </c>
      <c r="M3302">
        <v>34.840635832206601</v>
      </c>
      <c r="N3302">
        <v>0.294220270784956</v>
      </c>
      <c r="O3302">
        <v>68.885191347753704</v>
      </c>
      <c r="P3302">
        <v>9.2727272727272698</v>
      </c>
      <c r="Q3302">
        <v>-5.6871353529076997E-2</v>
      </c>
    </row>
    <row r="3303" spans="1:17" hidden="1" x14ac:dyDescent="0.3">
      <c r="A3303" t="s">
        <v>6823</v>
      </c>
      <c r="B3303" t="s">
        <v>6824</v>
      </c>
      <c r="C3303" t="str">
        <f>IFERROR(VLOOKUP(Table1[[#This Row],[Ticker]],[1]!Table2[[Symbol]:[Industry]],2,FALSE),"-")</f>
        <v>-</v>
      </c>
      <c r="D3303" t="s">
        <v>359</v>
      </c>
      <c r="E3303">
        <v>62.792670000000001</v>
      </c>
      <c r="F3303">
        <v>143.1</v>
      </c>
      <c r="G3303">
        <v>-47.0952674172947</v>
      </c>
      <c r="H3303">
        <v>15.124214561392501</v>
      </c>
      <c r="I3303">
        <v>-24.690233626712001</v>
      </c>
      <c r="J3303">
        <v>18.2591877810829</v>
      </c>
      <c r="K3303">
        <v>135.674683259321</v>
      </c>
      <c r="L3303">
        <v>141.595282006037</v>
      </c>
      <c r="M3303">
        <v>81.788295876217504</v>
      </c>
      <c r="N3303">
        <v>1.6848137535816601</v>
      </c>
      <c r="O3303">
        <v>46.750524109014599</v>
      </c>
      <c r="P3303">
        <v>23.308918569582001</v>
      </c>
    </row>
    <row r="3304" spans="1:17" hidden="1" x14ac:dyDescent="0.3">
      <c r="A3304" t="s">
        <v>6825</v>
      </c>
      <c r="B3304" t="s">
        <v>6826</v>
      </c>
      <c r="C3304" t="str">
        <f>IFERROR(VLOOKUP(Table1[[#This Row],[Ticker]],[1]!Table2[[Symbol]:[Industry]],2,FALSE),"-")</f>
        <v>-</v>
      </c>
      <c r="D3304" t="s">
        <v>72</v>
      </c>
      <c r="E3304">
        <v>62.784657500000002</v>
      </c>
      <c r="F3304">
        <v>147.94999999999999</v>
      </c>
      <c r="G3304">
        <v>137.82483089527301</v>
      </c>
      <c r="H3304">
        <v>18.106993896594801</v>
      </c>
      <c r="I3304">
        <v>-17.047681133273699</v>
      </c>
      <c r="J3304">
        <v>8.1692446029391608</v>
      </c>
      <c r="K3304">
        <v>131.59703824414501</v>
      </c>
      <c r="L3304">
        <v>116.43006845661699</v>
      </c>
      <c r="M3304">
        <v>84.711211690373901</v>
      </c>
      <c r="N3304">
        <v>1.53676756889965</v>
      </c>
      <c r="O3304">
        <v>33.660020277120601</v>
      </c>
      <c r="P3304">
        <v>167.58907578223901</v>
      </c>
      <c r="Q3304">
        <v>0.29361996749806302</v>
      </c>
    </row>
    <row r="3305" spans="1:17" hidden="1" x14ac:dyDescent="0.3">
      <c r="A3305" t="s">
        <v>6827</v>
      </c>
      <c r="B3305" t="s">
        <v>6828</v>
      </c>
      <c r="C3305" t="str">
        <f>IFERROR(VLOOKUP(Table1[[#This Row],[Ticker]],[1]!Table2[[Symbol]:[Industry]],2,FALSE),"-")</f>
        <v>-</v>
      </c>
      <c r="D3305" t="s">
        <v>139</v>
      </c>
      <c r="E3305">
        <v>62.741870658000003</v>
      </c>
      <c r="F3305">
        <v>85.38</v>
      </c>
      <c r="G3305">
        <v>-34.314272835540102</v>
      </c>
      <c r="H3305">
        <v>-8.0071181265712905</v>
      </c>
      <c r="I3305">
        <v>-27.005284647120099</v>
      </c>
      <c r="J3305">
        <v>-7.2810422879880399</v>
      </c>
      <c r="K3305">
        <v>91.348004899039907</v>
      </c>
      <c r="L3305">
        <v>102.375365165516</v>
      </c>
      <c r="M3305">
        <v>37.563310523872403</v>
      </c>
      <c r="N3305">
        <v>0.98661067251633405</v>
      </c>
      <c r="O3305">
        <v>88.568751464043103</v>
      </c>
      <c r="P3305">
        <v>4.0965618141916602</v>
      </c>
      <c r="Q3305">
        <v>-3.7874431887965E-2</v>
      </c>
    </row>
    <row r="3306" spans="1:17" hidden="1" x14ac:dyDescent="0.3">
      <c r="A3306" t="s">
        <v>6829</v>
      </c>
      <c r="B3306" t="s">
        <v>6830</v>
      </c>
      <c r="C3306" t="str">
        <f>IFERROR(VLOOKUP(Table1[[#This Row],[Ticker]],[1]!Table2[[Symbol]:[Industry]],2,FALSE),"-")</f>
        <v>-</v>
      </c>
      <c r="D3306" t="s">
        <v>632</v>
      </c>
      <c r="E3306">
        <v>62.719541938999903</v>
      </c>
      <c r="F3306">
        <v>22.83</v>
      </c>
      <c r="G3306">
        <v>348.85210731429203</v>
      </c>
      <c r="H3306">
        <v>87.117497516892101</v>
      </c>
      <c r="I3306">
        <v>228.15112694300299</v>
      </c>
      <c r="J3306">
        <v>9.1564961679482</v>
      </c>
      <c r="K3306">
        <v>13.524565751711901</v>
      </c>
      <c r="L3306">
        <v>7.2772736355205296</v>
      </c>
      <c r="M3306">
        <v>100</v>
      </c>
      <c r="N3306">
        <v>2.2261663772970302</v>
      </c>
      <c r="O3306">
        <v>0</v>
      </c>
      <c r="P3306">
        <v>378.61635220125697</v>
      </c>
    </row>
    <row r="3307" spans="1:17" hidden="1" x14ac:dyDescent="0.3">
      <c r="A3307" t="s">
        <v>6831</v>
      </c>
      <c r="B3307" t="s">
        <v>6832</v>
      </c>
      <c r="C3307" t="str">
        <f>IFERROR(VLOOKUP(Table1[[#This Row],[Ticker]],[1]!Table2[[Symbol]:[Industry]],2,FALSE),"-")</f>
        <v>-</v>
      </c>
      <c r="D3307" t="s">
        <v>118</v>
      </c>
      <c r="E3307">
        <v>62.58</v>
      </c>
      <c r="F3307">
        <v>283.10000000000002</v>
      </c>
      <c r="G3307">
        <v>-69.848900971621504</v>
      </c>
      <c r="H3307">
        <v>1.6966783295084999</v>
      </c>
      <c r="I3307">
        <v>-33.2420193409977</v>
      </c>
      <c r="J3307">
        <v>-4.5179099249585297</v>
      </c>
      <c r="K3307">
        <v>288.68194003302301</v>
      </c>
      <c r="L3307">
        <v>366.11280509034401</v>
      </c>
      <c r="M3307">
        <v>67.963102228245802</v>
      </c>
      <c r="N3307">
        <v>0.88794642857142803</v>
      </c>
      <c r="O3307">
        <v>76.616036736135598</v>
      </c>
      <c r="P3307">
        <v>15.057915057915</v>
      </c>
    </row>
    <row r="3308" spans="1:17" hidden="1" x14ac:dyDescent="0.3">
      <c r="A3308" t="s">
        <v>6833</v>
      </c>
      <c r="B3308" t="s">
        <v>6834</v>
      </c>
      <c r="C3308" t="str">
        <f>IFERROR(VLOOKUP(Table1[[#This Row],[Ticker]],[1]!Table2[[Symbol]:[Industry]],2,FALSE),"-")</f>
        <v>-</v>
      </c>
      <c r="D3308" t="s">
        <v>21</v>
      </c>
      <c r="E3308">
        <v>62.345384000000003</v>
      </c>
      <c r="F3308">
        <v>43.1</v>
      </c>
      <c r="G3308">
        <v>-73.053718571176006</v>
      </c>
      <c r="H3308">
        <v>0.99337343989724203</v>
      </c>
      <c r="I3308">
        <v>-39.495698994677298</v>
      </c>
      <c r="J3308">
        <v>0.25627850269445301</v>
      </c>
      <c r="K3308">
        <v>43.932355594242601</v>
      </c>
      <c r="M3308">
        <v>52.638121264122603</v>
      </c>
      <c r="N3308">
        <v>1.1117647058823501</v>
      </c>
      <c r="O3308">
        <v>87.470997679814303</v>
      </c>
      <c r="P3308">
        <v>7.7500000000000098</v>
      </c>
    </row>
    <row r="3309" spans="1:17" hidden="1" x14ac:dyDescent="0.3">
      <c r="A3309" t="s">
        <v>6835</v>
      </c>
      <c r="B3309" t="s">
        <v>6836</v>
      </c>
      <c r="C3309" t="str">
        <f>IFERROR(VLOOKUP(Table1[[#This Row],[Ticker]],[1]!Table2[[Symbol]:[Industry]],2,FALSE),"-")</f>
        <v>-</v>
      </c>
      <c r="D3309" t="s">
        <v>1603</v>
      </c>
      <c r="E3309">
        <v>62.284833200000001</v>
      </c>
      <c r="F3309">
        <v>4.08</v>
      </c>
      <c r="G3309">
        <v>88.102837348833205</v>
      </c>
      <c r="H3309">
        <v>-4.9525240477201402</v>
      </c>
      <c r="I3309">
        <v>3.7913415177966399</v>
      </c>
      <c r="J3309">
        <v>-3.81546936127884</v>
      </c>
      <c r="K3309">
        <v>3.86167197890722</v>
      </c>
      <c r="L3309">
        <v>3.3076297568152802</v>
      </c>
      <c r="M3309">
        <v>33.016025960872902</v>
      </c>
      <c r="N3309">
        <v>0.45863189726946102</v>
      </c>
      <c r="O3309">
        <v>17.647058823529399</v>
      </c>
      <c r="Q3309">
        <v>0.129418266713236</v>
      </c>
    </row>
    <row r="3310" spans="1:17" hidden="1" x14ac:dyDescent="0.3">
      <c r="A3310" t="s">
        <v>6837</v>
      </c>
      <c r="B3310" t="s">
        <v>6838</v>
      </c>
      <c r="C3310" t="str">
        <f>IFERROR(VLOOKUP(Table1[[#This Row],[Ticker]],[1]!Table2[[Symbol]:[Industry]],2,FALSE),"-")</f>
        <v>-</v>
      </c>
      <c r="D3310" t="s">
        <v>368</v>
      </c>
      <c r="E3310">
        <v>62.137734012000003</v>
      </c>
      <c r="F3310">
        <v>37.06</v>
      </c>
      <c r="G3310">
        <v>19.671238984002201</v>
      </c>
      <c r="H3310">
        <v>18.7676505419435</v>
      </c>
      <c r="I3310">
        <v>-14.9041727164041</v>
      </c>
      <c r="J3310">
        <v>-1.99859222546301</v>
      </c>
      <c r="K3310">
        <v>33.877082454717197</v>
      </c>
      <c r="L3310">
        <v>32.750251999765602</v>
      </c>
      <c r="M3310">
        <v>61.623272872905702</v>
      </c>
      <c r="N3310">
        <v>4.3373303256955102</v>
      </c>
      <c r="O3310">
        <v>30.5990286022665</v>
      </c>
      <c r="P3310">
        <v>56.701902748414398</v>
      </c>
      <c r="Q3310">
        <v>7.7103085107627006E-2</v>
      </c>
    </row>
    <row r="3311" spans="1:17" hidden="1" x14ac:dyDescent="0.3">
      <c r="A3311" t="s">
        <v>6839</v>
      </c>
      <c r="B3311" t="s">
        <v>6840</v>
      </c>
      <c r="C3311" t="str">
        <f>IFERROR(VLOOKUP(Table1[[#This Row],[Ticker]],[1]!Table2[[Symbol]:[Industry]],2,FALSE),"-")</f>
        <v>-</v>
      </c>
      <c r="D3311" t="s">
        <v>2879</v>
      </c>
      <c r="E3311">
        <v>61.978000000000002</v>
      </c>
      <c r="F3311">
        <v>231.95</v>
      </c>
      <c r="G3311">
        <v>22.834439323560801</v>
      </c>
      <c r="H3311">
        <v>-5.4663026799867502</v>
      </c>
      <c r="I3311">
        <v>38.6720028686766</v>
      </c>
      <c r="J3311">
        <v>-1.6559242670991201</v>
      </c>
      <c r="K3311">
        <v>225.88132545296301</v>
      </c>
      <c r="L3311">
        <v>163.6995</v>
      </c>
      <c r="M3311">
        <v>39.659689959956097</v>
      </c>
      <c r="N3311">
        <v>1.0187234042553099</v>
      </c>
      <c r="O3311">
        <v>20.9312351799956</v>
      </c>
      <c r="P3311">
        <v>126.292682926829</v>
      </c>
    </row>
    <row r="3312" spans="1:17" hidden="1" x14ac:dyDescent="0.3">
      <c r="A3312" t="s">
        <v>6841</v>
      </c>
      <c r="B3312" t="s">
        <v>6842</v>
      </c>
      <c r="C3312" t="str">
        <f>IFERROR(VLOOKUP(Table1[[#This Row],[Ticker]],[1]!Table2[[Symbol]:[Industry]],2,FALSE),"-")</f>
        <v>-</v>
      </c>
      <c r="D3312" t="s">
        <v>46</v>
      </c>
      <c r="E3312">
        <v>61.946381133000003</v>
      </c>
      <c r="F3312">
        <v>59</v>
      </c>
      <c r="G3312">
        <v>76.490536201525998</v>
      </c>
      <c r="H3312">
        <v>12.3128938066755</v>
      </c>
      <c r="I3312">
        <v>40.597727986504701</v>
      </c>
      <c r="J3312">
        <v>14.3373492997488</v>
      </c>
      <c r="K3312">
        <v>53.378157376463697</v>
      </c>
      <c r="L3312">
        <v>46.675219665156597</v>
      </c>
      <c r="M3312">
        <v>79.804334948799294</v>
      </c>
      <c r="N3312">
        <v>0.55919257836999603</v>
      </c>
      <c r="O3312">
        <v>40.203389830508399</v>
      </c>
      <c r="P3312">
        <v>116.449701487363</v>
      </c>
      <c r="Q3312">
        <v>0.15586078032777301</v>
      </c>
    </row>
    <row r="3313" spans="1:17" hidden="1" x14ac:dyDescent="0.3">
      <c r="A3313" t="s">
        <v>6843</v>
      </c>
      <c r="B3313" t="s">
        <v>6844</v>
      </c>
      <c r="C3313" t="str">
        <f>IFERROR(VLOOKUP(Table1[[#This Row],[Ticker]],[1]!Table2[[Symbol]:[Industry]],2,FALSE),"-")</f>
        <v>-</v>
      </c>
      <c r="D3313" t="s">
        <v>359</v>
      </c>
      <c r="E3313">
        <v>61.868760000000002</v>
      </c>
      <c r="F3313">
        <v>5.39</v>
      </c>
      <c r="G3313">
        <v>-78.867172176861601</v>
      </c>
      <c r="H3313">
        <v>-2.3329803384252901</v>
      </c>
      <c r="I3313">
        <v>-19.233367429528901</v>
      </c>
      <c r="J3313">
        <v>-0.95388514932966995</v>
      </c>
      <c r="K3313">
        <v>5.5379115878045297</v>
      </c>
      <c r="L3313">
        <v>6.30742983568339</v>
      </c>
      <c r="M3313">
        <v>49.409322455563597</v>
      </c>
      <c r="N3313">
        <v>0.670899332215666</v>
      </c>
      <c r="O3313">
        <v>125.231910946196</v>
      </c>
      <c r="P3313">
        <v>34.079601990049703</v>
      </c>
      <c r="Q3313">
        <v>5.8227606247267999E-2</v>
      </c>
    </row>
    <row r="3314" spans="1:17" hidden="1" x14ac:dyDescent="0.3">
      <c r="A3314" t="s">
        <v>6845</v>
      </c>
      <c r="B3314" t="s">
        <v>6846</v>
      </c>
      <c r="C3314" t="str">
        <f>IFERROR(VLOOKUP(Table1[[#This Row],[Ticker]],[1]!Table2[[Symbol]:[Industry]],2,FALSE),"-")</f>
        <v>-</v>
      </c>
      <c r="D3314" t="s">
        <v>735</v>
      </c>
      <c r="E3314">
        <v>61.847916599999998</v>
      </c>
      <c r="F3314">
        <v>122.7</v>
      </c>
      <c r="G3314">
        <v>5.2341047664617397</v>
      </c>
      <c r="H3314">
        <v>9.81433634759013</v>
      </c>
      <c r="I3314">
        <v>31.251413292719199</v>
      </c>
      <c r="J3314">
        <v>3.7327245372800202</v>
      </c>
      <c r="K3314">
        <v>109.720433371628</v>
      </c>
      <c r="L3314">
        <v>102.36937183165701</v>
      </c>
      <c r="M3314">
        <v>73.491819241178305</v>
      </c>
      <c r="N3314">
        <v>1.67561816541353</v>
      </c>
      <c r="O3314">
        <v>11.1654441727791</v>
      </c>
      <c r="P3314">
        <v>65.587044534412897</v>
      </c>
      <c r="Q3314">
        <v>2.8754734492795E-2</v>
      </c>
    </row>
    <row r="3315" spans="1:17" hidden="1" x14ac:dyDescent="0.3">
      <c r="A3315" t="s">
        <v>6847</v>
      </c>
      <c r="B3315" t="s">
        <v>6848</v>
      </c>
      <c r="C3315" t="str">
        <f>IFERROR(VLOOKUP(Table1[[#This Row],[Ticker]],[1]!Table2[[Symbol]:[Industry]],2,FALSE),"-")</f>
        <v>-</v>
      </c>
      <c r="D3315" t="s">
        <v>632</v>
      </c>
      <c r="E3315">
        <v>61.812292071999998</v>
      </c>
      <c r="F3315">
        <v>35.799999999999997</v>
      </c>
      <c r="G3315">
        <v>-19.948293966720001</v>
      </c>
      <c r="H3315">
        <v>-4.9846289760223996</v>
      </c>
      <c r="I3315">
        <v>-19.0666608704719</v>
      </c>
      <c r="J3315">
        <v>-1.8994195319240199</v>
      </c>
      <c r="K3315">
        <v>35.199941210667099</v>
      </c>
      <c r="L3315">
        <v>36.188483426078101</v>
      </c>
      <c r="M3315">
        <v>47.237813424920198</v>
      </c>
      <c r="N3315">
        <v>0.742500577767506</v>
      </c>
      <c r="O3315">
        <v>75.977653631284895</v>
      </c>
      <c r="P3315">
        <v>21.644580360176601</v>
      </c>
      <c r="Q3315">
        <v>6.4520850753030004E-2</v>
      </c>
    </row>
    <row r="3316" spans="1:17" hidden="1" x14ac:dyDescent="0.3">
      <c r="A3316" t="s">
        <v>6849</v>
      </c>
      <c r="B3316" t="s">
        <v>6850</v>
      </c>
      <c r="C3316" t="str">
        <f>IFERROR(VLOOKUP(Table1[[#This Row],[Ticker]],[1]!Table2[[Symbol]:[Industry]],2,FALSE),"-")</f>
        <v>-</v>
      </c>
      <c r="D3316" t="s">
        <v>473</v>
      </c>
      <c r="E3316">
        <v>61.763733602999999</v>
      </c>
      <c r="F3316">
        <v>13.12</v>
      </c>
      <c r="G3316">
        <v>72.704890915503597</v>
      </c>
      <c r="H3316">
        <v>56.844802796686601</v>
      </c>
      <c r="I3316">
        <v>36.676864074437397</v>
      </c>
      <c r="J3316">
        <v>6.9213830659889197</v>
      </c>
      <c r="K3316">
        <v>9.6391588964633801</v>
      </c>
      <c r="L3316">
        <v>8.5304229340967304</v>
      </c>
      <c r="M3316">
        <v>96.2464125788063</v>
      </c>
      <c r="N3316">
        <v>1.8762880471652701</v>
      </c>
      <c r="O3316">
        <v>1.7530487804878001</v>
      </c>
      <c r="P3316">
        <v>130.17543859649101</v>
      </c>
      <c r="Q3316">
        <v>9.6860492936932996E-2</v>
      </c>
    </row>
    <row r="3317" spans="1:17" hidden="1" x14ac:dyDescent="0.3">
      <c r="A3317" t="s">
        <v>6851</v>
      </c>
      <c r="B3317" t="s">
        <v>6852</v>
      </c>
      <c r="C3317" t="str">
        <f>IFERROR(VLOOKUP(Table1[[#This Row],[Ticker]],[1]!Table2[[Symbol]:[Industry]],2,FALSE),"-")</f>
        <v>-</v>
      </c>
      <c r="D3317" t="s">
        <v>248</v>
      </c>
      <c r="E3317">
        <v>61.6271348</v>
      </c>
      <c r="F3317">
        <v>18.989999999999998</v>
      </c>
      <c r="G3317">
        <v>-60.447105855374197</v>
      </c>
      <c r="H3317">
        <v>-6.6516053113436104</v>
      </c>
      <c r="I3317">
        <v>-28.4174656764852</v>
      </c>
      <c r="J3317">
        <v>5.5091291114685204</v>
      </c>
      <c r="K3317">
        <v>18.676609170768</v>
      </c>
      <c r="L3317">
        <v>20.4922458106299</v>
      </c>
      <c r="M3317">
        <v>61.9187743334396</v>
      </c>
      <c r="N3317">
        <v>0.86403223585787203</v>
      </c>
      <c r="O3317">
        <v>75.078234613320603</v>
      </c>
      <c r="P3317">
        <v>24.168092526154599</v>
      </c>
      <c r="Q3317">
        <v>0.19496007220872799</v>
      </c>
    </row>
    <row r="3318" spans="1:17" hidden="1" x14ac:dyDescent="0.3">
      <c r="A3318" t="s">
        <v>6853</v>
      </c>
      <c r="B3318" t="s">
        <v>6854</v>
      </c>
      <c r="C3318" t="str">
        <f>IFERROR(VLOOKUP(Table1[[#This Row],[Ticker]],[1]!Table2[[Symbol]:[Industry]],2,FALSE),"-")</f>
        <v>-</v>
      </c>
      <c r="D3318" t="s">
        <v>632</v>
      </c>
      <c r="E3318">
        <v>61.554240800000002</v>
      </c>
      <c r="F3318">
        <v>2.1</v>
      </c>
      <c r="G3318">
        <v>-0.92988905874462002</v>
      </c>
      <c r="H3318">
        <v>-4.5794891423111403</v>
      </c>
      <c r="I3318">
        <v>-24.766031499052399</v>
      </c>
      <c r="J3318">
        <v>-1.1390703345148501</v>
      </c>
      <c r="K3318">
        <v>2.0712162872192001</v>
      </c>
      <c r="L3318">
        <v>1.9615257809175799</v>
      </c>
      <c r="M3318">
        <v>53.0413026423414</v>
      </c>
      <c r="N3318">
        <v>0.679023224237571</v>
      </c>
      <c r="O3318">
        <v>54.761904761904702</v>
      </c>
      <c r="P3318">
        <v>1113.8728323699399</v>
      </c>
      <c r="Q3318">
        <v>6.2649481820749003E-2</v>
      </c>
    </row>
    <row r="3319" spans="1:17" hidden="1" x14ac:dyDescent="0.3">
      <c r="A3319" t="s">
        <v>6855</v>
      </c>
      <c r="B3319" t="s">
        <v>6856</v>
      </c>
      <c r="C3319" t="str">
        <f>IFERROR(VLOOKUP(Table1[[#This Row],[Ticker]],[1]!Table2[[Symbol]:[Industry]],2,FALSE),"-")</f>
        <v>-</v>
      </c>
      <c r="D3319" t="s">
        <v>262</v>
      </c>
      <c r="E3319">
        <v>61.424999999999997</v>
      </c>
      <c r="F3319">
        <v>853.1</v>
      </c>
      <c r="G3319">
        <v>69.139928580043104</v>
      </c>
      <c r="H3319">
        <v>31.238035699603898</v>
      </c>
      <c r="I3319">
        <v>1.1560501570717601</v>
      </c>
      <c r="J3319">
        <v>26.462028998033201</v>
      </c>
      <c r="K3319">
        <v>627.87047035884405</v>
      </c>
      <c r="L3319">
        <v>581.82874663145003</v>
      </c>
      <c r="M3319">
        <v>92.349493412928297</v>
      </c>
      <c r="N3319">
        <v>1.0136452241715399</v>
      </c>
      <c r="O3319">
        <v>2.80740827570038</v>
      </c>
      <c r="P3319">
        <v>122.01691607026601</v>
      </c>
    </row>
    <row r="3320" spans="1:17" hidden="1" x14ac:dyDescent="0.3">
      <c r="A3320" t="s">
        <v>6857</v>
      </c>
      <c r="B3320" t="s">
        <v>6858</v>
      </c>
      <c r="C3320" t="str">
        <f>IFERROR(VLOOKUP(Table1[[#This Row],[Ticker]],[1]!Table2[[Symbol]:[Industry]],2,FALSE),"-")</f>
        <v>-</v>
      </c>
      <c r="D3320" t="s">
        <v>283</v>
      </c>
      <c r="E3320">
        <v>61.359000000000002</v>
      </c>
      <c r="F3320">
        <v>27.35</v>
      </c>
      <c r="G3320">
        <v>-79.022129859136101</v>
      </c>
      <c r="H3320">
        <v>0.233271862686461</v>
      </c>
      <c r="I3320">
        <v>-45.149171205526599</v>
      </c>
      <c r="J3320">
        <v>2.0684768352964702</v>
      </c>
      <c r="K3320">
        <v>27.676576351986999</v>
      </c>
      <c r="L3320">
        <v>35.125047328419001</v>
      </c>
      <c r="M3320">
        <v>57.682253967916097</v>
      </c>
      <c r="N3320">
        <v>0.35279931093884498</v>
      </c>
      <c r="O3320">
        <v>119.378427787934</v>
      </c>
      <c r="P3320">
        <v>9.4000000000000092</v>
      </c>
    </row>
    <row r="3321" spans="1:17" hidden="1" x14ac:dyDescent="0.3">
      <c r="A3321" t="s">
        <v>6859</v>
      </c>
      <c r="B3321" t="s">
        <v>6860</v>
      </c>
      <c r="C3321" t="str">
        <f>IFERROR(VLOOKUP(Table1[[#This Row],[Ticker]],[1]!Table2[[Symbol]:[Industry]],2,FALSE),"-")</f>
        <v>-</v>
      </c>
      <c r="D3321" t="s">
        <v>514</v>
      </c>
      <c r="E3321">
        <v>61.294080000000001</v>
      </c>
      <c r="F3321">
        <v>0.93</v>
      </c>
      <c r="G3321">
        <v>-41.192816315536902</v>
      </c>
      <c r="H3321">
        <v>-11.5553970890928</v>
      </c>
      <c r="I3321">
        <v>-10.794400293378599</v>
      </c>
      <c r="J3321">
        <v>1.08315188770737</v>
      </c>
      <c r="K3321">
        <v>0.93596479749372996</v>
      </c>
      <c r="L3321">
        <v>0.92076753681332602</v>
      </c>
      <c r="M3321">
        <v>43.403329437508802</v>
      </c>
      <c r="N3321">
        <v>0.36878371656735098</v>
      </c>
      <c r="O3321">
        <v>27.9569892473118</v>
      </c>
      <c r="P3321">
        <v>106.666666666666</v>
      </c>
      <c r="Q3321">
        <v>7.3401631403439997E-3</v>
      </c>
    </row>
    <row r="3322" spans="1:17" hidden="1" x14ac:dyDescent="0.3">
      <c r="A3322" t="s">
        <v>6861</v>
      </c>
      <c r="B3322" t="s">
        <v>6862</v>
      </c>
      <c r="C3322" t="str">
        <f>IFERROR(VLOOKUP(Table1[[#This Row],[Ticker]],[1]!Table2[[Symbol]:[Industry]],2,FALSE),"-")</f>
        <v>-</v>
      </c>
      <c r="D3322" t="s">
        <v>2583</v>
      </c>
      <c r="E3322">
        <v>61.070732800000002</v>
      </c>
      <c r="F3322">
        <v>242</v>
      </c>
      <c r="G3322">
        <v>194.850107896401</v>
      </c>
      <c r="H3322">
        <v>-8.2619316307237796</v>
      </c>
      <c r="I3322">
        <v>210.486619156654</v>
      </c>
      <c r="J3322">
        <v>-5.4868964214713696</v>
      </c>
      <c r="K3322">
        <v>260.36872059304898</v>
      </c>
      <c r="M3322">
        <v>15.462752805328099</v>
      </c>
      <c r="N3322">
        <v>8.2655826558265505E-2</v>
      </c>
      <c r="O3322">
        <v>60.537190082644599</v>
      </c>
      <c r="P3322">
        <v>240.845070422535</v>
      </c>
    </row>
    <row r="3323" spans="1:17" hidden="1" x14ac:dyDescent="0.3">
      <c r="A3323" t="s">
        <v>6863</v>
      </c>
      <c r="B3323" t="s">
        <v>6864</v>
      </c>
      <c r="C3323" t="str">
        <f>IFERROR(VLOOKUP(Table1[[#This Row],[Ticker]],[1]!Table2[[Symbol]:[Industry]],2,FALSE),"-")</f>
        <v>-</v>
      </c>
      <c r="D3323" t="s">
        <v>72</v>
      </c>
      <c r="E3323">
        <v>60.950099999999999</v>
      </c>
      <c r="F3323">
        <v>46.39</v>
      </c>
      <c r="G3323">
        <v>27.489992401170099</v>
      </c>
      <c r="H3323">
        <v>16.617250773091701</v>
      </c>
      <c r="I3323">
        <v>25.559107686145499</v>
      </c>
      <c r="J3323">
        <v>-3.5001814456259699</v>
      </c>
      <c r="K3323">
        <v>38.361883812711298</v>
      </c>
      <c r="L3323">
        <v>37.929911050204701</v>
      </c>
      <c r="M3323">
        <v>61.6436571072066</v>
      </c>
      <c r="N3323">
        <v>1.2136356124457199</v>
      </c>
      <c r="O3323">
        <v>0</v>
      </c>
      <c r="P3323">
        <v>65.678571428571402</v>
      </c>
      <c r="Q3323">
        <v>-3.8364209830055E-2</v>
      </c>
    </row>
    <row r="3324" spans="1:17" hidden="1" x14ac:dyDescent="0.3">
      <c r="A3324" t="s">
        <v>6865</v>
      </c>
      <c r="B3324" t="s">
        <v>6866</v>
      </c>
      <c r="C3324" t="str">
        <f>IFERROR(VLOOKUP(Table1[[#This Row],[Ticker]],[1]!Table2[[Symbol]:[Industry]],2,FALSE),"-")</f>
        <v>-</v>
      </c>
      <c r="D3324" t="s">
        <v>21</v>
      </c>
      <c r="E3324">
        <v>60.801322571999997</v>
      </c>
      <c r="F3324">
        <v>56.01</v>
      </c>
      <c r="G3324">
        <v>12.357044125975399</v>
      </c>
      <c r="H3324">
        <v>-0.94730340749712205</v>
      </c>
      <c r="I3324">
        <v>-25.265287172642498</v>
      </c>
      <c r="J3324">
        <v>-3.0864387555674799</v>
      </c>
      <c r="K3324">
        <v>57.375665906734604</v>
      </c>
      <c r="L3324">
        <v>56.101475006304298</v>
      </c>
      <c r="M3324">
        <v>36.508911395844002</v>
      </c>
      <c r="N3324">
        <v>0.92510818685651297</v>
      </c>
      <c r="O3324">
        <v>37.4754508123549</v>
      </c>
      <c r="P3324">
        <v>45.2918287937743</v>
      </c>
      <c r="Q3324">
        <v>6.1010127738971999E-2</v>
      </c>
    </row>
    <row r="3325" spans="1:17" hidden="1" x14ac:dyDescent="0.3">
      <c r="A3325" t="s">
        <v>6867</v>
      </c>
      <c r="B3325" t="s">
        <v>6868</v>
      </c>
      <c r="C3325" t="str">
        <f>IFERROR(VLOOKUP(Table1[[#This Row],[Ticker]],[1]!Table2[[Symbol]:[Industry]],2,FALSE),"-")</f>
        <v>-</v>
      </c>
      <c r="D3325" t="s">
        <v>412</v>
      </c>
      <c r="E3325">
        <v>60.604510500000004</v>
      </c>
      <c r="F3325">
        <v>11.05</v>
      </c>
      <c r="G3325">
        <v>32.7357551130345</v>
      </c>
      <c r="H3325">
        <v>-0.245154807976807</v>
      </c>
      <c r="I3325">
        <v>-10.371865082111</v>
      </c>
      <c r="J3325">
        <v>2.9615820419995802</v>
      </c>
      <c r="K3325">
        <v>10.2821968703945</v>
      </c>
      <c r="L3325">
        <v>9.68697632933522</v>
      </c>
      <c r="M3325">
        <v>52.745581848119599</v>
      </c>
      <c r="N3325">
        <v>0.62452799243343504</v>
      </c>
      <c r="O3325">
        <v>28.054298642533901</v>
      </c>
      <c r="P3325">
        <v>63.220088626292402</v>
      </c>
      <c r="Q3325">
        <v>4.5381080518824002E-2</v>
      </c>
    </row>
    <row r="3326" spans="1:17" hidden="1" x14ac:dyDescent="0.3">
      <c r="A3326" t="s">
        <v>6869</v>
      </c>
      <c r="B3326" t="s">
        <v>6870</v>
      </c>
      <c r="C3326" t="str">
        <f>IFERROR(VLOOKUP(Table1[[#This Row],[Ticker]],[1]!Table2[[Symbol]:[Industry]],2,FALSE),"-")</f>
        <v>-</v>
      </c>
      <c r="D3326" t="s">
        <v>127</v>
      </c>
      <c r="E3326">
        <v>60.585309199999998</v>
      </c>
      <c r="F3326">
        <v>83.99</v>
      </c>
      <c r="G3326">
        <v>-43.691279115290897</v>
      </c>
      <c r="H3326">
        <v>-5.1365241210203196</v>
      </c>
      <c r="I3326">
        <v>-18.467141371586699</v>
      </c>
      <c r="J3326">
        <v>0.88437198504097803</v>
      </c>
      <c r="K3326">
        <v>84.047209984451897</v>
      </c>
      <c r="L3326">
        <v>86.388527407273102</v>
      </c>
      <c r="M3326">
        <v>45.552332581649203</v>
      </c>
      <c r="N3326">
        <v>0.76654777103597105</v>
      </c>
      <c r="O3326">
        <v>30.967972377664001</v>
      </c>
      <c r="P3326">
        <v>16.6527777777777</v>
      </c>
      <c r="Q3326">
        <v>7.0846218574186007E-2</v>
      </c>
    </row>
    <row r="3327" spans="1:17" hidden="1" x14ac:dyDescent="0.3">
      <c r="A3327" t="s">
        <v>6871</v>
      </c>
      <c r="B3327" t="s">
        <v>6872</v>
      </c>
      <c r="C3327" t="str">
        <f>IFERROR(VLOOKUP(Table1[[#This Row],[Ticker]],[1]!Table2[[Symbol]:[Industry]],2,FALSE),"-")</f>
        <v>-</v>
      </c>
      <c r="D3327" t="s">
        <v>2262</v>
      </c>
      <c r="E3327">
        <v>60.58</v>
      </c>
      <c r="F3327">
        <v>316.89999999999998</v>
      </c>
      <c r="G3327">
        <v>73.376780754060107</v>
      </c>
      <c r="H3327">
        <v>57.710601995947499</v>
      </c>
      <c r="I3327">
        <v>26.716710817732402</v>
      </c>
      <c r="J3327">
        <v>26.103105678927601</v>
      </c>
      <c r="K3327">
        <v>216.61984719942501</v>
      </c>
      <c r="L3327">
        <v>198.851378798518</v>
      </c>
      <c r="M3327">
        <v>99.667860947403994</v>
      </c>
      <c r="N3327">
        <v>2.5540540540540499</v>
      </c>
      <c r="O3327">
        <v>0</v>
      </c>
      <c r="P3327">
        <v>111.055611055611</v>
      </c>
      <c r="Q3327">
        <v>0.178556671643158</v>
      </c>
    </row>
    <row r="3328" spans="1:17" hidden="1" x14ac:dyDescent="0.3">
      <c r="A3328" t="s">
        <v>6131</v>
      </c>
      <c r="B3328" t="s">
        <v>6873</v>
      </c>
      <c r="C3328" t="str">
        <f>IFERROR(VLOOKUP(Table1[[#This Row],[Ticker]],[1]!Table2[[Symbol]:[Industry]],2,FALSE),"-")</f>
        <v>-</v>
      </c>
      <c r="D3328" t="s">
        <v>113</v>
      </c>
      <c r="E3328">
        <v>60.495978813000001</v>
      </c>
      <c r="F3328">
        <v>0.83</v>
      </c>
      <c r="G3328">
        <v>-26.0142448869654</v>
      </c>
      <c r="H3328">
        <v>4.1875057006330501</v>
      </c>
      <c r="I3328">
        <v>-3.4610669600453599</v>
      </c>
      <c r="J3328">
        <v>5.2711860757415403</v>
      </c>
      <c r="K3328">
        <v>0.78580606453332202</v>
      </c>
      <c r="L3328">
        <v>0.95937061115690503</v>
      </c>
      <c r="M3328">
        <v>80.176649796753395</v>
      </c>
      <c r="N3328">
        <v>0.54855135191854398</v>
      </c>
      <c r="O3328">
        <v>32.530120481927703</v>
      </c>
      <c r="P3328">
        <v>38.3333333333333</v>
      </c>
      <c r="Q3328">
        <v>-0.134764233724357</v>
      </c>
    </row>
    <row r="3329" spans="1:17" hidden="1" x14ac:dyDescent="0.3">
      <c r="A3329" t="s">
        <v>6874</v>
      </c>
      <c r="B3329" t="s">
        <v>6875</v>
      </c>
      <c r="C3329" t="str">
        <f>IFERROR(VLOOKUP(Table1[[#This Row],[Ticker]],[1]!Table2[[Symbol]:[Industry]],2,FALSE),"-")</f>
        <v>-</v>
      </c>
      <c r="D3329" t="s">
        <v>5878</v>
      </c>
      <c r="E3329">
        <v>60.48</v>
      </c>
      <c r="F3329">
        <v>186.6</v>
      </c>
      <c r="G3329">
        <v>-62.125655974078498</v>
      </c>
      <c r="H3329">
        <v>-14.947165297666301</v>
      </c>
      <c r="I3329">
        <v>-39.6367156626401</v>
      </c>
      <c r="J3329">
        <v>-4.1164830655210096</v>
      </c>
      <c r="K3329">
        <v>198.478531752717</v>
      </c>
      <c r="L3329">
        <v>220.643008896857</v>
      </c>
      <c r="M3329">
        <v>39.155198705534197</v>
      </c>
      <c r="N3329">
        <v>0.71681709112341996</v>
      </c>
      <c r="O3329">
        <v>66.130760986066406</v>
      </c>
      <c r="P3329">
        <v>3.4941763727121402</v>
      </c>
      <c r="Q3329">
        <v>8.7430014236661996E-2</v>
      </c>
    </row>
    <row r="3330" spans="1:17" hidden="1" x14ac:dyDescent="0.3">
      <c r="A3330" t="s">
        <v>6876</v>
      </c>
      <c r="B3330" t="s">
        <v>6877</v>
      </c>
      <c r="C3330" t="str">
        <f>IFERROR(VLOOKUP(Table1[[#This Row],[Ticker]],[1]!Table2[[Symbol]:[Industry]],2,FALSE),"-")</f>
        <v>-</v>
      </c>
      <c r="D3330" t="s">
        <v>561</v>
      </c>
      <c r="E3330">
        <v>60.435504000000002</v>
      </c>
      <c r="F3330">
        <v>58.05</v>
      </c>
      <c r="G3330">
        <v>79.424944302223693</v>
      </c>
      <c r="H3330">
        <v>-0.21263291352667099</v>
      </c>
      <c r="I3330">
        <v>29.0995054554493</v>
      </c>
      <c r="J3330">
        <v>-2.3076846917769398</v>
      </c>
      <c r="K3330">
        <v>57.791181216114602</v>
      </c>
      <c r="L3330">
        <v>47.742139972100297</v>
      </c>
      <c r="M3330">
        <v>52.617292065610698</v>
      </c>
      <c r="N3330">
        <v>0.33799556252933699</v>
      </c>
      <c r="O3330">
        <v>35.831180017226501</v>
      </c>
      <c r="P3330">
        <v>114.99999999999901</v>
      </c>
      <c r="Q3330">
        <v>7.1146726662006998E-2</v>
      </c>
    </row>
    <row r="3331" spans="1:17" hidden="1" x14ac:dyDescent="0.3">
      <c r="A3331" t="s">
        <v>6878</v>
      </c>
      <c r="B3331" t="s">
        <v>6879</v>
      </c>
      <c r="C3331" t="str">
        <f>IFERROR(VLOOKUP(Table1[[#This Row],[Ticker]],[1]!Table2[[Symbol]:[Industry]],2,FALSE),"-")</f>
        <v>-</v>
      </c>
      <c r="D3331" t="s">
        <v>368</v>
      </c>
      <c r="E3331">
        <v>60.434373119999997</v>
      </c>
      <c r="F3331">
        <v>1.06</v>
      </c>
      <c r="G3331">
        <v>-37.590331843487199</v>
      </c>
      <c r="I3331">
        <v>-21.9538205832337</v>
      </c>
      <c r="K3331">
        <v>1.0740579266511801</v>
      </c>
      <c r="L3331">
        <v>1.7681056445472201</v>
      </c>
      <c r="M3331">
        <v>4.5782334131322697</v>
      </c>
      <c r="N3331">
        <v>0.79135719145655503</v>
      </c>
      <c r="O3331">
        <v>36.792452830188601</v>
      </c>
      <c r="P3331">
        <v>41.3333333333333</v>
      </c>
      <c r="Q3331">
        <v>-4.9493861384649E-2</v>
      </c>
    </row>
    <row r="3332" spans="1:17" hidden="1" x14ac:dyDescent="0.3">
      <c r="A3332" t="s">
        <v>6880</v>
      </c>
      <c r="B3332" t="s">
        <v>6881</v>
      </c>
      <c r="C3332" t="str">
        <f>IFERROR(VLOOKUP(Table1[[#This Row],[Ticker]],[1]!Table2[[Symbol]:[Industry]],2,FALSE),"-")</f>
        <v>-</v>
      </c>
      <c r="D3332" t="s">
        <v>359</v>
      </c>
      <c r="E3332">
        <v>60.41816</v>
      </c>
      <c r="F3332">
        <v>202.9</v>
      </c>
      <c r="G3332">
        <v>88.407798123787202</v>
      </c>
      <c r="H3332">
        <v>1.2157178293664099</v>
      </c>
      <c r="I3332">
        <v>35.173222959012698</v>
      </c>
      <c r="J3332">
        <v>2.16780797236345</v>
      </c>
      <c r="K3332">
        <v>180.089892095522</v>
      </c>
      <c r="L3332">
        <v>148.360477983089</v>
      </c>
      <c r="M3332">
        <v>65.141947643712101</v>
      </c>
      <c r="N3332">
        <v>0.73857335943064395</v>
      </c>
      <c r="O3332">
        <v>15.352390340069</v>
      </c>
      <c r="P3332">
        <v>130.56818181818099</v>
      </c>
      <c r="Q3332">
        <v>0.21099337299904999</v>
      </c>
    </row>
    <row r="3333" spans="1:17" hidden="1" x14ac:dyDescent="0.3">
      <c r="A3333" t="s">
        <v>6882</v>
      </c>
      <c r="B3333" t="s">
        <v>6883</v>
      </c>
      <c r="C3333" t="str">
        <f>IFERROR(VLOOKUP(Table1[[#This Row],[Ticker]],[1]!Table2[[Symbol]:[Industry]],2,FALSE),"-")</f>
        <v>-</v>
      </c>
      <c r="E3333">
        <v>60.38</v>
      </c>
      <c r="F3333">
        <v>143.41</v>
      </c>
      <c r="G3333">
        <v>119.297929479133</v>
      </c>
      <c r="H3333">
        <v>91.5397658679572</v>
      </c>
      <c r="I3333">
        <v>71.012984163114893</v>
      </c>
      <c r="J3333">
        <v>-2.2397713762497702</v>
      </c>
      <c r="K3333">
        <v>100.088010962518</v>
      </c>
      <c r="L3333">
        <v>84.424487499322794</v>
      </c>
      <c r="M3333">
        <v>85.751957026522106</v>
      </c>
      <c r="N3333">
        <v>5.2356995257119197</v>
      </c>
      <c r="O3333">
        <v>11.7495293215256</v>
      </c>
      <c r="P3333">
        <v>172.64258555133</v>
      </c>
      <c r="Q3333">
        <v>0.15292222384223</v>
      </c>
    </row>
    <row r="3334" spans="1:17" hidden="1" x14ac:dyDescent="0.3">
      <c r="A3334" t="s">
        <v>6884</v>
      </c>
      <c r="B3334" t="s">
        <v>6885</v>
      </c>
      <c r="C3334" t="str">
        <f>IFERROR(VLOOKUP(Table1[[#This Row],[Ticker]],[1]!Table2[[Symbol]:[Industry]],2,FALSE),"-")</f>
        <v>-</v>
      </c>
      <c r="D3334" t="s">
        <v>139</v>
      </c>
      <c r="E3334">
        <v>60.370699399999999</v>
      </c>
      <c r="F3334">
        <v>7.43</v>
      </c>
      <c r="G3334">
        <v>51.455267308156401</v>
      </c>
      <c r="H3334">
        <v>16.2928892601877</v>
      </c>
      <c r="I3334">
        <v>19.746140247161801</v>
      </c>
      <c r="J3334">
        <v>5.1450826709496198</v>
      </c>
      <c r="K3334">
        <v>6.9441057564046798</v>
      </c>
      <c r="L3334">
        <v>5.9422826362926502</v>
      </c>
      <c r="M3334">
        <v>58.0262320693462</v>
      </c>
      <c r="N3334">
        <v>0.41528284131838</v>
      </c>
      <c r="O3334">
        <v>18.842530282637899</v>
      </c>
      <c r="P3334">
        <v>85.75</v>
      </c>
      <c r="Q3334">
        <v>8.8962043403760002E-2</v>
      </c>
    </row>
    <row r="3335" spans="1:17" hidden="1" x14ac:dyDescent="0.3">
      <c r="A3335" t="s">
        <v>6886</v>
      </c>
      <c r="B3335" t="s">
        <v>6887</v>
      </c>
      <c r="C3335" t="str">
        <f>IFERROR(VLOOKUP(Table1[[#This Row],[Ticker]],[1]!Table2[[Symbol]:[Industry]],2,FALSE),"-")</f>
        <v>-</v>
      </c>
      <c r="D3335" t="s">
        <v>1560</v>
      </c>
      <c r="E3335">
        <v>60.354488000000003</v>
      </c>
      <c r="F3335">
        <v>32.200000000000003</v>
      </c>
      <c r="G3335">
        <v>-67.239973042305195</v>
      </c>
      <c r="H3335">
        <v>-4.8698682788441099</v>
      </c>
      <c r="I3335">
        <v>-47.044400293378601</v>
      </c>
      <c r="J3335">
        <v>-0.36267281898690101</v>
      </c>
      <c r="K3335">
        <v>34.106934991309501</v>
      </c>
      <c r="L3335">
        <v>40.459900928249198</v>
      </c>
      <c r="M3335">
        <v>46.238634753431299</v>
      </c>
      <c r="N3335">
        <v>1.2871508379888199</v>
      </c>
      <c r="O3335">
        <v>95.341614906832206</v>
      </c>
      <c r="P3335">
        <v>6.9767441860465196</v>
      </c>
    </row>
    <row r="3336" spans="1:17" hidden="1" x14ac:dyDescent="0.3">
      <c r="A3336" t="s">
        <v>6888</v>
      </c>
      <c r="B3336" t="s">
        <v>6889</v>
      </c>
      <c r="C3336" t="str">
        <f>IFERROR(VLOOKUP(Table1[[#This Row],[Ticker]],[1]!Table2[[Symbol]:[Industry]],2,FALSE),"-")</f>
        <v>-</v>
      </c>
      <c r="D3336" t="s">
        <v>770</v>
      </c>
      <c r="E3336">
        <v>60.343452745999997</v>
      </c>
      <c r="F3336">
        <v>6.44</v>
      </c>
      <c r="G3336">
        <v>17.6041761656661</v>
      </c>
      <c r="H3336">
        <v>16.523832152214698</v>
      </c>
      <c r="I3336">
        <v>38.478901444378003</v>
      </c>
      <c r="J3336">
        <v>22.901333705889101</v>
      </c>
      <c r="K3336">
        <v>5.2840533208335199</v>
      </c>
      <c r="L3336">
        <v>4.6708209593224597</v>
      </c>
      <c r="M3336">
        <v>82.396850236037807</v>
      </c>
      <c r="N3336">
        <v>1.2987934588104599</v>
      </c>
      <c r="O3336">
        <v>0</v>
      </c>
      <c r="P3336">
        <v>130.824372759856</v>
      </c>
      <c r="Q3336">
        <v>8.7211859519689003E-2</v>
      </c>
    </row>
    <row r="3337" spans="1:17" hidden="1" x14ac:dyDescent="0.3">
      <c r="A3337" t="s">
        <v>6890</v>
      </c>
      <c r="B3337" t="s">
        <v>6891</v>
      </c>
      <c r="C3337" t="str">
        <f>IFERROR(VLOOKUP(Table1[[#This Row],[Ticker]],[1]!Table2[[Symbol]:[Industry]],2,FALSE),"-")</f>
        <v>-</v>
      </c>
      <c r="D3337" t="s">
        <v>402</v>
      </c>
      <c r="E3337">
        <v>60.209471999999998</v>
      </c>
      <c r="F3337">
        <v>55.25</v>
      </c>
      <c r="G3337">
        <v>-65.594674619834194</v>
      </c>
      <c r="H3337">
        <v>-1.85356321638521</v>
      </c>
      <c r="I3337">
        <v>-32.275881774860103</v>
      </c>
      <c r="J3337">
        <v>-3.33397814838666</v>
      </c>
      <c r="K3337">
        <v>56.761190873946198</v>
      </c>
      <c r="L3337">
        <v>60.6640514179728</v>
      </c>
      <c r="M3337">
        <v>46.934750607536003</v>
      </c>
      <c r="N3337">
        <v>0.36710526315789399</v>
      </c>
      <c r="O3337">
        <v>57.466063348416199</v>
      </c>
      <c r="P3337">
        <v>12.410986775177999</v>
      </c>
    </row>
    <row r="3338" spans="1:17" hidden="1" x14ac:dyDescent="0.3">
      <c r="A3338" t="s">
        <v>6892</v>
      </c>
      <c r="B3338" t="s">
        <v>6893</v>
      </c>
      <c r="C3338" t="str">
        <f>IFERROR(VLOOKUP(Table1[[#This Row],[Ticker]],[1]!Table2[[Symbol]:[Industry]],2,FALSE),"-")</f>
        <v>-</v>
      </c>
      <c r="D3338" t="s">
        <v>407</v>
      </c>
      <c r="E3338">
        <v>60.1554535</v>
      </c>
      <c r="F3338">
        <v>24.12</v>
      </c>
      <c r="G3338">
        <v>-57.157381551625299</v>
      </c>
      <c r="H3338">
        <v>5.0648086207984901</v>
      </c>
      <c r="I3338">
        <v>-84.933833844576895</v>
      </c>
      <c r="J3338">
        <v>-10.6943808821076</v>
      </c>
      <c r="K3338">
        <v>28.569966109029998</v>
      </c>
      <c r="L3338">
        <v>42.413381306495303</v>
      </c>
      <c r="M3338">
        <v>27.562197302713699</v>
      </c>
      <c r="N3338">
        <v>8.9457143756127094E-2</v>
      </c>
      <c r="O3338">
        <v>289.17910447761102</v>
      </c>
      <c r="P3338">
        <v>22.560975609755999</v>
      </c>
      <c r="Q3338">
        <v>0.13528202482123899</v>
      </c>
    </row>
    <row r="3339" spans="1:17" hidden="1" x14ac:dyDescent="0.3">
      <c r="A3339" t="s">
        <v>6894</v>
      </c>
      <c r="B3339" t="s">
        <v>6895</v>
      </c>
      <c r="C3339" t="str">
        <f>IFERROR(VLOOKUP(Table1[[#This Row],[Ticker]],[1]!Table2[[Symbol]:[Industry]],2,FALSE),"-")</f>
        <v>-</v>
      </c>
      <c r="D3339" t="s">
        <v>528</v>
      </c>
      <c r="E3339">
        <v>60.079324800000002</v>
      </c>
      <c r="F3339">
        <v>53.3</v>
      </c>
      <c r="G3339">
        <v>0.17237139777365501</v>
      </c>
      <c r="H3339">
        <v>7.1431797232148604</v>
      </c>
      <c r="I3339">
        <v>-8.1635189149824008</v>
      </c>
      <c r="J3339">
        <v>2.2139868646961798</v>
      </c>
      <c r="K3339">
        <v>49.8218591505685</v>
      </c>
      <c r="L3339">
        <v>48.206360067004198</v>
      </c>
      <c r="M3339">
        <v>74.621233743942</v>
      </c>
      <c r="N3339">
        <v>1.8807833885827001</v>
      </c>
      <c r="O3339">
        <v>55.3095684803002</v>
      </c>
      <c r="P3339">
        <v>52.2422165095686</v>
      </c>
      <c r="Q3339">
        <v>0.167204463164737</v>
      </c>
    </row>
    <row r="3340" spans="1:17" hidden="1" x14ac:dyDescent="0.3">
      <c r="A3340" t="s">
        <v>6896</v>
      </c>
      <c r="B3340" t="s">
        <v>6897</v>
      </c>
      <c r="C3340" t="str">
        <f>IFERROR(VLOOKUP(Table1[[#This Row],[Ticker]],[1]!Table2[[Symbol]:[Industry]],2,FALSE),"-")</f>
        <v>-</v>
      </c>
      <c r="D3340" t="s">
        <v>669</v>
      </c>
      <c r="E3340">
        <v>59.975999999999999</v>
      </c>
      <c r="F3340">
        <v>0.96</v>
      </c>
      <c r="G3340">
        <v>-23.0975782202988</v>
      </c>
      <c r="H3340">
        <v>21.624214561392499</v>
      </c>
      <c r="I3340">
        <v>-22.699162198140598</v>
      </c>
      <c r="J3340">
        <v>-4.1093673642178201</v>
      </c>
      <c r="K3340">
        <v>0.92322786169397797</v>
      </c>
      <c r="L3340">
        <v>1.0128283359979</v>
      </c>
      <c r="M3340">
        <v>61.9430701643359</v>
      </c>
      <c r="N3340">
        <v>0.55130820206518305</v>
      </c>
      <c r="O3340">
        <v>77.0833333333333</v>
      </c>
      <c r="P3340">
        <v>37.142857142857103</v>
      </c>
      <c r="Q3340">
        <v>-4.5833320541350002E-3</v>
      </c>
    </row>
    <row r="3341" spans="1:17" hidden="1" x14ac:dyDescent="0.3">
      <c r="A3341" t="s">
        <v>6898</v>
      </c>
      <c r="B3341" t="s">
        <v>6899</v>
      </c>
      <c r="C3341" t="str">
        <f>IFERROR(VLOOKUP(Table1[[#This Row],[Ticker]],[1]!Table2[[Symbol]:[Industry]],2,FALSE),"-")</f>
        <v>-</v>
      </c>
      <c r="D3341" t="s">
        <v>473</v>
      </c>
      <c r="E3341">
        <v>59.950800000000001</v>
      </c>
      <c r="F3341">
        <v>125</v>
      </c>
      <c r="G3341">
        <v>-38.888199812447098</v>
      </c>
      <c r="H3341">
        <v>-11.1865199018842</v>
      </c>
      <c r="I3341">
        <v>-23.251688552193599</v>
      </c>
      <c r="J3341">
        <v>0.46092966548514802</v>
      </c>
      <c r="K3341">
        <v>139.08301424951199</v>
      </c>
      <c r="M3341">
        <v>34.4496526793694</v>
      </c>
      <c r="N3341">
        <v>0.56378865979381398</v>
      </c>
      <c r="O3341">
        <v>58.4</v>
      </c>
      <c r="P3341">
        <v>9.6972356296621296</v>
      </c>
    </row>
    <row r="3342" spans="1:17" hidden="1" x14ac:dyDescent="0.3">
      <c r="A3342" t="s">
        <v>6900</v>
      </c>
      <c r="B3342" t="s">
        <v>6901</v>
      </c>
      <c r="C3342" t="str">
        <f>IFERROR(VLOOKUP(Table1[[#This Row],[Ticker]],[1]!Table2[[Symbol]:[Industry]],2,FALSE),"-")</f>
        <v>-</v>
      </c>
      <c r="D3342" t="s">
        <v>51</v>
      </c>
      <c r="E3342">
        <v>59.935940496000001</v>
      </c>
      <c r="F3342">
        <v>13.37</v>
      </c>
      <c r="G3342">
        <v>-31.383082267392201</v>
      </c>
      <c r="H3342">
        <v>-7.5911139057607198</v>
      </c>
      <c r="I3342">
        <v>-16.536492750799599</v>
      </c>
      <c r="J3342">
        <v>-8.4632182677998404</v>
      </c>
      <c r="K3342">
        <v>13.723479635982899</v>
      </c>
      <c r="L3342">
        <v>13.8449796190604</v>
      </c>
      <c r="M3342">
        <v>34.503105555133899</v>
      </c>
      <c r="N3342">
        <v>0.36145371814806398</v>
      </c>
      <c r="O3342">
        <v>47.344801795063503</v>
      </c>
      <c r="P3342">
        <v>28.187919463087201</v>
      </c>
      <c r="Q3342">
        <v>3.2142039336920003E-2</v>
      </c>
    </row>
    <row r="3343" spans="1:17" hidden="1" x14ac:dyDescent="0.3">
      <c r="A3343" t="s">
        <v>6902</v>
      </c>
      <c r="B3343" t="s">
        <v>6903</v>
      </c>
      <c r="C3343" t="str">
        <f>IFERROR(VLOOKUP(Table1[[#This Row],[Ticker]],[1]!Table2[[Symbol]:[Industry]],2,FALSE),"-")</f>
        <v>-</v>
      </c>
      <c r="D3343" t="s">
        <v>368</v>
      </c>
      <c r="E3343">
        <v>59.7408</v>
      </c>
      <c r="F3343">
        <v>62.24</v>
      </c>
      <c r="G3343">
        <v>29.214043746495499</v>
      </c>
      <c r="H3343">
        <v>-2.8600374071113701</v>
      </c>
      <c r="I3343">
        <v>-7.5523911609585896</v>
      </c>
      <c r="J3343">
        <v>-10.2512198672251</v>
      </c>
      <c r="K3343">
        <v>64.205412162662896</v>
      </c>
      <c r="L3343">
        <v>60.3710809011042</v>
      </c>
      <c r="M3343">
        <v>40.759640591516103</v>
      </c>
      <c r="N3343">
        <v>0.39604884746788899</v>
      </c>
      <c r="O3343">
        <v>29.739717223650299</v>
      </c>
      <c r="P3343">
        <v>87.187969924811995</v>
      </c>
      <c r="Q3343">
        <v>-8.5676612079520001E-3</v>
      </c>
    </row>
    <row r="3344" spans="1:17" hidden="1" x14ac:dyDescent="0.3">
      <c r="A3344" t="s">
        <v>6904</v>
      </c>
      <c r="B3344" t="s">
        <v>6905</v>
      </c>
      <c r="C3344" t="str">
        <f>IFERROR(VLOOKUP(Table1[[#This Row],[Ticker]],[1]!Table2[[Symbol]:[Industry]],2,FALSE),"-")</f>
        <v>-</v>
      </c>
      <c r="D3344" t="s">
        <v>359</v>
      </c>
      <c r="E3344">
        <v>59.723198400000001</v>
      </c>
      <c r="F3344">
        <v>63.6</v>
      </c>
      <c r="G3344">
        <v>8.7224181505957699</v>
      </c>
      <c r="H3344">
        <v>1.4572797263161299</v>
      </c>
      <c r="I3344">
        <v>-15.5230824639213</v>
      </c>
      <c r="J3344">
        <v>-2.6870579506139101</v>
      </c>
      <c r="K3344">
        <v>60.436045311340699</v>
      </c>
      <c r="L3344">
        <v>53.518811120198997</v>
      </c>
      <c r="M3344">
        <v>51.322086196351599</v>
      </c>
      <c r="N3344">
        <v>0.96663363065741603</v>
      </c>
      <c r="O3344">
        <v>21.029874213836401</v>
      </c>
      <c r="P3344">
        <v>63.076923076923002</v>
      </c>
      <c r="Q3344">
        <v>0.10695074265049601</v>
      </c>
    </row>
    <row r="3345" spans="1:17" hidden="1" x14ac:dyDescent="0.3">
      <c r="A3345" t="s">
        <v>6906</v>
      </c>
      <c r="B3345" t="s">
        <v>6907</v>
      </c>
      <c r="C3345" t="str">
        <f>IFERROR(VLOOKUP(Table1[[#This Row],[Ticker]],[1]!Table2[[Symbol]:[Industry]],2,FALSE),"-")</f>
        <v>-</v>
      </c>
      <c r="D3345" t="s">
        <v>561</v>
      </c>
      <c r="E3345">
        <v>59.608468999999999</v>
      </c>
      <c r="F3345">
        <v>56.55</v>
      </c>
      <c r="G3345">
        <v>-47.748291297407803</v>
      </c>
      <c r="H3345">
        <v>-11.1138806767026</v>
      </c>
      <c r="I3345">
        <v>-16.8792383558607</v>
      </c>
      <c r="J3345">
        <v>9.7432826066616105</v>
      </c>
      <c r="K3345">
        <v>59.178458258937198</v>
      </c>
      <c r="L3345">
        <v>61.425320716019002</v>
      </c>
      <c r="M3345">
        <v>44.217776642173199</v>
      </c>
      <c r="N3345">
        <v>0.16832917705735601</v>
      </c>
      <c r="O3345">
        <v>34.305923961096397</v>
      </c>
      <c r="P3345">
        <v>12.649402390438199</v>
      </c>
      <c r="Q3345">
        <v>2.0606166581009E-2</v>
      </c>
    </row>
    <row r="3346" spans="1:17" hidden="1" x14ac:dyDescent="0.3">
      <c r="A3346" t="s">
        <v>6908</v>
      </c>
      <c r="B3346" t="s">
        <v>6909</v>
      </c>
      <c r="C3346" t="str">
        <f>IFERROR(VLOOKUP(Table1[[#This Row],[Ticker]],[1]!Table2[[Symbol]:[Industry]],2,FALSE),"-")</f>
        <v>-</v>
      </c>
      <c r="E3346">
        <v>59.595006053999903</v>
      </c>
      <c r="F3346">
        <v>72.66</v>
      </c>
      <c r="G3346">
        <v>48.542503579292102</v>
      </c>
      <c r="H3346">
        <v>-5.1383824653144599</v>
      </c>
      <c r="I3346">
        <v>-29.6393615336887</v>
      </c>
      <c r="J3346">
        <v>2.66977417333108</v>
      </c>
      <c r="K3346">
        <v>73.811587125060299</v>
      </c>
      <c r="L3346">
        <v>68.0562383681591</v>
      </c>
      <c r="M3346">
        <v>45.1732515066509</v>
      </c>
      <c r="N3346">
        <v>0.495612215101357</v>
      </c>
      <c r="O3346">
        <v>29.961464354527902</v>
      </c>
      <c r="P3346">
        <v>151.59279778393301</v>
      </c>
      <c r="Q3346">
        <v>0.16631507920262201</v>
      </c>
    </row>
    <row r="3347" spans="1:17" hidden="1" x14ac:dyDescent="0.3">
      <c r="A3347" t="s">
        <v>6910</v>
      </c>
      <c r="B3347" t="s">
        <v>6911</v>
      </c>
      <c r="C3347" t="str">
        <f>IFERROR(VLOOKUP(Table1[[#This Row],[Ticker]],[1]!Table2[[Symbol]:[Industry]],2,FALSE),"-")</f>
        <v>-</v>
      </c>
      <c r="D3347" t="s">
        <v>80</v>
      </c>
      <c r="E3347">
        <v>59.589779999999998</v>
      </c>
      <c r="F3347">
        <v>89.39</v>
      </c>
      <c r="G3347">
        <v>104.79361394273801</v>
      </c>
      <c r="H3347">
        <v>-6.9029233369980902</v>
      </c>
      <c r="I3347">
        <v>-48.254483810941899</v>
      </c>
      <c r="J3347">
        <v>-3.4997260722197598</v>
      </c>
      <c r="K3347">
        <v>94.113185456298794</v>
      </c>
      <c r="L3347">
        <v>89.803226761100902</v>
      </c>
      <c r="M3347">
        <v>43.262804252191899</v>
      </c>
      <c r="N3347">
        <v>0.49973972868330901</v>
      </c>
      <c r="O3347">
        <v>76.306074504978099</v>
      </c>
      <c r="P3347">
        <v>139.20256890553901</v>
      </c>
    </row>
    <row r="3348" spans="1:17" hidden="1" x14ac:dyDescent="0.3">
      <c r="A3348" t="s">
        <v>6912</v>
      </c>
      <c r="B3348" t="s">
        <v>6913</v>
      </c>
      <c r="C3348" t="str">
        <f>IFERROR(VLOOKUP(Table1[[#This Row],[Ticker]],[1]!Table2[[Symbol]:[Industry]],2,FALSE),"-")</f>
        <v>-</v>
      </c>
      <c r="D3348" t="s">
        <v>127</v>
      </c>
      <c r="E3348">
        <v>59.548631</v>
      </c>
      <c r="F3348">
        <v>4.22</v>
      </c>
      <c r="G3348">
        <v>32.5434474207268</v>
      </c>
      <c r="H3348">
        <v>-0.15979498514683499</v>
      </c>
      <c r="I3348">
        <v>-15.988198742991001</v>
      </c>
      <c r="J3348">
        <v>-1.1390703345148501</v>
      </c>
      <c r="K3348">
        <v>4.2352691699699898</v>
      </c>
      <c r="L3348">
        <v>4.2898142243262196</v>
      </c>
      <c r="M3348">
        <v>26.219596305989999</v>
      </c>
      <c r="N3348">
        <v>7.0084898710780094E-2</v>
      </c>
      <c r="O3348">
        <v>37.440758293838797</v>
      </c>
      <c r="Q3348">
        <v>8.1860526992696997E-2</v>
      </c>
    </row>
    <row r="3349" spans="1:17" hidden="1" x14ac:dyDescent="0.3">
      <c r="A3349" t="s">
        <v>6914</v>
      </c>
      <c r="B3349" t="s">
        <v>6915</v>
      </c>
      <c r="C3349" t="str">
        <f>IFERROR(VLOOKUP(Table1[[#This Row],[Ticker]],[1]!Table2[[Symbol]:[Industry]],2,FALSE),"-")</f>
        <v>-</v>
      </c>
      <c r="D3349" t="s">
        <v>6698</v>
      </c>
      <c r="E3349">
        <v>59.445337600000002</v>
      </c>
      <c r="F3349">
        <v>38.51</v>
      </c>
      <c r="G3349">
        <v>1.17761162442519</v>
      </c>
      <c r="H3349">
        <v>22.069625479208899</v>
      </c>
      <c r="I3349">
        <v>12.134561455255101</v>
      </c>
      <c r="J3349">
        <v>2.6856510433980199</v>
      </c>
      <c r="K3349">
        <v>36.7348902373312</v>
      </c>
      <c r="L3349">
        <v>33.92755941998</v>
      </c>
      <c r="M3349">
        <v>59.267579604973399</v>
      </c>
      <c r="N3349">
        <v>2.6470995586208801</v>
      </c>
      <c r="O3349">
        <v>19.3975590755647</v>
      </c>
      <c r="P3349">
        <v>42.524056254626203</v>
      </c>
      <c r="Q3349">
        <v>0.13749046729461301</v>
      </c>
    </row>
    <row r="3350" spans="1:17" hidden="1" x14ac:dyDescent="0.3">
      <c r="A3350" t="s">
        <v>6916</v>
      </c>
      <c r="B3350" t="s">
        <v>6917</v>
      </c>
      <c r="C3350" t="str">
        <f>IFERROR(VLOOKUP(Table1[[#This Row],[Ticker]],[1]!Table2[[Symbol]:[Industry]],2,FALSE),"-")</f>
        <v>-</v>
      </c>
      <c r="D3350" t="s">
        <v>632</v>
      </c>
      <c r="E3350">
        <v>59.399528879999998</v>
      </c>
      <c r="F3350">
        <v>34.76</v>
      </c>
      <c r="G3350">
        <v>47.131429413288899</v>
      </c>
      <c r="H3350">
        <v>14.552405164524799</v>
      </c>
      <c r="I3350">
        <v>0.59173832048268304</v>
      </c>
      <c r="J3350">
        <v>-1.4556170971047699</v>
      </c>
      <c r="K3350">
        <v>32.8238543851093</v>
      </c>
      <c r="L3350">
        <v>29.885873869421498</v>
      </c>
      <c r="M3350">
        <v>53.913230302569197</v>
      </c>
      <c r="N3350">
        <v>1.67622009391555</v>
      </c>
      <c r="O3350">
        <v>12.140391254315199</v>
      </c>
      <c r="P3350">
        <v>81.514360313315905</v>
      </c>
      <c r="Q3350">
        <v>4.1596770218553999E-2</v>
      </c>
    </row>
    <row r="3351" spans="1:17" hidden="1" x14ac:dyDescent="0.3">
      <c r="A3351" t="s">
        <v>6918</v>
      </c>
      <c r="B3351" t="s">
        <v>6919</v>
      </c>
      <c r="C3351" t="str">
        <f>IFERROR(VLOOKUP(Table1[[#This Row],[Ticker]],[1]!Table2[[Symbol]:[Industry]],2,FALSE),"-")</f>
        <v>-</v>
      </c>
      <c r="D3351" t="s">
        <v>431</v>
      </c>
      <c r="E3351">
        <v>59.337499999999999</v>
      </c>
      <c r="F3351">
        <v>126.25</v>
      </c>
      <c r="G3351">
        <v>-3.1978288468652201</v>
      </c>
      <c r="H3351">
        <v>-8.1471772858347595</v>
      </c>
      <c r="I3351">
        <v>12.4386824133882</v>
      </c>
      <c r="J3351">
        <v>-2.8517990227203698</v>
      </c>
      <c r="K3351">
        <v>126.527665494047</v>
      </c>
      <c r="M3351">
        <v>51.188267975817404</v>
      </c>
      <c r="N3351">
        <v>0.488135593220338</v>
      </c>
      <c r="O3351">
        <v>38.613861386138602</v>
      </c>
      <c r="P3351">
        <v>33.668607728957099</v>
      </c>
    </row>
    <row r="3352" spans="1:17" hidden="1" x14ac:dyDescent="0.3">
      <c r="A3352" t="s">
        <v>6920</v>
      </c>
      <c r="B3352" t="s">
        <v>6921</v>
      </c>
      <c r="C3352" t="str">
        <f>IFERROR(VLOOKUP(Table1[[#This Row],[Ticker]],[1]!Table2[[Symbol]:[Industry]],2,FALSE),"-")</f>
        <v>-</v>
      </c>
      <c r="D3352" t="s">
        <v>4452</v>
      </c>
      <c r="E3352">
        <v>59.295283918999999</v>
      </c>
      <c r="F3352">
        <v>80.72</v>
      </c>
      <c r="G3352">
        <v>20.608333354465199</v>
      </c>
      <c r="H3352">
        <v>38.089281489241003</v>
      </c>
      <c r="I3352">
        <v>27.4614612513795</v>
      </c>
      <c r="J3352">
        <v>25.1290993480719</v>
      </c>
      <c r="K3352">
        <v>65.632769522977995</v>
      </c>
      <c r="L3352">
        <v>59.876023900627501</v>
      </c>
      <c r="M3352">
        <v>83.055624789910695</v>
      </c>
      <c r="N3352">
        <v>2.5284747417302098</v>
      </c>
      <c r="O3352">
        <v>11.9796828543111</v>
      </c>
      <c r="P3352">
        <v>110.647181628392</v>
      </c>
      <c r="Q3352">
        <v>0.14321808041658199</v>
      </c>
    </row>
    <row r="3353" spans="1:17" hidden="1" x14ac:dyDescent="0.3">
      <c r="A3353" t="s">
        <v>6922</v>
      </c>
      <c r="B3353" t="s">
        <v>6923</v>
      </c>
      <c r="C3353" t="str">
        <f>IFERROR(VLOOKUP(Table1[[#This Row],[Ticker]],[1]!Table2[[Symbol]:[Industry]],2,FALSE),"-")</f>
        <v>-</v>
      </c>
      <c r="D3353" t="s">
        <v>262</v>
      </c>
      <c r="E3353">
        <v>59.291249999999998</v>
      </c>
      <c r="F3353">
        <v>200</v>
      </c>
      <c r="G3353">
        <v>-8.2575620194077608</v>
      </c>
      <c r="H3353">
        <v>5.1641161738549801</v>
      </c>
      <c r="I3353">
        <v>-17.927637426615799</v>
      </c>
      <c r="J3353">
        <v>2.0798708732531699</v>
      </c>
      <c r="K3353">
        <v>176.11653966790001</v>
      </c>
      <c r="L3353">
        <v>163.53506073343399</v>
      </c>
      <c r="M3353">
        <v>64.258507638982806</v>
      </c>
      <c r="N3353">
        <v>0.60016175756951895</v>
      </c>
      <c r="O3353">
        <v>25.974999999999898</v>
      </c>
      <c r="P3353">
        <v>58.353127474267602</v>
      </c>
      <c r="Q3353">
        <v>9.3296361403159001E-2</v>
      </c>
    </row>
    <row r="3354" spans="1:17" hidden="1" x14ac:dyDescent="0.3">
      <c r="A3354" t="s">
        <v>6924</v>
      </c>
      <c r="B3354" t="s">
        <v>6925</v>
      </c>
      <c r="C3354" t="str">
        <f>IFERROR(VLOOKUP(Table1[[#This Row],[Ticker]],[1]!Table2[[Symbol]:[Industry]],2,FALSE),"-")</f>
        <v>-</v>
      </c>
      <c r="D3354" t="s">
        <v>283</v>
      </c>
      <c r="E3354">
        <v>59.17217205</v>
      </c>
      <c r="F3354">
        <v>42.95</v>
      </c>
      <c r="G3354">
        <v>-28.467075075644701</v>
      </c>
      <c r="H3354">
        <v>-0.87578543860743996</v>
      </c>
      <c r="I3354">
        <v>-14.4757614689394</v>
      </c>
      <c r="J3354">
        <v>3.1085024810191202</v>
      </c>
      <c r="K3354">
        <v>43.720339789121397</v>
      </c>
      <c r="L3354">
        <v>42.486878497309498</v>
      </c>
      <c r="M3354">
        <v>54.884379708292997</v>
      </c>
      <c r="N3354">
        <v>0.79032258064516103</v>
      </c>
      <c r="O3354">
        <v>15.5995343422584</v>
      </c>
      <c r="P3354">
        <v>19.3055555555555</v>
      </c>
    </row>
    <row r="3355" spans="1:17" hidden="1" x14ac:dyDescent="0.3">
      <c r="A3355" t="s">
        <v>6926</v>
      </c>
      <c r="B3355" t="s">
        <v>6927</v>
      </c>
      <c r="C3355" t="str">
        <f>IFERROR(VLOOKUP(Table1[[#This Row],[Ticker]],[1]!Table2[[Symbol]:[Industry]],2,FALSE),"-")</f>
        <v>-</v>
      </c>
      <c r="D3355" t="s">
        <v>21</v>
      </c>
      <c r="E3355">
        <v>59.130018749999998</v>
      </c>
      <c r="F3355">
        <v>55.5</v>
      </c>
      <c r="G3355">
        <v>-98.185297518544402</v>
      </c>
      <c r="H3355">
        <v>-4.9388036807301496</v>
      </c>
      <c r="I3355">
        <v>-76.179015677994002</v>
      </c>
      <c r="J3355">
        <v>0.352157735660589</v>
      </c>
      <c r="K3355">
        <v>62.250673180260002</v>
      </c>
      <c r="L3355">
        <v>102.68388590005</v>
      </c>
      <c r="M3355">
        <v>49.9714479268887</v>
      </c>
      <c r="N3355">
        <v>0.945291479820627</v>
      </c>
      <c r="O3355">
        <v>285.22522522522502</v>
      </c>
      <c r="P3355">
        <v>10.228401191658399</v>
      </c>
    </row>
    <row r="3356" spans="1:17" hidden="1" x14ac:dyDescent="0.3">
      <c r="A3356" t="s">
        <v>6928</v>
      </c>
      <c r="B3356" t="s">
        <v>6929</v>
      </c>
      <c r="C3356" t="str">
        <f>IFERROR(VLOOKUP(Table1[[#This Row],[Ticker]],[1]!Table2[[Symbol]:[Industry]],2,FALSE),"-")</f>
        <v>-</v>
      </c>
      <c r="D3356" t="s">
        <v>72</v>
      </c>
      <c r="E3356">
        <v>59.032858275000002</v>
      </c>
      <c r="F3356">
        <v>57.9</v>
      </c>
      <c r="G3356">
        <v>-45.9241058774085</v>
      </c>
      <c r="H3356">
        <v>1.4138844229473999</v>
      </c>
      <c r="I3356">
        <v>-28.476846052747501</v>
      </c>
      <c r="J3356">
        <v>5.0913444120289304</v>
      </c>
      <c r="K3356">
        <v>54.668437993076203</v>
      </c>
      <c r="L3356">
        <v>60.148535496423101</v>
      </c>
      <c r="M3356">
        <v>73.816115183311496</v>
      </c>
      <c r="N3356">
        <v>1.5481142510005901</v>
      </c>
      <c r="O3356">
        <v>42.297063903281497</v>
      </c>
      <c r="P3356">
        <v>18.163265306122401</v>
      </c>
      <c r="Q3356">
        <v>3.7760758086661003E-2</v>
      </c>
    </row>
    <row r="3357" spans="1:17" hidden="1" x14ac:dyDescent="0.3">
      <c r="A3357" t="s">
        <v>6930</v>
      </c>
      <c r="B3357" t="s">
        <v>6931</v>
      </c>
      <c r="C3357" t="str">
        <f>IFERROR(VLOOKUP(Table1[[#This Row],[Ticker]],[1]!Table2[[Symbol]:[Industry]],2,FALSE),"-")</f>
        <v>-</v>
      </c>
      <c r="D3357" t="s">
        <v>528</v>
      </c>
      <c r="E3357">
        <v>58.9968</v>
      </c>
      <c r="F3357">
        <v>4</v>
      </c>
      <c r="G3357">
        <v>115.10628001894899</v>
      </c>
      <c r="H3357">
        <v>13.0906950083199</v>
      </c>
      <c r="I3357">
        <v>-29.202043605480601</v>
      </c>
      <c r="J3357">
        <v>-2.1099441209226102</v>
      </c>
      <c r="K3357">
        <v>4.22714129679858</v>
      </c>
      <c r="L3357">
        <v>3.8612110948304799</v>
      </c>
      <c r="M3357">
        <v>61.6663232948463</v>
      </c>
      <c r="N3357">
        <v>0.34981857525622501</v>
      </c>
      <c r="O3357">
        <v>106.5</v>
      </c>
      <c r="P3357">
        <v>144.870524905915</v>
      </c>
      <c r="Q3357">
        <v>0.135382275266303</v>
      </c>
    </row>
    <row r="3358" spans="1:17" hidden="1" x14ac:dyDescent="0.3">
      <c r="A3358" t="s">
        <v>6932</v>
      </c>
      <c r="B3358" t="s">
        <v>6933</v>
      </c>
      <c r="C3358" t="str">
        <f>IFERROR(VLOOKUP(Table1[[#This Row],[Ticker]],[1]!Table2[[Symbol]:[Industry]],2,FALSE),"-")</f>
        <v>-</v>
      </c>
      <c r="E3358">
        <v>58.890880000000003</v>
      </c>
      <c r="F3358">
        <v>171.95</v>
      </c>
      <c r="G3358">
        <v>44.186185057394603</v>
      </c>
      <c r="H3358">
        <v>-0.84583635205457297</v>
      </c>
      <c r="I3358">
        <v>-7.2933129991879397</v>
      </c>
      <c r="J3358">
        <v>-1.1390703345148501</v>
      </c>
      <c r="K3358">
        <v>167.09502615330999</v>
      </c>
      <c r="L3358">
        <v>154.49071120809501</v>
      </c>
      <c r="M3358">
        <v>55.1906632796032</v>
      </c>
      <c r="N3358">
        <v>0.76218307222833503</v>
      </c>
      <c r="O3358">
        <v>22.506542599592901</v>
      </c>
      <c r="P3358">
        <v>89.999999999999901</v>
      </c>
      <c r="Q3358">
        <v>0.11392967527003101</v>
      </c>
    </row>
    <row r="3359" spans="1:17" hidden="1" x14ac:dyDescent="0.3">
      <c r="A3359" t="s">
        <v>6934</v>
      </c>
      <c r="B3359" t="s">
        <v>6935</v>
      </c>
      <c r="C3359" t="str">
        <f>IFERROR(VLOOKUP(Table1[[#This Row],[Ticker]],[1]!Table2[[Symbol]:[Industry]],2,FALSE),"-")</f>
        <v>-</v>
      </c>
      <c r="D3359" t="s">
        <v>632</v>
      </c>
      <c r="E3359">
        <v>58.866346</v>
      </c>
      <c r="F3359">
        <v>69</v>
      </c>
      <c r="G3359">
        <v>12.5624877863018</v>
      </c>
      <c r="H3359">
        <v>-2.9317534568827202</v>
      </c>
      <c r="I3359">
        <v>4.4493414721022004</v>
      </c>
      <c r="J3359">
        <v>0.67155596409007301</v>
      </c>
      <c r="K3359">
        <v>69.487969558457905</v>
      </c>
      <c r="L3359">
        <v>62.921111030326202</v>
      </c>
      <c r="M3359">
        <v>45.844310510024201</v>
      </c>
      <c r="N3359">
        <v>0.95591501581674998</v>
      </c>
      <c r="O3359">
        <v>15.9420289855072</v>
      </c>
      <c r="P3359">
        <v>65.427954926875998</v>
      </c>
      <c r="Q3359">
        <v>8.4151986230646E-2</v>
      </c>
    </row>
    <row r="3360" spans="1:17" hidden="1" x14ac:dyDescent="0.3">
      <c r="A3360" t="s">
        <v>6936</v>
      </c>
      <c r="B3360" t="s">
        <v>6937</v>
      </c>
      <c r="C3360" t="str">
        <f>IFERROR(VLOOKUP(Table1[[#This Row],[Ticker]],[1]!Table2[[Symbol]:[Industry]],2,FALSE),"-")</f>
        <v>-</v>
      </c>
      <c r="D3360" t="s">
        <v>121</v>
      </c>
      <c r="E3360">
        <v>58.801113000000001</v>
      </c>
      <c r="F3360">
        <v>153</v>
      </c>
      <c r="G3360">
        <v>-20.204631567953601</v>
      </c>
      <c r="H3360">
        <v>-4.4066807727814599</v>
      </c>
      <c r="I3360">
        <v>-4.5681203077002097</v>
      </c>
      <c r="J3360">
        <v>-1.7561538031735</v>
      </c>
      <c r="K3360">
        <v>161.408130075532</v>
      </c>
      <c r="M3360">
        <v>44.5732448546852</v>
      </c>
      <c r="N3360">
        <v>0.118248945147679</v>
      </c>
      <c r="O3360">
        <v>39.738562091503198</v>
      </c>
      <c r="P3360">
        <v>22.009569377990399</v>
      </c>
    </row>
    <row r="3361" spans="1:17" hidden="1" x14ac:dyDescent="0.3">
      <c r="A3361" t="s">
        <v>6938</v>
      </c>
      <c r="B3361" t="s">
        <v>6939</v>
      </c>
      <c r="C3361" t="str">
        <f>IFERROR(VLOOKUP(Table1[[#This Row],[Ticker]],[1]!Table2[[Symbol]:[Industry]],2,FALSE),"-")</f>
        <v>-</v>
      </c>
      <c r="D3361" t="s">
        <v>193</v>
      </c>
      <c r="E3361">
        <v>58.719237919999998</v>
      </c>
      <c r="F3361">
        <v>56.1</v>
      </c>
      <c r="G3361">
        <v>-43.918797297064899</v>
      </c>
      <c r="H3361">
        <v>-7.4591187719407701</v>
      </c>
      <c r="I3361">
        <v>-28.282286036811399</v>
      </c>
      <c r="J3361">
        <v>-1.0497846202291401</v>
      </c>
      <c r="K3361">
        <v>57.159787711121098</v>
      </c>
      <c r="M3361">
        <v>54.9019698581792</v>
      </c>
      <c r="N3361">
        <v>0.309383886255924</v>
      </c>
      <c r="O3361">
        <v>32.620320855614899</v>
      </c>
      <c r="P3361">
        <v>13.908629441624299</v>
      </c>
    </row>
    <row r="3362" spans="1:17" hidden="1" x14ac:dyDescent="0.3">
      <c r="A3362" t="s">
        <v>6940</v>
      </c>
      <c r="B3362" t="s">
        <v>6941</v>
      </c>
      <c r="C3362" t="str">
        <f>IFERROR(VLOOKUP(Table1[[#This Row],[Ticker]],[1]!Table2[[Symbol]:[Industry]],2,FALSE),"-")</f>
        <v>-</v>
      </c>
      <c r="D3362" t="s">
        <v>1374</v>
      </c>
      <c r="E3362">
        <v>58.562399999999997</v>
      </c>
      <c r="F3362">
        <v>78.2</v>
      </c>
      <c r="G3362">
        <v>-35.660755115605603</v>
      </c>
      <c r="H3362">
        <v>6.9065837073980703</v>
      </c>
      <c r="I3362">
        <v>-1.2035459010802501</v>
      </c>
      <c r="J3362">
        <v>-5.7122410662221599</v>
      </c>
      <c r="K3362">
        <v>72.903741228862302</v>
      </c>
      <c r="L3362">
        <v>70.697527511464898</v>
      </c>
      <c r="M3362">
        <v>57.809011035010798</v>
      </c>
      <c r="N3362">
        <v>1.13936781609195</v>
      </c>
      <c r="O3362">
        <v>27.621483375958999</v>
      </c>
      <c r="P3362">
        <v>45.083487940630803</v>
      </c>
      <c r="Q3362">
        <v>6.4769267742893002E-2</v>
      </c>
    </row>
    <row r="3363" spans="1:17" hidden="1" x14ac:dyDescent="0.3">
      <c r="A3363" t="s">
        <v>6942</v>
      </c>
      <c r="B3363" t="s">
        <v>6943</v>
      </c>
      <c r="C3363" t="str">
        <f>IFERROR(VLOOKUP(Table1[[#This Row],[Ticker]],[1]!Table2[[Symbol]:[Industry]],2,FALSE),"-")</f>
        <v>-</v>
      </c>
      <c r="D3363" t="s">
        <v>1616</v>
      </c>
      <c r="E3363">
        <v>58.501143999999996</v>
      </c>
      <c r="F3363">
        <v>24.05</v>
      </c>
      <c r="G3363">
        <v>60.635727576203898</v>
      </c>
      <c r="H3363">
        <v>-5.8540548973193998</v>
      </c>
      <c r="I3363">
        <v>117.122266373287</v>
      </c>
      <c r="J3363">
        <v>-1.1390703345148501</v>
      </c>
      <c r="K3363">
        <v>22.894209331434102</v>
      </c>
      <c r="L3363">
        <v>17.168991918879101</v>
      </c>
      <c r="M3363">
        <v>12.643655186182</v>
      </c>
      <c r="N3363">
        <v>1.33847549909255E-2</v>
      </c>
      <c r="O3363">
        <v>11.767151767151701</v>
      </c>
      <c r="P3363">
        <v>164.00680917860299</v>
      </c>
      <c r="Q3363">
        <v>7.4265213919724002E-2</v>
      </c>
    </row>
    <row r="3364" spans="1:17" hidden="1" x14ac:dyDescent="0.3">
      <c r="A3364" t="s">
        <v>6944</v>
      </c>
      <c r="B3364" t="s">
        <v>6945</v>
      </c>
      <c r="C3364" t="str">
        <f>IFERROR(VLOOKUP(Table1[[#This Row],[Ticker]],[1]!Table2[[Symbol]:[Industry]],2,FALSE),"-")</f>
        <v>-</v>
      </c>
      <c r="D3364" t="s">
        <v>632</v>
      </c>
      <c r="E3364">
        <v>58.454250000000002</v>
      </c>
      <c r="F3364">
        <v>39.28</v>
      </c>
      <c r="G3364">
        <v>4.6642287612207003</v>
      </c>
      <c r="H3364">
        <v>-5.9763601512511002</v>
      </c>
      <c r="I3364">
        <v>-18.834186804780899</v>
      </c>
      <c r="J3364">
        <v>0.47631428086977001</v>
      </c>
      <c r="K3364">
        <v>40.536824519501501</v>
      </c>
      <c r="L3364">
        <v>39.276502409193</v>
      </c>
      <c r="M3364">
        <v>53.480131121883197</v>
      </c>
      <c r="N3364">
        <v>0.37380137529982999</v>
      </c>
      <c r="O3364">
        <v>36.074338085539701</v>
      </c>
      <c r="P3364">
        <v>40.285714285714199</v>
      </c>
      <c r="Q3364">
        <v>3.7135119052470002E-2</v>
      </c>
    </row>
    <row r="3365" spans="1:17" hidden="1" x14ac:dyDescent="0.3">
      <c r="A3365" t="s">
        <v>6946</v>
      </c>
      <c r="B3365" t="s">
        <v>6947</v>
      </c>
      <c r="C3365" t="str">
        <f>IFERROR(VLOOKUP(Table1[[#This Row],[Ticker]],[1]!Table2[[Symbol]:[Industry]],2,FALSE),"-")</f>
        <v>-</v>
      </c>
      <c r="D3365" t="s">
        <v>1539</v>
      </c>
      <c r="E3365">
        <v>58.440786250000002</v>
      </c>
      <c r="F3365">
        <v>199.7</v>
      </c>
      <c r="G3365">
        <v>-30.3368114789495</v>
      </c>
      <c r="H3365">
        <v>-22.765946509828002</v>
      </c>
      <c r="I3365">
        <v>-33.781726787041897</v>
      </c>
      <c r="J3365">
        <v>3.2707869936304101</v>
      </c>
      <c r="K3365">
        <v>224.36120134934299</v>
      </c>
      <c r="L3365">
        <v>210.096280661321</v>
      </c>
      <c r="M3365">
        <v>38.961839727700998</v>
      </c>
      <c r="N3365">
        <v>1.46110493315982</v>
      </c>
      <c r="O3365">
        <v>47.721582373560302</v>
      </c>
      <c r="P3365">
        <v>28.838709677419299</v>
      </c>
      <c r="Q3365">
        <v>8.1148606579657001E-2</v>
      </c>
    </row>
    <row r="3366" spans="1:17" hidden="1" x14ac:dyDescent="0.3">
      <c r="A3366" t="s">
        <v>6948</v>
      </c>
      <c r="B3366" t="s">
        <v>6949</v>
      </c>
      <c r="C3366" t="str">
        <f>IFERROR(VLOOKUP(Table1[[#This Row],[Ticker]],[1]!Table2[[Symbol]:[Industry]],2,FALSE),"-")</f>
        <v>-</v>
      </c>
      <c r="D3366" t="s">
        <v>561</v>
      </c>
      <c r="E3366">
        <v>58.40316</v>
      </c>
      <c r="F3366">
        <v>33.369999999999997</v>
      </c>
      <c r="G3366">
        <v>-48.374000984526397</v>
      </c>
      <c r="H3366">
        <v>24.2161939580077</v>
      </c>
      <c r="I3366">
        <v>-11.7657704365279</v>
      </c>
      <c r="J3366">
        <v>-5.7941460496017703</v>
      </c>
      <c r="K3366">
        <v>28.663864350938599</v>
      </c>
      <c r="L3366">
        <v>29.1736284021</v>
      </c>
      <c r="M3366">
        <v>73.764052633920102</v>
      </c>
      <c r="N3366">
        <v>2.6015182516172799</v>
      </c>
      <c r="O3366">
        <v>29.4575966436919</v>
      </c>
      <c r="Q3366">
        <v>6.8335915060277003E-2</v>
      </c>
    </row>
    <row r="3367" spans="1:17" hidden="1" x14ac:dyDescent="0.3">
      <c r="A3367" t="s">
        <v>6950</v>
      </c>
      <c r="B3367" t="s">
        <v>6951</v>
      </c>
      <c r="C3367" t="str">
        <f>IFERROR(VLOOKUP(Table1[[#This Row],[Ticker]],[1]!Table2[[Symbol]:[Industry]],2,FALSE),"-")</f>
        <v>-</v>
      </c>
      <c r="D3367" t="s">
        <v>561</v>
      </c>
      <c r="E3367">
        <v>58.245692544000001</v>
      </c>
      <c r="F3367">
        <v>62.66</v>
      </c>
      <c r="G3367">
        <v>-9.6108412436289505</v>
      </c>
      <c r="H3367">
        <v>3.31217828769099</v>
      </c>
      <c r="I3367">
        <v>-2.23487648385488</v>
      </c>
      <c r="J3367">
        <v>3.8277070741230101</v>
      </c>
      <c r="K3367">
        <v>60.931655375624302</v>
      </c>
      <c r="L3367">
        <v>59.322588223651898</v>
      </c>
      <c r="M3367">
        <v>56.522492350468603</v>
      </c>
      <c r="N3367">
        <v>0.98234068500517602</v>
      </c>
      <c r="O3367">
        <v>41.876795403766302</v>
      </c>
      <c r="P3367">
        <v>34.463519313304701</v>
      </c>
      <c r="Q3367">
        <v>-1.9308986082750002E-2</v>
      </c>
    </row>
    <row r="3368" spans="1:17" hidden="1" x14ac:dyDescent="0.3">
      <c r="A3368" t="s">
        <v>6952</v>
      </c>
      <c r="B3368" t="s">
        <v>6953</v>
      </c>
      <c r="C3368" t="str">
        <f>IFERROR(VLOOKUP(Table1[[#This Row],[Ticker]],[1]!Table2[[Symbol]:[Industry]],2,FALSE),"-")</f>
        <v>-</v>
      </c>
      <c r="D3368" t="s">
        <v>139</v>
      </c>
      <c r="E3368">
        <v>58.243425000000002</v>
      </c>
      <c r="F3368">
        <v>87.65</v>
      </c>
      <c r="G3368">
        <v>-12.6927197488831</v>
      </c>
      <c r="H3368">
        <v>1.5519716245500199</v>
      </c>
      <c r="I3368">
        <v>-10.870979564353901</v>
      </c>
      <c r="J3368">
        <v>0.64134879291996105</v>
      </c>
      <c r="M3368">
        <v>100</v>
      </c>
    </row>
    <row r="3369" spans="1:17" hidden="1" x14ac:dyDescent="0.3">
      <c r="A3369" t="s">
        <v>6954</v>
      </c>
      <c r="B3369" t="s">
        <v>6955</v>
      </c>
      <c r="C3369" t="str">
        <f>IFERROR(VLOOKUP(Table1[[#This Row],[Ticker]],[1]!Table2[[Symbol]:[Industry]],2,FALSE),"-")</f>
        <v>-</v>
      </c>
      <c r="D3369" t="s">
        <v>186</v>
      </c>
      <c r="E3369">
        <v>58.236447720000001</v>
      </c>
      <c r="F3369">
        <v>59.99</v>
      </c>
      <c r="G3369">
        <v>-24.240937938856401</v>
      </c>
      <c r="H3369">
        <v>-0.27498437051665398</v>
      </c>
      <c r="I3369">
        <v>-25.358867098153201</v>
      </c>
      <c r="J3369">
        <v>-5.4413405361341498</v>
      </c>
      <c r="K3369">
        <v>60.346221631728497</v>
      </c>
      <c r="L3369">
        <v>62.293490362235801</v>
      </c>
      <c r="M3369">
        <v>48.164864447108599</v>
      </c>
      <c r="N3369">
        <v>1.5252562834844401</v>
      </c>
      <c r="O3369">
        <v>41.690281713618901</v>
      </c>
      <c r="P3369">
        <v>10.275735294117601</v>
      </c>
      <c r="Q3369">
        <v>6.6790708241870004E-3</v>
      </c>
    </row>
    <row r="3370" spans="1:17" hidden="1" x14ac:dyDescent="0.3">
      <c r="A3370" t="s">
        <v>6956</v>
      </c>
      <c r="B3370" t="s">
        <v>6957</v>
      </c>
      <c r="C3370" t="str">
        <f>IFERROR(VLOOKUP(Table1[[#This Row],[Ticker]],[1]!Table2[[Symbol]:[Industry]],2,FALSE),"-")</f>
        <v>-</v>
      </c>
      <c r="D3370" t="s">
        <v>46</v>
      </c>
      <c r="E3370">
        <v>58.173909999999999</v>
      </c>
      <c r="F3370">
        <v>57.2</v>
      </c>
      <c r="G3370">
        <v>71.644205817259802</v>
      </c>
      <c r="H3370">
        <v>2.61757912033088</v>
      </c>
      <c r="I3370">
        <v>86.644467145488704</v>
      </c>
      <c r="J3370">
        <v>10.503034928643</v>
      </c>
      <c r="K3370">
        <v>48.086032855104598</v>
      </c>
      <c r="L3370">
        <v>39.622934882968202</v>
      </c>
      <c r="M3370">
        <v>69.778466337953901</v>
      </c>
      <c r="N3370">
        <v>1.0911764705882301</v>
      </c>
      <c r="O3370">
        <v>20.541958041958001</v>
      </c>
      <c r="P3370">
        <v>144.444444444444</v>
      </c>
      <c r="Q3370">
        <v>0.114093859686793</v>
      </c>
    </row>
    <row r="3371" spans="1:17" hidden="1" x14ac:dyDescent="0.3">
      <c r="A3371" t="s">
        <v>6958</v>
      </c>
      <c r="B3371" t="s">
        <v>6959</v>
      </c>
      <c r="C3371" t="str">
        <f>IFERROR(VLOOKUP(Table1[[#This Row],[Ticker]],[1]!Table2[[Symbol]:[Industry]],2,FALSE),"-")</f>
        <v>-</v>
      </c>
      <c r="D3371" t="s">
        <v>502</v>
      </c>
      <c r="E3371">
        <v>58.138631519999997</v>
      </c>
      <c r="F3371">
        <v>38.92</v>
      </c>
      <c r="G3371">
        <v>6.7762574122916899</v>
      </c>
      <c r="H3371">
        <v>-1.2079264707995701</v>
      </c>
      <c r="I3371">
        <v>-21.571253246212599</v>
      </c>
      <c r="J3371">
        <v>-1.1134293088738301</v>
      </c>
      <c r="K3371">
        <v>38.780472312463601</v>
      </c>
      <c r="L3371">
        <v>38.945672181589202</v>
      </c>
      <c r="M3371">
        <v>66.626044665128703</v>
      </c>
      <c r="N3371">
        <v>0.79443934426229501</v>
      </c>
      <c r="O3371">
        <v>43.8848920863309</v>
      </c>
      <c r="P3371">
        <v>42.564102564102498</v>
      </c>
      <c r="Q3371">
        <v>-7.5407394563053995E-2</v>
      </c>
    </row>
    <row r="3372" spans="1:17" hidden="1" x14ac:dyDescent="0.3">
      <c r="A3372" t="s">
        <v>6960</v>
      </c>
      <c r="B3372" t="s">
        <v>6961</v>
      </c>
      <c r="C3372" t="str">
        <f>IFERROR(VLOOKUP(Table1[[#This Row],[Ticker]],[1]!Table2[[Symbol]:[Industry]],2,FALSE),"-")</f>
        <v>-</v>
      </c>
      <c r="D3372" t="s">
        <v>92</v>
      </c>
      <c r="E3372">
        <v>57.975324000000001</v>
      </c>
      <c r="F3372">
        <v>2.92</v>
      </c>
      <c r="G3372">
        <v>-48.085923208643798</v>
      </c>
      <c r="H3372">
        <v>-5.4360460249266396</v>
      </c>
      <c r="I3372">
        <v>-50.649472757146803</v>
      </c>
      <c r="J3372">
        <v>-5.0734965640230296</v>
      </c>
      <c r="K3372">
        <v>3.1043915130202602</v>
      </c>
      <c r="L3372">
        <v>3.6653396984843098</v>
      </c>
      <c r="M3372">
        <v>36.371046104767899</v>
      </c>
      <c r="N3372">
        <v>0.85641757979144195</v>
      </c>
      <c r="O3372">
        <v>158.561643835616</v>
      </c>
      <c r="P3372">
        <v>8.1481481481481399</v>
      </c>
      <c r="Q3372">
        <v>7.4248504406400004E-4</v>
      </c>
    </row>
    <row r="3373" spans="1:17" hidden="1" x14ac:dyDescent="0.3">
      <c r="A3373" t="s">
        <v>6962</v>
      </c>
      <c r="B3373" t="s">
        <v>6963</v>
      </c>
      <c r="C3373" t="str">
        <f>IFERROR(VLOOKUP(Table1[[#This Row],[Ticker]],[1]!Table2[[Symbol]:[Industry]],2,FALSE),"-")</f>
        <v>-</v>
      </c>
      <c r="D3373" t="s">
        <v>412</v>
      </c>
      <c r="E3373">
        <v>57.799467900000003</v>
      </c>
      <c r="F3373">
        <v>43.48</v>
      </c>
      <c r="G3373">
        <v>48.4324764245099</v>
      </c>
      <c r="H3373">
        <v>14.9781980412753</v>
      </c>
      <c r="I3373">
        <v>-27.167733626712</v>
      </c>
      <c r="J3373">
        <v>10.8362065132832</v>
      </c>
      <c r="K3373">
        <v>38.933946850876502</v>
      </c>
      <c r="L3373">
        <v>38.466703397222801</v>
      </c>
      <c r="M3373">
        <v>87.607568044648502</v>
      </c>
      <c r="N3373">
        <v>1.6472361904400401</v>
      </c>
      <c r="O3373">
        <v>45.9291628334866</v>
      </c>
      <c r="P3373">
        <v>88.225108225108201</v>
      </c>
      <c r="Q3373">
        <v>-7.1625812405297001E-2</v>
      </c>
    </row>
    <row r="3374" spans="1:17" hidden="1" x14ac:dyDescent="0.3">
      <c r="A3374" t="s">
        <v>6964</v>
      </c>
      <c r="B3374" t="s">
        <v>6965</v>
      </c>
      <c r="C3374" t="str">
        <f>IFERROR(VLOOKUP(Table1[[#This Row],[Ticker]],[1]!Table2[[Symbol]:[Industry]],2,FALSE),"-")</f>
        <v>-</v>
      </c>
      <c r="D3374" t="s">
        <v>1470</v>
      </c>
      <c r="E3374">
        <v>57.775680000000001</v>
      </c>
      <c r="F3374">
        <v>33.39</v>
      </c>
      <c r="G3374">
        <v>4.9271629387707101</v>
      </c>
      <c r="H3374">
        <v>11.7023938525669</v>
      </c>
      <c r="I3374">
        <v>1.7293100929271099</v>
      </c>
      <c r="J3374">
        <v>1.5550659570857699</v>
      </c>
      <c r="K3374">
        <v>31.5404272288478</v>
      </c>
      <c r="L3374">
        <v>30.549684783519499</v>
      </c>
      <c r="M3374">
        <v>59.011565312835501</v>
      </c>
      <c r="N3374">
        <v>0.99809330176607203</v>
      </c>
      <c r="O3374">
        <v>39.442946990116802</v>
      </c>
      <c r="P3374">
        <v>50.337685727149903</v>
      </c>
      <c r="Q3374">
        <v>6.7468066334959997E-2</v>
      </c>
    </row>
    <row r="3375" spans="1:17" hidden="1" x14ac:dyDescent="0.3">
      <c r="A3375" t="s">
        <v>6966</v>
      </c>
      <c r="B3375" t="s">
        <v>6967</v>
      </c>
      <c r="C3375" t="str">
        <f>IFERROR(VLOOKUP(Table1[[#This Row],[Ticker]],[1]!Table2[[Symbol]:[Industry]],2,FALSE),"-")</f>
        <v>-</v>
      </c>
      <c r="D3375" t="s">
        <v>127</v>
      </c>
      <c r="E3375">
        <v>57.57</v>
      </c>
      <c r="F3375">
        <v>5.68</v>
      </c>
      <c r="G3375">
        <v>-105.898698668478</v>
      </c>
      <c r="H3375">
        <v>-3.93700992840335</v>
      </c>
      <c r="I3375">
        <v>-42.770949707113999</v>
      </c>
      <c r="J3375">
        <v>-0.609969805414318</v>
      </c>
      <c r="K3375">
        <v>5.9257012040302603</v>
      </c>
      <c r="L3375">
        <v>8.6884413420521796</v>
      </c>
      <c r="M3375">
        <v>46.575412414714499</v>
      </c>
      <c r="N3375">
        <v>0.91526810091862798</v>
      </c>
      <c r="O3375">
        <v>348.06338028169</v>
      </c>
      <c r="P3375">
        <v>9.6525096525096501</v>
      </c>
      <c r="Q3375">
        <v>0.169394027408099</v>
      </c>
    </row>
    <row r="3376" spans="1:17" hidden="1" x14ac:dyDescent="0.3">
      <c r="A3376" t="s">
        <v>6968</v>
      </c>
      <c r="B3376" t="s">
        <v>6969</v>
      </c>
      <c r="C3376" t="str">
        <f>IFERROR(VLOOKUP(Table1[[#This Row],[Ticker]],[1]!Table2[[Symbol]:[Industry]],2,FALSE),"-")</f>
        <v>-</v>
      </c>
      <c r="D3376" t="s">
        <v>2262</v>
      </c>
      <c r="E3376">
        <v>57.523564579999999</v>
      </c>
      <c r="F3376">
        <v>1.32</v>
      </c>
      <c r="G3376">
        <v>-56.8360680913853</v>
      </c>
      <c r="H3376">
        <v>-7.9679840201677097</v>
      </c>
      <c r="I3376">
        <v>-26.127733626712001</v>
      </c>
      <c r="J3376">
        <v>-1.8966460920906101</v>
      </c>
      <c r="K3376">
        <v>1.3580349196530499</v>
      </c>
      <c r="L3376">
        <v>1.5293154115888301</v>
      </c>
      <c r="M3376">
        <v>36.131767746011299</v>
      </c>
      <c r="N3376">
        <v>0.57352151097302695</v>
      </c>
      <c r="O3376">
        <v>64.393939393939306</v>
      </c>
      <c r="P3376">
        <v>14.782608695652099</v>
      </c>
      <c r="Q3376">
        <v>-0.10755812585812601</v>
      </c>
    </row>
    <row r="3377" spans="1:17" hidden="1" x14ac:dyDescent="0.3">
      <c r="A3377" t="s">
        <v>6970</v>
      </c>
      <c r="B3377" t="s">
        <v>6971</v>
      </c>
      <c r="C3377" t="str">
        <f>IFERROR(VLOOKUP(Table1[[#This Row],[Ticker]],[1]!Table2[[Symbol]:[Industry]],2,FALSE),"-")</f>
        <v>-</v>
      </c>
      <c r="D3377" t="s">
        <v>412</v>
      </c>
      <c r="E3377">
        <v>57.5183733799999</v>
      </c>
      <c r="F3377">
        <v>3.89</v>
      </c>
      <c r="G3377">
        <v>-61.315047026002901</v>
      </c>
      <c r="H3377">
        <v>-2.1545578171240698</v>
      </c>
      <c r="I3377">
        <v>-34.739978524671201</v>
      </c>
      <c r="J3377">
        <v>-9.1949915666683396E-2</v>
      </c>
      <c r="K3377">
        <v>3.9021894600172602</v>
      </c>
      <c r="L3377">
        <v>4.8536264931952697</v>
      </c>
      <c r="M3377">
        <v>57.056365439731501</v>
      </c>
      <c r="N3377">
        <v>0.88549363060204</v>
      </c>
      <c r="O3377">
        <v>61.696658097686303</v>
      </c>
      <c r="P3377">
        <v>19.692307692307601</v>
      </c>
      <c r="Q3377">
        <v>4.2254385328315998E-2</v>
      </c>
    </row>
    <row r="3378" spans="1:17" hidden="1" x14ac:dyDescent="0.3">
      <c r="A3378" t="s">
        <v>6972</v>
      </c>
      <c r="B3378" t="s">
        <v>6973</v>
      </c>
      <c r="C3378" t="str">
        <f>IFERROR(VLOOKUP(Table1[[#This Row],[Ticker]],[1]!Table2[[Symbol]:[Industry]],2,FALSE),"-")</f>
        <v>-</v>
      </c>
      <c r="D3378" t="s">
        <v>385</v>
      </c>
      <c r="E3378">
        <v>57.449119000000003</v>
      </c>
      <c r="F3378">
        <v>159.5</v>
      </c>
      <c r="G3378">
        <v>-11.6160967388173</v>
      </c>
      <c r="H3378">
        <v>-1.2199656638890499</v>
      </c>
      <c r="I3378">
        <v>-17.402445573346299</v>
      </c>
      <c r="J3378">
        <v>2.6068580042473601</v>
      </c>
      <c r="K3378">
        <v>155.56968099166801</v>
      </c>
      <c r="L3378">
        <v>154.120738938644</v>
      </c>
      <c r="M3378">
        <v>58.275321289209799</v>
      </c>
      <c r="N3378">
        <v>0.88524576033788005</v>
      </c>
      <c r="O3378">
        <v>58.620689655172399</v>
      </c>
      <c r="P3378">
        <v>38.695652173912997</v>
      </c>
      <c r="Q3378">
        <v>6.9496009047058993E-2</v>
      </c>
    </row>
    <row r="3379" spans="1:17" hidden="1" x14ac:dyDescent="0.3">
      <c r="A3379" t="s">
        <v>6974</v>
      </c>
      <c r="B3379" t="s">
        <v>6975</v>
      </c>
      <c r="C3379" t="str">
        <f>IFERROR(VLOOKUP(Table1[[#This Row],[Ticker]],[1]!Table2[[Symbol]:[Industry]],2,FALSE),"-")</f>
        <v>-</v>
      </c>
      <c r="E3379">
        <v>57.439057667999997</v>
      </c>
      <c r="F3379">
        <v>9.7899999999999991</v>
      </c>
      <c r="G3379">
        <v>36.874052985374902</v>
      </c>
      <c r="H3379">
        <v>17.721956688546399</v>
      </c>
      <c r="I3379">
        <v>-30.123443315664399</v>
      </c>
      <c r="J3379">
        <v>0.697664359362696</v>
      </c>
      <c r="K3379">
        <v>9.8211397808711993</v>
      </c>
      <c r="L3379">
        <v>10.270069020004099</v>
      </c>
      <c r="M3379">
        <v>65.810334884309199</v>
      </c>
      <c r="N3379">
        <v>1.04952718059406</v>
      </c>
      <c r="O3379">
        <v>83.009874021109994</v>
      </c>
      <c r="P3379">
        <v>78.676806083650106</v>
      </c>
      <c r="Q3379">
        <v>0.107101573693765</v>
      </c>
    </row>
    <row r="3380" spans="1:17" hidden="1" x14ac:dyDescent="0.3">
      <c r="A3380" t="s">
        <v>6976</v>
      </c>
      <c r="B3380" t="s">
        <v>6977</v>
      </c>
      <c r="C3380" t="str">
        <f>IFERROR(VLOOKUP(Table1[[#This Row],[Ticker]],[1]!Table2[[Symbol]:[Industry]],2,FALSE),"-")</f>
        <v>-</v>
      </c>
      <c r="D3380" t="s">
        <v>2205</v>
      </c>
      <c r="E3380">
        <v>57.349499999999999</v>
      </c>
      <c r="F3380">
        <v>236.1</v>
      </c>
      <c r="G3380">
        <v>234.58760696488599</v>
      </c>
      <c r="H3380">
        <v>39.511230791105397</v>
      </c>
      <c r="I3380">
        <v>192.495642996664</v>
      </c>
      <c r="J3380">
        <v>26.4637665449177</v>
      </c>
      <c r="K3380">
        <v>154.987173275695</v>
      </c>
      <c r="L3380">
        <v>106.79865475737201</v>
      </c>
      <c r="M3380">
        <v>88.717205503429099</v>
      </c>
      <c r="N3380">
        <v>2.6316455696202499</v>
      </c>
      <c r="O3380">
        <v>0</v>
      </c>
      <c r="P3380">
        <v>314.21052631578902</v>
      </c>
    </row>
    <row r="3381" spans="1:17" hidden="1" x14ac:dyDescent="0.3">
      <c r="A3381" t="s">
        <v>6978</v>
      </c>
      <c r="B3381" t="s">
        <v>6979</v>
      </c>
      <c r="C3381" t="str">
        <f>IFERROR(VLOOKUP(Table1[[#This Row],[Ticker]],[1]!Table2[[Symbol]:[Industry]],2,FALSE),"-")</f>
        <v>-</v>
      </c>
      <c r="D3381" t="s">
        <v>2879</v>
      </c>
      <c r="E3381">
        <v>57.196327763999903</v>
      </c>
      <c r="F3381">
        <v>40.5</v>
      </c>
      <c r="G3381">
        <v>-56.127881250601803</v>
      </c>
      <c r="H3381">
        <v>-8.2807071388311595</v>
      </c>
      <c r="I3381">
        <v>-47.5158915214488</v>
      </c>
      <c r="J3381">
        <v>2.3359296654851498</v>
      </c>
      <c r="K3381">
        <v>43.397446071606502</v>
      </c>
      <c r="L3381">
        <v>50.4882231262959</v>
      </c>
      <c r="M3381">
        <v>46.514109263144697</v>
      </c>
      <c r="N3381">
        <v>0.27437092264678398</v>
      </c>
      <c r="O3381">
        <v>103.555555555555</v>
      </c>
      <c r="P3381">
        <v>12.4687586781449</v>
      </c>
      <c r="Q3381">
        <v>6.8824652233225994E-2</v>
      </c>
    </row>
    <row r="3382" spans="1:17" hidden="1" x14ac:dyDescent="0.3">
      <c r="A3382" t="s">
        <v>6980</v>
      </c>
      <c r="B3382" t="s">
        <v>6981</v>
      </c>
      <c r="C3382" t="str">
        <f>IFERROR(VLOOKUP(Table1[[#This Row],[Ticker]],[1]!Table2[[Symbol]:[Industry]],2,FALSE),"-")</f>
        <v>-</v>
      </c>
      <c r="D3382" t="s">
        <v>127</v>
      </c>
      <c r="E3382">
        <v>57.043555869999999</v>
      </c>
      <c r="F3382">
        <v>40.65</v>
      </c>
      <c r="G3382">
        <v>-43.914192088655</v>
      </c>
      <c r="H3382">
        <v>4.7652402024181999</v>
      </c>
      <c r="I3382">
        <v>-28.2776808284015</v>
      </c>
      <c r="J3382">
        <v>-0.65126545646606404</v>
      </c>
      <c r="M3382">
        <v>44.481042682102903</v>
      </c>
      <c r="O3382">
        <v>19.9261992619926</v>
      </c>
      <c r="P3382">
        <v>8.6898395721925095</v>
      </c>
    </row>
    <row r="3383" spans="1:17" hidden="1" x14ac:dyDescent="0.3">
      <c r="A3383" t="s">
        <v>6982</v>
      </c>
      <c r="B3383" t="s">
        <v>6983</v>
      </c>
      <c r="C3383" t="str">
        <f>IFERROR(VLOOKUP(Table1[[#This Row],[Ticker]],[1]!Table2[[Symbol]:[Industry]],2,FALSE),"-")</f>
        <v>-</v>
      </c>
      <c r="D3383" t="s">
        <v>6698</v>
      </c>
      <c r="E3383">
        <v>56.916975311999998</v>
      </c>
      <c r="F3383">
        <v>48.59</v>
      </c>
      <c r="G3383">
        <v>164.72060359788301</v>
      </c>
      <c r="H3383">
        <v>51.085937049430797</v>
      </c>
      <c r="I3383">
        <v>139.87122089498101</v>
      </c>
      <c r="J3383">
        <v>9.21534245214254</v>
      </c>
      <c r="K3383">
        <v>32.093119070333401</v>
      </c>
      <c r="L3383">
        <v>21.858860851851599</v>
      </c>
      <c r="M3383">
        <v>96.369944625409303</v>
      </c>
      <c r="N3383">
        <v>0.44129899947178097</v>
      </c>
      <c r="O3383">
        <v>0</v>
      </c>
      <c r="P3383">
        <v>265.33834586466099</v>
      </c>
      <c r="Q3383">
        <v>0.174183262913568</v>
      </c>
    </row>
    <row r="3384" spans="1:17" hidden="1" x14ac:dyDescent="0.3">
      <c r="A3384" t="s">
        <v>6984</v>
      </c>
      <c r="B3384" t="s">
        <v>6985</v>
      </c>
      <c r="C3384" t="str">
        <f>IFERROR(VLOOKUP(Table1[[#This Row],[Ticker]],[1]!Table2[[Symbol]:[Industry]],2,FALSE),"-")</f>
        <v>-</v>
      </c>
      <c r="D3384" t="s">
        <v>528</v>
      </c>
      <c r="E3384">
        <v>56.798764400000003</v>
      </c>
      <c r="F3384">
        <v>47.62</v>
      </c>
      <c r="G3384">
        <v>-58.047377417085897</v>
      </c>
      <c r="H3384">
        <v>18.691037106309999</v>
      </c>
      <c r="I3384">
        <v>-41.558395010436499</v>
      </c>
      <c r="J3384">
        <v>26.736686443584599</v>
      </c>
      <c r="K3384">
        <v>43.656657888490301</v>
      </c>
      <c r="L3384">
        <v>48.0363267742921</v>
      </c>
      <c r="M3384">
        <v>78.201244176373294</v>
      </c>
      <c r="N3384">
        <v>1.28179826544167</v>
      </c>
      <c r="O3384">
        <v>69.004619907601807</v>
      </c>
      <c r="P3384">
        <v>59.852299429338601</v>
      </c>
      <c r="Q3384">
        <v>0.165747019991351</v>
      </c>
    </row>
    <row r="3385" spans="1:17" hidden="1" x14ac:dyDescent="0.3">
      <c r="A3385" t="s">
        <v>6986</v>
      </c>
      <c r="B3385" t="s">
        <v>6987</v>
      </c>
      <c r="C3385" t="str">
        <f>IFERROR(VLOOKUP(Table1[[#This Row],[Ticker]],[1]!Table2[[Symbol]:[Industry]],2,FALSE),"-")</f>
        <v>-</v>
      </c>
      <c r="D3385" t="s">
        <v>528</v>
      </c>
      <c r="E3385">
        <v>56.795639399999999</v>
      </c>
      <c r="F3385">
        <v>44.55</v>
      </c>
      <c r="G3385">
        <v>78.900860499451298</v>
      </c>
      <c r="H3385">
        <v>-2.5884188905647401</v>
      </c>
      <c r="I3385">
        <v>30.656146776277801</v>
      </c>
      <c r="J3385">
        <v>-1.8356995479980001</v>
      </c>
      <c r="K3385">
        <v>41.437245947761902</v>
      </c>
      <c r="L3385">
        <v>34.337151270959502</v>
      </c>
      <c r="M3385">
        <v>58.780507451756897</v>
      </c>
      <c r="N3385">
        <v>0.60357776368632399</v>
      </c>
      <c r="O3385">
        <v>15.6004489337822</v>
      </c>
      <c r="P3385">
        <v>121.862549800796</v>
      </c>
      <c r="Q3385">
        <v>5.7132636018986001E-2</v>
      </c>
    </row>
    <row r="3386" spans="1:17" hidden="1" x14ac:dyDescent="0.3">
      <c r="A3386" t="s">
        <v>6988</v>
      </c>
      <c r="B3386" t="s">
        <v>6989</v>
      </c>
      <c r="C3386" t="str">
        <f>IFERROR(VLOOKUP(Table1[[#This Row],[Ticker]],[1]!Table2[[Symbol]:[Industry]],2,FALSE),"-")</f>
        <v>-</v>
      </c>
      <c r="D3386" t="s">
        <v>46</v>
      </c>
      <c r="E3386">
        <v>56.744880000000002</v>
      </c>
      <c r="F3386">
        <v>299.85000000000002</v>
      </c>
      <c r="G3386">
        <v>224.249922763565</v>
      </c>
      <c r="H3386">
        <v>32.120421893882998</v>
      </c>
      <c r="I3386">
        <v>219.038933039954</v>
      </c>
      <c r="J3386">
        <v>-1.1390703345148501</v>
      </c>
      <c r="K3386">
        <v>238.37595060107199</v>
      </c>
      <c r="L3386">
        <v>147.873013638798</v>
      </c>
      <c r="M3386">
        <v>74.533344215650999</v>
      </c>
      <c r="N3386">
        <v>0.7265625</v>
      </c>
      <c r="O3386">
        <v>16.491579122894699</v>
      </c>
      <c r="P3386">
        <v>308.79345603271901</v>
      </c>
    </row>
    <row r="3387" spans="1:17" hidden="1" x14ac:dyDescent="0.3">
      <c r="A3387" t="s">
        <v>6990</v>
      </c>
      <c r="B3387" t="s">
        <v>6991</v>
      </c>
      <c r="C3387" t="str">
        <f>IFERROR(VLOOKUP(Table1[[#This Row],[Ticker]],[1]!Table2[[Symbol]:[Industry]],2,FALSE),"-")</f>
        <v>-</v>
      </c>
      <c r="D3387" t="s">
        <v>669</v>
      </c>
      <c r="E3387">
        <v>56.588000000000001</v>
      </c>
      <c r="F3387">
        <v>40.99</v>
      </c>
      <c r="G3387">
        <v>37.201131895111899</v>
      </c>
      <c r="H3387">
        <v>-9.1788707380629599</v>
      </c>
      <c r="I3387">
        <v>10.0843875854091</v>
      </c>
      <c r="J3387">
        <v>1.9731745634443201</v>
      </c>
      <c r="K3387">
        <v>40.048142656261497</v>
      </c>
      <c r="L3387">
        <v>33.648600358141302</v>
      </c>
      <c r="M3387">
        <v>44.245055967540701</v>
      </c>
      <c r="N3387">
        <v>0.23312055183232699</v>
      </c>
      <c r="O3387">
        <v>22.0053671627226</v>
      </c>
      <c r="P3387">
        <v>75.170940170940199</v>
      </c>
      <c r="Q3387">
        <v>0.12525808927017601</v>
      </c>
    </row>
    <row r="3388" spans="1:17" hidden="1" x14ac:dyDescent="0.3">
      <c r="A3388" t="s">
        <v>6992</v>
      </c>
      <c r="B3388" t="s">
        <v>6993</v>
      </c>
      <c r="C3388" t="str">
        <f>IFERROR(VLOOKUP(Table1[[#This Row],[Ticker]],[1]!Table2[[Symbol]:[Industry]],2,FALSE),"-")</f>
        <v>-</v>
      </c>
      <c r="D3388" t="s">
        <v>528</v>
      </c>
      <c r="E3388">
        <v>56.525112179999901</v>
      </c>
      <c r="F3388">
        <v>15.7</v>
      </c>
      <c r="G3388">
        <v>176.84709136639401</v>
      </c>
      <c r="H3388">
        <v>26.516611396115501</v>
      </c>
      <c r="I3388">
        <v>173.67309120006101</v>
      </c>
      <c r="J3388">
        <v>8.8884021929576704</v>
      </c>
      <c r="K3388">
        <v>12.19292641959</v>
      </c>
      <c r="L3388">
        <v>8.9610856365982894</v>
      </c>
      <c r="M3388">
        <v>99.709176403480996</v>
      </c>
      <c r="N3388">
        <v>1.3146457914180201</v>
      </c>
      <c r="O3388">
        <v>2.1656050955413999</v>
      </c>
      <c r="P3388">
        <v>336.386366946642</v>
      </c>
      <c r="Q3388">
        <v>2.3660529037287999E-2</v>
      </c>
    </row>
    <row r="3389" spans="1:17" hidden="1" x14ac:dyDescent="0.3">
      <c r="A3389" t="s">
        <v>6994</v>
      </c>
      <c r="B3389" t="s">
        <v>6995</v>
      </c>
      <c r="C3389" t="str">
        <f>IFERROR(VLOOKUP(Table1[[#This Row],[Ticker]],[1]!Table2[[Symbol]:[Industry]],2,FALSE),"-")</f>
        <v>-</v>
      </c>
      <c r="D3389" t="s">
        <v>528</v>
      </c>
      <c r="E3389">
        <v>56.4912828</v>
      </c>
      <c r="F3389">
        <v>14.62</v>
      </c>
      <c r="G3389">
        <v>70.784451958027603</v>
      </c>
      <c r="H3389">
        <v>26.5908812280592</v>
      </c>
      <c r="I3389">
        <v>38.322735612078297</v>
      </c>
      <c r="J3389">
        <v>13.580929665485099</v>
      </c>
      <c r="K3389">
        <v>11.523247514442</v>
      </c>
      <c r="L3389">
        <v>9.7677215238339699</v>
      </c>
      <c r="M3389">
        <v>87.020814572005804</v>
      </c>
      <c r="N3389">
        <v>0.46156494302856899</v>
      </c>
      <c r="O3389">
        <v>0</v>
      </c>
      <c r="P3389">
        <v>126.31578947368401</v>
      </c>
      <c r="Q3389">
        <v>0.10371659671045499</v>
      </c>
    </row>
    <row r="3390" spans="1:17" hidden="1" x14ac:dyDescent="0.3">
      <c r="A3390" t="s">
        <v>6996</v>
      </c>
      <c r="B3390" t="s">
        <v>6997</v>
      </c>
      <c r="C3390" t="str">
        <f>IFERROR(VLOOKUP(Table1[[#This Row],[Ticker]],[1]!Table2[[Symbol]:[Industry]],2,FALSE),"-")</f>
        <v>-</v>
      </c>
      <c r="D3390" t="s">
        <v>139</v>
      </c>
      <c r="E3390">
        <v>56.357599999999998</v>
      </c>
      <c r="F3390">
        <v>51.9</v>
      </c>
      <c r="G3390">
        <v>21.9457814211315</v>
      </c>
      <c r="H3390">
        <v>-0.856550970440489</v>
      </c>
      <c r="I3390">
        <v>29.3613457208135</v>
      </c>
      <c r="J3390">
        <v>2.8609296654851399</v>
      </c>
      <c r="K3390">
        <v>48.405729494319502</v>
      </c>
      <c r="L3390">
        <v>42.024438167750702</v>
      </c>
      <c r="M3390">
        <v>64.622124225652001</v>
      </c>
      <c r="N3390">
        <v>0.470767335505827</v>
      </c>
      <c r="O3390">
        <v>15.9730250481695</v>
      </c>
      <c r="P3390">
        <v>85.0267379679144</v>
      </c>
      <c r="Q3390">
        <v>4.5910541620333999E-2</v>
      </c>
    </row>
    <row r="3391" spans="1:17" hidden="1" x14ac:dyDescent="0.3">
      <c r="A3391" t="s">
        <v>6998</v>
      </c>
      <c r="B3391" t="s">
        <v>6999</v>
      </c>
      <c r="C3391" t="str">
        <f>IFERROR(VLOOKUP(Table1[[#This Row],[Ticker]],[1]!Table2[[Symbol]:[Industry]],2,FALSE),"-")</f>
        <v>-</v>
      </c>
      <c r="D3391" t="s">
        <v>124</v>
      </c>
      <c r="E3391">
        <v>56.317500000000003</v>
      </c>
      <c r="F3391">
        <v>73.55</v>
      </c>
      <c r="G3391">
        <v>28.919681758126199</v>
      </c>
      <c r="H3391">
        <v>6.1815285049340503</v>
      </c>
      <c r="I3391">
        <v>-4.3352272824815303</v>
      </c>
      <c r="J3391">
        <v>4.75572588604643</v>
      </c>
      <c r="K3391">
        <v>72.147911839444106</v>
      </c>
      <c r="L3391">
        <v>65.203268713899206</v>
      </c>
      <c r="M3391">
        <v>65.247782670023796</v>
      </c>
      <c r="N3391">
        <v>0.85077564684926998</v>
      </c>
      <c r="O3391">
        <v>32.5628823929299</v>
      </c>
      <c r="P3391">
        <v>83.645443196005004</v>
      </c>
      <c r="Q3391">
        <v>9.4218661388893996E-2</v>
      </c>
    </row>
    <row r="3392" spans="1:17" hidden="1" x14ac:dyDescent="0.3">
      <c r="A3392" t="s">
        <v>7000</v>
      </c>
      <c r="B3392" t="s">
        <v>7001</v>
      </c>
      <c r="C3392" t="str">
        <f>IFERROR(VLOOKUP(Table1[[#This Row],[Ticker]],[1]!Table2[[Symbol]:[Industry]],2,FALSE),"-")</f>
        <v>-</v>
      </c>
      <c r="D3392" t="s">
        <v>2954</v>
      </c>
      <c r="E3392">
        <v>56.240250000000003</v>
      </c>
      <c r="F3392">
        <v>100.6</v>
      </c>
      <c r="G3392">
        <v>-30.327653011903699</v>
      </c>
      <c r="H3392">
        <v>-4.2958239742529098</v>
      </c>
      <c r="I3392">
        <v>-4.41020717889874</v>
      </c>
      <c r="J3392">
        <v>-2.8547566090246499</v>
      </c>
      <c r="K3392">
        <v>104.695700720235</v>
      </c>
      <c r="L3392">
        <v>98.475085489431095</v>
      </c>
      <c r="M3392">
        <v>44.404772684569402</v>
      </c>
      <c r="N3392">
        <v>0.25591784221188701</v>
      </c>
      <c r="O3392">
        <v>59.025844930417399</v>
      </c>
      <c r="P3392">
        <v>39.258028792912498</v>
      </c>
    </row>
    <row r="3393" spans="1:17" hidden="1" x14ac:dyDescent="0.3">
      <c r="A3393" t="s">
        <v>7002</v>
      </c>
      <c r="B3393" t="s">
        <v>7003</v>
      </c>
      <c r="C3393" t="str">
        <f>IFERROR(VLOOKUP(Table1[[#This Row],[Ticker]],[1]!Table2[[Symbol]:[Industry]],2,FALSE),"-")</f>
        <v>-</v>
      </c>
      <c r="D3393" t="s">
        <v>7004</v>
      </c>
      <c r="E3393">
        <v>56.106000000000002</v>
      </c>
      <c r="F3393">
        <v>98.18</v>
      </c>
      <c r="G3393">
        <v>100.70523868110899</v>
      </c>
      <c r="H3393">
        <v>3.2556176794326501</v>
      </c>
      <c r="I3393">
        <v>49.124677414192497</v>
      </c>
      <c r="J3393">
        <v>8.9374452628953893</v>
      </c>
      <c r="K3393">
        <v>93.365138635033802</v>
      </c>
      <c r="L3393">
        <v>77.682502060312601</v>
      </c>
      <c r="M3393">
        <v>61.316435333099001</v>
      </c>
      <c r="N3393">
        <v>1.38617913616807</v>
      </c>
      <c r="O3393">
        <v>29.048686086779298</v>
      </c>
      <c r="P3393">
        <v>175.786516853932</v>
      </c>
      <c r="Q3393">
        <v>0.14195592825481901</v>
      </c>
    </row>
    <row r="3394" spans="1:17" hidden="1" x14ac:dyDescent="0.3">
      <c r="A3394" t="s">
        <v>7005</v>
      </c>
      <c r="B3394" t="s">
        <v>7006</v>
      </c>
      <c r="C3394" t="str">
        <f>IFERROR(VLOOKUP(Table1[[#This Row],[Ticker]],[1]!Table2[[Symbol]:[Industry]],2,FALSE),"-")</f>
        <v>-</v>
      </c>
      <c r="D3394" t="s">
        <v>283</v>
      </c>
      <c r="E3394">
        <v>56.08737</v>
      </c>
      <c r="F3394">
        <v>171</v>
      </c>
      <c r="G3394">
        <v>17.147202197267699</v>
      </c>
      <c r="H3394">
        <v>-2.8664177571086098</v>
      </c>
      <c r="I3394">
        <v>-14.477383976362299</v>
      </c>
      <c r="J3394">
        <v>-1.3477141497160401</v>
      </c>
      <c r="K3394">
        <v>168.49932722797399</v>
      </c>
      <c r="L3394">
        <v>160.588494665116</v>
      </c>
      <c r="M3394">
        <v>47.221733385157101</v>
      </c>
      <c r="N3394">
        <v>1.76524128364499</v>
      </c>
      <c r="O3394">
        <v>34.502923976608102</v>
      </c>
      <c r="P3394">
        <v>55.1020408163265</v>
      </c>
      <c r="Q3394">
        <v>0.112911843896811</v>
      </c>
    </row>
    <row r="3395" spans="1:17" hidden="1" x14ac:dyDescent="0.3">
      <c r="A3395" t="s">
        <v>7007</v>
      </c>
      <c r="B3395" t="s">
        <v>7008</v>
      </c>
      <c r="C3395" t="str">
        <f>IFERROR(VLOOKUP(Table1[[#This Row],[Ticker]],[1]!Table2[[Symbol]:[Industry]],2,FALSE),"-")</f>
        <v>-</v>
      </c>
      <c r="D3395" t="s">
        <v>359</v>
      </c>
      <c r="E3395">
        <v>56.084789733999997</v>
      </c>
      <c r="F3395">
        <v>37.94</v>
      </c>
      <c r="G3395">
        <v>-25.783120622577702</v>
      </c>
      <c r="H3395">
        <v>-9.0142102596098201</v>
      </c>
      <c r="I3395">
        <v>-25.2213273031245</v>
      </c>
      <c r="J3395">
        <v>-1.19100489696615</v>
      </c>
      <c r="K3395">
        <v>40.639936977578998</v>
      </c>
      <c r="L3395">
        <v>43.921547753455798</v>
      </c>
      <c r="M3395">
        <v>47.324598014290203</v>
      </c>
      <c r="N3395">
        <v>0.32523527642226702</v>
      </c>
      <c r="O3395">
        <v>56.841601006993201</v>
      </c>
      <c r="P3395">
        <v>22.2767560943586</v>
      </c>
      <c r="Q3395">
        <v>-1.417029080138E-3</v>
      </c>
    </row>
    <row r="3396" spans="1:17" hidden="1" x14ac:dyDescent="0.3">
      <c r="A3396" t="s">
        <v>7009</v>
      </c>
      <c r="B3396" t="s">
        <v>7010</v>
      </c>
      <c r="C3396" t="str">
        <f>IFERROR(VLOOKUP(Table1[[#This Row],[Ticker]],[1]!Table2[[Symbol]:[Industry]],2,FALSE),"-")</f>
        <v>-</v>
      </c>
      <c r="D3396" t="s">
        <v>80</v>
      </c>
      <c r="E3396">
        <v>55.983133023999997</v>
      </c>
      <c r="F3396">
        <v>18.11</v>
      </c>
      <c r="G3396">
        <v>124.102421779701</v>
      </c>
      <c r="H3396">
        <v>64.258646478131496</v>
      </c>
      <c r="I3396">
        <v>41.992956028460299</v>
      </c>
      <c r="J3396">
        <v>64.282302384859506</v>
      </c>
      <c r="K3396">
        <v>11.8250404539671</v>
      </c>
      <c r="L3396">
        <v>10.115272917349399</v>
      </c>
      <c r="M3396">
        <v>96.049301241315703</v>
      </c>
      <c r="N3396">
        <v>3.5809782388010198</v>
      </c>
      <c r="O3396">
        <v>5.1352843732744402</v>
      </c>
      <c r="P3396">
        <v>194.47154471544701</v>
      </c>
      <c r="Q3396">
        <v>7.4968094684332007E-2</v>
      </c>
    </row>
    <row r="3397" spans="1:17" hidden="1" x14ac:dyDescent="0.3">
      <c r="A3397" t="s">
        <v>7011</v>
      </c>
      <c r="B3397" t="s">
        <v>7012</v>
      </c>
      <c r="C3397" t="str">
        <f>IFERROR(VLOOKUP(Table1[[#This Row],[Ticker]],[1]!Table2[[Symbol]:[Industry]],2,FALSE),"-")</f>
        <v>-</v>
      </c>
      <c r="D3397" t="s">
        <v>2805</v>
      </c>
      <c r="E3397">
        <v>55.941061940999901</v>
      </c>
      <c r="F3397">
        <v>3.15</v>
      </c>
      <c r="G3397">
        <v>3.1471475180978001</v>
      </c>
      <c r="H3397">
        <v>-10.959819052052801</v>
      </c>
      <c r="I3397">
        <v>-49.842019340997702</v>
      </c>
      <c r="J3397">
        <v>-3.2732166759782602</v>
      </c>
      <c r="K3397">
        <v>3.3965343801141898</v>
      </c>
      <c r="L3397">
        <v>3.60406955544856</v>
      </c>
      <c r="M3397">
        <v>46.679871602767498</v>
      </c>
      <c r="N3397">
        <v>0.60321547619099003</v>
      </c>
      <c r="O3397">
        <v>116.19047619047601</v>
      </c>
      <c r="P3397">
        <v>48.584905660377302</v>
      </c>
      <c r="Q3397">
        <v>2.9960975103206999E-2</v>
      </c>
    </row>
    <row r="3398" spans="1:17" hidden="1" x14ac:dyDescent="0.3">
      <c r="A3398" t="s">
        <v>7013</v>
      </c>
      <c r="B3398" t="s">
        <v>7014</v>
      </c>
      <c r="C3398" t="str">
        <f>IFERROR(VLOOKUP(Table1[[#This Row],[Ticker]],[1]!Table2[[Symbol]:[Industry]],2,FALSE),"-")</f>
        <v>-</v>
      </c>
      <c r="D3398" t="s">
        <v>262</v>
      </c>
      <c r="E3398">
        <v>55.852800000000002</v>
      </c>
      <c r="F3398">
        <v>803.75</v>
      </c>
      <c r="G3398">
        <v>-41.961098721354801</v>
      </c>
      <c r="H3398">
        <v>26.8519862408656</v>
      </c>
      <c r="I3398">
        <v>4.1664749243218901</v>
      </c>
      <c r="J3398">
        <v>26.467304866537901</v>
      </c>
      <c r="K3398">
        <v>720.97156271355004</v>
      </c>
      <c r="L3398">
        <v>749.29036102427301</v>
      </c>
      <c r="M3398">
        <v>80.639632074922801</v>
      </c>
      <c r="N3398">
        <v>4.1346811819595599</v>
      </c>
      <c r="O3398">
        <v>26.905132192846001</v>
      </c>
      <c r="P3398">
        <v>33.9583333333333</v>
      </c>
      <c r="Q3398">
        <v>0.123283443244234</v>
      </c>
    </row>
    <row r="3399" spans="1:17" hidden="1" x14ac:dyDescent="0.3">
      <c r="A3399" t="s">
        <v>7015</v>
      </c>
      <c r="B3399" t="s">
        <v>7016</v>
      </c>
      <c r="C3399" t="str">
        <f>IFERROR(VLOOKUP(Table1[[#This Row],[Ticker]],[1]!Table2[[Symbol]:[Industry]],2,FALSE),"-")</f>
        <v>-</v>
      </c>
      <c r="D3399" t="s">
        <v>2262</v>
      </c>
      <c r="E3399">
        <v>55.585863449999998</v>
      </c>
      <c r="F3399">
        <v>57.2</v>
      </c>
      <c r="G3399">
        <v>-5.5514327262705603</v>
      </c>
      <c r="H3399">
        <v>19.327125897960698</v>
      </c>
      <c r="I3399">
        <v>0.27226637328797798</v>
      </c>
      <c r="J3399">
        <v>-5.10382804376595</v>
      </c>
      <c r="K3399">
        <v>52.348180730845698</v>
      </c>
      <c r="L3399">
        <v>49.782400769585202</v>
      </c>
      <c r="M3399">
        <v>40.955881966919499</v>
      </c>
      <c r="N3399">
        <v>0.32082262210796902</v>
      </c>
      <c r="O3399">
        <v>12.937062937062899</v>
      </c>
      <c r="P3399">
        <v>43</v>
      </c>
      <c r="Q3399">
        <v>2.0863982677242002E-2</v>
      </c>
    </row>
    <row r="3400" spans="1:17" hidden="1" x14ac:dyDescent="0.3">
      <c r="A3400" t="s">
        <v>7017</v>
      </c>
      <c r="B3400" t="s">
        <v>7018</v>
      </c>
      <c r="C3400" t="str">
        <f>IFERROR(VLOOKUP(Table1[[#This Row],[Ticker]],[1]!Table2[[Symbol]:[Industry]],2,FALSE),"-")</f>
        <v>-</v>
      </c>
      <c r="D3400" t="s">
        <v>473</v>
      </c>
      <c r="E3400">
        <v>55.525251329999897</v>
      </c>
      <c r="F3400">
        <v>5.09</v>
      </c>
      <c r="G3400">
        <v>122.21595313283601</v>
      </c>
      <c r="H3400">
        <v>17.617365246323999</v>
      </c>
      <c r="I3400">
        <v>59.001518073968199</v>
      </c>
      <c r="J3400">
        <v>-10.2459004571067</v>
      </c>
      <c r="K3400">
        <v>4.9773413175906498</v>
      </c>
      <c r="L3400">
        <v>3.8289301689644999</v>
      </c>
      <c r="M3400">
        <v>34.448955355351004</v>
      </c>
      <c r="N3400">
        <v>0.214120974441043</v>
      </c>
      <c r="O3400">
        <v>21.218074656188598</v>
      </c>
      <c r="P3400">
        <v>185.955056179775</v>
      </c>
      <c r="Q3400">
        <v>0.106551114947273</v>
      </c>
    </row>
    <row r="3401" spans="1:17" hidden="1" x14ac:dyDescent="0.3">
      <c r="A3401" t="s">
        <v>7019</v>
      </c>
      <c r="B3401" t="s">
        <v>7020</v>
      </c>
      <c r="C3401" t="str">
        <f>IFERROR(VLOOKUP(Table1[[#This Row],[Ticker]],[1]!Table2[[Symbol]:[Industry]],2,FALSE),"-")</f>
        <v>-</v>
      </c>
      <c r="D3401" t="s">
        <v>139</v>
      </c>
      <c r="E3401">
        <v>55.40766</v>
      </c>
      <c r="F3401">
        <v>14.52</v>
      </c>
      <c r="G3401">
        <v>-35.5397153606838</v>
      </c>
      <c r="H3401">
        <v>-2.9355861030592698</v>
      </c>
      <c r="I3401">
        <v>-18.286149468296099</v>
      </c>
      <c r="J3401">
        <v>-1.8129247819542</v>
      </c>
      <c r="K3401">
        <v>15.0017556025344</v>
      </c>
      <c r="L3401">
        <v>16.0259002946236</v>
      </c>
      <c r="M3401">
        <v>48.909486974410498</v>
      </c>
      <c r="N3401">
        <v>0.33541094325267701</v>
      </c>
      <c r="O3401">
        <v>77.685950413223097</v>
      </c>
      <c r="P3401">
        <v>16.626506024096301</v>
      </c>
      <c r="Q3401">
        <v>-3.2172865405104001E-2</v>
      </c>
    </row>
    <row r="3402" spans="1:17" hidden="1" x14ac:dyDescent="0.3">
      <c r="A3402" t="s">
        <v>7021</v>
      </c>
      <c r="B3402" t="s">
        <v>7022</v>
      </c>
      <c r="C3402" t="str">
        <f>IFERROR(VLOOKUP(Table1[[#This Row],[Ticker]],[1]!Table2[[Symbol]:[Industry]],2,FALSE),"-")</f>
        <v>-</v>
      </c>
      <c r="D3402" t="s">
        <v>139</v>
      </c>
      <c r="E3402">
        <v>55.357694522000003</v>
      </c>
      <c r="F3402">
        <v>10.1</v>
      </c>
      <c r="G3402">
        <v>39.983654272698303</v>
      </c>
      <c r="H3402">
        <v>45.5473500256238</v>
      </c>
      <c r="I3402">
        <v>34.401678137993798</v>
      </c>
      <c r="J3402">
        <v>20.019619841807501</v>
      </c>
      <c r="K3402">
        <v>7.1458189642581402</v>
      </c>
      <c r="L3402">
        <v>6.6745180004833404</v>
      </c>
      <c r="M3402">
        <v>94.907270590402902</v>
      </c>
      <c r="N3402">
        <v>1.5001054051615299</v>
      </c>
      <c r="O3402">
        <v>6.4356435643564396</v>
      </c>
      <c r="P3402">
        <v>90.566037735848994</v>
      </c>
      <c r="Q3402">
        <v>2.4125180690432999E-2</v>
      </c>
    </row>
    <row r="3403" spans="1:17" hidden="1" x14ac:dyDescent="0.3">
      <c r="A3403" t="s">
        <v>7023</v>
      </c>
      <c r="B3403" t="s">
        <v>7024</v>
      </c>
      <c r="C3403" t="str">
        <f>IFERROR(VLOOKUP(Table1[[#This Row],[Ticker]],[1]!Table2[[Symbol]:[Industry]],2,FALSE),"-")</f>
        <v>-</v>
      </c>
      <c r="D3403" t="s">
        <v>2205</v>
      </c>
      <c r="E3403">
        <v>55.2864</v>
      </c>
      <c r="F3403">
        <v>163.5</v>
      </c>
      <c r="G3403">
        <v>254.94163746597499</v>
      </c>
      <c r="H3403">
        <v>50.580525241004203</v>
      </c>
      <c r="I3403">
        <v>167.2836260979</v>
      </c>
      <c r="J3403">
        <v>2.1721879436308398</v>
      </c>
      <c r="K3403">
        <v>109.465895413719</v>
      </c>
      <c r="L3403">
        <v>76.009264208806499</v>
      </c>
      <c r="M3403">
        <v>97.317027325469198</v>
      </c>
      <c r="N3403">
        <v>0.19067796610169399</v>
      </c>
      <c r="O3403">
        <v>0</v>
      </c>
      <c r="P3403">
        <v>395.45454545454498</v>
      </c>
      <c r="Q3403">
        <v>0.12900514546681399</v>
      </c>
    </row>
    <row r="3404" spans="1:17" hidden="1" x14ac:dyDescent="0.3">
      <c r="A3404" t="s">
        <v>7025</v>
      </c>
      <c r="B3404" t="s">
        <v>7026</v>
      </c>
      <c r="C3404" t="str">
        <f>IFERROR(VLOOKUP(Table1[[#This Row],[Ticker]],[1]!Table2[[Symbol]:[Industry]],2,FALSE),"-")</f>
        <v>-</v>
      </c>
      <c r="D3404" t="s">
        <v>72</v>
      </c>
      <c r="E3404">
        <v>55.216163999999999</v>
      </c>
      <c r="F3404">
        <v>20.190000000000001</v>
      </c>
      <c r="G3404">
        <v>-22.938848061568599</v>
      </c>
      <c r="H3404">
        <v>-0.87578543860743996</v>
      </c>
      <c r="I3404">
        <v>-28.029652603257802</v>
      </c>
      <c r="J3404">
        <v>4.0288883218158897</v>
      </c>
      <c r="K3404">
        <v>19.894670108271999</v>
      </c>
      <c r="L3404">
        <v>20.654233711915801</v>
      </c>
      <c r="M3404">
        <v>66.913029405751701</v>
      </c>
      <c r="N3404">
        <v>0.36294787992817101</v>
      </c>
      <c r="O3404">
        <v>76.8202080237741</v>
      </c>
      <c r="P3404">
        <v>18.764705882352899</v>
      </c>
      <c r="Q3404">
        <v>0.13190347644206399</v>
      </c>
    </row>
    <row r="3405" spans="1:17" hidden="1" x14ac:dyDescent="0.3">
      <c r="A3405" t="s">
        <v>7027</v>
      </c>
      <c r="B3405" t="s">
        <v>7028</v>
      </c>
      <c r="C3405" t="str">
        <f>IFERROR(VLOOKUP(Table1[[#This Row],[Ticker]],[1]!Table2[[Symbol]:[Industry]],2,FALSE),"-")</f>
        <v>-</v>
      </c>
      <c r="D3405" t="s">
        <v>262</v>
      </c>
      <c r="E3405">
        <v>55.210577000000001</v>
      </c>
      <c r="F3405">
        <v>53</v>
      </c>
      <c r="G3405">
        <v>163.86456397730001</v>
      </c>
      <c r="I3405">
        <v>-33.273423939450304</v>
      </c>
      <c r="K3405">
        <v>53.706138190125102</v>
      </c>
      <c r="L3405">
        <v>38.513103008389599</v>
      </c>
      <c r="M3405">
        <v>19.721633824694301</v>
      </c>
      <c r="N3405">
        <v>1.32013201320132E-2</v>
      </c>
      <c r="O3405">
        <v>50.943396226415103</v>
      </c>
      <c r="P3405">
        <v>209.941520467836</v>
      </c>
    </row>
    <row r="3406" spans="1:17" hidden="1" x14ac:dyDescent="0.3">
      <c r="A3406" t="s">
        <v>7029</v>
      </c>
      <c r="B3406" t="s">
        <v>7030</v>
      </c>
      <c r="C3406" t="str">
        <f>IFERROR(VLOOKUP(Table1[[#This Row],[Ticker]],[1]!Table2[[Symbol]:[Industry]],2,FALSE),"-")</f>
        <v>-</v>
      </c>
      <c r="D3406" t="s">
        <v>743</v>
      </c>
      <c r="E3406">
        <v>54.986265107999998</v>
      </c>
      <c r="F3406">
        <v>450.52</v>
      </c>
      <c r="G3406">
        <v>10.4667134969483</v>
      </c>
      <c r="H3406">
        <v>2.3777877839141301</v>
      </c>
      <c r="I3406">
        <v>-0.91468643366785296</v>
      </c>
      <c r="J3406">
        <v>1.8722505921155199</v>
      </c>
      <c r="K3406">
        <v>413.67164599301498</v>
      </c>
      <c r="L3406">
        <v>378.48230801383698</v>
      </c>
      <c r="M3406">
        <v>51.557362812998498</v>
      </c>
      <c r="N3406">
        <v>3.0961925543687401</v>
      </c>
      <c r="O3406">
        <v>0.75912279144101302</v>
      </c>
      <c r="P3406">
        <v>43.022222222222197</v>
      </c>
    </row>
    <row r="3407" spans="1:17" hidden="1" x14ac:dyDescent="0.3">
      <c r="A3407" t="s">
        <v>7031</v>
      </c>
      <c r="B3407" t="s">
        <v>7032</v>
      </c>
      <c r="C3407" t="str">
        <f>IFERROR(VLOOKUP(Table1[[#This Row],[Ticker]],[1]!Table2[[Symbol]:[Industry]],2,FALSE),"-")</f>
        <v>-</v>
      </c>
      <c r="D3407" t="s">
        <v>335</v>
      </c>
      <c r="E3407">
        <v>54.913024</v>
      </c>
      <c r="F3407">
        <v>101.2</v>
      </c>
      <c r="G3407">
        <v>-49.732611830421298</v>
      </c>
      <c r="H3407">
        <v>-2.2720300221413701</v>
      </c>
      <c r="I3407">
        <v>-41.452688743408601</v>
      </c>
      <c r="J3407">
        <v>-8.0481612436057492</v>
      </c>
      <c r="K3407">
        <v>104.60064379969</v>
      </c>
      <c r="L3407">
        <v>118.34079895627301</v>
      </c>
      <c r="M3407">
        <v>46.215771745632701</v>
      </c>
      <c r="N3407">
        <v>0.74268658587219605</v>
      </c>
      <c r="O3407">
        <v>106.521739130434</v>
      </c>
      <c r="P3407">
        <v>16.5495796383738</v>
      </c>
      <c r="Q3407">
        <v>0.13046549197340601</v>
      </c>
    </row>
    <row r="3408" spans="1:17" hidden="1" x14ac:dyDescent="0.3">
      <c r="A3408" t="s">
        <v>7033</v>
      </c>
      <c r="B3408" t="s">
        <v>7034</v>
      </c>
      <c r="C3408" t="str">
        <f>IFERROR(VLOOKUP(Table1[[#This Row],[Ticker]],[1]!Table2[[Symbol]:[Industry]],2,FALSE),"-")</f>
        <v>-</v>
      </c>
      <c r="D3408" t="s">
        <v>402</v>
      </c>
      <c r="E3408">
        <v>54.854799999999997</v>
      </c>
      <c r="F3408">
        <v>29.54</v>
      </c>
      <c r="G3408">
        <v>32.632676498411001</v>
      </c>
      <c r="H3408">
        <v>17.7389331761111</v>
      </c>
      <c r="I3408">
        <v>-14.9336436334279</v>
      </c>
      <c r="J3408">
        <v>2.7919641482437698</v>
      </c>
      <c r="K3408">
        <v>28.177027603704001</v>
      </c>
      <c r="L3408">
        <v>25.588916645873802</v>
      </c>
      <c r="M3408">
        <v>63.813531374621803</v>
      </c>
      <c r="N3408">
        <v>1.44785862428198</v>
      </c>
      <c r="O3408">
        <v>31.9905213270142</v>
      </c>
      <c r="P3408">
        <v>93.577981651376106</v>
      </c>
      <c r="Q3408">
        <v>0.104113962388862</v>
      </c>
    </row>
    <row r="3409" spans="1:17" hidden="1" x14ac:dyDescent="0.3">
      <c r="A3409" t="s">
        <v>7035</v>
      </c>
      <c r="B3409" t="s">
        <v>7036</v>
      </c>
      <c r="C3409" t="str">
        <f>IFERROR(VLOOKUP(Table1[[#This Row],[Ticker]],[1]!Table2[[Symbol]:[Industry]],2,FALSE),"-")</f>
        <v>-</v>
      </c>
      <c r="D3409" t="s">
        <v>412</v>
      </c>
      <c r="E3409">
        <v>54.849663999999997</v>
      </c>
      <c r="F3409">
        <v>2.68</v>
      </c>
      <c r="G3409">
        <v>-0.29564585314903602</v>
      </c>
      <c r="H3409">
        <v>6.6872397714765901</v>
      </c>
      <c r="I3409">
        <v>-14.4994808386079</v>
      </c>
      <c r="J3409">
        <v>8.2626390671945593</v>
      </c>
      <c r="K3409">
        <v>2.3676347590626401</v>
      </c>
      <c r="L3409">
        <v>2.3520079452651399</v>
      </c>
      <c r="M3409">
        <v>76.474496306619798</v>
      </c>
      <c r="N3409">
        <v>0.75367191835706904</v>
      </c>
      <c r="O3409">
        <v>32.462686567164099</v>
      </c>
      <c r="P3409">
        <v>42.553191489361701</v>
      </c>
      <c r="Q3409">
        <v>8.0648413746264996E-2</v>
      </c>
    </row>
    <row r="3410" spans="1:17" hidden="1" x14ac:dyDescent="0.3">
      <c r="A3410" t="s">
        <v>7037</v>
      </c>
      <c r="B3410" t="s">
        <v>7038</v>
      </c>
      <c r="C3410" t="str">
        <f>IFERROR(VLOOKUP(Table1[[#This Row],[Ticker]],[1]!Table2[[Symbol]:[Industry]],2,FALSE),"-")</f>
        <v>-</v>
      </c>
      <c r="D3410" t="s">
        <v>525</v>
      </c>
      <c r="E3410">
        <v>54.824293215999901</v>
      </c>
      <c r="F3410">
        <v>5.99</v>
      </c>
      <c r="G3410">
        <v>-6.4132308464038301</v>
      </c>
      <c r="H3410">
        <v>-17.066261629083598</v>
      </c>
      <c r="I3410">
        <v>-4.3662380821444797</v>
      </c>
      <c r="J3410">
        <v>-4.5873461965838098</v>
      </c>
      <c r="K3410">
        <v>6.7387258616842596</v>
      </c>
      <c r="L3410">
        <v>7.2222825543388396</v>
      </c>
      <c r="M3410">
        <v>26.635079682339001</v>
      </c>
      <c r="N3410">
        <v>0.34743204948585399</v>
      </c>
      <c r="O3410">
        <v>48.747913188647701</v>
      </c>
      <c r="P3410">
        <v>45.5264772388648</v>
      </c>
      <c r="Q3410">
        <v>1.8868182849723001E-2</v>
      </c>
    </row>
    <row r="3411" spans="1:17" hidden="1" x14ac:dyDescent="0.3">
      <c r="A3411" t="s">
        <v>7039</v>
      </c>
      <c r="B3411" t="s">
        <v>7040</v>
      </c>
      <c r="C3411" t="str">
        <f>IFERROR(VLOOKUP(Table1[[#This Row],[Ticker]],[1]!Table2[[Symbol]:[Industry]],2,FALSE),"-")</f>
        <v>-</v>
      </c>
      <c r="D3411" t="s">
        <v>359</v>
      </c>
      <c r="E3411">
        <v>54.7493444549999</v>
      </c>
      <c r="F3411">
        <v>36.65</v>
      </c>
      <c r="G3411">
        <v>-66.301041423762001</v>
      </c>
      <c r="H3411">
        <v>2.2271764795871798</v>
      </c>
      <c r="I3411">
        <v>-33.222656364018803</v>
      </c>
      <c r="J3411">
        <v>7.4790574515178303</v>
      </c>
      <c r="K3411">
        <v>34.396570298499697</v>
      </c>
      <c r="M3411">
        <v>79.865427339714401</v>
      </c>
      <c r="N3411">
        <v>1.3979522184300299</v>
      </c>
      <c r="O3411">
        <v>67.530695770804897</v>
      </c>
      <c r="P3411">
        <v>21.7607973421926</v>
      </c>
    </row>
    <row r="3412" spans="1:17" hidden="1" x14ac:dyDescent="0.3">
      <c r="A3412" t="s">
        <v>7041</v>
      </c>
      <c r="B3412" t="s">
        <v>7042</v>
      </c>
      <c r="C3412" t="str">
        <f>IFERROR(VLOOKUP(Table1[[#This Row],[Ticker]],[1]!Table2[[Symbol]:[Industry]],2,FALSE),"-")</f>
        <v>-</v>
      </c>
      <c r="D3412" t="s">
        <v>561</v>
      </c>
      <c r="E3412">
        <v>54.720422639999903</v>
      </c>
      <c r="F3412">
        <v>65.36</v>
      </c>
      <c r="G3412">
        <v>27.1625258213178</v>
      </c>
      <c r="H3412">
        <v>15.4814649377096</v>
      </c>
      <c r="I3412">
        <v>-4.0940635930419802</v>
      </c>
      <c r="J3412">
        <v>0.49716049090514802</v>
      </c>
      <c r="K3412">
        <v>62.357078141207403</v>
      </c>
      <c r="L3412">
        <v>57.454605472310597</v>
      </c>
      <c r="M3412">
        <v>60.010828841817997</v>
      </c>
      <c r="N3412">
        <v>1.4463191944487901</v>
      </c>
      <c r="O3412">
        <v>13.219094247246</v>
      </c>
      <c r="P3412">
        <v>73.139072847682101</v>
      </c>
      <c r="Q3412">
        <v>0.121701372296217</v>
      </c>
    </row>
    <row r="3413" spans="1:17" hidden="1" x14ac:dyDescent="0.3">
      <c r="A3413" t="s">
        <v>7043</v>
      </c>
      <c r="B3413" t="s">
        <v>7044</v>
      </c>
      <c r="C3413" t="str">
        <f>IFERROR(VLOOKUP(Table1[[#This Row],[Ticker]],[1]!Table2[[Symbol]:[Industry]],2,FALSE),"-")</f>
        <v>-</v>
      </c>
      <c r="D3413" t="s">
        <v>139</v>
      </c>
      <c r="E3413">
        <v>54.677727425</v>
      </c>
      <c r="F3413">
        <v>18.71</v>
      </c>
      <c r="G3413">
        <v>45.751702580201503</v>
      </c>
      <c r="H3413">
        <v>12.8510505257027</v>
      </c>
      <c r="I3413">
        <v>9.2891529168235998</v>
      </c>
      <c r="J3413">
        <v>3.7343473870041302</v>
      </c>
      <c r="K3413">
        <v>15.509520277732999</v>
      </c>
      <c r="L3413">
        <v>14.4114461017656</v>
      </c>
      <c r="M3413">
        <v>59.0956177801677</v>
      </c>
      <c r="N3413">
        <v>1.3526128674012401</v>
      </c>
      <c r="O3413">
        <v>6.0929983965793699</v>
      </c>
      <c r="P3413">
        <v>103.369565217391</v>
      </c>
      <c r="Q3413">
        <v>7.4023879400222994E-2</v>
      </c>
    </row>
    <row r="3414" spans="1:17" hidden="1" x14ac:dyDescent="0.3">
      <c r="A3414" t="s">
        <v>7045</v>
      </c>
      <c r="B3414" t="s">
        <v>7046</v>
      </c>
      <c r="C3414" t="str">
        <f>IFERROR(VLOOKUP(Table1[[#This Row],[Ticker]],[1]!Table2[[Symbol]:[Industry]],2,FALSE),"-")</f>
        <v>-</v>
      </c>
      <c r="D3414" t="s">
        <v>359</v>
      </c>
      <c r="E3414">
        <v>54.558685369999999</v>
      </c>
      <c r="F3414">
        <v>17.48</v>
      </c>
      <c r="G3414">
        <v>-64.516017936610794</v>
      </c>
      <c r="H3414">
        <v>-13.4268058467707</v>
      </c>
      <c r="I3414">
        <v>-64.170603017966599</v>
      </c>
      <c r="J3414">
        <v>-2.8028683838550599</v>
      </c>
      <c r="K3414">
        <v>20.574676163802302</v>
      </c>
      <c r="L3414">
        <v>27.719639932997602</v>
      </c>
      <c r="M3414">
        <v>32.592876452719899</v>
      </c>
      <c r="N3414">
        <v>0.17829855136119299</v>
      </c>
      <c r="O3414">
        <v>159.382151029748</v>
      </c>
      <c r="P3414">
        <v>6.0679611650485503</v>
      </c>
      <c r="Q3414">
        <v>0.108698620560036</v>
      </c>
    </row>
    <row r="3415" spans="1:17" hidden="1" x14ac:dyDescent="0.3">
      <c r="A3415" t="s">
        <v>7047</v>
      </c>
      <c r="B3415" t="s">
        <v>7048</v>
      </c>
      <c r="C3415" t="str">
        <f>IFERROR(VLOOKUP(Table1[[#This Row],[Ticker]],[1]!Table2[[Symbol]:[Industry]],2,FALSE),"-")</f>
        <v>-</v>
      </c>
      <c r="D3415" t="s">
        <v>528</v>
      </c>
      <c r="E3415">
        <v>54.551696999999997</v>
      </c>
      <c r="F3415">
        <v>1.1100000000000001</v>
      </c>
      <c r="G3415">
        <v>-5.2684290872614596</v>
      </c>
      <c r="H3415">
        <v>-38.843699877110097</v>
      </c>
      <c r="I3415">
        <v>-19.2559387549171</v>
      </c>
      <c r="J3415">
        <v>9.3371201416756104</v>
      </c>
      <c r="K3415">
        <v>1.30857436232595</v>
      </c>
      <c r="L3415">
        <v>1.2125274974223801</v>
      </c>
      <c r="M3415">
        <v>43.873835574217999</v>
      </c>
      <c r="N3415">
        <v>1.03907094000836</v>
      </c>
      <c r="O3415">
        <v>76.5765765765765</v>
      </c>
      <c r="P3415">
        <v>40.5200297145173</v>
      </c>
      <c r="Q3415">
        <v>0.120785555291741</v>
      </c>
    </row>
    <row r="3416" spans="1:17" hidden="1" x14ac:dyDescent="0.3">
      <c r="A3416" t="s">
        <v>7049</v>
      </c>
      <c r="B3416" t="s">
        <v>7050</v>
      </c>
      <c r="C3416" t="str">
        <f>IFERROR(VLOOKUP(Table1[[#This Row],[Ticker]],[1]!Table2[[Symbol]:[Industry]],2,FALSE),"-")</f>
        <v>-</v>
      </c>
      <c r="D3416" t="s">
        <v>3878</v>
      </c>
      <c r="E3416">
        <v>54.53998</v>
      </c>
      <c r="F3416">
        <v>17.57</v>
      </c>
      <c r="G3416">
        <v>-49.936893682967202</v>
      </c>
      <c r="H3416">
        <v>10.9535616848573</v>
      </c>
      <c r="I3416">
        <v>-1.85936301968327</v>
      </c>
      <c r="J3416">
        <v>0.32720532530919499</v>
      </c>
      <c r="K3416">
        <v>15.695053434347599</v>
      </c>
      <c r="L3416">
        <v>15.447206571415499</v>
      </c>
      <c r="M3416">
        <v>68.606672531324406</v>
      </c>
      <c r="N3416">
        <v>0.36915518685427101</v>
      </c>
      <c r="O3416">
        <v>30.848036425725599</v>
      </c>
      <c r="P3416">
        <v>59.727272727272698</v>
      </c>
      <c r="Q3416">
        <v>0.13705829213269899</v>
      </c>
    </row>
    <row r="3417" spans="1:17" hidden="1" x14ac:dyDescent="0.3">
      <c r="A3417" t="s">
        <v>7051</v>
      </c>
      <c r="B3417" t="s">
        <v>7052</v>
      </c>
      <c r="C3417" t="str">
        <f>IFERROR(VLOOKUP(Table1[[#This Row],[Ticker]],[1]!Table2[[Symbol]:[Industry]],2,FALSE),"-")</f>
        <v>-</v>
      </c>
      <c r="D3417" t="s">
        <v>7053</v>
      </c>
      <c r="E3417">
        <v>54.486027179999901</v>
      </c>
      <c r="F3417">
        <v>24.2</v>
      </c>
      <c r="G3417">
        <v>-16.5743477868719</v>
      </c>
      <c r="H3417">
        <v>-12.2394218022438</v>
      </c>
      <c r="I3417">
        <v>-22.944613807571098</v>
      </c>
      <c r="J3417">
        <v>-4.4190703345148501</v>
      </c>
      <c r="K3417">
        <v>26.105325075899199</v>
      </c>
      <c r="L3417">
        <v>25.240197727408201</v>
      </c>
      <c r="M3417">
        <v>31.683212506720501</v>
      </c>
      <c r="N3417">
        <v>0.43332832907971702</v>
      </c>
      <c r="O3417">
        <v>47.851239669421403</v>
      </c>
      <c r="P3417">
        <v>53.164556962025301</v>
      </c>
    </row>
    <row r="3418" spans="1:17" hidden="1" x14ac:dyDescent="0.3">
      <c r="A3418" t="s">
        <v>7054</v>
      </c>
      <c r="B3418" t="s">
        <v>7055</v>
      </c>
      <c r="C3418" t="str">
        <f>IFERROR(VLOOKUP(Table1[[#This Row],[Ticker]],[1]!Table2[[Symbol]:[Industry]],2,FALSE),"-")</f>
        <v>-</v>
      </c>
      <c r="D3418" t="s">
        <v>879</v>
      </c>
      <c r="E3418">
        <v>54.437925</v>
      </c>
      <c r="F3418">
        <v>96.12</v>
      </c>
      <c r="G3418">
        <v>-1.51874788896681</v>
      </c>
      <c r="H3418">
        <v>4.93653191175515</v>
      </c>
      <c r="I3418">
        <v>-4.2763050552834496</v>
      </c>
      <c r="J3418">
        <v>-1.3534216665552601</v>
      </c>
      <c r="K3418">
        <v>93.314784875087398</v>
      </c>
      <c r="L3418">
        <v>88.019314081692002</v>
      </c>
      <c r="M3418">
        <v>58.491385348952598</v>
      </c>
      <c r="N3418">
        <v>0.47910653767818601</v>
      </c>
      <c r="O3418">
        <v>9.3424885559716806</v>
      </c>
      <c r="P3418">
        <v>36.631130063965898</v>
      </c>
      <c r="Q3418">
        <v>8.2190893628141998E-2</v>
      </c>
    </row>
    <row r="3419" spans="1:17" hidden="1" x14ac:dyDescent="0.3">
      <c r="A3419" t="s">
        <v>7056</v>
      </c>
      <c r="B3419" t="s">
        <v>7057</v>
      </c>
      <c r="C3419" t="str">
        <f>IFERROR(VLOOKUP(Table1[[#This Row],[Ticker]],[1]!Table2[[Symbol]:[Industry]],2,FALSE),"-")</f>
        <v>-</v>
      </c>
      <c r="D3419" t="s">
        <v>139</v>
      </c>
      <c r="E3419">
        <v>54.411989759999997</v>
      </c>
      <c r="F3419">
        <v>165.65</v>
      </c>
      <c r="G3419">
        <v>62.852034182801901</v>
      </c>
      <c r="H3419">
        <v>-1.36359031665622</v>
      </c>
      <c r="I3419">
        <v>38.5450774331958</v>
      </c>
      <c r="J3419">
        <v>5.5624661153053498</v>
      </c>
      <c r="K3419">
        <v>156.161499868807</v>
      </c>
      <c r="L3419">
        <v>127.783962000171</v>
      </c>
      <c r="M3419">
        <v>55.030402330527401</v>
      </c>
      <c r="N3419">
        <v>1.3747044900968399</v>
      </c>
      <c r="O3419">
        <v>8.6628433444008301</v>
      </c>
      <c r="P3419">
        <v>109.68354430379701</v>
      </c>
      <c r="Q3419">
        <v>0.104200886790249</v>
      </c>
    </row>
    <row r="3420" spans="1:17" hidden="1" x14ac:dyDescent="0.3">
      <c r="A3420" t="s">
        <v>7058</v>
      </c>
      <c r="B3420" t="s">
        <v>7059</v>
      </c>
      <c r="C3420" t="str">
        <f>IFERROR(VLOOKUP(Table1[[#This Row],[Ticker]],[1]!Table2[[Symbol]:[Industry]],2,FALSE),"-")</f>
        <v>-</v>
      </c>
      <c r="D3420" t="s">
        <v>124</v>
      </c>
      <c r="E3420">
        <v>54.256500000000003</v>
      </c>
      <c r="F3420">
        <v>5.38</v>
      </c>
      <c r="G3420">
        <v>14.471680046010301</v>
      </c>
      <c r="H3420">
        <v>-6.7991303863426298</v>
      </c>
      <c r="I3420">
        <v>-22.318859906575501</v>
      </c>
      <c r="J3420">
        <v>1.32772283436561</v>
      </c>
      <c r="K3420">
        <v>5.2913766935838398</v>
      </c>
      <c r="L3420">
        <v>5.34668008004257</v>
      </c>
      <c r="M3420">
        <v>64.055245283378596</v>
      </c>
      <c r="N3420">
        <v>0.76263750291134602</v>
      </c>
      <c r="O3420">
        <v>77.695167286245294</v>
      </c>
      <c r="P3420">
        <v>65.538461538461505</v>
      </c>
      <c r="Q3420">
        <v>7.7312750414983006E-2</v>
      </c>
    </row>
    <row r="3421" spans="1:17" hidden="1" x14ac:dyDescent="0.3">
      <c r="A3421" t="s">
        <v>7060</v>
      </c>
      <c r="B3421" t="s">
        <v>7061</v>
      </c>
      <c r="C3421" t="str">
        <f>IFERROR(VLOOKUP(Table1[[#This Row],[Ticker]],[1]!Table2[[Symbol]:[Industry]],2,FALSE),"-")</f>
        <v>-</v>
      </c>
      <c r="D3421" t="s">
        <v>7062</v>
      </c>
      <c r="E3421">
        <v>54.033081600000003</v>
      </c>
      <c r="F3421">
        <v>213</v>
      </c>
      <c r="G3421">
        <v>143.31267818995701</v>
      </c>
      <c r="H3421">
        <v>8.7110360574768109</v>
      </c>
      <c r="I3421">
        <v>232.21372978792201</v>
      </c>
      <c r="J3421">
        <v>4.1268181220350799</v>
      </c>
      <c r="K3421">
        <v>167.74783233247501</v>
      </c>
      <c r="L3421">
        <v>113.181904611308</v>
      </c>
      <c r="M3421">
        <v>69.835610100528498</v>
      </c>
      <c r="N3421">
        <v>0.40668896321070203</v>
      </c>
      <c r="O3421">
        <v>0</v>
      </c>
      <c r="P3421">
        <v>326</v>
      </c>
    </row>
    <row r="3422" spans="1:17" hidden="1" x14ac:dyDescent="0.3">
      <c r="A3422" t="s">
        <v>7063</v>
      </c>
      <c r="B3422" t="s">
        <v>7064</v>
      </c>
      <c r="C3422" t="str">
        <f>IFERROR(VLOOKUP(Table1[[#This Row],[Ticker]],[1]!Table2[[Symbol]:[Industry]],2,FALSE),"-")</f>
        <v>-</v>
      </c>
      <c r="D3422" t="s">
        <v>46</v>
      </c>
      <c r="E3422">
        <v>53.871375</v>
      </c>
      <c r="F3422">
        <v>73.59</v>
      </c>
      <c r="G3422">
        <v>15.3836841071173</v>
      </c>
      <c r="H3422">
        <v>-7.6959691557334002</v>
      </c>
      <c r="I3422">
        <v>-34.389950551622597</v>
      </c>
      <c r="J3422">
        <v>-2.2607154139647099</v>
      </c>
      <c r="K3422">
        <v>76.107052576451096</v>
      </c>
      <c r="L3422">
        <v>76.706879631843293</v>
      </c>
      <c r="M3422">
        <v>42.729611944943301</v>
      </c>
      <c r="N3422">
        <v>1.33184569745709</v>
      </c>
      <c r="O3422">
        <v>50.835711373827898</v>
      </c>
      <c r="P3422">
        <v>60.291875408407698</v>
      </c>
      <c r="Q3422">
        <v>5.1056753298162998E-2</v>
      </c>
    </row>
    <row r="3423" spans="1:17" hidden="1" x14ac:dyDescent="0.3">
      <c r="A3423" t="s">
        <v>7065</v>
      </c>
      <c r="B3423" t="s">
        <v>7066</v>
      </c>
      <c r="C3423" t="str">
        <f>IFERROR(VLOOKUP(Table1[[#This Row],[Ticker]],[1]!Table2[[Symbol]:[Industry]],2,FALSE),"-")</f>
        <v>-</v>
      </c>
      <c r="D3423" t="s">
        <v>743</v>
      </c>
      <c r="E3423">
        <v>53.792091599999999</v>
      </c>
      <c r="F3423">
        <v>922.52</v>
      </c>
      <c r="G3423">
        <v>-2.4340493065041899</v>
      </c>
      <c r="H3423">
        <v>0.43821893776017301</v>
      </c>
      <c r="I3423">
        <v>-0.24762302035216699</v>
      </c>
      <c r="J3423">
        <v>0.79613656089811702</v>
      </c>
      <c r="K3423">
        <v>894.72133824548405</v>
      </c>
      <c r="L3423">
        <v>834.37866319022498</v>
      </c>
      <c r="M3423">
        <v>58.819350865168801</v>
      </c>
      <c r="N3423">
        <v>0.74109499314428395</v>
      </c>
      <c r="O3423">
        <v>5.6887655552183096</v>
      </c>
      <c r="P3423">
        <v>31.0211617667944</v>
      </c>
      <c r="Q3423">
        <v>1.3226938830403E-2</v>
      </c>
    </row>
    <row r="3424" spans="1:17" hidden="1" x14ac:dyDescent="0.3">
      <c r="A3424" t="s">
        <v>7067</v>
      </c>
      <c r="B3424" t="s">
        <v>7068</v>
      </c>
      <c r="C3424" t="str">
        <f>IFERROR(VLOOKUP(Table1[[#This Row],[Ticker]],[1]!Table2[[Symbol]:[Industry]],2,FALSE),"-")</f>
        <v>-</v>
      </c>
      <c r="D3424" t="s">
        <v>54</v>
      </c>
      <c r="E3424">
        <v>53.78</v>
      </c>
      <c r="F3424">
        <v>51.98</v>
      </c>
      <c r="G3424">
        <v>31.714475212444199</v>
      </c>
      <c r="H3424">
        <v>-13.0717038059543</v>
      </c>
      <c r="I3424">
        <v>-7.9377438412166299</v>
      </c>
      <c r="J3424">
        <v>0.62062692187114499</v>
      </c>
      <c r="K3424">
        <v>56.778836788082799</v>
      </c>
      <c r="L3424">
        <v>49.178623559650298</v>
      </c>
      <c r="M3424">
        <v>38.6719290117043</v>
      </c>
      <c r="N3424">
        <v>0.16318632169837799</v>
      </c>
      <c r="O3424">
        <v>69.103501346671806</v>
      </c>
      <c r="P3424">
        <v>83.674911660777298</v>
      </c>
      <c r="Q3424">
        <v>5.721890935941E-2</v>
      </c>
    </row>
    <row r="3425" spans="1:17" hidden="1" x14ac:dyDescent="0.3">
      <c r="A3425" t="s">
        <v>7069</v>
      </c>
      <c r="B3425" t="s">
        <v>7070</v>
      </c>
      <c r="C3425" t="str">
        <f>IFERROR(VLOOKUP(Table1[[#This Row],[Ticker]],[1]!Table2[[Symbol]:[Industry]],2,FALSE),"-")</f>
        <v>-</v>
      </c>
      <c r="D3425" t="s">
        <v>412</v>
      </c>
      <c r="E3425">
        <v>53.718249999999998</v>
      </c>
      <c r="F3425">
        <v>14.07</v>
      </c>
      <c r="G3425">
        <v>-93.066279315760397</v>
      </c>
      <c r="H3425">
        <v>-9.6748611411964697E-2</v>
      </c>
      <c r="I3425">
        <v>-22.1669493129865</v>
      </c>
      <c r="J3425">
        <v>-0.14545784338638701</v>
      </c>
      <c r="K3425">
        <v>13.3989143104678</v>
      </c>
      <c r="L3425">
        <v>17.138533146789499</v>
      </c>
      <c r="M3425">
        <v>61.273249100035898</v>
      </c>
      <c r="N3425">
        <v>1.5357624654269499</v>
      </c>
      <c r="O3425">
        <v>194.953802416488</v>
      </c>
      <c r="P3425">
        <v>69.518072289156606</v>
      </c>
      <c r="Q3425">
        <v>1.6400430501585999E-2</v>
      </c>
    </row>
    <row r="3426" spans="1:17" hidden="1" x14ac:dyDescent="0.3">
      <c r="A3426" t="s">
        <v>7071</v>
      </c>
      <c r="B3426" t="s">
        <v>7072</v>
      </c>
      <c r="C3426" t="str">
        <f>IFERROR(VLOOKUP(Table1[[#This Row],[Ticker]],[1]!Table2[[Symbol]:[Industry]],2,FALSE),"-")</f>
        <v>-</v>
      </c>
      <c r="D3426" t="s">
        <v>632</v>
      </c>
      <c r="E3426">
        <v>53.625</v>
      </c>
      <c r="F3426">
        <v>10.23</v>
      </c>
      <c r="G3426">
        <v>-14.1710245479824</v>
      </c>
      <c r="H3426">
        <v>4.6436950808730701</v>
      </c>
      <c r="I3426">
        <v>-2.3244549381874302</v>
      </c>
      <c r="J3426">
        <v>14.794342269527901</v>
      </c>
      <c r="K3426">
        <v>8.6485483151206601</v>
      </c>
      <c r="L3426">
        <v>8.2577262336027797</v>
      </c>
      <c r="M3426">
        <v>80.697656349848401</v>
      </c>
      <c r="N3426">
        <v>0.92551476661342202</v>
      </c>
      <c r="O3426">
        <v>14.5650048875855</v>
      </c>
      <c r="P3426">
        <v>57.384615384615302</v>
      </c>
      <c r="Q3426">
        <v>4.9874142062769997E-3</v>
      </c>
    </row>
    <row r="3427" spans="1:17" hidden="1" x14ac:dyDescent="0.3">
      <c r="A3427" t="s">
        <v>7073</v>
      </c>
      <c r="B3427" t="s">
        <v>7074</v>
      </c>
      <c r="C3427" t="str">
        <f>IFERROR(VLOOKUP(Table1[[#This Row],[Ticker]],[1]!Table2[[Symbol]:[Industry]],2,FALSE),"-")</f>
        <v>-</v>
      </c>
      <c r="D3427" t="s">
        <v>632</v>
      </c>
      <c r="E3427">
        <v>53.518885634999997</v>
      </c>
      <c r="F3427">
        <v>15.37</v>
      </c>
      <c r="G3427">
        <v>-60.216733574748197</v>
      </c>
      <c r="H3427">
        <v>30.155757613395899</v>
      </c>
      <c r="I3427">
        <v>-47.301646670190202</v>
      </c>
      <c r="J3427">
        <v>14.51179497775</v>
      </c>
      <c r="K3427">
        <v>15.085502875572001</v>
      </c>
      <c r="L3427">
        <v>19.550541262752699</v>
      </c>
      <c r="M3427">
        <v>80.612297084501094</v>
      </c>
      <c r="N3427">
        <v>1.1730143737490699</v>
      </c>
      <c r="O3427">
        <v>113.402732595966</v>
      </c>
      <c r="P3427">
        <v>39.600363306085299</v>
      </c>
      <c r="Q3427">
        <v>8.1545055451469999E-3</v>
      </c>
    </row>
    <row r="3428" spans="1:17" hidden="1" x14ac:dyDescent="0.3">
      <c r="A3428" t="s">
        <v>7075</v>
      </c>
      <c r="B3428" t="s">
        <v>7076</v>
      </c>
      <c r="C3428" t="str">
        <f>IFERROR(VLOOKUP(Table1[[#This Row],[Ticker]],[1]!Table2[[Symbol]:[Industry]],2,FALSE),"-")</f>
        <v>-</v>
      </c>
      <c r="D3428" t="s">
        <v>1479</v>
      </c>
      <c r="E3428">
        <v>53.458325000000002</v>
      </c>
      <c r="F3428">
        <v>58.4</v>
      </c>
      <c r="G3428">
        <v>-13.4295835323838</v>
      </c>
      <c r="H3428">
        <v>18.672033689043602</v>
      </c>
      <c r="I3428">
        <v>-5.3754058799708702</v>
      </c>
      <c r="J3428">
        <v>3.72228452684001</v>
      </c>
      <c r="K3428">
        <v>50.563614636717197</v>
      </c>
      <c r="L3428">
        <v>48.849863463734899</v>
      </c>
      <c r="M3428">
        <v>70.913901637689705</v>
      </c>
      <c r="N3428">
        <v>3.6260646192546702</v>
      </c>
      <c r="O3428">
        <v>57.106164383561598</v>
      </c>
      <c r="P3428">
        <v>57.837837837837803</v>
      </c>
      <c r="Q3428">
        <v>-4.2710423715709997E-3</v>
      </c>
    </row>
    <row r="3429" spans="1:17" hidden="1" x14ac:dyDescent="0.3">
      <c r="A3429" t="s">
        <v>7077</v>
      </c>
      <c r="B3429" t="s">
        <v>7078</v>
      </c>
      <c r="C3429" t="str">
        <f>IFERROR(VLOOKUP(Table1[[#This Row],[Ticker]],[1]!Table2[[Symbol]:[Industry]],2,FALSE),"-")</f>
        <v>-</v>
      </c>
      <c r="D3429" t="s">
        <v>121</v>
      </c>
      <c r="E3429">
        <v>53.448</v>
      </c>
      <c r="F3429">
        <v>8.48</v>
      </c>
      <c r="G3429">
        <v>-40.395823834333797</v>
      </c>
      <c r="H3429">
        <v>-7.4691920320140301</v>
      </c>
      <c r="I3429">
        <v>-36.755470852989397</v>
      </c>
      <c r="J3429">
        <v>-2.7594407048852201</v>
      </c>
      <c r="K3429">
        <v>9.0038981702827297</v>
      </c>
      <c r="L3429">
        <v>9.75973442545585</v>
      </c>
      <c r="M3429">
        <v>40.696179431508398</v>
      </c>
      <c r="N3429">
        <v>1.8204913661178701</v>
      </c>
      <c r="O3429">
        <v>80.424528301886795</v>
      </c>
      <c r="P3429">
        <v>1.55688622754492</v>
      </c>
      <c r="Q3429">
        <v>5.02454825562E-4</v>
      </c>
    </row>
    <row r="3430" spans="1:17" hidden="1" x14ac:dyDescent="0.3">
      <c r="A3430" t="s">
        <v>7079</v>
      </c>
      <c r="B3430" t="s">
        <v>7080</v>
      </c>
      <c r="C3430" t="str">
        <f>IFERROR(VLOOKUP(Table1[[#This Row],[Ticker]],[1]!Table2[[Symbol]:[Industry]],2,FALSE),"-")</f>
        <v>-</v>
      </c>
      <c r="D3430" t="s">
        <v>632</v>
      </c>
      <c r="E3430">
        <v>53.394887595999997</v>
      </c>
      <c r="F3430">
        <v>0.87</v>
      </c>
      <c r="G3430">
        <v>-51.3858665085871</v>
      </c>
      <c r="H3430">
        <v>4.0022633418803597</v>
      </c>
      <c r="I3430">
        <v>-61.078953138907103</v>
      </c>
      <c r="J3430">
        <v>-5.5835147789592998</v>
      </c>
      <c r="K3430">
        <v>0.85148376682994498</v>
      </c>
      <c r="L3430">
        <v>1.0676044518127901</v>
      </c>
      <c r="M3430">
        <v>50.688428097994397</v>
      </c>
      <c r="N3430">
        <v>1.5043857168931001</v>
      </c>
      <c r="O3430">
        <v>129.88505747126399</v>
      </c>
      <c r="P3430">
        <v>19.178082191780799</v>
      </c>
      <c r="Q3430">
        <v>6.3959636569955999E-2</v>
      </c>
    </row>
    <row r="3431" spans="1:17" hidden="1" x14ac:dyDescent="0.3">
      <c r="A3431" t="s">
        <v>7081</v>
      </c>
      <c r="B3431" t="s">
        <v>7082</v>
      </c>
      <c r="C3431" t="str">
        <f>IFERROR(VLOOKUP(Table1[[#This Row],[Ticker]],[1]!Table2[[Symbol]:[Industry]],2,FALSE),"-")</f>
        <v>-</v>
      </c>
      <c r="E3431">
        <v>53.373600000000003</v>
      </c>
      <c r="F3431">
        <v>50.4</v>
      </c>
      <c r="G3431">
        <v>1952.8803832122001</v>
      </c>
      <c r="H3431">
        <v>50.348204769470897</v>
      </c>
      <c r="I3431">
        <v>833.24068742591896</v>
      </c>
      <c r="J3431">
        <v>9.2226983122024304</v>
      </c>
      <c r="K3431">
        <v>34.521114187974803</v>
      </c>
      <c r="L3431">
        <v>18.076533193174601</v>
      </c>
      <c r="M3431">
        <v>100</v>
      </c>
      <c r="N3431">
        <v>0.93239399175860604</v>
      </c>
      <c r="O3431">
        <v>0</v>
      </c>
      <c r="P3431">
        <v>1982.6446280991699</v>
      </c>
    </row>
    <row r="3432" spans="1:17" hidden="1" x14ac:dyDescent="0.3">
      <c r="A3432" t="s">
        <v>7083</v>
      </c>
      <c r="B3432" t="s">
        <v>7084</v>
      </c>
      <c r="C3432" t="str">
        <f>IFERROR(VLOOKUP(Table1[[#This Row],[Ticker]],[1]!Table2[[Symbol]:[Industry]],2,FALSE),"-")</f>
        <v>-</v>
      </c>
      <c r="D3432" t="s">
        <v>7085</v>
      </c>
      <c r="E3432">
        <v>53.316899999999997</v>
      </c>
      <c r="F3432">
        <v>259.25</v>
      </c>
      <c r="G3432">
        <v>-26.887260759981299</v>
      </c>
      <c r="H3432">
        <v>-16.077805640627599</v>
      </c>
      <c r="I3432">
        <v>-11.250749499727799</v>
      </c>
      <c r="J3432">
        <v>-1.19859414403866</v>
      </c>
      <c r="M3432">
        <v>33.0986676580035</v>
      </c>
      <c r="O3432">
        <v>40.0192864030858</v>
      </c>
      <c r="P3432">
        <v>19.884393063583801</v>
      </c>
    </row>
    <row r="3433" spans="1:17" hidden="1" x14ac:dyDescent="0.3">
      <c r="A3433" t="s">
        <v>7086</v>
      </c>
      <c r="B3433" t="s">
        <v>7087</v>
      </c>
      <c r="C3433" t="str">
        <f>IFERROR(VLOOKUP(Table1[[#This Row],[Ticker]],[1]!Table2[[Symbol]:[Industry]],2,FALSE),"-")</f>
        <v>-</v>
      </c>
      <c r="D3433" t="s">
        <v>306</v>
      </c>
      <c r="E3433">
        <v>53.314416799999996</v>
      </c>
      <c r="F3433">
        <v>61.68</v>
      </c>
      <c r="G3433">
        <v>-11.1488602715808</v>
      </c>
      <c r="H3433">
        <v>-1.03527507178128</v>
      </c>
      <c r="I3433">
        <v>-19.279202179687498</v>
      </c>
      <c r="J3433">
        <v>-3.2500945722005401</v>
      </c>
      <c r="K3433">
        <v>64.244495614659101</v>
      </c>
      <c r="L3433">
        <v>62.042239147762103</v>
      </c>
      <c r="M3433">
        <v>46.522361925921501</v>
      </c>
      <c r="N3433">
        <v>0.62057140169774505</v>
      </c>
      <c r="O3433">
        <v>23.216601815823601</v>
      </c>
      <c r="P3433">
        <v>37.005775211017301</v>
      </c>
      <c r="Q3433">
        <v>0.106138096704879</v>
      </c>
    </row>
    <row r="3434" spans="1:17" hidden="1" x14ac:dyDescent="0.3">
      <c r="A3434" t="s">
        <v>7088</v>
      </c>
      <c r="B3434" t="s">
        <v>7089</v>
      </c>
      <c r="C3434" t="str">
        <f>IFERROR(VLOOKUP(Table1[[#This Row],[Ticker]],[1]!Table2[[Symbol]:[Industry]],2,FALSE),"-")</f>
        <v>-</v>
      </c>
      <c r="D3434" t="s">
        <v>306</v>
      </c>
      <c r="E3434">
        <v>53.2134</v>
      </c>
      <c r="F3434">
        <v>263.64999999999998</v>
      </c>
      <c r="G3434">
        <v>109.91757329485201</v>
      </c>
      <c r="H3434">
        <v>36.488111409529999</v>
      </c>
      <c r="I3434">
        <v>129.31640303072101</v>
      </c>
      <c r="J3434">
        <v>19.9215357260912</v>
      </c>
      <c r="K3434">
        <v>180.80699110067101</v>
      </c>
      <c r="L3434">
        <v>142.873171337933</v>
      </c>
      <c r="M3434">
        <v>92.271335215140297</v>
      </c>
      <c r="N3434">
        <v>0.75186246418338099</v>
      </c>
      <c r="O3434">
        <v>0</v>
      </c>
      <c r="P3434">
        <v>211.643026004728</v>
      </c>
    </row>
    <row r="3435" spans="1:17" hidden="1" x14ac:dyDescent="0.3">
      <c r="A3435" t="s">
        <v>7090</v>
      </c>
      <c r="B3435" t="s">
        <v>7091</v>
      </c>
      <c r="C3435" t="str">
        <f>IFERROR(VLOOKUP(Table1[[#This Row],[Ticker]],[1]!Table2[[Symbol]:[Industry]],2,FALSE),"-")</f>
        <v>-</v>
      </c>
      <c r="D3435" t="s">
        <v>7092</v>
      </c>
      <c r="E3435">
        <v>53.100684323000003</v>
      </c>
      <c r="F3435">
        <v>38.03</v>
      </c>
      <c r="G3435">
        <v>41.397499135537998</v>
      </c>
      <c r="H3435">
        <v>-26.525834314462699</v>
      </c>
      <c r="I3435">
        <v>-43.701807700786098</v>
      </c>
      <c r="J3435">
        <v>4.2071900532967801</v>
      </c>
      <c r="K3435">
        <v>39.656681168664598</v>
      </c>
      <c r="L3435">
        <v>34.580944301339301</v>
      </c>
      <c r="M3435">
        <v>48.699838412077703</v>
      </c>
      <c r="N3435">
        <v>0.879120879120879</v>
      </c>
      <c r="O3435">
        <v>47.252169339994701</v>
      </c>
      <c r="P3435">
        <v>71.161744022503498</v>
      </c>
    </row>
    <row r="3436" spans="1:17" hidden="1" x14ac:dyDescent="0.3">
      <c r="A3436" t="s">
        <v>7093</v>
      </c>
      <c r="B3436" t="s">
        <v>7094</v>
      </c>
      <c r="C3436" t="str">
        <f>IFERROR(VLOOKUP(Table1[[#This Row],[Ticker]],[1]!Table2[[Symbol]:[Industry]],2,FALSE),"-")</f>
        <v>-</v>
      </c>
      <c r="D3436" t="s">
        <v>121</v>
      </c>
      <c r="E3436">
        <v>53.097964040000001</v>
      </c>
      <c r="F3436">
        <v>2.2000000000000002</v>
      </c>
      <c r="G3436">
        <v>-5.5931859894901201</v>
      </c>
      <c r="H3436">
        <v>-1.87035303188851</v>
      </c>
      <c r="I3436">
        <v>-12.2495918825592</v>
      </c>
      <c r="J3436">
        <v>1.0670674632677399</v>
      </c>
      <c r="K3436">
        <v>2.80531640952095</v>
      </c>
      <c r="L3436">
        <v>2.8492677430408602</v>
      </c>
      <c r="M3436">
        <v>15.3874106226971</v>
      </c>
      <c r="N3436">
        <v>1</v>
      </c>
      <c r="Q3436">
        <v>-0.13535727796024799</v>
      </c>
    </row>
    <row r="3437" spans="1:17" hidden="1" x14ac:dyDescent="0.3">
      <c r="A3437" t="s">
        <v>7095</v>
      </c>
      <c r="B3437" t="s">
        <v>7096</v>
      </c>
      <c r="C3437" t="str">
        <f>IFERROR(VLOOKUP(Table1[[#This Row],[Ticker]],[1]!Table2[[Symbol]:[Industry]],2,FALSE),"-")</f>
        <v>-</v>
      </c>
      <c r="D3437" t="s">
        <v>2598</v>
      </c>
      <c r="E3437">
        <v>53.09562347</v>
      </c>
      <c r="F3437">
        <v>73.099999999999994</v>
      </c>
      <c r="G3437">
        <v>116.778756799375</v>
      </c>
      <c r="H3437">
        <v>4.5964996292658604</v>
      </c>
      <c r="I3437">
        <v>31.344903189208299</v>
      </c>
      <c r="J3437">
        <v>-10.715988748868</v>
      </c>
      <c r="K3437">
        <v>67.992840883248604</v>
      </c>
      <c r="L3437">
        <v>53.001055463898297</v>
      </c>
      <c r="M3437">
        <v>50.0472063122224</v>
      </c>
      <c r="N3437">
        <v>1.30959838314496</v>
      </c>
      <c r="O3437">
        <v>12.845417236662099</v>
      </c>
      <c r="P3437">
        <v>189.504950495049</v>
      </c>
      <c r="Q3437">
        <v>0.13989738449426301</v>
      </c>
    </row>
    <row r="3438" spans="1:17" hidden="1" x14ac:dyDescent="0.3">
      <c r="A3438" t="s">
        <v>7097</v>
      </c>
      <c r="B3438" t="s">
        <v>7098</v>
      </c>
      <c r="C3438" t="str">
        <f>IFERROR(VLOOKUP(Table1[[#This Row],[Ticker]],[1]!Table2[[Symbol]:[Industry]],2,FALSE),"-")</f>
        <v>-</v>
      </c>
      <c r="D3438" t="s">
        <v>72</v>
      </c>
      <c r="E3438">
        <v>52.676000000000002</v>
      </c>
      <c r="F3438">
        <v>24.7</v>
      </c>
      <c r="G3438">
        <v>83.718901180450203</v>
      </c>
      <c r="H3438">
        <v>0.40976189290794002</v>
      </c>
      <c r="I3438">
        <v>42.102500402383399</v>
      </c>
      <c r="J3438">
        <v>-4.7713905717275997</v>
      </c>
      <c r="K3438">
        <v>25.412284145614301</v>
      </c>
      <c r="L3438">
        <v>20.735570797209999</v>
      </c>
      <c r="M3438">
        <v>42.377478335273203</v>
      </c>
      <c r="N3438">
        <v>0.415087345749518</v>
      </c>
      <c r="O3438">
        <v>19.4331983805668</v>
      </c>
      <c r="P3438">
        <v>160</v>
      </c>
      <c r="Q3438">
        <v>6.5668821499288002E-2</v>
      </c>
    </row>
    <row r="3439" spans="1:17" hidden="1" x14ac:dyDescent="0.3">
      <c r="A3439" t="s">
        <v>7099</v>
      </c>
      <c r="B3439" t="s">
        <v>7100</v>
      </c>
      <c r="C3439" t="str">
        <f>IFERROR(VLOOKUP(Table1[[#This Row],[Ticker]],[1]!Table2[[Symbol]:[Industry]],2,FALSE),"-")</f>
        <v>-</v>
      </c>
      <c r="D3439" t="s">
        <v>632</v>
      </c>
      <c r="E3439">
        <v>52.633298250000003</v>
      </c>
      <c r="F3439">
        <v>48.49</v>
      </c>
      <c r="G3439">
        <v>-9.6800447879065299</v>
      </c>
      <c r="H3439">
        <v>-1.7097968299825299</v>
      </c>
      <c r="I3439">
        <v>-28.076269562825601</v>
      </c>
      <c r="J3439">
        <v>-2.63432190048777</v>
      </c>
      <c r="K3439">
        <v>49.642339851745099</v>
      </c>
      <c r="L3439">
        <v>50.290777457710099</v>
      </c>
      <c r="M3439">
        <v>50.644113064888899</v>
      </c>
      <c r="N3439">
        <v>1.1043329180902099</v>
      </c>
      <c r="O3439">
        <v>45.762012786141398</v>
      </c>
      <c r="P3439">
        <v>30.174496644295299</v>
      </c>
      <c r="Q3439">
        <v>0.129431221493121</v>
      </c>
    </row>
    <row r="3440" spans="1:17" hidden="1" x14ac:dyDescent="0.3">
      <c r="A3440" t="s">
        <v>7101</v>
      </c>
      <c r="B3440" t="s">
        <v>7102</v>
      </c>
      <c r="C3440" t="str">
        <f>IFERROR(VLOOKUP(Table1[[#This Row],[Ticker]],[1]!Table2[[Symbol]:[Industry]],2,FALSE),"-")</f>
        <v>-</v>
      </c>
      <c r="D3440" t="s">
        <v>632</v>
      </c>
      <c r="E3440">
        <v>52.612139999999997</v>
      </c>
      <c r="F3440">
        <v>3.45</v>
      </c>
      <c r="G3440">
        <v>17.671652548931899</v>
      </c>
      <c r="H3440">
        <v>-8.0950367755058306</v>
      </c>
      <c r="I3440">
        <v>-57.570356577531697</v>
      </c>
      <c r="J3440">
        <v>-7.1011299551110501</v>
      </c>
      <c r="K3440">
        <v>3.7167523569179299</v>
      </c>
      <c r="L3440">
        <v>3.73392192739216</v>
      </c>
      <c r="M3440">
        <v>38.742745893747802</v>
      </c>
      <c r="N3440">
        <v>0.69894909590302401</v>
      </c>
      <c r="O3440">
        <v>121.739130434782</v>
      </c>
      <c r="P3440">
        <v>58.256880733944897</v>
      </c>
      <c r="Q3440">
        <v>9.0228963978711996E-2</v>
      </c>
    </row>
    <row r="3441" spans="1:17" hidden="1" x14ac:dyDescent="0.3">
      <c r="A3441" t="s">
        <v>7103</v>
      </c>
      <c r="B3441" t="s">
        <v>7104</v>
      </c>
      <c r="C3441" t="str">
        <f>IFERROR(VLOOKUP(Table1[[#This Row],[Ticker]],[1]!Table2[[Symbol]:[Industry]],2,FALSE),"-")</f>
        <v>-</v>
      </c>
      <c r="D3441" t="s">
        <v>632</v>
      </c>
      <c r="E3441">
        <v>52.55</v>
      </c>
      <c r="F3441">
        <v>24.96</v>
      </c>
      <c r="G3441">
        <v>-19.321767010859201</v>
      </c>
      <c r="H3441">
        <v>-19.0859021701249</v>
      </c>
      <c r="I3441">
        <v>-18.127733626712001</v>
      </c>
      <c r="J3441">
        <v>-1.1390703345148501</v>
      </c>
      <c r="K3441">
        <v>23.6779640496149</v>
      </c>
      <c r="L3441">
        <v>23.8384359188342</v>
      </c>
      <c r="M3441">
        <v>10.360366976899</v>
      </c>
      <c r="N3441">
        <v>0.51453488372093004</v>
      </c>
      <c r="O3441">
        <v>28.205128205128101</v>
      </c>
      <c r="P3441">
        <v>34.7732181425486</v>
      </c>
    </row>
    <row r="3442" spans="1:17" hidden="1" x14ac:dyDescent="0.3">
      <c r="A3442" t="s">
        <v>7105</v>
      </c>
      <c r="B3442" t="s">
        <v>7106</v>
      </c>
      <c r="C3442" t="str">
        <f>IFERROR(VLOOKUP(Table1[[#This Row],[Ticker]],[1]!Table2[[Symbol]:[Industry]],2,FALSE),"-")</f>
        <v>-</v>
      </c>
      <c r="D3442" t="s">
        <v>541</v>
      </c>
      <c r="E3442">
        <v>52.514013134999999</v>
      </c>
      <c r="F3442">
        <v>36.21</v>
      </c>
      <c r="G3442">
        <v>2.3890397845673799</v>
      </c>
      <c r="H3442">
        <v>7.2076948670950802</v>
      </c>
      <c r="I3442">
        <v>-6.2314285015630402</v>
      </c>
      <c r="J3442">
        <v>0.88645685749403802</v>
      </c>
      <c r="K3442">
        <v>34.049535275776002</v>
      </c>
      <c r="L3442">
        <v>32.983050310940499</v>
      </c>
      <c r="M3442">
        <v>69.920381285485504</v>
      </c>
      <c r="N3442">
        <v>0.62511332018670296</v>
      </c>
      <c r="O3442">
        <v>31.179232256282699</v>
      </c>
      <c r="P3442">
        <v>57.434782608695599</v>
      </c>
      <c r="Q3442">
        <v>-2.4424671906967E-2</v>
      </c>
    </row>
    <row r="3443" spans="1:17" hidden="1" x14ac:dyDescent="0.3">
      <c r="A3443" t="s">
        <v>7107</v>
      </c>
      <c r="B3443" t="s">
        <v>7108</v>
      </c>
      <c r="C3443" t="str">
        <f>IFERROR(VLOOKUP(Table1[[#This Row],[Ticker]],[1]!Table2[[Symbol]:[Industry]],2,FALSE),"-")</f>
        <v>-</v>
      </c>
      <c r="D3443" t="s">
        <v>127</v>
      </c>
      <c r="E3443">
        <v>52.477352927999902</v>
      </c>
      <c r="F3443">
        <v>25.05</v>
      </c>
      <c r="G3443">
        <v>107.901789268632</v>
      </c>
      <c r="H3443">
        <v>5.9066794083735301</v>
      </c>
      <c r="I3443">
        <v>92.045105879460806</v>
      </c>
      <c r="J3443">
        <v>9.2028100073654908</v>
      </c>
      <c r="K3443">
        <v>23.009002457298401</v>
      </c>
      <c r="L3443">
        <v>17.776602855999801</v>
      </c>
      <c r="M3443">
        <v>76.553544763375101</v>
      </c>
      <c r="N3443">
        <v>1.4053906631994399</v>
      </c>
      <c r="O3443">
        <v>14.0918163672654</v>
      </c>
      <c r="P3443">
        <v>173.77049180327799</v>
      </c>
    </row>
    <row r="3444" spans="1:17" hidden="1" x14ac:dyDescent="0.3">
      <c r="A3444" t="s">
        <v>7109</v>
      </c>
      <c r="B3444" t="s">
        <v>7110</v>
      </c>
      <c r="C3444" t="str">
        <f>IFERROR(VLOOKUP(Table1[[#This Row],[Ticker]],[1]!Table2[[Symbol]:[Industry]],2,FALSE),"-")</f>
        <v>-</v>
      </c>
      <c r="D3444" t="s">
        <v>632</v>
      </c>
      <c r="E3444">
        <v>52.33338912</v>
      </c>
      <c r="F3444">
        <v>296.55</v>
      </c>
      <c r="G3444">
        <v>-4.5848442959988196</v>
      </c>
      <c r="H3444">
        <v>-5.4874359240443402</v>
      </c>
      <c r="I3444">
        <v>-15.277733626711999</v>
      </c>
      <c r="J3444">
        <v>10.9864646155564</v>
      </c>
      <c r="K3444">
        <v>307.37935334237</v>
      </c>
      <c r="L3444">
        <v>287.155491965397</v>
      </c>
      <c r="M3444">
        <v>64.142586145234503</v>
      </c>
      <c r="N3444">
        <v>0.59046395064901602</v>
      </c>
      <c r="O3444">
        <v>38.593829033889698</v>
      </c>
      <c r="P3444">
        <v>40.678368121442098</v>
      </c>
      <c r="Q3444">
        <v>-1.6481762034895001E-2</v>
      </c>
    </row>
    <row r="3445" spans="1:17" hidden="1" x14ac:dyDescent="0.3">
      <c r="A3445" t="s">
        <v>7111</v>
      </c>
      <c r="B3445" t="s">
        <v>7112</v>
      </c>
      <c r="C3445" t="str">
        <f>IFERROR(VLOOKUP(Table1[[#This Row],[Ticker]],[1]!Table2[[Symbol]:[Industry]],2,FALSE),"-")</f>
        <v>-</v>
      </c>
      <c r="D3445" t="s">
        <v>7113</v>
      </c>
      <c r="E3445">
        <v>52.3289744</v>
      </c>
      <c r="F3445">
        <v>61.08</v>
      </c>
      <c r="G3445">
        <v>-16.778673299840001</v>
      </c>
      <c r="H3445">
        <v>-0.33610289892489498</v>
      </c>
      <c r="I3445">
        <v>-26.166904133624399</v>
      </c>
      <c r="J3445">
        <v>-1.3753280128893901</v>
      </c>
      <c r="K3445">
        <v>61.100670443155401</v>
      </c>
      <c r="L3445">
        <v>62.945992239686298</v>
      </c>
      <c r="M3445">
        <v>58.543601682892799</v>
      </c>
      <c r="N3445">
        <v>0.74643029193563903</v>
      </c>
      <c r="O3445">
        <v>51.293385723641101</v>
      </c>
      <c r="P3445">
        <v>24.6530612244898</v>
      </c>
      <c r="Q3445">
        <v>-5.3561119755639E-2</v>
      </c>
    </row>
    <row r="3446" spans="1:17" hidden="1" x14ac:dyDescent="0.3">
      <c r="A3446" t="s">
        <v>7114</v>
      </c>
      <c r="B3446" t="s">
        <v>7115</v>
      </c>
      <c r="C3446" t="str">
        <f>IFERROR(VLOOKUP(Table1[[#This Row],[Ticker]],[1]!Table2[[Symbol]:[Industry]],2,FALSE),"-")</f>
        <v>-</v>
      </c>
      <c r="D3446" t="s">
        <v>21</v>
      </c>
      <c r="E3446">
        <v>52.285896000000001</v>
      </c>
      <c r="F3446">
        <v>1.53</v>
      </c>
      <c r="G3446">
        <v>-81.9517448869654</v>
      </c>
      <c r="H3446">
        <v>-14.68794013474</v>
      </c>
      <c r="I3446">
        <v>-79.822800891285993</v>
      </c>
      <c r="J3446">
        <v>-6.5936157890602898</v>
      </c>
      <c r="K3446">
        <v>1.8268190768078501</v>
      </c>
      <c r="L3446">
        <v>2.6465739629513698</v>
      </c>
      <c r="M3446">
        <v>18.071603221580599</v>
      </c>
      <c r="N3446">
        <v>0.56113280023913303</v>
      </c>
      <c r="O3446">
        <v>246.40522875816899</v>
      </c>
      <c r="P3446">
        <v>1.32450331125828</v>
      </c>
      <c r="Q3446">
        <v>0.114962323407896</v>
      </c>
    </row>
    <row r="3447" spans="1:17" hidden="1" x14ac:dyDescent="0.3">
      <c r="A3447" t="s">
        <v>7116</v>
      </c>
      <c r="B3447" t="s">
        <v>7117</v>
      </c>
      <c r="C3447" t="str">
        <f>IFERROR(VLOOKUP(Table1[[#This Row],[Ticker]],[1]!Table2[[Symbol]:[Industry]],2,FALSE),"-")</f>
        <v>-</v>
      </c>
      <c r="D3447" t="s">
        <v>178</v>
      </c>
      <c r="E3447">
        <v>52.022277000000003</v>
      </c>
      <c r="F3447">
        <v>30.38</v>
      </c>
      <c r="G3447">
        <v>141.002243526581</v>
      </c>
      <c r="H3447">
        <v>-11.657456597636999</v>
      </c>
      <c r="I3447">
        <v>55.120177236797701</v>
      </c>
      <c r="J3447">
        <v>-8.9955503840044795</v>
      </c>
      <c r="K3447">
        <v>30.6861309405231</v>
      </c>
      <c r="L3447">
        <v>23.380940767439601</v>
      </c>
      <c r="M3447">
        <v>18.5079937232018</v>
      </c>
      <c r="N3447">
        <v>0.27905184950227602</v>
      </c>
      <c r="O3447">
        <v>32.982225148123703</v>
      </c>
      <c r="P3447">
        <v>171.25</v>
      </c>
      <c r="Q3447">
        <v>0.111572561650742</v>
      </c>
    </row>
    <row r="3448" spans="1:17" hidden="1" x14ac:dyDescent="0.3">
      <c r="A3448" t="s">
        <v>7118</v>
      </c>
      <c r="B3448" t="s">
        <v>7119</v>
      </c>
      <c r="C3448" t="str">
        <f>IFERROR(VLOOKUP(Table1[[#This Row],[Ticker]],[1]!Table2[[Symbol]:[Industry]],2,FALSE),"-")</f>
        <v>-</v>
      </c>
      <c r="D3448" t="s">
        <v>993</v>
      </c>
      <c r="E3448">
        <v>51.955500000000001</v>
      </c>
      <c r="F3448">
        <v>108.39</v>
      </c>
      <c r="G3448">
        <v>65.006644600905105</v>
      </c>
      <c r="H3448">
        <v>14.992858629189101</v>
      </c>
      <c r="I3448">
        <v>26.9132553127805</v>
      </c>
      <c r="J3448">
        <v>-11.1217878063278</v>
      </c>
      <c r="K3448">
        <v>91.5388254765721</v>
      </c>
      <c r="L3448">
        <v>73.799112010421197</v>
      </c>
      <c r="M3448">
        <v>53.165130393840698</v>
      </c>
      <c r="N3448">
        <v>2.13338538665545</v>
      </c>
      <c r="O3448">
        <v>18.09207491466</v>
      </c>
      <c r="P3448">
        <v>104.509433962264</v>
      </c>
      <c r="Q3448">
        <v>0.114402873652449</v>
      </c>
    </row>
    <row r="3449" spans="1:17" hidden="1" x14ac:dyDescent="0.3">
      <c r="A3449" t="s">
        <v>7120</v>
      </c>
      <c r="B3449" t="s">
        <v>7121</v>
      </c>
      <c r="C3449" t="str">
        <f>IFERROR(VLOOKUP(Table1[[#This Row],[Ticker]],[1]!Table2[[Symbol]:[Industry]],2,FALSE),"-")</f>
        <v>-</v>
      </c>
      <c r="D3449" t="s">
        <v>139</v>
      </c>
      <c r="E3449">
        <v>51.761794000000002</v>
      </c>
      <c r="F3449">
        <v>30.95</v>
      </c>
      <c r="G3449">
        <v>63.070646078766501</v>
      </c>
      <c r="H3449">
        <v>-9.3666345235159199</v>
      </c>
      <c r="I3449">
        <v>-27.9880175120446</v>
      </c>
      <c r="J3449">
        <v>-4.28292552663933</v>
      </c>
      <c r="K3449">
        <v>30.970527817927699</v>
      </c>
      <c r="L3449">
        <v>28.9788287535807</v>
      </c>
      <c r="M3449">
        <v>40.990466152140797</v>
      </c>
      <c r="N3449">
        <v>0.81653237313022398</v>
      </c>
      <c r="O3449">
        <v>22.1970920840064</v>
      </c>
      <c r="P3449">
        <v>96.507936507936407</v>
      </c>
      <c r="Q3449">
        <v>7.4948501076147006E-2</v>
      </c>
    </row>
    <row r="3450" spans="1:17" hidden="1" x14ac:dyDescent="0.3">
      <c r="A3450" t="s">
        <v>7122</v>
      </c>
      <c r="B3450" t="s">
        <v>7123</v>
      </c>
      <c r="C3450" t="str">
        <f>IFERROR(VLOOKUP(Table1[[#This Row],[Ticker]],[1]!Table2[[Symbol]:[Industry]],2,FALSE),"-")</f>
        <v>-</v>
      </c>
      <c r="D3450" t="s">
        <v>1616</v>
      </c>
      <c r="E3450">
        <v>51.753509999999999</v>
      </c>
      <c r="F3450">
        <v>29.86</v>
      </c>
      <c r="G3450">
        <v>-1.00184730179946</v>
      </c>
      <c r="H3450">
        <v>8.9750779836845407</v>
      </c>
      <c r="I3450">
        <v>-17.085159691060401</v>
      </c>
      <c r="J3450">
        <v>14.0935356761891</v>
      </c>
      <c r="K3450">
        <v>25.149490183654599</v>
      </c>
      <c r="L3450">
        <v>26.790313918406898</v>
      </c>
      <c r="M3450">
        <v>85.756827645181204</v>
      </c>
      <c r="N3450">
        <v>2.6040780243141901</v>
      </c>
      <c r="O3450">
        <v>37.307434695244403</v>
      </c>
      <c r="P3450">
        <v>32.123893805309699</v>
      </c>
      <c r="Q3450">
        <v>-9.5959546762279992E-3</v>
      </c>
    </row>
    <row r="3451" spans="1:17" hidden="1" x14ac:dyDescent="0.3">
      <c r="A3451" t="s">
        <v>7124</v>
      </c>
      <c r="B3451" t="s">
        <v>7125</v>
      </c>
      <c r="C3451" t="str">
        <f>IFERROR(VLOOKUP(Table1[[#This Row],[Ticker]],[1]!Table2[[Symbol]:[Industry]],2,FALSE),"-")</f>
        <v>-</v>
      </c>
      <c r="D3451" t="s">
        <v>139</v>
      </c>
      <c r="E3451">
        <v>51.424999999999997</v>
      </c>
      <c r="F3451">
        <v>20.81</v>
      </c>
      <c r="G3451">
        <v>-28.744827411237299</v>
      </c>
      <c r="H3451">
        <v>-6.4313409941629898</v>
      </c>
      <c r="I3451">
        <v>-41.212526899311797</v>
      </c>
      <c r="J3451">
        <v>-5.4201312931002299</v>
      </c>
      <c r="K3451">
        <v>21.261231553173399</v>
      </c>
      <c r="L3451">
        <v>22.366016068435201</v>
      </c>
      <c r="M3451">
        <v>38.508271534690998</v>
      </c>
      <c r="N3451">
        <v>0.76438693424179005</v>
      </c>
      <c r="O3451">
        <v>79.913503123498302</v>
      </c>
      <c r="P3451">
        <v>14.027397260273901</v>
      </c>
      <c r="Q3451">
        <v>7.0799703842507E-2</v>
      </c>
    </row>
    <row r="3452" spans="1:17" hidden="1" x14ac:dyDescent="0.3">
      <c r="A3452" t="s">
        <v>7126</v>
      </c>
      <c r="B3452" t="s">
        <v>7127</v>
      </c>
      <c r="C3452" t="str">
        <f>IFERROR(VLOOKUP(Table1[[#This Row],[Ticker]],[1]!Table2[[Symbol]:[Industry]],2,FALSE),"-")</f>
        <v>-</v>
      </c>
      <c r="D3452" t="s">
        <v>4284</v>
      </c>
      <c r="E3452">
        <v>51.381788200000003</v>
      </c>
      <c r="F3452">
        <v>57.93</v>
      </c>
      <c r="G3452">
        <v>-16.575499283214</v>
      </c>
      <c r="H3452">
        <v>-7.3072208836756003</v>
      </c>
      <c r="I3452">
        <v>-20.070256763584901</v>
      </c>
      <c r="J3452">
        <v>0.62265999864406096</v>
      </c>
      <c r="K3452">
        <v>59.694812908185597</v>
      </c>
      <c r="L3452">
        <v>58.218844863085899</v>
      </c>
      <c r="M3452">
        <v>46.924064744539898</v>
      </c>
      <c r="N3452">
        <v>0.99739899928210896</v>
      </c>
      <c r="O3452">
        <v>38.874503711375702</v>
      </c>
      <c r="P3452">
        <v>36.562942008486502</v>
      </c>
      <c r="Q3452">
        <v>3.6833207798948997E-2</v>
      </c>
    </row>
    <row r="3453" spans="1:17" hidden="1" x14ac:dyDescent="0.3">
      <c r="A3453" t="s">
        <v>7128</v>
      </c>
      <c r="B3453" t="s">
        <v>7129</v>
      </c>
      <c r="C3453" t="str">
        <f>IFERROR(VLOOKUP(Table1[[#This Row],[Ticker]],[1]!Table2[[Symbol]:[Industry]],2,FALSE),"-")</f>
        <v>-</v>
      </c>
      <c r="D3453" t="s">
        <v>3091</v>
      </c>
      <c r="E3453">
        <v>51.373753344000001</v>
      </c>
      <c r="F3453">
        <v>7.73</v>
      </c>
      <c r="G3453">
        <v>27.990857153850801</v>
      </c>
      <c r="H3453">
        <v>5.7908812280592201</v>
      </c>
      <c r="I3453">
        <v>6.6535163732879701</v>
      </c>
      <c r="J3453">
        <v>-2.5511370867613201</v>
      </c>
      <c r="K3453">
        <v>7.49094291576833</v>
      </c>
      <c r="L3453">
        <v>6.9497615254061502</v>
      </c>
      <c r="M3453">
        <v>43.047050836232103</v>
      </c>
      <c r="N3453">
        <v>0.36312196828238202</v>
      </c>
      <c r="O3453">
        <v>41.785252263906798</v>
      </c>
      <c r="P3453">
        <v>62.736842105263101</v>
      </c>
      <c r="Q3453">
        <v>6.1596402477544998E-2</v>
      </c>
    </row>
    <row r="3454" spans="1:17" hidden="1" x14ac:dyDescent="0.3">
      <c r="A3454" t="s">
        <v>7130</v>
      </c>
      <c r="B3454" t="s">
        <v>7131</v>
      </c>
      <c r="C3454" t="str">
        <f>IFERROR(VLOOKUP(Table1[[#This Row],[Ticker]],[1]!Table2[[Symbol]:[Industry]],2,FALSE),"-")</f>
        <v>-</v>
      </c>
      <c r="D3454" t="s">
        <v>1524</v>
      </c>
      <c r="E3454">
        <v>51.325000000000003</v>
      </c>
      <c r="F3454">
        <v>19.920000000000002</v>
      </c>
      <c r="G3454">
        <v>-23.530893794797102</v>
      </c>
      <c r="H3454">
        <v>-2.50491816500897</v>
      </c>
      <c r="I3454">
        <v>-29.5058134907731</v>
      </c>
      <c r="J3454">
        <v>-11.095210685392001</v>
      </c>
      <c r="K3454">
        <v>20.536664589970101</v>
      </c>
      <c r="L3454">
        <v>20.8041198519179</v>
      </c>
      <c r="M3454">
        <v>47.451505465195197</v>
      </c>
      <c r="N3454">
        <v>1.8787261611891</v>
      </c>
      <c r="O3454">
        <v>39.558232931726799</v>
      </c>
      <c r="P3454">
        <v>16.083916083916002</v>
      </c>
      <c r="Q3454">
        <v>2.3734735715823001E-2</v>
      </c>
    </row>
    <row r="3455" spans="1:17" hidden="1" x14ac:dyDescent="0.3">
      <c r="A3455" t="s">
        <v>7132</v>
      </c>
      <c r="B3455" t="s">
        <v>7133</v>
      </c>
      <c r="C3455" t="str">
        <f>IFERROR(VLOOKUP(Table1[[#This Row],[Ticker]],[1]!Table2[[Symbol]:[Industry]],2,FALSE),"-")</f>
        <v>-</v>
      </c>
      <c r="D3455" t="s">
        <v>528</v>
      </c>
      <c r="E3455">
        <v>51.016700499999999</v>
      </c>
      <c r="F3455">
        <v>166.65</v>
      </c>
      <c r="G3455">
        <v>104.294743877079</v>
      </c>
      <c r="H3455">
        <v>-21.635338094711798</v>
      </c>
      <c r="I3455">
        <v>-7.2322878281231802</v>
      </c>
      <c r="J3455">
        <v>-8.72059207364528</v>
      </c>
      <c r="K3455">
        <v>190.592694095225</v>
      </c>
      <c r="L3455">
        <v>154.67373126387599</v>
      </c>
      <c r="M3455">
        <v>16.539141982436899</v>
      </c>
      <c r="N3455">
        <v>0.261536414677629</v>
      </c>
      <c r="O3455">
        <v>59.825982598259799</v>
      </c>
      <c r="P3455">
        <v>145.07352941176401</v>
      </c>
      <c r="Q3455">
        <v>8.4509780856065003E-2</v>
      </c>
    </row>
    <row r="3456" spans="1:17" hidden="1" x14ac:dyDescent="0.3">
      <c r="A3456" t="s">
        <v>7134</v>
      </c>
      <c r="B3456" t="s">
        <v>7135</v>
      </c>
      <c r="C3456" t="str">
        <f>IFERROR(VLOOKUP(Table1[[#This Row],[Ticker]],[1]!Table2[[Symbol]:[Industry]],2,FALSE),"-")</f>
        <v>-</v>
      </c>
      <c r="D3456" t="s">
        <v>412</v>
      </c>
      <c r="E3456">
        <v>51.011325419999999</v>
      </c>
      <c r="F3456">
        <v>76.989999999999995</v>
      </c>
      <c r="G3456">
        <v>-39.770089422324901</v>
      </c>
      <c r="H3456">
        <v>-3.9970339380071902</v>
      </c>
      <c r="I3456">
        <v>-38.647341469849202</v>
      </c>
      <c r="J3456">
        <v>-4.1438780268225397</v>
      </c>
      <c r="K3456">
        <v>83.170206351108504</v>
      </c>
      <c r="L3456">
        <v>90.608359669059098</v>
      </c>
      <c r="M3456">
        <v>44.424036405536199</v>
      </c>
      <c r="N3456">
        <v>1.00288502058413</v>
      </c>
      <c r="O3456">
        <v>109.118067281465</v>
      </c>
      <c r="P3456">
        <v>9.5163584637268901</v>
      </c>
      <c r="Q3456">
        <v>2.9193477311613002E-2</v>
      </c>
    </row>
    <row r="3457" spans="1:17" hidden="1" x14ac:dyDescent="0.3">
      <c r="A3457" t="s">
        <v>7136</v>
      </c>
      <c r="B3457" t="s">
        <v>7137</v>
      </c>
      <c r="C3457" t="str">
        <f>IFERROR(VLOOKUP(Table1[[#This Row],[Ticker]],[1]!Table2[[Symbol]:[Industry]],2,FALSE),"-")</f>
        <v>-</v>
      </c>
      <c r="D3457" t="s">
        <v>2583</v>
      </c>
      <c r="E3457">
        <v>50.991840000000003</v>
      </c>
      <c r="F3457">
        <v>42.01</v>
      </c>
      <c r="G3457">
        <v>-66.314614921703395</v>
      </c>
      <c r="H3457">
        <v>-3.1053090246201198</v>
      </c>
      <c r="I3457">
        <v>-32.948989665359299</v>
      </c>
      <c r="J3457">
        <v>-6.0683263819817697</v>
      </c>
      <c r="K3457">
        <v>43.377724124924001</v>
      </c>
      <c r="L3457">
        <v>47.761569938028003</v>
      </c>
      <c r="M3457">
        <v>40.372102427632903</v>
      </c>
      <c r="N3457">
        <v>0.47191011235954999</v>
      </c>
      <c r="O3457">
        <v>83.170673649131103</v>
      </c>
      <c r="P3457">
        <v>3.4474267421817202</v>
      </c>
    </row>
    <row r="3458" spans="1:17" hidden="1" x14ac:dyDescent="0.3">
      <c r="A3458" t="s">
        <v>7138</v>
      </c>
      <c r="B3458" t="s">
        <v>7139</v>
      </c>
      <c r="C3458" t="str">
        <f>IFERROR(VLOOKUP(Table1[[#This Row],[Ticker]],[1]!Table2[[Symbol]:[Industry]],2,FALSE),"-")</f>
        <v>-</v>
      </c>
      <c r="D3458" t="s">
        <v>1539</v>
      </c>
      <c r="E3458">
        <v>50.967194999999997</v>
      </c>
      <c r="F3458">
        <v>111.55</v>
      </c>
      <c r="G3458">
        <v>-18.2142448869654</v>
      </c>
      <c r="H3458">
        <v>9.3514872886652807</v>
      </c>
      <c r="I3458">
        <v>9.4733744065289596</v>
      </c>
      <c r="J3458">
        <v>3.8491649596027901</v>
      </c>
      <c r="K3458">
        <v>102.50687448972199</v>
      </c>
      <c r="L3458">
        <v>97.151151392597001</v>
      </c>
      <c r="M3458">
        <v>99.999996782331607</v>
      </c>
      <c r="N3458">
        <v>0.90306122448979498</v>
      </c>
      <c r="O3458">
        <v>0</v>
      </c>
      <c r="P3458">
        <v>23.601108033241001</v>
      </c>
    </row>
    <row r="3459" spans="1:17" hidden="1" x14ac:dyDescent="0.3">
      <c r="A3459" t="s">
        <v>7140</v>
      </c>
      <c r="B3459" t="s">
        <v>7141</v>
      </c>
      <c r="C3459" t="str">
        <f>IFERROR(VLOOKUP(Table1[[#This Row],[Ticker]],[1]!Table2[[Symbol]:[Industry]],2,FALSE),"-")</f>
        <v>-</v>
      </c>
      <c r="E3459">
        <v>50.927999999999997</v>
      </c>
      <c r="F3459">
        <v>44.56</v>
      </c>
      <c r="G3459">
        <v>30.293226377402299</v>
      </c>
      <c r="H3459">
        <v>35.806984287640503</v>
      </c>
      <c r="I3459">
        <v>30.406810648344699</v>
      </c>
      <c r="J3459">
        <v>32.572334832466801</v>
      </c>
      <c r="K3459">
        <v>33.280981340835197</v>
      </c>
      <c r="M3459">
        <v>84.5753541481849</v>
      </c>
      <c r="N3459">
        <v>3.4016638352700399</v>
      </c>
      <c r="O3459">
        <v>7.1813285457809499</v>
      </c>
      <c r="P3459">
        <v>60.057471264367798</v>
      </c>
    </row>
    <row r="3460" spans="1:17" hidden="1" x14ac:dyDescent="0.3">
      <c r="A3460" t="s">
        <v>7142</v>
      </c>
      <c r="B3460" t="s">
        <v>7143</v>
      </c>
      <c r="C3460" t="str">
        <f>IFERROR(VLOOKUP(Table1[[#This Row],[Ticker]],[1]!Table2[[Symbol]:[Industry]],2,FALSE),"-")</f>
        <v>-</v>
      </c>
      <c r="D3460" t="s">
        <v>473</v>
      </c>
      <c r="E3460">
        <v>50.871383979999997</v>
      </c>
      <c r="F3460">
        <v>19.07</v>
      </c>
      <c r="G3460">
        <v>18.640424373734898</v>
      </c>
      <c r="H3460">
        <v>0.75579350876097295</v>
      </c>
      <c r="I3460">
        <v>-24.597217194787099</v>
      </c>
      <c r="J3460">
        <v>10.6733210957109</v>
      </c>
      <c r="K3460">
        <v>17.952937842371099</v>
      </c>
      <c r="L3460">
        <v>18.0710903626705</v>
      </c>
      <c r="M3460">
        <v>71.372670621584106</v>
      </c>
      <c r="N3460">
        <v>1.80453012821829</v>
      </c>
      <c r="O3460">
        <v>43.418982695333</v>
      </c>
      <c r="P3460">
        <v>50.157480314960601</v>
      </c>
      <c r="Q3460">
        <v>-0.100574361377972</v>
      </c>
    </row>
    <row r="3461" spans="1:17" hidden="1" x14ac:dyDescent="0.3">
      <c r="A3461" t="s">
        <v>7144</v>
      </c>
      <c r="B3461" t="s">
        <v>7145</v>
      </c>
      <c r="C3461" t="str">
        <f>IFERROR(VLOOKUP(Table1[[#This Row],[Ticker]],[1]!Table2[[Symbol]:[Industry]],2,FALSE),"-")</f>
        <v>-</v>
      </c>
      <c r="D3461" t="s">
        <v>101</v>
      </c>
      <c r="E3461">
        <v>50.6922</v>
      </c>
      <c r="F3461">
        <v>39.1</v>
      </c>
      <c r="G3461">
        <v>521.90242177970094</v>
      </c>
      <c r="H3461">
        <v>-16.751540399780801</v>
      </c>
      <c r="I3461">
        <v>150.06145556247699</v>
      </c>
      <c r="J3461">
        <v>-19.4123310218576</v>
      </c>
      <c r="K3461">
        <v>35.262568746279896</v>
      </c>
      <c r="L3461">
        <v>21.511093605255901</v>
      </c>
      <c r="M3461">
        <v>42.407935801774798</v>
      </c>
      <c r="N3461">
        <v>0.98721407624633395</v>
      </c>
      <c r="O3461">
        <v>44.0664961636828</v>
      </c>
      <c r="P3461">
        <v>601.97486535008898</v>
      </c>
      <c r="Q3461">
        <v>8.6330174101687002E-2</v>
      </c>
    </row>
    <row r="3462" spans="1:17" hidden="1" x14ac:dyDescent="0.3">
      <c r="A3462" t="s">
        <v>7146</v>
      </c>
      <c r="B3462" t="s">
        <v>7147</v>
      </c>
      <c r="C3462" t="str">
        <f>IFERROR(VLOOKUP(Table1[[#This Row],[Ticker]],[1]!Table2[[Symbol]:[Industry]],2,FALSE),"-")</f>
        <v>-</v>
      </c>
      <c r="D3462" t="s">
        <v>473</v>
      </c>
      <c r="E3462">
        <v>50.6828</v>
      </c>
      <c r="F3462">
        <v>115</v>
      </c>
      <c r="G3462">
        <v>-12.237418111288401</v>
      </c>
      <c r="H3462">
        <v>-5.0424521052740996</v>
      </c>
      <c r="I3462">
        <v>-26.808067719346699</v>
      </c>
      <c r="K3462">
        <v>103.271509071255</v>
      </c>
      <c r="L3462">
        <v>67.466981673891993</v>
      </c>
      <c r="M3462">
        <v>35.259131148800201</v>
      </c>
      <c r="N3462">
        <v>2.1428571428571401</v>
      </c>
      <c r="O3462">
        <v>20.5217391304347</v>
      </c>
      <c r="P3462">
        <v>48.005148005147902</v>
      </c>
    </row>
    <row r="3463" spans="1:17" hidden="1" x14ac:dyDescent="0.3">
      <c r="A3463" t="s">
        <v>7148</v>
      </c>
      <c r="B3463" t="s">
        <v>7149</v>
      </c>
      <c r="C3463" t="str">
        <f>IFERROR(VLOOKUP(Table1[[#This Row],[Ticker]],[1]!Table2[[Symbol]:[Industry]],2,FALSE),"-")</f>
        <v>-</v>
      </c>
      <c r="D3463" t="s">
        <v>124</v>
      </c>
      <c r="E3463">
        <v>50.591999999999999</v>
      </c>
      <c r="F3463">
        <v>46</v>
      </c>
      <c r="G3463">
        <v>34.462816876690297</v>
      </c>
      <c r="H3463">
        <v>7.6423009091171696</v>
      </c>
      <c r="I3463">
        <v>-8.0391727411031599</v>
      </c>
      <c r="J3463">
        <v>2.0337719108811898</v>
      </c>
      <c r="K3463">
        <v>45.570388996257797</v>
      </c>
      <c r="L3463">
        <v>41.582039556254799</v>
      </c>
      <c r="M3463">
        <v>57.8828593821273</v>
      </c>
      <c r="N3463">
        <v>0.232266774910875</v>
      </c>
      <c r="O3463">
        <v>28.260869565217298</v>
      </c>
      <c r="P3463">
        <v>76.923076923076906</v>
      </c>
      <c r="Q3463">
        <v>7.8626896478481006E-2</v>
      </c>
    </row>
    <row r="3464" spans="1:17" hidden="1" x14ac:dyDescent="0.3">
      <c r="A3464" t="s">
        <v>7150</v>
      </c>
      <c r="B3464" t="s">
        <v>7151</v>
      </c>
      <c r="C3464" t="str">
        <f>IFERROR(VLOOKUP(Table1[[#This Row],[Ticker]],[1]!Table2[[Symbol]:[Industry]],2,FALSE),"-")</f>
        <v>-</v>
      </c>
      <c r="D3464" t="s">
        <v>1187</v>
      </c>
      <c r="E3464">
        <v>50.548290000000001</v>
      </c>
      <c r="F3464">
        <v>120</v>
      </c>
      <c r="G3464">
        <v>11.3956186584997</v>
      </c>
      <c r="H3464">
        <v>-3.5486747046235498</v>
      </c>
      <c r="I3464">
        <v>45.531659667593402</v>
      </c>
      <c r="J3464">
        <v>-9.0105562782899504</v>
      </c>
      <c r="K3464">
        <v>110.304212060198</v>
      </c>
      <c r="L3464">
        <v>93.373724651007905</v>
      </c>
      <c r="M3464">
        <v>47.121447281632499</v>
      </c>
      <c r="N3464">
        <v>0.86655380133076099</v>
      </c>
      <c r="O3464">
        <v>15.066666666666601</v>
      </c>
      <c r="P3464">
        <v>71.379605826906598</v>
      </c>
      <c r="Q3464">
        <v>5.6319021410143E-2</v>
      </c>
    </row>
    <row r="3465" spans="1:17" hidden="1" x14ac:dyDescent="0.3">
      <c r="A3465" t="s">
        <v>7152</v>
      </c>
      <c r="B3465" t="s">
        <v>7153</v>
      </c>
      <c r="C3465" t="str">
        <f>IFERROR(VLOOKUP(Table1[[#This Row],[Ticker]],[1]!Table2[[Symbol]:[Industry]],2,FALSE),"-")</f>
        <v>-</v>
      </c>
      <c r="D3465" t="s">
        <v>46</v>
      </c>
      <c r="E3465">
        <v>50.508737400000001</v>
      </c>
      <c r="F3465">
        <v>70.36</v>
      </c>
      <c r="G3465">
        <v>-51.803026050400298</v>
      </c>
      <c r="H3465">
        <v>20.3537227581138</v>
      </c>
      <c r="I3465">
        <v>-36.166514790146898</v>
      </c>
      <c r="J3465">
        <v>6.6597634847271401</v>
      </c>
      <c r="K3465">
        <v>66.077898475364194</v>
      </c>
      <c r="M3465">
        <v>76.670086034486701</v>
      </c>
      <c r="N3465">
        <v>1.2391394864677301</v>
      </c>
      <c r="O3465">
        <v>35.019897669130103</v>
      </c>
      <c r="P3465">
        <v>44.180327868852402</v>
      </c>
    </row>
    <row r="3466" spans="1:17" hidden="1" x14ac:dyDescent="0.3">
      <c r="A3466" t="s">
        <v>7154</v>
      </c>
      <c r="B3466" t="s">
        <v>7155</v>
      </c>
      <c r="C3466" t="str">
        <f>IFERROR(VLOOKUP(Table1[[#This Row],[Ticker]],[1]!Table2[[Symbol]:[Industry]],2,FALSE),"-")</f>
        <v>-</v>
      </c>
      <c r="D3466" t="s">
        <v>650</v>
      </c>
      <c r="E3466">
        <v>50.477505000000001</v>
      </c>
      <c r="F3466">
        <v>11.25</v>
      </c>
      <c r="G3466">
        <v>16.339651216930601</v>
      </c>
      <c r="H3466">
        <v>4.3623097994878002</v>
      </c>
      <c r="I3466">
        <v>-29.5412674612984</v>
      </c>
      <c r="J3466">
        <v>-10.9349887018617</v>
      </c>
      <c r="K3466">
        <v>11.5857684958881</v>
      </c>
      <c r="L3466">
        <v>10.5750459970773</v>
      </c>
      <c r="M3466">
        <v>20.906968862128998</v>
      </c>
      <c r="N3466">
        <v>0.350206669560296</v>
      </c>
      <c r="O3466">
        <v>52</v>
      </c>
      <c r="P3466">
        <v>71.755725190839698</v>
      </c>
      <c r="Q3466">
        <v>1.3573783890811E-2</v>
      </c>
    </row>
    <row r="3467" spans="1:17" hidden="1" x14ac:dyDescent="0.3">
      <c r="A3467" t="s">
        <v>7156</v>
      </c>
      <c r="B3467" t="s">
        <v>7157</v>
      </c>
      <c r="C3467" t="str">
        <f>IFERROR(VLOOKUP(Table1[[#This Row],[Ticker]],[1]!Table2[[Symbol]:[Industry]],2,FALSE),"-")</f>
        <v>-</v>
      </c>
      <c r="D3467" t="s">
        <v>127</v>
      </c>
      <c r="E3467">
        <v>50.354990729999997</v>
      </c>
      <c r="F3467">
        <v>139.1</v>
      </c>
      <c r="G3467">
        <v>-30.725441042180801</v>
      </c>
      <c r="H3467">
        <v>13.914682926224099</v>
      </c>
      <c r="I3467">
        <v>7.5878852762521307E-2</v>
      </c>
      <c r="J3467">
        <v>0.94350182478364597</v>
      </c>
      <c r="K3467">
        <v>129.476848956281</v>
      </c>
      <c r="L3467">
        <v>127.63342670847101</v>
      </c>
      <c r="M3467">
        <v>62.534675139866501</v>
      </c>
      <c r="N3467">
        <v>0.88094882651969397</v>
      </c>
      <c r="O3467">
        <v>17.181883537023701</v>
      </c>
      <c r="P3467">
        <v>35.048543689320297</v>
      </c>
      <c r="Q3467">
        <v>0.105028876773078</v>
      </c>
    </row>
    <row r="3468" spans="1:17" hidden="1" x14ac:dyDescent="0.3">
      <c r="A3468" t="s">
        <v>7158</v>
      </c>
      <c r="B3468" t="s">
        <v>7159</v>
      </c>
      <c r="C3468" t="str">
        <f>IFERROR(VLOOKUP(Table1[[#This Row],[Ticker]],[1]!Table2[[Symbol]:[Industry]],2,FALSE),"-")</f>
        <v>-</v>
      </c>
      <c r="D3468" t="s">
        <v>283</v>
      </c>
      <c r="E3468">
        <v>50.3167872</v>
      </c>
      <c r="F3468">
        <v>24.94</v>
      </c>
      <c r="G3468">
        <v>-57.222069203428497</v>
      </c>
      <c r="H3468">
        <v>-7.9998949249216498</v>
      </c>
      <c r="I3468">
        <v>-28.746015037187799</v>
      </c>
      <c r="J3468">
        <v>2.5010970295018802</v>
      </c>
      <c r="K3468">
        <v>24.174973623403499</v>
      </c>
      <c r="L3468">
        <v>27.3923189058528</v>
      </c>
      <c r="M3468">
        <v>66.241046863075795</v>
      </c>
      <c r="N3468">
        <v>0.48320146096484501</v>
      </c>
      <c r="O3468">
        <v>43.9454691259021</v>
      </c>
      <c r="P3468">
        <v>17.919621749408901</v>
      </c>
      <c r="Q3468">
        <v>-8.3522363247029996E-2</v>
      </c>
    </row>
    <row r="3469" spans="1:17" hidden="1" x14ac:dyDescent="0.3">
      <c r="A3469" t="s">
        <v>7160</v>
      </c>
      <c r="B3469" t="s">
        <v>7161</v>
      </c>
      <c r="C3469" t="str">
        <f>IFERROR(VLOOKUP(Table1[[#This Row],[Ticker]],[1]!Table2[[Symbol]:[Industry]],2,FALSE),"-")</f>
        <v>-</v>
      </c>
      <c r="D3469" t="s">
        <v>156</v>
      </c>
      <c r="E3469">
        <v>50.251100399999999</v>
      </c>
      <c r="F3469">
        <v>28.83</v>
      </c>
      <c r="G3469">
        <v>1.87959072947288</v>
      </c>
      <c r="H3469">
        <v>-11.3317124902791</v>
      </c>
      <c r="I3469">
        <v>-16.564281850062201</v>
      </c>
      <c r="J3469">
        <v>-0.24865937561073601</v>
      </c>
      <c r="K3469">
        <v>29.5758585958202</v>
      </c>
      <c r="L3469">
        <v>28.199780868701598</v>
      </c>
      <c r="M3469">
        <v>49.664475997416403</v>
      </c>
      <c r="N3469">
        <v>0.19537663260607899</v>
      </c>
      <c r="O3469">
        <v>40.305237599722503</v>
      </c>
      <c r="P3469">
        <v>33.781902552204102</v>
      </c>
      <c r="Q3469">
        <v>-4.1625075681100002E-3</v>
      </c>
    </row>
    <row r="3470" spans="1:17" hidden="1" x14ac:dyDescent="0.3">
      <c r="A3470" t="s">
        <v>7162</v>
      </c>
      <c r="B3470" t="s">
        <v>7163</v>
      </c>
      <c r="C3470" t="str">
        <f>IFERROR(VLOOKUP(Table1[[#This Row],[Ticker]],[1]!Table2[[Symbol]:[Industry]],2,FALSE),"-")</f>
        <v>-</v>
      </c>
      <c r="D3470" t="s">
        <v>632</v>
      </c>
      <c r="E3470">
        <v>50.137500000000003</v>
      </c>
      <c r="F3470">
        <v>350.3</v>
      </c>
      <c r="G3470">
        <v>133.32249938640999</v>
      </c>
      <c r="H3470">
        <v>20.8024089552768</v>
      </c>
      <c r="I3470">
        <v>10.6896545792384</v>
      </c>
      <c r="J3470">
        <v>4.6362461211813502</v>
      </c>
      <c r="K3470">
        <v>276.35781535477201</v>
      </c>
      <c r="L3470">
        <v>244.50925247584999</v>
      </c>
      <c r="M3470">
        <v>64.173492343686107</v>
      </c>
      <c r="N3470">
        <v>2.5286111985281599</v>
      </c>
      <c r="O3470">
        <v>9.9057950328289994</v>
      </c>
      <c r="P3470">
        <v>190.584819576939</v>
      </c>
      <c r="Q3470">
        <v>0.121945554595912</v>
      </c>
    </row>
    <row r="3471" spans="1:17" hidden="1" x14ac:dyDescent="0.3">
      <c r="A3471" t="s">
        <v>7164</v>
      </c>
      <c r="B3471" t="s">
        <v>7165</v>
      </c>
      <c r="C3471" t="str">
        <f>IFERROR(VLOOKUP(Table1[[#This Row],[Ticker]],[1]!Table2[[Symbol]:[Industry]],2,FALSE),"-")</f>
        <v>-</v>
      </c>
      <c r="D3471" t="s">
        <v>514</v>
      </c>
      <c r="E3471">
        <v>49.927199999999999</v>
      </c>
      <c r="F3471">
        <v>71</v>
      </c>
      <c r="G3471">
        <v>28.0135328908123</v>
      </c>
      <c r="H3471">
        <v>-16.9018055450533</v>
      </c>
      <c r="I3471">
        <v>-17.199405981660799</v>
      </c>
      <c r="J3471">
        <v>-2.52795922340374</v>
      </c>
      <c r="K3471">
        <v>69.058924550848701</v>
      </c>
      <c r="L3471">
        <v>60.1269465828614</v>
      </c>
      <c r="M3471">
        <v>34.072031004455603</v>
      </c>
      <c r="N3471">
        <v>0.19047619047618999</v>
      </c>
      <c r="O3471">
        <v>31.619718309859099</v>
      </c>
      <c r="P3471">
        <v>98.6013986013986</v>
      </c>
    </row>
    <row r="3472" spans="1:17" hidden="1" x14ac:dyDescent="0.3">
      <c r="A3472" t="s">
        <v>7166</v>
      </c>
      <c r="B3472" t="s">
        <v>7167</v>
      </c>
      <c r="C3472" t="str">
        <f>IFERROR(VLOOKUP(Table1[[#This Row],[Ticker]],[1]!Table2[[Symbol]:[Industry]],2,FALSE),"-")</f>
        <v>-</v>
      </c>
      <c r="D3472" t="s">
        <v>51</v>
      </c>
      <c r="E3472">
        <v>49.875</v>
      </c>
      <c r="F3472">
        <v>4.01</v>
      </c>
      <c r="G3472">
        <v>-46.361582657348102</v>
      </c>
      <c r="H3472">
        <v>-2.5999233696419002</v>
      </c>
      <c r="I3472">
        <v>-21.088290471259501</v>
      </c>
      <c r="J3472">
        <v>-6.3647235411656702</v>
      </c>
      <c r="K3472">
        <v>4.0208063489231902</v>
      </c>
      <c r="L3472">
        <v>4.1328902070752598</v>
      </c>
      <c r="M3472">
        <v>49.262191317961701</v>
      </c>
      <c r="N3472">
        <v>1.09322252477398</v>
      </c>
      <c r="O3472">
        <v>57.356608478802997</v>
      </c>
      <c r="P3472">
        <v>17.251461988304001</v>
      </c>
      <c r="Q3472">
        <v>0.10656649590525701</v>
      </c>
    </row>
    <row r="3473" spans="1:17" hidden="1" x14ac:dyDescent="0.3">
      <c r="A3473" t="s">
        <v>7168</v>
      </c>
      <c r="B3473" t="s">
        <v>7169</v>
      </c>
      <c r="C3473" t="str">
        <f>IFERROR(VLOOKUP(Table1[[#This Row],[Ticker]],[1]!Table2[[Symbol]:[Industry]],2,FALSE),"-")</f>
        <v>-</v>
      </c>
      <c r="D3473" t="s">
        <v>7170</v>
      </c>
      <c r="E3473">
        <v>49.87219528</v>
      </c>
      <c r="F3473">
        <v>59.1</v>
      </c>
      <c r="G3473">
        <v>640.770305308601</v>
      </c>
      <c r="H3473">
        <v>36.451403501484698</v>
      </c>
      <c r="I3473">
        <v>-8.9675912779575793</v>
      </c>
      <c r="J3473">
        <v>4.9107517295420804</v>
      </c>
      <c r="K3473">
        <v>50.941228394097102</v>
      </c>
      <c r="L3473">
        <v>40.157174037509698</v>
      </c>
      <c r="M3473">
        <v>75.032471110352802</v>
      </c>
      <c r="N3473">
        <v>1.1375266802555799</v>
      </c>
      <c r="O3473">
        <v>7.0389170896784901</v>
      </c>
      <c r="P3473">
        <v>670.53455019556702</v>
      </c>
      <c r="Q3473">
        <v>0.18427808913944899</v>
      </c>
    </row>
    <row r="3474" spans="1:17" hidden="1" x14ac:dyDescent="0.3">
      <c r="A3474" t="s">
        <v>7171</v>
      </c>
      <c r="B3474" t="s">
        <v>7172</v>
      </c>
      <c r="C3474" t="str">
        <f>IFERROR(VLOOKUP(Table1[[#This Row],[Ticker]],[1]!Table2[[Symbol]:[Industry]],2,FALSE),"-")</f>
        <v>-</v>
      </c>
      <c r="E3474">
        <v>49.770803049000001</v>
      </c>
      <c r="F3474">
        <v>72.510000000000005</v>
      </c>
      <c r="G3474">
        <v>-9.0550722550360501</v>
      </c>
      <c r="H3474">
        <v>37.1971201252382</v>
      </c>
      <c r="I3474">
        <v>47.472444666133903</v>
      </c>
      <c r="J3474">
        <v>31.044603134872801</v>
      </c>
      <c r="K3474">
        <v>49.807019261737103</v>
      </c>
      <c r="L3474">
        <v>47.654303220297699</v>
      </c>
      <c r="M3474">
        <v>95.178504608299406</v>
      </c>
      <c r="N3474">
        <v>3.1224771400406501</v>
      </c>
      <c r="O3474">
        <v>7.1852158322989803</v>
      </c>
      <c r="P3474">
        <v>159.799355069867</v>
      </c>
      <c r="Q3474">
        <v>0.18733701212141701</v>
      </c>
    </row>
    <row r="3475" spans="1:17" hidden="1" x14ac:dyDescent="0.3">
      <c r="A3475" t="s">
        <v>7173</v>
      </c>
      <c r="B3475" t="s">
        <v>7174</v>
      </c>
      <c r="C3475" t="str">
        <f>IFERROR(VLOOKUP(Table1[[#This Row],[Ticker]],[1]!Table2[[Symbol]:[Industry]],2,FALSE),"-")</f>
        <v>-</v>
      </c>
      <c r="D3475" t="s">
        <v>186</v>
      </c>
      <c r="E3475">
        <v>49.689237779999999</v>
      </c>
      <c r="F3475">
        <v>17.27</v>
      </c>
      <c r="G3475">
        <v>-83.956419494364994</v>
      </c>
      <c r="H3475">
        <v>20.661610683276201</v>
      </c>
      <c r="I3475">
        <v>-53.594961106557797</v>
      </c>
      <c r="J3475">
        <v>21.5882023927578</v>
      </c>
      <c r="K3475">
        <v>15.9040903453181</v>
      </c>
      <c r="L3475">
        <v>23.001345285817301</v>
      </c>
      <c r="M3475">
        <v>72.189728064156199</v>
      </c>
      <c r="N3475">
        <v>1.8571421163531801</v>
      </c>
      <c r="O3475">
        <v>136.82686740011499</v>
      </c>
      <c r="P3475">
        <v>31.330798479087399</v>
      </c>
      <c r="Q3475">
        <v>-9.0860541422545002E-2</v>
      </c>
    </row>
    <row r="3476" spans="1:17" hidden="1" x14ac:dyDescent="0.3">
      <c r="A3476" t="s">
        <v>7175</v>
      </c>
      <c r="B3476" t="s">
        <v>7176</v>
      </c>
      <c r="C3476" t="str">
        <f>IFERROR(VLOOKUP(Table1[[#This Row],[Ticker]],[1]!Table2[[Symbol]:[Industry]],2,FALSE),"-")</f>
        <v>-</v>
      </c>
      <c r="D3476" t="s">
        <v>412</v>
      </c>
      <c r="E3476">
        <v>49.484400000000001</v>
      </c>
      <c r="F3476">
        <v>60.08</v>
      </c>
      <c r="G3476">
        <v>670.45628195463303</v>
      </c>
      <c r="H3476">
        <v>41.659902923357201</v>
      </c>
      <c r="I3476">
        <v>578.03816499079903</v>
      </c>
      <c r="J3476">
        <v>7.0718040225755203</v>
      </c>
      <c r="K3476">
        <v>43.6807658687542</v>
      </c>
      <c r="L3476">
        <v>26.6195721068902</v>
      </c>
      <c r="M3476">
        <v>100</v>
      </c>
      <c r="N3476">
        <v>1.4344827586206801</v>
      </c>
      <c r="O3476">
        <v>0</v>
      </c>
      <c r="P3476">
        <v>700.22052684159803</v>
      </c>
    </row>
    <row r="3477" spans="1:17" hidden="1" x14ac:dyDescent="0.3">
      <c r="A3477" t="s">
        <v>7177</v>
      </c>
      <c r="B3477" t="s">
        <v>7178</v>
      </c>
      <c r="C3477" t="str">
        <f>IFERROR(VLOOKUP(Table1[[#This Row],[Ticker]],[1]!Table2[[Symbol]:[Industry]],2,FALSE),"-")</f>
        <v>-</v>
      </c>
      <c r="D3477" t="s">
        <v>46</v>
      </c>
      <c r="E3477">
        <v>49.452711000000001</v>
      </c>
      <c r="F3477">
        <v>25.05</v>
      </c>
      <c r="G3477">
        <v>42.046454701511799</v>
      </c>
      <c r="H3477">
        <v>-9.7046800026351701</v>
      </c>
      <c r="I3477">
        <v>-24.084599191054199</v>
      </c>
      <c r="J3477">
        <v>1.9549890714257401</v>
      </c>
      <c r="K3477">
        <v>26.721667550251201</v>
      </c>
      <c r="L3477">
        <v>26.4242040014433</v>
      </c>
      <c r="M3477">
        <v>42.746511932926097</v>
      </c>
      <c r="N3477">
        <v>0.40188220778998202</v>
      </c>
      <c r="O3477">
        <v>35.728542914171598</v>
      </c>
      <c r="P3477">
        <v>71.810699588477306</v>
      </c>
    </row>
    <row r="3478" spans="1:17" hidden="1" x14ac:dyDescent="0.3">
      <c r="A3478" t="s">
        <v>7179</v>
      </c>
      <c r="B3478" t="s">
        <v>7180</v>
      </c>
      <c r="C3478" t="str">
        <f>IFERROR(VLOOKUP(Table1[[#This Row],[Ticker]],[1]!Table2[[Symbol]:[Industry]],2,FALSE),"-")</f>
        <v>-</v>
      </c>
      <c r="D3478" t="s">
        <v>2474</v>
      </c>
      <c r="E3478">
        <v>49.435987599999997</v>
      </c>
      <c r="F3478">
        <v>45.01</v>
      </c>
      <c r="G3478">
        <v>66.357759470332994</v>
      </c>
      <c r="H3478">
        <v>-16.6403197925349</v>
      </c>
      <c r="I3478">
        <v>-0.89502922419630804</v>
      </c>
      <c r="J3478">
        <v>-3.0907037668440802</v>
      </c>
      <c r="K3478">
        <v>46.620971840201101</v>
      </c>
      <c r="L3478">
        <v>39.832898276281803</v>
      </c>
      <c r="M3478">
        <v>39.564159646110802</v>
      </c>
      <c r="N3478">
        <v>0.98664320609877199</v>
      </c>
      <c r="O3478">
        <v>35.636525216618502</v>
      </c>
      <c r="P3478">
        <v>115.358851674641</v>
      </c>
      <c r="Q3478">
        <v>0.133629447424155</v>
      </c>
    </row>
    <row r="3479" spans="1:17" hidden="1" x14ac:dyDescent="0.3">
      <c r="A3479" t="s">
        <v>7181</v>
      </c>
      <c r="B3479" t="s">
        <v>7182</v>
      </c>
      <c r="C3479" t="str">
        <f>IFERROR(VLOOKUP(Table1[[#This Row],[Ticker]],[1]!Table2[[Symbol]:[Industry]],2,FALSE),"-")</f>
        <v>-</v>
      </c>
      <c r="D3479" t="s">
        <v>492</v>
      </c>
      <c r="E3479">
        <v>49.425818</v>
      </c>
      <c r="F3479">
        <v>93</v>
      </c>
      <c r="G3479">
        <v>-56.737154192030196</v>
      </c>
      <c r="H3479">
        <v>38.318353755531703</v>
      </c>
      <c r="I3479">
        <v>-41.100642931776797</v>
      </c>
      <c r="J3479">
        <v>4.4164852210407002</v>
      </c>
      <c r="K3479">
        <v>85.1719635507975</v>
      </c>
      <c r="M3479">
        <v>64.2085547436631</v>
      </c>
      <c r="N3479">
        <v>0.25124584717607901</v>
      </c>
      <c r="O3479">
        <v>43.763440860214999</v>
      </c>
      <c r="P3479">
        <v>62.445414847161501</v>
      </c>
    </row>
    <row r="3480" spans="1:17" hidden="1" x14ac:dyDescent="0.3">
      <c r="A3480" t="s">
        <v>7183</v>
      </c>
      <c r="B3480" t="s">
        <v>7184</v>
      </c>
      <c r="C3480" t="str">
        <f>IFERROR(VLOOKUP(Table1[[#This Row],[Ticker]],[1]!Table2[[Symbol]:[Industry]],2,FALSE),"-")</f>
        <v>-</v>
      </c>
      <c r="D3480" t="s">
        <v>2583</v>
      </c>
      <c r="E3480">
        <v>49.375</v>
      </c>
      <c r="F3480">
        <v>41.14</v>
      </c>
      <c r="G3480">
        <v>11.2710653632916</v>
      </c>
      <c r="H3480">
        <v>-6.4910781506743396</v>
      </c>
      <c r="I3480">
        <v>-18.230297729276099</v>
      </c>
      <c r="J3480">
        <v>0.84905256762819703</v>
      </c>
      <c r="K3480">
        <v>41.817219974927298</v>
      </c>
      <c r="L3480">
        <v>42.501050139895703</v>
      </c>
      <c r="M3480">
        <v>52.197453108828299</v>
      </c>
      <c r="N3480">
        <v>0.670081339456152</v>
      </c>
      <c r="O3480">
        <v>64.438502673796805</v>
      </c>
      <c r="P3480">
        <v>49.545619774627298</v>
      </c>
      <c r="Q3480">
        <v>9.6006299054878994E-2</v>
      </c>
    </row>
    <row r="3481" spans="1:17" hidden="1" x14ac:dyDescent="0.3">
      <c r="A3481" t="s">
        <v>7185</v>
      </c>
      <c r="B3481" t="s">
        <v>7186</v>
      </c>
      <c r="C3481" t="str">
        <f>IFERROR(VLOOKUP(Table1[[#This Row],[Ticker]],[1]!Table2[[Symbol]:[Industry]],2,FALSE),"-")</f>
        <v>-</v>
      </c>
      <c r="D3481" t="s">
        <v>528</v>
      </c>
      <c r="E3481">
        <v>49.327771472000002</v>
      </c>
      <c r="F3481">
        <v>61.64</v>
      </c>
      <c r="G3481">
        <v>32.917201404932101</v>
      </c>
      <c r="H3481">
        <v>18.760155692298799</v>
      </c>
      <c r="I3481">
        <v>9.8714617062189696</v>
      </c>
      <c r="J3481">
        <v>-0.99317959047205095</v>
      </c>
      <c r="K3481">
        <v>53.946028628225797</v>
      </c>
      <c r="L3481">
        <v>51.807648734915603</v>
      </c>
      <c r="M3481">
        <v>69.620258428989303</v>
      </c>
      <c r="N3481">
        <v>2.6062153986903902</v>
      </c>
      <c r="O3481">
        <v>7.0733290071382102</v>
      </c>
      <c r="P3481">
        <v>71.269797165879396</v>
      </c>
      <c r="Q3481">
        <v>7.0913769724737993E-2</v>
      </c>
    </row>
    <row r="3482" spans="1:17" hidden="1" x14ac:dyDescent="0.3">
      <c r="A3482" t="s">
        <v>7187</v>
      </c>
      <c r="B3482" t="s">
        <v>7188</v>
      </c>
      <c r="C3482" t="str">
        <f>IFERROR(VLOOKUP(Table1[[#This Row],[Ticker]],[1]!Table2[[Symbol]:[Industry]],2,FALSE),"-")</f>
        <v>-</v>
      </c>
      <c r="D3482" t="s">
        <v>412</v>
      </c>
      <c r="E3482">
        <v>49.326659235000001</v>
      </c>
      <c r="F3482">
        <v>161.55000000000001</v>
      </c>
      <c r="G3482">
        <v>-28.510719346382501</v>
      </c>
      <c r="H3482">
        <v>-3.2624923872479101</v>
      </c>
      <c r="I3482">
        <v>-33.352733626712002</v>
      </c>
      <c r="J3482">
        <v>-7.2146517298636796</v>
      </c>
      <c r="K3482">
        <v>188.350755256572</v>
      </c>
      <c r="L3482">
        <v>201.875343677964</v>
      </c>
      <c r="M3482">
        <v>28.2362296970859</v>
      </c>
      <c r="N3482">
        <v>0.21912146780507599</v>
      </c>
      <c r="O3482">
        <v>69.235530795419294</v>
      </c>
      <c r="P3482">
        <v>7.7718478985990602</v>
      </c>
      <c r="Q3482">
        <v>1.1303179522355E-2</v>
      </c>
    </row>
    <row r="3483" spans="1:17" hidden="1" x14ac:dyDescent="0.3">
      <c r="A3483" t="s">
        <v>7189</v>
      </c>
      <c r="B3483" t="s">
        <v>7190</v>
      </c>
      <c r="C3483" t="str">
        <f>IFERROR(VLOOKUP(Table1[[#This Row],[Ticker]],[1]!Table2[[Symbol]:[Industry]],2,FALSE),"-")</f>
        <v>-</v>
      </c>
      <c r="D3483" t="s">
        <v>528</v>
      </c>
      <c r="E3483">
        <v>49.285043954999999</v>
      </c>
      <c r="F3483">
        <v>34.58</v>
      </c>
      <c r="G3483">
        <v>2.4728488032830902</v>
      </c>
      <c r="H3483">
        <v>-3.4135497890606201</v>
      </c>
      <c r="I3483">
        <v>-11.820041319019699</v>
      </c>
      <c r="J3483">
        <v>-2.1820151197909299</v>
      </c>
      <c r="K3483">
        <v>30.5966725903303</v>
      </c>
      <c r="L3483">
        <v>29.307704727272501</v>
      </c>
      <c r="M3483">
        <v>54.619161004925601</v>
      </c>
      <c r="N3483">
        <v>0.78511276164753496</v>
      </c>
      <c r="O3483">
        <v>6.3620589936379499</v>
      </c>
      <c r="P3483">
        <v>54.720357941834401</v>
      </c>
      <c r="Q3483">
        <v>5.1582043538176997E-2</v>
      </c>
    </row>
    <row r="3484" spans="1:17" hidden="1" x14ac:dyDescent="0.3">
      <c r="A3484" t="s">
        <v>7191</v>
      </c>
      <c r="B3484" t="s">
        <v>7192</v>
      </c>
      <c r="C3484" t="str">
        <f>IFERROR(VLOOKUP(Table1[[#This Row],[Ticker]],[1]!Table2[[Symbol]:[Industry]],2,FALSE),"-")</f>
        <v>-</v>
      </c>
      <c r="D3484" t="s">
        <v>632</v>
      </c>
      <c r="E3484">
        <v>49.197067722</v>
      </c>
      <c r="F3484">
        <v>81.05</v>
      </c>
      <c r="G3484">
        <v>-66.419188224206593</v>
      </c>
      <c r="H3484">
        <v>7.0006624378404201</v>
      </c>
      <c r="I3484">
        <v>-9.5470884654216999</v>
      </c>
      <c r="J3484">
        <v>7.0157683751625504</v>
      </c>
      <c r="K3484">
        <v>76.980264607109802</v>
      </c>
      <c r="L3484">
        <v>80.996039701049298</v>
      </c>
      <c r="M3484">
        <v>68.121572194200795</v>
      </c>
      <c r="N3484">
        <v>0.12145672922041</v>
      </c>
      <c r="O3484">
        <v>71.437384330659995</v>
      </c>
      <c r="P3484">
        <v>32.110839445802696</v>
      </c>
      <c r="Q3484">
        <v>7.2869549500855002E-2</v>
      </c>
    </row>
    <row r="3485" spans="1:17" hidden="1" x14ac:dyDescent="0.3">
      <c r="A3485" t="s">
        <v>7193</v>
      </c>
      <c r="B3485" t="s">
        <v>7194</v>
      </c>
      <c r="C3485" t="str">
        <f>IFERROR(VLOOKUP(Table1[[#This Row],[Ticker]],[1]!Table2[[Symbol]:[Industry]],2,FALSE),"-")</f>
        <v>-</v>
      </c>
      <c r="D3485" t="s">
        <v>127</v>
      </c>
      <c r="E3485">
        <v>49.079735534999998</v>
      </c>
      <c r="F3485">
        <v>3.45</v>
      </c>
      <c r="K3485">
        <v>3.4677458506360201</v>
      </c>
      <c r="L3485">
        <v>4.1767796842679701</v>
      </c>
      <c r="M3485">
        <v>60.755946489344097</v>
      </c>
      <c r="N3485">
        <v>1</v>
      </c>
      <c r="Q3485">
        <v>-4.7233022382218999E-2</v>
      </c>
    </row>
    <row r="3486" spans="1:17" hidden="1" x14ac:dyDescent="0.3">
      <c r="A3486" t="s">
        <v>7195</v>
      </c>
      <c r="B3486" t="s">
        <v>7196</v>
      </c>
      <c r="C3486" t="str">
        <f>IFERROR(VLOOKUP(Table1[[#This Row],[Ticker]],[1]!Table2[[Symbol]:[Industry]],2,FALSE),"-")</f>
        <v>-</v>
      </c>
      <c r="D3486" t="s">
        <v>46</v>
      </c>
      <c r="E3486">
        <v>49.0625</v>
      </c>
      <c r="F3486">
        <v>64</v>
      </c>
      <c r="G3486">
        <v>30.2357551130345</v>
      </c>
      <c r="H3486">
        <v>-7.7171245943570801</v>
      </c>
      <c r="I3486">
        <v>0.36242737507688499</v>
      </c>
      <c r="J3486">
        <v>-0.27224606343526597</v>
      </c>
      <c r="K3486">
        <v>64.685021522198397</v>
      </c>
      <c r="L3486">
        <v>58.618134222933499</v>
      </c>
      <c r="M3486">
        <v>48.464190164577097</v>
      </c>
      <c r="N3486">
        <v>0.485778443113772</v>
      </c>
      <c r="O3486">
        <v>35.15625</v>
      </c>
      <c r="P3486">
        <v>65.588615782664903</v>
      </c>
      <c r="Q3486">
        <v>8.4280808330777002E-2</v>
      </c>
    </row>
    <row r="3487" spans="1:17" hidden="1" x14ac:dyDescent="0.3">
      <c r="A3487" t="s">
        <v>7197</v>
      </c>
      <c r="B3487" t="s">
        <v>7198</v>
      </c>
      <c r="C3487" t="str">
        <f>IFERROR(VLOOKUP(Table1[[#This Row],[Ticker]],[1]!Table2[[Symbol]:[Industry]],2,FALSE),"-")</f>
        <v>-</v>
      </c>
      <c r="D3487" t="s">
        <v>938</v>
      </c>
      <c r="E3487">
        <v>48.967280000000002</v>
      </c>
      <c r="F3487">
        <v>9.58</v>
      </c>
      <c r="G3487">
        <v>92.8902173555974</v>
      </c>
      <c r="H3487">
        <v>-10.2143068393856</v>
      </c>
      <c r="I3487">
        <v>48.5208232493491</v>
      </c>
      <c r="J3487">
        <v>-1.67268826407727</v>
      </c>
      <c r="K3487">
        <v>8.6315992571212501</v>
      </c>
      <c r="L3487">
        <v>6.6616389583290498</v>
      </c>
      <c r="M3487">
        <v>55.963204508111602</v>
      </c>
      <c r="N3487">
        <v>0.733689688781196</v>
      </c>
      <c r="O3487">
        <v>23.382045929018801</v>
      </c>
      <c r="P3487">
        <v>139.5</v>
      </c>
      <c r="Q3487">
        <v>5.7044985728830003E-3</v>
      </c>
    </row>
    <row r="3488" spans="1:17" hidden="1" x14ac:dyDescent="0.3">
      <c r="A3488" t="s">
        <v>7199</v>
      </c>
      <c r="B3488" t="s">
        <v>7200</v>
      </c>
      <c r="C3488" t="str">
        <f>IFERROR(VLOOKUP(Table1[[#This Row],[Ticker]],[1]!Table2[[Symbol]:[Industry]],2,FALSE),"-")</f>
        <v>-</v>
      </c>
      <c r="E3488">
        <v>48.866399999999999</v>
      </c>
      <c r="F3488">
        <v>70.45</v>
      </c>
      <c r="G3488">
        <v>-45.368431376023501</v>
      </c>
      <c r="H3488">
        <v>-4.4832275633056202</v>
      </c>
      <c r="I3488">
        <v>-23.071768782457099</v>
      </c>
      <c r="J3488">
        <v>-5.6819676622222897</v>
      </c>
      <c r="K3488">
        <v>70.416143610390804</v>
      </c>
      <c r="L3488">
        <v>76.4671552712568</v>
      </c>
      <c r="M3488">
        <v>41.954523554836101</v>
      </c>
      <c r="N3488">
        <v>2.02661511763284</v>
      </c>
      <c r="O3488">
        <v>38.112136266855899</v>
      </c>
      <c r="P3488">
        <v>15.491803278688501</v>
      </c>
      <c r="Q3488">
        <v>4.1726329747848998E-2</v>
      </c>
    </row>
    <row r="3489" spans="1:17" hidden="1" x14ac:dyDescent="0.3">
      <c r="A3489" t="s">
        <v>7201</v>
      </c>
      <c r="B3489" t="s">
        <v>7202</v>
      </c>
      <c r="C3489" t="str">
        <f>IFERROR(VLOOKUP(Table1[[#This Row],[Ticker]],[1]!Table2[[Symbol]:[Industry]],2,FALSE),"-")</f>
        <v>-</v>
      </c>
      <c r="D3489" t="s">
        <v>407</v>
      </c>
      <c r="E3489">
        <v>48.785430374999997</v>
      </c>
      <c r="F3489">
        <v>69.75</v>
      </c>
      <c r="G3489">
        <v>4.3703704976499003</v>
      </c>
      <c r="H3489">
        <v>67.993337814251504</v>
      </c>
      <c r="I3489">
        <v>85.157980659002206</v>
      </c>
      <c r="J3489">
        <v>30.445088081326698</v>
      </c>
      <c r="K3489">
        <v>45.922423255055101</v>
      </c>
      <c r="L3489">
        <v>40.841422371204501</v>
      </c>
      <c r="M3489">
        <v>79.920805773167302</v>
      </c>
      <c r="N3489">
        <v>1.23927272727272</v>
      </c>
      <c r="O3489">
        <v>0</v>
      </c>
      <c r="P3489">
        <v>143.45549738219799</v>
      </c>
    </row>
    <row r="3490" spans="1:17" hidden="1" x14ac:dyDescent="0.3">
      <c r="A3490" t="s">
        <v>7203</v>
      </c>
      <c r="B3490" t="s">
        <v>7204</v>
      </c>
      <c r="C3490" t="str">
        <f>IFERROR(VLOOKUP(Table1[[#This Row],[Ticker]],[1]!Table2[[Symbol]:[Industry]],2,FALSE),"-")</f>
        <v>-</v>
      </c>
      <c r="D3490" t="s">
        <v>306</v>
      </c>
      <c r="E3490">
        <v>48.633217504000001</v>
      </c>
      <c r="F3490">
        <v>88.19</v>
      </c>
      <c r="G3490">
        <v>47.823350763457398</v>
      </c>
      <c r="H3490">
        <v>26.209364227187301</v>
      </c>
      <c r="I3490">
        <v>-28.448145557150099</v>
      </c>
      <c r="J3490">
        <v>2.1926876995116</v>
      </c>
      <c r="K3490">
        <v>81.141079593567795</v>
      </c>
      <c r="L3490">
        <v>76.434717835475197</v>
      </c>
      <c r="M3490">
        <v>65.036229729231493</v>
      </c>
      <c r="N3490">
        <v>0.61042257962787705</v>
      </c>
      <c r="O3490">
        <v>29.266356729787901</v>
      </c>
      <c r="P3490">
        <v>101.57714285714199</v>
      </c>
      <c r="Q3490">
        <v>6.6367537364151005E-2</v>
      </c>
    </row>
    <row r="3491" spans="1:17" hidden="1" x14ac:dyDescent="0.3">
      <c r="A3491" t="s">
        <v>7205</v>
      </c>
      <c r="B3491" t="s">
        <v>7206</v>
      </c>
      <c r="C3491" t="str">
        <f>IFERROR(VLOOKUP(Table1[[#This Row],[Ticker]],[1]!Table2[[Symbol]:[Industry]],2,FALSE),"-")</f>
        <v>-</v>
      </c>
      <c r="D3491" t="s">
        <v>1374</v>
      </c>
      <c r="E3491">
        <v>48.463959420000002</v>
      </c>
      <c r="F3491">
        <v>9.25</v>
      </c>
      <c r="G3491">
        <v>-85.357139750143503</v>
      </c>
      <c r="H3491">
        <v>-8.4986540444248906</v>
      </c>
      <c r="I3491">
        <v>-45.200758962032403</v>
      </c>
      <c r="J3491">
        <v>-5.1015312312822996</v>
      </c>
      <c r="K3491">
        <v>9.8078113910318194</v>
      </c>
      <c r="L3491">
        <v>13.5972423062322</v>
      </c>
      <c r="M3491">
        <v>34.022097693306897</v>
      </c>
      <c r="N3491">
        <v>0.55626730858663198</v>
      </c>
      <c r="O3491">
        <v>137.83783783783699</v>
      </c>
      <c r="P3491">
        <v>10.381861575178901</v>
      </c>
      <c r="Q3491">
        <v>0.20211195246622399</v>
      </c>
    </row>
    <row r="3492" spans="1:17" hidden="1" x14ac:dyDescent="0.3">
      <c r="A3492" t="s">
        <v>7207</v>
      </c>
      <c r="B3492" t="s">
        <v>7208</v>
      </c>
      <c r="C3492" t="str">
        <f>IFERROR(VLOOKUP(Table1[[#This Row],[Ticker]],[1]!Table2[[Symbol]:[Industry]],2,FALSE),"-")</f>
        <v>-</v>
      </c>
      <c r="D3492" t="s">
        <v>51</v>
      </c>
      <c r="E3492">
        <v>48.44</v>
      </c>
      <c r="F3492">
        <v>47.9</v>
      </c>
      <c r="G3492">
        <v>-67.353821434196703</v>
      </c>
      <c r="H3492">
        <v>3.5883077250759698</v>
      </c>
      <c r="I3492">
        <v>-38.754012147561703</v>
      </c>
      <c r="J3492">
        <v>-6.14005091894317</v>
      </c>
      <c r="K3492">
        <v>47.361582458254802</v>
      </c>
      <c r="L3492">
        <v>58.757868083914602</v>
      </c>
      <c r="M3492">
        <v>57.582088208909703</v>
      </c>
      <c r="N3492">
        <v>0.84064339116510101</v>
      </c>
      <c r="O3492">
        <v>154.69728601252601</v>
      </c>
      <c r="P3492">
        <v>22.8205128205128</v>
      </c>
      <c r="Q3492">
        <v>3.3215739874266001E-2</v>
      </c>
    </row>
    <row r="3493" spans="1:17" hidden="1" x14ac:dyDescent="0.3">
      <c r="A3493" t="s">
        <v>7209</v>
      </c>
      <c r="B3493" t="s">
        <v>7210</v>
      </c>
      <c r="C3493" t="str">
        <f>IFERROR(VLOOKUP(Table1[[#This Row],[Ticker]],[1]!Table2[[Symbol]:[Industry]],2,FALSE),"-")</f>
        <v>-</v>
      </c>
      <c r="D3493" t="s">
        <v>1374</v>
      </c>
      <c r="E3493">
        <v>48.31</v>
      </c>
      <c r="F3493">
        <v>47.76</v>
      </c>
      <c r="G3493">
        <v>-34.148629271349797</v>
      </c>
      <c r="H3493">
        <v>4.1459536918273399</v>
      </c>
      <c r="I3493">
        <v>-26.009652445900201</v>
      </c>
      <c r="J3493">
        <v>1.36464279937014</v>
      </c>
      <c r="K3493">
        <v>47.028751921454898</v>
      </c>
      <c r="L3493">
        <v>49.469209678410998</v>
      </c>
      <c r="M3493">
        <v>57.954498380039801</v>
      </c>
      <c r="N3493">
        <v>2.1773386681456199</v>
      </c>
      <c r="O3493">
        <v>47.717755443886098</v>
      </c>
      <c r="P3493">
        <v>13.1753554502369</v>
      </c>
      <c r="Q3493">
        <v>-0.105606079071059</v>
      </c>
    </row>
    <row r="3494" spans="1:17" hidden="1" x14ac:dyDescent="0.3">
      <c r="A3494" t="s">
        <v>7211</v>
      </c>
      <c r="B3494" t="s">
        <v>7212</v>
      </c>
      <c r="C3494" t="str">
        <f>IFERROR(VLOOKUP(Table1[[#This Row],[Ticker]],[1]!Table2[[Symbol]:[Industry]],2,FALSE),"-")</f>
        <v>-</v>
      </c>
      <c r="D3494" t="s">
        <v>561</v>
      </c>
      <c r="E3494">
        <v>48.3</v>
      </c>
      <c r="F3494">
        <v>159</v>
      </c>
      <c r="G3494">
        <v>134.04859732308901</v>
      </c>
      <c r="H3494">
        <v>11.2802577519185</v>
      </c>
      <c r="I3494">
        <v>1.1982981423457699</v>
      </c>
      <c r="J3494">
        <v>-5.3627467176201398</v>
      </c>
      <c r="K3494">
        <v>150.20710151272701</v>
      </c>
      <c r="L3494">
        <v>120.052957687515</v>
      </c>
      <c r="M3494">
        <v>43.211342342480002</v>
      </c>
      <c r="N3494">
        <v>0.70044912118093605</v>
      </c>
      <c r="O3494">
        <v>11.509433962264101</v>
      </c>
      <c r="P3494">
        <v>172.26027397260199</v>
      </c>
      <c r="Q3494">
        <v>0.101798284462331</v>
      </c>
    </row>
    <row r="3495" spans="1:17" hidden="1" x14ac:dyDescent="0.3">
      <c r="A3495" t="s">
        <v>7213</v>
      </c>
      <c r="B3495" t="s">
        <v>7214</v>
      </c>
      <c r="C3495" t="str">
        <f>IFERROR(VLOOKUP(Table1[[#This Row],[Ticker]],[1]!Table2[[Symbol]:[Industry]],2,FALSE),"-")</f>
        <v>-</v>
      </c>
      <c r="D3495" t="s">
        <v>139</v>
      </c>
      <c r="E3495">
        <v>48.278619999999997</v>
      </c>
      <c r="F3495">
        <v>34.369999999999997</v>
      </c>
      <c r="G3495">
        <v>113.13328161480101</v>
      </c>
      <c r="H3495">
        <v>19.636136020018</v>
      </c>
      <c r="I3495">
        <v>-13.335944770407</v>
      </c>
      <c r="J3495">
        <v>6.2000926885956797</v>
      </c>
      <c r="K3495">
        <v>30.159239470096701</v>
      </c>
      <c r="L3495">
        <v>27.178599922254701</v>
      </c>
      <c r="M3495">
        <v>83.655812357139894</v>
      </c>
      <c r="N3495">
        <v>0.78934122019022501</v>
      </c>
      <c r="O3495">
        <v>30.782659295897599</v>
      </c>
      <c r="P3495">
        <v>204.15929203539801</v>
      </c>
      <c r="Q3495">
        <v>0.135213783722475</v>
      </c>
    </row>
    <row r="3496" spans="1:17" hidden="1" x14ac:dyDescent="0.3">
      <c r="A3496" t="s">
        <v>7215</v>
      </c>
      <c r="B3496" t="s">
        <v>7216</v>
      </c>
      <c r="C3496" t="str">
        <f>IFERROR(VLOOKUP(Table1[[#This Row],[Ticker]],[1]!Table2[[Symbol]:[Industry]],2,FALSE),"-")</f>
        <v>-</v>
      </c>
      <c r="D3496" t="s">
        <v>51</v>
      </c>
      <c r="E3496">
        <v>48.237839999999998</v>
      </c>
      <c r="F3496">
        <v>39.97</v>
      </c>
      <c r="G3496">
        <v>31.145577979379102</v>
      </c>
      <c r="H3496">
        <v>0.74876329785464102</v>
      </c>
      <c r="I3496">
        <v>-4.7407604466353899</v>
      </c>
      <c r="J3496">
        <v>2.16368195906312</v>
      </c>
      <c r="K3496">
        <v>38.342649916142797</v>
      </c>
      <c r="L3496">
        <v>34.853481387507799</v>
      </c>
      <c r="M3496">
        <v>56.241266612376201</v>
      </c>
      <c r="N3496">
        <v>0.87067765726681101</v>
      </c>
      <c r="O3496">
        <v>26.820115086314701</v>
      </c>
      <c r="P3496">
        <v>83.770114942528707</v>
      </c>
      <c r="Q3496">
        <v>5.1853729291885003E-2</v>
      </c>
    </row>
    <row r="3497" spans="1:17" hidden="1" x14ac:dyDescent="0.3">
      <c r="A3497" t="s">
        <v>7217</v>
      </c>
      <c r="B3497" t="s">
        <v>7218</v>
      </c>
      <c r="C3497" t="str">
        <f>IFERROR(VLOOKUP(Table1[[#This Row],[Ticker]],[1]!Table2[[Symbol]:[Industry]],2,FALSE),"-")</f>
        <v>-</v>
      </c>
      <c r="D3497" t="s">
        <v>7219</v>
      </c>
      <c r="E3497">
        <v>48.195050483999999</v>
      </c>
      <c r="F3497">
        <v>34.46</v>
      </c>
      <c r="G3497">
        <v>-18.4306962915505</v>
      </c>
      <c r="H3497">
        <v>-3.76232444975349</v>
      </c>
      <c r="I3497">
        <v>-38.871127380806797</v>
      </c>
      <c r="J3497">
        <v>-0.75502306715888301</v>
      </c>
      <c r="K3497">
        <v>34.639810977615298</v>
      </c>
      <c r="L3497">
        <v>38.103831321805103</v>
      </c>
      <c r="M3497">
        <v>58.561963054624499</v>
      </c>
      <c r="N3497">
        <v>0.57959664102990605</v>
      </c>
      <c r="O3497">
        <v>62.449216482878597</v>
      </c>
      <c r="P3497">
        <v>20.237264480111602</v>
      </c>
      <c r="Q3497">
        <v>4.7554040834539998E-2</v>
      </c>
    </row>
    <row r="3498" spans="1:17" hidden="1" x14ac:dyDescent="0.3">
      <c r="A3498" t="s">
        <v>7220</v>
      </c>
      <c r="B3498" t="s">
        <v>7221</v>
      </c>
      <c r="C3498" t="str">
        <f>IFERROR(VLOOKUP(Table1[[#This Row],[Ticker]],[1]!Table2[[Symbol]:[Industry]],2,FALSE),"-")</f>
        <v>-</v>
      </c>
      <c r="D3498" t="s">
        <v>226</v>
      </c>
      <c r="E3498">
        <v>48.079495999999999</v>
      </c>
      <c r="F3498">
        <v>170.15</v>
      </c>
      <c r="G3498">
        <v>3136.0706879345298</v>
      </c>
      <c r="H3498">
        <v>15.843347125226</v>
      </c>
      <c r="I3498">
        <v>154.54430174357</v>
      </c>
      <c r="J3498">
        <v>9.1749792522620002</v>
      </c>
      <c r="K3498">
        <v>153.99532352227601</v>
      </c>
      <c r="L3498">
        <v>107.132883731484</v>
      </c>
      <c r="M3498">
        <v>74.096620564628907</v>
      </c>
      <c r="N3498">
        <v>0.46647845635370599</v>
      </c>
      <c r="O3498">
        <v>18.748163385248301</v>
      </c>
      <c r="P3498">
        <v>3165.8349328214899</v>
      </c>
    </row>
    <row r="3499" spans="1:17" hidden="1" x14ac:dyDescent="0.3">
      <c r="A3499" t="s">
        <v>7222</v>
      </c>
      <c r="B3499" t="s">
        <v>7223</v>
      </c>
      <c r="C3499" t="str">
        <f>IFERROR(VLOOKUP(Table1[[#This Row],[Ticker]],[1]!Table2[[Symbol]:[Industry]],2,FALSE),"-")</f>
        <v>-</v>
      </c>
      <c r="D3499" t="s">
        <v>3271</v>
      </c>
      <c r="E3499">
        <v>48.077860000000001</v>
      </c>
      <c r="F3499">
        <v>95</v>
      </c>
      <c r="G3499">
        <v>79.164719265222701</v>
      </c>
      <c r="H3499">
        <v>-2.4602751541866099</v>
      </c>
      <c r="I3499">
        <v>16.134161341065202</v>
      </c>
      <c r="J3499">
        <v>1.0059756307558201</v>
      </c>
      <c r="K3499">
        <v>89.6495729540773</v>
      </c>
      <c r="L3499">
        <v>74.136631560547599</v>
      </c>
      <c r="M3499">
        <v>66.196015957506006</v>
      </c>
      <c r="N3499">
        <v>0.86527769139871802</v>
      </c>
      <c r="O3499">
        <v>13.842105263157899</v>
      </c>
      <c r="P3499">
        <v>109.944751381215</v>
      </c>
      <c r="Q3499">
        <v>0.142739849078449</v>
      </c>
    </row>
    <row r="3500" spans="1:17" hidden="1" x14ac:dyDescent="0.3">
      <c r="A3500" t="s">
        <v>7224</v>
      </c>
      <c r="B3500" t="s">
        <v>7225</v>
      </c>
      <c r="C3500" t="str">
        <f>IFERROR(VLOOKUP(Table1[[#This Row],[Ticker]],[1]!Table2[[Symbol]:[Industry]],2,FALSE),"-")</f>
        <v>-</v>
      </c>
      <c r="D3500" t="s">
        <v>632</v>
      </c>
      <c r="E3500">
        <v>48.014836911000003</v>
      </c>
      <c r="F3500">
        <v>17.2</v>
      </c>
      <c r="G3500">
        <v>-22.331390421006699</v>
      </c>
      <c r="H3500">
        <v>21.667956149548601</v>
      </c>
      <c r="I3500">
        <v>-17.552775737885501</v>
      </c>
      <c r="J3500">
        <v>32.267523072078497</v>
      </c>
      <c r="K3500">
        <v>14.714583749983699</v>
      </c>
      <c r="L3500">
        <v>15.7608336344249</v>
      </c>
      <c r="M3500">
        <v>80.591176735849103</v>
      </c>
      <c r="N3500">
        <v>2.1921972893867601</v>
      </c>
      <c r="O3500">
        <v>27.906976744186</v>
      </c>
      <c r="P3500">
        <v>47.6394849785407</v>
      </c>
      <c r="Q3500">
        <v>2.0027575374304E-2</v>
      </c>
    </row>
    <row r="3501" spans="1:17" hidden="1" x14ac:dyDescent="0.3">
      <c r="A3501" t="s">
        <v>7226</v>
      </c>
      <c r="B3501" t="s">
        <v>7227</v>
      </c>
      <c r="C3501" t="str">
        <f>IFERROR(VLOOKUP(Table1[[#This Row],[Ticker]],[1]!Table2[[Symbol]:[Industry]],2,FALSE),"-")</f>
        <v>-</v>
      </c>
      <c r="D3501" t="s">
        <v>303</v>
      </c>
      <c r="E3501">
        <v>47.678259199999999</v>
      </c>
      <c r="F3501">
        <v>16</v>
      </c>
      <c r="G3501">
        <v>33.501061235483398</v>
      </c>
      <c r="H3501">
        <v>-1.3539683435685901</v>
      </c>
      <c r="I3501">
        <v>-19.732453390723801</v>
      </c>
      <c r="J3501">
        <v>4.6423782042399004</v>
      </c>
      <c r="K3501">
        <v>16.097895197672901</v>
      </c>
      <c r="L3501">
        <v>15.159406139592701</v>
      </c>
      <c r="M3501">
        <v>56.461505663754799</v>
      </c>
      <c r="N3501">
        <v>0.57848304102525805</v>
      </c>
      <c r="O3501">
        <v>26.875</v>
      </c>
      <c r="P3501">
        <v>70.212765957446805</v>
      </c>
      <c r="Q3501">
        <v>7.1605644916571995E-2</v>
      </c>
    </row>
    <row r="3502" spans="1:17" hidden="1" x14ac:dyDescent="0.3">
      <c r="A3502" t="s">
        <v>7228</v>
      </c>
      <c r="B3502" t="s">
        <v>7229</v>
      </c>
      <c r="C3502" t="str">
        <f>IFERROR(VLOOKUP(Table1[[#This Row],[Ticker]],[1]!Table2[[Symbol]:[Industry]],2,FALSE),"-")</f>
        <v>-</v>
      </c>
      <c r="D3502" t="s">
        <v>740</v>
      </c>
      <c r="E3502">
        <v>47.666355000000003</v>
      </c>
      <c r="F3502">
        <v>160.9</v>
      </c>
      <c r="G3502">
        <v>-68.1757281405539</v>
      </c>
      <c r="H3502">
        <v>17.9647942715374</v>
      </c>
      <c r="I3502">
        <v>-52.539216880300501</v>
      </c>
      <c r="J3502">
        <v>21.2489893669776</v>
      </c>
      <c r="K3502">
        <v>150.14146896718401</v>
      </c>
      <c r="M3502">
        <v>70.421022695571907</v>
      </c>
      <c r="N3502">
        <v>1.14188615123194</v>
      </c>
      <c r="O3502">
        <v>79.459291485394601</v>
      </c>
      <c r="P3502">
        <v>28.72</v>
      </c>
    </row>
    <row r="3503" spans="1:17" hidden="1" x14ac:dyDescent="0.3">
      <c r="A3503" t="s">
        <v>7230</v>
      </c>
      <c r="B3503" t="s">
        <v>7231</v>
      </c>
      <c r="C3503" t="str">
        <f>IFERROR(VLOOKUP(Table1[[#This Row],[Ticker]],[1]!Table2[[Symbol]:[Industry]],2,FALSE),"-")</f>
        <v>-</v>
      </c>
      <c r="D3503" t="s">
        <v>139</v>
      </c>
      <c r="E3503">
        <v>47.531988400000003</v>
      </c>
      <c r="F3503">
        <v>39.9</v>
      </c>
      <c r="G3503">
        <v>3.4063506007846897E-2</v>
      </c>
      <c r="H3503">
        <v>-3.3148098288513501</v>
      </c>
      <c r="I3503">
        <v>-37.026284351349702</v>
      </c>
      <c r="J3503">
        <v>1.53588238096745</v>
      </c>
      <c r="K3503">
        <v>40.093638675443302</v>
      </c>
      <c r="L3503">
        <v>39.9105484665142</v>
      </c>
      <c r="M3503">
        <v>65.007011628385399</v>
      </c>
      <c r="N3503">
        <v>1.3106146091927999</v>
      </c>
      <c r="O3503">
        <v>33.583959899749303</v>
      </c>
      <c r="P3503">
        <v>32.999999999999901</v>
      </c>
      <c r="Q3503">
        <v>3.4506403383099999E-3</v>
      </c>
    </row>
    <row r="3504" spans="1:17" hidden="1" x14ac:dyDescent="0.3">
      <c r="A3504" t="s">
        <v>7232</v>
      </c>
      <c r="B3504" t="s">
        <v>7233</v>
      </c>
      <c r="C3504" t="str">
        <f>IFERROR(VLOOKUP(Table1[[#This Row],[Ticker]],[1]!Table2[[Symbol]:[Industry]],2,FALSE),"-")</f>
        <v>-</v>
      </c>
      <c r="D3504" t="s">
        <v>306</v>
      </c>
      <c r="E3504">
        <v>47.485104800000002</v>
      </c>
      <c r="F3504">
        <v>25.54</v>
      </c>
      <c r="G3504">
        <v>12.1246440019234</v>
      </c>
      <c r="H3504">
        <v>25.497297193752701</v>
      </c>
      <c r="I3504">
        <v>-11.967733626712</v>
      </c>
      <c r="J3504">
        <v>-3.4717663192184798</v>
      </c>
      <c r="K3504">
        <v>23.574982313724199</v>
      </c>
      <c r="L3504">
        <v>23.179321110536002</v>
      </c>
      <c r="M3504">
        <v>65.969864110479193</v>
      </c>
      <c r="N3504">
        <v>0.58953005757129395</v>
      </c>
      <c r="O3504">
        <v>53.014878621769697</v>
      </c>
    </row>
    <row r="3505" spans="1:17" hidden="1" x14ac:dyDescent="0.3">
      <c r="A3505" t="s">
        <v>7234</v>
      </c>
      <c r="B3505" t="s">
        <v>7235</v>
      </c>
      <c r="C3505" t="str">
        <f>IFERROR(VLOOKUP(Table1[[#This Row],[Ticker]],[1]!Table2[[Symbol]:[Industry]],2,FALSE),"-")</f>
        <v>-</v>
      </c>
      <c r="D3505" t="s">
        <v>402</v>
      </c>
      <c r="E3505">
        <v>47.308759999999999</v>
      </c>
      <c r="F3505">
        <v>66.7</v>
      </c>
      <c r="G3505">
        <v>-47.189190724167503</v>
      </c>
      <c r="H3505">
        <v>4.5674493980955102</v>
      </c>
      <c r="I3505">
        <v>-5.6724490738664901</v>
      </c>
      <c r="J3505">
        <v>1.43279048242917</v>
      </c>
      <c r="K3505">
        <v>65.734347454655406</v>
      </c>
      <c r="L3505">
        <v>68.425603886965604</v>
      </c>
      <c r="M3505">
        <v>54.979323215624902</v>
      </c>
      <c r="N3505">
        <v>0.920881971465629</v>
      </c>
      <c r="O3505">
        <v>52.698650674662602</v>
      </c>
      <c r="P3505">
        <v>26.445497630331701</v>
      </c>
      <c r="Q3505">
        <v>4.8605471492485001E-2</v>
      </c>
    </row>
    <row r="3506" spans="1:17" hidden="1" x14ac:dyDescent="0.3">
      <c r="A3506" t="s">
        <v>7236</v>
      </c>
      <c r="B3506" t="s">
        <v>7237</v>
      </c>
      <c r="C3506" t="str">
        <f>IFERROR(VLOOKUP(Table1[[#This Row],[Ticker]],[1]!Table2[[Symbol]:[Industry]],2,FALSE),"-")</f>
        <v>-</v>
      </c>
      <c r="D3506" t="s">
        <v>412</v>
      </c>
      <c r="E3506">
        <v>47.297167244999997</v>
      </c>
      <c r="F3506">
        <v>0.81</v>
      </c>
      <c r="G3506">
        <v>-38.7530089319092</v>
      </c>
      <c r="H3506">
        <v>-10.8757854386074</v>
      </c>
      <c r="I3506">
        <v>-22.082279081257401</v>
      </c>
      <c r="J3506">
        <v>-2.3585825296367902</v>
      </c>
      <c r="K3506">
        <v>0.85912570919270703</v>
      </c>
      <c r="L3506">
        <v>0.86087123325897597</v>
      </c>
      <c r="M3506">
        <v>36.560670399556699</v>
      </c>
      <c r="N3506">
        <v>0.63738358914195103</v>
      </c>
      <c r="O3506">
        <v>56.790123456790099</v>
      </c>
      <c r="P3506">
        <v>22.727272727272702</v>
      </c>
      <c r="Q3506">
        <v>9.6230768197752004E-2</v>
      </c>
    </row>
    <row r="3507" spans="1:17" hidden="1" x14ac:dyDescent="0.3">
      <c r="A3507" t="s">
        <v>7238</v>
      </c>
      <c r="B3507" t="s">
        <v>7239</v>
      </c>
      <c r="C3507" t="str">
        <f>IFERROR(VLOOKUP(Table1[[#This Row],[Ticker]],[1]!Table2[[Symbol]:[Industry]],2,FALSE),"-")</f>
        <v>-</v>
      </c>
      <c r="D3507" t="s">
        <v>632</v>
      </c>
      <c r="E3507">
        <v>47.219389</v>
      </c>
      <c r="F3507">
        <v>91.25</v>
      </c>
      <c r="G3507">
        <v>131.69707316461</v>
      </c>
      <c r="H3507">
        <v>-21.641742885415901</v>
      </c>
      <c r="I3507">
        <v>77.856276472172794</v>
      </c>
      <c r="J3507">
        <v>-10.662879858324301</v>
      </c>
      <c r="K3507">
        <v>92.881968185757202</v>
      </c>
      <c r="L3507">
        <v>65.781208477936602</v>
      </c>
      <c r="M3507">
        <v>15.0329811463223</v>
      </c>
      <c r="N3507">
        <v>5.5214185127420802E-2</v>
      </c>
      <c r="O3507">
        <v>42.4657534246575</v>
      </c>
      <c r="P3507">
        <v>185.15625</v>
      </c>
      <c r="Q3507">
        <v>6.8407593981772E-2</v>
      </c>
    </row>
    <row r="3508" spans="1:17" hidden="1" x14ac:dyDescent="0.3">
      <c r="A3508" t="s">
        <v>7240</v>
      </c>
      <c r="B3508" t="s">
        <v>7241</v>
      </c>
      <c r="C3508" t="str">
        <f>IFERROR(VLOOKUP(Table1[[#This Row],[Ticker]],[1]!Table2[[Symbol]:[Industry]],2,FALSE),"-")</f>
        <v>-</v>
      </c>
      <c r="D3508" t="s">
        <v>740</v>
      </c>
      <c r="E3508">
        <v>47.028559999999999</v>
      </c>
      <c r="F3508">
        <v>46.01</v>
      </c>
      <c r="G3508">
        <v>-96.899959172679701</v>
      </c>
      <c r="H3508">
        <v>-17.2394218022438</v>
      </c>
      <c r="I3508">
        <v>-58.740710634055198</v>
      </c>
      <c r="J3508">
        <v>2.2317161823390799</v>
      </c>
      <c r="K3508">
        <v>51.159598776932803</v>
      </c>
      <c r="L3508">
        <v>72.899370402961196</v>
      </c>
      <c r="M3508">
        <v>33.641024760417203</v>
      </c>
      <c r="N3508">
        <v>0.63548140878857196</v>
      </c>
      <c r="O3508">
        <v>270.78895892197301</v>
      </c>
      <c r="P3508">
        <v>12.219512195121901</v>
      </c>
    </row>
    <row r="3509" spans="1:17" hidden="1" x14ac:dyDescent="0.3">
      <c r="A3509" t="s">
        <v>7242</v>
      </c>
      <c r="B3509" t="s">
        <v>7243</v>
      </c>
      <c r="C3509" t="str">
        <f>IFERROR(VLOOKUP(Table1[[#This Row],[Ticker]],[1]!Table2[[Symbol]:[Industry]],2,FALSE),"-")</f>
        <v>-</v>
      </c>
      <c r="D3509" t="s">
        <v>21</v>
      </c>
      <c r="E3509">
        <v>46.92</v>
      </c>
      <c r="F3509">
        <v>45.56</v>
      </c>
      <c r="G3509">
        <v>98.035755113034497</v>
      </c>
      <c r="H3509">
        <v>-9.0737897430488292</v>
      </c>
      <c r="I3509">
        <v>4.7347761567474098</v>
      </c>
      <c r="J3509">
        <v>-5.38396829369852</v>
      </c>
      <c r="K3509">
        <v>41.230769779692203</v>
      </c>
      <c r="L3509">
        <v>31.498472672001999</v>
      </c>
      <c r="M3509">
        <v>47.8085008630134</v>
      </c>
      <c r="N3509">
        <v>0.66334354310171795</v>
      </c>
      <c r="O3509">
        <v>29.8287971905179</v>
      </c>
      <c r="P3509">
        <v>143.636363636363</v>
      </c>
    </row>
    <row r="3510" spans="1:17" hidden="1" x14ac:dyDescent="0.3">
      <c r="A3510" t="s">
        <v>7244</v>
      </c>
      <c r="B3510" t="s">
        <v>7245</v>
      </c>
      <c r="C3510" t="str">
        <f>IFERROR(VLOOKUP(Table1[[#This Row],[Ticker]],[1]!Table2[[Symbol]:[Industry]],2,FALSE),"-")</f>
        <v>-</v>
      </c>
      <c r="D3510" t="s">
        <v>4604</v>
      </c>
      <c r="E3510">
        <v>46.866041600000003</v>
      </c>
      <c r="F3510">
        <v>16.559999999999999</v>
      </c>
      <c r="G3510">
        <v>-70.023985146705698</v>
      </c>
      <c r="H3510">
        <v>17.491561500168</v>
      </c>
      <c r="I3510">
        <v>-4.6039241029025</v>
      </c>
      <c r="J3510">
        <v>8.5165677478619006</v>
      </c>
      <c r="K3510">
        <v>14.132160791544599</v>
      </c>
      <c r="L3510">
        <v>16.893358013199901</v>
      </c>
      <c r="M3510">
        <v>92.947419965630303</v>
      </c>
      <c r="N3510">
        <v>1.01469234756948</v>
      </c>
      <c r="O3510">
        <v>174.45652173913001</v>
      </c>
      <c r="P3510">
        <v>65.931863727454896</v>
      </c>
      <c r="Q3510">
        <v>0.25275502125508797</v>
      </c>
    </row>
    <row r="3511" spans="1:17" hidden="1" x14ac:dyDescent="0.3">
      <c r="A3511" t="s">
        <v>7246</v>
      </c>
      <c r="B3511" t="s">
        <v>7247</v>
      </c>
      <c r="C3511" t="str">
        <f>IFERROR(VLOOKUP(Table1[[#This Row],[Ticker]],[1]!Table2[[Symbol]:[Industry]],2,FALSE),"-")</f>
        <v>-</v>
      </c>
      <c r="D3511" t="s">
        <v>283</v>
      </c>
      <c r="E3511">
        <v>46.773499999999999</v>
      </c>
      <c r="F3511">
        <v>33.049999999999997</v>
      </c>
      <c r="G3511">
        <v>-43.132527980019198</v>
      </c>
      <c r="H3511">
        <v>-5.2791945295165403</v>
      </c>
      <c r="I3511">
        <v>-16.346668537954599</v>
      </c>
      <c r="J3511">
        <v>-5.67807742671343</v>
      </c>
      <c r="K3511">
        <v>33.757393865569099</v>
      </c>
      <c r="L3511">
        <v>34.458899828539799</v>
      </c>
      <c r="M3511">
        <v>51.984935454859297</v>
      </c>
      <c r="N3511">
        <v>0.28105694082619997</v>
      </c>
      <c r="O3511">
        <v>24.5083207261724</v>
      </c>
      <c r="P3511">
        <v>22.407407407407302</v>
      </c>
      <c r="Q3511">
        <v>-8.4332965486295E-2</v>
      </c>
    </row>
    <row r="3512" spans="1:17" hidden="1" x14ac:dyDescent="0.3">
      <c r="A3512" t="s">
        <v>7248</v>
      </c>
      <c r="B3512" t="s">
        <v>7249</v>
      </c>
      <c r="C3512" t="str">
        <f>IFERROR(VLOOKUP(Table1[[#This Row],[Ticker]],[1]!Table2[[Symbol]:[Industry]],2,FALSE),"-")</f>
        <v>-</v>
      </c>
      <c r="D3512" t="s">
        <v>118</v>
      </c>
      <c r="E3512">
        <v>46.727354319999897</v>
      </c>
      <c r="F3512">
        <v>2.31</v>
      </c>
      <c r="G3512">
        <v>-79.546853582617601</v>
      </c>
      <c r="H3512">
        <v>-3.80465573149448</v>
      </c>
      <c r="I3512">
        <v>-28.572178071156401</v>
      </c>
      <c r="J3512">
        <v>1.51579692212231</v>
      </c>
      <c r="K3512">
        <v>2.3228082086825101</v>
      </c>
      <c r="L3512">
        <v>2.9671006631185999</v>
      </c>
      <c r="M3512">
        <v>56.806462976382399</v>
      </c>
      <c r="N3512">
        <v>0.50642456312273498</v>
      </c>
      <c r="O3512">
        <v>114.28571428571399</v>
      </c>
      <c r="P3512">
        <v>28.3333333333333</v>
      </c>
      <c r="Q3512">
        <v>-0.17036687497762401</v>
      </c>
    </row>
    <row r="3513" spans="1:17" hidden="1" x14ac:dyDescent="0.3">
      <c r="A3513" t="s">
        <v>7250</v>
      </c>
      <c r="B3513" t="s">
        <v>7251</v>
      </c>
      <c r="C3513" t="str">
        <f>IFERROR(VLOOKUP(Table1[[#This Row],[Ticker]],[1]!Table2[[Symbol]:[Industry]],2,FALSE),"-")</f>
        <v>-</v>
      </c>
      <c r="D3513" t="s">
        <v>80</v>
      </c>
      <c r="E3513">
        <v>46.704234575000001</v>
      </c>
      <c r="F3513">
        <v>15.18</v>
      </c>
      <c r="G3513">
        <v>-20.555611793440299</v>
      </c>
      <c r="H3513">
        <v>-4.2995580484265696</v>
      </c>
      <c r="I3513">
        <v>-29.559488501363798</v>
      </c>
      <c r="J3513">
        <v>-4.8737773531883803</v>
      </c>
      <c r="K3513">
        <v>15.659971145863899</v>
      </c>
      <c r="L3513">
        <v>16.483314542058899</v>
      </c>
      <c r="M3513">
        <v>36.642708328247302</v>
      </c>
      <c r="N3513">
        <v>1.29511747930722</v>
      </c>
      <c r="O3513">
        <v>38.339920948616601</v>
      </c>
    </row>
    <row r="3514" spans="1:17" hidden="1" x14ac:dyDescent="0.3">
      <c r="A3514" t="s">
        <v>7252</v>
      </c>
      <c r="B3514" t="s">
        <v>7253</v>
      </c>
      <c r="C3514" t="str">
        <f>IFERROR(VLOOKUP(Table1[[#This Row],[Ticker]],[1]!Table2[[Symbol]:[Industry]],2,FALSE),"-")</f>
        <v>-</v>
      </c>
      <c r="D3514" t="s">
        <v>46</v>
      </c>
      <c r="E3514">
        <v>46.534799999999997</v>
      </c>
      <c r="F3514">
        <v>147.9</v>
      </c>
      <c r="G3514">
        <v>162.93316259373901</v>
      </c>
      <c r="H3514">
        <v>6.6713843727132902</v>
      </c>
      <c r="I3514">
        <v>14.4921463628522</v>
      </c>
      <c r="J3514">
        <v>-3.6069874125010299</v>
      </c>
      <c r="K3514">
        <v>147.01011119426099</v>
      </c>
      <c r="L3514">
        <v>115.49129162799299</v>
      </c>
      <c r="M3514">
        <v>46.850578548162801</v>
      </c>
      <c r="N3514">
        <v>0.78108755141579</v>
      </c>
      <c r="O3514">
        <v>19.033130493576699</v>
      </c>
      <c r="P3514">
        <v>247.918136908962</v>
      </c>
      <c r="Q3514">
        <v>0.127475736766687</v>
      </c>
    </row>
    <row r="3515" spans="1:17" hidden="1" x14ac:dyDescent="0.3">
      <c r="A3515" t="s">
        <v>7254</v>
      </c>
      <c r="B3515" t="s">
        <v>7255</v>
      </c>
      <c r="C3515" t="str">
        <f>IFERROR(VLOOKUP(Table1[[#This Row],[Ticker]],[1]!Table2[[Symbol]:[Industry]],2,FALSE),"-")</f>
        <v>-</v>
      </c>
      <c r="D3515" t="s">
        <v>632</v>
      </c>
      <c r="E3515">
        <v>46.529951279999999</v>
      </c>
      <c r="F3515">
        <v>154.19999999999999</v>
      </c>
      <c r="G3515">
        <v>-46.367814383990897</v>
      </c>
      <c r="H3515">
        <v>-3.5138222484233901</v>
      </c>
      <c r="I3515">
        <v>-24.3983184390483</v>
      </c>
      <c r="J3515">
        <v>1.24802643967868</v>
      </c>
      <c r="K3515">
        <v>157.68406625388599</v>
      </c>
      <c r="L3515">
        <v>164.15745395061799</v>
      </c>
      <c r="M3515">
        <v>50.623963518630703</v>
      </c>
      <c r="N3515">
        <v>0.411759857675568</v>
      </c>
      <c r="O3515">
        <v>34.695201037613501</v>
      </c>
      <c r="P3515">
        <v>12.554744525547401</v>
      </c>
      <c r="Q3515">
        <v>4.2569609568380001E-3</v>
      </c>
    </row>
    <row r="3516" spans="1:17" hidden="1" x14ac:dyDescent="0.3">
      <c r="A3516" t="s">
        <v>7256</v>
      </c>
      <c r="B3516" t="s">
        <v>7257</v>
      </c>
      <c r="C3516" t="str">
        <f>IFERROR(VLOOKUP(Table1[[#This Row],[Ticker]],[1]!Table2[[Symbol]:[Industry]],2,FALSE),"-")</f>
        <v>-</v>
      </c>
      <c r="D3516" t="s">
        <v>223</v>
      </c>
      <c r="E3516">
        <v>46.487090999999999</v>
      </c>
      <c r="F3516">
        <v>32.68</v>
      </c>
      <c r="G3516">
        <v>-5.2215619601362002</v>
      </c>
      <c r="H3516">
        <v>5.1775661345799797</v>
      </c>
      <c r="I3516">
        <v>-13.573887472865801</v>
      </c>
      <c r="J3516">
        <v>1.40722596178145</v>
      </c>
      <c r="K3516">
        <v>29.832246427364499</v>
      </c>
      <c r="L3516">
        <v>28.711606020200701</v>
      </c>
      <c r="M3516">
        <v>61.180958201757903</v>
      </c>
      <c r="N3516">
        <v>0.64791073888240502</v>
      </c>
      <c r="O3516">
        <v>8.6291309669522498</v>
      </c>
      <c r="P3516">
        <v>39.063829787233999</v>
      </c>
      <c r="Q3516">
        <v>1.2092284333166999E-2</v>
      </c>
    </row>
    <row r="3517" spans="1:17" hidden="1" x14ac:dyDescent="0.3">
      <c r="A3517" t="s">
        <v>7258</v>
      </c>
      <c r="B3517" t="s">
        <v>7259</v>
      </c>
      <c r="C3517" t="str">
        <f>IFERROR(VLOOKUP(Table1[[#This Row],[Ticker]],[1]!Table2[[Symbol]:[Industry]],2,FALSE),"-")</f>
        <v>-</v>
      </c>
      <c r="D3517" t="s">
        <v>1711</v>
      </c>
      <c r="E3517">
        <v>46.471332599999997</v>
      </c>
      <c r="F3517">
        <v>74.709999999999994</v>
      </c>
      <c r="G3517">
        <v>267.418104926963</v>
      </c>
      <c r="H3517">
        <v>-2.8937802972192501</v>
      </c>
      <c r="I3517">
        <v>-13.778505957135099</v>
      </c>
      <c r="J3517">
        <v>-0.118662171249532</v>
      </c>
      <c r="K3517">
        <v>78.428669917789307</v>
      </c>
      <c r="L3517">
        <v>66.715473144209696</v>
      </c>
      <c r="M3517">
        <v>49.602415107986801</v>
      </c>
      <c r="N3517">
        <v>0.25239631274209401</v>
      </c>
      <c r="O3517">
        <v>32.913933877660199</v>
      </c>
      <c r="P3517">
        <v>297.182349813928</v>
      </c>
      <c r="Q3517">
        <v>0.172080994649217</v>
      </c>
    </row>
    <row r="3518" spans="1:17" hidden="1" x14ac:dyDescent="0.3">
      <c r="A3518" t="s">
        <v>7260</v>
      </c>
      <c r="B3518" t="s">
        <v>7261</v>
      </c>
      <c r="C3518" t="str">
        <f>IFERROR(VLOOKUP(Table1[[#This Row],[Ticker]],[1]!Table2[[Symbol]:[Industry]],2,FALSE),"-")</f>
        <v>-</v>
      </c>
      <c r="D3518" t="s">
        <v>359</v>
      </c>
      <c r="E3518">
        <v>46.406215637999999</v>
      </c>
      <c r="F3518">
        <v>5.97</v>
      </c>
      <c r="G3518">
        <v>-74.4549189405204</v>
      </c>
      <c r="H3518">
        <v>-4.3184083894271099</v>
      </c>
      <c r="I3518">
        <v>-19.665708310256299</v>
      </c>
      <c r="J3518">
        <v>3.4790468946147999</v>
      </c>
      <c r="K3518">
        <v>5.9240408146412999</v>
      </c>
      <c r="L3518">
        <v>6.8433690121771003</v>
      </c>
      <c r="M3518">
        <v>56.392185399505799</v>
      </c>
      <c r="N3518">
        <v>1.4859065095034001</v>
      </c>
      <c r="O3518">
        <v>90.619765494137297</v>
      </c>
      <c r="P3518">
        <v>25.684210526315699</v>
      </c>
      <c r="Q3518">
        <v>-4.7979492947735999E-2</v>
      </c>
    </row>
    <row r="3519" spans="1:17" hidden="1" x14ac:dyDescent="0.3">
      <c r="A3519" t="s">
        <v>7262</v>
      </c>
      <c r="B3519" t="s">
        <v>7263</v>
      </c>
      <c r="C3519" t="str">
        <f>IFERROR(VLOOKUP(Table1[[#This Row],[Ticker]],[1]!Table2[[Symbol]:[Industry]],2,FALSE),"-")</f>
        <v>-</v>
      </c>
      <c r="D3519" t="s">
        <v>1190</v>
      </c>
      <c r="E3519">
        <v>46.345750000000002</v>
      </c>
      <c r="F3519">
        <v>9.31</v>
      </c>
      <c r="G3519">
        <v>23.613020351914201</v>
      </c>
      <c r="H3519">
        <v>-12.0869966498186</v>
      </c>
      <c r="I3519">
        <v>-18.247198096330902</v>
      </c>
      <c r="J3519">
        <v>1.1677347404563001</v>
      </c>
      <c r="K3519">
        <v>8.8601558753568401</v>
      </c>
      <c r="L3519">
        <v>7.9892246936138704</v>
      </c>
      <c r="M3519">
        <v>47.877763896603803</v>
      </c>
      <c r="N3519">
        <v>1.38073490908063</v>
      </c>
      <c r="O3519">
        <v>16.541353383458599</v>
      </c>
      <c r="P3519">
        <v>68.659420289855106</v>
      </c>
      <c r="Q3519">
        <v>0.101958096988161</v>
      </c>
    </row>
    <row r="3520" spans="1:17" hidden="1" x14ac:dyDescent="0.3">
      <c r="A3520" t="s">
        <v>7264</v>
      </c>
      <c r="B3520" t="s">
        <v>7265</v>
      </c>
      <c r="C3520" t="str">
        <f>IFERROR(VLOOKUP(Table1[[#This Row],[Ticker]],[1]!Table2[[Symbol]:[Industry]],2,FALSE),"-")</f>
        <v>-</v>
      </c>
      <c r="D3520" t="s">
        <v>971</v>
      </c>
      <c r="E3520">
        <v>46.240383999999999</v>
      </c>
      <c r="F3520">
        <v>1.1599999999999999</v>
      </c>
      <c r="G3520">
        <v>-17.142885663664501</v>
      </c>
      <c r="H3520">
        <v>-5.7938182254926902</v>
      </c>
      <c r="I3520">
        <v>-28.833615979653199</v>
      </c>
      <c r="J3520">
        <v>-1.9937711892157</v>
      </c>
      <c r="K3520">
        <v>1.1917557056697601</v>
      </c>
      <c r="L3520">
        <v>1.2172198703960699</v>
      </c>
      <c r="M3520">
        <v>42.079527818058502</v>
      </c>
      <c r="N3520">
        <v>0.65444635426200104</v>
      </c>
      <c r="O3520">
        <v>62.931034482758598</v>
      </c>
      <c r="P3520">
        <v>65.714285714285694</v>
      </c>
      <c r="Q3520">
        <v>-0.15138270581201799</v>
      </c>
    </row>
    <row r="3521" spans="1:17" hidden="1" x14ac:dyDescent="0.3">
      <c r="A3521" t="s">
        <v>7266</v>
      </c>
      <c r="B3521" t="s">
        <v>7267</v>
      </c>
      <c r="C3521" t="str">
        <f>IFERROR(VLOOKUP(Table1[[#This Row],[Ticker]],[1]!Table2[[Symbol]:[Industry]],2,FALSE),"-")</f>
        <v>-</v>
      </c>
      <c r="D3521" t="s">
        <v>54</v>
      </c>
      <c r="E3521">
        <v>46.177599999999998</v>
      </c>
      <c r="F3521">
        <v>36.75</v>
      </c>
      <c r="G3521">
        <v>-4.2162996814860296</v>
      </c>
      <c r="H3521">
        <v>74.950465741751401</v>
      </c>
      <c r="I3521">
        <v>35.994815392895802</v>
      </c>
      <c r="J3521">
        <v>48.119446699553201</v>
      </c>
      <c r="K3521">
        <v>24.033555340596401</v>
      </c>
      <c r="L3521">
        <v>22.0628119663272</v>
      </c>
      <c r="M3521">
        <v>95.262148568247994</v>
      </c>
      <c r="N3521">
        <v>3.6663309015066998</v>
      </c>
      <c r="O3521">
        <v>8.7619047619047397</v>
      </c>
      <c r="P3521">
        <v>105.30726256983201</v>
      </c>
      <c r="Q3521">
        <v>0.10973313111940899</v>
      </c>
    </row>
    <row r="3522" spans="1:17" hidden="1" x14ac:dyDescent="0.3">
      <c r="A3522" t="s">
        <v>7268</v>
      </c>
      <c r="B3522" t="s">
        <v>7269</v>
      </c>
      <c r="C3522" t="str">
        <f>IFERROR(VLOOKUP(Table1[[#This Row],[Ticker]],[1]!Table2[[Symbol]:[Industry]],2,FALSE),"-")</f>
        <v>-</v>
      </c>
      <c r="D3522" t="s">
        <v>1190</v>
      </c>
      <c r="E3522">
        <v>46.13552361</v>
      </c>
      <c r="F3522">
        <v>33</v>
      </c>
      <c r="G3522">
        <v>-81.127546287112807</v>
      </c>
      <c r="H3522">
        <v>5.8121126505645302</v>
      </c>
      <c r="I3522">
        <v>-38.090867267264997</v>
      </c>
      <c r="J3522">
        <v>0.83962068527205402</v>
      </c>
      <c r="K3522">
        <v>33.838175264817302</v>
      </c>
      <c r="L3522">
        <v>46.804519374912999</v>
      </c>
      <c r="M3522">
        <v>59.1862380934379</v>
      </c>
      <c r="N3522">
        <v>0.52368024132729996</v>
      </c>
      <c r="O3522">
        <v>118.484848484848</v>
      </c>
      <c r="P3522">
        <v>13.4020618556701</v>
      </c>
    </row>
    <row r="3523" spans="1:17" hidden="1" x14ac:dyDescent="0.3">
      <c r="A3523" t="s">
        <v>7270</v>
      </c>
      <c r="B3523" t="s">
        <v>7271</v>
      </c>
      <c r="C3523" t="str">
        <f>IFERROR(VLOOKUP(Table1[[#This Row],[Ticker]],[1]!Table2[[Symbol]:[Industry]],2,FALSE),"-")</f>
        <v>-</v>
      </c>
      <c r="D3523" t="s">
        <v>561</v>
      </c>
      <c r="E3523">
        <v>46.124124975000001</v>
      </c>
      <c r="F3523">
        <v>45.98</v>
      </c>
      <c r="G3523">
        <v>-59.068319969997098</v>
      </c>
      <c r="H3523">
        <v>-1.91745210527411</v>
      </c>
      <c r="I3523">
        <v>-0.25948201700426399</v>
      </c>
      <c r="J3523">
        <v>4.4164852210407002</v>
      </c>
      <c r="K3523">
        <v>40.657251896180398</v>
      </c>
      <c r="L3523">
        <v>43.247523103525097</v>
      </c>
      <c r="M3523">
        <v>60.739607016680097</v>
      </c>
      <c r="N3523">
        <v>0.76798561151079103</v>
      </c>
      <c r="O3523">
        <v>69.606965904993402</v>
      </c>
      <c r="P3523">
        <v>42.220847510052501</v>
      </c>
      <c r="Q3523">
        <v>0.17203399446008999</v>
      </c>
    </row>
    <row r="3524" spans="1:17" hidden="1" x14ac:dyDescent="0.3">
      <c r="A3524" t="s">
        <v>7272</v>
      </c>
      <c r="B3524" t="s">
        <v>3527</v>
      </c>
      <c r="C3524" t="str">
        <f>IFERROR(VLOOKUP(Table1[[#This Row],[Ticker]],[1]!Table2[[Symbol]:[Industry]],2,FALSE),"-")</f>
        <v>-</v>
      </c>
      <c r="D3524" t="s">
        <v>7273</v>
      </c>
      <c r="E3524">
        <v>46.092591599999999</v>
      </c>
      <c r="F3524">
        <v>100.21</v>
      </c>
      <c r="G3524">
        <v>11.5756704868003</v>
      </c>
      <c r="H3524">
        <v>3.5205058417342601</v>
      </c>
      <c r="I3524">
        <v>37.361306433756504</v>
      </c>
      <c r="J3524">
        <v>-6.1352781464223298</v>
      </c>
      <c r="K3524">
        <v>85.854678563280103</v>
      </c>
      <c r="L3524">
        <v>70.024580298260602</v>
      </c>
      <c r="M3524">
        <v>42.485166085515701</v>
      </c>
      <c r="N3524">
        <v>0.34090909090909</v>
      </c>
      <c r="O3524">
        <v>5.25895619199681</v>
      </c>
      <c r="P3524">
        <v>76.674894217207296</v>
      </c>
    </row>
    <row r="3525" spans="1:17" hidden="1" x14ac:dyDescent="0.3">
      <c r="A3525" t="s">
        <v>7274</v>
      </c>
      <c r="B3525" t="s">
        <v>7275</v>
      </c>
      <c r="C3525" t="str">
        <f>IFERROR(VLOOKUP(Table1[[#This Row],[Ticker]],[1]!Table2[[Symbol]:[Industry]],2,FALSE),"-")</f>
        <v>-</v>
      </c>
      <c r="D3525" t="s">
        <v>632</v>
      </c>
      <c r="E3525">
        <v>45.829799999999999</v>
      </c>
      <c r="F3525">
        <v>29.17</v>
      </c>
      <c r="G3525">
        <v>-35.025693409212899</v>
      </c>
      <c r="H3525">
        <v>-3.02037208682605</v>
      </c>
      <c r="I3525">
        <v>-22.857395704308999</v>
      </c>
      <c r="J3525">
        <v>6.8380289021263696</v>
      </c>
      <c r="K3525">
        <v>28.1139829198573</v>
      </c>
      <c r="L3525">
        <v>30.849515778864099</v>
      </c>
      <c r="M3525">
        <v>65.637607048745707</v>
      </c>
      <c r="N3525">
        <v>1.8881160571225599</v>
      </c>
      <c r="O3525">
        <v>166.84950291395199</v>
      </c>
      <c r="P3525">
        <v>18.240778273206299</v>
      </c>
      <c r="Q3525">
        <v>0.202659319874952</v>
      </c>
    </row>
    <row r="3526" spans="1:17" hidden="1" x14ac:dyDescent="0.3">
      <c r="A3526" t="s">
        <v>7276</v>
      </c>
      <c r="B3526" t="s">
        <v>7277</v>
      </c>
      <c r="C3526" t="str">
        <f>IFERROR(VLOOKUP(Table1[[#This Row],[Ticker]],[1]!Table2[[Symbol]:[Industry]],2,FALSE),"-")</f>
        <v>-</v>
      </c>
      <c r="E3526">
        <v>45.811199999999999</v>
      </c>
      <c r="F3526">
        <v>24.33</v>
      </c>
      <c r="G3526">
        <v>207.15460248091901</v>
      </c>
      <c r="H3526">
        <v>35.467071704249697</v>
      </c>
      <c r="I3526">
        <v>-47.176715464906799</v>
      </c>
      <c r="J3526">
        <v>17.685630860704201</v>
      </c>
      <c r="K3526">
        <v>22.7153284130803</v>
      </c>
      <c r="L3526">
        <v>25.488071925002</v>
      </c>
      <c r="M3526">
        <v>95.101572631068706</v>
      </c>
      <c r="N3526">
        <v>2.9164192605224799</v>
      </c>
      <c r="O3526">
        <v>199.01356350184901</v>
      </c>
      <c r="P3526">
        <v>309.69738992620398</v>
      </c>
    </row>
    <row r="3527" spans="1:17" hidden="1" x14ac:dyDescent="0.3">
      <c r="A3527" t="s">
        <v>7278</v>
      </c>
      <c r="B3527" t="s">
        <v>7279</v>
      </c>
      <c r="C3527" t="str">
        <f>IFERROR(VLOOKUP(Table1[[#This Row],[Ticker]],[1]!Table2[[Symbol]:[Industry]],2,FALSE),"-")</f>
        <v>-</v>
      </c>
      <c r="D3527" t="s">
        <v>632</v>
      </c>
      <c r="E3527">
        <v>45.713335000000001</v>
      </c>
      <c r="F3527">
        <v>59.12</v>
      </c>
      <c r="G3527">
        <v>97.445593698737795</v>
      </c>
      <c r="H3527">
        <v>0.50103803295460303</v>
      </c>
      <c r="I3527">
        <v>24.782040809378099</v>
      </c>
      <c r="J3527">
        <v>0.27099688962025098</v>
      </c>
      <c r="K3527">
        <v>59.124179511451899</v>
      </c>
      <c r="L3527">
        <v>50.080941028735097</v>
      </c>
      <c r="M3527">
        <v>60.753342687667903</v>
      </c>
      <c r="N3527">
        <v>0.60451660194971402</v>
      </c>
      <c r="O3527">
        <v>18.386332882273301</v>
      </c>
      <c r="P3527">
        <v>148.92631578947299</v>
      </c>
      <c r="Q3527">
        <v>7.3428933556767995E-2</v>
      </c>
    </row>
    <row r="3528" spans="1:17" hidden="1" x14ac:dyDescent="0.3">
      <c r="A3528" t="s">
        <v>7280</v>
      </c>
      <c r="B3528" t="s">
        <v>7281</v>
      </c>
      <c r="C3528" t="str">
        <f>IFERROR(VLOOKUP(Table1[[#This Row],[Ticker]],[1]!Table2[[Symbol]:[Industry]],2,FALSE),"-")</f>
        <v>-</v>
      </c>
      <c r="D3528" t="s">
        <v>51</v>
      </c>
      <c r="E3528">
        <v>45.696517659999998</v>
      </c>
      <c r="F3528">
        <v>22.37</v>
      </c>
      <c r="G3528">
        <v>-23.26579213762</v>
      </c>
      <c r="H3528">
        <v>-11.6876511685059</v>
      </c>
      <c r="I3528">
        <v>-23.6342061186214</v>
      </c>
      <c r="J3528">
        <v>-0.83178324057279596</v>
      </c>
      <c r="K3528">
        <v>22.9586013482479</v>
      </c>
      <c r="L3528">
        <v>21.227881376095802</v>
      </c>
      <c r="M3528">
        <v>43.012254073473002</v>
      </c>
      <c r="N3528">
        <v>0.33849868431232599</v>
      </c>
      <c r="O3528">
        <v>34.555207867679897</v>
      </c>
      <c r="P3528">
        <v>118.243902439024</v>
      </c>
      <c r="Q3528">
        <v>0.118545621672295</v>
      </c>
    </row>
    <row r="3529" spans="1:17" hidden="1" x14ac:dyDescent="0.3">
      <c r="A3529" t="s">
        <v>7282</v>
      </c>
      <c r="B3529" t="s">
        <v>7283</v>
      </c>
      <c r="C3529" t="str">
        <f>IFERROR(VLOOKUP(Table1[[#This Row],[Ticker]],[1]!Table2[[Symbol]:[Industry]],2,FALSE),"-")</f>
        <v>-</v>
      </c>
      <c r="D3529" t="s">
        <v>124</v>
      </c>
      <c r="E3529">
        <v>45.640469637999999</v>
      </c>
      <c r="F3529">
        <v>40.72</v>
      </c>
      <c r="G3529">
        <v>1.5905938227119301</v>
      </c>
      <c r="H3529">
        <v>40.111056666655699</v>
      </c>
      <c r="I3529">
        <v>21.650859237576</v>
      </c>
      <c r="J3529">
        <v>-17.623871581591999</v>
      </c>
      <c r="K3529">
        <v>33.346153411309302</v>
      </c>
      <c r="L3529">
        <v>32.068845550265202</v>
      </c>
      <c r="M3529">
        <v>61.569263316867499</v>
      </c>
      <c r="N3529">
        <v>4.5159912579963501</v>
      </c>
      <c r="O3529">
        <v>30.108055009823101</v>
      </c>
      <c r="P3529">
        <v>68.1949607600165</v>
      </c>
    </row>
    <row r="3530" spans="1:17" hidden="1" x14ac:dyDescent="0.3">
      <c r="A3530" t="s">
        <v>7284</v>
      </c>
      <c r="B3530" t="s">
        <v>7285</v>
      </c>
      <c r="C3530" t="str">
        <f>IFERROR(VLOOKUP(Table1[[#This Row],[Ticker]],[1]!Table2[[Symbol]:[Industry]],2,FALSE),"-")</f>
        <v>-</v>
      </c>
      <c r="D3530" t="s">
        <v>139</v>
      </c>
      <c r="E3530">
        <v>45.54</v>
      </c>
      <c r="F3530">
        <v>5.1100000000000003</v>
      </c>
      <c r="G3530">
        <v>53.389876976833797</v>
      </c>
      <c r="H3530">
        <v>-5.0424521052741103</v>
      </c>
      <c r="I3530">
        <v>-12.939614814830801</v>
      </c>
      <c r="J3530">
        <v>3.40638421093968</v>
      </c>
      <c r="K3530">
        <v>4.8703229140690301</v>
      </c>
      <c r="L3530">
        <v>4.3837308983084498</v>
      </c>
      <c r="M3530">
        <v>52.390505403214199</v>
      </c>
      <c r="N3530">
        <v>0.90962415371128302</v>
      </c>
      <c r="O3530">
        <v>16.634050880626202</v>
      </c>
      <c r="P3530">
        <v>87.179487179487197</v>
      </c>
      <c r="Q3530">
        <v>7.9274483103054003E-2</v>
      </c>
    </row>
    <row r="3531" spans="1:17" hidden="1" x14ac:dyDescent="0.3">
      <c r="A3531" t="s">
        <v>7286</v>
      </c>
      <c r="B3531" t="s">
        <v>7287</v>
      </c>
      <c r="C3531" t="str">
        <f>IFERROR(VLOOKUP(Table1[[#This Row],[Ticker]],[1]!Table2[[Symbol]:[Industry]],2,FALSE),"-")</f>
        <v>-</v>
      </c>
      <c r="D3531" t="s">
        <v>139</v>
      </c>
      <c r="E3531">
        <v>45.465936239999998</v>
      </c>
      <c r="F3531">
        <v>30</v>
      </c>
      <c r="G3531">
        <v>56.571158839742502</v>
      </c>
      <c r="H3531">
        <v>1.2019625506686999</v>
      </c>
      <c r="I3531">
        <v>14.462064915936899</v>
      </c>
      <c r="J3531">
        <v>-7.0105165644283201</v>
      </c>
      <c r="K3531">
        <v>26.6406201522339</v>
      </c>
      <c r="L3531">
        <v>20.363764123237701</v>
      </c>
      <c r="M3531">
        <v>43.160786815335697</v>
      </c>
      <c r="N3531">
        <v>0.22547724475316999</v>
      </c>
      <c r="O3531">
        <v>16.899999999999999</v>
      </c>
      <c r="P3531">
        <v>120.913107511045</v>
      </c>
      <c r="Q3531">
        <v>0.13028853165684501</v>
      </c>
    </row>
    <row r="3532" spans="1:17" hidden="1" x14ac:dyDescent="0.3">
      <c r="A3532" t="s">
        <v>7288</v>
      </c>
      <c r="B3532" t="s">
        <v>7289</v>
      </c>
      <c r="C3532" t="str">
        <f>IFERROR(VLOOKUP(Table1[[#This Row],[Ticker]],[1]!Table2[[Symbol]:[Industry]],2,FALSE),"-")</f>
        <v>-</v>
      </c>
      <c r="D3532" t="s">
        <v>262</v>
      </c>
      <c r="E3532">
        <v>45.421759999999999</v>
      </c>
      <c r="F3532">
        <v>102.8</v>
      </c>
      <c r="G3532">
        <v>27.182319998530598</v>
      </c>
      <c r="H3532">
        <v>8.3326121210835602E-2</v>
      </c>
      <c r="I3532">
        <v>9.8322326098730297</v>
      </c>
      <c r="J3532">
        <v>3.84780630590509</v>
      </c>
      <c r="K3532">
        <v>98.240607227301396</v>
      </c>
      <c r="L3532">
        <v>85.861220074068299</v>
      </c>
      <c r="M3532">
        <v>56.095895378712399</v>
      </c>
      <c r="N3532">
        <v>0.24520879859967401</v>
      </c>
      <c r="O3532">
        <v>19.357976653696401</v>
      </c>
      <c r="P3532">
        <v>96.859440827269196</v>
      </c>
      <c r="Q3532">
        <v>9.6125238743165003E-2</v>
      </c>
    </row>
    <row r="3533" spans="1:17" hidden="1" x14ac:dyDescent="0.3">
      <c r="A3533" t="s">
        <v>7290</v>
      </c>
      <c r="B3533" t="s">
        <v>7291</v>
      </c>
      <c r="C3533" t="str">
        <f>IFERROR(VLOOKUP(Table1[[#This Row],[Ticker]],[1]!Table2[[Symbol]:[Industry]],2,FALSE),"-")</f>
        <v>-</v>
      </c>
      <c r="D3533" t="s">
        <v>412</v>
      </c>
      <c r="E3533">
        <v>45.247343749999999</v>
      </c>
      <c r="F3533">
        <v>86.55</v>
      </c>
      <c r="G3533">
        <v>148.352721694011</v>
      </c>
      <c r="H3533">
        <v>2.3568714750310602</v>
      </c>
      <c r="I3533">
        <v>72.402438787080996</v>
      </c>
      <c r="J3533">
        <v>-4.8794443719185896</v>
      </c>
      <c r="K3533">
        <v>89.612797961353607</v>
      </c>
      <c r="L3533">
        <v>75.814810706019003</v>
      </c>
      <c r="M3533">
        <v>42.833644954705001</v>
      </c>
      <c r="N3533">
        <v>1.1750923495432599</v>
      </c>
      <c r="O3533">
        <v>73.830155979202701</v>
      </c>
      <c r="P3533">
        <v>206.371681415929</v>
      </c>
      <c r="Q3533">
        <v>0.117909544382739</v>
      </c>
    </row>
    <row r="3534" spans="1:17" hidden="1" x14ac:dyDescent="0.3">
      <c r="A3534" t="s">
        <v>7292</v>
      </c>
      <c r="B3534" t="s">
        <v>7293</v>
      </c>
      <c r="C3534" t="str">
        <f>IFERROR(VLOOKUP(Table1[[#This Row],[Ticker]],[1]!Table2[[Symbol]:[Industry]],2,FALSE),"-")</f>
        <v>-</v>
      </c>
      <c r="D3534" t="s">
        <v>848</v>
      </c>
      <c r="E3534">
        <v>45.083777400000002</v>
      </c>
      <c r="F3534">
        <v>21.66</v>
      </c>
      <c r="G3534">
        <v>60.737074374248202</v>
      </c>
      <c r="H3534">
        <v>-7.7367719856926396</v>
      </c>
      <c r="I3534">
        <v>-2.3630277443590701</v>
      </c>
      <c r="J3534">
        <v>-6.7299794254239398</v>
      </c>
      <c r="K3534">
        <v>21.374964495</v>
      </c>
      <c r="L3534">
        <v>18.838279976065699</v>
      </c>
      <c r="M3534">
        <v>36.8726067382511</v>
      </c>
      <c r="N3534">
        <v>0.58887376971703798</v>
      </c>
      <c r="O3534">
        <v>22.0221606648199</v>
      </c>
      <c r="P3534">
        <v>102.240896358543</v>
      </c>
      <c r="Q3534">
        <v>8.4683308680566005E-2</v>
      </c>
    </row>
    <row r="3535" spans="1:17" hidden="1" x14ac:dyDescent="0.3">
      <c r="A3535" t="s">
        <v>7294</v>
      </c>
      <c r="B3535" t="s">
        <v>7295</v>
      </c>
      <c r="C3535" t="str">
        <f>IFERROR(VLOOKUP(Table1[[#This Row],[Ticker]],[1]!Table2[[Symbol]:[Industry]],2,FALSE),"-")</f>
        <v>-</v>
      </c>
      <c r="D3535" t="s">
        <v>743</v>
      </c>
      <c r="E3535">
        <v>45.057158311999999</v>
      </c>
      <c r="F3535">
        <v>23.49</v>
      </c>
      <c r="G3535">
        <v>22.669239863196701</v>
      </c>
      <c r="H3535">
        <v>4.6142327102128897</v>
      </c>
      <c r="I3535">
        <v>7.8982403992619901</v>
      </c>
      <c r="J3535">
        <v>0.74524167249654005</v>
      </c>
      <c r="K3535">
        <v>21.718598251074699</v>
      </c>
      <c r="L3535">
        <v>19.283304798533301</v>
      </c>
      <c r="M3535">
        <v>37.579943371070499</v>
      </c>
      <c r="N3535">
        <v>0.69971876413303802</v>
      </c>
      <c r="O3535">
        <v>0.127713920817384</v>
      </c>
      <c r="P3535">
        <v>62.560553633217999</v>
      </c>
    </row>
    <row r="3536" spans="1:17" hidden="1" x14ac:dyDescent="0.3">
      <c r="A3536" t="s">
        <v>7296</v>
      </c>
      <c r="B3536" t="s">
        <v>7297</v>
      </c>
      <c r="C3536" t="str">
        <f>IFERROR(VLOOKUP(Table1[[#This Row],[Ticker]],[1]!Table2[[Symbol]:[Industry]],2,FALSE),"-")</f>
        <v>-</v>
      </c>
      <c r="D3536" t="s">
        <v>1374</v>
      </c>
      <c r="E3536">
        <v>44.976999999999997</v>
      </c>
      <c r="F3536">
        <v>81.95</v>
      </c>
      <c r="G3536">
        <v>20.244907593356601</v>
      </c>
      <c r="H3536">
        <v>13.8095292467072</v>
      </c>
      <c r="I3536">
        <v>22.478367390124099</v>
      </c>
      <c r="J3536">
        <v>2.6583980199155199</v>
      </c>
      <c r="K3536">
        <v>75.294337221914901</v>
      </c>
      <c r="L3536">
        <v>65.127378286626296</v>
      </c>
      <c r="M3536">
        <v>60.765373213931099</v>
      </c>
      <c r="N3536">
        <v>0.15840063440388899</v>
      </c>
      <c r="O3536">
        <v>5.4301403294692001</v>
      </c>
      <c r="P3536">
        <v>69.1434468524251</v>
      </c>
      <c r="Q3536">
        <v>7.5961252067704002E-2</v>
      </c>
    </row>
    <row r="3537" spans="1:17" hidden="1" x14ac:dyDescent="0.3">
      <c r="A3537" t="s">
        <v>7298</v>
      </c>
      <c r="B3537" t="s">
        <v>7299</v>
      </c>
      <c r="C3537" t="str">
        <f>IFERROR(VLOOKUP(Table1[[#This Row],[Ticker]],[1]!Table2[[Symbol]:[Industry]],2,FALSE),"-")</f>
        <v>-</v>
      </c>
      <c r="D3537" t="s">
        <v>528</v>
      </c>
      <c r="E3537">
        <v>44.925398723000001</v>
      </c>
      <c r="F3537">
        <v>6.02</v>
      </c>
      <c r="G3537">
        <v>68.915623099833198</v>
      </c>
      <c r="H3537">
        <v>-0.71076893695726395</v>
      </c>
      <c r="I3537">
        <v>35.9969546525897</v>
      </c>
      <c r="J3537">
        <v>-14.0515524005119</v>
      </c>
      <c r="K3537">
        <v>5.7990576167475103</v>
      </c>
      <c r="L3537">
        <v>4.7010812647835802</v>
      </c>
      <c r="M3537">
        <v>50.342658432815497</v>
      </c>
      <c r="N3537">
        <v>1.1803761023813499</v>
      </c>
      <c r="O3537">
        <v>22.2591362126246</v>
      </c>
      <c r="P3537">
        <v>122.140221402214</v>
      </c>
      <c r="Q3537">
        <v>8.8936950248574995E-2</v>
      </c>
    </row>
    <row r="3538" spans="1:17" hidden="1" x14ac:dyDescent="0.3">
      <c r="A3538" t="s">
        <v>7300</v>
      </c>
      <c r="B3538" t="s">
        <v>7301</v>
      </c>
      <c r="C3538" t="str">
        <f>IFERROR(VLOOKUP(Table1[[#This Row],[Ticker]],[1]!Table2[[Symbol]:[Industry]],2,FALSE),"-")</f>
        <v>-</v>
      </c>
      <c r="D3538" t="s">
        <v>385</v>
      </c>
      <c r="E3538">
        <v>44.908541999999997</v>
      </c>
      <c r="F3538">
        <v>44</v>
      </c>
      <c r="G3538">
        <v>-63.658475656196202</v>
      </c>
      <c r="H3538">
        <v>1.96174316551154</v>
      </c>
      <c r="I3538">
        <v>-38.121514936091799</v>
      </c>
      <c r="J3538">
        <v>3.3725575724618801</v>
      </c>
      <c r="K3538">
        <v>44.533173870919804</v>
      </c>
      <c r="L3538">
        <v>52.173965733494597</v>
      </c>
      <c r="M3538">
        <v>60.911069053014899</v>
      </c>
      <c r="N3538">
        <v>0.70029984968708503</v>
      </c>
      <c r="O3538">
        <v>85</v>
      </c>
      <c r="P3538">
        <v>18.758434547908202</v>
      </c>
      <c r="Q3538">
        <v>-1.2559656898724E-2</v>
      </c>
    </row>
    <row r="3539" spans="1:17" hidden="1" x14ac:dyDescent="0.3">
      <c r="A3539" t="s">
        <v>7302</v>
      </c>
      <c r="B3539" t="s">
        <v>7303</v>
      </c>
      <c r="C3539" t="str">
        <f>IFERROR(VLOOKUP(Table1[[#This Row],[Ticker]],[1]!Table2[[Symbol]:[Industry]],2,FALSE),"-")</f>
        <v>-</v>
      </c>
      <c r="D3539" t="s">
        <v>561</v>
      </c>
      <c r="E3539">
        <v>44.857461000000001</v>
      </c>
      <c r="F3539">
        <v>73.099999999999994</v>
      </c>
      <c r="G3539">
        <v>-8.1740918596866994</v>
      </c>
      <c r="H3539">
        <v>-7.3106779796946499</v>
      </c>
      <c r="I3539">
        <v>-29.127733626712001</v>
      </c>
      <c r="J3539">
        <v>-5.8881050835495898</v>
      </c>
      <c r="K3539">
        <v>77.403337254454001</v>
      </c>
      <c r="L3539">
        <v>78.1601888724242</v>
      </c>
      <c r="M3539">
        <v>40.802349610451003</v>
      </c>
      <c r="N3539">
        <v>0.26442572818909799</v>
      </c>
      <c r="O3539">
        <v>55.8139534883721</v>
      </c>
      <c r="P3539">
        <v>24.4255319148936</v>
      </c>
      <c r="Q3539">
        <v>0.173099612323699</v>
      </c>
    </row>
    <row r="3540" spans="1:17" hidden="1" x14ac:dyDescent="0.3">
      <c r="A3540" t="s">
        <v>7304</v>
      </c>
      <c r="B3540" t="s">
        <v>7305</v>
      </c>
      <c r="C3540" t="str">
        <f>IFERROR(VLOOKUP(Table1[[#This Row],[Ticker]],[1]!Table2[[Symbol]:[Industry]],2,FALSE),"-")</f>
        <v>-</v>
      </c>
      <c r="E3540">
        <v>44.809600000000003</v>
      </c>
      <c r="F3540">
        <v>63.05</v>
      </c>
      <c r="G3540">
        <v>74.810706443339498</v>
      </c>
      <c r="H3540">
        <v>0.72038375532711596</v>
      </c>
      <c r="I3540">
        <v>3.4809214749480999</v>
      </c>
      <c r="J3540">
        <v>-0.90284986207390905</v>
      </c>
      <c r="K3540">
        <v>58.632224348712803</v>
      </c>
      <c r="L3540">
        <v>51.985487156151102</v>
      </c>
      <c r="M3540">
        <v>54.925934876977202</v>
      </c>
      <c r="N3540">
        <v>0.40090300799284101</v>
      </c>
      <c r="O3540">
        <v>24.980174464710501</v>
      </c>
      <c r="P3540">
        <v>118.99965265717201</v>
      </c>
      <c r="Q3540">
        <v>6.4104954817827006E-2</v>
      </c>
    </row>
    <row r="3541" spans="1:17" hidden="1" x14ac:dyDescent="0.3">
      <c r="A3541" t="s">
        <v>7306</v>
      </c>
      <c r="B3541" t="s">
        <v>7307</v>
      </c>
      <c r="C3541" t="str">
        <f>IFERROR(VLOOKUP(Table1[[#This Row],[Ticker]],[1]!Table2[[Symbol]:[Industry]],2,FALSE),"-")</f>
        <v>-</v>
      </c>
      <c r="D3541" t="s">
        <v>561</v>
      </c>
      <c r="E3541">
        <v>44.785094399999998</v>
      </c>
      <c r="F3541">
        <v>24</v>
      </c>
      <c r="G3541">
        <v>-60.699496685526597</v>
      </c>
      <c r="H3541">
        <v>-6.7581383797839001</v>
      </c>
      <c r="I3541">
        <v>-39.127733626712001</v>
      </c>
      <c r="J3541">
        <v>-0.48831111542592098</v>
      </c>
      <c r="K3541">
        <v>24.610985956959802</v>
      </c>
      <c r="L3541">
        <v>28.282407370863101</v>
      </c>
      <c r="M3541">
        <v>43.042632804336797</v>
      </c>
      <c r="N3541">
        <v>0.54839743589743495</v>
      </c>
      <c r="O3541">
        <v>79.1666666666666</v>
      </c>
      <c r="P3541">
        <v>5.4945054945054901</v>
      </c>
    </row>
    <row r="3542" spans="1:17" hidden="1" x14ac:dyDescent="0.3">
      <c r="A3542" t="s">
        <v>7308</v>
      </c>
      <c r="B3542" t="s">
        <v>7309</v>
      </c>
      <c r="C3542" t="str">
        <f>IFERROR(VLOOKUP(Table1[[#This Row],[Ticker]],[1]!Table2[[Symbol]:[Industry]],2,FALSE),"-")</f>
        <v>-</v>
      </c>
      <c r="D3542" t="s">
        <v>7004</v>
      </c>
      <c r="E3542">
        <v>44.606760000000001</v>
      </c>
      <c r="F3542">
        <v>77.55</v>
      </c>
      <c r="G3542">
        <v>85.6524217797012</v>
      </c>
      <c r="H3542">
        <v>-0.87578543860743996</v>
      </c>
      <c r="I3542">
        <v>8.6168057844940407</v>
      </c>
      <c r="J3542">
        <v>-1.1390703345148501</v>
      </c>
      <c r="K3542">
        <v>74.9881484798114</v>
      </c>
      <c r="L3542">
        <v>65.599572783156205</v>
      </c>
      <c r="M3542">
        <v>86.011706119723598</v>
      </c>
      <c r="N3542">
        <v>0</v>
      </c>
      <c r="O3542">
        <v>0</v>
      </c>
      <c r="P3542">
        <v>169.270833333333</v>
      </c>
    </row>
    <row r="3543" spans="1:17" hidden="1" x14ac:dyDescent="0.3">
      <c r="A3543" t="s">
        <v>7310</v>
      </c>
      <c r="B3543" t="s">
        <v>7311</v>
      </c>
      <c r="C3543" t="str">
        <f>IFERROR(VLOOKUP(Table1[[#This Row],[Ticker]],[1]!Table2[[Symbol]:[Industry]],2,FALSE),"-")</f>
        <v>-</v>
      </c>
      <c r="D3543" t="s">
        <v>46</v>
      </c>
      <c r="E3543">
        <v>44.566479999999999</v>
      </c>
      <c r="F3543">
        <v>19.55</v>
      </c>
      <c r="G3543">
        <v>-28.205803328523899</v>
      </c>
      <c r="H3543">
        <v>-3.3633476276621601</v>
      </c>
      <c r="I3543">
        <v>-18.7618799681754</v>
      </c>
      <c r="J3543">
        <v>3.3942629988184798</v>
      </c>
      <c r="K3543">
        <v>20.202619974562602</v>
      </c>
      <c r="L3543">
        <v>20.8638585501728</v>
      </c>
      <c r="M3543">
        <v>58.752006806546298</v>
      </c>
      <c r="N3543">
        <v>1.6294081828990099</v>
      </c>
      <c r="O3543">
        <v>36.828644501278703</v>
      </c>
      <c r="P3543">
        <v>13.3333333333333</v>
      </c>
      <c r="Q3543">
        <v>-1.9802402087634001E-2</v>
      </c>
    </row>
    <row r="3544" spans="1:17" hidden="1" x14ac:dyDescent="0.3">
      <c r="A3544" t="s">
        <v>7312</v>
      </c>
      <c r="B3544" t="s">
        <v>7313</v>
      </c>
      <c r="C3544" t="str">
        <f>IFERROR(VLOOKUP(Table1[[#This Row],[Ticker]],[1]!Table2[[Symbol]:[Industry]],2,FALSE),"-")</f>
        <v>-</v>
      </c>
      <c r="D3544" t="s">
        <v>971</v>
      </c>
      <c r="E3544">
        <v>44.553600000000003</v>
      </c>
      <c r="F3544">
        <v>1.02</v>
      </c>
      <c r="G3544">
        <v>-77.456552579273094</v>
      </c>
      <c r="H3544">
        <v>-4.5794891423111403</v>
      </c>
      <c r="I3544">
        <v>-41.270590769569097</v>
      </c>
      <c r="J3544">
        <v>0.82171397921064004</v>
      </c>
      <c r="K3544">
        <v>1.06740775215701</v>
      </c>
      <c r="L3544">
        <v>1.38110694204658</v>
      </c>
      <c r="M3544">
        <v>50.522669014164897</v>
      </c>
      <c r="N3544">
        <v>1.6751893283095001</v>
      </c>
      <c r="O3544">
        <v>91.176470588235205</v>
      </c>
      <c r="P3544">
        <v>7.3684210526315796</v>
      </c>
      <c r="Q3544">
        <v>-3.1081731095719E-2</v>
      </c>
    </row>
    <row r="3545" spans="1:17" hidden="1" x14ac:dyDescent="0.3">
      <c r="A3545" t="s">
        <v>7314</v>
      </c>
      <c r="B3545" t="s">
        <v>7315</v>
      </c>
      <c r="C3545" t="str">
        <f>IFERROR(VLOOKUP(Table1[[#This Row],[Ticker]],[1]!Table2[[Symbol]:[Industry]],2,FALSE),"-")</f>
        <v>-</v>
      </c>
      <c r="E3545">
        <v>44.543624399999999</v>
      </c>
      <c r="F3545">
        <v>96.01</v>
      </c>
      <c r="G3545">
        <v>-26.137693348919001</v>
      </c>
      <c r="H3545">
        <v>27.912946955758699</v>
      </c>
      <c r="I3545">
        <v>12.151366728410901</v>
      </c>
      <c r="J3545">
        <v>25.632037387653401</v>
      </c>
      <c r="K3545">
        <v>71.924103568755299</v>
      </c>
      <c r="L3545">
        <v>69.844808084981196</v>
      </c>
      <c r="M3545">
        <v>97.619196403363105</v>
      </c>
      <c r="N3545">
        <v>4.2099212190600799</v>
      </c>
      <c r="O3545">
        <v>3.0934277679408302</v>
      </c>
      <c r="P3545">
        <v>92.02</v>
      </c>
      <c r="Q3545">
        <v>0.13841147135089299</v>
      </c>
    </row>
    <row r="3546" spans="1:17" hidden="1" x14ac:dyDescent="0.3">
      <c r="A3546" t="s">
        <v>7316</v>
      </c>
      <c r="B3546" t="s">
        <v>7317</v>
      </c>
      <c r="C3546" t="str">
        <f>IFERROR(VLOOKUP(Table1[[#This Row],[Ticker]],[1]!Table2[[Symbol]:[Industry]],2,FALSE),"-")</f>
        <v>-</v>
      </c>
      <c r="D3546" t="s">
        <v>3878</v>
      </c>
      <c r="E3546">
        <v>44.381587199999998</v>
      </c>
      <c r="F3546">
        <v>28.55</v>
      </c>
      <c r="G3546">
        <v>-17.451105626540599</v>
      </c>
      <c r="H3546">
        <v>6.7191512702533096</v>
      </c>
      <c r="I3546">
        <v>1.2258017268233301</v>
      </c>
      <c r="J3546">
        <v>8.9823871553636891</v>
      </c>
      <c r="K3546">
        <v>25.7512279241184</v>
      </c>
      <c r="L3546">
        <v>24.055071471940501</v>
      </c>
      <c r="M3546">
        <v>67.676967662842301</v>
      </c>
      <c r="N3546">
        <v>0.31475409836065499</v>
      </c>
      <c r="O3546">
        <v>21.120840630472799</v>
      </c>
      <c r="P3546">
        <v>58.6111111111111</v>
      </c>
    </row>
    <row r="3547" spans="1:17" hidden="1" x14ac:dyDescent="0.3">
      <c r="A3547" t="s">
        <v>7318</v>
      </c>
      <c r="B3547" t="s">
        <v>7319</v>
      </c>
      <c r="C3547" t="str">
        <f>IFERROR(VLOOKUP(Table1[[#This Row],[Ticker]],[1]!Table2[[Symbol]:[Industry]],2,FALSE),"-")</f>
        <v>-</v>
      </c>
      <c r="D3547" t="s">
        <v>101</v>
      </c>
      <c r="E3547">
        <v>44.323956250000002</v>
      </c>
      <c r="F3547">
        <v>742.8</v>
      </c>
      <c r="G3547">
        <v>-9.1014768557764008</v>
      </c>
      <c r="H3547">
        <v>-10.6912410326097</v>
      </c>
      <c r="I3547">
        <v>-54.234168072769101</v>
      </c>
      <c r="K3547">
        <v>943.371386348084</v>
      </c>
      <c r="M3547">
        <v>2.9634079126600001E-4</v>
      </c>
      <c r="N3547">
        <v>0.8125</v>
      </c>
      <c r="O3547">
        <v>83.764135702746302</v>
      </c>
      <c r="P3547">
        <v>23.799999999999901</v>
      </c>
    </row>
    <row r="3548" spans="1:17" hidden="1" x14ac:dyDescent="0.3">
      <c r="A3548" t="s">
        <v>7320</v>
      </c>
      <c r="B3548" t="s">
        <v>7321</v>
      </c>
      <c r="C3548" t="str">
        <f>IFERROR(VLOOKUP(Table1[[#This Row],[Ticker]],[1]!Table2[[Symbol]:[Industry]],2,FALSE),"-")</f>
        <v>-</v>
      </c>
      <c r="D3548" t="s">
        <v>1603</v>
      </c>
      <c r="E3548">
        <v>44.228624166000003</v>
      </c>
      <c r="F3548">
        <v>28</v>
      </c>
      <c r="G3548">
        <v>35.4274955260138</v>
      </c>
      <c r="H3548">
        <v>-7.9222128340634796</v>
      </c>
      <c r="I3548">
        <v>-17.576009488780901</v>
      </c>
      <c r="J3548">
        <v>-8.6726438687434797</v>
      </c>
      <c r="K3548">
        <v>27.475494814072299</v>
      </c>
      <c r="L3548">
        <v>25.552783860643199</v>
      </c>
      <c r="M3548">
        <v>47.8201483656051</v>
      </c>
      <c r="N3548">
        <v>1.13635982975295</v>
      </c>
      <c r="O3548">
        <v>57.142857142857103</v>
      </c>
      <c r="P3548">
        <v>75</v>
      </c>
      <c r="Q3548">
        <v>9.2502490954309E-2</v>
      </c>
    </row>
    <row r="3549" spans="1:17" hidden="1" x14ac:dyDescent="0.3">
      <c r="A3549" t="s">
        <v>7322</v>
      </c>
      <c r="B3549" t="s">
        <v>7323</v>
      </c>
      <c r="C3549" t="str">
        <f>IFERROR(VLOOKUP(Table1[[#This Row],[Ticker]],[1]!Table2[[Symbol]:[Industry]],2,FALSE),"-")</f>
        <v>-</v>
      </c>
      <c r="E3549">
        <v>44.220595000000003</v>
      </c>
      <c r="F3549">
        <v>84.31</v>
      </c>
      <c r="G3549">
        <v>-13.1529032548769</v>
      </c>
      <c r="H3549">
        <v>5.3080936545915396</v>
      </c>
      <c r="I3549">
        <v>-5.2422887087215804</v>
      </c>
      <c r="J3549">
        <v>-1.1390703345148501</v>
      </c>
      <c r="K3549">
        <v>80.016821630805396</v>
      </c>
      <c r="L3549">
        <v>76.069594760241003</v>
      </c>
      <c r="M3549">
        <v>74.727303457834196</v>
      </c>
      <c r="N3549">
        <v>0.27874116891457901</v>
      </c>
      <c r="O3549">
        <v>2.4315027873324602</v>
      </c>
      <c r="P3549">
        <v>21.309352517985602</v>
      </c>
    </row>
    <row r="3550" spans="1:17" hidden="1" x14ac:dyDescent="0.3">
      <c r="A3550" t="s">
        <v>7324</v>
      </c>
      <c r="B3550" t="s">
        <v>7325</v>
      </c>
      <c r="C3550" t="str">
        <f>IFERROR(VLOOKUP(Table1[[#This Row],[Ticker]],[1]!Table2[[Symbol]:[Industry]],2,FALSE),"-")</f>
        <v>-</v>
      </c>
      <c r="D3550" t="s">
        <v>300</v>
      </c>
      <c r="E3550">
        <v>44.2134</v>
      </c>
      <c r="F3550">
        <v>117.2</v>
      </c>
      <c r="G3550">
        <v>29.691537425959599</v>
      </c>
      <c r="H3550">
        <v>-31.956032352187599</v>
      </c>
      <c r="I3550">
        <v>2.4891817961735501</v>
      </c>
      <c r="J3550">
        <v>7.8409199046261904</v>
      </c>
      <c r="K3550">
        <v>131.019762701258</v>
      </c>
      <c r="L3550">
        <v>112.94628018197101</v>
      </c>
      <c r="M3550">
        <v>38.634351820554897</v>
      </c>
      <c r="N3550">
        <v>2.5053740861720302</v>
      </c>
      <c r="O3550">
        <v>61.988054607508502</v>
      </c>
      <c r="P3550">
        <v>78.522467631378504</v>
      </c>
      <c r="Q3550">
        <v>0.11480378841892901</v>
      </c>
    </row>
    <row r="3551" spans="1:17" hidden="1" x14ac:dyDescent="0.3">
      <c r="A3551" t="s">
        <v>7326</v>
      </c>
      <c r="B3551" t="s">
        <v>7327</v>
      </c>
      <c r="C3551" t="str">
        <f>IFERROR(VLOOKUP(Table1[[#This Row],[Ticker]],[1]!Table2[[Symbol]:[Industry]],2,FALSE),"-")</f>
        <v>-</v>
      </c>
      <c r="D3551" t="s">
        <v>54</v>
      </c>
      <c r="E3551">
        <v>44.115516</v>
      </c>
      <c r="F3551">
        <v>63.42</v>
      </c>
      <c r="G3551">
        <v>8.1053203304258297</v>
      </c>
      <c r="H3551">
        <v>9.1849257495972498</v>
      </c>
      <c r="I3551">
        <v>-15.4963183856544</v>
      </c>
      <c r="J3551">
        <v>-5.0027066981512096</v>
      </c>
      <c r="K3551">
        <v>61.964005473971497</v>
      </c>
      <c r="L3551">
        <v>58.297483466223198</v>
      </c>
      <c r="M3551">
        <v>51.444611267125403</v>
      </c>
      <c r="N3551">
        <v>0.76381447976370098</v>
      </c>
      <c r="O3551">
        <v>23.777988016398599</v>
      </c>
      <c r="P3551">
        <v>56.592592592592503</v>
      </c>
      <c r="Q3551">
        <v>9.6437103455347006E-2</v>
      </c>
    </row>
    <row r="3552" spans="1:17" hidden="1" x14ac:dyDescent="0.3">
      <c r="A3552" t="s">
        <v>7328</v>
      </c>
      <c r="B3552" t="s">
        <v>7329</v>
      </c>
      <c r="C3552" t="str">
        <f>IFERROR(VLOOKUP(Table1[[#This Row],[Ticker]],[1]!Table2[[Symbol]:[Industry]],2,FALSE),"-")</f>
        <v>-</v>
      </c>
      <c r="D3552" t="s">
        <v>335</v>
      </c>
      <c r="E3552">
        <v>44.070436139999998</v>
      </c>
      <c r="F3552">
        <v>26.55</v>
      </c>
      <c r="G3552">
        <v>-17.2642448869654</v>
      </c>
      <c r="H3552">
        <v>-8.0186425814645794</v>
      </c>
      <c r="I3552">
        <v>-66.332954148764202</v>
      </c>
      <c r="J3552">
        <v>1.2231343898946001</v>
      </c>
      <c r="K3552">
        <v>29.790632277020698</v>
      </c>
      <c r="L3552">
        <v>31.451251690083101</v>
      </c>
      <c r="M3552">
        <v>43.3424550545272</v>
      </c>
      <c r="N3552">
        <v>0.49474350854971499</v>
      </c>
      <c r="O3552">
        <v>131.073446327683</v>
      </c>
      <c r="P3552">
        <v>76.4119601328903</v>
      </c>
      <c r="Q3552">
        <v>0.116277827767655</v>
      </c>
    </row>
    <row r="3553" spans="1:17" hidden="1" x14ac:dyDescent="0.3">
      <c r="A3553" t="s">
        <v>7330</v>
      </c>
      <c r="B3553" t="s">
        <v>7331</v>
      </c>
      <c r="C3553" t="str">
        <f>IFERROR(VLOOKUP(Table1[[#This Row],[Ticker]],[1]!Table2[[Symbol]:[Industry]],2,FALSE),"-")</f>
        <v>-</v>
      </c>
      <c r="D3553" t="s">
        <v>632</v>
      </c>
      <c r="E3553">
        <v>43.938387583999997</v>
      </c>
      <c r="F3553">
        <v>8.5299999999999994</v>
      </c>
      <c r="G3553">
        <v>-36.641974144607403</v>
      </c>
      <c r="H3553">
        <v>6.2027216398996403</v>
      </c>
      <c r="I3553">
        <v>3.8529026111856002</v>
      </c>
      <c r="J3553">
        <v>2.9910923688643698</v>
      </c>
      <c r="K3553">
        <v>8.0583446930984799</v>
      </c>
      <c r="L3553">
        <v>8.2960254237264195</v>
      </c>
      <c r="M3553">
        <v>64.327342257942902</v>
      </c>
      <c r="N3553">
        <v>1.0073192034056799</v>
      </c>
      <c r="O3553">
        <v>48.300117233294202</v>
      </c>
      <c r="P3553">
        <v>62.476190476190403</v>
      </c>
      <c r="Q3553">
        <v>-4.7530966706785999E-2</v>
      </c>
    </row>
    <row r="3554" spans="1:17" hidden="1" x14ac:dyDescent="0.3">
      <c r="A3554" t="s">
        <v>7332</v>
      </c>
      <c r="B3554" t="s">
        <v>7333</v>
      </c>
      <c r="C3554" t="str">
        <f>IFERROR(VLOOKUP(Table1[[#This Row],[Ticker]],[1]!Table2[[Symbol]:[Industry]],2,FALSE),"-")</f>
        <v>-</v>
      </c>
      <c r="D3554" t="s">
        <v>561</v>
      </c>
      <c r="E3554">
        <v>43.906264149999998</v>
      </c>
      <c r="F3554">
        <v>91.1</v>
      </c>
      <c r="G3554">
        <v>64.478825475507804</v>
      </c>
      <c r="H3554">
        <v>-20.795212475312901</v>
      </c>
      <c r="I3554">
        <v>16.3319541865487</v>
      </c>
      <c r="J3554">
        <v>-6.9315927147149496</v>
      </c>
      <c r="K3554">
        <v>99.618511995914901</v>
      </c>
      <c r="L3554">
        <v>82.4413440504932</v>
      </c>
      <c r="M3554">
        <v>21.849472362623199</v>
      </c>
      <c r="N3554">
        <v>0.41658919849306197</v>
      </c>
      <c r="O3554">
        <v>31.3940724478595</v>
      </c>
      <c r="P3554">
        <v>108.75343721356499</v>
      </c>
      <c r="Q3554">
        <v>7.8941069156361995E-2</v>
      </c>
    </row>
    <row r="3555" spans="1:17" hidden="1" x14ac:dyDescent="0.3">
      <c r="A3555" t="s">
        <v>7334</v>
      </c>
      <c r="B3555" t="s">
        <v>7335</v>
      </c>
      <c r="C3555" t="str">
        <f>IFERROR(VLOOKUP(Table1[[#This Row],[Ticker]],[1]!Table2[[Symbol]:[Industry]],2,FALSE),"-")</f>
        <v>-</v>
      </c>
      <c r="D3555" t="s">
        <v>528</v>
      </c>
      <c r="E3555">
        <v>43.880532000000002</v>
      </c>
      <c r="F3555">
        <v>155.75</v>
      </c>
      <c r="G3555">
        <v>-8.1795454334135602</v>
      </c>
      <c r="H3555">
        <v>-5.3271960969146397</v>
      </c>
      <c r="I3555">
        <v>-6.0805605431185397</v>
      </c>
      <c r="J3555">
        <v>2.7818297677694899</v>
      </c>
      <c r="K3555">
        <v>154.98121267204701</v>
      </c>
      <c r="L3555">
        <v>147.28361231171201</v>
      </c>
      <c r="M3555">
        <v>50.1758836127119</v>
      </c>
      <c r="N3555">
        <v>0.67854234931982904</v>
      </c>
      <c r="O3555">
        <v>34.574638844301703</v>
      </c>
      <c r="P3555">
        <v>34.036144578313198</v>
      </c>
      <c r="Q3555">
        <v>0.157323885823794</v>
      </c>
    </row>
    <row r="3556" spans="1:17" hidden="1" x14ac:dyDescent="0.3">
      <c r="A3556" t="s">
        <v>7336</v>
      </c>
      <c r="B3556" t="s">
        <v>7337</v>
      </c>
      <c r="C3556" t="str">
        <f>IFERROR(VLOOKUP(Table1[[#This Row],[Ticker]],[1]!Table2[[Symbol]:[Industry]],2,FALSE),"-")</f>
        <v>-</v>
      </c>
      <c r="D3556" t="s">
        <v>632</v>
      </c>
      <c r="E3556">
        <v>43.411679999999997</v>
      </c>
      <c r="F3556">
        <v>14.19</v>
      </c>
      <c r="G3556">
        <v>-4.4108879965061103</v>
      </c>
      <c r="H3556">
        <v>-4.8429537012613402</v>
      </c>
      <c r="I3556">
        <v>-14.198156161923199</v>
      </c>
      <c r="J3556">
        <v>-3.90915343700792</v>
      </c>
      <c r="K3556">
        <v>14.1288091870187</v>
      </c>
      <c r="L3556">
        <v>13.256977759717101</v>
      </c>
      <c r="M3556">
        <v>38.144243974141901</v>
      </c>
      <c r="N3556">
        <v>0.403624156557779</v>
      </c>
      <c r="O3556">
        <v>30.8668076109936</v>
      </c>
      <c r="P3556">
        <v>34.502369668246402</v>
      </c>
      <c r="Q3556">
        <v>5.5709662681632001E-2</v>
      </c>
    </row>
    <row r="3557" spans="1:17" hidden="1" x14ac:dyDescent="0.3">
      <c r="A3557" t="s">
        <v>7338</v>
      </c>
      <c r="B3557" t="s">
        <v>7339</v>
      </c>
      <c r="C3557" t="str">
        <f>IFERROR(VLOOKUP(Table1[[#This Row],[Ticker]],[1]!Table2[[Symbol]:[Industry]],2,FALSE),"-")</f>
        <v>-</v>
      </c>
      <c r="D3557" t="s">
        <v>7340</v>
      </c>
      <c r="E3557">
        <v>43.3611206</v>
      </c>
      <c r="F3557">
        <v>36.950000000000003</v>
      </c>
      <c r="G3557">
        <v>67.829338000735007</v>
      </c>
      <c r="H3557">
        <v>7.3550288554757497</v>
      </c>
      <c r="I3557">
        <v>155.974605554574</v>
      </c>
      <c r="J3557">
        <v>-2.2894181140761098</v>
      </c>
      <c r="K3557">
        <v>37.326685383805597</v>
      </c>
      <c r="L3557">
        <v>29.386876632531798</v>
      </c>
      <c r="M3557">
        <v>68.839106235358301</v>
      </c>
      <c r="N3557">
        <v>0.44591194968553399</v>
      </c>
      <c r="O3557">
        <v>48.849797023004001</v>
      </c>
      <c r="P3557">
        <v>198.706548100242</v>
      </c>
    </row>
    <row r="3558" spans="1:17" hidden="1" x14ac:dyDescent="0.3">
      <c r="A3558" t="s">
        <v>7341</v>
      </c>
      <c r="B3558" t="s">
        <v>7342</v>
      </c>
      <c r="C3558" t="str">
        <f>IFERROR(VLOOKUP(Table1[[#This Row],[Ticker]],[1]!Table2[[Symbol]:[Industry]],2,FALSE),"-")</f>
        <v>-</v>
      </c>
      <c r="D3558" t="s">
        <v>632</v>
      </c>
      <c r="E3558">
        <v>43.341710399999997</v>
      </c>
      <c r="F3558">
        <v>46.4</v>
      </c>
      <c r="G3558">
        <v>-54.792520860466801</v>
      </c>
      <c r="H3558">
        <v>-5.8227819050385401</v>
      </c>
      <c r="I3558">
        <v>-35.496993074263202</v>
      </c>
      <c r="J3558">
        <v>-5.4733668448504798</v>
      </c>
      <c r="K3558">
        <v>43.996327674425203</v>
      </c>
      <c r="L3558">
        <v>51.935431338545499</v>
      </c>
      <c r="M3558">
        <v>41.848730733230397</v>
      </c>
      <c r="N3558">
        <v>0.47976416490517798</v>
      </c>
      <c r="O3558">
        <v>64.008620689655103</v>
      </c>
      <c r="P3558">
        <v>28.354080221300102</v>
      </c>
      <c r="Q3558">
        <v>2.0156799472661E-2</v>
      </c>
    </row>
    <row r="3559" spans="1:17" hidden="1" x14ac:dyDescent="0.3">
      <c r="A3559" t="s">
        <v>7343</v>
      </c>
      <c r="B3559" t="s">
        <v>7344</v>
      </c>
      <c r="C3559" t="str">
        <f>IFERROR(VLOOKUP(Table1[[#This Row],[Ticker]],[1]!Table2[[Symbol]:[Industry]],2,FALSE),"-")</f>
        <v>-</v>
      </c>
      <c r="D3559" t="s">
        <v>7345</v>
      </c>
      <c r="E3559">
        <v>43.265558599999999</v>
      </c>
      <c r="F3559">
        <v>49</v>
      </c>
      <c r="G3559">
        <v>-15.9431066755833</v>
      </c>
      <c r="H3559">
        <v>-8.3974826420789892</v>
      </c>
      <c r="I3559">
        <v>24.6824646735712</v>
      </c>
      <c r="J3559">
        <v>0.88220626122983403</v>
      </c>
      <c r="K3559">
        <v>43.9892842913655</v>
      </c>
      <c r="M3559">
        <v>55.716320739441798</v>
      </c>
      <c r="N3559">
        <v>0.29060052219321097</v>
      </c>
      <c r="O3559">
        <v>17.4489795918367</v>
      </c>
      <c r="P3559">
        <v>82.835820895522303</v>
      </c>
    </row>
    <row r="3560" spans="1:17" hidden="1" x14ac:dyDescent="0.3">
      <c r="A3560" t="s">
        <v>7346</v>
      </c>
      <c r="B3560" t="s">
        <v>7347</v>
      </c>
      <c r="C3560" t="str">
        <f>IFERROR(VLOOKUP(Table1[[#This Row],[Ticker]],[1]!Table2[[Symbol]:[Industry]],2,FALSE),"-")</f>
        <v>-</v>
      </c>
      <c r="D3560" t="s">
        <v>412</v>
      </c>
      <c r="E3560">
        <v>43.243749999999999</v>
      </c>
      <c r="F3560">
        <v>234.1</v>
      </c>
      <c r="G3560">
        <v>97.959490521594802</v>
      </c>
      <c r="H3560">
        <v>14.813400406480399</v>
      </c>
      <c r="I3560">
        <v>137.565632677986</v>
      </c>
      <c r="J3560">
        <v>10.011666707805601</v>
      </c>
      <c r="K3560">
        <v>202.09027806057699</v>
      </c>
      <c r="L3560">
        <v>153.878491448522</v>
      </c>
      <c r="M3560">
        <v>69.089834768516496</v>
      </c>
      <c r="N3560">
        <v>0.60692184276873695</v>
      </c>
      <c r="O3560">
        <v>4.8269970098248702</v>
      </c>
      <c r="P3560">
        <v>195.95448798988599</v>
      </c>
      <c r="Q3560">
        <v>0.13452981187640201</v>
      </c>
    </row>
    <row r="3561" spans="1:17" hidden="1" x14ac:dyDescent="0.3">
      <c r="A3561" t="s">
        <v>7348</v>
      </c>
      <c r="B3561" t="s">
        <v>7349</v>
      </c>
      <c r="C3561" t="str">
        <f>IFERROR(VLOOKUP(Table1[[#This Row],[Ticker]],[1]!Table2[[Symbol]:[Industry]],2,FALSE),"-")</f>
        <v>-</v>
      </c>
      <c r="D3561" t="s">
        <v>186</v>
      </c>
      <c r="E3561">
        <v>43.202512800000001</v>
      </c>
      <c r="F3561">
        <v>64.5</v>
      </c>
      <c r="G3561">
        <v>-67.475495490538606</v>
      </c>
      <c r="H3561">
        <v>-7.7349912147807203</v>
      </c>
      <c r="I3561">
        <v>-48.976218475196802</v>
      </c>
      <c r="J3561">
        <v>-1.6787773507060499</v>
      </c>
      <c r="K3561">
        <v>68.200782725342506</v>
      </c>
      <c r="M3561">
        <v>58.4163266725689</v>
      </c>
      <c r="N3561">
        <v>0.90909090909090895</v>
      </c>
      <c r="O3561">
        <v>124.806201550387</v>
      </c>
      <c r="P3561">
        <v>21.698113207547099</v>
      </c>
    </row>
    <row r="3562" spans="1:17" hidden="1" x14ac:dyDescent="0.3">
      <c r="A3562" t="s">
        <v>7350</v>
      </c>
      <c r="B3562" t="s">
        <v>7351</v>
      </c>
      <c r="C3562" t="str">
        <f>IFERROR(VLOOKUP(Table1[[#This Row],[Ticker]],[1]!Table2[[Symbol]:[Industry]],2,FALSE),"-")</f>
        <v>-</v>
      </c>
      <c r="D3562" t="s">
        <v>306</v>
      </c>
      <c r="E3562">
        <v>43.1519823</v>
      </c>
      <c r="F3562">
        <v>16.52</v>
      </c>
      <c r="G3562">
        <v>-35.449341040811603</v>
      </c>
      <c r="H3562">
        <v>-4.5752074039253596</v>
      </c>
      <c r="I3562">
        <v>-47.729019800345398</v>
      </c>
      <c r="J3562">
        <v>0.632462958093573</v>
      </c>
      <c r="K3562">
        <v>17.643801981482898</v>
      </c>
      <c r="L3562">
        <v>19.785763111389102</v>
      </c>
      <c r="M3562">
        <v>49.2218893572147</v>
      </c>
      <c r="N3562">
        <v>0.26426104325574801</v>
      </c>
      <c r="O3562">
        <v>126.58340767172101</v>
      </c>
      <c r="P3562">
        <v>10.5016722408026</v>
      </c>
      <c r="Q3562">
        <v>-3.9396891330059997E-2</v>
      </c>
    </row>
    <row r="3563" spans="1:17" hidden="1" x14ac:dyDescent="0.3">
      <c r="A3563" t="s">
        <v>7352</v>
      </c>
      <c r="B3563" t="s">
        <v>7353</v>
      </c>
      <c r="C3563" t="str">
        <f>IFERROR(VLOOKUP(Table1[[#This Row],[Ticker]],[1]!Table2[[Symbol]:[Industry]],2,FALSE),"-")</f>
        <v>-</v>
      </c>
      <c r="D3563" t="s">
        <v>4569</v>
      </c>
      <c r="E3563">
        <v>43.089843999999999</v>
      </c>
      <c r="F3563">
        <v>68</v>
      </c>
      <c r="G3563">
        <v>-36.740989073011903</v>
      </c>
      <c r="H3563">
        <v>-15.361535128818</v>
      </c>
      <c r="I3563">
        <v>-32.101195629124497</v>
      </c>
      <c r="J3563">
        <v>5.8034370264025501</v>
      </c>
      <c r="K3563">
        <v>77.120696123128994</v>
      </c>
      <c r="L3563">
        <v>85.462200251561697</v>
      </c>
      <c r="M3563">
        <v>49.244940739916899</v>
      </c>
      <c r="N3563">
        <v>1.0438502673796699</v>
      </c>
      <c r="O3563">
        <v>97.514705882352899</v>
      </c>
      <c r="P3563">
        <v>10.1392938127631</v>
      </c>
    </row>
    <row r="3564" spans="1:17" hidden="1" x14ac:dyDescent="0.3">
      <c r="A3564" t="s">
        <v>7354</v>
      </c>
      <c r="B3564" t="s">
        <v>7355</v>
      </c>
      <c r="C3564" t="str">
        <f>IFERROR(VLOOKUP(Table1[[#This Row],[Ticker]],[1]!Table2[[Symbol]:[Industry]],2,FALSE),"-")</f>
        <v>-</v>
      </c>
      <c r="D3564" t="s">
        <v>743</v>
      </c>
      <c r="E3564">
        <v>43.024297066000003</v>
      </c>
      <c r="F3564">
        <v>83.29</v>
      </c>
      <c r="G3564">
        <v>-14.849785725817499</v>
      </c>
      <c r="H3564">
        <v>3.3819106885027699</v>
      </c>
      <c r="I3564">
        <v>8.3395505961963607</v>
      </c>
      <c r="J3564">
        <v>4.1510318418517198E-2</v>
      </c>
      <c r="K3564">
        <v>83.091791385489302</v>
      </c>
      <c r="L3564">
        <v>79.052755198463501</v>
      </c>
      <c r="M3564">
        <v>57.290049328383198</v>
      </c>
      <c r="N3564">
        <v>0.853875104694645</v>
      </c>
      <c r="O3564">
        <v>20.062432464881699</v>
      </c>
      <c r="P3564">
        <v>26.0060514372163</v>
      </c>
    </row>
    <row r="3565" spans="1:17" hidden="1" x14ac:dyDescent="0.3">
      <c r="A3565" t="s">
        <v>7356</v>
      </c>
      <c r="B3565" t="s">
        <v>7357</v>
      </c>
      <c r="C3565" t="str">
        <f>IFERROR(VLOOKUP(Table1[[#This Row],[Ticker]],[1]!Table2[[Symbol]:[Industry]],2,FALSE),"-")</f>
        <v>-</v>
      </c>
      <c r="D3565" t="s">
        <v>5878</v>
      </c>
      <c r="E3565">
        <v>43.020997000000001</v>
      </c>
      <c r="F3565">
        <v>167.95</v>
      </c>
      <c r="G3565">
        <v>-39.951410662366499</v>
      </c>
      <c r="H3565">
        <v>-11.573201387482101</v>
      </c>
      <c r="I3565">
        <v>-47.215383029102398</v>
      </c>
      <c r="J3565">
        <v>-12.2071389565403</v>
      </c>
      <c r="K3565">
        <v>172.61404763656401</v>
      </c>
      <c r="L3565">
        <v>196.462498409613</v>
      </c>
      <c r="M3565">
        <v>25.6263330387218</v>
      </c>
      <c r="N3565">
        <v>0.44343891402714902</v>
      </c>
      <c r="O3565">
        <v>95.891634415004404</v>
      </c>
      <c r="P3565">
        <v>35.062324085243198</v>
      </c>
      <c r="Q3565">
        <v>-1.7372372413459999E-2</v>
      </c>
    </row>
    <row r="3566" spans="1:17" hidden="1" x14ac:dyDescent="0.3">
      <c r="A3566" t="s">
        <v>7358</v>
      </c>
      <c r="B3566" t="s">
        <v>7359</v>
      </c>
      <c r="C3566" t="str">
        <f>IFERROR(VLOOKUP(Table1[[#This Row],[Ticker]],[1]!Table2[[Symbol]:[Industry]],2,FALSE),"-")</f>
        <v>-</v>
      </c>
      <c r="D3566" t="s">
        <v>4157</v>
      </c>
      <c r="E3566">
        <v>43.009745625000001</v>
      </c>
      <c r="F3566">
        <v>328.35</v>
      </c>
      <c r="G3566">
        <v>256.39358176245202</v>
      </c>
      <c r="H3566">
        <v>-7.3154492083751999</v>
      </c>
      <c r="I3566">
        <v>176.96269190520201</v>
      </c>
      <c r="J3566">
        <v>-1.3821206155417201</v>
      </c>
      <c r="K3566">
        <v>284.69259628547098</v>
      </c>
      <c r="L3566">
        <v>179.23092236390201</v>
      </c>
      <c r="M3566">
        <v>47.412352097300598</v>
      </c>
      <c r="N3566">
        <v>0.63333333333333297</v>
      </c>
      <c r="O3566">
        <v>22.1257804172376</v>
      </c>
      <c r="P3566">
        <v>336.34551495016598</v>
      </c>
    </row>
    <row r="3567" spans="1:17" hidden="1" x14ac:dyDescent="0.3">
      <c r="A3567" t="s">
        <v>7360</v>
      </c>
      <c r="B3567" t="s">
        <v>7361</v>
      </c>
      <c r="C3567" t="str">
        <f>IFERROR(VLOOKUP(Table1[[#This Row],[Ticker]],[1]!Table2[[Symbol]:[Industry]],2,FALSE),"-")</f>
        <v>-</v>
      </c>
      <c r="D3567" t="s">
        <v>632</v>
      </c>
      <c r="E3567">
        <v>42.9345</v>
      </c>
      <c r="F3567">
        <v>87</v>
      </c>
      <c r="G3567">
        <v>37.5434474207268</v>
      </c>
      <c r="H3567">
        <v>3.3782588993194498</v>
      </c>
      <c r="I3567">
        <v>70.978649352011303</v>
      </c>
      <c r="J3567">
        <v>-1.1390703345148501</v>
      </c>
      <c r="K3567">
        <v>73.479536898940395</v>
      </c>
      <c r="M3567">
        <v>50.043764292515199</v>
      </c>
      <c r="N3567">
        <v>1.04313725490196</v>
      </c>
      <c r="O3567">
        <v>8.9655172413793007</v>
      </c>
      <c r="P3567">
        <v>85.897435897435898</v>
      </c>
    </row>
    <row r="3568" spans="1:17" hidden="1" x14ac:dyDescent="0.3">
      <c r="A3568" t="s">
        <v>7362</v>
      </c>
      <c r="B3568" t="s">
        <v>7363</v>
      </c>
      <c r="C3568" t="str">
        <f>IFERROR(VLOOKUP(Table1[[#This Row],[Ticker]],[1]!Table2[[Symbol]:[Industry]],2,FALSE),"-")</f>
        <v>-</v>
      </c>
      <c r="D3568" t="s">
        <v>7113</v>
      </c>
      <c r="E3568">
        <v>42.867497</v>
      </c>
      <c r="F3568">
        <v>136</v>
      </c>
      <c r="G3568">
        <v>40.278265740691403</v>
      </c>
      <c r="H3568">
        <v>16.9890445226495</v>
      </c>
      <c r="I3568">
        <v>-22.018014696810202</v>
      </c>
      <c r="J3568">
        <v>5.5224022015194301</v>
      </c>
      <c r="K3568">
        <v>132.74141303457699</v>
      </c>
      <c r="L3568">
        <v>122.61478147086299</v>
      </c>
      <c r="M3568">
        <v>51.697291245550403</v>
      </c>
      <c r="N3568">
        <v>0.68679462598936702</v>
      </c>
      <c r="O3568">
        <v>24.1911764705882</v>
      </c>
      <c r="P3568">
        <v>99.706314243759195</v>
      </c>
      <c r="Q3568">
        <v>0.119431657108667</v>
      </c>
    </row>
    <row r="3569" spans="1:17" hidden="1" x14ac:dyDescent="0.3">
      <c r="A3569" t="s">
        <v>7364</v>
      </c>
      <c r="B3569" t="s">
        <v>7365</v>
      </c>
      <c r="C3569" t="str">
        <f>IFERROR(VLOOKUP(Table1[[#This Row],[Ticker]],[1]!Table2[[Symbol]:[Industry]],2,FALSE),"-")</f>
        <v>-</v>
      </c>
      <c r="D3569" t="s">
        <v>412</v>
      </c>
      <c r="E3569">
        <v>42.75</v>
      </c>
      <c r="F3569">
        <v>4.6900000000000004</v>
      </c>
      <c r="G3569">
        <v>57.336818942821701</v>
      </c>
      <c r="H3569">
        <v>-3.5397198648369401</v>
      </c>
      <c r="I3569">
        <v>3.71146235318749</v>
      </c>
      <c r="J3569">
        <v>-4.0020560195864201</v>
      </c>
      <c r="K3569">
        <v>4.8296225587912902</v>
      </c>
      <c r="L3569">
        <v>4.1487896806031896</v>
      </c>
      <c r="M3569">
        <v>45.900766995214298</v>
      </c>
      <c r="N3569">
        <v>0.410412612784334</v>
      </c>
      <c r="O3569">
        <v>39.1613361762615</v>
      </c>
      <c r="P3569">
        <v>101</v>
      </c>
      <c r="Q3569">
        <v>7.8276002773992007E-2</v>
      </c>
    </row>
    <row r="3570" spans="1:17" hidden="1" x14ac:dyDescent="0.3">
      <c r="A3570" t="s">
        <v>7366</v>
      </c>
      <c r="B3570" t="s">
        <v>7367</v>
      </c>
      <c r="C3570" t="str">
        <f>IFERROR(VLOOKUP(Table1[[#This Row],[Ticker]],[1]!Table2[[Symbol]:[Industry]],2,FALSE),"-")</f>
        <v>-</v>
      </c>
      <c r="D3570" t="s">
        <v>27</v>
      </c>
      <c r="E3570">
        <v>42.676241919999903</v>
      </c>
      <c r="F3570">
        <v>39.17</v>
      </c>
      <c r="G3570">
        <v>13.9788743790895</v>
      </c>
      <c r="H3570">
        <v>-12.718472137679401</v>
      </c>
      <c r="I3570">
        <v>-21.963027744359</v>
      </c>
      <c r="J3570">
        <v>2.4703817558512799</v>
      </c>
      <c r="K3570">
        <v>38.906224661732097</v>
      </c>
      <c r="L3570">
        <v>35.410136959088703</v>
      </c>
      <c r="M3570">
        <v>50.585550859231297</v>
      </c>
      <c r="N3570">
        <v>0.65910376192550002</v>
      </c>
      <c r="O3570">
        <v>45.391881541996398</v>
      </c>
      <c r="P3570">
        <v>80.506912442396299</v>
      </c>
      <c r="Q3570">
        <v>5.0065894014654999E-2</v>
      </c>
    </row>
    <row r="3571" spans="1:17" hidden="1" x14ac:dyDescent="0.3">
      <c r="A3571" t="s">
        <v>7368</v>
      </c>
      <c r="B3571" t="s">
        <v>7369</v>
      </c>
      <c r="C3571" t="str">
        <f>IFERROR(VLOOKUP(Table1[[#This Row],[Ticker]],[1]!Table2[[Symbol]:[Industry]],2,FALSE),"-")</f>
        <v>-</v>
      </c>
      <c r="D3571" t="s">
        <v>124</v>
      </c>
      <c r="E3571">
        <v>42.664065839999999</v>
      </c>
      <c r="F3571">
        <v>38.08</v>
      </c>
      <c r="G3571">
        <v>63.0458816953129</v>
      </c>
      <c r="H3571">
        <v>1.59789877191886</v>
      </c>
      <c r="I3571">
        <v>-0.11575757880783399</v>
      </c>
      <c r="J3571">
        <v>7.6926792462565103</v>
      </c>
      <c r="K3571">
        <v>36.696501487051002</v>
      </c>
      <c r="L3571">
        <v>34.279730445281302</v>
      </c>
      <c r="M3571">
        <v>70.505614477849704</v>
      </c>
      <c r="N3571">
        <v>0.84130512412812797</v>
      </c>
      <c r="O3571">
        <v>29.726890756302499</v>
      </c>
      <c r="P3571">
        <v>94.782608695652101</v>
      </c>
      <c r="Q3571">
        <v>6.8931585443369997E-2</v>
      </c>
    </row>
    <row r="3572" spans="1:17" hidden="1" x14ac:dyDescent="0.3">
      <c r="A3572" t="s">
        <v>7370</v>
      </c>
      <c r="B3572" t="s">
        <v>7371</v>
      </c>
      <c r="C3572" t="str">
        <f>IFERROR(VLOOKUP(Table1[[#This Row],[Ticker]],[1]!Table2[[Symbol]:[Industry]],2,FALSE),"-")</f>
        <v>-</v>
      </c>
      <c r="D3572" t="s">
        <v>602</v>
      </c>
      <c r="E3572">
        <v>42.618949999999998</v>
      </c>
      <c r="F3572">
        <v>11.55</v>
      </c>
      <c r="G3572">
        <v>298.01353289081197</v>
      </c>
      <c r="H3572">
        <v>33.270556024807199</v>
      </c>
      <c r="I3572">
        <v>44.091444455479703</v>
      </c>
      <c r="J3572">
        <v>19.0482345562239</v>
      </c>
      <c r="K3572">
        <v>8.5705192748441092</v>
      </c>
      <c r="L3572">
        <v>6.35321096897788</v>
      </c>
      <c r="M3572">
        <v>92.991231589419797</v>
      </c>
      <c r="N3572">
        <v>1.0047365967536701</v>
      </c>
      <c r="O3572">
        <v>0</v>
      </c>
      <c r="P3572">
        <v>327.77777777777698</v>
      </c>
      <c r="Q3572">
        <v>0.138665184362288</v>
      </c>
    </row>
    <row r="3573" spans="1:17" hidden="1" x14ac:dyDescent="0.3">
      <c r="A3573" t="s">
        <v>7372</v>
      </c>
      <c r="B3573" t="s">
        <v>7373</v>
      </c>
      <c r="C3573" t="str">
        <f>IFERROR(VLOOKUP(Table1[[#This Row],[Ticker]],[1]!Table2[[Symbol]:[Industry]],2,FALSE),"-")</f>
        <v>-</v>
      </c>
      <c r="D3573" t="s">
        <v>1603</v>
      </c>
      <c r="E3573">
        <v>42.434699999999999</v>
      </c>
      <c r="F3573">
        <v>40.590000000000003</v>
      </c>
      <c r="G3573">
        <v>68.139216839021799</v>
      </c>
      <c r="H3573">
        <v>15.566337189932501</v>
      </c>
      <c r="I3573">
        <v>-23.2003142718733</v>
      </c>
      <c r="J3573">
        <v>10.3082980865377</v>
      </c>
      <c r="K3573">
        <v>38.432978731443697</v>
      </c>
      <c r="L3573">
        <v>36.198444352929599</v>
      </c>
      <c r="M3573">
        <v>75.995084204267798</v>
      </c>
      <c r="N3573">
        <v>1.8004834129849101</v>
      </c>
      <c r="O3573">
        <v>42.843064794284203</v>
      </c>
      <c r="P3573">
        <v>107.621483375959</v>
      </c>
      <c r="Q3573">
        <v>5.5111856401549003E-2</v>
      </c>
    </row>
    <row r="3574" spans="1:17" hidden="1" x14ac:dyDescent="0.3">
      <c r="A3574" t="s">
        <v>7374</v>
      </c>
      <c r="B3574" t="s">
        <v>7375</v>
      </c>
      <c r="C3574" t="str">
        <f>IFERROR(VLOOKUP(Table1[[#This Row],[Ticker]],[1]!Table2[[Symbol]:[Industry]],2,FALSE),"-")</f>
        <v>-</v>
      </c>
      <c r="D3574" t="s">
        <v>175</v>
      </c>
      <c r="E3574">
        <v>42.387745600000002</v>
      </c>
      <c r="F3574">
        <v>65.78</v>
      </c>
      <c r="G3574">
        <v>44.949011981532699</v>
      </c>
      <c r="H3574">
        <v>10.8293448951133</v>
      </c>
      <c r="I3574">
        <v>-7.18577296990824</v>
      </c>
      <c r="J3574">
        <v>9.7011273590601004</v>
      </c>
      <c r="K3574">
        <v>60.762255619712299</v>
      </c>
      <c r="L3574">
        <v>56.527644501663197</v>
      </c>
      <c r="M3574">
        <v>80.778021961204601</v>
      </c>
      <c r="N3574">
        <v>1.51776125567947</v>
      </c>
      <c r="O3574">
        <v>9.3037397385223404</v>
      </c>
      <c r="P3574">
        <v>77.783783783783704</v>
      </c>
      <c r="Q3574">
        <v>5.8314640901220002E-2</v>
      </c>
    </row>
    <row r="3575" spans="1:17" hidden="1" x14ac:dyDescent="0.3">
      <c r="A3575" t="s">
        <v>7376</v>
      </c>
      <c r="B3575" t="s">
        <v>7377</v>
      </c>
      <c r="C3575" t="str">
        <f>IFERROR(VLOOKUP(Table1[[#This Row],[Ticker]],[1]!Table2[[Symbol]:[Industry]],2,FALSE),"-")</f>
        <v>-</v>
      </c>
      <c r="D3575" t="s">
        <v>306</v>
      </c>
      <c r="E3575">
        <v>42.368662633999897</v>
      </c>
      <c r="F3575">
        <v>8.4499999999999993</v>
      </c>
      <c r="G3575">
        <v>64.043094562575703</v>
      </c>
      <c r="H3575">
        <v>49.309399746577697</v>
      </c>
      <c r="I3575">
        <v>27.889073095977</v>
      </c>
      <c r="J3575">
        <v>-0.14280632455221001</v>
      </c>
      <c r="K3575">
        <v>6.7740365439179397</v>
      </c>
      <c r="L3575">
        <v>5.8807884400688399</v>
      </c>
      <c r="M3575">
        <v>58.331252917654403</v>
      </c>
      <c r="N3575">
        <v>1.5163484409707999</v>
      </c>
      <c r="O3575">
        <v>15.266272189349101</v>
      </c>
      <c r="P3575">
        <v>108.64197530864099</v>
      </c>
      <c r="Q3575">
        <v>0.103809304604375</v>
      </c>
    </row>
    <row r="3576" spans="1:17" hidden="1" x14ac:dyDescent="0.3">
      <c r="A3576" t="s">
        <v>7378</v>
      </c>
      <c r="B3576" t="s">
        <v>7379</v>
      </c>
      <c r="C3576" t="str">
        <f>IFERROR(VLOOKUP(Table1[[#This Row],[Ticker]],[1]!Table2[[Symbol]:[Industry]],2,FALSE),"-")</f>
        <v>-</v>
      </c>
      <c r="D3576" t="s">
        <v>971</v>
      </c>
      <c r="E3576">
        <v>42.279156</v>
      </c>
      <c r="F3576">
        <v>77.790000000000006</v>
      </c>
      <c r="G3576">
        <v>16.981652113600401</v>
      </c>
      <c r="H3576">
        <v>-12.2753069697079</v>
      </c>
      <c r="I3576">
        <v>11.7053301067075</v>
      </c>
      <c r="J3576">
        <v>0.18787904989007101</v>
      </c>
      <c r="K3576">
        <v>71.729930861894005</v>
      </c>
      <c r="L3576">
        <v>65.345252709847301</v>
      </c>
      <c r="M3576">
        <v>47.111335526522197</v>
      </c>
      <c r="N3576">
        <v>0.22389052656003999</v>
      </c>
      <c r="O3576">
        <v>12.610875433860301</v>
      </c>
      <c r="P3576">
        <v>49.596153846153797</v>
      </c>
      <c r="Q3576">
        <v>2.8589503975954E-2</v>
      </c>
    </row>
    <row r="3577" spans="1:17" hidden="1" x14ac:dyDescent="0.3">
      <c r="A3577" t="s">
        <v>7380</v>
      </c>
      <c r="B3577" t="s">
        <v>7381</v>
      </c>
      <c r="C3577" t="str">
        <f>IFERROR(VLOOKUP(Table1[[#This Row],[Ticker]],[1]!Table2[[Symbol]:[Industry]],2,FALSE),"-")</f>
        <v>-</v>
      </c>
      <c r="D3577" t="s">
        <v>368</v>
      </c>
      <c r="E3577">
        <v>42.13177125</v>
      </c>
      <c r="F3577">
        <v>91.65</v>
      </c>
      <c r="G3577">
        <v>-44.190015195088698</v>
      </c>
      <c r="H3577">
        <v>-45.092095444391099</v>
      </c>
      <c r="I3577">
        <v>-28.553503934835199</v>
      </c>
      <c r="J3577">
        <v>-45.355380340298503</v>
      </c>
      <c r="O3577">
        <v>22.695035460992798</v>
      </c>
      <c r="P3577">
        <v>0</v>
      </c>
    </row>
    <row r="3578" spans="1:17" hidden="1" x14ac:dyDescent="0.3">
      <c r="A3578" t="s">
        <v>7382</v>
      </c>
      <c r="B3578" t="s">
        <v>7383</v>
      </c>
      <c r="C3578" t="str">
        <f>IFERROR(VLOOKUP(Table1[[#This Row],[Ticker]],[1]!Table2[[Symbol]:[Industry]],2,FALSE),"-")</f>
        <v>-</v>
      </c>
      <c r="D3578" t="s">
        <v>528</v>
      </c>
      <c r="E3578">
        <v>42.084751500000003</v>
      </c>
      <c r="F3578">
        <v>25.05</v>
      </c>
      <c r="G3578">
        <v>108.580188985536</v>
      </c>
      <c r="H3578">
        <v>61.260136891489601</v>
      </c>
      <c r="I3578">
        <v>64.673122904337205</v>
      </c>
      <c r="J3578">
        <v>14.565317656247201</v>
      </c>
      <c r="K3578">
        <v>18.0278426911092</v>
      </c>
      <c r="L3578">
        <v>15.1603469149864</v>
      </c>
      <c r="M3578">
        <v>99.009530078521294</v>
      </c>
      <c r="N3578">
        <v>1.85907738095238</v>
      </c>
      <c r="O3578">
        <v>0</v>
      </c>
      <c r="P3578">
        <v>150.75075075075</v>
      </c>
    </row>
    <row r="3579" spans="1:17" hidden="1" x14ac:dyDescent="0.3">
      <c r="A3579" t="s">
        <v>7384</v>
      </c>
      <c r="B3579" t="s">
        <v>7385</v>
      </c>
      <c r="C3579" t="str">
        <f>IFERROR(VLOOKUP(Table1[[#This Row],[Ticker]],[1]!Table2[[Symbol]:[Industry]],2,FALSE),"-")</f>
        <v>-</v>
      </c>
      <c r="E3579">
        <v>42.03</v>
      </c>
      <c r="F3579">
        <v>13.96</v>
      </c>
      <c r="G3579">
        <v>56.369088446367797</v>
      </c>
      <c r="H3579">
        <v>-0.87578543860743996</v>
      </c>
      <c r="I3579">
        <v>-23.183108219545801</v>
      </c>
      <c r="J3579">
        <v>-3.5084083136089199</v>
      </c>
      <c r="K3579">
        <v>13.596338338272</v>
      </c>
      <c r="L3579">
        <v>12.7940060854145</v>
      </c>
      <c r="M3579">
        <v>51.759931089496199</v>
      </c>
      <c r="N3579">
        <v>1.1163907978531999</v>
      </c>
      <c r="O3579">
        <v>60.386819484240597</v>
      </c>
      <c r="P3579">
        <v>105.294117647058</v>
      </c>
      <c r="Q3579">
        <v>7.373897505068E-2</v>
      </c>
    </row>
    <row r="3580" spans="1:17" hidden="1" x14ac:dyDescent="0.3">
      <c r="A3580" t="s">
        <v>7386</v>
      </c>
      <c r="B3580" t="s">
        <v>7387</v>
      </c>
      <c r="C3580" t="str">
        <f>IFERROR(VLOOKUP(Table1[[#This Row],[Ticker]],[1]!Table2[[Symbol]:[Industry]],2,FALSE),"-")</f>
        <v>-</v>
      </c>
      <c r="D3580" t="s">
        <v>359</v>
      </c>
      <c r="E3580">
        <v>42.002934400000001</v>
      </c>
      <c r="F3580">
        <v>29.75</v>
      </c>
      <c r="G3580">
        <v>13.6092490889381</v>
      </c>
      <c r="H3580">
        <v>6.8165222537002501</v>
      </c>
      <c r="I3580">
        <v>48.351785761600297</v>
      </c>
      <c r="J3580">
        <v>1.6999029646998801E-2</v>
      </c>
      <c r="K3580">
        <v>26.773180165432102</v>
      </c>
      <c r="L3580">
        <v>23.575177804044198</v>
      </c>
      <c r="M3580">
        <v>53.661187524748598</v>
      </c>
      <c r="N3580">
        <v>0.62581486310299805</v>
      </c>
      <c r="O3580">
        <v>2.5210084033613298</v>
      </c>
      <c r="P3580">
        <v>98.3333333333333</v>
      </c>
    </row>
    <row r="3581" spans="1:17" hidden="1" x14ac:dyDescent="0.3">
      <c r="A3581" t="s">
        <v>7388</v>
      </c>
      <c r="B3581" t="s">
        <v>7389</v>
      </c>
      <c r="C3581" t="str">
        <f>IFERROR(VLOOKUP(Table1[[#This Row],[Ticker]],[1]!Table2[[Symbol]:[Industry]],2,FALSE),"-")</f>
        <v>-</v>
      </c>
      <c r="E3581">
        <v>41.989866483999997</v>
      </c>
      <c r="F3581">
        <v>7.95</v>
      </c>
      <c r="G3581">
        <v>10.9437197148044</v>
      </c>
      <c r="H3581">
        <v>-1.1245416575128999</v>
      </c>
      <c r="I3581">
        <v>-12.5951665769035</v>
      </c>
      <c r="J3581">
        <v>-2.7341623590547299</v>
      </c>
      <c r="K3581">
        <v>8.0594995076906795</v>
      </c>
      <c r="L3581">
        <v>7.8889992105044904</v>
      </c>
      <c r="M3581">
        <v>61.805941901570797</v>
      </c>
      <c r="N3581">
        <v>0.78839352995272605</v>
      </c>
      <c r="O3581">
        <v>49.056603773584897</v>
      </c>
      <c r="P3581">
        <v>57.114624505928802</v>
      </c>
      <c r="Q3581">
        <v>8.7537250496389996E-2</v>
      </c>
    </row>
    <row r="3582" spans="1:17" hidden="1" x14ac:dyDescent="0.3">
      <c r="A3582" t="s">
        <v>7390</v>
      </c>
      <c r="B3582" t="s">
        <v>7391</v>
      </c>
      <c r="C3582" t="str">
        <f>IFERROR(VLOOKUP(Table1[[#This Row],[Ticker]],[1]!Table2[[Symbol]:[Industry]],2,FALSE),"-")</f>
        <v>-</v>
      </c>
      <c r="D3582" t="s">
        <v>2879</v>
      </c>
      <c r="E3582">
        <v>41.9604</v>
      </c>
      <c r="F3582">
        <v>91.98</v>
      </c>
      <c r="G3582">
        <v>-95.791945717990401</v>
      </c>
      <c r="H3582">
        <v>15.9242145613925</v>
      </c>
      <c r="I3582">
        <v>-80.155434457736902</v>
      </c>
      <c r="J3582">
        <v>25.946378671723298</v>
      </c>
      <c r="K3582">
        <v>85.981732237433803</v>
      </c>
      <c r="M3582">
        <v>86.116097326323299</v>
      </c>
      <c r="N3582">
        <v>0.57179763186221699</v>
      </c>
      <c r="O3582">
        <v>225.34246575342399</v>
      </c>
      <c r="P3582">
        <v>50.5154639175257</v>
      </c>
    </row>
    <row r="3583" spans="1:17" hidden="1" x14ac:dyDescent="0.3">
      <c r="A3583" t="s">
        <v>7392</v>
      </c>
      <c r="B3583" t="s">
        <v>7393</v>
      </c>
      <c r="C3583" t="str">
        <f>IFERROR(VLOOKUP(Table1[[#This Row],[Ticker]],[1]!Table2[[Symbol]:[Industry]],2,FALSE),"-")</f>
        <v>-</v>
      </c>
      <c r="D3583" t="s">
        <v>1539</v>
      </c>
      <c r="E3583">
        <v>41.846381999999998</v>
      </c>
      <c r="F3583">
        <v>126.5</v>
      </c>
      <c r="G3583">
        <v>-59.778076145610001</v>
      </c>
      <c r="H3583">
        <v>33.467648904826902</v>
      </c>
      <c r="I3583">
        <v>-58.827187178624598</v>
      </c>
      <c r="J3583">
        <v>-0.381494576939094</v>
      </c>
      <c r="K3583">
        <v>128.978138003715</v>
      </c>
      <c r="M3583">
        <v>69.577718949033297</v>
      </c>
      <c r="N3583">
        <v>0.50728862973760902</v>
      </c>
      <c r="O3583">
        <v>127.826086956521</v>
      </c>
      <c r="P3583">
        <v>44.985673352435498</v>
      </c>
    </row>
    <row r="3584" spans="1:17" hidden="1" x14ac:dyDescent="0.3">
      <c r="A3584" t="s">
        <v>7394</v>
      </c>
      <c r="B3584" t="s">
        <v>7395</v>
      </c>
      <c r="C3584" t="str">
        <f>IFERROR(VLOOKUP(Table1[[#This Row],[Ticker]],[1]!Table2[[Symbol]:[Industry]],2,FALSE),"-")</f>
        <v>-</v>
      </c>
      <c r="E3584">
        <v>41.769484400000003</v>
      </c>
      <c r="F3584">
        <v>63.14</v>
      </c>
      <c r="G3584">
        <v>-8.3411679638885499</v>
      </c>
      <c r="H3584">
        <v>-5.0334915317974103</v>
      </c>
      <c r="I3584">
        <v>-45.054328091212597</v>
      </c>
      <c r="J3584">
        <v>5.6841958847245104</v>
      </c>
      <c r="K3584">
        <v>71.036704689299299</v>
      </c>
      <c r="L3584">
        <v>71.808657441038704</v>
      </c>
      <c r="M3584">
        <v>50.372799330800397</v>
      </c>
      <c r="N3584">
        <v>1.43295865331007</v>
      </c>
      <c r="O3584">
        <v>85.3025023756731</v>
      </c>
      <c r="P3584">
        <v>74.903047091412702</v>
      </c>
      <c r="Q3584">
        <v>0.13034268056560699</v>
      </c>
    </row>
    <row r="3585" spans="1:17" hidden="1" x14ac:dyDescent="0.3">
      <c r="A3585" t="s">
        <v>7396</v>
      </c>
      <c r="B3585" t="s">
        <v>7397</v>
      </c>
      <c r="C3585" t="str">
        <f>IFERROR(VLOOKUP(Table1[[#This Row],[Ticker]],[1]!Table2[[Symbol]:[Industry]],2,FALSE),"-")</f>
        <v>-</v>
      </c>
      <c r="D3585" t="s">
        <v>3878</v>
      </c>
      <c r="E3585">
        <v>41.740310000000001</v>
      </c>
      <c r="F3585">
        <v>140.5</v>
      </c>
      <c r="G3585">
        <v>-71.718386593224494</v>
      </c>
      <c r="H3585">
        <v>-7.7122465646127898</v>
      </c>
      <c r="I3585">
        <v>-30.720194297534199</v>
      </c>
      <c r="J3585">
        <v>-3.11368246427508</v>
      </c>
      <c r="K3585">
        <v>148.65556557347199</v>
      </c>
      <c r="L3585">
        <v>163.01773328783699</v>
      </c>
      <c r="M3585">
        <v>37.255003586629201</v>
      </c>
      <c r="N3585">
        <v>2.3993729525493901</v>
      </c>
      <c r="O3585">
        <v>92.882562277580007</v>
      </c>
      <c r="P3585">
        <v>5.4013503375843701</v>
      </c>
      <c r="Q3585">
        <v>9.5109981033452001E-2</v>
      </c>
    </row>
    <row r="3586" spans="1:17" hidden="1" x14ac:dyDescent="0.3">
      <c r="A3586" t="s">
        <v>7398</v>
      </c>
      <c r="B3586" t="s">
        <v>7399</v>
      </c>
      <c r="C3586" t="str">
        <f>IFERROR(VLOOKUP(Table1[[#This Row],[Ticker]],[1]!Table2[[Symbol]:[Industry]],2,FALSE),"-")</f>
        <v>-</v>
      </c>
      <c r="D3586" t="s">
        <v>743</v>
      </c>
      <c r="E3586">
        <v>41.638247819999997</v>
      </c>
      <c r="F3586">
        <v>163.13</v>
      </c>
      <c r="G3586">
        <v>14.803284357983101</v>
      </c>
      <c r="H3586">
        <v>-8.2183469982407303E-2</v>
      </c>
      <c r="I3586">
        <v>2.49365613594167</v>
      </c>
      <c r="J3586">
        <v>-0.233730678174395</v>
      </c>
      <c r="K3586">
        <v>155.94774305134101</v>
      </c>
      <c r="L3586">
        <v>141.69647010537099</v>
      </c>
      <c r="M3586">
        <v>54.966471854101101</v>
      </c>
      <c r="N3586">
        <v>0.61108171210972795</v>
      </c>
      <c r="O3586">
        <v>2.8933979035125201</v>
      </c>
      <c r="P3586">
        <v>45.392156862744997</v>
      </c>
      <c r="Q3586">
        <v>4.2502533627336997E-2</v>
      </c>
    </row>
    <row r="3587" spans="1:17" hidden="1" x14ac:dyDescent="0.3">
      <c r="A3587" t="s">
        <v>7400</v>
      </c>
      <c r="B3587" t="s">
        <v>7401</v>
      </c>
      <c r="C3587" t="str">
        <f>IFERROR(VLOOKUP(Table1[[#This Row],[Ticker]],[1]!Table2[[Symbol]:[Industry]],2,FALSE),"-")</f>
        <v>-</v>
      </c>
      <c r="D3587" t="s">
        <v>1539</v>
      </c>
      <c r="E3587">
        <v>41.630152500000001</v>
      </c>
      <c r="F3587">
        <v>69.11</v>
      </c>
      <c r="G3587">
        <v>12.0580411791129</v>
      </c>
      <c r="H3587">
        <v>20.771029683091101</v>
      </c>
      <c r="I3587">
        <v>5.98001750293691</v>
      </c>
      <c r="J3587">
        <v>-1.8855492077542899</v>
      </c>
      <c r="K3587">
        <v>63.363628749820101</v>
      </c>
      <c r="L3587">
        <v>57.837046883917999</v>
      </c>
      <c r="M3587">
        <v>57.947884485920497</v>
      </c>
      <c r="N3587">
        <v>0.605664579030883</v>
      </c>
      <c r="O3587">
        <v>23.513239762697101</v>
      </c>
      <c r="P3587">
        <v>62.611764705882301</v>
      </c>
      <c r="Q3587">
        <v>6.9231048315611998E-2</v>
      </c>
    </row>
    <row r="3588" spans="1:17" hidden="1" x14ac:dyDescent="0.3">
      <c r="A3588" t="s">
        <v>7402</v>
      </c>
      <c r="B3588" t="s">
        <v>7403</v>
      </c>
      <c r="C3588" t="str">
        <f>IFERROR(VLOOKUP(Table1[[#This Row],[Ticker]],[1]!Table2[[Symbol]:[Industry]],2,FALSE),"-")</f>
        <v>-</v>
      </c>
      <c r="D3588" t="s">
        <v>46</v>
      </c>
      <c r="E3588">
        <v>41.585272875000001</v>
      </c>
      <c r="F3588">
        <v>33.89</v>
      </c>
      <c r="G3588">
        <v>-8.7717422093503394</v>
      </c>
      <c r="H3588">
        <v>-6.8297773195276097</v>
      </c>
      <c r="I3588">
        <v>-35.551336687226701</v>
      </c>
      <c r="J3588">
        <v>-2.05153112721516</v>
      </c>
      <c r="K3588">
        <v>35.669760272210702</v>
      </c>
      <c r="L3588">
        <v>35.976163173929997</v>
      </c>
      <c r="M3588">
        <v>48.141067372831003</v>
      </c>
      <c r="N3588">
        <v>0.95418279150170004</v>
      </c>
      <c r="O3588">
        <v>65.683092357627601</v>
      </c>
      <c r="P3588">
        <v>42.995780590717303</v>
      </c>
      <c r="Q3588">
        <v>0.106175061733134</v>
      </c>
    </row>
    <row r="3589" spans="1:17" hidden="1" x14ac:dyDescent="0.3">
      <c r="A3589" t="s">
        <v>7404</v>
      </c>
      <c r="B3589" t="s">
        <v>7405</v>
      </c>
      <c r="C3589" t="str">
        <f>IFERROR(VLOOKUP(Table1[[#This Row],[Ticker]],[1]!Table2[[Symbol]:[Industry]],2,FALSE),"-")</f>
        <v>-</v>
      </c>
      <c r="D3589" t="s">
        <v>303</v>
      </c>
      <c r="E3589">
        <v>41.459699999999998</v>
      </c>
      <c r="F3589">
        <v>12.1</v>
      </c>
      <c r="G3589">
        <v>-73.406536456597493</v>
      </c>
      <c r="H3589">
        <v>6.8775185261502703</v>
      </c>
      <c r="I3589">
        <v>-42.825435453465097</v>
      </c>
      <c r="J3589">
        <v>3.9296581878219099</v>
      </c>
      <c r="K3589">
        <v>11.549992401600599</v>
      </c>
      <c r="L3589">
        <v>13.256961135900999</v>
      </c>
      <c r="M3589">
        <v>63.975658548872701</v>
      </c>
      <c r="N3589">
        <v>0.29671543223466801</v>
      </c>
      <c r="O3589">
        <v>93.223140495867696</v>
      </c>
      <c r="P3589">
        <v>27.7719112988384</v>
      </c>
      <c r="Q3589">
        <v>-2.16036129654E-3</v>
      </c>
    </row>
    <row r="3590" spans="1:17" hidden="1" x14ac:dyDescent="0.3">
      <c r="A3590" t="s">
        <v>7406</v>
      </c>
      <c r="B3590" t="s">
        <v>7407</v>
      </c>
      <c r="C3590" t="str">
        <f>IFERROR(VLOOKUP(Table1[[#This Row],[Ticker]],[1]!Table2[[Symbol]:[Industry]],2,FALSE),"-")</f>
        <v>-</v>
      </c>
      <c r="D3590" t="s">
        <v>632</v>
      </c>
      <c r="E3590">
        <v>41.456955600000001</v>
      </c>
      <c r="F3590">
        <v>3.96</v>
      </c>
      <c r="G3590">
        <v>50.2357551130345</v>
      </c>
      <c r="H3590">
        <v>-14.435107472505701</v>
      </c>
      <c r="I3590">
        <v>-8.5277336267120205</v>
      </c>
      <c r="J3590">
        <v>4.2872862546324297</v>
      </c>
      <c r="K3590">
        <v>3.6757935002201698</v>
      </c>
      <c r="L3590">
        <v>3.5528092093910799</v>
      </c>
      <c r="M3590">
        <v>43.440747645141897</v>
      </c>
      <c r="N3590">
        <v>0.357120287840753</v>
      </c>
      <c r="O3590">
        <v>33.838383838383798</v>
      </c>
      <c r="P3590">
        <v>108.42105263157799</v>
      </c>
      <c r="Q3590">
        <v>-3.6226520772590001E-3</v>
      </c>
    </row>
    <row r="3591" spans="1:17" hidden="1" x14ac:dyDescent="0.3">
      <c r="A3591" t="s">
        <v>7408</v>
      </c>
      <c r="B3591" t="s">
        <v>7409</v>
      </c>
      <c r="C3591" t="str">
        <f>IFERROR(VLOOKUP(Table1[[#This Row],[Ticker]],[1]!Table2[[Symbol]:[Industry]],2,FALSE),"-")</f>
        <v>-</v>
      </c>
      <c r="D3591" t="s">
        <v>2262</v>
      </c>
      <c r="E3591">
        <v>41.422899999999998</v>
      </c>
      <c r="F3591">
        <v>88.5</v>
      </c>
      <c r="G3591">
        <v>42.280856201681402</v>
      </c>
      <c r="H3591">
        <v>48.224903752853301</v>
      </c>
      <c r="I3591">
        <v>61.9916693583626</v>
      </c>
      <c r="J3591">
        <v>-0.91308163394987596</v>
      </c>
      <c r="K3591">
        <v>68.538798120238397</v>
      </c>
      <c r="L3591">
        <v>55.8277736294744</v>
      </c>
      <c r="M3591">
        <v>70.852308013410905</v>
      </c>
      <c r="N3591">
        <v>1.70974729241877</v>
      </c>
      <c r="O3591">
        <v>6.6101694915254097</v>
      </c>
      <c r="P3591">
        <v>114.54545454545401</v>
      </c>
    </row>
    <row r="3592" spans="1:17" hidden="1" x14ac:dyDescent="0.3">
      <c r="A3592" t="s">
        <v>7410</v>
      </c>
      <c r="B3592" t="s">
        <v>7411</v>
      </c>
      <c r="C3592" t="str">
        <f>IFERROR(VLOOKUP(Table1[[#This Row],[Ticker]],[1]!Table2[[Symbol]:[Industry]],2,FALSE),"-")</f>
        <v>-</v>
      </c>
      <c r="D3592" t="s">
        <v>7412</v>
      </c>
      <c r="E3592">
        <v>41.375316884</v>
      </c>
      <c r="F3592">
        <v>7.61</v>
      </c>
      <c r="G3592">
        <v>-18.180667174355499</v>
      </c>
      <c r="H3592">
        <v>-0.61400533389539202</v>
      </c>
      <c r="I3592">
        <v>-30.224756779964501</v>
      </c>
      <c r="J3592">
        <v>0.85826654963961302</v>
      </c>
      <c r="K3592">
        <v>7.6150358009166501</v>
      </c>
      <c r="L3592">
        <v>8.1758947850913906</v>
      </c>
      <c r="M3592">
        <v>54.680149941464698</v>
      </c>
      <c r="N3592">
        <v>0.71004722985093804</v>
      </c>
      <c r="O3592">
        <v>36.530880420499301</v>
      </c>
      <c r="P3592">
        <v>22.1508828250401</v>
      </c>
      <c r="Q3592">
        <v>-3.9766840412571003E-2</v>
      </c>
    </row>
    <row r="3593" spans="1:17" hidden="1" x14ac:dyDescent="0.3">
      <c r="A3593" t="s">
        <v>7413</v>
      </c>
      <c r="B3593" t="s">
        <v>7414</v>
      </c>
      <c r="C3593" t="str">
        <f>IFERROR(VLOOKUP(Table1[[#This Row],[Ticker]],[1]!Table2[[Symbol]:[Industry]],2,FALSE),"-")</f>
        <v>-</v>
      </c>
      <c r="D3593" t="s">
        <v>669</v>
      </c>
      <c r="E3593">
        <v>41.294244999999997</v>
      </c>
      <c r="F3593">
        <v>187.5</v>
      </c>
      <c r="G3593">
        <v>80.909912416405305</v>
      </c>
      <c r="H3593">
        <v>-17.040676591919102</v>
      </c>
      <c r="I3593">
        <v>84.180040038015605</v>
      </c>
      <c r="J3593">
        <v>13.236917027254499</v>
      </c>
      <c r="K3593">
        <v>168.81180978229801</v>
      </c>
      <c r="L3593">
        <v>133.42074518163099</v>
      </c>
      <c r="M3593">
        <v>60.440653096323999</v>
      </c>
      <c r="N3593">
        <v>0.21870852206889199</v>
      </c>
      <c r="O3593">
        <v>40.933333333333302</v>
      </c>
      <c r="P3593">
        <v>120.588235294117</v>
      </c>
      <c r="Q3593">
        <v>0.18033947445936299</v>
      </c>
    </row>
    <row r="3594" spans="1:17" hidden="1" x14ac:dyDescent="0.3">
      <c r="A3594" t="s">
        <v>7415</v>
      </c>
      <c r="B3594" t="s">
        <v>7416</v>
      </c>
      <c r="C3594" t="str">
        <f>IFERROR(VLOOKUP(Table1[[#This Row],[Ticker]],[1]!Table2[[Symbol]:[Industry]],2,FALSE),"-")</f>
        <v>-</v>
      </c>
      <c r="D3594" t="s">
        <v>3453</v>
      </c>
      <c r="E3594">
        <v>41.25</v>
      </c>
      <c r="F3594">
        <v>125</v>
      </c>
      <c r="G3594">
        <v>7.5983924756718801</v>
      </c>
      <c r="H3594">
        <v>-0.87578543860743996</v>
      </c>
      <c r="I3594">
        <v>-11.593076912742699</v>
      </c>
      <c r="J3594">
        <v>-1.1390703345148501</v>
      </c>
      <c r="K3594">
        <v>124.89643668150801</v>
      </c>
      <c r="L3594">
        <v>116.962904752453</v>
      </c>
      <c r="M3594">
        <v>99.999999993730199</v>
      </c>
      <c r="O3594">
        <v>0</v>
      </c>
      <c r="P3594">
        <v>37.362637362637301</v>
      </c>
    </row>
    <row r="3595" spans="1:17" hidden="1" x14ac:dyDescent="0.3">
      <c r="A3595" t="s">
        <v>7417</v>
      </c>
      <c r="B3595" t="s">
        <v>7418</v>
      </c>
      <c r="C3595" t="str">
        <f>IFERROR(VLOOKUP(Table1[[#This Row],[Ticker]],[1]!Table2[[Symbol]:[Industry]],2,FALSE),"-")</f>
        <v>-</v>
      </c>
      <c r="D3595" t="s">
        <v>5322</v>
      </c>
      <c r="E3595">
        <v>41.212494999999997</v>
      </c>
      <c r="F3595">
        <v>40.4</v>
      </c>
      <c r="G3595">
        <v>46.654969086833603</v>
      </c>
      <c r="H3595">
        <v>7.7831968498378696</v>
      </c>
      <c r="I3595">
        <v>62.909952613428104</v>
      </c>
      <c r="J3595">
        <v>6.3115829876980998</v>
      </c>
      <c r="K3595">
        <v>32.3195635963176</v>
      </c>
      <c r="L3595">
        <v>25.724262966122399</v>
      </c>
      <c r="M3595">
        <v>70.210236587962001</v>
      </c>
      <c r="N3595">
        <v>0.54526648166294001</v>
      </c>
      <c r="O3595">
        <v>3.56435643564356</v>
      </c>
      <c r="P3595">
        <v>157.32484076433099</v>
      </c>
      <c r="Q3595">
        <v>0.106618312003256</v>
      </c>
    </row>
    <row r="3596" spans="1:17" hidden="1" x14ac:dyDescent="0.3">
      <c r="A3596" t="s">
        <v>7419</v>
      </c>
      <c r="B3596" t="s">
        <v>7420</v>
      </c>
      <c r="C3596" t="str">
        <f>IFERROR(VLOOKUP(Table1[[#This Row],[Ticker]],[1]!Table2[[Symbol]:[Industry]],2,FALSE),"-")</f>
        <v>-</v>
      </c>
      <c r="D3596" t="s">
        <v>735</v>
      </c>
      <c r="E3596">
        <v>41.1345825</v>
      </c>
      <c r="F3596">
        <v>109</v>
      </c>
      <c r="G3596">
        <v>7.3254293678452296</v>
      </c>
      <c r="H3596">
        <v>-3.00252154971855</v>
      </c>
      <c r="I3596">
        <v>-7.3173465615478799</v>
      </c>
      <c r="J3596">
        <v>3.2590778136332901</v>
      </c>
      <c r="K3596">
        <v>111.326876745931</v>
      </c>
      <c r="L3596">
        <v>105.60915132802501</v>
      </c>
      <c r="M3596">
        <v>57.947653633296603</v>
      </c>
      <c r="N3596">
        <v>1.5150044816253301</v>
      </c>
      <c r="O3596">
        <v>46.788990825688003</v>
      </c>
      <c r="P3596">
        <v>48.380070786822699</v>
      </c>
      <c r="Q3596">
        <v>6.3132952691463004E-2</v>
      </c>
    </row>
    <row r="3597" spans="1:17" hidden="1" x14ac:dyDescent="0.3">
      <c r="A3597" t="s">
        <v>7421</v>
      </c>
      <c r="B3597" t="s">
        <v>7422</v>
      </c>
      <c r="C3597" t="str">
        <f>IFERROR(VLOOKUP(Table1[[#This Row],[Ticker]],[1]!Table2[[Symbol]:[Industry]],2,FALSE),"-")</f>
        <v>-</v>
      </c>
      <c r="E3597">
        <v>40.999578</v>
      </c>
      <c r="F3597">
        <v>40.590000000000003</v>
      </c>
      <c r="G3597">
        <v>1.1712389840022699</v>
      </c>
      <c r="H3597">
        <v>-4.0507854386074396</v>
      </c>
      <c r="I3597">
        <v>-7.0018428903699697</v>
      </c>
      <c r="J3597">
        <v>-1.780424875305</v>
      </c>
      <c r="K3597">
        <v>39.142228084358898</v>
      </c>
      <c r="L3597">
        <v>38.069350354242403</v>
      </c>
      <c r="M3597">
        <v>49.288439528510096</v>
      </c>
      <c r="N3597">
        <v>1.2044044044044</v>
      </c>
      <c r="O3597">
        <v>30.327666913032701</v>
      </c>
      <c r="P3597">
        <v>36.436974789915901</v>
      </c>
      <c r="Q3597">
        <v>7.1760368152632995E-2</v>
      </c>
    </row>
    <row r="3598" spans="1:17" hidden="1" x14ac:dyDescent="0.3">
      <c r="A3598" t="s">
        <v>7423</v>
      </c>
      <c r="B3598" t="s">
        <v>7424</v>
      </c>
      <c r="C3598" t="str">
        <f>IFERROR(VLOOKUP(Table1[[#This Row],[Ticker]],[1]!Table2[[Symbol]:[Industry]],2,FALSE),"-")</f>
        <v>-</v>
      </c>
      <c r="D3598" t="s">
        <v>561</v>
      </c>
      <c r="E3598">
        <v>40.996232087999999</v>
      </c>
      <c r="F3598">
        <v>67.8</v>
      </c>
      <c r="G3598">
        <v>41.881324733287599</v>
      </c>
      <c r="H3598">
        <v>10.473112097060501</v>
      </c>
      <c r="I3598">
        <v>-8.7500525573927899</v>
      </c>
      <c r="J3598">
        <v>-3.63765068658752</v>
      </c>
      <c r="K3598">
        <v>67.466750334483606</v>
      </c>
      <c r="L3598">
        <v>63.637372932704103</v>
      </c>
      <c r="M3598">
        <v>50.5401942792707</v>
      </c>
      <c r="N3598">
        <v>1.3120988950365</v>
      </c>
      <c r="O3598">
        <v>44.483775811209398</v>
      </c>
      <c r="P3598">
        <v>80.655475619504301</v>
      </c>
      <c r="Q3598">
        <v>4.0556527656826998E-2</v>
      </c>
    </row>
    <row r="3599" spans="1:17" hidden="1" x14ac:dyDescent="0.3">
      <c r="A3599" t="s">
        <v>7425</v>
      </c>
      <c r="B3599" t="s">
        <v>7426</v>
      </c>
      <c r="C3599" t="str">
        <f>IFERROR(VLOOKUP(Table1[[#This Row],[Ticker]],[1]!Table2[[Symbol]:[Industry]],2,FALSE),"-")</f>
        <v>-</v>
      </c>
      <c r="D3599" t="s">
        <v>2805</v>
      </c>
      <c r="E3599">
        <v>40.953571199999999</v>
      </c>
      <c r="F3599">
        <v>36.700000000000003</v>
      </c>
      <c r="G3599">
        <v>9.2509066281860495</v>
      </c>
      <c r="H3599">
        <v>-0.47179944345527602</v>
      </c>
      <c r="I3599">
        <v>-2.8144184917408199</v>
      </c>
      <c r="J3599">
        <v>-7.9157645080582402</v>
      </c>
      <c r="K3599">
        <v>35.050620841194103</v>
      </c>
      <c r="L3599">
        <v>32.988151139108702</v>
      </c>
      <c r="M3599">
        <v>52.555864927307802</v>
      </c>
      <c r="N3599">
        <v>0.32224567974035601</v>
      </c>
      <c r="O3599">
        <v>23.896457765667499</v>
      </c>
      <c r="P3599">
        <v>44.602048857367997</v>
      </c>
      <c r="Q3599">
        <v>1.0579801425445E-2</v>
      </c>
    </row>
    <row r="3600" spans="1:17" hidden="1" x14ac:dyDescent="0.3">
      <c r="A3600" t="s">
        <v>7427</v>
      </c>
      <c r="B3600" t="s">
        <v>7428</v>
      </c>
      <c r="C3600" t="str">
        <f>IFERROR(VLOOKUP(Table1[[#This Row],[Ticker]],[1]!Table2[[Symbol]:[Industry]],2,FALSE),"-")</f>
        <v>-</v>
      </c>
      <c r="D3600" t="s">
        <v>1374</v>
      </c>
      <c r="E3600">
        <v>40.943905200000003</v>
      </c>
      <c r="F3600">
        <v>78.900000000000006</v>
      </c>
      <c r="G3600">
        <v>-48.841167963888502</v>
      </c>
      <c r="H3600">
        <v>3.1842440401544501</v>
      </c>
      <c r="I3600">
        <v>-35.282924992755703</v>
      </c>
      <c r="J3600">
        <v>-2.485615049962</v>
      </c>
      <c r="K3600">
        <v>77.587018213157194</v>
      </c>
      <c r="L3600">
        <v>84.9575257262387</v>
      </c>
      <c r="M3600">
        <v>51.231634436302798</v>
      </c>
      <c r="N3600">
        <v>1.29339878636726</v>
      </c>
      <c r="O3600">
        <v>52.192648922686899</v>
      </c>
      <c r="P3600">
        <v>21.384615384615401</v>
      </c>
      <c r="Q3600">
        <v>0.10930083385117199</v>
      </c>
    </row>
    <row r="3601" spans="1:17" hidden="1" x14ac:dyDescent="0.3">
      <c r="A3601" t="s">
        <v>7429</v>
      </c>
      <c r="B3601" t="s">
        <v>7430</v>
      </c>
      <c r="C3601" t="str">
        <f>IFERROR(VLOOKUP(Table1[[#This Row],[Ticker]],[1]!Table2[[Symbol]:[Industry]],2,FALSE),"-")</f>
        <v>-</v>
      </c>
      <c r="D3601" t="s">
        <v>971</v>
      </c>
      <c r="E3601">
        <v>40.931387729999997</v>
      </c>
      <c r="F3601">
        <v>80.459999999999994</v>
      </c>
      <c r="G3601">
        <v>-22.096641514825698</v>
      </c>
      <c r="H3601">
        <v>7.0242820833371997</v>
      </c>
      <c r="I3601">
        <v>-11.487090687561601</v>
      </c>
      <c r="J3601">
        <v>6.7901475501265098</v>
      </c>
      <c r="K3601">
        <v>75.302440741443206</v>
      </c>
      <c r="L3601">
        <v>75.093288740471905</v>
      </c>
      <c r="M3601">
        <v>62.038316389450699</v>
      </c>
      <c r="N3601">
        <v>1.26604313617474</v>
      </c>
      <c r="O3601">
        <v>8.81183196619439</v>
      </c>
      <c r="P3601">
        <v>29.774193548387</v>
      </c>
      <c r="Q3601">
        <v>1.0705528726484E-2</v>
      </c>
    </row>
    <row r="3602" spans="1:17" hidden="1" x14ac:dyDescent="0.3">
      <c r="A3602" t="s">
        <v>7431</v>
      </c>
      <c r="B3602" t="s">
        <v>7432</v>
      </c>
      <c r="C3602" t="str">
        <f>IFERROR(VLOOKUP(Table1[[#This Row],[Ticker]],[1]!Table2[[Symbol]:[Industry]],2,FALSE),"-")</f>
        <v>-</v>
      </c>
      <c r="D3602" t="s">
        <v>1524</v>
      </c>
      <c r="E3602">
        <v>40.725382000000003</v>
      </c>
      <c r="F3602">
        <v>24.92</v>
      </c>
      <c r="G3602">
        <v>-18.215453481414801</v>
      </c>
      <c r="H3602">
        <v>-19.817111969219599</v>
      </c>
      <c r="I3602">
        <v>-0.44160223985071301</v>
      </c>
      <c r="J3602">
        <v>-6.9560395823844203</v>
      </c>
      <c r="K3602">
        <v>28.520653135477499</v>
      </c>
      <c r="L3602">
        <v>25.821534515495902</v>
      </c>
      <c r="M3602">
        <v>20.010175115799299</v>
      </c>
      <c r="N3602">
        <v>0.205793868665791</v>
      </c>
      <c r="O3602">
        <v>47.672552166934103</v>
      </c>
      <c r="P3602">
        <v>29.7916666666666</v>
      </c>
      <c r="Q3602">
        <v>5.3308522847272999E-2</v>
      </c>
    </row>
    <row r="3603" spans="1:17" hidden="1" x14ac:dyDescent="0.3">
      <c r="A3603" t="s">
        <v>7433</v>
      </c>
      <c r="B3603" t="s">
        <v>7434</v>
      </c>
      <c r="C3603" t="str">
        <f>IFERROR(VLOOKUP(Table1[[#This Row],[Ticker]],[1]!Table2[[Symbol]:[Industry]],2,FALSE),"-")</f>
        <v>-</v>
      </c>
      <c r="D3603" t="s">
        <v>7435</v>
      </c>
      <c r="E3603">
        <v>40.702923300000002</v>
      </c>
      <c r="F3603">
        <v>96.97</v>
      </c>
      <c r="G3603">
        <v>64.525476611732103</v>
      </c>
      <c r="H3603">
        <v>13.231273934931499</v>
      </c>
      <c r="I3603">
        <v>28.015332922686898</v>
      </c>
      <c r="J3603">
        <v>4.8998131237234404</v>
      </c>
      <c r="K3603">
        <v>89.770474422376196</v>
      </c>
      <c r="L3603">
        <v>79.373971978260101</v>
      </c>
      <c r="M3603">
        <v>69.992765128163896</v>
      </c>
      <c r="N3603">
        <v>1.4729102948599899</v>
      </c>
      <c r="O3603">
        <v>34.948953284520996</v>
      </c>
      <c r="P3603">
        <v>104.664415365132</v>
      </c>
      <c r="Q3603">
        <v>8.8752096058739002E-2</v>
      </c>
    </row>
    <row r="3604" spans="1:17" hidden="1" x14ac:dyDescent="0.3">
      <c r="A3604" t="s">
        <v>7436</v>
      </c>
      <c r="B3604" t="s">
        <v>7437</v>
      </c>
      <c r="C3604" t="str">
        <f>IFERROR(VLOOKUP(Table1[[#This Row],[Ticker]],[1]!Table2[[Symbol]:[Industry]],2,FALSE),"-")</f>
        <v>-</v>
      </c>
      <c r="D3604" t="s">
        <v>1616</v>
      </c>
      <c r="E3604">
        <v>40.669199999999996</v>
      </c>
      <c r="F3604">
        <v>30.19</v>
      </c>
      <c r="G3604">
        <v>-49.364777510134502</v>
      </c>
      <c r="H3604">
        <v>-0.55015860695651897</v>
      </c>
      <c r="I3604">
        <v>-37.112427504263003</v>
      </c>
      <c r="J3604">
        <v>2.1462129373590999</v>
      </c>
      <c r="K3604">
        <v>31.3945409070277</v>
      </c>
      <c r="L3604">
        <v>34.944597147005602</v>
      </c>
      <c r="M3604">
        <v>53.8851045043113</v>
      </c>
      <c r="N3604">
        <v>0.72622944463829697</v>
      </c>
      <c r="O3604">
        <v>63.7628353759522</v>
      </c>
      <c r="P3604">
        <v>2.8620102214650802</v>
      </c>
      <c r="Q3604">
        <v>0.13185098707003801</v>
      </c>
    </row>
    <row r="3605" spans="1:17" hidden="1" x14ac:dyDescent="0.3">
      <c r="A3605" t="s">
        <v>7438</v>
      </c>
      <c r="B3605" t="s">
        <v>7439</v>
      </c>
      <c r="C3605" t="str">
        <f>IFERROR(VLOOKUP(Table1[[#This Row],[Ticker]],[1]!Table2[[Symbol]:[Industry]],2,FALSE),"-")</f>
        <v>-</v>
      </c>
      <c r="D3605" t="s">
        <v>92</v>
      </c>
      <c r="E3605">
        <v>40.621059899999999</v>
      </c>
      <c r="F3605">
        <v>8.68</v>
      </c>
      <c r="G3605">
        <v>-52.950085594930002</v>
      </c>
      <c r="H3605">
        <v>5.9120933492713501</v>
      </c>
      <c r="I3605">
        <v>-30.906257116644898</v>
      </c>
      <c r="J3605">
        <v>-2.0389578485755901</v>
      </c>
      <c r="K3605">
        <v>8.5187491151650097</v>
      </c>
      <c r="L3605">
        <v>9.7440968517578597</v>
      </c>
      <c r="M3605">
        <v>67.976491944558404</v>
      </c>
      <c r="N3605">
        <v>1.7642613169613901</v>
      </c>
      <c r="O3605">
        <v>65.322580645161295</v>
      </c>
      <c r="P3605">
        <v>24</v>
      </c>
      <c r="Q3605">
        <v>1.4118978473713999E-2</v>
      </c>
    </row>
    <row r="3606" spans="1:17" hidden="1" x14ac:dyDescent="0.3">
      <c r="A3606" t="s">
        <v>7440</v>
      </c>
      <c r="B3606" t="s">
        <v>7441</v>
      </c>
      <c r="C3606" t="str">
        <f>IFERROR(VLOOKUP(Table1[[#This Row],[Ticker]],[1]!Table2[[Symbol]:[Industry]],2,FALSE),"-")</f>
        <v>-</v>
      </c>
      <c r="D3606" t="s">
        <v>127</v>
      </c>
      <c r="E3606">
        <v>40.56549974</v>
      </c>
      <c r="F3606">
        <v>4.33</v>
      </c>
      <c r="G3606">
        <v>81.455267308156493</v>
      </c>
      <c r="H3606">
        <v>-12.9725596321558</v>
      </c>
      <c r="I3606">
        <v>-50.916054794595198</v>
      </c>
      <c r="J3606">
        <v>0.492631297186786</v>
      </c>
      <c r="K3606">
        <v>4.39970296023297</v>
      </c>
      <c r="L3606">
        <v>4.1919428333673201</v>
      </c>
      <c r="M3606">
        <v>41.6701211554428</v>
      </c>
      <c r="N3606">
        <v>0.58760951794011296</v>
      </c>
      <c r="O3606">
        <v>74.364896073902997</v>
      </c>
      <c r="Q3606">
        <v>2.0207590696841998E-2</v>
      </c>
    </row>
    <row r="3607" spans="1:17" hidden="1" x14ac:dyDescent="0.3">
      <c r="A3607" t="s">
        <v>7442</v>
      </c>
      <c r="B3607" t="s">
        <v>7443</v>
      </c>
      <c r="C3607" t="str">
        <f>IFERROR(VLOOKUP(Table1[[#This Row],[Ticker]],[1]!Table2[[Symbol]:[Industry]],2,FALSE),"-")</f>
        <v>-</v>
      </c>
      <c r="D3607" t="s">
        <v>21</v>
      </c>
      <c r="E3607">
        <v>40.543476750000004</v>
      </c>
      <c r="F3607">
        <v>159.55000000000001</v>
      </c>
      <c r="G3607">
        <v>78.064333984989702</v>
      </c>
      <c r="H3607">
        <v>-1.71092308166342</v>
      </c>
      <c r="I3607">
        <v>26.755268580793501</v>
      </c>
      <c r="J3607">
        <v>17.557708636236701</v>
      </c>
      <c r="K3607">
        <v>152.137305101934</v>
      </c>
      <c r="L3607">
        <v>136.69143335374599</v>
      </c>
      <c r="M3607">
        <v>73.331853944400905</v>
      </c>
      <c r="N3607">
        <v>1.3017518095038201</v>
      </c>
      <c r="O3607">
        <v>52.898777812597899</v>
      </c>
      <c r="P3607">
        <v>127.246830935764</v>
      </c>
      <c r="Q3607">
        <v>0.15312412087786501</v>
      </c>
    </row>
    <row r="3608" spans="1:17" hidden="1" x14ac:dyDescent="0.3">
      <c r="A3608" t="s">
        <v>7444</v>
      </c>
      <c r="B3608" t="s">
        <v>7445</v>
      </c>
      <c r="C3608" t="str">
        <f>IFERROR(VLOOKUP(Table1[[#This Row],[Ticker]],[1]!Table2[[Symbol]:[Industry]],2,FALSE),"-")</f>
        <v>-</v>
      </c>
      <c r="D3608" t="s">
        <v>121</v>
      </c>
      <c r="E3608">
        <v>40.485500000000002</v>
      </c>
      <c r="F3608">
        <v>0.56000000000000005</v>
      </c>
      <c r="G3608">
        <v>-17.7642448869654</v>
      </c>
      <c r="H3608">
        <v>47.772863210041201</v>
      </c>
      <c r="I3608">
        <v>25.8722663732879</v>
      </c>
      <c r="J3608">
        <v>6.7040669203871097</v>
      </c>
      <c r="K3608">
        <v>0.45069712158168901</v>
      </c>
      <c r="L3608">
        <v>0.52640685509708796</v>
      </c>
      <c r="M3608">
        <v>98.352451153199098</v>
      </c>
      <c r="N3608">
        <v>0.65485445777364204</v>
      </c>
      <c r="O3608">
        <v>7.1428571428571397</v>
      </c>
      <c r="P3608">
        <v>86.6666666666666</v>
      </c>
      <c r="Q3608">
        <v>2.6348545010137E-2</v>
      </c>
    </row>
    <row r="3609" spans="1:17" hidden="1" x14ac:dyDescent="0.3">
      <c r="A3609" t="s">
        <v>7446</v>
      </c>
      <c r="B3609" t="s">
        <v>7447</v>
      </c>
      <c r="C3609" t="str">
        <f>IFERROR(VLOOKUP(Table1[[#This Row],[Ticker]],[1]!Table2[[Symbol]:[Industry]],2,FALSE),"-")</f>
        <v>-</v>
      </c>
      <c r="E3609">
        <v>40.377241429999998</v>
      </c>
      <c r="F3609">
        <v>52.64</v>
      </c>
      <c r="G3609">
        <v>138.80718368446301</v>
      </c>
      <c r="H3609">
        <v>66.721617158795098</v>
      </c>
      <c r="I3609">
        <v>188.40100200547101</v>
      </c>
      <c r="J3609">
        <v>9.1600749646304394</v>
      </c>
      <c r="K3609">
        <v>36.803721522369798</v>
      </c>
      <c r="L3609">
        <v>25.231013958227201</v>
      </c>
      <c r="M3609">
        <v>83.332721282777399</v>
      </c>
      <c r="N3609">
        <v>1.00747516365877</v>
      </c>
      <c r="O3609">
        <v>0</v>
      </c>
      <c r="P3609">
        <v>250.933333333333</v>
      </c>
      <c r="Q3609">
        <v>5.2815963611449997E-3</v>
      </c>
    </row>
    <row r="3610" spans="1:17" hidden="1" x14ac:dyDescent="0.3">
      <c r="A3610" t="s">
        <v>7448</v>
      </c>
      <c r="B3610" t="s">
        <v>7449</v>
      </c>
      <c r="C3610" t="str">
        <f>IFERROR(VLOOKUP(Table1[[#This Row],[Ticker]],[1]!Table2[[Symbol]:[Industry]],2,FALSE),"-")</f>
        <v>-</v>
      </c>
      <c r="D3610" t="s">
        <v>359</v>
      </c>
      <c r="E3610">
        <v>40.212822000000003</v>
      </c>
      <c r="F3610">
        <v>118.5</v>
      </c>
      <c r="G3610">
        <v>4.2552077255656204</v>
      </c>
      <c r="H3610">
        <v>13.770189343157799</v>
      </c>
      <c r="I3610">
        <v>13.2231529933847</v>
      </c>
      <c r="J3610">
        <v>3.3702134851137999</v>
      </c>
      <c r="K3610">
        <v>107.370238984458</v>
      </c>
      <c r="L3610">
        <v>98.491787730754993</v>
      </c>
      <c r="M3610">
        <v>56.017398612490403</v>
      </c>
      <c r="N3610">
        <v>1.4879033745652399</v>
      </c>
      <c r="O3610">
        <v>9.62025316455696</v>
      </c>
      <c r="P3610">
        <v>49.413693103013401</v>
      </c>
      <c r="Q3610">
        <v>4.7124258611412999E-2</v>
      </c>
    </row>
    <row r="3611" spans="1:17" hidden="1" x14ac:dyDescent="0.3">
      <c r="A3611" t="s">
        <v>7450</v>
      </c>
      <c r="B3611" t="s">
        <v>7451</v>
      </c>
      <c r="C3611" t="str">
        <f>IFERROR(VLOOKUP(Table1[[#This Row],[Ticker]],[1]!Table2[[Symbol]:[Industry]],2,FALSE),"-")</f>
        <v>-</v>
      </c>
      <c r="D3611" t="s">
        <v>306</v>
      </c>
      <c r="E3611">
        <v>40.158555900000003</v>
      </c>
      <c r="F3611">
        <v>20.59</v>
      </c>
      <c r="G3611">
        <v>1.46583796835638</v>
      </c>
      <c r="H3611">
        <v>-2.6024041436434202</v>
      </c>
      <c r="I3611">
        <v>-5.5879339430008903</v>
      </c>
      <c r="J3611">
        <v>2.9767833240217199</v>
      </c>
      <c r="K3611">
        <v>19.578647454093801</v>
      </c>
      <c r="L3611">
        <v>17.698817135347301</v>
      </c>
      <c r="M3611">
        <v>60.559251446664902</v>
      </c>
      <c r="N3611">
        <v>0.43756732036276202</v>
      </c>
      <c r="O3611">
        <v>15.298688683827001</v>
      </c>
      <c r="P3611">
        <v>71.5833333333333</v>
      </c>
      <c r="Q3611">
        <v>6.1137110826398E-2</v>
      </c>
    </row>
    <row r="3612" spans="1:17" hidden="1" x14ac:dyDescent="0.3">
      <c r="A3612" t="s">
        <v>7452</v>
      </c>
      <c r="B3612" t="s">
        <v>7453</v>
      </c>
      <c r="C3612" t="str">
        <f>IFERROR(VLOOKUP(Table1[[#This Row],[Ticker]],[1]!Table2[[Symbol]:[Industry]],2,FALSE),"-")</f>
        <v>-</v>
      </c>
      <c r="D3612" t="s">
        <v>3532</v>
      </c>
      <c r="E3612">
        <v>40.152358599999999</v>
      </c>
      <c r="F3612">
        <v>84.49</v>
      </c>
      <c r="G3612">
        <v>96.447267830571306</v>
      </c>
      <c r="H3612">
        <v>24.3480951584074</v>
      </c>
      <c r="I3612">
        <v>56.628127327208702</v>
      </c>
      <c r="J3612">
        <v>-1.1390703345148501</v>
      </c>
      <c r="K3612">
        <v>71.876295801126005</v>
      </c>
      <c r="L3612">
        <v>60.248714295157797</v>
      </c>
      <c r="M3612">
        <v>72.812080899451402</v>
      </c>
      <c r="N3612">
        <v>1.24321156895949</v>
      </c>
      <c r="O3612">
        <v>8.6519114688128695</v>
      </c>
      <c r="P3612">
        <v>145.325203252032</v>
      </c>
      <c r="Q3612">
        <v>0.103842595903236</v>
      </c>
    </row>
    <row r="3613" spans="1:17" hidden="1" x14ac:dyDescent="0.3">
      <c r="A3613" t="s">
        <v>7454</v>
      </c>
      <c r="B3613" t="s">
        <v>7455</v>
      </c>
      <c r="C3613" t="str">
        <f>IFERROR(VLOOKUP(Table1[[#This Row],[Ticker]],[1]!Table2[[Symbol]:[Industry]],2,FALSE),"-")</f>
        <v>-</v>
      </c>
      <c r="D3613" t="s">
        <v>127</v>
      </c>
      <c r="E3613">
        <v>40.110968526999997</v>
      </c>
      <c r="F3613">
        <v>69.819999999999993</v>
      </c>
      <c r="G3613">
        <v>-39.963601800148702</v>
      </c>
      <c r="H3613">
        <v>-1.76400626396956</v>
      </c>
      <c r="I3613">
        <v>-26.677833827112799</v>
      </c>
      <c r="J3613">
        <v>-1.64661491613351</v>
      </c>
      <c r="K3613">
        <v>73.466749487226195</v>
      </c>
      <c r="L3613">
        <v>79.864099966619094</v>
      </c>
      <c r="M3613">
        <v>53.971828898807402</v>
      </c>
      <c r="N3613">
        <v>1.09629640947288</v>
      </c>
      <c r="O3613">
        <v>33.973073617874498</v>
      </c>
      <c r="P3613">
        <v>9.9527559055117898</v>
      </c>
      <c r="Q3613">
        <v>7.3919500758771003E-2</v>
      </c>
    </row>
    <row r="3614" spans="1:17" hidden="1" x14ac:dyDescent="0.3">
      <c r="A3614" t="s">
        <v>7456</v>
      </c>
      <c r="B3614" t="s">
        <v>7457</v>
      </c>
      <c r="C3614" t="str">
        <f>IFERROR(VLOOKUP(Table1[[#This Row],[Ticker]],[1]!Table2[[Symbol]:[Industry]],2,FALSE),"-")</f>
        <v>-</v>
      </c>
      <c r="D3614" t="s">
        <v>7085</v>
      </c>
      <c r="E3614">
        <v>40.110320000000002</v>
      </c>
      <c r="F3614">
        <v>187.95</v>
      </c>
      <c r="G3614">
        <v>11.711103250031099</v>
      </c>
      <c r="H3614">
        <v>14.821352142186599</v>
      </c>
      <c r="I3614">
        <v>29.895254879035001</v>
      </c>
      <c r="J3614">
        <v>9.1602254401330203</v>
      </c>
      <c r="K3614">
        <v>156.41635505299499</v>
      </c>
      <c r="L3614">
        <v>129.842766857105</v>
      </c>
      <c r="M3614">
        <v>79.679256730373595</v>
      </c>
      <c r="N3614">
        <v>0.35633484162895901</v>
      </c>
      <c r="O3614">
        <v>10.321894120776699</v>
      </c>
      <c r="P3614">
        <v>82.210373242850096</v>
      </c>
    </row>
    <row r="3615" spans="1:17" hidden="1" x14ac:dyDescent="0.3">
      <c r="A3615" t="s">
        <v>7458</v>
      </c>
      <c r="B3615" t="s">
        <v>7459</v>
      </c>
      <c r="C3615" t="str">
        <f>IFERROR(VLOOKUP(Table1[[#This Row],[Ticker]],[1]!Table2[[Symbol]:[Industry]],2,FALSE),"-")</f>
        <v>-</v>
      </c>
      <c r="D3615" t="s">
        <v>2598</v>
      </c>
      <c r="E3615">
        <v>39.966090672</v>
      </c>
      <c r="F3615">
        <v>53.17</v>
      </c>
      <c r="G3615">
        <v>41.4756907007962</v>
      </c>
      <c r="H3615">
        <v>30.7592548525285</v>
      </c>
      <c r="I3615">
        <v>74.217997864609202</v>
      </c>
      <c r="J3615">
        <v>23.252970932986901</v>
      </c>
      <c r="K3615">
        <v>40.024909389865996</v>
      </c>
      <c r="L3615">
        <v>34.563246076752698</v>
      </c>
      <c r="M3615">
        <v>77.734102414723097</v>
      </c>
      <c r="N3615">
        <v>4.2845957351296402</v>
      </c>
      <c r="O3615">
        <v>0</v>
      </c>
      <c r="P3615">
        <v>121.44939608496399</v>
      </c>
      <c r="Q3615">
        <v>0.122741241604802</v>
      </c>
    </row>
    <row r="3616" spans="1:17" hidden="1" x14ac:dyDescent="0.3">
      <c r="A3616" t="s">
        <v>7460</v>
      </c>
      <c r="B3616" t="s">
        <v>7461</v>
      </c>
      <c r="C3616" t="str">
        <f>IFERROR(VLOOKUP(Table1[[#This Row],[Ticker]],[1]!Table2[[Symbol]:[Industry]],2,FALSE),"-")</f>
        <v>-</v>
      </c>
      <c r="D3616" t="s">
        <v>156</v>
      </c>
      <c r="E3616">
        <v>39.959479999999999</v>
      </c>
      <c r="F3616">
        <v>40.01</v>
      </c>
      <c r="G3616">
        <v>-3.3503428332529901</v>
      </c>
      <c r="H3616">
        <v>-9.6931888174549297</v>
      </c>
      <c r="I3616">
        <v>-23.6278467232965</v>
      </c>
      <c r="J3616">
        <v>-5.0415093589050901</v>
      </c>
      <c r="K3616">
        <v>42.967358466134797</v>
      </c>
      <c r="L3616">
        <v>42.2055171504364</v>
      </c>
      <c r="M3616">
        <v>39.147420186876801</v>
      </c>
      <c r="N3616">
        <v>1.87702463182185</v>
      </c>
      <c r="O3616">
        <v>65.333666583354102</v>
      </c>
      <c r="P3616">
        <v>52.129277566539898</v>
      </c>
      <c r="Q3616">
        <v>5.1290743406066E-2</v>
      </c>
    </row>
    <row r="3617" spans="1:17" hidden="1" x14ac:dyDescent="0.3">
      <c r="A3617" t="s">
        <v>7462</v>
      </c>
      <c r="B3617" t="s">
        <v>7463</v>
      </c>
      <c r="C3617" t="str">
        <f>IFERROR(VLOOKUP(Table1[[#This Row],[Ticker]],[1]!Table2[[Symbol]:[Industry]],2,FALSE),"-")</f>
        <v>-</v>
      </c>
      <c r="D3617" t="s">
        <v>80</v>
      </c>
      <c r="E3617">
        <v>39.914797499999999</v>
      </c>
      <c r="F3617">
        <v>211.9</v>
      </c>
      <c r="G3617">
        <v>84.276159153438499</v>
      </c>
      <c r="H3617">
        <v>-17.1042890954566</v>
      </c>
      <c r="I3617">
        <v>62.235146106954197</v>
      </c>
      <c r="J3617">
        <v>-13.613254555910901</v>
      </c>
      <c r="K3617">
        <v>255.70238965158899</v>
      </c>
      <c r="L3617">
        <v>165.25469525203599</v>
      </c>
      <c r="M3617">
        <v>10.911925119849499</v>
      </c>
      <c r="N3617">
        <v>2.34484949567151</v>
      </c>
      <c r="O3617">
        <v>79.329872581406306</v>
      </c>
      <c r="P3617">
        <v>137.15724678231601</v>
      </c>
    </row>
    <row r="3618" spans="1:17" hidden="1" x14ac:dyDescent="0.3">
      <c r="A3618" t="s">
        <v>7464</v>
      </c>
      <c r="B3618" t="s">
        <v>7465</v>
      </c>
      <c r="C3618" t="str">
        <f>IFERROR(VLOOKUP(Table1[[#This Row],[Ticker]],[1]!Table2[[Symbol]:[Industry]],2,FALSE),"-")</f>
        <v>-</v>
      </c>
      <c r="D3618" t="s">
        <v>136</v>
      </c>
      <c r="E3618">
        <v>39.882856239320702</v>
      </c>
      <c r="F3618">
        <v>31.7</v>
      </c>
      <c r="M3618">
        <v>8.5813433096764804</v>
      </c>
      <c r="N3618">
        <v>1</v>
      </c>
    </row>
    <row r="3619" spans="1:17" hidden="1" x14ac:dyDescent="0.3">
      <c r="A3619" t="s">
        <v>7466</v>
      </c>
      <c r="B3619" t="s">
        <v>7467</v>
      </c>
      <c r="C3619" t="str">
        <f>IFERROR(VLOOKUP(Table1[[#This Row],[Ticker]],[1]!Table2[[Symbol]:[Industry]],2,FALSE),"-")</f>
        <v>-</v>
      </c>
      <c r="E3619">
        <v>39.843719999999998</v>
      </c>
      <c r="F3619">
        <v>3.88</v>
      </c>
      <c r="G3619">
        <v>36.047720925000299</v>
      </c>
      <c r="H3619">
        <v>-7.8302218894467703</v>
      </c>
      <c r="I3619">
        <v>-33.125645944039697</v>
      </c>
      <c r="J3619">
        <v>2.3275963321518098</v>
      </c>
      <c r="K3619">
        <v>3.9115582746749999</v>
      </c>
      <c r="L3619">
        <v>3.8307460571524001</v>
      </c>
      <c r="M3619">
        <v>60.241022138012099</v>
      </c>
      <c r="N3619">
        <v>1.18818415228644</v>
      </c>
      <c r="O3619">
        <v>81.701030927835006</v>
      </c>
      <c r="P3619">
        <v>77.168949771689398</v>
      </c>
      <c r="Q3619">
        <v>-3.1526779042885998E-2</v>
      </c>
    </row>
    <row r="3620" spans="1:17" hidden="1" x14ac:dyDescent="0.3">
      <c r="A3620" t="s">
        <v>7468</v>
      </c>
      <c r="B3620" t="s">
        <v>7469</v>
      </c>
      <c r="C3620" t="str">
        <f>IFERROR(VLOOKUP(Table1[[#This Row],[Ticker]],[1]!Table2[[Symbol]:[Industry]],2,FALSE),"-")</f>
        <v>-</v>
      </c>
      <c r="D3620" t="s">
        <v>2879</v>
      </c>
      <c r="E3620">
        <v>39.838200000000001</v>
      </c>
      <c r="F3620">
        <v>49.99</v>
      </c>
      <c r="G3620">
        <v>-34.052967843120904</v>
      </c>
      <c r="H3620">
        <v>1.5425692534140401</v>
      </c>
      <c r="I3620">
        <v>-17.172729747736</v>
      </c>
      <c r="J3620">
        <v>4.2864615803787496</v>
      </c>
      <c r="K3620">
        <v>49.167496334410203</v>
      </c>
      <c r="L3620">
        <v>54.413368867074801</v>
      </c>
      <c r="M3620">
        <v>62.627720450294497</v>
      </c>
      <c r="N3620">
        <v>0.90070367474589497</v>
      </c>
      <c r="O3620">
        <v>66.033206641328206</v>
      </c>
      <c r="P3620">
        <v>15.9591742055207</v>
      </c>
    </row>
    <row r="3621" spans="1:17" hidden="1" x14ac:dyDescent="0.3">
      <c r="A3621" t="s">
        <v>7470</v>
      </c>
      <c r="B3621" t="s">
        <v>7471</v>
      </c>
      <c r="C3621" t="str">
        <f>IFERROR(VLOOKUP(Table1[[#This Row],[Ticker]],[1]!Table2[[Symbol]:[Industry]],2,FALSE),"-")</f>
        <v>-</v>
      </c>
      <c r="D3621" t="s">
        <v>1374</v>
      </c>
      <c r="E3621">
        <v>39.761727135000001</v>
      </c>
      <c r="F3621">
        <v>23</v>
      </c>
      <c r="G3621">
        <v>-17.569122935745899</v>
      </c>
      <c r="H3621">
        <v>-8.92407517703802</v>
      </c>
      <c r="I3621">
        <v>17.300837801859402</v>
      </c>
      <c r="J3621">
        <v>-1.7912442475583199</v>
      </c>
      <c r="K3621">
        <v>23.366830088500699</v>
      </c>
      <c r="L3621">
        <v>21.254923983994999</v>
      </c>
      <c r="M3621">
        <v>43.023934661766603</v>
      </c>
      <c r="N3621">
        <v>0.40105540897097602</v>
      </c>
      <c r="O3621">
        <v>33.043478260869499</v>
      </c>
      <c r="P3621">
        <v>70.370370370370296</v>
      </c>
    </row>
    <row r="3622" spans="1:17" hidden="1" x14ac:dyDescent="0.3">
      <c r="A3622" t="s">
        <v>7472</v>
      </c>
      <c r="B3622" t="s">
        <v>7473</v>
      </c>
      <c r="C3622" t="str">
        <f>IFERROR(VLOOKUP(Table1[[#This Row],[Ticker]],[1]!Table2[[Symbol]:[Industry]],2,FALSE),"-")</f>
        <v>-</v>
      </c>
      <c r="D3622" t="s">
        <v>632</v>
      </c>
      <c r="E3622">
        <v>39.718897120000001</v>
      </c>
      <c r="F3622">
        <v>47.78</v>
      </c>
      <c r="G3622">
        <v>-5.4342943275067199</v>
      </c>
      <c r="H3622">
        <v>24.895858225131501</v>
      </c>
      <c r="I3622">
        <v>-1.1459412408051799</v>
      </c>
      <c r="J3622">
        <v>32.656978784545402</v>
      </c>
      <c r="K3622">
        <v>40.207918822279403</v>
      </c>
      <c r="L3622">
        <v>40.6034073293457</v>
      </c>
      <c r="M3622">
        <v>68.972074069207096</v>
      </c>
      <c r="N3622">
        <v>4.06386662526221</v>
      </c>
      <c r="O3622">
        <v>25.533696107157699</v>
      </c>
      <c r="P3622">
        <v>49.3125</v>
      </c>
      <c r="Q3622">
        <v>-2.5874724973969998E-3</v>
      </c>
    </row>
    <row r="3623" spans="1:17" hidden="1" x14ac:dyDescent="0.3">
      <c r="A3623" t="s">
        <v>7474</v>
      </c>
      <c r="B3623" t="s">
        <v>7475</v>
      </c>
      <c r="C3623" t="str">
        <f>IFERROR(VLOOKUP(Table1[[#This Row],[Ticker]],[1]!Table2[[Symbol]:[Industry]],2,FALSE),"-")</f>
        <v>-</v>
      </c>
      <c r="D3623" t="s">
        <v>632</v>
      </c>
      <c r="E3623">
        <v>39.706007999999997</v>
      </c>
      <c r="F3623">
        <v>79</v>
      </c>
      <c r="G3623">
        <v>-60.647884432022302</v>
      </c>
      <c r="H3623">
        <v>-0.72130552099674194</v>
      </c>
      <c r="I3623">
        <v>-45.011373171768803</v>
      </c>
      <c r="J3623">
        <v>6.7666162119483904</v>
      </c>
      <c r="K3623">
        <v>79.136901646897996</v>
      </c>
      <c r="M3623">
        <v>65.335527726560898</v>
      </c>
      <c r="N3623">
        <v>0.336842105263157</v>
      </c>
      <c r="O3623">
        <v>59.506329113923996</v>
      </c>
      <c r="P3623">
        <v>16.176470588235301</v>
      </c>
    </row>
    <row r="3624" spans="1:17" hidden="1" x14ac:dyDescent="0.3">
      <c r="A3624" t="s">
        <v>7476</v>
      </c>
      <c r="B3624" t="s">
        <v>7477</v>
      </c>
      <c r="C3624" t="str">
        <f>IFERROR(VLOOKUP(Table1[[#This Row],[Ticker]],[1]!Table2[[Symbol]:[Industry]],2,FALSE),"-")</f>
        <v>-</v>
      </c>
      <c r="D3624" t="s">
        <v>632</v>
      </c>
      <c r="E3624">
        <v>39.659649999999999</v>
      </c>
      <c r="F3624">
        <v>196.75</v>
      </c>
      <c r="G3624">
        <v>51.072152171858001</v>
      </c>
      <c r="H3624">
        <v>35.150487139389199</v>
      </c>
      <c r="I3624">
        <v>42.271312478216402</v>
      </c>
      <c r="J3624">
        <v>20.684459077249802</v>
      </c>
      <c r="K3624">
        <v>162.76949055847501</v>
      </c>
      <c r="L3624">
        <v>139.841621494403</v>
      </c>
      <c r="M3624">
        <v>98.563426862996494</v>
      </c>
      <c r="N3624">
        <v>2.66758844283398</v>
      </c>
      <c r="O3624">
        <v>5.2604828462515796</v>
      </c>
      <c r="P3624">
        <v>123.452583759227</v>
      </c>
      <c r="Q3624">
        <v>0.184427536928705</v>
      </c>
    </row>
    <row r="3625" spans="1:17" hidden="1" x14ac:dyDescent="0.3">
      <c r="A3625" t="s">
        <v>7478</v>
      </c>
      <c r="B3625" t="s">
        <v>7479</v>
      </c>
      <c r="C3625" t="str">
        <f>IFERROR(VLOOKUP(Table1[[#This Row],[Ticker]],[1]!Table2[[Symbol]:[Industry]],2,FALSE),"-")</f>
        <v>-</v>
      </c>
      <c r="D3625" t="s">
        <v>306</v>
      </c>
      <c r="E3625">
        <v>39.419513000000002</v>
      </c>
      <c r="F3625">
        <v>91.77</v>
      </c>
      <c r="G3625">
        <v>-18.729762128344799</v>
      </c>
      <c r="H3625">
        <v>-2.0773442175639198</v>
      </c>
      <c r="I3625">
        <v>-34.362414200375603</v>
      </c>
      <c r="J3625">
        <v>-3.4195842531444098</v>
      </c>
      <c r="K3625">
        <v>93.044507150036395</v>
      </c>
      <c r="L3625">
        <v>94.353885378988593</v>
      </c>
      <c r="M3625">
        <v>45.329286300705199</v>
      </c>
      <c r="N3625">
        <v>0.87640634216970803</v>
      </c>
      <c r="O3625">
        <v>55.715375395009197</v>
      </c>
      <c r="P3625">
        <v>20.75</v>
      </c>
      <c r="Q3625">
        <v>0.10711958332405699</v>
      </c>
    </row>
    <row r="3626" spans="1:17" hidden="1" x14ac:dyDescent="0.3">
      <c r="A3626" t="s">
        <v>7480</v>
      </c>
      <c r="B3626" t="s">
        <v>7481</v>
      </c>
      <c r="C3626" t="str">
        <f>IFERROR(VLOOKUP(Table1[[#This Row],[Ticker]],[1]!Table2[[Symbol]:[Industry]],2,FALSE),"-")</f>
        <v>-</v>
      </c>
      <c r="D3626" t="s">
        <v>1616</v>
      </c>
      <c r="E3626">
        <v>39.359487999999999</v>
      </c>
      <c r="F3626">
        <v>21.6</v>
      </c>
      <c r="G3626">
        <v>-82.417050814080994</v>
      </c>
      <c r="H3626">
        <v>13.770185748326</v>
      </c>
      <c r="I3626">
        <v>-14.735946186239101</v>
      </c>
      <c r="J3626">
        <v>5.3440658432166197</v>
      </c>
      <c r="K3626">
        <v>21.385894351128801</v>
      </c>
      <c r="L3626">
        <v>24.601013862479501</v>
      </c>
      <c r="M3626">
        <v>66.194734755535805</v>
      </c>
      <c r="N3626">
        <v>1.0765817751131599</v>
      </c>
      <c r="O3626">
        <v>217.46404622129401</v>
      </c>
      <c r="P3626">
        <v>25.701378233539199</v>
      </c>
      <c r="Q3626">
        <v>5.9971700893562997E-2</v>
      </c>
    </row>
    <row r="3627" spans="1:17" hidden="1" x14ac:dyDescent="0.3">
      <c r="A3627" t="s">
        <v>7482</v>
      </c>
      <c r="B3627" t="s">
        <v>7483</v>
      </c>
      <c r="C3627" t="str">
        <f>IFERROR(VLOOKUP(Table1[[#This Row],[Ticker]],[1]!Table2[[Symbol]:[Industry]],2,FALSE),"-")</f>
        <v>-</v>
      </c>
      <c r="D3627" t="s">
        <v>743</v>
      </c>
      <c r="E3627">
        <v>39.201162959999998</v>
      </c>
      <c r="F3627">
        <v>52.4</v>
      </c>
      <c r="G3627">
        <v>-13.742145439451599</v>
      </c>
      <c r="H3627">
        <v>-0.55320479344616003</v>
      </c>
      <c r="I3627">
        <v>-1.6813816953815499</v>
      </c>
      <c r="J3627">
        <v>-0.29985614416581902</v>
      </c>
      <c r="K3627">
        <v>51.9421945836867</v>
      </c>
      <c r="L3627">
        <v>49.392835797746599</v>
      </c>
      <c r="M3627">
        <v>73.375507359077204</v>
      </c>
      <c r="N3627">
        <v>0.43976651364790098</v>
      </c>
      <c r="O3627">
        <v>4.4656488549618301</v>
      </c>
      <c r="P3627">
        <v>27.804878048780399</v>
      </c>
      <c r="Q3627">
        <v>8.5918559496748995E-2</v>
      </c>
    </row>
    <row r="3628" spans="1:17" hidden="1" x14ac:dyDescent="0.3">
      <c r="A3628" t="s">
        <v>7484</v>
      </c>
      <c r="B3628" t="s">
        <v>7485</v>
      </c>
      <c r="C3628" t="str">
        <f>IFERROR(VLOOKUP(Table1[[#This Row],[Ticker]],[1]!Table2[[Symbol]:[Industry]],2,FALSE),"-")</f>
        <v>-</v>
      </c>
      <c r="D3628" t="s">
        <v>1616</v>
      </c>
      <c r="E3628">
        <v>39.190078620000001</v>
      </c>
      <c r="F3628">
        <v>59.25</v>
      </c>
      <c r="G3628">
        <v>-80.265498019797505</v>
      </c>
      <c r="H3628">
        <v>6.6991464415015498</v>
      </c>
      <c r="I3628">
        <v>-64.628986759544105</v>
      </c>
      <c r="J3628">
        <v>12.7455450501005</v>
      </c>
      <c r="K3628">
        <v>57.247004575621901</v>
      </c>
      <c r="M3628">
        <v>72.978866376339596</v>
      </c>
      <c r="N3628">
        <v>1.1741866666666601</v>
      </c>
      <c r="O3628">
        <v>102.025316455696</v>
      </c>
      <c r="P3628">
        <v>29.621527018157899</v>
      </c>
    </row>
    <row r="3629" spans="1:17" hidden="1" x14ac:dyDescent="0.3">
      <c r="A3629" t="s">
        <v>7486</v>
      </c>
      <c r="B3629" t="s">
        <v>7487</v>
      </c>
      <c r="C3629" t="str">
        <f>IFERROR(VLOOKUP(Table1[[#This Row],[Ticker]],[1]!Table2[[Symbol]:[Industry]],2,FALSE),"-")</f>
        <v>-</v>
      </c>
      <c r="D3629" t="s">
        <v>632</v>
      </c>
      <c r="E3629">
        <v>39.14866</v>
      </c>
      <c r="F3629">
        <v>93.93</v>
      </c>
      <c r="G3629">
        <v>64.105724153282097</v>
      </c>
      <c r="H3629">
        <v>16.519352488083499</v>
      </c>
      <c r="I3629">
        <v>108.349765189015</v>
      </c>
      <c r="J3629">
        <v>-2.5147317101762199</v>
      </c>
      <c r="K3629">
        <v>82.1801181619836</v>
      </c>
      <c r="L3629">
        <v>59.479002892493298</v>
      </c>
      <c r="M3629">
        <v>50.320928310050803</v>
      </c>
      <c r="N3629">
        <v>0.38255188301786602</v>
      </c>
      <c r="O3629">
        <v>6.71776855104864</v>
      </c>
      <c r="P3629">
        <v>174.24817518248099</v>
      </c>
      <c r="Q3629">
        <v>0.12558372366778101</v>
      </c>
    </row>
    <row r="3630" spans="1:17" hidden="1" x14ac:dyDescent="0.3">
      <c r="A3630" t="s">
        <v>7488</v>
      </c>
      <c r="B3630" t="s">
        <v>7489</v>
      </c>
      <c r="C3630" t="str">
        <f>IFERROR(VLOOKUP(Table1[[#This Row],[Ticker]],[1]!Table2[[Symbol]:[Industry]],2,FALSE),"-")</f>
        <v>-</v>
      </c>
      <c r="D3630" t="s">
        <v>2262</v>
      </c>
      <c r="E3630">
        <v>39.147036499999999</v>
      </c>
      <c r="F3630">
        <v>769.05</v>
      </c>
      <c r="G3630">
        <v>472.70344018941501</v>
      </c>
      <c r="H3630">
        <v>-22.921183293434002</v>
      </c>
      <c r="I3630">
        <v>14.842583327841</v>
      </c>
      <c r="J3630">
        <v>-1.6420948490006899</v>
      </c>
      <c r="K3630">
        <v>884.88468709869301</v>
      </c>
      <c r="L3630">
        <v>666.05005402785298</v>
      </c>
      <c r="M3630">
        <v>36.937819097744203</v>
      </c>
      <c r="N3630">
        <v>3.5766699250570202</v>
      </c>
      <c r="O3630">
        <v>56.036668617125002</v>
      </c>
      <c r="P3630">
        <v>537.42229589722297</v>
      </c>
      <c r="Q3630">
        <v>0.40872005314746401</v>
      </c>
    </row>
    <row r="3631" spans="1:17" hidden="1" x14ac:dyDescent="0.3">
      <c r="A3631" t="s">
        <v>7490</v>
      </c>
      <c r="B3631" t="s">
        <v>7491</v>
      </c>
      <c r="C3631" t="str">
        <f>IFERROR(VLOOKUP(Table1[[#This Row],[Ticker]],[1]!Table2[[Symbol]:[Industry]],2,FALSE),"-")</f>
        <v>-</v>
      </c>
      <c r="D3631" t="s">
        <v>21</v>
      </c>
      <c r="E3631">
        <v>39.140864418</v>
      </c>
      <c r="F3631">
        <v>48.6</v>
      </c>
      <c r="G3631">
        <v>-13.6629548726319</v>
      </c>
      <c r="H3631">
        <v>-9.2616852530786709</v>
      </c>
      <c r="I3631">
        <v>-48.274075090126601</v>
      </c>
      <c r="J3631">
        <v>-4.7878508223197196</v>
      </c>
      <c r="K3631">
        <v>52.042017849720999</v>
      </c>
      <c r="L3631">
        <v>51.381756358146497</v>
      </c>
      <c r="M3631">
        <v>49.911501907260899</v>
      </c>
      <c r="N3631">
        <v>2.0943543953852299</v>
      </c>
      <c r="O3631">
        <v>90.946502057613102</v>
      </c>
      <c r="P3631">
        <v>49.861239592969397</v>
      </c>
      <c r="Q3631">
        <v>0.13802885950192201</v>
      </c>
    </row>
    <row r="3632" spans="1:17" hidden="1" x14ac:dyDescent="0.3">
      <c r="A3632" t="s">
        <v>7492</v>
      </c>
      <c r="B3632" t="s">
        <v>7493</v>
      </c>
      <c r="C3632" t="str">
        <f>IFERROR(VLOOKUP(Table1[[#This Row],[Ticker]],[1]!Table2[[Symbol]:[Industry]],2,FALSE),"-")</f>
        <v>-</v>
      </c>
      <c r="D3632" t="s">
        <v>446</v>
      </c>
      <c r="E3632">
        <v>39.018027177</v>
      </c>
      <c r="F3632">
        <v>13.9</v>
      </c>
      <c r="G3632">
        <v>127.643162520441</v>
      </c>
      <c r="H3632">
        <v>-23.178747987517401</v>
      </c>
      <c r="I3632">
        <v>18.253218754240301</v>
      </c>
      <c r="J3632">
        <v>3.3722078609738602</v>
      </c>
      <c r="K3632">
        <v>15.949976997342301</v>
      </c>
      <c r="L3632">
        <v>14.296213248991601</v>
      </c>
      <c r="M3632">
        <v>41.407086346615998</v>
      </c>
      <c r="N3632">
        <v>0.383477078204016</v>
      </c>
      <c r="O3632">
        <v>108.273381294964</v>
      </c>
      <c r="P3632">
        <v>169.90291262135901</v>
      </c>
      <c r="Q3632">
        <v>7.0950673429491004E-2</v>
      </c>
    </row>
    <row r="3633" spans="1:17" hidden="1" x14ac:dyDescent="0.3">
      <c r="A3633" t="s">
        <v>7494</v>
      </c>
      <c r="B3633" t="s">
        <v>7495</v>
      </c>
      <c r="C3633" t="str">
        <f>IFERROR(VLOOKUP(Table1[[#This Row],[Ticker]],[1]!Table2[[Symbol]:[Industry]],2,FALSE),"-")</f>
        <v>-</v>
      </c>
      <c r="D3633" t="s">
        <v>2474</v>
      </c>
      <c r="E3633">
        <v>39</v>
      </c>
      <c r="F3633">
        <v>260</v>
      </c>
      <c r="G3633">
        <v>-52.152304588458001</v>
      </c>
      <c r="H3633">
        <v>-14.2091187719407</v>
      </c>
      <c r="I3633">
        <v>-9.8147948102626703</v>
      </c>
      <c r="J3633">
        <v>-4.1241449613805203</v>
      </c>
      <c r="K3633">
        <v>271.26000646487</v>
      </c>
      <c r="L3633">
        <v>268.03750337496001</v>
      </c>
      <c r="M3633">
        <v>22.360774694338499</v>
      </c>
      <c r="N3633">
        <v>0.20192307692307601</v>
      </c>
      <c r="O3633">
        <v>43.076923076923002</v>
      </c>
      <c r="P3633">
        <v>29.9350324837581</v>
      </c>
    </row>
    <row r="3634" spans="1:17" hidden="1" x14ac:dyDescent="0.3">
      <c r="A3634" t="s">
        <v>7496</v>
      </c>
      <c r="B3634" t="s">
        <v>7497</v>
      </c>
      <c r="C3634" t="str">
        <f>IFERROR(VLOOKUP(Table1[[#This Row],[Ticker]],[1]!Table2[[Symbol]:[Industry]],2,FALSE),"-")</f>
        <v>-</v>
      </c>
      <c r="D3634" t="s">
        <v>632</v>
      </c>
      <c r="E3634">
        <v>38.966530499999998</v>
      </c>
      <c r="F3634">
        <v>40</v>
      </c>
      <c r="G3634">
        <v>20.724844654042801</v>
      </c>
      <c r="H3634">
        <v>-1.4517016689739399</v>
      </c>
      <c r="I3634">
        <v>-11.379210636730001</v>
      </c>
      <c r="J3634">
        <v>4.4195733564245598</v>
      </c>
      <c r="K3634">
        <v>36.750309987156299</v>
      </c>
      <c r="L3634">
        <v>34.933324109909201</v>
      </c>
      <c r="M3634">
        <v>69.318462596923396</v>
      </c>
      <c r="N3634">
        <v>1.3430081003997301</v>
      </c>
      <c r="O3634">
        <v>9.4999999999999893</v>
      </c>
      <c r="P3634">
        <v>76.991150442477803</v>
      </c>
      <c r="Q3634">
        <v>1.4557553476083E-2</v>
      </c>
    </row>
    <row r="3635" spans="1:17" hidden="1" x14ac:dyDescent="0.3">
      <c r="A3635" t="s">
        <v>7498</v>
      </c>
      <c r="B3635" t="s">
        <v>7499</v>
      </c>
      <c r="C3635" t="str">
        <f>IFERROR(VLOOKUP(Table1[[#This Row],[Ticker]],[1]!Table2[[Symbol]:[Industry]],2,FALSE),"-")</f>
        <v>-</v>
      </c>
      <c r="D3635" t="s">
        <v>51</v>
      </c>
      <c r="E3635">
        <v>38.949154700000001</v>
      </c>
      <c r="F3635">
        <v>54.85</v>
      </c>
      <c r="G3635">
        <v>149.79742687654101</v>
      </c>
      <c r="H3635">
        <v>10.2376777282003</v>
      </c>
      <c r="I3635">
        <v>54.641497142518702</v>
      </c>
      <c r="J3635">
        <v>3.5895809025162801</v>
      </c>
      <c r="K3635">
        <v>50.1185443018447</v>
      </c>
      <c r="L3635">
        <v>43.838732523192903</v>
      </c>
      <c r="M3635">
        <v>60.287636198479703</v>
      </c>
      <c r="N3635">
        <v>0.84108486060802601</v>
      </c>
      <c r="O3635">
        <v>29.279854147675401</v>
      </c>
      <c r="P3635">
        <v>229.42942942942901</v>
      </c>
      <c r="Q3635">
        <v>0.126745859859594</v>
      </c>
    </row>
    <row r="3636" spans="1:17" hidden="1" x14ac:dyDescent="0.3">
      <c r="A3636" t="s">
        <v>7500</v>
      </c>
      <c r="B3636" t="s">
        <v>7501</v>
      </c>
      <c r="C3636" t="str">
        <f>IFERROR(VLOOKUP(Table1[[#This Row],[Ticker]],[1]!Table2[[Symbol]:[Industry]],2,FALSE),"-")</f>
        <v>-</v>
      </c>
      <c r="D3636" t="s">
        <v>127</v>
      </c>
      <c r="E3636">
        <v>38.900083199999997</v>
      </c>
      <c r="F3636">
        <v>48.77</v>
      </c>
      <c r="G3636">
        <v>40.462631203784902</v>
      </c>
      <c r="H3636">
        <v>3.48318892036693</v>
      </c>
      <c r="I3636">
        <v>10.8594524317195</v>
      </c>
      <c r="J3636">
        <v>-3.4590703345148399</v>
      </c>
      <c r="K3636">
        <v>46.115007606531897</v>
      </c>
      <c r="L3636">
        <v>42.482347495776203</v>
      </c>
      <c r="M3636">
        <v>56.633950315404597</v>
      </c>
      <c r="N3636">
        <v>2.1817713823880802</v>
      </c>
      <c r="O3636">
        <v>25.897067869591901</v>
      </c>
      <c r="P3636">
        <v>80.629629629629605</v>
      </c>
      <c r="Q3636">
        <v>0.10880619252267699</v>
      </c>
    </row>
    <row r="3637" spans="1:17" hidden="1" x14ac:dyDescent="0.3">
      <c r="A3637" t="s">
        <v>7502</v>
      </c>
      <c r="B3637" t="s">
        <v>7503</v>
      </c>
      <c r="C3637" t="str">
        <f>IFERROR(VLOOKUP(Table1[[#This Row],[Ticker]],[1]!Table2[[Symbol]:[Industry]],2,FALSE),"-")</f>
        <v>-</v>
      </c>
      <c r="D3637" t="s">
        <v>127</v>
      </c>
      <c r="E3637">
        <v>38.866220499999997</v>
      </c>
      <c r="F3637">
        <v>72.78</v>
      </c>
      <c r="G3637">
        <v>133.93140728694701</v>
      </c>
      <c r="H3637">
        <v>-3.7447472747430002</v>
      </c>
      <c r="I3637">
        <v>23.634901239841</v>
      </c>
      <c r="J3637">
        <v>-4.8560015514460497</v>
      </c>
      <c r="K3637">
        <v>74.029343810231097</v>
      </c>
      <c r="L3637">
        <v>60.215615650544002</v>
      </c>
      <c r="M3637">
        <v>39.279356377929901</v>
      </c>
      <c r="N3637">
        <v>0.74617391808570199</v>
      </c>
      <c r="O3637">
        <v>29.142621599340401</v>
      </c>
      <c r="P3637">
        <v>169.555555555555</v>
      </c>
      <c r="Q3637">
        <v>9.2520487964213999E-2</v>
      </c>
    </row>
    <row r="3638" spans="1:17" hidden="1" x14ac:dyDescent="0.3">
      <c r="A3638" t="s">
        <v>7504</v>
      </c>
      <c r="B3638" t="s">
        <v>7505</v>
      </c>
      <c r="C3638" t="str">
        <f>IFERROR(VLOOKUP(Table1[[#This Row],[Ticker]],[1]!Table2[[Symbol]:[Industry]],2,FALSE),"-")</f>
        <v>-</v>
      </c>
      <c r="D3638" t="s">
        <v>1539</v>
      </c>
      <c r="E3638">
        <v>38.808602</v>
      </c>
      <c r="F3638">
        <v>90</v>
      </c>
      <c r="G3638">
        <v>92.129246237294794</v>
      </c>
      <c r="H3638">
        <v>1.55009057217423</v>
      </c>
      <c r="I3638">
        <v>42.612078285513597</v>
      </c>
      <c r="J3638">
        <v>3.2388664420179403E-2</v>
      </c>
      <c r="K3638">
        <v>86.982776520314204</v>
      </c>
      <c r="L3638">
        <v>69.004612667044299</v>
      </c>
      <c r="M3638">
        <v>66.827850585289696</v>
      </c>
      <c r="N3638">
        <v>0.49762419006479403</v>
      </c>
      <c r="O3638">
        <v>29.5555555555555</v>
      </c>
      <c r="P3638">
        <v>152.80898876404399</v>
      </c>
      <c r="Q3638">
        <v>0.14361101510504001</v>
      </c>
    </row>
    <row r="3639" spans="1:17" hidden="1" x14ac:dyDescent="0.3">
      <c r="A3639" t="s">
        <v>7506</v>
      </c>
      <c r="B3639" t="s">
        <v>7507</v>
      </c>
      <c r="C3639" t="str">
        <f>IFERROR(VLOOKUP(Table1[[#This Row],[Ticker]],[1]!Table2[[Symbol]:[Industry]],2,FALSE),"-")</f>
        <v>-</v>
      </c>
      <c r="E3639">
        <v>38.805378384000001</v>
      </c>
      <c r="F3639">
        <v>23.3</v>
      </c>
      <c r="G3639">
        <v>-21.3921518637096</v>
      </c>
      <c r="H3639">
        <v>-4.9339157615699701E-2</v>
      </c>
      <c r="I3639">
        <v>-20.964998720674402</v>
      </c>
      <c r="J3639">
        <v>1.9289599011454399</v>
      </c>
      <c r="K3639">
        <v>22.901477206572899</v>
      </c>
      <c r="L3639">
        <v>23.242234835992999</v>
      </c>
      <c r="M3639">
        <v>49.331140900943304</v>
      </c>
      <c r="N3639">
        <v>0.47597987455847901</v>
      </c>
      <c r="O3639">
        <v>37.339055793991399</v>
      </c>
      <c r="P3639">
        <v>34.293948126801098</v>
      </c>
      <c r="Q3639">
        <v>6.6899989304243998E-2</v>
      </c>
    </row>
    <row r="3640" spans="1:17" hidden="1" x14ac:dyDescent="0.3">
      <c r="A3640" t="s">
        <v>7508</v>
      </c>
      <c r="B3640" t="s">
        <v>7509</v>
      </c>
      <c r="C3640" t="str">
        <f>IFERROR(VLOOKUP(Table1[[#This Row],[Ticker]],[1]!Table2[[Symbol]:[Industry]],2,FALSE),"-")</f>
        <v>-</v>
      </c>
      <c r="D3640" t="s">
        <v>72</v>
      </c>
      <c r="E3640">
        <v>38.7774</v>
      </c>
      <c r="F3640">
        <v>36.770000000000003</v>
      </c>
      <c r="G3640">
        <v>89.889279605268698</v>
      </c>
      <c r="H3640">
        <v>47.741726082129901</v>
      </c>
      <c r="I3640">
        <v>36.507252034902002</v>
      </c>
      <c r="J3640">
        <v>1.2689741216904999</v>
      </c>
      <c r="K3640">
        <v>29.465392746427099</v>
      </c>
      <c r="L3640">
        <v>24.516001869461</v>
      </c>
      <c r="M3640">
        <v>70.034870415577799</v>
      </c>
      <c r="N3640">
        <v>1.7426396499894501</v>
      </c>
      <c r="O3640">
        <v>11.476747348381799</v>
      </c>
      <c r="P3640">
        <v>129.95622263914899</v>
      </c>
      <c r="Q3640">
        <v>0.112781563542006</v>
      </c>
    </row>
    <row r="3641" spans="1:17" hidden="1" x14ac:dyDescent="0.3">
      <c r="A3641" t="s">
        <v>7510</v>
      </c>
      <c r="B3641" t="s">
        <v>7511</v>
      </c>
      <c r="C3641" t="str">
        <f>IFERROR(VLOOKUP(Table1[[#This Row],[Ticker]],[1]!Table2[[Symbol]:[Industry]],2,FALSE),"-")</f>
        <v>-</v>
      </c>
      <c r="D3641" t="s">
        <v>5264</v>
      </c>
      <c r="E3641">
        <v>38.7498</v>
      </c>
      <c r="F3641">
        <v>37</v>
      </c>
      <c r="G3641">
        <v>-12.4900768996437</v>
      </c>
      <c r="H3641">
        <v>-2.7104107616048498</v>
      </c>
      <c r="I3641">
        <v>-34.609143469823998</v>
      </c>
      <c r="J3641">
        <v>-9.2648260781665996</v>
      </c>
      <c r="K3641">
        <v>38.213275330589397</v>
      </c>
      <c r="L3641">
        <v>38.291637243365699</v>
      </c>
      <c r="M3641">
        <v>39.708868354153203</v>
      </c>
      <c r="N3641">
        <v>1</v>
      </c>
      <c r="O3641">
        <v>45.675675675675599</v>
      </c>
      <c r="P3641">
        <v>32.190067881386199</v>
      </c>
      <c r="Q3641">
        <v>4.3752103529164997E-2</v>
      </c>
    </row>
    <row r="3642" spans="1:17" hidden="1" x14ac:dyDescent="0.3">
      <c r="A3642" t="s">
        <v>7512</v>
      </c>
      <c r="B3642" t="s">
        <v>7513</v>
      </c>
      <c r="C3642" t="str">
        <f>IFERROR(VLOOKUP(Table1[[#This Row],[Ticker]],[1]!Table2[[Symbol]:[Industry]],2,FALSE),"-")</f>
        <v>-</v>
      </c>
      <c r="D3642" t="s">
        <v>632</v>
      </c>
      <c r="E3642">
        <v>38.692652475000003</v>
      </c>
      <c r="F3642">
        <v>27.66</v>
      </c>
      <c r="G3642">
        <v>54.635755113034499</v>
      </c>
      <c r="H3642">
        <v>-6.5042384772814801</v>
      </c>
      <c r="I3642">
        <v>14.5234291639856</v>
      </c>
      <c r="J3642">
        <v>7.5289217131988604</v>
      </c>
      <c r="K3642">
        <v>26.277724381042901</v>
      </c>
      <c r="L3642">
        <v>22.828519404548398</v>
      </c>
      <c r="M3642">
        <v>62.509283237449303</v>
      </c>
      <c r="N3642">
        <v>0.1211259793575</v>
      </c>
      <c r="O3642">
        <v>32.863340563991301</v>
      </c>
      <c r="P3642">
        <v>92.7526132404181</v>
      </c>
      <c r="Q3642">
        <v>7.0315602338575006E-2</v>
      </c>
    </row>
    <row r="3643" spans="1:17" hidden="1" x14ac:dyDescent="0.3">
      <c r="A3643" t="s">
        <v>7514</v>
      </c>
      <c r="B3643" t="s">
        <v>7515</v>
      </c>
      <c r="C3643" t="str">
        <f>IFERROR(VLOOKUP(Table1[[#This Row],[Ticker]],[1]!Table2[[Symbol]:[Industry]],2,FALSE),"-")</f>
        <v>-</v>
      </c>
      <c r="D3643" t="s">
        <v>46</v>
      </c>
      <c r="E3643">
        <v>38.660129999999903</v>
      </c>
      <c r="F3643">
        <v>30.75</v>
      </c>
      <c r="K3643">
        <v>26.2695652130257</v>
      </c>
      <c r="L3643">
        <v>18.751713502708899</v>
      </c>
      <c r="M3643">
        <v>99.999990516182706</v>
      </c>
      <c r="N3643">
        <v>1</v>
      </c>
      <c r="Q3643">
        <v>6.2078155048784001E-2</v>
      </c>
    </row>
    <row r="3644" spans="1:17" hidden="1" x14ac:dyDescent="0.3">
      <c r="A3644" t="s">
        <v>7516</v>
      </c>
      <c r="B3644" t="s">
        <v>7517</v>
      </c>
      <c r="C3644" t="str">
        <f>IFERROR(VLOOKUP(Table1[[#This Row],[Ticker]],[1]!Table2[[Symbol]:[Industry]],2,FALSE),"-")</f>
        <v>-</v>
      </c>
      <c r="D3644" t="s">
        <v>7518</v>
      </c>
      <c r="E3644">
        <v>38.653399999999998</v>
      </c>
      <c r="F3644">
        <v>32.97</v>
      </c>
      <c r="G3644">
        <v>174.10672285496901</v>
      </c>
      <c r="H3644">
        <v>42.503209995182502</v>
      </c>
      <c r="I3644">
        <v>98.581943792642804</v>
      </c>
      <c r="J3644">
        <v>3.0068666472430201</v>
      </c>
      <c r="K3644">
        <v>25.372346731944099</v>
      </c>
      <c r="L3644">
        <v>17.2575688471712</v>
      </c>
      <c r="M3644">
        <v>59.741433107439903</v>
      </c>
      <c r="N3644">
        <v>1.22630385487528</v>
      </c>
      <c r="O3644">
        <v>7.40066727327872</v>
      </c>
      <c r="P3644">
        <v>423.33333333333297</v>
      </c>
      <c r="Q3644">
        <v>0.127375876549911</v>
      </c>
    </row>
    <row r="3645" spans="1:17" hidden="1" x14ac:dyDescent="0.3">
      <c r="A3645" t="s">
        <v>7519</v>
      </c>
      <c r="B3645" t="s">
        <v>7520</v>
      </c>
      <c r="C3645" t="str">
        <f>IFERROR(VLOOKUP(Table1[[#This Row],[Ticker]],[1]!Table2[[Symbol]:[Industry]],2,FALSE),"-")</f>
        <v>-</v>
      </c>
      <c r="D3645" t="s">
        <v>743</v>
      </c>
      <c r="E3645">
        <v>38.618346535999997</v>
      </c>
      <c r="F3645">
        <v>153.08000000000001</v>
      </c>
      <c r="G3645">
        <v>27.402079548352798</v>
      </c>
      <c r="H3645">
        <v>-0.16525912281795799</v>
      </c>
      <c r="I3645">
        <v>15.086413414733</v>
      </c>
      <c r="J3645">
        <v>0.25855833343243101</v>
      </c>
      <c r="K3645">
        <v>147.994702945444</v>
      </c>
      <c r="L3645">
        <v>130.16746499952001</v>
      </c>
      <c r="M3645">
        <v>44.752496423100702</v>
      </c>
      <c r="N3645">
        <v>0.39718345028445001</v>
      </c>
      <c r="O3645">
        <v>1.90749934674678</v>
      </c>
      <c r="P3645">
        <v>90.635118306351202</v>
      </c>
    </row>
    <row r="3646" spans="1:17" hidden="1" x14ac:dyDescent="0.3">
      <c r="A3646" t="s">
        <v>7521</v>
      </c>
      <c r="B3646" t="s">
        <v>7522</v>
      </c>
      <c r="C3646" t="str">
        <f>IFERROR(VLOOKUP(Table1[[#This Row],[Ticker]],[1]!Table2[[Symbol]:[Industry]],2,FALSE),"-")</f>
        <v>-</v>
      </c>
      <c r="D3646" t="s">
        <v>743</v>
      </c>
      <c r="E3646">
        <v>38.500961535999998</v>
      </c>
      <c r="F3646">
        <v>22.12</v>
      </c>
      <c r="G3646">
        <v>21.6389036414397</v>
      </c>
      <c r="H3646">
        <v>0.45144568267401902</v>
      </c>
      <c r="I3646">
        <v>9.2409222572812801</v>
      </c>
      <c r="J3646">
        <v>0.70085606842904002</v>
      </c>
      <c r="K3646">
        <v>21.2691740614544</v>
      </c>
      <c r="L3646">
        <v>18.956389818359401</v>
      </c>
      <c r="M3646">
        <v>45.204362990631097</v>
      </c>
      <c r="N3646">
        <v>0.43857767758735999</v>
      </c>
      <c r="O3646">
        <v>2.1699819168173602</v>
      </c>
      <c r="P3646">
        <v>58</v>
      </c>
    </row>
    <row r="3647" spans="1:17" hidden="1" x14ac:dyDescent="0.3">
      <c r="A3647" t="s">
        <v>7523</v>
      </c>
      <c r="B3647" t="s">
        <v>7524</v>
      </c>
      <c r="C3647" t="str">
        <f>IFERROR(VLOOKUP(Table1[[#This Row],[Ticker]],[1]!Table2[[Symbol]:[Industry]],2,FALSE),"-")</f>
        <v>-</v>
      </c>
      <c r="D3647" t="s">
        <v>1374</v>
      </c>
      <c r="E3647">
        <v>38.467189500000003</v>
      </c>
      <c r="F3647">
        <v>37.549999999999997</v>
      </c>
      <c r="G3647">
        <v>-51.5350782202988</v>
      </c>
      <c r="H3647">
        <v>-0.45502807535358702</v>
      </c>
      <c r="I3647">
        <v>-8.9456607975803895</v>
      </c>
      <c r="J3647">
        <v>-0.85895828969693999</v>
      </c>
      <c r="K3647">
        <v>36.326742885520602</v>
      </c>
      <c r="L3647">
        <v>37.478684821461897</v>
      </c>
      <c r="M3647">
        <v>48.059253964967098</v>
      </c>
      <c r="N3647">
        <v>0.81305309734513198</v>
      </c>
      <c r="O3647">
        <v>39.6804260985353</v>
      </c>
      <c r="P3647">
        <v>29.706390328151901</v>
      </c>
    </row>
    <row r="3648" spans="1:17" hidden="1" x14ac:dyDescent="0.3">
      <c r="A3648" t="s">
        <v>7525</v>
      </c>
      <c r="B3648" t="s">
        <v>7526</v>
      </c>
      <c r="C3648" t="str">
        <f>IFERROR(VLOOKUP(Table1[[#This Row],[Ticker]],[1]!Table2[[Symbol]:[Industry]],2,FALSE),"-")</f>
        <v>-</v>
      </c>
      <c r="D3648" t="s">
        <v>130</v>
      </c>
      <c r="E3648">
        <v>38.4633216</v>
      </c>
      <c r="F3648">
        <v>38.49</v>
      </c>
      <c r="G3648">
        <v>-53.697051211076101</v>
      </c>
      <c r="H3648">
        <v>2.5594323055094099</v>
      </c>
      <c r="I3648">
        <v>-12.944768327027401</v>
      </c>
      <c r="J3648">
        <v>3.2277418925593802</v>
      </c>
      <c r="K3648">
        <v>36.981572185929501</v>
      </c>
      <c r="L3648">
        <v>38.693730594133001</v>
      </c>
      <c r="M3648">
        <v>61.436202872421397</v>
      </c>
      <c r="N3648">
        <v>3.1542262256162199</v>
      </c>
      <c r="O3648">
        <v>46.349701221096304</v>
      </c>
      <c r="P3648">
        <v>41.403379867744299</v>
      </c>
      <c r="Q3648">
        <v>2.5522537859998001E-2</v>
      </c>
    </row>
    <row r="3649" spans="1:17" hidden="1" x14ac:dyDescent="0.3">
      <c r="A3649" t="s">
        <v>7527</v>
      </c>
      <c r="B3649" t="s">
        <v>7528</v>
      </c>
      <c r="C3649" t="str">
        <f>IFERROR(VLOOKUP(Table1[[#This Row],[Ticker]],[1]!Table2[[Symbol]:[Industry]],2,FALSE),"-")</f>
        <v>-</v>
      </c>
      <c r="D3649" t="s">
        <v>54</v>
      </c>
      <c r="E3649">
        <v>38.427751749999999</v>
      </c>
      <c r="F3649">
        <v>42.78</v>
      </c>
      <c r="G3649">
        <v>-36.153741604689699</v>
      </c>
      <c r="H3649">
        <v>7.3822466899066104</v>
      </c>
      <c r="I3649">
        <v>-26.1030422686873</v>
      </c>
      <c r="J3649">
        <v>13.2641126893578</v>
      </c>
      <c r="K3649">
        <v>42.112912108996298</v>
      </c>
      <c r="L3649">
        <v>43.1058145255816</v>
      </c>
      <c r="M3649">
        <v>62.842008098301797</v>
      </c>
      <c r="N3649">
        <v>0.43767838891907701</v>
      </c>
      <c r="O3649">
        <v>39.083683964469301</v>
      </c>
      <c r="P3649">
        <v>18.800333240766399</v>
      </c>
      <c r="Q3649">
        <v>9.1960088951521995E-2</v>
      </c>
    </row>
    <row r="3650" spans="1:17" hidden="1" x14ac:dyDescent="0.3">
      <c r="A3650" t="s">
        <v>7529</v>
      </c>
      <c r="B3650" t="s">
        <v>7530</v>
      </c>
      <c r="C3650" t="str">
        <f>IFERROR(VLOOKUP(Table1[[#This Row],[Ticker]],[1]!Table2[[Symbol]:[Industry]],2,FALSE),"-")</f>
        <v>-</v>
      </c>
      <c r="D3650" t="s">
        <v>283</v>
      </c>
      <c r="E3650">
        <v>38.409350719999999</v>
      </c>
      <c r="F3650">
        <v>38</v>
      </c>
      <c r="G3650">
        <v>22.2357551130345</v>
      </c>
      <c r="H3650">
        <v>7.3052660092418602</v>
      </c>
      <c r="I3650">
        <v>-23.7806104693178</v>
      </c>
      <c r="J3650">
        <v>6.6480445114234996</v>
      </c>
      <c r="K3650">
        <v>36.747102919919499</v>
      </c>
      <c r="L3650">
        <v>35.783744034127103</v>
      </c>
      <c r="M3650">
        <v>60.233522851750301</v>
      </c>
      <c r="N3650">
        <v>0.96855610599716302</v>
      </c>
      <c r="O3650">
        <v>69.736842105263094</v>
      </c>
      <c r="P3650">
        <v>68.8138605064415</v>
      </c>
      <c r="Q3650">
        <v>-2.2506244366875001E-2</v>
      </c>
    </row>
    <row r="3651" spans="1:17" hidden="1" x14ac:dyDescent="0.3">
      <c r="A3651" t="s">
        <v>7531</v>
      </c>
      <c r="B3651" t="s">
        <v>7532</v>
      </c>
      <c r="C3651" t="str">
        <f>IFERROR(VLOOKUP(Table1[[#This Row],[Ticker]],[1]!Table2[[Symbol]:[Industry]],2,FALSE),"-")</f>
        <v>-</v>
      </c>
      <c r="D3651" t="s">
        <v>226</v>
      </c>
      <c r="E3651">
        <v>38.349388699999999</v>
      </c>
      <c r="F3651">
        <v>54.15</v>
      </c>
      <c r="G3651">
        <v>-5.2814862662758202</v>
      </c>
      <c r="H3651">
        <v>-7.9144120480494999</v>
      </c>
      <c r="I3651">
        <v>-52.2420193409977</v>
      </c>
      <c r="J3651">
        <v>4.0065607334463103</v>
      </c>
      <c r="K3651">
        <v>59.9400231211281</v>
      </c>
      <c r="L3651">
        <v>62.606309085949697</v>
      </c>
      <c r="M3651">
        <v>54.143526543055899</v>
      </c>
      <c r="N3651">
        <v>0.87633181126331805</v>
      </c>
      <c r="O3651">
        <v>117.913204062788</v>
      </c>
      <c r="P3651">
        <v>27.262044653349001</v>
      </c>
    </row>
    <row r="3652" spans="1:17" hidden="1" x14ac:dyDescent="0.3">
      <c r="A3652" t="s">
        <v>7533</v>
      </c>
      <c r="B3652" t="s">
        <v>7534</v>
      </c>
      <c r="C3652" t="str">
        <f>IFERROR(VLOOKUP(Table1[[#This Row],[Ticker]],[1]!Table2[[Symbol]:[Industry]],2,FALSE),"-")</f>
        <v>-</v>
      </c>
      <c r="D3652" t="s">
        <v>21</v>
      </c>
      <c r="E3652">
        <v>38.347946999999998</v>
      </c>
      <c r="F3652">
        <v>125</v>
      </c>
      <c r="G3652">
        <v>-3.3739516614851999</v>
      </c>
      <c r="H3652">
        <v>-2.4080435031235701</v>
      </c>
      <c r="I3652">
        <v>8.4212859811311098</v>
      </c>
      <c r="J3652">
        <v>-0.64524317402102904</v>
      </c>
      <c r="K3652">
        <v>124.31670587168399</v>
      </c>
      <c r="L3652">
        <v>114.720932837768</v>
      </c>
      <c r="M3652">
        <v>43.356909269318102</v>
      </c>
      <c r="N3652">
        <v>0.96507549184078001</v>
      </c>
      <c r="O3652">
        <v>42.36</v>
      </c>
      <c r="P3652">
        <v>69.606512890094905</v>
      </c>
      <c r="Q3652">
        <v>-2.822371930782E-2</v>
      </c>
    </row>
    <row r="3653" spans="1:17" hidden="1" x14ac:dyDescent="0.3">
      <c r="A3653" t="s">
        <v>7535</v>
      </c>
      <c r="B3653" t="s">
        <v>7536</v>
      </c>
      <c r="C3653" t="str">
        <f>IFERROR(VLOOKUP(Table1[[#This Row],[Ticker]],[1]!Table2[[Symbol]:[Industry]],2,FALSE),"-")</f>
        <v>-</v>
      </c>
      <c r="E3653">
        <v>38.331760699999997</v>
      </c>
      <c r="F3653">
        <v>12.14</v>
      </c>
      <c r="G3653">
        <v>46.4331426311767</v>
      </c>
      <c r="H3653">
        <v>24.3011609719082</v>
      </c>
      <c r="I3653">
        <v>12.5946045778808</v>
      </c>
      <c r="J3653">
        <v>2.0275963321518198</v>
      </c>
      <c r="K3653">
        <v>11.237270769551699</v>
      </c>
      <c r="L3653">
        <v>9.7490777163500901</v>
      </c>
      <c r="M3653">
        <v>76.698104833057101</v>
      </c>
      <c r="N3653">
        <v>0.80244283403232397</v>
      </c>
      <c r="O3653">
        <v>11.9439868204283</v>
      </c>
      <c r="P3653">
        <v>97.077922077921997</v>
      </c>
    </row>
    <row r="3654" spans="1:17" hidden="1" x14ac:dyDescent="0.3">
      <c r="A3654" t="s">
        <v>7537</v>
      </c>
      <c r="B3654" t="s">
        <v>7538</v>
      </c>
      <c r="C3654" t="str">
        <f>IFERROR(VLOOKUP(Table1[[#This Row],[Ticker]],[1]!Table2[[Symbol]:[Industry]],2,FALSE),"-")</f>
        <v>-</v>
      </c>
      <c r="D3654" t="s">
        <v>124</v>
      </c>
      <c r="E3654">
        <v>38.22</v>
      </c>
      <c r="F3654">
        <v>24.9</v>
      </c>
      <c r="G3654">
        <v>80.185164893810196</v>
      </c>
      <c r="H3654">
        <v>36.928433057877101</v>
      </c>
      <c r="I3654">
        <v>23.137977508899802</v>
      </c>
      <c r="J3654">
        <v>26.580227911099101</v>
      </c>
      <c r="K3654">
        <v>19.269694725373199</v>
      </c>
      <c r="L3654">
        <v>17.306208990946701</v>
      </c>
      <c r="M3654">
        <v>94.147885198152906</v>
      </c>
      <c r="N3654">
        <v>1.6001419750186601</v>
      </c>
      <c r="O3654">
        <v>15.0200803212851</v>
      </c>
      <c r="P3654">
        <v>136.01895734597099</v>
      </c>
      <c r="Q3654">
        <v>0.102908320327616</v>
      </c>
    </row>
    <row r="3655" spans="1:17" hidden="1" x14ac:dyDescent="0.3">
      <c r="A3655" t="s">
        <v>7539</v>
      </c>
      <c r="B3655" t="s">
        <v>7540</v>
      </c>
      <c r="C3655" t="str">
        <f>IFERROR(VLOOKUP(Table1[[#This Row],[Ticker]],[1]!Table2[[Symbol]:[Industry]],2,FALSE),"-")</f>
        <v>-</v>
      </c>
      <c r="D3655" t="s">
        <v>54</v>
      </c>
      <c r="E3655">
        <v>38.213148140999998</v>
      </c>
      <c r="F3655">
        <v>16.73</v>
      </c>
      <c r="G3655">
        <v>-100.237241710121</v>
      </c>
      <c r="H3655">
        <v>-0.38588954148556698</v>
      </c>
      <c r="I3655">
        <v>-59.668098210045301</v>
      </c>
      <c r="J3655">
        <v>11.6444348201243</v>
      </c>
      <c r="K3655">
        <v>17.814420830551299</v>
      </c>
      <c r="L3655">
        <v>25.91637779573</v>
      </c>
      <c r="M3655">
        <v>75.984086922778602</v>
      </c>
      <c r="N3655">
        <v>0.34133552839249598</v>
      </c>
      <c r="O3655">
        <v>251.76329946204399</v>
      </c>
      <c r="P3655">
        <v>37.131147540983598</v>
      </c>
      <c r="Q3655">
        <v>-4.8178951848892003E-2</v>
      </c>
    </row>
    <row r="3656" spans="1:17" hidden="1" x14ac:dyDescent="0.3">
      <c r="A3656" t="s">
        <v>7541</v>
      </c>
      <c r="B3656" t="s">
        <v>7542</v>
      </c>
      <c r="C3656" t="str">
        <f>IFERROR(VLOOKUP(Table1[[#This Row],[Ticker]],[1]!Table2[[Symbol]:[Industry]],2,FALSE),"-")</f>
        <v>-</v>
      </c>
      <c r="E3656">
        <v>38.178848674999998</v>
      </c>
      <c r="F3656">
        <v>14.28</v>
      </c>
      <c r="G3656">
        <v>48.7357551130345</v>
      </c>
      <c r="H3656">
        <v>18.092746029924001</v>
      </c>
      <c r="I3656">
        <v>33.851540984686899</v>
      </c>
      <c r="J3656">
        <v>2.51667985588879</v>
      </c>
      <c r="K3656">
        <v>12.375398812645001</v>
      </c>
      <c r="L3656">
        <v>10.882200181642199</v>
      </c>
      <c r="M3656">
        <v>64.685278890049105</v>
      </c>
      <c r="N3656">
        <v>0.59528256044103001</v>
      </c>
      <c r="O3656">
        <v>10.574229691876701</v>
      </c>
    </row>
    <row r="3657" spans="1:17" hidden="1" x14ac:dyDescent="0.3">
      <c r="A3657" t="s">
        <v>7543</v>
      </c>
      <c r="B3657" t="s">
        <v>7544</v>
      </c>
      <c r="C3657" t="str">
        <f>IFERROR(VLOOKUP(Table1[[#This Row],[Ticker]],[1]!Table2[[Symbol]:[Industry]],2,FALSE),"-")</f>
        <v>-</v>
      </c>
      <c r="D3657" t="s">
        <v>139</v>
      </c>
      <c r="E3657">
        <v>38.058083224000001</v>
      </c>
      <c r="F3657">
        <v>119.09</v>
      </c>
      <c r="G3657">
        <v>164.86712572164399</v>
      </c>
      <c r="H3657">
        <v>85.790881228059206</v>
      </c>
      <c r="I3657">
        <v>49.009252674657802</v>
      </c>
      <c r="J3657">
        <v>-10.438965841306899</v>
      </c>
      <c r="K3657">
        <v>89.499450553460704</v>
      </c>
      <c r="L3657">
        <v>63.3847212041983</v>
      </c>
      <c r="M3657">
        <v>60.524206810707398</v>
      </c>
      <c r="N3657">
        <v>2.25596967782691</v>
      </c>
      <c r="O3657">
        <v>12.503148878998999</v>
      </c>
      <c r="P3657">
        <v>291.74342105263099</v>
      </c>
    </row>
    <row r="3658" spans="1:17" hidden="1" x14ac:dyDescent="0.3">
      <c r="A3658" t="s">
        <v>7545</v>
      </c>
      <c r="B3658" t="s">
        <v>7546</v>
      </c>
      <c r="C3658" t="str">
        <f>IFERROR(VLOOKUP(Table1[[#This Row],[Ticker]],[1]!Table2[[Symbol]:[Industry]],2,FALSE),"-")</f>
        <v>-</v>
      </c>
      <c r="E3658">
        <v>38.004272735000001</v>
      </c>
      <c r="F3658">
        <v>72.7</v>
      </c>
      <c r="G3658">
        <v>64.985286321178094</v>
      </c>
      <c r="H3658">
        <v>-5.7029217725930899</v>
      </c>
      <c r="I3658">
        <v>-10.7137933706664</v>
      </c>
      <c r="J3658">
        <v>12.2958542495311</v>
      </c>
      <c r="K3658">
        <v>72.493086495162203</v>
      </c>
      <c r="L3658">
        <v>65.181082690762906</v>
      </c>
      <c r="M3658">
        <v>57.299251961693102</v>
      </c>
      <c r="N3658">
        <v>0.369439441246801</v>
      </c>
      <c r="O3658">
        <v>67.702888583218694</v>
      </c>
      <c r="P3658">
        <v>120.30303030303</v>
      </c>
      <c r="Q3658">
        <v>5.2543213517094997E-2</v>
      </c>
    </row>
    <row r="3659" spans="1:17" hidden="1" x14ac:dyDescent="0.3">
      <c r="A3659" t="s">
        <v>7547</v>
      </c>
      <c r="B3659" t="s">
        <v>7548</v>
      </c>
      <c r="C3659" t="str">
        <f>IFERROR(VLOOKUP(Table1[[#This Row],[Ticker]],[1]!Table2[[Symbol]:[Industry]],2,FALSE),"-")</f>
        <v>-</v>
      </c>
      <c r="D3659" t="s">
        <v>1389</v>
      </c>
      <c r="E3659">
        <v>37.992240000000002</v>
      </c>
      <c r="F3659">
        <v>55.25</v>
      </c>
      <c r="G3659">
        <v>-58.122647376591999</v>
      </c>
      <c r="H3659">
        <v>-4.0253917378200299</v>
      </c>
      <c r="I3659">
        <v>-30.4156124145908</v>
      </c>
      <c r="J3659">
        <v>-1.8387474066354099</v>
      </c>
      <c r="K3659">
        <v>55.370404543341699</v>
      </c>
      <c r="M3659">
        <v>50.703915722600101</v>
      </c>
      <c r="N3659">
        <v>0.307147912243453</v>
      </c>
      <c r="O3659">
        <v>61.1583710407239</v>
      </c>
      <c r="P3659">
        <v>27.745664739884401</v>
      </c>
    </row>
    <row r="3660" spans="1:17" hidden="1" x14ac:dyDescent="0.3">
      <c r="A3660" t="s">
        <v>7549</v>
      </c>
      <c r="B3660" t="s">
        <v>7550</v>
      </c>
      <c r="C3660" t="str">
        <f>IFERROR(VLOOKUP(Table1[[#This Row],[Ticker]],[1]!Table2[[Symbol]:[Industry]],2,FALSE),"-")</f>
        <v>-</v>
      </c>
      <c r="D3660" t="s">
        <v>5322</v>
      </c>
      <c r="E3660">
        <v>37.955685600000002</v>
      </c>
      <c r="F3660">
        <v>143.4</v>
      </c>
      <c r="G3660">
        <v>-11.006480911810099</v>
      </c>
      <c r="H3660">
        <v>-1.6370311133479201</v>
      </c>
      <c r="I3660">
        <v>-5.4913699903483799</v>
      </c>
      <c r="J3660">
        <v>4.3021061360733803</v>
      </c>
      <c r="K3660">
        <v>142.99392377514999</v>
      </c>
      <c r="M3660">
        <v>59.055824326140097</v>
      </c>
      <c r="N3660">
        <v>0.73744493392070398</v>
      </c>
      <c r="O3660">
        <v>18.654114365411399</v>
      </c>
      <c r="P3660">
        <v>28.956834532374099</v>
      </c>
    </row>
    <row r="3661" spans="1:17" hidden="1" x14ac:dyDescent="0.3">
      <c r="A3661" t="s">
        <v>7551</v>
      </c>
      <c r="B3661" t="s">
        <v>7552</v>
      </c>
      <c r="C3661" t="str">
        <f>IFERROR(VLOOKUP(Table1[[#This Row],[Ticker]],[1]!Table2[[Symbol]:[Industry]],2,FALSE),"-")</f>
        <v>-</v>
      </c>
      <c r="D3661" t="s">
        <v>127</v>
      </c>
      <c r="E3661">
        <v>37.810589719999903</v>
      </c>
      <c r="F3661">
        <v>4.46</v>
      </c>
      <c r="G3661">
        <v>29.521469398748799</v>
      </c>
      <c r="H3661">
        <v>19.235946404967901</v>
      </c>
      <c r="I3661">
        <v>-23.107325463446699</v>
      </c>
      <c r="J3661">
        <v>9.1173399218954003</v>
      </c>
      <c r="K3661">
        <v>3.6438534736610899</v>
      </c>
      <c r="L3661">
        <v>3.76739892369373</v>
      </c>
      <c r="M3661">
        <v>82.577340085930899</v>
      </c>
      <c r="N3661">
        <v>1.59349690532039</v>
      </c>
      <c r="O3661">
        <v>43.497757847533599</v>
      </c>
      <c r="P3661">
        <v>65.185185185185105</v>
      </c>
      <c r="Q3661">
        <v>0.125429646855232</v>
      </c>
    </row>
    <row r="3662" spans="1:17" hidden="1" x14ac:dyDescent="0.3">
      <c r="A3662" t="s">
        <v>7553</v>
      </c>
      <c r="B3662" t="s">
        <v>7554</v>
      </c>
      <c r="C3662" t="str">
        <f>IFERROR(VLOOKUP(Table1[[#This Row],[Ticker]],[1]!Table2[[Symbol]:[Industry]],2,FALSE),"-")</f>
        <v>-</v>
      </c>
      <c r="D3662" t="s">
        <v>124</v>
      </c>
      <c r="E3662">
        <v>37.762500000000003</v>
      </c>
      <c r="F3662">
        <v>2.7</v>
      </c>
      <c r="G3662">
        <v>35.4151479373215</v>
      </c>
      <c r="H3662">
        <v>15.004042887572799</v>
      </c>
      <c r="I3662">
        <v>15.679958680980199</v>
      </c>
      <c r="J3662">
        <v>16.7648597964895</v>
      </c>
      <c r="K3662">
        <v>2.4752062875990699</v>
      </c>
      <c r="L3662">
        <v>2.30218864047667</v>
      </c>
      <c r="M3662">
        <v>81.833754176490501</v>
      </c>
      <c r="N3662">
        <v>1.28973085236356</v>
      </c>
      <c r="O3662">
        <v>27.037037037036999</v>
      </c>
      <c r="P3662">
        <v>127.121665133394</v>
      </c>
      <c r="Q3662">
        <v>8.1735330100923001E-2</v>
      </c>
    </row>
    <row r="3663" spans="1:17" hidden="1" x14ac:dyDescent="0.3">
      <c r="A3663" t="s">
        <v>7555</v>
      </c>
      <c r="B3663" t="s">
        <v>7556</v>
      </c>
      <c r="C3663" t="str">
        <f>IFERROR(VLOOKUP(Table1[[#This Row],[Ticker]],[1]!Table2[[Symbol]:[Industry]],2,FALSE),"-")</f>
        <v>-</v>
      </c>
      <c r="D3663" t="s">
        <v>72</v>
      </c>
      <c r="E3663">
        <v>37.755267000000003</v>
      </c>
      <c r="F3663">
        <v>0.69</v>
      </c>
      <c r="G3663">
        <v>-31.4736465963672</v>
      </c>
      <c r="H3663">
        <v>3.8861193232973199</v>
      </c>
      <c r="I3663">
        <v>-45.127733626712001</v>
      </c>
      <c r="J3663">
        <v>10.7253364451461</v>
      </c>
      <c r="K3663">
        <v>0.74759324611169098</v>
      </c>
      <c r="L3663">
        <v>0.92573445871938997</v>
      </c>
      <c r="M3663">
        <v>70.260119537918101</v>
      </c>
      <c r="N3663">
        <v>0.44500467393416399</v>
      </c>
      <c r="O3663">
        <v>162.31884057971001</v>
      </c>
      <c r="P3663">
        <v>21.052631578947299</v>
      </c>
      <c r="Q3663">
        <v>0.10970168802272599</v>
      </c>
    </row>
    <row r="3664" spans="1:17" hidden="1" x14ac:dyDescent="0.3">
      <c r="A3664" t="s">
        <v>7557</v>
      </c>
      <c r="B3664" t="s">
        <v>7558</v>
      </c>
      <c r="C3664" t="str">
        <f>IFERROR(VLOOKUP(Table1[[#This Row],[Ticker]],[1]!Table2[[Symbol]:[Industry]],2,FALSE),"-")</f>
        <v>-</v>
      </c>
      <c r="D3664" t="s">
        <v>21</v>
      </c>
      <c r="E3664">
        <v>37.698</v>
      </c>
      <c r="F3664">
        <v>122.4</v>
      </c>
      <c r="G3664">
        <v>-42.955734248667603</v>
      </c>
      <c r="H3664">
        <v>-12.447214010035999</v>
      </c>
      <c r="I3664">
        <v>-32.527733626711999</v>
      </c>
      <c r="J3664">
        <v>-10.4430996385441</v>
      </c>
      <c r="K3664">
        <v>143.19025439051401</v>
      </c>
      <c r="L3664">
        <v>150.539390283953</v>
      </c>
      <c r="M3664">
        <v>42.032644444740797</v>
      </c>
      <c r="N3664">
        <v>0.75832389580973902</v>
      </c>
      <c r="O3664">
        <v>67.483660130718903</v>
      </c>
      <c r="P3664">
        <v>18.9504373177842</v>
      </c>
    </row>
    <row r="3665" spans="1:17" hidden="1" x14ac:dyDescent="0.3">
      <c r="A3665" t="s">
        <v>7559</v>
      </c>
      <c r="B3665" t="s">
        <v>7560</v>
      </c>
      <c r="C3665" t="str">
        <f>IFERROR(VLOOKUP(Table1[[#This Row],[Ticker]],[1]!Table2[[Symbol]:[Industry]],2,FALSE),"-")</f>
        <v>-</v>
      </c>
      <c r="D3665" t="s">
        <v>359</v>
      </c>
      <c r="E3665">
        <v>37.628694000000003</v>
      </c>
      <c r="F3665">
        <v>62.88</v>
      </c>
      <c r="G3665">
        <v>381.45526730815601</v>
      </c>
      <c r="H3665">
        <v>50.375441254228598</v>
      </c>
      <c r="I3665">
        <v>533.45208099738602</v>
      </c>
      <c r="J3665">
        <v>9.2063744480160192</v>
      </c>
      <c r="K3665">
        <v>42.431098681981503</v>
      </c>
      <c r="L3665">
        <v>24.012203587395302</v>
      </c>
      <c r="M3665">
        <v>99.946536904713199</v>
      </c>
      <c r="N3665">
        <v>0.45613216141024698</v>
      </c>
      <c r="O3665">
        <v>0</v>
      </c>
      <c r="P3665">
        <v>634.57943925233599</v>
      </c>
      <c r="Q3665">
        <v>0.15962097414426499</v>
      </c>
    </row>
    <row r="3666" spans="1:17" hidden="1" x14ac:dyDescent="0.3">
      <c r="A3666" t="s">
        <v>7561</v>
      </c>
      <c r="B3666" t="s">
        <v>7562</v>
      </c>
      <c r="C3666" t="str">
        <f>IFERROR(VLOOKUP(Table1[[#This Row],[Ticker]],[1]!Table2[[Symbol]:[Industry]],2,FALSE),"-")</f>
        <v>-</v>
      </c>
      <c r="D3666" t="s">
        <v>306</v>
      </c>
      <c r="E3666">
        <v>37.375597800000001</v>
      </c>
      <c r="F3666">
        <v>84.63</v>
      </c>
      <c r="G3666">
        <v>54.214015982599697</v>
      </c>
      <c r="H3666">
        <v>-4.5209023574519902</v>
      </c>
      <c r="I3666">
        <v>-20.104847280750398</v>
      </c>
      <c r="J3666">
        <v>1.6866177388796399</v>
      </c>
      <c r="K3666">
        <v>78.624256183626102</v>
      </c>
      <c r="L3666">
        <v>74.289763884252096</v>
      </c>
      <c r="M3666">
        <v>61.488884090780203</v>
      </c>
      <c r="N3666">
        <v>0.53129735073926598</v>
      </c>
      <c r="O3666">
        <v>34.798534798534803</v>
      </c>
      <c r="P3666">
        <v>93.219178082191704</v>
      </c>
      <c r="Q3666">
        <v>2.8714588329270999E-2</v>
      </c>
    </row>
    <row r="3667" spans="1:17" hidden="1" x14ac:dyDescent="0.3">
      <c r="A3667" t="s">
        <v>7563</v>
      </c>
      <c r="B3667" t="s">
        <v>7564</v>
      </c>
      <c r="C3667" t="str">
        <f>IFERROR(VLOOKUP(Table1[[#This Row],[Ticker]],[1]!Table2[[Symbol]:[Industry]],2,FALSE),"-")</f>
        <v>-</v>
      </c>
      <c r="D3667" t="s">
        <v>743</v>
      </c>
      <c r="E3667">
        <v>37.354653050000003</v>
      </c>
      <c r="F3667">
        <v>271.45999999999998</v>
      </c>
      <c r="G3667">
        <v>1.42021362557498</v>
      </c>
      <c r="H3667">
        <v>-0.288533998354705</v>
      </c>
      <c r="I3667">
        <v>0.71277741483124402</v>
      </c>
      <c r="J3667">
        <v>-0.28191682950236202</v>
      </c>
      <c r="K3667">
        <v>262.46530444517498</v>
      </c>
      <c r="L3667">
        <v>243.50445248906601</v>
      </c>
      <c r="M3667">
        <v>62.782489239617902</v>
      </c>
      <c r="N3667">
        <v>1.02759119753982</v>
      </c>
      <c r="O3667">
        <v>1.30405952994916</v>
      </c>
      <c r="P3667">
        <v>37.170288024254603</v>
      </c>
      <c r="Q3667">
        <v>1.5022786694405E-2</v>
      </c>
    </row>
    <row r="3668" spans="1:17" hidden="1" x14ac:dyDescent="0.3">
      <c r="A3668" t="s">
        <v>7565</v>
      </c>
      <c r="B3668" t="s">
        <v>7566</v>
      </c>
      <c r="C3668" t="str">
        <f>IFERROR(VLOOKUP(Table1[[#This Row],[Ticker]],[1]!Table2[[Symbol]:[Industry]],2,FALSE),"-")</f>
        <v>-</v>
      </c>
      <c r="D3668" t="s">
        <v>602</v>
      </c>
      <c r="E3668">
        <v>37.298739959999999</v>
      </c>
      <c r="F3668">
        <v>3.71</v>
      </c>
      <c r="G3668">
        <v>-49.2870214596335</v>
      </c>
      <c r="H3668">
        <v>-1.9396152258414701</v>
      </c>
      <c r="I3668">
        <v>-35.857691432619198</v>
      </c>
      <c r="J3668">
        <v>1.62336060471166</v>
      </c>
      <c r="K3668">
        <v>3.80469604767785</v>
      </c>
      <c r="L3668">
        <v>4.4075669662193899</v>
      </c>
      <c r="M3668">
        <v>60.501445358302099</v>
      </c>
      <c r="N3668">
        <v>0.89286444597541703</v>
      </c>
      <c r="O3668">
        <v>121.024258760107</v>
      </c>
      <c r="P3668">
        <v>4.5070422535211199</v>
      </c>
      <c r="Q3668">
        <v>0.119558029715698</v>
      </c>
    </row>
    <row r="3669" spans="1:17" hidden="1" x14ac:dyDescent="0.3">
      <c r="A3669" t="s">
        <v>7567</v>
      </c>
      <c r="B3669" t="s">
        <v>7568</v>
      </c>
      <c r="C3669" t="str">
        <f>IFERROR(VLOOKUP(Table1[[#This Row],[Ticker]],[1]!Table2[[Symbol]:[Industry]],2,FALSE),"-")</f>
        <v>-</v>
      </c>
      <c r="D3669" t="s">
        <v>577</v>
      </c>
      <c r="E3669">
        <v>37.246078625000003</v>
      </c>
      <c r="F3669">
        <v>15.2</v>
      </c>
      <c r="G3669">
        <v>-76.4309115536321</v>
      </c>
      <c r="H3669">
        <v>3.2621455958753098</v>
      </c>
      <c r="I3669">
        <v>-34.127733626712001</v>
      </c>
      <c r="J3669">
        <v>-0.13572585290949801</v>
      </c>
      <c r="K3669">
        <v>14.7554564413685</v>
      </c>
      <c r="L3669">
        <v>16.772593510395101</v>
      </c>
      <c r="M3669">
        <v>63.638754041766802</v>
      </c>
      <c r="N3669">
        <v>1.0199840127897599</v>
      </c>
      <c r="O3669">
        <v>97.368421052631504</v>
      </c>
      <c r="P3669">
        <v>14.7169811320754</v>
      </c>
    </row>
    <row r="3670" spans="1:17" hidden="1" x14ac:dyDescent="0.3">
      <c r="A3670" t="s">
        <v>7569</v>
      </c>
      <c r="B3670" t="s">
        <v>7570</v>
      </c>
      <c r="C3670" t="str">
        <f>IFERROR(VLOOKUP(Table1[[#This Row],[Ticker]],[1]!Table2[[Symbol]:[Industry]],2,FALSE),"-")</f>
        <v>-</v>
      </c>
      <c r="D3670" t="s">
        <v>2598</v>
      </c>
      <c r="E3670">
        <v>37.126987440999997</v>
      </c>
      <c r="F3670">
        <v>17.77</v>
      </c>
      <c r="G3670">
        <v>92.9174593736861</v>
      </c>
      <c r="H3670">
        <v>31.568997501224999</v>
      </c>
      <c r="I3670">
        <v>103.90907618923799</v>
      </c>
      <c r="J3670">
        <v>7.4127399026886502</v>
      </c>
      <c r="K3670">
        <v>13.592289628037101</v>
      </c>
      <c r="L3670">
        <v>10.4537204738326</v>
      </c>
      <c r="M3670">
        <v>83.192208494312496</v>
      </c>
      <c r="N3670">
        <v>0.45860833490476999</v>
      </c>
      <c r="O3670">
        <v>2.70118176702307</v>
      </c>
      <c r="P3670">
        <v>159.41605839415999</v>
      </c>
    </row>
    <row r="3671" spans="1:17" hidden="1" x14ac:dyDescent="0.3">
      <c r="A3671" t="s">
        <v>7571</v>
      </c>
      <c r="B3671" t="s">
        <v>7572</v>
      </c>
      <c r="C3671" t="str">
        <f>IFERROR(VLOOKUP(Table1[[#This Row],[Ticker]],[1]!Table2[[Symbol]:[Industry]],2,FALSE),"-")</f>
        <v>-</v>
      </c>
      <c r="D3671" t="s">
        <v>139</v>
      </c>
      <c r="E3671">
        <v>37.1</v>
      </c>
      <c r="F3671">
        <v>100</v>
      </c>
      <c r="G3671">
        <v>-38.231064108933403</v>
      </c>
      <c r="H3671">
        <v>-3.7884067978307399</v>
      </c>
      <c r="I3671">
        <v>-36.578295860135803</v>
      </c>
      <c r="J3671">
        <v>6.2723152723594797</v>
      </c>
      <c r="K3671">
        <v>98.716127640137699</v>
      </c>
      <c r="L3671">
        <v>77.248784746419602</v>
      </c>
      <c r="M3671">
        <v>52.300311648503801</v>
      </c>
      <c r="N3671">
        <v>0.87940236275191097</v>
      </c>
      <c r="O3671">
        <v>33.85</v>
      </c>
      <c r="P3671">
        <v>29.115558424790098</v>
      </c>
      <c r="Q3671">
        <v>0.10003918265697399</v>
      </c>
    </row>
    <row r="3672" spans="1:17" hidden="1" x14ac:dyDescent="0.3">
      <c r="A3672" t="s">
        <v>7573</v>
      </c>
      <c r="B3672" t="s">
        <v>7574</v>
      </c>
      <c r="C3672" t="str">
        <f>IFERROR(VLOOKUP(Table1[[#This Row],[Ticker]],[1]!Table2[[Symbol]:[Industry]],2,FALSE),"-")</f>
        <v>-</v>
      </c>
      <c r="D3672" t="s">
        <v>1190</v>
      </c>
      <c r="E3672">
        <v>37.015770000000003</v>
      </c>
      <c r="F3672">
        <v>14.96</v>
      </c>
      <c r="G3672">
        <v>28.782677413740799</v>
      </c>
      <c r="H3672">
        <v>5.1677844840910696</v>
      </c>
      <c r="I3672">
        <v>54.151231502646702</v>
      </c>
      <c r="J3672">
        <v>-10.5084397038842</v>
      </c>
      <c r="K3672">
        <v>13.706370990190999</v>
      </c>
      <c r="L3672">
        <v>10.800944100167399</v>
      </c>
      <c r="M3672">
        <v>44.874168536802301</v>
      </c>
      <c r="N3672">
        <v>0.50457998673941995</v>
      </c>
      <c r="O3672">
        <v>16.978609625668401</v>
      </c>
      <c r="P3672">
        <v>142.62090401171901</v>
      </c>
      <c r="Q3672">
        <v>6.9235952811300003E-2</v>
      </c>
    </row>
    <row r="3673" spans="1:17" hidden="1" x14ac:dyDescent="0.3">
      <c r="A3673" t="s">
        <v>7575</v>
      </c>
      <c r="B3673" t="s">
        <v>7576</v>
      </c>
      <c r="C3673" t="str">
        <f>IFERROR(VLOOKUP(Table1[[#This Row],[Ticker]],[1]!Table2[[Symbol]:[Industry]],2,FALSE),"-")</f>
        <v>-</v>
      </c>
      <c r="D3673" t="s">
        <v>412</v>
      </c>
      <c r="E3673">
        <v>36.937234500000002</v>
      </c>
      <c r="F3673">
        <v>74.34</v>
      </c>
      <c r="G3673">
        <v>-41.600108264574502</v>
      </c>
      <c r="H3673">
        <v>0.41011254681905601</v>
      </c>
      <c r="I3673">
        <v>-6.38860319192941</v>
      </c>
      <c r="J3673">
        <v>0.86092966548514904</v>
      </c>
      <c r="K3673">
        <v>67.628815833842197</v>
      </c>
      <c r="L3673">
        <v>65.608812046421804</v>
      </c>
      <c r="M3673">
        <v>74.134278388135201</v>
      </c>
      <c r="N3673">
        <v>0.446893601190476</v>
      </c>
      <c r="O3673">
        <v>26.984126984126899</v>
      </c>
      <c r="P3673">
        <v>41.870229007633597</v>
      </c>
    </row>
    <row r="3674" spans="1:17" hidden="1" x14ac:dyDescent="0.3">
      <c r="A3674" t="s">
        <v>7577</v>
      </c>
      <c r="B3674" t="s">
        <v>7578</v>
      </c>
      <c r="C3674" t="str">
        <f>IFERROR(VLOOKUP(Table1[[#This Row],[Ticker]],[1]!Table2[[Symbol]:[Industry]],2,FALSE),"-")</f>
        <v>-</v>
      </c>
      <c r="D3674" t="s">
        <v>2205</v>
      </c>
      <c r="E3674">
        <v>36.865102499999999</v>
      </c>
      <c r="F3674">
        <v>191.05</v>
      </c>
      <c r="G3674">
        <v>-49.322139623807502</v>
      </c>
      <c r="H3674">
        <v>8.2654887996196997</v>
      </c>
      <c r="I3674">
        <v>-7.3362299933973203</v>
      </c>
      <c r="J3674">
        <v>9.3488713368255691</v>
      </c>
      <c r="K3674">
        <v>167.58350896593001</v>
      </c>
      <c r="M3674">
        <v>78.628503130910204</v>
      </c>
      <c r="N3674">
        <v>1.75561097256857</v>
      </c>
      <c r="O3674">
        <v>33.472912850039201</v>
      </c>
      <c r="P3674">
        <v>56.5983606557377</v>
      </c>
    </row>
    <row r="3675" spans="1:17" hidden="1" x14ac:dyDescent="0.3">
      <c r="A3675" t="s">
        <v>7579</v>
      </c>
      <c r="B3675" t="s">
        <v>7580</v>
      </c>
      <c r="C3675" t="str">
        <f>IFERROR(VLOOKUP(Table1[[#This Row],[Ticker]],[1]!Table2[[Symbol]:[Industry]],2,FALSE),"-")</f>
        <v>-</v>
      </c>
      <c r="D3675" t="s">
        <v>431</v>
      </c>
      <c r="E3675">
        <v>36.848591999999996</v>
      </c>
      <c r="F3675">
        <v>2.37</v>
      </c>
      <c r="G3675">
        <v>5.6643265416059503</v>
      </c>
      <c r="H3675">
        <v>-6.7581383797839001</v>
      </c>
      <c r="I3675">
        <v>-22.973887472865801</v>
      </c>
      <c r="J3675">
        <v>-3.57809472475875</v>
      </c>
      <c r="K3675">
        <v>2.4454742303868602</v>
      </c>
      <c r="L3675">
        <v>2.40820320020218</v>
      </c>
      <c r="M3675">
        <v>48.686868627780001</v>
      </c>
      <c r="N3675">
        <v>0.61458810956329002</v>
      </c>
      <c r="O3675">
        <v>54.008438818565303</v>
      </c>
      <c r="P3675">
        <v>43.636363636363598</v>
      </c>
      <c r="Q3675">
        <v>5.0298403982814002E-2</v>
      </c>
    </row>
    <row r="3676" spans="1:17" hidden="1" x14ac:dyDescent="0.3">
      <c r="A3676" t="s">
        <v>7581</v>
      </c>
      <c r="B3676" t="s">
        <v>7582</v>
      </c>
      <c r="C3676" t="str">
        <f>IFERROR(VLOOKUP(Table1[[#This Row],[Ticker]],[1]!Table2[[Symbol]:[Industry]],2,FALSE),"-")</f>
        <v>-</v>
      </c>
      <c r="D3676" t="s">
        <v>743</v>
      </c>
      <c r="E3676">
        <v>36.765885388999997</v>
      </c>
      <c r="F3676">
        <v>263.66000000000003</v>
      </c>
      <c r="G3676">
        <v>38.172060845518601</v>
      </c>
      <c r="H3676">
        <v>-2.0813668339562801</v>
      </c>
      <c r="I3676">
        <v>13.1643051894903</v>
      </c>
      <c r="J3676">
        <v>0.60449189724480901</v>
      </c>
      <c r="K3676">
        <v>256.93618530214002</v>
      </c>
      <c r="L3676">
        <v>224.34074281937299</v>
      </c>
      <c r="M3676">
        <v>30.790198502182001</v>
      </c>
      <c r="N3676">
        <v>0.97579052738703997</v>
      </c>
      <c r="O3676">
        <v>5.0595463854964597</v>
      </c>
      <c r="P3676">
        <v>68.645260330049894</v>
      </c>
    </row>
    <row r="3677" spans="1:17" hidden="1" x14ac:dyDescent="0.3">
      <c r="A3677" t="s">
        <v>7583</v>
      </c>
      <c r="B3677" t="s">
        <v>7584</v>
      </c>
      <c r="C3677" t="str">
        <f>IFERROR(VLOOKUP(Table1[[#This Row],[Ticker]],[1]!Table2[[Symbol]:[Industry]],2,FALSE),"-")</f>
        <v>-</v>
      </c>
      <c r="D3677" t="s">
        <v>51</v>
      </c>
      <c r="E3677">
        <v>36.47</v>
      </c>
      <c r="F3677">
        <v>36.25</v>
      </c>
      <c r="G3677">
        <v>-27.651568830627401</v>
      </c>
      <c r="H3677">
        <v>-5.5044465264735498</v>
      </c>
      <c r="I3677">
        <v>-21.582418334396401</v>
      </c>
      <c r="J3677">
        <v>3.2697473007556801</v>
      </c>
      <c r="K3677">
        <v>36.955475833063197</v>
      </c>
      <c r="L3677">
        <v>37.531970278094697</v>
      </c>
      <c r="M3677">
        <v>59.598314046596897</v>
      </c>
      <c r="N3677">
        <v>0.61870732002560103</v>
      </c>
      <c r="O3677">
        <v>69.655172413793096</v>
      </c>
      <c r="P3677">
        <v>20.5921490352628</v>
      </c>
      <c r="Q3677">
        <v>2.9963321886272001E-2</v>
      </c>
    </row>
    <row r="3678" spans="1:17" hidden="1" x14ac:dyDescent="0.3">
      <c r="A3678" t="s">
        <v>7585</v>
      </c>
      <c r="B3678" t="s">
        <v>7586</v>
      </c>
      <c r="C3678" t="str">
        <f>IFERROR(VLOOKUP(Table1[[#This Row],[Ticker]],[1]!Table2[[Symbol]:[Industry]],2,FALSE),"-")</f>
        <v>-</v>
      </c>
      <c r="D3678" t="s">
        <v>971</v>
      </c>
      <c r="E3678">
        <v>36.390248800000002</v>
      </c>
      <c r="F3678">
        <v>1.7</v>
      </c>
      <c r="G3678">
        <v>-1.9446960147850401</v>
      </c>
      <c r="H3678">
        <v>7.6607999272462202</v>
      </c>
      <c r="I3678">
        <v>-1.5449521697583799</v>
      </c>
      <c r="J3678">
        <v>10.1109296654851</v>
      </c>
      <c r="K3678">
        <v>1.6185591753500099</v>
      </c>
      <c r="L3678">
        <v>1.5963474209061299</v>
      </c>
      <c r="M3678">
        <v>74.6332019443185</v>
      </c>
      <c r="N3678">
        <v>1.3177265693239</v>
      </c>
      <c r="O3678">
        <v>16.470588235294102</v>
      </c>
      <c r="P3678">
        <v>54.545454545454497</v>
      </c>
      <c r="Q3678">
        <v>-6.9253183113650002E-2</v>
      </c>
    </row>
    <row r="3679" spans="1:17" hidden="1" x14ac:dyDescent="0.3">
      <c r="A3679" t="s">
        <v>7587</v>
      </c>
      <c r="B3679" t="s">
        <v>7588</v>
      </c>
      <c r="C3679" t="str">
        <f>IFERROR(VLOOKUP(Table1[[#This Row],[Ticker]],[1]!Table2[[Symbol]:[Industry]],2,FALSE),"-")</f>
        <v>-</v>
      </c>
      <c r="D3679" t="s">
        <v>412</v>
      </c>
      <c r="E3679">
        <v>36.031500000000001</v>
      </c>
      <c r="F3679">
        <v>24.04</v>
      </c>
      <c r="G3679">
        <v>275.63204516362401</v>
      </c>
      <c r="H3679">
        <v>-5.4495900124120196</v>
      </c>
      <c r="I3679">
        <v>115.480671339859</v>
      </c>
      <c r="J3679">
        <v>19.650403349695601</v>
      </c>
      <c r="K3679">
        <v>20.469590492927701</v>
      </c>
      <c r="L3679">
        <v>13.943834258938301</v>
      </c>
      <c r="M3679">
        <v>54.008161144329797</v>
      </c>
      <c r="N3679">
        <v>1.2520521010129599</v>
      </c>
      <c r="O3679">
        <v>28.660565723793599</v>
      </c>
      <c r="P3679">
        <v>350.18726591760299</v>
      </c>
      <c r="Q3679">
        <v>0.104704473214525</v>
      </c>
    </row>
    <row r="3680" spans="1:17" hidden="1" x14ac:dyDescent="0.3">
      <c r="A3680" t="s">
        <v>7589</v>
      </c>
      <c r="B3680" t="s">
        <v>7590</v>
      </c>
      <c r="C3680" t="str">
        <f>IFERROR(VLOOKUP(Table1[[#This Row],[Ticker]],[1]!Table2[[Symbol]:[Industry]],2,FALSE),"-")</f>
        <v>-</v>
      </c>
      <c r="D3680" t="s">
        <v>1539</v>
      </c>
      <c r="E3680">
        <v>36.011414330000001</v>
      </c>
      <c r="F3680">
        <v>0.86</v>
      </c>
      <c r="G3680">
        <v>-29.7642448869654</v>
      </c>
      <c r="H3680">
        <v>-6.4313409941630004</v>
      </c>
      <c r="I3680">
        <v>-37.342019340997702</v>
      </c>
      <c r="J3680">
        <v>-2.3018610321892701</v>
      </c>
      <c r="K3680">
        <v>0.87587759958437095</v>
      </c>
      <c r="L3680">
        <v>0.92111335811557404</v>
      </c>
      <c r="M3680">
        <v>34.990538349563401</v>
      </c>
      <c r="N3680">
        <v>0.89385897164175299</v>
      </c>
      <c r="O3680">
        <v>56.976744186046503</v>
      </c>
      <c r="P3680">
        <v>7.4999999999999902</v>
      </c>
      <c r="Q3680">
        <v>9.4804854300700007E-3</v>
      </c>
    </row>
    <row r="3681" spans="1:17" hidden="1" x14ac:dyDescent="0.3">
      <c r="A3681" t="s">
        <v>7591</v>
      </c>
      <c r="B3681" t="s">
        <v>7592</v>
      </c>
      <c r="C3681" t="str">
        <f>IFERROR(VLOOKUP(Table1[[#This Row],[Ticker]],[1]!Table2[[Symbol]:[Industry]],2,FALSE),"-")</f>
        <v>-</v>
      </c>
      <c r="D3681" t="s">
        <v>1366</v>
      </c>
      <c r="E3681">
        <v>36.007960750000002</v>
      </c>
      <c r="F3681">
        <v>32.299999999999997</v>
      </c>
      <c r="G3681">
        <v>-70.225074380053002</v>
      </c>
      <c r="H3681">
        <v>-15.4285224212509</v>
      </c>
      <c r="I3681">
        <v>-40.801967451910599</v>
      </c>
      <c r="J3681">
        <v>-1.1390703345148501</v>
      </c>
      <c r="K3681">
        <v>33.499719474232101</v>
      </c>
      <c r="M3681">
        <v>40.431495784166501</v>
      </c>
      <c r="N3681">
        <v>0.96787330316742004</v>
      </c>
      <c r="O3681">
        <v>82.043343653250702</v>
      </c>
      <c r="P3681">
        <v>10.427350427350399</v>
      </c>
    </row>
    <row r="3682" spans="1:17" hidden="1" x14ac:dyDescent="0.3">
      <c r="A3682" t="s">
        <v>7593</v>
      </c>
      <c r="B3682" t="s">
        <v>7594</v>
      </c>
      <c r="C3682" t="str">
        <f>IFERROR(VLOOKUP(Table1[[#This Row],[Ticker]],[1]!Table2[[Symbol]:[Industry]],2,FALSE),"-")</f>
        <v>-</v>
      </c>
      <c r="D3682" t="s">
        <v>785</v>
      </c>
      <c r="E3682">
        <v>35.936864999999997</v>
      </c>
      <c r="F3682">
        <v>39</v>
      </c>
      <c r="G3682">
        <v>88.112850085101499</v>
      </c>
      <c r="H3682">
        <v>-4.1366550038248304</v>
      </c>
      <c r="I3682">
        <v>49.394278951904298</v>
      </c>
      <c r="J3682">
        <v>-1.0140703345148501</v>
      </c>
      <c r="K3682">
        <v>37.281008608878402</v>
      </c>
      <c r="L3682">
        <v>28.862790691517901</v>
      </c>
      <c r="M3682">
        <v>47.144769863110199</v>
      </c>
      <c r="N3682">
        <v>1.38636363636363</v>
      </c>
      <c r="O3682">
        <v>15.3846153846153</v>
      </c>
      <c r="P3682">
        <v>155.73770491803199</v>
      </c>
    </row>
    <row r="3683" spans="1:17" hidden="1" x14ac:dyDescent="0.3">
      <c r="A3683" t="s">
        <v>7595</v>
      </c>
      <c r="B3683" t="s">
        <v>7596</v>
      </c>
      <c r="C3683" t="str">
        <f>IFERROR(VLOOKUP(Table1[[#This Row],[Ticker]],[1]!Table2[[Symbol]:[Industry]],2,FALSE),"-")</f>
        <v>-</v>
      </c>
      <c r="D3683" t="s">
        <v>412</v>
      </c>
      <c r="E3683">
        <v>35.922319125000001</v>
      </c>
      <c r="F3683">
        <v>114.55</v>
      </c>
      <c r="G3683">
        <v>-29.7642448869654</v>
      </c>
      <c r="H3683">
        <v>-33.855424096479503</v>
      </c>
      <c r="I3683">
        <v>94.905113088616403</v>
      </c>
      <c r="J3683">
        <v>-10.6278387311066</v>
      </c>
      <c r="K3683">
        <v>101.09200060006999</v>
      </c>
      <c r="M3683">
        <v>10.7055775050282</v>
      </c>
      <c r="N3683">
        <v>6.4784864205065601E-2</v>
      </c>
      <c r="O3683">
        <v>58.358795285901301</v>
      </c>
    </row>
    <row r="3684" spans="1:17" hidden="1" x14ac:dyDescent="0.3">
      <c r="A3684" t="s">
        <v>7597</v>
      </c>
      <c r="B3684" t="s">
        <v>7598</v>
      </c>
      <c r="C3684" t="str">
        <f>IFERROR(VLOOKUP(Table1[[#This Row],[Ticker]],[1]!Table2[[Symbol]:[Industry]],2,FALSE),"-")</f>
        <v>-</v>
      </c>
      <c r="D3684" t="s">
        <v>412</v>
      </c>
      <c r="E3684">
        <v>35.8868218</v>
      </c>
      <c r="F3684">
        <v>60.58</v>
      </c>
      <c r="G3684">
        <v>150.49346335049401</v>
      </c>
      <c r="H3684">
        <v>4.2492585909804301</v>
      </c>
      <c r="I3684">
        <v>42.450193486236998</v>
      </c>
      <c r="J3684">
        <v>6.9558228201392502</v>
      </c>
      <c r="K3684">
        <v>51.605380058439003</v>
      </c>
      <c r="L3684">
        <v>39.213186030491499</v>
      </c>
      <c r="M3684">
        <v>74.888097850380603</v>
      </c>
      <c r="N3684">
        <v>0.50818582938567802</v>
      </c>
      <c r="O3684">
        <v>12.248266754704501</v>
      </c>
      <c r="P3684">
        <v>188.47619047619</v>
      </c>
      <c r="Q3684">
        <v>9.3802868784744003E-2</v>
      </c>
    </row>
    <row r="3685" spans="1:17" hidden="1" x14ac:dyDescent="0.3">
      <c r="A3685" t="s">
        <v>7599</v>
      </c>
      <c r="B3685" t="s">
        <v>7600</v>
      </c>
      <c r="C3685" t="str">
        <f>IFERROR(VLOOKUP(Table1[[#This Row],[Ticker]],[1]!Table2[[Symbol]:[Industry]],2,FALSE),"-")</f>
        <v>-</v>
      </c>
      <c r="D3685" t="s">
        <v>412</v>
      </c>
      <c r="E3685">
        <v>35.846640000000001</v>
      </c>
      <c r="F3685">
        <v>0.87</v>
      </c>
      <c r="G3685">
        <v>-18.225783348503899</v>
      </c>
      <c r="H3685">
        <v>-0.87578543860743996</v>
      </c>
      <c r="I3685">
        <v>-26.2489457479241</v>
      </c>
      <c r="J3685">
        <v>-4.3648767861277502</v>
      </c>
      <c r="K3685">
        <v>0.92015079628520302</v>
      </c>
      <c r="L3685">
        <v>0.93210489459516799</v>
      </c>
      <c r="M3685">
        <v>46.080054773941001</v>
      </c>
      <c r="N3685">
        <v>1.55458514400725</v>
      </c>
      <c r="O3685">
        <v>41.379310344827502</v>
      </c>
      <c r="P3685">
        <v>17.567567567567501</v>
      </c>
      <c r="Q3685">
        <v>0.110103558002833</v>
      </c>
    </row>
    <row r="3686" spans="1:17" hidden="1" x14ac:dyDescent="0.3">
      <c r="A3686" t="s">
        <v>7601</v>
      </c>
      <c r="B3686" t="s">
        <v>7602</v>
      </c>
      <c r="C3686" t="str">
        <f>IFERROR(VLOOKUP(Table1[[#This Row],[Ticker]],[1]!Table2[[Symbol]:[Industry]],2,FALSE),"-")</f>
        <v>-</v>
      </c>
      <c r="D3686" t="s">
        <v>412</v>
      </c>
      <c r="E3686">
        <v>35.819783999999999</v>
      </c>
      <c r="F3686">
        <v>0.99</v>
      </c>
      <c r="G3686">
        <v>22.5434474207268</v>
      </c>
      <c r="H3686">
        <v>3.37953371032873</v>
      </c>
      <c r="I3686">
        <v>-24.9385444375228</v>
      </c>
      <c r="J3686">
        <v>3.1162488144213198</v>
      </c>
      <c r="K3686">
        <v>0.95500019516634205</v>
      </c>
      <c r="L3686">
        <v>0.96080722414301001</v>
      </c>
      <c r="M3686">
        <v>79.799995731182506</v>
      </c>
      <c r="N3686">
        <v>0.73622746698267605</v>
      </c>
      <c r="O3686">
        <v>33.3333333333333</v>
      </c>
      <c r="P3686">
        <v>67.796610169491501</v>
      </c>
      <c r="Q3686">
        <v>6.3744686839517006E-2</v>
      </c>
    </row>
    <row r="3687" spans="1:17" hidden="1" x14ac:dyDescent="0.3">
      <c r="A3687" t="s">
        <v>7603</v>
      </c>
      <c r="B3687" t="s">
        <v>7604</v>
      </c>
      <c r="C3687" t="str">
        <f>IFERROR(VLOOKUP(Table1[[#This Row],[Ticker]],[1]!Table2[[Symbol]:[Industry]],2,FALSE),"-")</f>
        <v>-</v>
      </c>
      <c r="D3687" t="s">
        <v>248</v>
      </c>
      <c r="E3687">
        <v>35.701298999999999</v>
      </c>
      <c r="F3687">
        <v>27.73</v>
      </c>
      <c r="G3687">
        <v>33.353402171858001</v>
      </c>
      <c r="H3687">
        <v>8.5209663015317698</v>
      </c>
      <c r="I3687">
        <v>17.919885420907001</v>
      </c>
      <c r="J3687">
        <v>-11.0435289332409</v>
      </c>
      <c r="K3687">
        <v>26.362473816028601</v>
      </c>
      <c r="L3687">
        <v>22.069361342440999</v>
      </c>
      <c r="M3687">
        <v>51.096371613662697</v>
      </c>
      <c r="N3687">
        <v>0.65129710115404404</v>
      </c>
      <c r="O3687">
        <v>13.631446087270101</v>
      </c>
      <c r="P3687">
        <v>96.6666666666666</v>
      </c>
      <c r="Q3687">
        <v>0.107093422113717</v>
      </c>
    </row>
    <row r="3688" spans="1:17" hidden="1" x14ac:dyDescent="0.3">
      <c r="A3688" t="s">
        <v>7605</v>
      </c>
      <c r="B3688" t="s">
        <v>7606</v>
      </c>
      <c r="C3688" t="str">
        <f>IFERROR(VLOOKUP(Table1[[#This Row],[Ticker]],[1]!Table2[[Symbol]:[Industry]],2,FALSE),"-")</f>
        <v>-</v>
      </c>
      <c r="D3688" t="s">
        <v>3532</v>
      </c>
      <c r="E3688">
        <v>35.666400000000003</v>
      </c>
      <c r="F3688">
        <v>41.34</v>
      </c>
      <c r="G3688">
        <v>424.39125109158601</v>
      </c>
      <c r="H3688">
        <v>50.186458318381</v>
      </c>
      <c r="I3688">
        <v>342.16365710176399</v>
      </c>
      <c r="J3688">
        <v>9.1766618375047404</v>
      </c>
      <c r="K3688">
        <v>26.7538734897465</v>
      </c>
      <c r="L3688">
        <v>13.2769054313409</v>
      </c>
      <c r="M3688">
        <v>100</v>
      </c>
      <c r="N3688">
        <v>1.72396353141099</v>
      </c>
      <c r="O3688">
        <v>0</v>
      </c>
      <c r="P3688">
        <v>454.15549597855198</v>
      </c>
      <c r="Q3688">
        <v>0.21804194279815101</v>
      </c>
    </row>
    <row r="3689" spans="1:17" hidden="1" x14ac:dyDescent="0.3">
      <c r="A3689" t="s">
        <v>7607</v>
      </c>
      <c r="B3689" t="s">
        <v>7608</v>
      </c>
      <c r="C3689" t="str">
        <f>IFERROR(VLOOKUP(Table1[[#This Row],[Ticker]],[1]!Table2[[Symbol]:[Industry]],2,FALSE),"-")</f>
        <v>-</v>
      </c>
      <c r="D3689" t="s">
        <v>632</v>
      </c>
      <c r="E3689">
        <v>35.611559200000002</v>
      </c>
      <c r="F3689">
        <v>33</v>
      </c>
      <c r="G3689">
        <v>-25.0688134148842</v>
      </c>
      <c r="H3689">
        <v>-6.7451099125830698</v>
      </c>
      <c r="I3689">
        <v>-34.127733626712001</v>
      </c>
      <c r="J3689">
        <v>-20.186689382133899</v>
      </c>
      <c r="K3689">
        <v>37.8499930799805</v>
      </c>
      <c r="L3689">
        <v>37.411289333142101</v>
      </c>
      <c r="M3689">
        <v>18.921608099306098</v>
      </c>
      <c r="N3689">
        <v>2.9967665961438601</v>
      </c>
      <c r="O3689">
        <v>67.575757575757507</v>
      </c>
      <c r="P3689">
        <v>6.8306895435415997</v>
      </c>
    </row>
    <row r="3690" spans="1:17" hidden="1" x14ac:dyDescent="0.3">
      <c r="A3690" t="s">
        <v>7609</v>
      </c>
      <c r="B3690" t="s">
        <v>7610</v>
      </c>
      <c r="C3690" t="str">
        <f>IFERROR(VLOOKUP(Table1[[#This Row],[Ticker]],[1]!Table2[[Symbol]:[Industry]],2,FALSE),"-")</f>
        <v>-</v>
      </c>
      <c r="D3690" t="s">
        <v>139</v>
      </c>
      <c r="E3690">
        <v>35.550800000000002</v>
      </c>
      <c r="F3690">
        <v>281</v>
      </c>
      <c r="G3690">
        <v>587.43840952855203</v>
      </c>
      <c r="H3690">
        <v>90.130210564057407</v>
      </c>
      <c r="I3690">
        <v>115.260021475328</v>
      </c>
      <c r="J3690">
        <v>-2.39617383029581</v>
      </c>
      <c r="K3690">
        <v>191.57847117051799</v>
      </c>
      <c r="L3690">
        <v>127.694287761062</v>
      </c>
      <c r="M3690">
        <v>76.659040822087604</v>
      </c>
      <c r="N3690">
        <v>3.3837549009402799</v>
      </c>
      <c r="O3690">
        <v>10.5338078291814</v>
      </c>
      <c r="P3690">
        <v>617.20265441551805</v>
      </c>
    </row>
    <row r="3691" spans="1:17" hidden="1" x14ac:dyDescent="0.3">
      <c r="A3691" t="s">
        <v>7611</v>
      </c>
      <c r="B3691" t="s">
        <v>7612</v>
      </c>
      <c r="C3691" t="str">
        <f>IFERROR(VLOOKUP(Table1[[#This Row],[Ticker]],[1]!Table2[[Symbol]:[Industry]],2,FALSE),"-")</f>
        <v>-</v>
      </c>
      <c r="D3691" t="s">
        <v>1187</v>
      </c>
      <c r="E3691">
        <v>35.398479999999999</v>
      </c>
      <c r="F3691">
        <v>92</v>
      </c>
      <c r="G3691">
        <v>47.192862249022198</v>
      </c>
      <c r="H3691">
        <v>28.739599176777102</v>
      </c>
      <c r="I3691">
        <v>31.7188104443089</v>
      </c>
      <c r="J3691">
        <v>9.72092726486459E-2</v>
      </c>
      <c r="K3691">
        <v>78.779357562164407</v>
      </c>
      <c r="L3691">
        <v>65.768147605192198</v>
      </c>
      <c r="M3691">
        <v>45.888485238642801</v>
      </c>
      <c r="N3691">
        <v>1.86518393442257</v>
      </c>
      <c r="O3691">
        <v>36.956521739130402</v>
      </c>
      <c r="P3691">
        <v>89.651618223046796</v>
      </c>
      <c r="Q3691">
        <v>7.4749055284762E-2</v>
      </c>
    </row>
    <row r="3692" spans="1:17" hidden="1" x14ac:dyDescent="0.3">
      <c r="A3692" t="s">
        <v>7613</v>
      </c>
      <c r="B3692" t="s">
        <v>7614</v>
      </c>
      <c r="C3692" t="str">
        <f>IFERROR(VLOOKUP(Table1[[#This Row],[Ticker]],[1]!Table2[[Symbol]:[Industry]],2,FALSE),"-")</f>
        <v>-</v>
      </c>
      <c r="D3692" t="s">
        <v>1357</v>
      </c>
      <c r="E3692">
        <v>35.335546641000001</v>
      </c>
      <c r="F3692">
        <v>999.99</v>
      </c>
      <c r="G3692">
        <v>-29.7642448869654</v>
      </c>
      <c r="H3692">
        <v>-0.87578543860743996</v>
      </c>
      <c r="I3692">
        <v>-14.127733626712001</v>
      </c>
      <c r="J3692">
        <v>-1.1380703245147501</v>
      </c>
      <c r="K3692">
        <v>999.99300293690203</v>
      </c>
      <c r="L3692">
        <v>999.99286169965296</v>
      </c>
      <c r="M3692">
        <v>45.349584451913898</v>
      </c>
      <c r="N3692">
        <v>0.94620550100410705</v>
      </c>
      <c r="O3692">
        <v>4.5010450104500999</v>
      </c>
      <c r="P3692">
        <v>0.88171500630516098</v>
      </c>
      <c r="Q3692">
        <v>-0.10191173764686701</v>
      </c>
    </row>
    <row r="3693" spans="1:17" hidden="1" x14ac:dyDescent="0.3">
      <c r="A3693" t="s">
        <v>7615</v>
      </c>
      <c r="B3693" t="s">
        <v>7616</v>
      </c>
      <c r="C3693" t="str">
        <f>IFERROR(VLOOKUP(Table1[[#This Row],[Ticker]],[1]!Table2[[Symbol]:[Industry]],2,FALSE),"-")</f>
        <v>-</v>
      </c>
      <c r="D3693" t="s">
        <v>139</v>
      </c>
      <c r="E3693">
        <v>35.300699999999999</v>
      </c>
      <c r="F3693">
        <v>30.5</v>
      </c>
      <c r="G3693">
        <v>-38.034921578694799</v>
      </c>
      <c r="I3693">
        <v>-18.215783941177399</v>
      </c>
      <c r="M3693">
        <v>0</v>
      </c>
      <c r="N3693">
        <v>1</v>
      </c>
      <c r="O3693">
        <v>9.01639344262294</v>
      </c>
      <c r="P3693">
        <v>0</v>
      </c>
    </row>
    <row r="3694" spans="1:17" hidden="1" x14ac:dyDescent="0.3">
      <c r="A3694" t="s">
        <v>7617</v>
      </c>
      <c r="B3694" t="s">
        <v>7618</v>
      </c>
      <c r="C3694" t="str">
        <f>IFERROR(VLOOKUP(Table1[[#This Row],[Ticker]],[1]!Table2[[Symbol]:[Industry]],2,FALSE),"-")</f>
        <v>-</v>
      </c>
      <c r="D3694" t="s">
        <v>473</v>
      </c>
      <c r="E3694">
        <v>35.288068932000002</v>
      </c>
      <c r="F3694">
        <v>5.31</v>
      </c>
      <c r="G3694">
        <v>-58.964244886965403</v>
      </c>
      <c r="H3694">
        <v>-8.2962801382540796</v>
      </c>
      <c r="I3694">
        <v>-49.371636065736404</v>
      </c>
      <c r="J3694">
        <v>-3.9220016888747602</v>
      </c>
      <c r="K3694">
        <v>5.88920263889589</v>
      </c>
      <c r="L3694">
        <v>8.4514806034950798</v>
      </c>
      <c r="M3694">
        <v>41.685370989890899</v>
      </c>
      <c r="N3694">
        <v>0.26760936370912303</v>
      </c>
      <c r="O3694">
        <v>107.156308851224</v>
      </c>
      <c r="P3694">
        <v>6.1999999999999797</v>
      </c>
      <c r="Q3694">
        <v>-0.222726920718095</v>
      </c>
    </row>
    <row r="3695" spans="1:17" hidden="1" x14ac:dyDescent="0.3">
      <c r="A3695" t="s">
        <v>7619</v>
      </c>
      <c r="B3695" t="s">
        <v>7620</v>
      </c>
      <c r="C3695" t="str">
        <f>IFERROR(VLOOKUP(Table1[[#This Row],[Ticker]],[1]!Table2[[Symbol]:[Industry]],2,FALSE),"-")</f>
        <v>-</v>
      </c>
      <c r="E3695">
        <v>35.271971999999998</v>
      </c>
      <c r="F3695">
        <v>5.55</v>
      </c>
      <c r="G3695">
        <v>-44.379629502350099</v>
      </c>
      <c r="H3695">
        <v>-2.1280215745645101</v>
      </c>
      <c r="I3695">
        <v>-54.321699143953303</v>
      </c>
      <c r="J3695">
        <v>-5.1390703345148498</v>
      </c>
      <c r="K3695">
        <v>6.0425197021605896</v>
      </c>
      <c r="L3695">
        <v>5.5195224745991602</v>
      </c>
      <c r="M3695">
        <v>35.541385514422501</v>
      </c>
      <c r="N3695">
        <v>1.3685260325825299</v>
      </c>
      <c r="O3695">
        <v>75.495495495495504</v>
      </c>
      <c r="P3695">
        <v>5.5133079847908801</v>
      </c>
    </row>
    <row r="3696" spans="1:17" hidden="1" x14ac:dyDescent="0.3">
      <c r="A3696" t="s">
        <v>7621</v>
      </c>
      <c r="B3696" t="s">
        <v>7622</v>
      </c>
      <c r="C3696" t="str">
        <f>IFERROR(VLOOKUP(Table1[[#This Row],[Ticker]],[1]!Table2[[Symbol]:[Industry]],2,FALSE),"-")</f>
        <v>-</v>
      </c>
      <c r="D3696" t="s">
        <v>1389</v>
      </c>
      <c r="E3696">
        <v>35.236303739999997</v>
      </c>
      <c r="F3696">
        <v>8.75</v>
      </c>
      <c r="G3696">
        <v>116.714628352471</v>
      </c>
      <c r="H3696">
        <v>-6.0719678352140098</v>
      </c>
      <c r="I3696">
        <v>-8.32362238124648</v>
      </c>
      <c r="J3696">
        <v>-1.3622846202291501</v>
      </c>
      <c r="K3696">
        <v>8.9771928768682905</v>
      </c>
      <c r="L3696">
        <v>8.4100113280996993</v>
      </c>
      <c r="M3696">
        <v>46.073678457646899</v>
      </c>
      <c r="N3696">
        <v>0.85253628482717803</v>
      </c>
      <c r="O3696">
        <v>31.428571428571399</v>
      </c>
      <c r="P3696">
        <v>155.102040816326</v>
      </c>
      <c r="Q3696">
        <v>8.0096636952277006E-2</v>
      </c>
    </row>
    <row r="3697" spans="1:17" hidden="1" x14ac:dyDescent="0.3">
      <c r="A3697" t="s">
        <v>7623</v>
      </c>
      <c r="B3697" t="s">
        <v>7624</v>
      </c>
      <c r="C3697" t="str">
        <f>IFERROR(VLOOKUP(Table1[[#This Row],[Ticker]],[1]!Table2[[Symbol]:[Industry]],2,FALSE),"-")</f>
        <v>-</v>
      </c>
      <c r="D3697" t="s">
        <v>1711</v>
      </c>
      <c r="E3697">
        <v>35.185825000000001</v>
      </c>
      <c r="F3697">
        <v>36.53</v>
      </c>
      <c r="G3697">
        <v>48.343994996018402</v>
      </c>
      <c r="H3697">
        <v>8.6921157959604596</v>
      </c>
      <c r="I3697">
        <v>8.0870539276539795</v>
      </c>
      <c r="J3697">
        <v>-2.52795922340374</v>
      </c>
      <c r="K3697">
        <v>33.139660571827001</v>
      </c>
      <c r="L3697">
        <v>29.080116001900301</v>
      </c>
      <c r="M3697">
        <v>56.474060434078801</v>
      </c>
      <c r="N3697">
        <v>0.62571162489371102</v>
      </c>
      <c r="O3697">
        <v>9.4442923624418196</v>
      </c>
      <c r="P3697">
        <v>96.927223719676505</v>
      </c>
      <c r="Q3697">
        <v>0.12359038212988201</v>
      </c>
    </row>
    <row r="3698" spans="1:17" hidden="1" x14ac:dyDescent="0.3">
      <c r="A3698" t="s">
        <v>7625</v>
      </c>
      <c r="B3698" t="s">
        <v>7626</v>
      </c>
      <c r="C3698" t="str">
        <f>IFERROR(VLOOKUP(Table1[[#This Row],[Ticker]],[1]!Table2[[Symbol]:[Industry]],2,FALSE),"-")</f>
        <v>-</v>
      </c>
      <c r="D3698" t="s">
        <v>359</v>
      </c>
      <c r="E3698">
        <v>35.146498700000002</v>
      </c>
      <c r="F3698">
        <v>85.85</v>
      </c>
      <c r="G3698">
        <v>-44.7642448869654</v>
      </c>
      <c r="H3698">
        <v>-3.9636450409622102</v>
      </c>
      <c r="I3698">
        <v>-19.255372039796299</v>
      </c>
      <c r="J3698">
        <v>0.895779390663483</v>
      </c>
      <c r="K3698">
        <v>88.181948442906304</v>
      </c>
      <c r="L3698">
        <v>90.643636825698493</v>
      </c>
      <c r="M3698">
        <v>52.306928267712301</v>
      </c>
      <c r="N3698">
        <v>0.75956907477820002</v>
      </c>
      <c r="O3698">
        <v>33.954571927780997</v>
      </c>
      <c r="P3698">
        <v>10.0641025641025</v>
      </c>
      <c r="Q3698">
        <v>-1.9774536253496001E-2</v>
      </c>
    </row>
    <row r="3699" spans="1:17" hidden="1" x14ac:dyDescent="0.3">
      <c r="A3699" t="s">
        <v>7627</v>
      </c>
      <c r="B3699" t="s">
        <v>7628</v>
      </c>
      <c r="C3699" t="str">
        <f>IFERROR(VLOOKUP(Table1[[#This Row],[Ticker]],[1]!Table2[[Symbol]:[Industry]],2,FALSE),"-")</f>
        <v>-</v>
      </c>
      <c r="D3699" t="s">
        <v>528</v>
      </c>
      <c r="E3699">
        <v>34.990025000000003</v>
      </c>
      <c r="F3699">
        <v>63.9</v>
      </c>
      <c r="G3699">
        <v>20.588696289505101</v>
      </c>
      <c r="H3699">
        <v>33.048968729840603</v>
      </c>
      <c r="I3699">
        <v>-37.287906786885102</v>
      </c>
      <c r="J3699">
        <v>9.1796477496548903</v>
      </c>
      <c r="K3699">
        <v>55.886893792029397</v>
      </c>
      <c r="L3699">
        <v>54.879261306204299</v>
      </c>
      <c r="M3699">
        <v>83.543617604547705</v>
      </c>
      <c r="N3699">
        <v>2.0286403503100101</v>
      </c>
      <c r="O3699">
        <v>36.118935837245701</v>
      </c>
      <c r="P3699">
        <v>62.9686304514154</v>
      </c>
      <c r="Q3699">
        <v>3.3530551393493001E-2</v>
      </c>
    </row>
    <row r="3700" spans="1:17" hidden="1" x14ac:dyDescent="0.3">
      <c r="A3700" t="s">
        <v>7629</v>
      </c>
      <c r="B3700" t="s">
        <v>7630</v>
      </c>
      <c r="C3700" t="str">
        <f>IFERROR(VLOOKUP(Table1[[#This Row],[Ticker]],[1]!Table2[[Symbol]:[Industry]],2,FALSE),"-")</f>
        <v>-</v>
      </c>
      <c r="D3700" t="s">
        <v>528</v>
      </c>
      <c r="E3700">
        <v>34.976759999999999</v>
      </c>
      <c r="F3700">
        <v>43.68</v>
      </c>
      <c r="G3700">
        <v>-14.0249762065203</v>
      </c>
      <c r="H3700">
        <v>4.1242145613925496</v>
      </c>
      <c r="I3700">
        <v>-3.8803838033904601</v>
      </c>
      <c r="J3700">
        <v>-1.1390703345148501</v>
      </c>
      <c r="K3700">
        <v>41.8049840411148</v>
      </c>
      <c r="L3700">
        <v>40.156479868495097</v>
      </c>
      <c r="M3700">
        <v>100</v>
      </c>
      <c r="N3700">
        <v>6.6665587114464904</v>
      </c>
      <c r="O3700">
        <v>0</v>
      </c>
      <c r="P3700">
        <v>15.7392686804451</v>
      </c>
    </row>
    <row r="3701" spans="1:17" hidden="1" x14ac:dyDescent="0.3">
      <c r="A3701" t="s">
        <v>7631</v>
      </c>
      <c r="B3701" t="s">
        <v>7632</v>
      </c>
      <c r="C3701" t="str">
        <f>IFERROR(VLOOKUP(Table1[[#This Row],[Ticker]],[1]!Table2[[Symbol]:[Industry]],2,FALSE),"-")</f>
        <v>-</v>
      </c>
      <c r="D3701" t="s">
        <v>632</v>
      </c>
      <c r="E3701">
        <v>34.864199999999997</v>
      </c>
      <c r="F3701">
        <v>53.4</v>
      </c>
      <c r="G3701">
        <v>15.9383472003469</v>
      </c>
      <c r="H3701">
        <v>12.7375235490168</v>
      </c>
      <c r="I3701">
        <v>12.8639429487933</v>
      </c>
      <c r="J3701">
        <v>7.8103460078975999</v>
      </c>
      <c r="K3701">
        <v>48.495550938549599</v>
      </c>
      <c r="L3701">
        <v>44.891266720553702</v>
      </c>
      <c r="M3701">
        <v>66.392522642856605</v>
      </c>
      <c r="N3701">
        <v>0.72700546794867005</v>
      </c>
      <c r="O3701">
        <v>21.3483146067415</v>
      </c>
      <c r="P3701">
        <v>72.675828617623196</v>
      </c>
      <c r="Q3701">
        <v>9.5531257153764995E-2</v>
      </c>
    </row>
    <row r="3702" spans="1:17" hidden="1" x14ac:dyDescent="0.3">
      <c r="A3702" t="s">
        <v>7633</v>
      </c>
      <c r="B3702" t="s">
        <v>7634</v>
      </c>
      <c r="C3702" t="str">
        <f>IFERROR(VLOOKUP(Table1[[#This Row],[Ticker]],[1]!Table2[[Symbol]:[Industry]],2,FALSE),"-")</f>
        <v>-</v>
      </c>
      <c r="D3702" t="s">
        <v>632</v>
      </c>
      <c r="E3702">
        <v>34.862876749999998</v>
      </c>
      <c r="F3702">
        <v>15.55</v>
      </c>
      <c r="G3702">
        <v>-90.791813809271204</v>
      </c>
      <c r="H3702">
        <v>-4.9130525193527896</v>
      </c>
      <c r="I3702">
        <v>-51.927733626711998</v>
      </c>
      <c r="J3702">
        <v>13.305374109929501</v>
      </c>
      <c r="K3702">
        <v>16.112281301135901</v>
      </c>
      <c r="M3702">
        <v>73.452262605506206</v>
      </c>
      <c r="N3702">
        <v>1.93811074918566</v>
      </c>
      <c r="O3702">
        <v>170.096463022508</v>
      </c>
      <c r="P3702">
        <v>15.613382899628199</v>
      </c>
    </row>
    <row r="3703" spans="1:17" hidden="1" x14ac:dyDescent="0.3">
      <c r="A3703" t="s">
        <v>7635</v>
      </c>
      <c r="B3703" t="s">
        <v>7636</v>
      </c>
      <c r="C3703" t="str">
        <f>IFERROR(VLOOKUP(Table1[[#This Row],[Ticker]],[1]!Table2[[Symbol]:[Industry]],2,FALSE),"-")</f>
        <v>-</v>
      </c>
      <c r="D3703" t="s">
        <v>1470</v>
      </c>
      <c r="E3703">
        <v>34.776000000000003</v>
      </c>
      <c r="F3703">
        <v>83.9</v>
      </c>
      <c r="G3703">
        <v>-16.247805974774899</v>
      </c>
      <c r="H3703">
        <v>-20.798415999535798</v>
      </c>
      <c r="I3703">
        <v>-4.15263859459772</v>
      </c>
      <c r="J3703">
        <v>0.95710722405481896</v>
      </c>
      <c r="K3703">
        <v>93.337438303811098</v>
      </c>
      <c r="L3703">
        <v>84.829748076669702</v>
      </c>
      <c r="M3703">
        <v>34.129269869073397</v>
      </c>
      <c r="N3703">
        <v>1.26843108193944</v>
      </c>
      <c r="O3703">
        <v>45.411203814064301</v>
      </c>
      <c r="P3703">
        <v>46.167247386759499</v>
      </c>
      <c r="Q3703">
        <v>0.12797510014549601</v>
      </c>
    </row>
    <row r="3704" spans="1:17" hidden="1" x14ac:dyDescent="0.3">
      <c r="A3704" t="s">
        <v>7637</v>
      </c>
      <c r="B3704" t="s">
        <v>7638</v>
      </c>
      <c r="C3704" t="str">
        <f>IFERROR(VLOOKUP(Table1[[#This Row],[Ticker]],[1]!Table2[[Symbol]:[Industry]],2,FALSE),"-")</f>
        <v>-</v>
      </c>
      <c r="D3704" t="s">
        <v>1539</v>
      </c>
      <c r="E3704">
        <v>34.710599999999999</v>
      </c>
      <c r="F3704">
        <v>34.25</v>
      </c>
      <c r="G3704">
        <v>-28.582560987408598</v>
      </c>
      <c r="H3704">
        <v>2.2141872969272498</v>
      </c>
      <c r="I3704">
        <v>-23.758340486870299</v>
      </c>
      <c r="J3704">
        <v>4.5769905539598401</v>
      </c>
      <c r="K3704">
        <v>33.6184401737044</v>
      </c>
      <c r="L3704">
        <v>35.7433458922428</v>
      </c>
      <c r="M3704">
        <v>56.3120995565857</v>
      </c>
      <c r="N3704">
        <v>1.0054723616427099</v>
      </c>
      <c r="O3704">
        <v>62.043795620437898</v>
      </c>
      <c r="P3704">
        <v>15.709459459459399</v>
      </c>
      <c r="Q3704">
        <v>6.8908475761972995E-2</v>
      </c>
    </row>
    <row r="3705" spans="1:17" hidden="1" x14ac:dyDescent="0.3">
      <c r="A3705" t="s">
        <v>7639</v>
      </c>
      <c r="B3705" t="s">
        <v>7640</v>
      </c>
      <c r="C3705" t="str">
        <f>IFERROR(VLOOKUP(Table1[[#This Row],[Ticker]],[1]!Table2[[Symbol]:[Industry]],2,FALSE),"-")</f>
        <v>-</v>
      </c>
      <c r="E3705">
        <v>34.655809241999997</v>
      </c>
      <c r="F3705">
        <v>17.190000000000001</v>
      </c>
      <c r="G3705">
        <v>102.847392460801</v>
      </c>
      <c r="H3705">
        <v>44.469042147599403</v>
      </c>
      <c r="I3705">
        <v>79.890325064032893</v>
      </c>
      <c r="J3705">
        <v>26.106212684353</v>
      </c>
      <c r="K3705">
        <v>12.716852855342699</v>
      </c>
      <c r="L3705">
        <v>9.9477260027425203</v>
      </c>
      <c r="M3705">
        <v>83.7857981390231</v>
      </c>
      <c r="N3705">
        <v>0.83697178748503498</v>
      </c>
      <c r="O3705">
        <v>0</v>
      </c>
      <c r="P3705">
        <v>190.37162162162099</v>
      </c>
      <c r="Q3705">
        <v>0.130889277903775</v>
      </c>
    </row>
    <row r="3706" spans="1:17" hidden="1" x14ac:dyDescent="0.3">
      <c r="A3706" t="s">
        <v>7641</v>
      </c>
      <c r="B3706" t="s">
        <v>7642</v>
      </c>
      <c r="C3706" t="str">
        <f>IFERROR(VLOOKUP(Table1[[#This Row],[Ticker]],[1]!Table2[[Symbol]:[Industry]],2,FALSE),"-")</f>
        <v>-</v>
      </c>
      <c r="D3706" t="s">
        <v>971</v>
      </c>
      <c r="E3706">
        <v>34.571978999999999</v>
      </c>
      <c r="F3706">
        <v>37.630000000000003</v>
      </c>
      <c r="G3706">
        <v>479.135431488439</v>
      </c>
      <c r="H3706">
        <v>83.901380310015497</v>
      </c>
      <c r="I3706">
        <v>168.59202595255101</v>
      </c>
      <c r="J3706">
        <v>9.1748310107766091</v>
      </c>
      <c r="K3706">
        <v>25.615286725443799</v>
      </c>
      <c r="L3706">
        <v>16.9372395655463</v>
      </c>
      <c r="M3706">
        <v>99.506062205935095</v>
      </c>
      <c r="N3706">
        <v>1.7951086546705699</v>
      </c>
      <c r="O3706">
        <v>0</v>
      </c>
      <c r="P3706">
        <v>575.58348294434404</v>
      </c>
      <c r="Q3706">
        <v>0.22374908132521901</v>
      </c>
    </row>
    <row r="3707" spans="1:17" hidden="1" x14ac:dyDescent="0.3">
      <c r="A3707" t="s">
        <v>7643</v>
      </c>
      <c r="B3707" t="s">
        <v>7644</v>
      </c>
      <c r="C3707" t="str">
        <f>IFERROR(VLOOKUP(Table1[[#This Row],[Ticker]],[1]!Table2[[Symbol]:[Industry]],2,FALSE),"-")</f>
        <v>-</v>
      </c>
      <c r="D3707" t="s">
        <v>4284</v>
      </c>
      <c r="E3707">
        <v>34.493996549999999</v>
      </c>
      <c r="F3707">
        <v>13.81</v>
      </c>
      <c r="G3707">
        <v>-3.0669971805434599</v>
      </c>
      <c r="H3707">
        <v>8.8144449029334702</v>
      </c>
      <c r="I3707">
        <v>-11.5274364498918</v>
      </c>
      <c r="J3707">
        <v>-4.8350257041103797</v>
      </c>
      <c r="K3707">
        <v>13.7130790063862</v>
      </c>
      <c r="L3707">
        <v>13.021900168058499</v>
      </c>
      <c r="M3707">
        <v>57.965753114443402</v>
      </c>
      <c r="N3707">
        <v>0.75359116022099404</v>
      </c>
      <c r="O3707">
        <v>54.091238233164297</v>
      </c>
      <c r="P3707">
        <v>42.371134020618499</v>
      </c>
      <c r="Q3707">
        <v>1.756911698444E-3</v>
      </c>
    </row>
    <row r="3708" spans="1:17" hidden="1" x14ac:dyDescent="0.3">
      <c r="A3708" t="s">
        <v>7645</v>
      </c>
      <c r="B3708" t="s">
        <v>7646</v>
      </c>
      <c r="C3708" t="str">
        <f>IFERROR(VLOOKUP(Table1[[#This Row],[Ticker]],[1]!Table2[[Symbol]:[Industry]],2,FALSE),"-")</f>
        <v>-</v>
      </c>
      <c r="D3708" t="s">
        <v>632</v>
      </c>
      <c r="E3708">
        <v>34.427999999999997</v>
      </c>
      <c r="F3708">
        <v>58.52</v>
      </c>
      <c r="G3708">
        <v>492.78894660239598</v>
      </c>
      <c r="H3708">
        <v>50.363012663659298</v>
      </c>
      <c r="I3708">
        <v>449.106145102835</v>
      </c>
      <c r="J3708">
        <v>9.2283080074739896</v>
      </c>
      <c r="K3708">
        <v>38.824455853287802</v>
      </c>
      <c r="L3708">
        <v>21.246463355657099</v>
      </c>
      <c r="M3708">
        <v>99.999918604139694</v>
      </c>
      <c r="N3708">
        <v>0.37628200352628499</v>
      </c>
      <c r="O3708">
        <v>0</v>
      </c>
      <c r="P3708">
        <v>550.22222222222194</v>
      </c>
    </row>
    <row r="3709" spans="1:17" hidden="1" x14ac:dyDescent="0.3">
      <c r="A3709" t="s">
        <v>7647</v>
      </c>
      <c r="B3709" t="s">
        <v>7648</v>
      </c>
      <c r="C3709" t="str">
        <f>IFERROR(VLOOKUP(Table1[[#This Row],[Ticker]],[1]!Table2[[Symbol]:[Industry]],2,FALSE),"-")</f>
        <v>-</v>
      </c>
      <c r="D3709" t="s">
        <v>5264</v>
      </c>
      <c r="E3709">
        <v>34.304067000000003</v>
      </c>
      <c r="F3709">
        <v>38.93</v>
      </c>
      <c r="G3709">
        <v>33.601260778162498</v>
      </c>
      <c r="H3709">
        <v>13.241523359552399</v>
      </c>
      <c r="I3709">
        <v>-2.9309327126874498</v>
      </c>
      <c r="J3709">
        <v>12.099160763915901</v>
      </c>
      <c r="K3709">
        <v>34.289332901267798</v>
      </c>
      <c r="L3709">
        <v>32.480644835169102</v>
      </c>
      <c r="M3709">
        <v>79.573729509132207</v>
      </c>
      <c r="N3709">
        <v>2.5307633889624599</v>
      </c>
      <c r="O3709">
        <v>10.2748522989982</v>
      </c>
      <c r="P3709">
        <v>79.649284725426796</v>
      </c>
      <c r="Q3709">
        <v>1.1803939565003E-2</v>
      </c>
    </row>
    <row r="3710" spans="1:17" hidden="1" x14ac:dyDescent="0.3">
      <c r="A3710" t="s">
        <v>7649</v>
      </c>
      <c r="B3710" t="s">
        <v>7650</v>
      </c>
      <c r="C3710" t="str">
        <f>IFERROR(VLOOKUP(Table1[[#This Row],[Ticker]],[1]!Table2[[Symbol]:[Industry]],2,FALSE),"-")</f>
        <v>-</v>
      </c>
      <c r="D3710" t="s">
        <v>7273</v>
      </c>
      <c r="E3710">
        <v>34.294620000000002</v>
      </c>
      <c r="F3710">
        <v>612</v>
      </c>
      <c r="G3710">
        <v>-26.603688629063999</v>
      </c>
      <c r="H3710">
        <v>7.2323226695006602</v>
      </c>
      <c r="I3710">
        <v>-19.973887472865801</v>
      </c>
      <c r="J3710">
        <v>-4.5440449783206898</v>
      </c>
      <c r="K3710">
        <v>612.85979476558703</v>
      </c>
      <c r="L3710">
        <v>695.22281562424803</v>
      </c>
      <c r="M3710">
        <v>47.874001363730201</v>
      </c>
      <c r="N3710">
        <v>0.63087016574585597</v>
      </c>
      <c r="O3710">
        <v>106.544117647058</v>
      </c>
      <c r="P3710">
        <v>20.948616600790501</v>
      </c>
      <c r="Q3710">
        <v>0.10123272139140101</v>
      </c>
    </row>
    <row r="3711" spans="1:17" hidden="1" x14ac:dyDescent="0.3">
      <c r="A3711" t="s">
        <v>7651</v>
      </c>
      <c r="B3711" t="s">
        <v>7652</v>
      </c>
      <c r="C3711" t="str">
        <f>IFERROR(VLOOKUP(Table1[[#This Row],[Ticker]],[1]!Table2[[Symbol]:[Industry]],2,FALSE),"-")</f>
        <v>-</v>
      </c>
      <c r="D3711" t="s">
        <v>4822</v>
      </c>
      <c r="E3711">
        <v>34.199306466000003</v>
      </c>
      <c r="F3711">
        <v>50.99</v>
      </c>
      <c r="G3711">
        <v>-43.193786482890701</v>
      </c>
      <c r="H3711">
        <v>-9.0476318737079993</v>
      </c>
      <c r="I3711">
        <v>-33.828521028286801</v>
      </c>
      <c r="J3711">
        <v>-2.6488742560834799</v>
      </c>
      <c r="K3711">
        <v>51.358799775970098</v>
      </c>
      <c r="L3711">
        <v>59.919620000742498</v>
      </c>
      <c r="M3711">
        <v>37.384883610521797</v>
      </c>
      <c r="N3711">
        <v>0.73456790123456694</v>
      </c>
      <c r="O3711">
        <v>76.112963326142307</v>
      </c>
      <c r="P3711">
        <v>17.2183908045977</v>
      </c>
    </row>
    <row r="3712" spans="1:17" hidden="1" x14ac:dyDescent="0.3">
      <c r="A3712" t="s">
        <v>7653</v>
      </c>
      <c r="B3712" t="s">
        <v>7654</v>
      </c>
      <c r="C3712" t="str">
        <f>IFERROR(VLOOKUP(Table1[[#This Row],[Ticker]],[1]!Table2[[Symbol]:[Industry]],2,FALSE),"-")</f>
        <v>-</v>
      </c>
      <c r="D3712" t="s">
        <v>577</v>
      </c>
      <c r="E3712">
        <v>34.121250000000003</v>
      </c>
      <c r="F3712">
        <v>6.75</v>
      </c>
      <c r="G3712">
        <v>-22.621387744108301</v>
      </c>
      <c r="H3712">
        <v>4.5929645613925496</v>
      </c>
      <c r="I3712">
        <v>-5.2567658847765397</v>
      </c>
      <c r="J3712">
        <v>8.6170272264607508</v>
      </c>
      <c r="K3712">
        <v>5.9363843200794202</v>
      </c>
      <c r="L3712">
        <v>5.9036895462416297</v>
      </c>
      <c r="M3712">
        <v>76.530037974406895</v>
      </c>
      <c r="N3712">
        <v>0.98518518518518505</v>
      </c>
      <c r="O3712">
        <v>30.370370370370299</v>
      </c>
      <c r="P3712">
        <v>40.625</v>
      </c>
      <c r="Q3712">
        <v>-2.2614945647121999E-2</v>
      </c>
    </row>
    <row r="3713" spans="1:17" hidden="1" x14ac:dyDescent="0.3">
      <c r="A3713" t="s">
        <v>7655</v>
      </c>
      <c r="B3713" t="s">
        <v>7656</v>
      </c>
      <c r="C3713" t="str">
        <f>IFERROR(VLOOKUP(Table1[[#This Row],[Ticker]],[1]!Table2[[Symbol]:[Industry]],2,FALSE),"-")</f>
        <v>-</v>
      </c>
      <c r="D3713" t="s">
        <v>51</v>
      </c>
      <c r="E3713">
        <v>34.040607699999903</v>
      </c>
      <c r="F3713">
        <v>5.5</v>
      </c>
      <c r="G3713">
        <v>-5.5931859894901201</v>
      </c>
      <c r="H3713">
        <v>-1.87035303188851</v>
      </c>
      <c r="I3713">
        <v>-12.2495918825592</v>
      </c>
      <c r="J3713">
        <v>1.0670674632677399</v>
      </c>
      <c r="K3713">
        <v>3.84060084798248</v>
      </c>
      <c r="L3713">
        <v>2.670549716824</v>
      </c>
      <c r="M3713">
        <v>38.443217552922597</v>
      </c>
      <c r="N3713">
        <v>1</v>
      </c>
      <c r="Q3713">
        <v>2.0202940921462999E-2</v>
      </c>
    </row>
    <row r="3714" spans="1:17" hidden="1" x14ac:dyDescent="0.3">
      <c r="A3714" t="s">
        <v>7657</v>
      </c>
      <c r="B3714" t="s">
        <v>7658</v>
      </c>
      <c r="C3714" t="str">
        <f>IFERROR(VLOOKUP(Table1[[#This Row],[Ticker]],[1]!Table2[[Symbol]:[Industry]],2,FALSE),"-")</f>
        <v>-</v>
      </c>
      <c r="D3714" t="s">
        <v>46</v>
      </c>
      <c r="E3714">
        <v>34.031759999999998</v>
      </c>
      <c r="F3714">
        <v>5.27</v>
      </c>
      <c r="G3714">
        <v>-60.604139900088803</v>
      </c>
      <c r="H3714">
        <v>-6.0631053233336596</v>
      </c>
      <c r="I3714">
        <v>-26.2944002933787</v>
      </c>
      <c r="J3714">
        <v>-6.4628113417090898</v>
      </c>
      <c r="K3714">
        <v>6.6118695968700303</v>
      </c>
      <c r="L3714">
        <v>6.4734640057300501</v>
      </c>
      <c r="M3714">
        <v>45.968855405890402</v>
      </c>
      <c r="N3714">
        <v>1.3859268680897201</v>
      </c>
      <c r="O3714">
        <v>91.271347248576802</v>
      </c>
      <c r="P3714">
        <v>20.3196347031963</v>
      </c>
      <c r="Q3714">
        <v>1.8550237201853999E-2</v>
      </c>
    </row>
    <row r="3715" spans="1:17" hidden="1" x14ac:dyDescent="0.3">
      <c r="A3715" t="s">
        <v>7659</v>
      </c>
      <c r="B3715" t="s">
        <v>7660</v>
      </c>
      <c r="C3715" t="str">
        <f>IFERROR(VLOOKUP(Table1[[#This Row],[Ticker]],[1]!Table2[[Symbol]:[Industry]],2,FALSE),"-")</f>
        <v>-</v>
      </c>
      <c r="D3715" t="s">
        <v>1616</v>
      </c>
      <c r="E3715">
        <v>33.9285432</v>
      </c>
      <c r="F3715">
        <v>55.39</v>
      </c>
      <c r="G3715">
        <v>148.01910516318401</v>
      </c>
      <c r="H3715">
        <v>27.0629660337129</v>
      </c>
      <c r="I3715">
        <v>140.89068257954901</v>
      </c>
      <c r="J3715">
        <v>2.9230105238871502</v>
      </c>
      <c r="K3715">
        <v>42.773411628803501</v>
      </c>
      <c r="L3715">
        <v>31.1818464317344</v>
      </c>
      <c r="M3715">
        <v>73.487543133914699</v>
      </c>
      <c r="N3715">
        <v>0.60705218860469401</v>
      </c>
      <c r="O3715">
        <v>0.920743816573388</v>
      </c>
      <c r="P3715">
        <v>245.10903426791199</v>
      </c>
      <c r="Q3715">
        <v>0.108770927779853</v>
      </c>
    </row>
    <row r="3716" spans="1:17" hidden="1" x14ac:dyDescent="0.3">
      <c r="A3716" t="s">
        <v>7661</v>
      </c>
      <c r="B3716" t="s">
        <v>7662</v>
      </c>
      <c r="C3716" t="str">
        <f>IFERROR(VLOOKUP(Table1[[#This Row],[Ticker]],[1]!Table2[[Symbol]:[Industry]],2,FALSE),"-")</f>
        <v>-</v>
      </c>
      <c r="E3716">
        <v>33.921999999999997</v>
      </c>
      <c r="F3716">
        <v>48.51</v>
      </c>
      <c r="G3716">
        <v>245.99098361806901</v>
      </c>
      <c r="H3716">
        <v>-5.98641790385122</v>
      </c>
      <c r="I3716">
        <v>-49.378667956663897</v>
      </c>
      <c r="J3716">
        <v>-10.474898211034899</v>
      </c>
      <c r="K3716">
        <v>54.423455797994798</v>
      </c>
      <c r="L3716">
        <v>51.297513659065601</v>
      </c>
      <c r="M3716">
        <v>27.6839373103155</v>
      </c>
      <c r="N3716">
        <v>0.56205937268016803</v>
      </c>
      <c r="O3716">
        <v>84.456813028241598</v>
      </c>
      <c r="P3716">
        <v>295.35452322738303</v>
      </c>
    </row>
    <row r="3717" spans="1:17" hidden="1" x14ac:dyDescent="0.3">
      <c r="A3717" t="s">
        <v>7663</v>
      </c>
      <c r="B3717" t="s">
        <v>7664</v>
      </c>
      <c r="C3717" t="str">
        <f>IFERROR(VLOOKUP(Table1[[#This Row],[Ticker]],[1]!Table2[[Symbol]:[Industry]],2,FALSE),"-")</f>
        <v>-</v>
      </c>
      <c r="E3717">
        <v>33.895383600000002</v>
      </c>
      <c r="F3717">
        <v>105.28</v>
      </c>
      <c r="G3717">
        <v>315.95971785647203</v>
      </c>
      <c r="H3717">
        <v>69.089635276031103</v>
      </c>
      <c r="I3717">
        <v>331.596229116725</v>
      </c>
      <c r="J3717">
        <v>9.2448458241847398</v>
      </c>
      <c r="M3717">
        <v>100</v>
      </c>
      <c r="O3717">
        <v>0</v>
      </c>
      <c r="P3717">
        <v>367.91111111111098</v>
      </c>
    </row>
    <row r="3718" spans="1:17" hidden="1" x14ac:dyDescent="0.3">
      <c r="A3718" t="s">
        <v>7665</v>
      </c>
      <c r="B3718" t="s">
        <v>7666</v>
      </c>
      <c r="C3718" t="str">
        <f>IFERROR(VLOOKUP(Table1[[#This Row],[Ticker]],[1]!Table2[[Symbol]:[Industry]],2,FALSE),"-")</f>
        <v>-</v>
      </c>
      <c r="D3718" t="s">
        <v>632</v>
      </c>
      <c r="E3718">
        <v>33.822152000000003</v>
      </c>
      <c r="F3718">
        <v>67.69</v>
      </c>
      <c r="G3718">
        <v>242.567988336356</v>
      </c>
      <c r="H3718">
        <v>38.821120475936802</v>
      </c>
      <c r="I3718">
        <v>322.58194379264199</v>
      </c>
      <c r="J3718">
        <v>9.2384450488212497</v>
      </c>
      <c r="K3718">
        <v>49.128426320497198</v>
      </c>
      <c r="L3718">
        <v>30.983360654344398</v>
      </c>
      <c r="M3718">
        <v>89.031921840968195</v>
      </c>
      <c r="N3718">
        <v>1.3291777730992</v>
      </c>
      <c r="O3718">
        <v>0</v>
      </c>
      <c r="P3718">
        <v>361.73260572987698</v>
      </c>
    </row>
    <row r="3719" spans="1:17" hidden="1" x14ac:dyDescent="0.3">
      <c r="A3719" t="s">
        <v>7667</v>
      </c>
      <c r="B3719" t="s">
        <v>7668</v>
      </c>
      <c r="C3719" t="str">
        <f>IFERROR(VLOOKUP(Table1[[#This Row],[Ticker]],[1]!Table2[[Symbol]:[Industry]],2,FALSE),"-")</f>
        <v>-</v>
      </c>
      <c r="D3719" t="s">
        <v>72</v>
      </c>
      <c r="E3719">
        <v>33.822015567999998</v>
      </c>
      <c r="F3719">
        <v>52.38</v>
      </c>
      <c r="G3719">
        <v>-4.45324010227647</v>
      </c>
      <c r="H3719">
        <v>5.8964917891153297</v>
      </c>
      <c r="I3719">
        <v>-24.6810123152366</v>
      </c>
      <c r="J3719">
        <v>-0.35402360554288598</v>
      </c>
      <c r="K3719">
        <v>49.959271476389297</v>
      </c>
      <c r="L3719">
        <v>52.824273509465101</v>
      </c>
      <c r="M3719">
        <v>53.258352443677801</v>
      </c>
      <c r="N3719">
        <v>1.3900319618013699</v>
      </c>
      <c r="O3719">
        <v>147.70904925544099</v>
      </c>
      <c r="P3719">
        <v>37.842105263157897</v>
      </c>
      <c r="Q3719">
        <v>8.1565354086266001E-2</v>
      </c>
    </row>
    <row r="3720" spans="1:17" hidden="1" x14ac:dyDescent="0.3">
      <c r="A3720" t="s">
        <v>7669</v>
      </c>
      <c r="B3720" t="s">
        <v>7670</v>
      </c>
      <c r="C3720" t="str">
        <f>IFERROR(VLOOKUP(Table1[[#This Row],[Ticker]],[1]!Table2[[Symbol]:[Industry]],2,FALSE),"-")</f>
        <v>-</v>
      </c>
      <c r="D3720" t="s">
        <v>21</v>
      </c>
      <c r="E3720">
        <v>33.789233715999998</v>
      </c>
      <c r="F3720">
        <v>21.69</v>
      </c>
      <c r="G3720">
        <v>23.521974194306601</v>
      </c>
      <c r="H3720">
        <v>28.244120054599801</v>
      </c>
      <c r="I3720">
        <v>3.7527011558966801</v>
      </c>
      <c r="J3720">
        <v>13.191473598539501</v>
      </c>
      <c r="K3720">
        <v>18.346203552249499</v>
      </c>
      <c r="L3720">
        <v>17.141987331082699</v>
      </c>
      <c r="M3720">
        <v>66.524322478278705</v>
      </c>
      <c r="N3720">
        <v>3.2596310123416599</v>
      </c>
      <c r="O3720">
        <v>10.004610419548101</v>
      </c>
      <c r="P3720">
        <v>80.75</v>
      </c>
      <c r="Q3720">
        <v>3.3445053050362002E-2</v>
      </c>
    </row>
    <row r="3721" spans="1:17" hidden="1" x14ac:dyDescent="0.3">
      <c r="A3721" t="s">
        <v>7671</v>
      </c>
      <c r="B3721" t="s">
        <v>7672</v>
      </c>
      <c r="C3721" t="str">
        <f>IFERROR(VLOOKUP(Table1[[#This Row],[Ticker]],[1]!Table2[[Symbol]:[Industry]],2,FALSE),"-")</f>
        <v>-</v>
      </c>
      <c r="D3721" t="s">
        <v>402</v>
      </c>
      <c r="E3721">
        <v>33.787529999999997</v>
      </c>
      <c r="F3721">
        <v>26</v>
      </c>
      <c r="G3721">
        <v>-45.893277145029998</v>
      </c>
      <c r="H3721">
        <v>-0.121068457475368</v>
      </c>
      <c r="I3721">
        <v>-35.339854838833197</v>
      </c>
      <c r="J3721">
        <v>-8.75152708191969</v>
      </c>
      <c r="K3721">
        <v>28.137534401794198</v>
      </c>
      <c r="M3721">
        <v>48.609725225975502</v>
      </c>
      <c r="N3721">
        <v>1.1840796019900499</v>
      </c>
      <c r="O3721">
        <v>97.884615384615302</v>
      </c>
      <c r="P3721">
        <v>11.587982832618</v>
      </c>
    </row>
    <row r="3722" spans="1:17" hidden="1" x14ac:dyDescent="0.3">
      <c r="A3722" t="s">
        <v>7673</v>
      </c>
      <c r="B3722" t="s">
        <v>7674</v>
      </c>
      <c r="C3722" t="str">
        <f>IFERROR(VLOOKUP(Table1[[#This Row],[Ticker]],[1]!Table2[[Symbol]:[Industry]],2,FALSE),"-")</f>
        <v>-</v>
      </c>
      <c r="D3722" t="s">
        <v>248</v>
      </c>
      <c r="E3722">
        <v>33.766999200000001</v>
      </c>
      <c r="F3722">
        <v>87.99</v>
      </c>
      <c r="G3722">
        <v>-21.134615257335799</v>
      </c>
      <c r="H3722">
        <v>-2.77780272967372</v>
      </c>
      <c r="I3722">
        <v>-9.6389555718491806</v>
      </c>
      <c r="J3722">
        <v>4.83851372526098</v>
      </c>
      <c r="K3722">
        <v>83.308243276563999</v>
      </c>
      <c r="L3722">
        <v>82.072702500069198</v>
      </c>
      <c r="M3722">
        <v>54.85563345533</v>
      </c>
      <c r="N3722">
        <v>1.7701218758497901</v>
      </c>
      <c r="O3722">
        <v>22.9116945107398</v>
      </c>
      <c r="P3722">
        <v>21.198347107438</v>
      </c>
      <c r="Q3722">
        <v>-5.966334661771E-2</v>
      </c>
    </row>
    <row r="3723" spans="1:17" hidden="1" x14ac:dyDescent="0.3">
      <c r="A3723" t="s">
        <v>7675</v>
      </c>
      <c r="B3723" t="s">
        <v>7676</v>
      </c>
      <c r="C3723" t="str">
        <f>IFERROR(VLOOKUP(Table1[[#This Row],[Ticker]],[1]!Table2[[Symbol]:[Industry]],2,FALSE),"-")</f>
        <v>-</v>
      </c>
      <c r="D3723" t="s">
        <v>51</v>
      </c>
      <c r="E3723">
        <v>33.718355439999897</v>
      </c>
      <c r="F3723">
        <v>49</v>
      </c>
      <c r="G3723">
        <v>64.989332219552793</v>
      </c>
      <c r="H3723">
        <v>-2.9574666439999802</v>
      </c>
      <c r="I3723">
        <v>46.528004078206003</v>
      </c>
      <c r="J3723">
        <v>2.3171508636418201</v>
      </c>
      <c r="K3723">
        <v>47.598850282518598</v>
      </c>
      <c r="L3723">
        <v>39.769606344582499</v>
      </c>
      <c r="M3723">
        <v>65.123924240183101</v>
      </c>
      <c r="N3723">
        <v>0.58507250665877397</v>
      </c>
      <c r="O3723">
        <v>32.142857142857103</v>
      </c>
      <c r="P3723">
        <v>110.75268817204299</v>
      </c>
      <c r="Q3723">
        <v>5.3732778448515997E-2</v>
      </c>
    </row>
    <row r="3724" spans="1:17" hidden="1" x14ac:dyDescent="0.3">
      <c r="A3724" t="s">
        <v>7677</v>
      </c>
      <c r="B3724" t="s">
        <v>7678</v>
      </c>
      <c r="C3724" t="str">
        <f>IFERROR(VLOOKUP(Table1[[#This Row],[Ticker]],[1]!Table2[[Symbol]:[Industry]],2,FALSE),"-")</f>
        <v>-</v>
      </c>
      <c r="D3724" t="s">
        <v>163</v>
      </c>
      <c r="E3724">
        <v>33.696019008</v>
      </c>
      <c r="F3724">
        <v>17.62</v>
      </c>
      <c r="G3724">
        <v>261.79131066858997</v>
      </c>
      <c r="H3724">
        <v>39.746720547027003</v>
      </c>
      <c r="I3724">
        <v>184.51633416989799</v>
      </c>
      <c r="J3724">
        <v>11.2333786450769</v>
      </c>
      <c r="K3724">
        <v>13.6570637821736</v>
      </c>
      <c r="L3724">
        <v>10.2329027725877</v>
      </c>
      <c r="M3724">
        <v>89.7215350949254</v>
      </c>
      <c r="N3724">
        <v>1.65199915820559</v>
      </c>
      <c r="O3724">
        <v>0</v>
      </c>
      <c r="P3724">
        <v>305.057471264367</v>
      </c>
      <c r="Q3724">
        <v>0.11117786566254</v>
      </c>
    </row>
    <row r="3725" spans="1:17" hidden="1" x14ac:dyDescent="0.3">
      <c r="A3725" t="s">
        <v>7679</v>
      </c>
      <c r="B3725" t="s">
        <v>7680</v>
      </c>
      <c r="C3725" t="str">
        <f>IFERROR(VLOOKUP(Table1[[#This Row],[Ticker]],[1]!Table2[[Symbol]:[Industry]],2,FALSE),"-")</f>
        <v>-</v>
      </c>
      <c r="D3725" t="s">
        <v>577</v>
      </c>
      <c r="E3725">
        <v>33.659999999999997</v>
      </c>
      <c r="F3725">
        <v>110</v>
      </c>
      <c r="G3725">
        <v>42.1107551130345</v>
      </c>
      <c r="H3725">
        <v>-2.66149972432172</v>
      </c>
      <c r="I3725">
        <v>-26.8261463251247</v>
      </c>
      <c r="J3725">
        <v>-1.1390703345148501</v>
      </c>
      <c r="K3725">
        <v>115.134544282948</v>
      </c>
      <c r="L3725">
        <v>111.849520685096</v>
      </c>
      <c r="M3725">
        <v>7.2324154976260002E-3</v>
      </c>
      <c r="N3725">
        <v>1.50617283950617</v>
      </c>
      <c r="O3725">
        <v>26.272727272727199</v>
      </c>
      <c r="P3725">
        <v>71.875</v>
      </c>
    </row>
    <row r="3726" spans="1:17" hidden="1" x14ac:dyDescent="0.3">
      <c r="A3726" t="s">
        <v>7681</v>
      </c>
      <c r="B3726" t="s">
        <v>7682</v>
      </c>
      <c r="C3726" t="str">
        <f>IFERROR(VLOOKUP(Table1[[#This Row],[Ticker]],[1]!Table2[[Symbol]:[Industry]],2,FALSE),"-")</f>
        <v>-</v>
      </c>
      <c r="D3726" t="s">
        <v>632</v>
      </c>
      <c r="E3726">
        <v>33.596150448000003</v>
      </c>
      <c r="F3726">
        <v>86.64</v>
      </c>
      <c r="G3726">
        <v>7.7595646368440399</v>
      </c>
      <c r="H3726">
        <v>-0.30907941735596001</v>
      </c>
      <c r="I3726">
        <v>-16.724698213558501</v>
      </c>
      <c r="J3726">
        <v>-1.22118177146499</v>
      </c>
      <c r="K3726">
        <v>83.647886747307695</v>
      </c>
      <c r="L3726">
        <v>79.425506962341601</v>
      </c>
      <c r="M3726">
        <v>48.597013715847602</v>
      </c>
      <c r="N3726">
        <v>0.39833379993722001</v>
      </c>
      <c r="O3726">
        <v>35.030009233610301</v>
      </c>
      <c r="P3726">
        <v>38.734987990392298</v>
      </c>
      <c r="Q3726">
        <v>1.8016971974687001E-2</v>
      </c>
    </row>
    <row r="3727" spans="1:17" hidden="1" x14ac:dyDescent="0.3">
      <c r="A3727" t="s">
        <v>7683</v>
      </c>
      <c r="B3727" t="s">
        <v>7684</v>
      </c>
      <c r="C3727" t="str">
        <f>IFERROR(VLOOKUP(Table1[[#This Row],[Ticker]],[1]!Table2[[Symbol]:[Industry]],2,FALSE),"-")</f>
        <v>-</v>
      </c>
      <c r="D3727" t="s">
        <v>92</v>
      </c>
      <c r="E3727">
        <v>33.586950000000002</v>
      </c>
      <c r="F3727">
        <v>6.84</v>
      </c>
      <c r="G3727">
        <v>-7.9557342486675902</v>
      </c>
      <c r="H3727">
        <v>16.999425353972601</v>
      </c>
      <c r="I3727">
        <v>-12.493261115567901</v>
      </c>
      <c r="J3727">
        <v>-3.5133720104925001</v>
      </c>
      <c r="K3727">
        <v>6.37740338256567</v>
      </c>
      <c r="L3727">
        <v>6.5578867446797799</v>
      </c>
      <c r="M3727">
        <v>56.866009451625303</v>
      </c>
      <c r="N3727">
        <v>2.1767032778674902</v>
      </c>
      <c r="O3727">
        <v>35.8187134502923</v>
      </c>
      <c r="P3727">
        <v>32.301740812379101</v>
      </c>
      <c r="Q3727">
        <v>0.14136535670238001</v>
      </c>
    </row>
    <row r="3728" spans="1:17" hidden="1" x14ac:dyDescent="0.3">
      <c r="A3728" t="s">
        <v>7685</v>
      </c>
      <c r="B3728" t="s">
        <v>7686</v>
      </c>
      <c r="C3728" t="str">
        <f>IFERROR(VLOOKUP(Table1[[#This Row],[Ticker]],[1]!Table2[[Symbol]:[Industry]],2,FALSE),"-")</f>
        <v>-</v>
      </c>
      <c r="D3728" t="s">
        <v>1190</v>
      </c>
      <c r="E3728">
        <v>33.577542600000001</v>
      </c>
      <c r="F3728">
        <v>20.14</v>
      </c>
      <c r="G3728">
        <v>-57.448266430951101</v>
      </c>
      <c r="H3728">
        <v>4.6292920600563603</v>
      </c>
      <c r="I3728">
        <v>-38.127733626712001</v>
      </c>
      <c r="J3728">
        <v>-4.65813191809257</v>
      </c>
      <c r="K3728">
        <v>19.401381702318801</v>
      </c>
      <c r="L3728">
        <v>23.996233489042201</v>
      </c>
      <c r="M3728">
        <v>54.4451375792665</v>
      </c>
      <c r="N3728">
        <v>0.15119719175278801</v>
      </c>
      <c r="O3728">
        <v>109.781529294935</v>
      </c>
      <c r="P3728">
        <v>35.531628532974402</v>
      </c>
      <c r="Q3728">
        <v>2.2527130320360001E-3</v>
      </c>
    </row>
    <row r="3729" spans="1:17" hidden="1" x14ac:dyDescent="0.3">
      <c r="A3729" t="s">
        <v>7687</v>
      </c>
      <c r="B3729" t="s">
        <v>7688</v>
      </c>
      <c r="C3729" t="str">
        <f>IFERROR(VLOOKUP(Table1[[#This Row],[Ticker]],[1]!Table2[[Symbol]:[Industry]],2,FALSE),"-")</f>
        <v>-</v>
      </c>
      <c r="D3729" t="s">
        <v>46</v>
      </c>
      <c r="E3729">
        <v>33.486058669999998</v>
      </c>
      <c r="F3729">
        <v>986.25</v>
      </c>
      <c r="G3729">
        <v>67.4857551130345</v>
      </c>
      <c r="H3729">
        <v>-9.1315993920958096</v>
      </c>
      <c r="I3729">
        <v>12.128427161868901</v>
      </c>
      <c r="J3729">
        <v>6.1786663357789404</v>
      </c>
      <c r="K3729">
        <v>912.41645427673495</v>
      </c>
      <c r="L3729">
        <v>799.31040256442895</v>
      </c>
      <c r="M3729">
        <v>63.125814459063498</v>
      </c>
      <c r="N3729">
        <v>0.18758094199441</v>
      </c>
      <c r="O3729">
        <v>23.9695817490494</v>
      </c>
      <c r="P3729">
        <v>107.631578947368</v>
      </c>
      <c r="Q3729">
        <v>0.101223477335997</v>
      </c>
    </row>
    <row r="3730" spans="1:17" hidden="1" x14ac:dyDescent="0.3">
      <c r="A3730" t="s">
        <v>7689</v>
      </c>
      <c r="B3730" t="s">
        <v>7690</v>
      </c>
      <c r="C3730" t="str">
        <f>IFERROR(VLOOKUP(Table1[[#This Row],[Ticker]],[1]!Table2[[Symbol]:[Industry]],2,FALSE),"-")</f>
        <v>-</v>
      </c>
      <c r="D3730" t="s">
        <v>283</v>
      </c>
      <c r="E3730">
        <v>33.462542999999997</v>
      </c>
      <c r="F3730">
        <v>31.37</v>
      </c>
      <c r="G3730">
        <v>-54.428029709251703</v>
      </c>
      <c r="H3730">
        <v>2.75825982757042</v>
      </c>
      <c r="I3730">
        <v>-16.1271088219635</v>
      </c>
      <c r="J3730">
        <v>3.5630230632307098</v>
      </c>
      <c r="K3730">
        <v>31.2019366101547</v>
      </c>
      <c r="L3730">
        <v>32.581215519634299</v>
      </c>
      <c r="M3730">
        <v>62.082415016711899</v>
      </c>
      <c r="N3730">
        <v>0.171770741766436</v>
      </c>
      <c r="O3730">
        <v>41.058335989799097</v>
      </c>
      <c r="P3730">
        <v>25.48</v>
      </c>
      <c r="Q3730">
        <v>-3.5801791238530001E-2</v>
      </c>
    </row>
    <row r="3731" spans="1:17" hidden="1" x14ac:dyDescent="0.3">
      <c r="A3731" t="s">
        <v>7691</v>
      </c>
      <c r="B3731" t="s">
        <v>7692</v>
      </c>
      <c r="C3731" t="str">
        <f>IFERROR(VLOOKUP(Table1[[#This Row],[Ticker]],[1]!Table2[[Symbol]:[Industry]],2,FALSE),"-")</f>
        <v>-</v>
      </c>
      <c r="D3731" t="s">
        <v>514</v>
      </c>
      <c r="E3731">
        <v>33.434199999999997</v>
      </c>
      <c r="F3731">
        <v>4.45</v>
      </c>
      <c r="K3731">
        <v>4.2784012200506201</v>
      </c>
      <c r="L3731">
        <v>4.6367428745490402</v>
      </c>
      <c r="M3731">
        <v>37.211772227299498</v>
      </c>
      <c r="N3731">
        <v>1</v>
      </c>
      <c r="Q3731">
        <v>4.2811073451381999E-2</v>
      </c>
    </row>
    <row r="3732" spans="1:17" hidden="1" x14ac:dyDescent="0.3">
      <c r="A3732" t="s">
        <v>7693</v>
      </c>
      <c r="B3732" t="s">
        <v>7694</v>
      </c>
      <c r="C3732" t="str">
        <f>IFERROR(VLOOKUP(Table1[[#This Row],[Ticker]],[1]!Table2[[Symbol]:[Industry]],2,FALSE),"-")</f>
        <v>-</v>
      </c>
      <c r="D3732" t="s">
        <v>2598</v>
      </c>
      <c r="E3732">
        <v>33.423070715999998</v>
      </c>
      <c r="F3732">
        <v>45.4</v>
      </c>
      <c r="G3732">
        <v>76.599391476670803</v>
      </c>
      <c r="H3732">
        <v>0.586860826019034</v>
      </c>
      <c r="I3732">
        <v>-13.685255750605799</v>
      </c>
      <c r="J3732">
        <v>2.8507820640091399</v>
      </c>
      <c r="K3732">
        <v>44.192660827880097</v>
      </c>
      <c r="L3732">
        <v>42.473209658038698</v>
      </c>
      <c r="M3732">
        <v>51.879293298571497</v>
      </c>
      <c r="N3732">
        <v>1.0461879192902399</v>
      </c>
      <c r="O3732">
        <v>48.215859030837002</v>
      </c>
      <c r="P3732">
        <v>122.222222222222</v>
      </c>
      <c r="Q3732">
        <v>0.117667557955525</v>
      </c>
    </row>
    <row r="3733" spans="1:17" hidden="1" x14ac:dyDescent="0.3">
      <c r="A3733" t="s">
        <v>7695</v>
      </c>
      <c r="B3733" t="s">
        <v>7696</v>
      </c>
      <c r="C3733" t="str">
        <f>IFERROR(VLOOKUP(Table1[[#This Row],[Ticker]],[1]!Table2[[Symbol]:[Industry]],2,FALSE),"-")</f>
        <v>-</v>
      </c>
      <c r="D3733" t="s">
        <v>2598</v>
      </c>
      <c r="E3733">
        <v>33.382876000000003</v>
      </c>
      <c r="F3733">
        <v>4.63</v>
      </c>
      <c r="G3733">
        <v>-22.588318961039501</v>
      </c>
      <c r="H3733">
        <v>20.570598601292801</v>
      </c>
      <c r="I3733">
        <v>-29.638682531821502</v>
      </c>
      <c r="J3733">
        <v>-24.446156948687999</v>
      </c>
      <c r="K3733">
        <v>4.4579202080455298</v>
      </c>
      <c r="L3733">
        <v>4.7236900994818702</v>
      </c>
      <c r="M3733">
        <v>50.2121264732302</v>
      </c>
      <c r="N3733">
        <v>3.2869875470743501</v>
      </c>
      <c r="O3733">
        <v>60.907127429805598</v>
      </c>
      <c r="P3733">
        <v>41.158536585365802</v>
      </c>
      <c r="Q3733">
        <v>1.3358431313464999E-2</v>
      </c>
    </row>
    <row r="3734" spans="1:17" hidden="1" x14ac:dyDescent="0.3">
      <c r="A3734" t="s">
        <v>7697</v>
      </c>
      <c r="B3734" t="s">
        <v>7698</v>
      </c>
      <c r="C3734" t="str">
        <f>IFERROR(VLOOKUP(Table1[[#This Row],[Ticker]],[1]!Table2[[Symbol]:[Industry]],2,FALSE),"-")</f>
        <v>-</v>
      </c>
      <c r="D3734" t="s">
        <v>528</v>
      </c>
      <c r="E3734">
        <v>33.379449999999999</v>
      </c>
      <c r="F3734">
        <v>65</v>
      </c>
      <c r="G3734">
        <v>-45.337695984510603</v>
      </c>
      <c r="H3734">
        <v>-2.99895965935732</v>
      </c>
      <c r="I3734">
        <v>-21.244052574982899</v>
      </c>
      <c r="J3734">
        <v>-2.7734529011008</v>
      </c>
      <c r="K3734">
        <v>65.997229743630498</v>
      </c>
      <c r="L3734">
        <v>67.730339595159805</v>
      </c>
      <c r="M3734">
        <v>48.677908906101401</v>
      </c>
      <c r="N3734">
        <v>0.32199138196368099</v>
      </c>
      <c r="O3734">
        <v>37.230769230769198</v>
      </c>
      <c r="P3734">
        <v>19.156736938588399</v>
      </c>
      <c r="Q3734">
        <v>0.16186138038161599</v>
      </c>
    </row>
    <row r="3735" spans="1:17" hidden="1" x14ac:dyDescent="0.3">
      <c r="A3735" t="s">
        <v>7699</v>
      </c>
      <c r="B3735" t="s">
        <v>7700</v>
      </c>
      <c r="C3735" t="str">
        <f>IFERROR(VLOOKUP(Table1[[#This Row],[Ticker]],[1]!Table2[[Symbol]:[Industry]],2,FALSE),"-")</f>
        <v>-</v>
      </c>
      <c r="D3735" t="s">
        <v>3271</v>
      </c>
      <c r="E3735">
        <v>33.3658</v>
      </c>
      <c r="F3735">
        <v>62.22</v>
      </c>
      <c r="G3735">
        <v>34.1019652789549</v>
      </c>
      <c r="H3735">
        <v>2.8090127748237301</v>
      </c>
      <c r="I3735">
        <v>-20.2390962342267</v>
      </c>
      <c r="J3735">
        <v>0.47105941380467398</v>
      </c>
      <c r="K3735">
        <v>63.101685302596998</v>
      </c>
      <c r="L3735">
        <v>59.985602341198302</v>
      </c>
      <c r="M3735">
        <v>63.9799917679969</v>
      </c>
      <c r="N3735">
        <v>1.0984331702292001</v>
      </c>
      <c r="O3735">
        <v>57.0716811314689</v>
      </c>
      <c r="P3735">
        <v>72.8333333333333</v>
      </c>
      <c r="Q3735">
        <v>7.3295661772120005E-2</v>
      </c>
    </row>
    <row r="3736" spans="1:17" hidden="1" x14ac:dyDescent="0.3">
      <c r="A3736" t="s">
        <v>7701</v>
      </c>
      <c r="B3736" t="s">
        <v>7702</v>
      </c>
      <c r="C3736" t="str">
        <f>IFERROR(VLOOKUP(Table1[[#This Row],[Ticker]],[1]!Table2[[Symbol]:[Industry]],2,FALSE),"-")</f>
        <v>-</v>
      </c>
      <c r="D3736" t="s">
        <v>359</v>
      </c>
      <c r="E3736">
        <v>33.342925200000003</v>
      </c>
      <c r="F3736">
        <v>58.24</v>
      </c>
      <c r="G3736">
        <v>22.896305571750101</v>
      </c>
      <c r="H3736">
        <v>-4.8564015687562803</v>
      </c>
      <c r="I3736">
        <v>-14.230649578684501</v>
      </c>
      <c r="J3736">
        <v>-3.0312011921629498</v>
      </c>
      <c r="K3736">
        <v>55.801560871542399</v>
      </c>
      <c r="L3736">
        <v>54.322360844492003</v>
      </c>
      <c r="M3736">
        <v>45.986241058099999</v>
      </c>
      <c r="N3736">
        <v>0.38196867822092201</v>
      </c>
      <c r="O3736">
        <v>62.087912087912002</v>
      </c>
      <c r="Q3736">
        <v>4.2706004915769001E-2</v>
      </c>
    </row>
    <row r="3737" spans="1:17" hidden="1" x14ac:dyDescent="0.3">
      <c r="A3737" t="s">
        <v>7703</v>
      </c>
      <c r="B3737" t="s">
        <v>7704</v>
      </c>
      <c r="C3737" t="str">
        <f>IFERROR(VLOOKUP(Table1[[#This Row],[Ticker]],[1]!Table2[[Symbol]:[Industry]],2,FALSE),"-")</f>
        <v>-</v>
      </c>
      <c r="D3737" t="s">
        <v>412</v>
      </c>
      <c r="E3737">
        <v>33.305197241999998</v>
      </c>
      <c r="F3737">
        <v>13.34</v>
      </c>
      <c r="G3737">
        <v>-16.038754690887</v>
      </c>
      <c r="H3737">
        <v>-8.2256087601622099</v>
      </c>
      <c r="I3737">
        <v>-35.332695233327499</v>
      </c>
      <c r="J3737">
        <v>-6.1390703345148596</v>
      </c>
      <c r="K3737">
        <v>13.690590896713299</v>
      </c>
      <c r="L3737">
        <v>14.429828469503301</v>
      </c>
      <c r="M3737">
        <v>36.598769272903198</v>
      </c>
      <c r="N3737">
        <v>0.82200422115375404</v>
      </c>
      <c r="O3737">
        <v>82.158920539730104</v>
      </c>
      <c r="P3737">
        <v>33.266733266733198</v>
      </c>
      <c r="Q3737">
        <v>2.6034706948042E-2</v>
      </c>
    </row>
    <row r="3738" spans="1:17" hidden="1" x14ac:dyDescent="0.3">
      <c r="A3738" t="s">
        <v>7705</v>
      </c>
      <c r="B3738" t="s">
        <v>7706</v>
      </c>
      <c r="C3738" t="str">
        <f>IFERROR(VLOOKUP(Table1[[#This Row],[Ticker]],[1]!Table2[[Symbol]:[Industry]],2,FALSE),"-")</f>
        <v>-</v>
      </c>
      <c r="D3738" t="s">
        <v>306</v>
      </c>
      <c r="E3738">
        <v>33.194296002999998</v>
      </c>
      <c r="F3738">
        <v>42.13</v>
      </c>
      <c r="G3738">
        <v>-22.672226584982699</v>
      </c>
      <c r="H3738">
        <v>-5.7611507696552202</v>
      </c>
      <c r="I3738">
        <v>-43.911066960045297</v>
      </c>
      <c r="J3738">
        <v>3.7770251511859199</v>
      </c>
      <c r="K3738">
        <v>46.2552043432948</v>
      </c>
      <c r="L3738">
        <v>48.348524668821298</v>
      </c>
      <c r="M3738">
        <v>52.351050992444897</v>
      </c>
      <c r="N3738">
        <v>1.1552059227674301</v>
      </c>
      <c r="O3738">
        <v>58.960360788037001</v>
      </c>
      <c r="P3738">
        <v>18.143578238923102</v>
      </c>
      <c r="Q3738">
        <v>3.3287270557714001E-2</v>
      </c>
    </row>
    <row r="3739" spans="1:17" hidden="1" x14ac:dyDescent="0.3">
      <c r="A3739" t="s">
        <v>7707</v>
      </c>
      <c r="B3739" t="s">
        <v>7708</v>
      </c>
      <c r="C3739" t="str">
        <f>IFERROR(VLOOKUP(Table1[[#This Row],[Ticker]],[1]!Table2[[Symbol]:[Industry]],2,FALSE),"-")</f>
        <v>-</v>
      </c>
      <c r="D3739" t="s">
        <v>1603</v>
      </c>
      <c r="E3739">
        <v>33.128153519999998</v>
      </c>
      <c r="F3739">
        <v>6.28</v>
      </c>
      <c r="G3739">
        <v>-1.60097958084303</v>
      </c>
      <c r="H3739">
        <v>-3.8169619091956801</v>
      </c>
      <c r="I3739">
        <v>-15.230095831436399</v>
      </c>
      <c r="J3739">
        <v>-8.11236410306085</v>
      </c>
      <c r="K3739">
        <v>6.5085218117083103</v>
      </c>
      <c r="L3739">
        <v>6.0217385119680999</v>
      </c>
      <c r="M3739">
        <v>50.118065960179699</v>
      </c>
      <c r="N3739">
        <v>0.88221850451443595</v>
      </c>
      <c r="O3739">
        <v>34.394904458598702</v>
      </c>
      <c r="P3739">
        <v>35.053763440860202</v>
      </c>
      <c r="Q3739">
        <v>5.9148273702611998E-2</v>
      </c>
    </row>
    <row r="3740" spans="1:17" hidden="1" x14ac:dyDescent="0.3">
      <c r="A3740" t="s">
        <v>7709</v>
      </c>
      <c r="B3740" t="s">
        <v>7710</v>
      </c>
      <c r="C3740" t="str">
        <f>IFERROR(VLOOKUP(Table1[[#This Row],[Ticker]],[1]!Table2[[Symbol]:[Industry]],2,FALSE),"-")</f>
        <v>-</v>
      </c>
      <c r="D3740" t="s">
        <v>1647</v>
      </c>
      <c r="E3740">
        <v>33.071903200000001</v>
      </c>
      <c r="F3740">
        <v>82.67</v>
      </c>
      <c r="G3740">
        <v>209.32517266840699</v>
      </c>
      <c r="H3740">
        <v>57.656169845087902</v>
      </c>
      <c r="I3740">
        <v>36.017562413970801</v>
      </c>
      <c r="J3740">
        <v>64.448063395381496</v>
      </c>
      <c r="K3740">
        <v>49.365021336257499</v>
      </c>
      <c r="L3740">
        <v>46.950653708935199</v>
      </c>
      <c r="M3740">
        <v>89.638819432676698</v>
      </c>
      <c r="N3740">
        <v>2.5838325064852499</v>
      </c>
      <c r="O3740">
        <v>0</v>
      </c>
      <c r="P3740">
        <v>256.029285099052</v>
      </c>
    </row>
    <row r="3741" spans="1:17" hidden="1" x14ac:dyDescent="0.3">
      <c r="A3741" t="s">
        <v>7711</v>
      </c>
      <c r="B3741" t="s">
        <v>7712</v>
      </c>
      <c r="C3741" t="str">
        <f>IFERROR(VLOOKUP(Table1[[#This Row],[Ticker]],[1]!Table2[[Symbol]:[Industry]],2,FALSE),"-")</f>
        <v>-</v>
      </c>
      <c r="D3741" t="s">
        <v>21</v>
      </c>
      <c r="E3741">
        <v>33.022500000000001</v>
      </c>
      <c r="F3741">
        <v>43.01</v>
      </c>
      <c r="G3741">
        <v>6.8621845920688198</v>
      </c>
      <c r="H3741">
        <v>5.29735176901253</v>
      </c>
      <c r="I3741">
        <v>-7.5354164024245396</v>
      </c>
      <c r="J3741">
        <v>2.2177371772222298</v>
      </c>
      <c r="K3741">
        <v>42.120317724666499</v>
      </c>
      <c r="L3741">
        <v>39.286072390641998</v>
      </c>
      <c r="M3741">
        <v>63.843068871596799</v>
      </c>
      <c r="N3741">
        <v>0.72123137477386001</v>
      </c>
      <c r="O3741">
        <v>22.5296442687747</v>
      </c>
      <c r="P3741">
        <v>62.240663900414901</v>
      </c>
      <c r="Q3741">
        <v>5.1566676480821E-2</v>
      </c>
    </row>
    <row r="3742" spans="1:17" hidden="1" x14ac:dyDescent="0.3">
      <c r="A3742" t="s">
        <v>7713</v>
      </c>
      <c r="B3742" t="s">
        <v>7714</v>
      </c>
      <c r="C3742" t="str">
        <f>IFERROR(VLOOKUP(Table1[[#This Row],[Ticker]],[1]!Table2[[Symbol]:[Industry]],2,FALSE),"-")</f>
        <v>-</v>
      </c>
      <c r="D3742" t="s">
        <v>2205</v>
      </c>
      <c r="E3742">
        <v>32.994071900000002</v>
      </c>
      <c r="F3742">
        <v>59.26</v>
      </c>
      <c r="G3742">
        <v>-27.591831093862002</v>
      </c>
      <c r="H3742">
        <v>-3.35922914721671</v>
      </c>
      <c r="I3742">
        <v>-5.3937886725835797</v>
      </c>
      <c r="J3742">
        <v>-3.7836984336884001</v>
      </c>
      <c r="K3742">
        <v>59.950618341564798</v>
      </c>
      <c r="L3742">
        <v>58.870280957791401</v>
      </c>
      <c r="M3742">
        <v>44.552580921305299</v>
      </c>
      <c r="N3742">
        <v>0.82109631286282703</v>
      </c>
      <c r="O3742">
        <v>32.973337833277</v>
      </c>
      <c r="P3742">
        <v>38.619883040935598</v>
      </c>
      <c r="Q3742">
        <v>1.3130934405838001E-2</v>
      </c>
    </row>
    <row r="3743" spans="1:17" hidden="1" x14ac:dyDescent="0.3">
      <c r="A3743" t="s">
        <v>7715</v>
      </c>
      <c r="B3743" t="s">
        <v>7716</v>
      </c>
      <c r="C3743" t="str">
        <f>IFERROR(VLOOKUP(Table1[[#This Row],[Ticker]],[1]!Table2[[Symbol]:[Industry]],2,FALSE),"-")</f>
        <v>-</v>
      </c>
      <c r="D3743" t="s">
        <v>938</v>
      </c>
      <c r="E3743">
        <v>32.954880000000003</v>
      </c>
      <c r="F3743">
        <v>6.01</v>
      </c>
      <c r="G3743">
        <v>-106.59539369189901</v>
      </c>
      <c r="H3743">
        <v>-34.605515168337099</v>
      </c>
      <c r="I3743">
        <v>-90.958882431646401</v>
      </c>
      <c r="J3743">
        <v>-8.68054846422827</v>
      </c>
      <c r="K3743">
        <v>10.753069672764701</v>
      </c>
      <c r="M3743">
        <v>1.404840335843E-2</v>
      </c>
      <c r="N3743">
        <v>0.75239736441966498</v>
      </c>
      <c r="O3743">
        <v>376.87188019966698</v>
      </c>
      <c r="P3743">
        <v>0</v>
      </c>
    </row>
    <row r="3744" spans="1:17" hidden="1" x14ac:dyDescent="0.3">
      <c r="A3744" t="s">
        <v>7717</v>
      </c>
      <c r="B3744" t="s">
        <v>7718</v>
      </c>
      <c r="C3744" t="str">
        <f>IFERROR(VLOOKUP(Table1[[#This Row],[Ticker]],[1]!Table2[[Symbol]:[Industry]],2,FALSE),"-")</f>
        <v>-</v>
      </c>
      <c r="D3744" t="s">
        <v>139</v>
      </c>
      <c r="E3744">
        <v>32.930458100000003</v>
      </c>
      <c r="F3744">
        <v>99.34</v>
      </c>
      <c r="G3744">
        <v>28.068611801944598</v>
      </c>
      <c r="H3744">
        <v>4.4097805011641098</v>
      </c>
      <c r="I3744">
        <v>99.048232038524006</v>
      </c>
      <c r="J3744">
        <v>7.47367738910593</v>
      </c>
      <c r="K3744">
        <v>91.363473470389906</v>
      </c>
      <c r="L3744">
        <v>73.3292252654213</v>
      </c>
      <c r="M3744">
        <v>52.7652465449193</v>
      </c>
      <c r="N3744">
        <v>1.4516483825334201</v>
      </c>
      <c r="O3744">
        <v>28.800080531507898</v>
      </c>
      <c r="P3744">
        <v>140.59094211673499</v>
      </c>
      <c r="Q3744">
        <v>4.9896957164085001E-2</v>
      </c>
    </row>
    <row r="3745" spans="1:17" hidden="1" x14ac:dyDescent="0.3">
      <c r="A3745" t="s">
        <v>7719</v>
      </c>
      <c r="B3745" t="s">
        <v>7720</v>
      </c>
      <c r="C3745" t="str">
        <f>IFERROR(VLOOKUP(Table1[[#This Row],[Ticker]],[1]!Table2[[Symbol]:[Industry]],2,FALSE),"-")</f>
        <v>-</v>
      </c>
      <c r="D3745" t="s">
        <v>51</v>
      </c>
      <c r="E3745">
        <v>32.928932994</v>
      </c>
      <c r="F3745">
        <v>20.86</v>
      </c>
      <c r="G3745">
        <v>10.5182029946754</v>
      </c>
      <c r="H3745">
        <v>-2.6634589456583101E-2</v>
      </c>
      <c r="I3745">
        <v>-5.4819002933786898</v>
      </c>
      <c r="J3745">
        <v>-5.2245810233509502</v>
      </c>
      <c r="K3745">
        <v>20.707298526438201</v>
      </c>
      <c r="L3745">
        <v>18.863558831720201</v>
      </c>
      <c r="M3745">
        <v>34.597538435245703</v>
      </c>
      <c r="N3745">
        <v>0.64418822654960095</v>
      </c>
      <c r="O3745">
        <v>19.798657718120701</v>
      </c>
      <c r="P3745">
        <v>70.983606557377001</v>
      </c>
      <c r="Q3745">
        <v>5.2833672499638003E-2</v>
      </c>
    </row>
    <row r="3746" spans="1:17" hidden="1" x14ac:dyDescent="0.3">
      <c r="A3746" t="s">
        <v>7721</v>
      </c>
      <c r="B3746" t="s">
        <v>7722</v>
      </c>
      <c r="C3746" t="str">
        <f>IFERROR(VLOOKUP(Table1[[#This Row],[Ticker]],[1]!Table2[[Symbol]:[Industry]],2,FALSE),"-")</f>
        <v>-</v>
      </c>
      <c r="D3746" t="s">
        <v>127</v>
      </c>
      <c r="E3746">
        <v>32.904000000000003</v>
      </c>
      <c r="F3746">
        <v>60</v>
      </c>
      <c r="G3746">
        <v>-37.171652294372798</v>
      </c>
      <c r="H3746">
        <v>4.0193194564974402</v>
      </c>
      <c r="I3746">
        <v>-32.328142624667002</v>
      </c>
      <c r="J3746">
        <v>-4.3648767861277502</v>
      </c>
      <c r="K3746">
        <v>59.700667094254499</v>
      </c>
      <c r="L3746">
        <v>61.729155695481197</v>
      </c>
      <c r="M3746">
        <v>37.156802150456002</v>
      </c>
      <c r="N3746">
        <v>0.66312056737588598</v>
      </c>
      <c r="O3746">
        <v>99.9166666666666</v>
      </c>
      <c r="P3746">
        <v>26.315789473684202</v>
      </c>
    </row>
    <row r="3747" spans="1:17" hidden="1" x14ac:dyDescent="0.3">
      <c r="A3747" t="s">
        <v>7723</v>
      </c>
      <c r="B3747" t="s">
        <v>7724</v>
      </c>
      <c r="C3747" t="str">
        <f>IFERROR(VLOOKUP(Table1[[#This Row],[Ticker]],[1]!Table2[[Symbol]:[Industry]],2,FALSE),"-")</f>
        <v>-</v>
      </c>
      <c r="D3747" t="s">
        <v>412</v>
      </c>
      <c r="E3747">
        <v>32.829822800000002</v>
      </c>
      <c r="F3747">
        <v>16.329999999999998</v>
      </c>
      <c r="G3747">
        <v>-8.7116133080181193</v>
      </c>
      <c r="H3747">
        <v>3.2159690561228702</v>
      </c>
      <c r="I3747">
        <v>-23.656819499288201</v>
      </c>
      <c r="J3747">
        <v>15.7829352365157</v>
      </c>
      <c r="K3747">
        <v>16.2231132122179</v>
      </c>
      <c r="L3747">
        <v>15.897971657538401</v>
      </c>
      <c r="M3747">
        <v>76.263618725754895</v>
      </c>
      <c r="N3747">
        <v>0.65681184553162997</v>
      </c>
      <c r="O3747">
        <v>39.865278628291499</v>
      </c>
      <c r="P3747">
        <v>89.223638470451803</v>
      </c>
      <c r="Q3747">
        <v>0.10232431576100599</v>
      </c>
    </row>
    <row r="3748" spans="1:17" hidden="1" x14ac:dyDescent="0.3">
      <c r="A3748" t="s">
        <v>7725</v>
      </c>
      <c r="B3748" t="s">
        <v>7726</v>
      </c>
      <c r="C3748" t="str">
        <f>IFERROR(VLOOKUP(Table1[[#This Row],[Ticker]],[1]!Table2[[Symbol]:[Industry]],2,FALSE),"-")</f>
        <v>-</v>
      </c>
      <c r="E3748">
        <v>32.762197229999998</v>
      </c>
      <c r="F3748">
        <v>54.69</v>
      </c>
      <c r="G3748">
        <v>-68.321710340285307</v>
      </c>
      <c r="H3748">
        <v>-8.6893447606413297</v>
      </c>
      <c r="I3748">
        <v>-22.072524066031999</v>
      </c>
      <c r="J3748">
        <v>9.8609296654851395</v>
      </c>
      <c r="K3748">
        <v>55.7932868081066</v>
      </c>
      <c r="L3748">
        <v>62.745335466987498</v>
      </c>
      <c r="M3748">
        <v>59.515765250930599</v>
      </c>
      <c r="N3748">
        <v>0.54629665071770295</v>
      </c>
      <c r="O3748">
        <v>81.0202962150301</v>
      </c>
      <c r="P3748">
        <v>29.3825408090844</v>
      </c>
      <c r="Q3748">
        <v>7.6041950775214001E-2</v>
      </c>
    </row>
    <row r="3749" spans="1:17" hidden="1" x14ac:dyDescent="0.3">
      <c r="A3749" t="s">
        <v>7727</v>
      </c>
      <c r="B3749" t="s">
        <v>7728</v>
      </c>
      <c r="C3749" t="str">
        <f>IFERROR(VLOOKUP(Table1[[#This Row],[Ticker]],[1]!Table2[[Symbol]:[Industry]],2,FALSE),"-")</f>
        <v>-</v>
      </c>
      <c r="D3749" t="s">
        <v>5264</v>
      </c>
      <c r="E3749">
        <v>32.739125000000001</v>
      </c>
      <c r="F3749">
        <v>61.04</v>
      </c>
      <c r="G3749">
        <v>9.0261143672409805</v>
      </c>
      <c r="H3749">
        <v>1.7872855204351901</v>
      </c>
      <c r="I3749">
        <v>-36.2407870910478</v>
      </c>
      <c r="J3749">
        <v>0.46226411085628</v>
      </c>
      <c r="K3749">
        <v>61.114423986359199</v>
      </c>
      <c r="L3749">
        <v>62.665173257364103</v>
      </c>
      <c r="M3749">
        <v>57.9508681861818</v>
      </c>
      <c r="N3749">
        <v>0.74314926997004604</v>
      </c>
      <c r="O3749">
        <v>55.422673656618599</v>
      </c>
      <c r="P3749">
        <v>38.7903592542064</v>
      </c>
      <c r="Q3749">
        <v>8.2003055203010003E-2</v>
      </c>
    </row>
    <row r="3750" spans="1:17" hidden="1" x14ac:dyDescent="0.3">
      <c r="A3750" t="s">
        <v>7729</v>
      </c>
      <c r="B3750" t="s">
        <v>7730</v>
      </c>
      <c r="C3750" t="str">
        <f>IFERROR(VLOOKUP(Table1[[#This Row],[Ticker]],[1]!Table2[[Symbol]:[Industry]],2,FALSE),"-")</f>
        <v>-</v>
      </c>
      <c r="D3750" t="s">
        <v>1190</v>
      </c>
      <c r="E3750">
        <v>32.692502069999897</v>
      </c>
      <c r="F3750">
        <v>88.14</v>
      </c>
      <c r="G3750">
        <v>56.0675071686954</v>
      </c>
      <c r="H3750">
        <v>31.438044348626502</v>
      </c>
      <c r="I3750">
        <v>-17.9050262031312</v>
      </c>
      <c r="J3750">
        <v>6.75249593054538</v>
      </c>
      <c r="K3750">
        <v>75.715285739009701</v>
      </c>
      <c r="L3750">
        <v>74.542489953778102</v>
      </c>
      <c r="M3750">
        <v>76.793817675818303</v>
      </c>
      <c r="N3750">
        <v>1.80105591803566</v>
      </c>
      <c r="O3750">
        <v>34.876333106421598</v>
      </c>
      <c r="P3750">
        <v>89.548387096774107</v>
      </c>
      <c r="Q3750">
        <v>0.128800323593765</v>
      </c>
    </row>
    <row r="3751" spans="1:17" hidden="1" x14ac:dyDescent="0.3">
      <c r="A3751" t="s">
        <v>7731</v>
      </c>
      <c r="B3751" t="s">
        <v>7732</v>
      </c>
      <c r="C3751" t="str">
        <f>IFERROR(VLOOKUP(Table1[[#This Row],[Ticker]],[1]!Table2[[Symbol]:[Industry]],2,FALSE),"-")</f>
        <v>-</v>
      </c>
      <c r="D3751" t="s">
        <v>1616</v>
      </c>
      <c r="E3751">
        <v>32.631999999999998</v>
      </c>
      <c r="F3751">
        <v>41.1</v>
      </c>
      <c r="G3751">
        <v>-26.575693543756799</v>
      </c>
      <c r="H3751">
        <v>-1.0226642635768399</v>
      </c>
      <c r="I3751">
        <v>-26.344734908215599</v>
      </c>
      <c r="J3751">
        <v>-3.9968936257746801</v>
      </c>
      <c r="K3751">
        <v>41.126255504910603</v>
      </c>
      <c r="L3751">
        <v>43.023422009595897</v>
      </c>
      <c r="M3751">
        <v>45.983594622923803</v>
      </c>
      <c r="N3751">
        <v>1.1650705519143101</v>
      </c>
      <c r="O3751">
        <v>42.822384428223799</v>
      </c>
      <c r="P3751">
        <v>14.1666666666666</v>
      </c>
      <c r="Q3751">
        <v>4.1437064065291997E-2</v>
      </c>
    </row>
    <row r="3752" spans="1:17" hidden="1" x14ac:dyDescent="0.3">
      <c r="A3752" t="s">
        <v>7733</v>
      </c>
      <c r="B3752" t="s">
        <v>7734</v>
      </c>
      <c r="C3752" t="str">
        <f>IFERROR(VLOOKUP(Table1[[#This Row],[Ticker]],[1]!Table2[[Symbol]:[Industry]],2,FALSE),"-")</f>
        <v>-</v>
      </c>
      <c r="D3752" t="s">
        <v>5307</v>
      </c>
      <c r="E3752">
        <v>32.605200000000004</v>
      </c>
      <c r="F3752">
        <v>60.09</v>
      </c>
      <c r="G3752">
        <v>-68.133475656196197</v>
      </c>
      <c r="H3752">
        <v>-9.1964656694000197</v>
      </c>
      <c r="I3752">
        <v>-44.417756828568102</v>
      </c>
      <c r="J3752">
        <v>-1.0064003510985899</v>
      </c>
      <c r="K3752">
        <v>64.150198466505799</v>
      </c>
      <c r="L3752">
        <v>74.638334843186399</v>
      </c>
      <c r="M3752">
        <v>42.642260179958498</v>
      </c>
      <c r="N3752">
        <v>0.58451178451178398</v>
      </c>
      <c r="O3752">
        <v>81.311366283907404</v>
      </c>
      <c r="P3752">
        <v>3.5142118863049099</v>
      </c>
    </row>
    <row r="3753" spans="1:17" hidden="1" x14ac:dyDescent="0.3">
      <c r="A3753" t="s">
        <v>7735</v>
      </c>
      <c r="B3753" t="s">
        <v>7736</v>
      </c>
      <c r="C3753" t="str">
        <f>IFERROR(VLOOKUP(Table1[[#This Row],[Ticker]],[1]!Table2[[Symbol]:[Industry]],2,FALSE),"-")</f>
        <v>-</v>
      </c>
      <c r="D3753" t="s">
        <v>51</v>
      </c>
      <c r="E3753">
        <v>32.565834000000002</v>
      </c>
      <c r="F3753">
        <v>6.36</v>
      </c>
      <c r="G3753">
        <v>35.8607551130345</v>
      </c>
      <c r="H3753">
        <v>9.5067282225947292</v>
      </c>
      <c r="I3753">
        <v>12.565493464921399</v>
      </c>
      <c r="J3753">
        <v>8.0501188546743307</v>
      </c>
      <c r="K3753">
        <v>5.31965586486315</v>
      </c>
      <c r="L3753">
        <v>4.8430950738222203</v>
      </c>
      <c r="M3753">
        <v>75.023345827367393</v>
      </c>
      <c r="N3753">
        <v>1.0165646770727399</v>
      </c>
      <c r="O3753">
        <v>7.7044025157232596</v>
      </c>
      <c r="P3753">
        <v>76.177285318559498</v>
      </c>
      <c r="Q3753">
        <v>-1.5724339519308E-2</v>
      </c>
    </row>
    <row r="3754" spans="1:17" hidden="1" x14ac:dyDescent="0.3">
      <c r="A3754" t="s">
        <v>7737</v>
      </c>
      <c r="B3754" t="s">
        <v>7738</v>
      </c>
      <c r="C3754" t="str">
        <f>IFERROR(VLOOKUP(Table1[[#This Row],[Ticker]],[1]!Table2[[Symbol]:[Industry]],2,FALSE),"-")</f>
        <v>-</v>
      </c>
      <c r="D3754" t="s">
        <v>368</v>
      </c>
      <c r="E3754">
        <v>32.542689998</v>
      </c>
      <c r="F3754">
        <v>59.46</v>
      </c>
      <c r="G3754">
        <v>34.399200723194603</v>
      </c>
      <c r="H3754">
        <v>-9.5959659672986</v>
      </c>
      <c r="I3754">
        <v>31.5361566231654</v>
      </c>
      <c r="J3754">
        <v>-6.1382315490761599</v>
      </c>
      <c r="K3754">
        <v>56.346079478945001</v>
      </c>
      <c r="L3754">
        <v>47.850634922063399</v>
      </c>
      <c r="M3754">
        <v>30.062486546056</v>
      </c>
      <c r="N3754">
        <v>0.38311688311688302</v>
      </c>
      <c r="O3754">
        <v>24.537504204507201</v>
      </c>
      <c r="P3754">
        <v>115.434782608695</v>
      </c>
    </row>
    <row r="3755" spans="1:17" hidden="1" x14ac:dyDescent="0.3">
      <c r="A3755" t="s">
        <v>7739</v>
      </c>
      <c r="B3755" t="s">
        <v>7740</v>
      </c>
      <c r="C3755" t="str">
        <f>IFERROR(VLOOKUP(Table1[[#This Row],[Ticker]],[1]!Table2[[Symbol]:[Industry]],2,FALSE),"-")</f>
        <v>-</v>
      </c>
      <c r="D3755" t="s">
        <v>473</v>
      </c>
      <c r="E3755">
        <v>32.536117019999999</v>
      </c>
      <c r="F3755">
        <v>115.6</v>
      </c>
      <c r="G3755">
        <v>-46.538902914323202</v>
      </c>
      <c r="H3755">
        <v>3.5144584638315801</v>
      </c>
      <c r="I3755">
        <v>-33.822071938625797</v>
      </c>
      <c r="J3755">
        <v>-0.54077973622425102</v>
      </c>
      <c r="K3755">
        <v>118.169226377117</v>
      </c>
      <c r="L3755">
        <v>126.909175666953</v>
      </c>
      <c r="M3755">
        <v>51.933950441577402</v>
      </c>
      <c r="N3755">
        <v>2.4219070623968602</v>
      </c>
      <c r="O3755">
        <v>73.010380622837303</v>
      </c>
      <c r="P3755">
        <v>11.961259079903099</v>
      </c>
      <c r="Q3755">
        <v>6.4927613986445004E-2</v>
      </c>
    </row>
    <row r="3756" spans="1:17" hidden="1" x14ac:dyDescent="0.3">
      <c r="A3756" t="s">
        <v>7741</v>
      </c>
      <c r="B3756" t="s">
        <v>7742</v>
      </c>
      <c r="C3756" t="str">
        <f>IFERROR(VLOOKUP(Table1[[#This Row],[Ticker]],[1]!Table2[[Symbol]:[Industry]],2,FALSE),"-")</f>
        <v>-</v>
      </c>
      <c r="D3756" t="s">
        <v>7743</v>
      </c>
      <c r="E3756">
        <v>32.456767122000002</v>
      </c>
      <c r="F3756">
        <v>87.26</v>
      </c>
      <c r="G3756">
        <v>68.104235838658099</v>
      </c>
      <c r="H3756">
        <v>4.2567446818744896</v>
      </c>
      <c r="I3756">
        <v>83.740747098911498</v>
      </c>
      <c r="J3756">
        <v>0.32604594455492097</v>
      </c>
      <c r="K3756">
        <v>75.652401704753601</v>
      </c>
      <c r="M3756">
        <v>56.992120354047202</v>
      </c>
      <c r="N3756">
        <v>9.9290780141843907E-2</v>
      </c>
      <c r="O3756">
        <v>3.1400412560165001</v>
      </c>
      <c r="P3756">
        <v>170.99378881987499</v>
      </c>
    </row>
    <row r="3757" spans="1:17" hidden="1" x14ac:dyDescent="0.3">
      <c r="A3757" t="s">
        <v>7744</v>
      </c>
      <c r="B3757" t="s">
        <v>7745</v>
      </c>
      <c r="C3757" t="str">
        <f>IFERROR(VLOOKUP(Table1[[#This Row],[Ticker]],[1]!Table2[[Symbol]:[Industry]],2,FALSE),"-")</f>
        <v>-</v>
      </c>
      <c r="D3757" t="s">
        <v>4822</v>
      </c>
      <c r="E3757">
        <v>32.319000000000003</v>
      </c>
      <c r="F3757">
        <v>31.8</v>
      </c>
      <c r="G3757">
        <v>-59.0975782202988</v>
      </c>
      <c r="H3757">
        <v>-4.68828543860743</v>
      </c>
      <c r="I3757">
        <v>-42.667059469408599</v>
      </c>
      <c r="J3757">
        <v>8.7895010940565808</v>
      </c>
      <c r="K3757">
        <v>32.0051507397053</v>
      </c>
      <c r="L3757">
        <v>38.947804939442698</v>
      </c>
      <c r="M3757">
        <v>56.108949677631898</v>
      </c>
      <c r="N3757">
        <v>0.43054545454545401</v>
      </c>
      <c r="O3757">
        <v>94.025157232704402</v>
      </c>
      <c r="P3757">
        <v>17.7777777777777</v>
      </c>
      <c r="Q3757">
        <v>-0.179262358423212</v>
      </c>
    </row>
    <row r="3758" spans="1:17" hidden="1" x14ac:dyDescent="0.3">
      <c r="A3758" t="s">
        <v>7746</v>
      </c>
      <c r="B3758" t="s">
        <v>7747</v>
      </c>
      <c r="C3758" t="str">
        <f>IFERROR(VLOOKUP(Table1[[#This Row],[Ticker]],[1]!Table2[[Symbol]:[Industry]],2,FALSE),"-")</f>
        <v>-</v>
      </c>
      <c r="D3758" t="s">
        <v>412</v>
      </c>
      <c r="E3758">
        <v>32.283925938000003</v>
      </c>
      <c r="F3758">
        <v>20.22</v>
      </c>
      <c r="G3758">
        <v>431.902421779701</v>
      </c>
      <c r="H3758">
        <v>-22.487507050329</v>
      </c>
      <c r="I3758">
        <v>-55.789591676336897</v>
      </c>
      <c r="J3758">
        <v>2.6324813896230901</v>
      </c>
      <c r="K3758">
        <v>21.4550736894134</v>
      </c>
      <c r="L3758">
        <v>19.890465127972998</v>
      </c>
      <c r="M3758">
        <v>48.385772306230201</v>
      </c>
      <c r="N3758">
        <v>0.49598628650931098</v>
      </c>
      <c r="O3758">
        <v>100.69238377843701</v>
      </c>
      <c r="P3758">
        <v>509.03614457831299</v>
      </c>
    </row>
    <row r="3759" spans="1:17" hidden="1" x14ac:dyDescent="0.3">
      <c r="A3759" t="s">
        <v>7748</v>
      </c>
      <c r="B3759" t="s">
        <v>7749</v>
      </c>
      <c r="C3759" t="str">
        <f>IFERROR(VLOOKUP(Table1[[#This Row],[Ticker]],[1]!Table2[[Symbol]:[Industry]],2,FALSE),"-")</f>
        <v>-</v>
      </c>
      <c r="D3759" t="s">
        <v>359</v>
      </c>
      <c r="E3759">
        <v>32.280553988000001</v>
      </c>
      <c r="F3759">
        <v>26.81</v>
      </c>
      <c r="G3759">
        <v>-5.7436532212373299</v>
      </c>
      <c r="H3759">
        <v>-12.746040787123601</v>
      </c>
      <c r="I3759">
        <v>1.0849866139411699</v>
      </c>
      <c r="J3759">
        <v>20.537918707886199</v>
      </c>
      <c r="K3759">
        <v>26.022067486512999</v>
      </c>
      <c r="L3759">
        <v>26.333440025715799</v>
      </c>
      <c r="M3759">
        <v>69.970793034366395</v>
      </c>
      <c r="N3759">
        <v>3.1121506188217798</v>
      </c>
      <c r="O3759">
        <v>58.336441626258797</v>
      </c>
      <c r="P3759">
        <v>38.839979285344398</v>
      </c>
      <c r="Q3759">
        <v>0.140693489586557</v>
      </c>
    </row>
    <row r="3760" spans="1:17" hidden="1" x14ac:dyDescent="0.3">
      <c r="A3760" t="s">
        <v>7750</v>
      </c>
      <c r="B3760" t="s">
        <v>7751</v>
      </c>
      <c r="C3760" t="str">
        <f>IFERROR(VLOOKUP(Table1[[#This Row],[Ticker]],[1]!Table2[[Symbol]:[Industry]],2,FALSE),"-")</f>
        <v>-</v>
      </c>
      <c r="D3760" t="s">
        <v>1711</v>
      </c>
      <c r="E3760">
        <v>32.274596430000003</v>
      </c>
      <c r="F3760">
        <v>38.43</v>
      </c>
      <c r="G3760">
        <v>-65.176009592847805</v>
      </c>
      <c r="H3760">
        <v>-11.1470583345035</v>
      </c>
      <c r="I3760">
        <v>-40.857952883146702</v>
      </c>
      <c r="J3760">
        <v>-3.6334014002744701</v>
      </c>
      <c r="K3760">
        <v>39.310872560461299</v>
      </c>
      <c r="L3760">
        <v>43.668649511856998</v>
      </c>
      <c r="M3760">
        <v>46.345046433605397</v>
      </c>
      <c r="N3760">
        <v>0.496080001895779</v>
      </c>
      <c r="O3760">
        <v>84.231069476971101</v>
      </c>
      <c r="P3760">
        <v>23.5691318327974</v>
      </c>
      <c r="Q3760">
        <v>-1.8846239085648999E-2</v>
      </c>
    </row>
    <row r="3761" spans="1:17" hidden="1" x14ac:dyDescent="0.3">
      <c r="A3761" t="s">
        <v>7752</v>
      </c>
      <c r="B3761" t="s">
        <v>7753</v>
      </c>
      <c r="C3761" t="str">
        <f>IFERROR(VLOOKUP(Table1[[#This Row],[Ticker]],[1]!Table2[[Symbol]:[Industry]],2,FALSE),"-")</f>
        <v>-</v>
      </c>
      <c r="D3761" t="s">
        <v>92</v>
      </c>
      <c r="E3761">
        <v>32.255496000000001</v>
      </c>
      <c r="F3761">
        <v>11.48</v>
      </c>
      <c r="G3761">
        <v>71.639263884964294</v>
      </c>
      <c r="H3761">
        <v>71.136793177744707</v>
      </c>
      <c r="I3761">
        <v>42.062742563764097</v>
      </c>
      <c r="J3761">
        <v>71.1443942324142</v>
      </c>
      <c r="K3761">
        <v>6.7789893255464904</v>
      </c>
      <c r="L3761">
        <v>6.2307814761265696</v>
      </c>
      <c r="M3761">
        <v>93.121558424104805</v>
      </c>
      <c r="N3761">
        <v>3.6796755650650401</v>
      </c>
      <c r="O3761">
        <v>0</v>
      </c>
      <c r="P3761">
        <v>144.255319148936</v>
      </c>
      <c r="Q3761">
        <v>7.4082364140267004E-2</v>
      </c>
    </row>
    <row r="3762" spans="1:17" hidden="1" x14ac:dyDescent="0.3">
      <c r="A3762" t="s">
        <v>7754</v>
      </c>
      <c r="B3762" t="s">
        <v>7755</v>
      </c>
      <c r="C3762" t="str">
        <f>IFERROR(VLOOKUP(Table1[[#This Row],[Ticker]],[1]!Table2[[Symbol]:[Industry]],2,FALSE),"-")</f>
        <v>-</v>
      </c>
      <c r="D3762" t="s">
        <v>113</v>
      </c>
      <c r="E3762">
        <v>32.24</v>
      </c>
      <c r="F3762">
        <v>322.39999999999998</v>
      </c>
      <c r="G3762">
        <v>-20.104380941387198</v>
      </c>
      <c r="H3762">
        <v>-1.1387398082903499</v>
      </c>
      <c r="I3762">
        <v>-9.6897679642565695</v>
      </c>
      <c r="J3762">
        <v>-1.3865950869901</v>
      </c>
      <c r="K3762">
        <v>321.84617505563199</v>
      </c>
      <c r="L3762">
        <v>312.16900233144099</v>
      </c>
      <c r="M3762">
        <v>52.309979785624598</v>
      </c>
      <c r="N3762">
        <v>5.4268867924528301</v>
      </c>
      <c r="O3762">
        <v>0.52729528535981895</v>
      </c>
      <c r="P3762">
        <v>9.6598639455782198</v>
      </c>
    </row>
    <row r="3763" spans="1:17" hidden="1" x14ac:dyDescent="0.3">
      <c r="A3763" t="s">
        <v>7756</v>
      </c>
      <c r="B3763" t="s">
        <v>7757</v>
      </c>
      <c r="C3763" t="str">
        <f>IFERROR(VLOOKUP(Table1[[#This Row],[Ticker]],[1]!Table2[[Symbol]:[Industry]],2,FALSE),"-")</f>
        <v>-</v>
      </c>
      <c r="D3763" t="s">
        <v>359</v>
      </c>
      <c r="E3763">
        <v>32.230217850000002</v>
      </c>
      <c r="F3763">
        <v>63.25</v>
      </c>
      <c r="G3763">
        <v>-51.436071512352399</v>
      </c>
      <c r="H3763">
        <v>4.8619194794253398</v>
      </c>
      <c r="I3763">
        <v>-35.799560252098999</v>
      </c>
      <c r="J3763">
        <v>-1.9083011037456199</v>
      </c>
      <c r="K3763">
        <v>65.638828155157299</v>
      </c>
      <c r="M3763">
        <v>50.8662225600931</v>
      </c>
      <c r="N3763">
        <v>6.3478977741137602E-2</v>
      </c>
      <c r="O3763">
        <v>40.711462450592897</v>
      </c>
      <c r="P3763">
        <v>26.855194544725201</v>
      </c>
    </row>
    <row r="3764" spans="1:17" hidden="1" x14ac:dyDescent="0.3">
      <c r="A3764" t="s">
        <v>7758</v>
      </c>
      <c r="B3764" t="s">
        <v>7759</v>
      </c>
      <c r="C3764" t="str">
        <f>IFERROR(VLOOKUP(Table1[[#This Row],[Ticker]],[1]!Table2[[Symbol]:[Industry]],2,FALSE),"-")</f>
        <v>-</v>
      </c>
      <c r="D3764" t="s">
        <v>971</v>
      </c>
      <c r="E3764">
        <v>32.191744463999903</v>
      </c>
      <c r="F3764">
        <v>23.93</v>
      </c>
      <c r="G3764">
        <v>-9.8143702002486801</v>
      </c>
      <c r="H3764">
        <v>7.2224857169885599</v>
      </c>
      <c r="I3764">
        <v>-19.355456398989201</v>
      </c>
      <c r="J3764">
        <v>-2.3859531275322898</v>
      </c>
      <c r="K3764">
        <v>21.8432499107406</v>
      </c>
      <c r="L3764">
        <v>21.984528914757099</v>
      </c>
      <c r="M3764">
        <v>74.695340717484797</v>
      </c>
      <c r="N3764">
        <v>0.87634903757575999</v>
      </c>
      <c r="O3764">
        <v>46.0509820309235</v>
      </c>
      <c r="P3764">
        <v>34.438202247191001</v>
      </c>
      <c r="Q3764">
        <v>4.9718600282139001E-2</v>
      </c>
    </row>
    <row r="3765" spans="1:17" hidden="1" x14ac:dyDescent="0.3">
      <c r="A3765" t="s">
        <v>7760</v>
      </c>
      <c r="B3765" t="s">
        <v>7761</v>
      </c>
      <c r="C3765" t="str">
        <f>IFERROR(VLOOKUP(Table1[[#This Row],[Ticker]],[1]!Table2[[Symbol]:[Industry]],2,FALSE),"-")</f>
        <v>-</v>
      </c>
      <c r="D3765" t="s">
        <v>156</v>
      </c>
      <c r="E3765">
        <v>32.178204539999903</v>
      </c>
      <c r="F3765">
        <v>80.2</v>
      </c>
      <c r="G3765">
        <v>78.5474434247228</v>
      </c>
      <c r="H3765">
        <v>-25.331128266109101</v>
      </c>
      <c r="I3765">
        <v>3.81344284387621</v>
      </c>
      <c r="J3765">
        <v>0.25333472877627999</v>
      </c>
      <c r="K3765">
        <v>83.701910904021801</v>
      </c>
      <c r="L3765">
        <v>66.895711993587796</v>
      </c>
      <c r="M3765">
        <v>36.350778716358398</v>
      </c>
      <c r="N3765">
        <v>0.41361229899080998</v>
      </c>
      <c r="O3765">
        <v>70.399002493765494</v>
      </c>
      <c r="P3765">
        <v>150.468457214241</v>
      </c>
      <c r="Q3765">
        <v>0.105607109782807</v>
      </c>
    </row>
    <row r="3766" spans="1:17" hidden="1" x14ac:dyDescent="0.3">
      <c r="A3766" t="s">
        <v>7762</v>
      </c>
      <c r="B3766" t="s">
        <v>7763</v>
      </c>
      <c r="C3766" t="str">
        <f>IFERROR(VLOOKUP(Table1[[#This Row],[Ticker]],[1]!Table2[[Symbol]:[Industry]],2,FALSE),"-")</f>
        <v>-</v>
      </c>
      <c r="D3766" t="s">
        <v>632</v>
      </c>
      <c r="E3766">
        <v>32.040329999999997</v>
      </c>
      <c r="F3766">
        <v>159.44999999999999</v>
      </c>
      <c r="G3766">
        <v>-16.6791385039867</v>
      </c>
      <c r="H3766">
        <v>0.464195863979038</v>
      </c>
      <c r="I3766">
        <v>-33.044590987505302</v>
      </c>
      <c r="J3766">
        <v>2.4278086463768598</v>
      </c>
      <c r="K3766">
        <v>163.09855537133399</v>
      </c>
      <c r="L3766">
        <v>162.72607409711199</v>
      </c>
      <c r="M3766">
        <v>57.471534844613402</v>
      </c>
      <c r="N3766">
        <v>0.46844473884158999</v>
      </c>
      <c r="O3766">
        <v>37.033552837880201</v>
      </c>
      <c r="P3766">
        <v>24.133904242896001</v>
      </c>
      <c r="Q3766">
        <v>-1.7648111471340001E-3</v>
      </c>
    </row>
    <row r="3767" spans="1:17" hidden="1" x14ac:dyDescent="0.3">
      <c r="A3767" t="s">
        <v>7764</v>
      </c>
      <c r="B3767" t="s">
        <v>7765</v>
      </c>
      <c r="C3767" t="str">
        <f>IFERROR(VLOOKUP(Table1[[#This Row],[Ticker]],[1]!Table2[[Symbol]:[Industry]],2,FALSE),"-")</f>
        <v>-</v>
      </c>
      <c r="D3767" t="s">
        <v>2712</v>
      </c>
      <c r="E3767">
        <v>32.027999999999999</v>
      </c>
      <c r="F3767">
        <v>78.5</v>
      </c>
      <c r="G3767">
        <v>-31.626977728570601</v>
      </c>
      <c r="H3767">
        <v>9.6875948430826995</v>
      </c>
      <c r="I3767">
        <v>-1.98487648385488</v>
      </c>
      <c r="J3767">
        <v>-8.8946520031399903</v>
      </c>
      <c r="K3767">
        <v>70.830937442325606</v>
      </c>
      <c r="L3767">
        <v>70.932102769872998</v>
      </c>
      <c r="M3767">
        <v>48.317353834464903</v>
      </c>
      <c r="N3767">
        <v>1.6349480968858101</v>
      </c>
      <c r="O3767">
        <v>26.114649681528601</v>
      </c>
      <c r="P3767">
        <v>54.679802955664996</v>
      </c>
    </row>
    <row r="3768" spans="1:17" hidden="1" x14ac:dyDescent="0.3">
      <c r="A3768" t="s">
        <v>7766</v>
      </c>
      <c r="B3768" t="s">
        <v>7767</v>
      </c>
      <c r="C3768" t="str">
        <f>IFERROR(VLOOKUP(Table1[[#This Row],[Ticker]],[1]!Table2[[Symbol]:[Industry]],2,FALSE),"-")</f>
        <v>-</v>
      </c>
      <c r="D3768" t="s">
        <v>632</v>
      </c>
      <c r="E3768">
        <v>31.9827189999999</v>
      </c>
      <c r="F3768">
        <v>7.6</v>
      </c>
      <c r="G3768">
        <v>-5.5931859894901201</v>
      </c>
      <c r="H3768">
        <v>-1.87035303188851</v>
      </c>
      <c r="I3768">
        <v>-12.2495918825592</v>
      </c>
      <c r="J3768">
        <v>1.0670674632677399</v>
      </c>
      <c r="K3768">
        <v>10.0372087729983</v>
      </c>
      <c r="L3768">
        <v>10.066633630706701</v>
      </c>
      <c r="M3768">
        <v>25.7607462659657</v>
      </c>
      <c r="N3768">
        <v>1</v>
      </c>
      <c r="Q3768">
        <v>-9.4079221239847993E-2</v>
      </c>
    </row>
    <row r="3769" spans="1:17" hidden="1" x14ac:dyDescent="0.3">
      <c r="A3769" t="s">
        <v>7768</v>
      </c>
      <c r="B3769" t="s">
        <v>7769</v>
      </c>
      <c r="C3769" t="str">
        <f>IFERROR(VLOOKUP(Table1[[#This Row],[Ticker]],[1]!Table2[[Symbol]:[Industry]],2,FALSE),"-")</f>
        <v>-</v>
      </c>
      <c r="D3769" t="s">
        <v>743</v>
      </c>
      <c r="E3769">
        <v>31.948726656000002</v>
      </c>
      <c r="F3769">
        <v>331.32</v>
      </c>
      <c r="G3769">
        <v>11.3611118451553</v>
      </c>
      <c r="H3769">
        <v>-0.42078192683538401</v>
      </c>
      <c r="I3769">
        <v>2.67818916546143</v>
      </c>
      <c r="J3769">
        <v>0.47647348286381502</v>
      </c>
      <c r="K3769">
        <v>317.72705245654402</v>
      </c>
      <c r="L3769">
        <v>290.22757298247097</v>
      </c>
      <c r="M3769">
        <v>50.554369654686603</v>
      </c>
      <c r="N3769">
        <v>0.26668602862724899</v>
      </c>
      <c r="O3769">
        <v>0.77266690812507399</v>
      </c>
      <c r="P3769">
        <v>45.093058900810099</v>
      </c>
    </row>
    <row r="3770" spans="1:17" hidden="1" x14ac:dyDescent="0.3">
      <c r="A3770" t="s">
        <v>7770</v>
      </c>
      <c r="B3770" t="s">
        <v>7771</v>
      </c>
      <c r="C3770" t="str">
        <f>IFERROR(VLOOKUP(Table1[[#This Row],[Ticker]],[1]!Table2[[Symbol]:[Industry]],2,FALSE),"-")</f>
        <v>-</v>
      </c>
      <c r="D3770" t="s">
        <v>7340</v>
      </c>
      <c r="E3770">
        <v>31.876280000000001</v>
      </c>
      <c r="F3770">
        <v>16.3</v>
      </c>
      <c r="G3770">
        <v>-78.538600638065404</v>
      </c>
      <c r="H3770">
        <v>-11.5117503508881</v>
      </c>
      <c r="I3770">
        <v>-46.182756552931203</v>
      </c>
      <c r="J3770">
        <v>0.60874489644645302</v>
      </c>
      <c r="K3770">
        <v>17.588142033254101</v>
      </c>
      <c r="L3770">
        <v>20.753758250525799</v>
      </c>
      <c r="M3770">
        <v>41.720643586454997</v>
      </c>
      <c r="N3770">
        <v>0.66517337820302203</v>
      </c>
      <c r="O3770">
        <v>112.883435582822</v>
      </c>
      <c r="P3770">
        <v>8.4497671324018597</v>
      </c>
      <c r="Q3770">
        <v>4.8599060740791997E-2</v>
      </c>
    </row>
    <row r="3771" spans="1:17" hidden="1" x14ac:dyDescent="0.3">
      <c r="A3771" t="s">
        <v>7772</v>
      </c>
      <c r="B3771" t="s">
        <v>7773</v>
      </c>
      <c r="C3771" t="str">
        <f>IFERROR(VLOOKUP(Table1[[#This Row],[Ticker]],[1]!Table2[[Symbol]:[Industry]],2,FALSE),"-")</f>
        <v>-</v>
      </c>
      <c r="E3771">
        <v>31.838716349999999</v>
      </c>
      <c r="F3771">
        <v>421.2</v>
      </c>
      <c r="G3771">
        <v>762.98692086123299</v>
      </c>
      <c r="H3771">
        <v>18.648620068276099</v>
      </c>
      <c r="I3771">
        <v>97.211955284477099</v>
      </c>
      <c r="J3771">
        <v>-10.7129788037415</v>
      </c>
      <c r="K3771">
        <v>398.75808636185502</v>
      </c>
      <c r="L3771">
        <v>259.422549207744</v>
      </c>
      <c r="M3771">
        <v>33.997269538112299</v>
      </c>
      <c r="N3771">
        <v>0.56420755382986199</v>
      </c>
      <c r="O3771">
        <v>22.2340930674264</v>
      </c>
      <c r="P3771">
        <v>792.75116574819799</v>
      </c>
    </row>
    <row r="3772" spans="1:17" hidden="1" x14ac:dyDescent="0.3">
      <c r="A3772" t="s">
        <v>7774</v>
      </c>
      <c r="B3772" t="s">
        <v>7775</v>
      </c>
      <c r="C3772" t="str">
        <f>IFERROR(VLOOKUP(Table1[[#This Row],[Ticker]],[1]!Table2[[Symbol]:[Industry]],2,FALSE),"-")</f>
        <v>-</v>
      </c>
      <c r="E3772">
        <v>31.8344202</v>
      </c>
      <c r="F3772">
        <v>66.33</v>
      </c>
      <c r="G3772">
        <v>344.02146939874802</v>
      </c>
      <c r="H3772">
        <v>-4.4659017176772</v>
      </c>
      <c r="I3772">
        <v>96.778466691252902</v>
      </c>
      <c r="J3772">
        <v>-3.2205583770303399</v>
      </c>
      <c r="K3772">
        <v>60.475462539108598</v>
      </c>
      <c r="L3772">
        <v>45.095090631212301</v>
      </c>
      <c r="M3772">
        <v>53.5185913142262</v>
      </c>
      <c r="N3772">
        <v>0.50731821616650297</v>
      </c>
      <c r="O3772">
        <v>7.9903512739333404</v>
      </c>
      <c r="P3772">
        <v>373.78571428571399</v>
      </c>
      <c r="Q3772">
        <v>0.138383126300377</v>
      </c>
    </row>
    <row r="3773" spans="1:17" hidden="1" x14ac:dyDescent="0.3">
      <c r="A3773" t="s">
        <v>7776</v>
      </c>
      <c r="B3773" t="s">
        <v>7777</v>
      </c>
      <c r="C3773" t="str">
        <f>IFERROR(VLOOKUP(Table1[[#This Row],[Ticker]],[1]!Table2[[Symbol]:[Industry]],2,FALSE),"-")</f>
        <v>-</v>
      </c>
      <c r="D3773" t="s">
        <v>3453</v>
      </c>
      <c r="E3773">
        <v>31.7491372</v>
      </c>
      <c r="F3773">
        <v>22</v>
      </c>
      <c r="G3773">
        <v>-31.9864671091877</v>
      </c>
      <c r="H3773">
        <v>-20.875785438607402</v>
      </c>
      <c r="I3773">
        <v>-38.265664661194698</v>
      </c>
      <c r="J3773">
        <v>-13.8374830329275</v>
      </c>
      <c r="K3773">
        <v>25.779366263174499</v>
      </c>
      <c r="L3773">
        <v>27.085954386238001</v>
      </c>
      <c r="M3773">
        <v>13.891429964721199</v>
      </c>
      <c r="N3773">
        <v>3.4375</v>
      </c>
      <c r="O3773">
        <v>63.636363636363598</v>
      </c>
      <c r="P3773">
        <v>20.218579234972601</v>
      </c>
      <c r="Q3773">
        <v>-8.5867241558679995E-3</v>
      </c>
    </row>
    <row r="3774" spans="1:17" hidden="1" x14ac:dyDescent="0.3">
      <c r="A3774" t="s">
        <v>7778</v>
      </c>
      <c r="B3774" t="s">
        <v>7779</v>
      </c>
      <c r="C3774" t="str">
        <f>IFERROR(VLOOKUP(Table1[[#This Row],[Ticker]],[1]!Table2[[Symbol]:[Industry]],2,FALSE),"-")</f>
        <v>-</v>
      </c>
      <c r="D3774" t="s">
        <v>743</v>
      </c>
      <c r="E3774">
        <v>31.730069843999999</v>
      </c>
      <c r="F3774">
        <v>241.87</v>
      </c>
      <c r="G3774">
        <v>14.7220155670369</v>
      </c>
      <c r="H3774">
        <v>1.40793983518489</v>
      </c>
      <c r="I3774">
        <v>8.1894505545360694</v>
      </c>
      <c r="J3774">
        <v>-0.49164541492084501</v>
      </c>
      <c r="K3774">
        <v>230.24587010244599</v>
      </c>
      <c r="L3774">
        <v>207.407799570366</v>
      </c>
      <c r="M3774">
        <v>48.807085432446698</v>
      </c>
      <c r="N3774">
        <v>1.6069757693934801</v>
      </c>
      <c r="O3774">
        <v>1.36436928928762</v>
      </c>
      <c r="P3774">
        <v>46.003863334540597</v>
      </c>
      <c r="Q3774">
        <v>5.0860317588420001E-3</v>
      </c>
    </row>
    <row r="3775" spans="1:17" hidden="1" x14ac:dyDescent="0.3">
      <c r="A3775" t="s">
        <v>7780</v>
      </c>
      <c r="B3775" t="s">
        <v>7781</v>
      </c>
      <c r="C3775" t="str">
        <f>IFERROR(VLOOKUP(Table1[[#This Row],[Ticker]],[1]!Table2[[Symbol]:[Industry]],2,FALSE),"-")</f>
        <v>-</v>
      </c>
      <c r="D3775" t="s">
        <v>2712</v>
      </c>
      <c r="E3775">
        <v>31.729279185999999</v>
      </c>
      <c r="F3775">
        <v>22.98</v>
      </c>
      <c r="G3775">
        <v>357.10016189269498</v>
      </c>
      <c r="H3775">
        <v>-12.7163009440444</v>
      </c>
      <c r="I3775">
        <v>107.686938187959</v>
      </c>
      <c r="J3775">
        <v>-16.1293615966507</v>
      </c>
      <c r="K3775">
        <v>22.146593848812</v>
      </c>
      <c r="L3775">
        <v>13.502420907599999</v>
      </c>
      <c r="M3775">
        <v>15.862545520164</v>
      </c>
      <c r="N3775">
        <v>1.5256875407650501</v>
      </c>
      <c r="O3775">
        <v>26.3272410791993</v>
      </c>
      <c r="P3775">
        <v>388.93617021276498</v>
      </c>
      <c r="Q3775">
        <v>0.183338107020212</v>
      </c>
    </row>
    <row r="3776" spans="1:17" hidden="1" x14ac:dyDescent="0.3">
      <c r="A3776" t="s">
        <v>7782</v>
      </c>
      <c r="B3776" t="s">
        <v>7783</v>
      </c>
      <c r="C3776" t="str">
        <f>IFERROR(VLOOKUP(Table1[[#This Row],[Ticker]],[1]!Table2[[Symbol]:[Industry]],2,FALSE),"-")</f>
        <v>-</v>
      </c>
      <c r="D3776" t="s">
        <v>7062</v>
      </c>
      <c r="E3776">
        <v>31.62</v>
      </c>
      <c r="F3776">
        <v>31</v>
      </c>
      <c r="G3776">
        <v>-57.334338344909398</v>
      </c>
      <c r="H3776">
        <v>-10.232510584806199</v>
      </c>
      <c r="I3776">
        <v>-42.034710370897997</v>
      </c>
      <c r="J3776">
        <v>3.0626103377540499</v>
      </c>
      <c r="K3776">
        <v>33.974744528564301</v>
      </c>
      <c r="L3776">
        <v>39.391431558822099</v>
      </c>
      <c r="M3776">
        <v>37.628622959596498</v>
      </c>
      <c r="N3776">
        <v>1.1488235294117599</v>
      </c>
      <c r="O3776">
        <v>86.774193548387004</v>
      </c>
      <c r="P3776">
        <v>6.8965517241379199</v>
      </c>
    </row>
    <row r="3777" spans="1:17" hidden="1" x14ac:dyDescent="0.3">
      <c r="A3777" t="s">
        <v>7784</v>
      </c>
      <c r="B3777" t="s">
        <v>7785</v>
      </c>
      <c r="C3777" t="str">
        <f>IFERROR(VLOOKUP(Table1[[#This Row],[Ticker]],[1]!Table2[[Symbol]:[Industry]],2,FALSE),"-")</f>
        <v>-</v>
      </c>
      <c r="D3777" t="s">
        <v>632</v>
      </c>
      <c r="E3777">
        <v>31.611657672</v>
      </c>
      <c r="F3777">
        <v>1.0900000000000001</v>
      </c>
      <c r="G3777">
        <v>-30.6733357960563</v>
      </c>
      <c r="H3777">
        <v>-3.5784881413101401</v>
      </c>
      <c r="I3777">
        <v>-30.281579780558101</v>
      </c>
      <c r="J3777">
        <v>0.74772211831533797</v>
      </c>
      <c r="K3777">
        <v>1.0993826383979</v>
      </c>
      <c r="L3777">
        <v>1.1156160958055901</v>
      </c>
      <c r="M3777">
        <v>45.010256996188502</v>
      </c>
      <c r="N3777">
        <v>1.41581917400018</v>
      </c>
      <c r="O3777">
        <v>92.660550458715505</v>
      </c>
      <c r="P3777">
        <v>28.235294117647001</v>
      </c>
      <c r="Q3777">
        <v>4.3427963905771E-2</v>
      </c>
    </row>
    <row r="3778" spans="1:17" hidden="1" x14ac:dyDescent="0.3">
      <c r="A3778" t="s">
        <v>7786</v>
      </c>
      <c r="B3778" t="s">
        <v>7787</v>
      </c>
      <c r="C3778" t="str">
        <f>IFERROR(VLOOKUP(Table1[[#This Row],[Ticker]],[1]!Table2[[Symbol]:[Industry]],2,FALSE),"-")</f>
        <v>-</v>
      </c>
      <c r="D3778" t="s">
        <v>412</v>
      </c>
      <c r="E3778">
        <v>31.59</v>
      </c>
      <c r="F3778">
        <v>56.08</v>
      </c>
      <c r="G3778">
        <v>109.179087026115</v>
      </c>
      <c r="H3778">
        <v>3.6765375953492401E-3</v>
      </c>
      <c r="I3778">
        <v>40.789393445111102</v>
      </c>
      <c r="J3778">
        <v>-7.7929717227388799</v>
      </c>
      <c r="K3778">
        <v>58.200522353885198</v>
      </c>
      <c r="L3778">
        <v>48.0706770918788</v>
      </c>
      <c r="M3778">
        <v>44.404311661671102</v>
      </c>
      <c r="N3778">
        <v>1.3496077778114299</v>
      </c>
      <c r="O3778">
        <v>51.604850213980001</v>
      </c>
      <c r="P3778">
        <v>173.02823758519901</v>
      </c>
      <c r="Q3778">
        <v>0.223162629827906</v>
      </c>
    </row>
    <row r="3779" spans="1:17" hidden="1" x14ac:dyDescent="0.3">
      <c r="A3779" t="s">
        <v>7788</v>
      </c>
      <c r="B3779" t="s">
        <v>7789</v>
      </c>
      <c r="C3779" t="str">
        <f>IFERROR(VLOOKUP(Table1[[#This Row],[Ticker]],[1]!Table2[[Symbol]:[Industry]],2,FALSE),"-")</f>
        <v>-</v>
      </c>
      <c r="D3779" t="s">
        <v>743</v>
      </c>
      <c r="E3779">
        <v>31.504857428999902</v>
      </c>
      <c r="F3779">
        <v>257.24</v>
      </c>
      <c r="G3779">
        <v>0.85421758891550603</v>
      </c>
      <c r="H3779">
        <v>-0.44978354526569803</v>
      </c>
      <c r="I3779">
        <v>1.08186866637289</v>
      </c>
      <c r="J3779">
        <v>-0.86732050189699605</v>
      </c>
      <c r="K3779">
        <v>248.530810941749</v>
      </c>
      <c r="L3779">
        <v>230.431842178979</v>
      </c>
      <c r="M3779">
        <v>51.891311594454301</v>
      </c>
      <c r="N3779">
        <v>0.54768896259240096</v>
      </c>
      <c r="O3779">
        <v>7.6815425283781602</v>
      </c>
      <c r="P3779">
        <v>35.069572066159097</v>
      </c>
      <c r="Q3779">
        <v>1.5187022887975E-2</v>
      </c>
    </row>
    <row r="3780" spans="1:17" hidden="1" x14ac:dyDescent="0.3">
      <c r="A3780" t="s">
        <v>7790</v>
      </c>
      <c r="B3780" t="s">
        <v>7791</v>
      </c>
      <c r="C3780" t="str">
        <f>IFERROR(VLOOKUP(Table1[[#This Row],[Ticker]],[1]!Table2[[Symbol]:[Industry]],2,FALSE),"-")</f>
        <v>-</v>
      </c>
      <c r="D3780" t="s">
        <v>1374</v>
      </c>
      <c r="E3780">
        <v>31.466948800000001</v>
      </c>
      <c r="F3780">
        <v>2.13</v>
      </c>
      <c r="G3780">
        <v>94.446281428823994</v>
      </c>
      <c r="H3780">
        <v>5.9663198245504399</v>
      </c>
      <c r="I3780">
        <v>18.9972663732879</v>
      </c>
      <c r="J3780">
        <v>21.891232695788101</v>
      </c>
      <c r="K3780">
        <v>1.6113020623985499</v>
      </c>
      <c r="L3780">
        <v>1.4306977661231499</v>
      </c>
      <c r="M3780">
        <v>87.988388338514298</v>
      </c>
      <c r="N3780">
        <v>1.1244935918940899</v>
      </c>
      <c r="O3780">
        <v>0</v>
      </c>
      <c r="P3780">
        <v>227.692307692307</v>
      </c>
      <c r="Q3780">
        <v>9.6247453851692005E-2</v>
      </c>
    </row>
    <row r="3781" spans="1:17" hidden="1" x14ac:dyDescent="0.3">
      <c r="A3781" t="s">
        <v>7792</v>
      </c>
      <c r="B3781" t="s">
        <v>7793</v>
      </c>
      <c r="C3781" t="str">
        <f>IFERROR(VLOOKUP(Table1[[#This Row],[Ticker]],[1]!Table2[[Symbol]:[Industry]],2,FALSE),"-")</f>
        <v>-</v>
      </c>
      <c r="D3781" t="s">
        <v>2879</v>
      </c>
      <c r="E3781">
        <v>31.445080860000001</v>
      </c>
      <c r="F3781">
        <v>24.87</v>
      </c>
      <c r="G3781">
        <v>-63.497258476094103</v>
      </c>
      <c r="H3781">
        <v>-9.4419619091956601</v>
      </c>
      <c r="I3781">
        <v>-64.268070435051996</v>
      </c>
      <c r="J3781">
        <v>-1.6590703345148401</v>
      </c>
      <c r="K3781">
        <v>26.475512657443499</v>
      </c>
      <c r="L3781">
        <v>33.777956114934298</v>
      </c>
      <c r="M3781">
        <v>44.575357868903403</v>
      </c>
      <c r="N3781">
        <v>0.79245283018867896</v>
      </c>
      <c r="O3781">
        <v>175.432247687977</v>
      </c>
      <c r="P3781">
        <v>5.8297872340425396</v>
      </c>
      <c r="Q3781">
        <v>1.5583630918264001E-2</v>
      </c>
    </row>
    <row r="3782" spans="1:17" hidden="1" x14ac:dyDescent="0.3">
      <c r="A3782" t="s">
        <v>7794</v>
      </c>
      <c r="B3782" t="s">
        <v>7795</v>
      </c>
      <c r="C3782" t="str">
        <f>IFERROR(VLOOKUP(Table1[[#This Row],[Ticker]],[1]!Table2[[Symbol]:[Industry]],2,FALSE),"-")</f>
        <v>-</v>
      </c>
      <c r="D3782" t="s">
        <v>971</v>
      </c>
      <c r="E3782">
        <v>31.411519999999999</v>
      </c>
      <c r="F3782">
        <v>31.8</v>
      </c>
      <c r="G3782">
        <v>28.366038554108599</v>
      </c>
      <c r="H3782">
        <v>2.1483396038662201</v>
      </c>
      <c r="I3782">
        <v>-17.764097263075602</v>
      </c>
      <c r="J3782">
        <v>-1.4022282292516799</v>
      </c>
      <c r="K3782">
        <v>29.220557926053299</v>
      </c>
      <c r="L3782">
        <v>26.708097448454598</v>
      </c>
      <c r="M3782">
        <v>48.283874747504498</v>
      </c>
      <c r="N3782">
        <v>1.9116809116809099</v>
      </c>
      <c r="O3782">
        <v>19.465408805031402</v>
      </c>
      <c r="P3782">
        <v>64.681512169860198</v>
      </c>
    </row>
    <row r="3783" spans="1:17" hidden="1" x14ac:dyDescent="0.3">
      <c r="A3783" t="s">
        <v>7796</v>
      </c>
      <c r="B3783" t="s">
        <v>7797</v>
      </c>
      <c r="C3783" t="str">
        <f>IFERROR(VLOOKUP(Table1[[#This Row],[Ticker]],[1]!Table2[[Symbol]:[Industry]],2,FALSE),"-")</f>
        <v>-</v>
      </c>
      <c r="D3783" t="s">
        <v>1357</v>
      </c>
      <c r="E3783">
        <v>31.257184429999999</v>
      </c>
      <c r="F3783">
        <v>57.5</v>
      </c>
      <c r="G3783">
        <v>-20.965758605035401</v>
      </c>
      <c r="H3783">
        <v>-0.15774690971077401</v>
      </c>
      <c r="I3783">
        <v>-9.4299914562823108</v>
      </c>
      <c r="J3783">
        <v>-0.94743270385283196</v>
      </c>
      <c r="K3783">
        <v>56.927217201830501</v>
      </c>
      <c r="L3783">
        <v>55.430577243286798</v>
      </c>
      <c r="M3783">
        <v>56.093149880285502</v>
      </c>
      <c r="N3783">
        <v>1.30328493661877</v>
      </c>
      <c r="O3783">
        <v>3.0434782608695699</v>
      </c>
      <c r="P3783">
        <v>12.3046875</v>
      </c>
    </row>
    <row r="3784" spans="1:17" hidden="1" x14ac:dyDescent="0.3">
      <c r="A3784" t="s">
        <v>7798</v>
      </c>
      <c r="B3784" t="s">
        <v>7799</v>
      </c>
      <c r="C3784" t="str">
        <f>IFERROR(VLOOKUP(Table1[[#This Row],[Ticker]],[1]!Table2[[Symbol]:[Industry]],2,FALSE),"-")</f>
        <v>-</v>
      </c>
      <c r="D3784" t="s">
        <v>412</v>
      </c>
      <c r="E3784">
        <v>31.2</v>
      </c>
      <c r="F3784">
        <v>3.11</v>
      </c>
      <c r="G3784">
        <v>-10.6071567643601</v>
      </c>
      <c r="H3784">
        <v>2.4354728395382499</v>
      </c>
      <c r="I3784">
        <v>-26.025750623879102</v>
      </c>
      <c r="J3784">
        <v>1.1560116326982699</v>
      </c>
      <c r="K3784">
        <v>2.92148890135809</v>
      </c>
      <c r="L3784">
        <v>2.8371734463670801</v>
      </c>
      <c r="M3784">
        <v>67.001260419656802</v>
      </c>
      <c r="N3784">
        <v>1.30166092039418</v>
      </c>
      <c r="O3784">
        <v>82.958199356913198</v>
      </c>
      <c r="P3784">
        <v>55.499999999999901</v>
      </c>
      <c r="Q3784">
        <v>7.5607555221183995E-2</v>
      </c>
    </row>
    <row r="3785" spans="1:17" hidden="1" x14ac:dyDescent="0.3">
      <c r="A3785" t="s">
        <v>7800</v>
      </c>
      <c r="B3785" t="s">
        <v>7801</v>
      </c>
      <c r="C3785" t="str">
        <f>IFERROR(VLOOKUP(Table1[[#This Row],[Ticker]],[1]!Table2[[Symbol]:[Industry]],2,FALSE),"-")</f>
        <v>-</v>
      </c>
      <c r="D3785" t="s">
        <v>3453</v>
      </c>
      <c r="E3785">
        <v>31.129799999999999</v>
      </c>
      <c r="F3785">
        <v>80.25</v>
      </c>
      <c r="G3785">
        <v>33.644429517432798</v>
      </c>
      <c r="H3785">
        <v>17.6218392644804</v>
      </c>
      <c r="I3785">
        <v>-0.84427795195200805</v>
      </c>
      <c r="J3785">
        <v>9.7220407765962502</v>
      </c>
      <c r="K3785">
        <v>70.702286690374905</v>
      </c>
      <c r="L3785">
        <v>64.993472633234902</v>
      </c>
      <c r="M3785">
        <v>71.249510072566395</v>
      </c>
      <c r="N3785">
        <v>2.5306413360040301</v>
      </c>
      <c r="O3785">
        <v>14.6417445482865</v>
      </c>
      <c r="P3785">
        <v>82.386363636363598</v>
      </c>
      <c r="Q3785">
        <v>9.5749294739415999E-2</v>
      </c>
    </row>
    <row r="3786" spans="1:17" hidden="1" x14ac:dyDescent="0.3">
      <c r="A3786" t="s">
        <v>7802</v>
      </c>
      <c r="B3786" t="s">
        <v>7803</v>
      </c>
      <c r="C3786" t="str">
        <f>IFERROR(VLOOKUP(Table1[[#This Row],[Ticker]],[1]!Table2[[Symbol]:[Industry]],2,FALSE),"-")</f>
        <v>-</v>
      </c>
      <c r="D3786" t="s">
        <v>4604</v>
      </c>
      <c r="E3786">
        <v>31.087748557999898</v>
      </c>
      <c r="F3786">
        <v>3.99</v>
      </c>
      <c r="G3786">
        <v>70.2357551130345</v>
      </c>
      <c r="H3786">
        <v>-17.437630302338999</v>
      </c>
      <c r="I3786">
        <v>-56.634938237663</v>
      </c>
      <c r="J3786">
        <v>-8.3651775606220795</v>
      </c>
      <c r="K3786">
        <v>4.5611653760959303</v>
      </c>
      <c r="L3786">
        <v>4.7926234086278399</v>
      </c>
      <c r="M3786">
        <v>36.854342374028597</v>
      </c>
      <c r="N3786">
        <v>1.46249254232878</v>
      </c>
      <c r="O3786">
        <v>83.959899749373406</v>
      </c>
      <c r="P3786">
        <v>118.032786885245</v>
      </c>
      <c r="Q3786">
        <v>6.7847507760356002E-2</v>
      </c>
    </row>
    <row r="3787" spans="1:17" hidden="1" x14ac:dyDescent="0.3">
      <c r="A3787" t="s">
        <v>7804</v>
      </c>
      <c r="B3787" t="s">
        <v>7805</v>
      </c>
      <c r="C3787" t="str">
        <f>IFERROR(VLOOKUP(Table1[[#This Row],[Ticker]],[1]!Table2[[Symbol]:[Industry]],2,FALSE),"-")</f>
        <v>-</v>
      </c>
      <c r="D3787" t="s">
        <v>54</v>
      </c>
      <c r="E3787">
        <v>31.046424119999902</v>
      </c>
      <c r="F3787">
        <v>48.01</v>
      </c>
      <c r="G3787">
        <v>8.2351802351960597</v>
      </c>
      <c r="H3787">
        <v>9.4224438251390605</v>
      </c>
      <c r="I3787">
        <v>-16.248019049749701</v>
      </c>
      <c r="J3787">
        <v>7.0419168684102003</v>
      </c>
      <c r="K3787">
        <v>45.325166181733003</v>
      </c>
      <c r="L3787">
        <v>44.278050316899602</v>
      </c>
      <c r="M3787">
        <v>66.448233182430997</v>
      </c>
      <c r="N3787">
        <v>0.82460577859378104</v>
      </c>
      <c r="O3787">
        <v>50.926890231201803</v>
      </c>
      <c r="P3787">
        <v>51.978474200696397</v>
      </c>
      <c r="Q3787">
        <v>4.3794573507171003E-2</v>
      </c>
    </row>
    <row r="3788" spans="1:17" hidden="1" x14ac:dyDescent="0.3">
      <c r="A3788" t="s">
        <v>7806</v>
      </c>
      <c r="B3788" t="s">
        <v>7807</v>
      </c>
      <c r="C3788" t="str">
        <f>IFERROR(VLOOKUP(Table1[[#This Row],[Ticker]],[1]!Table2[[Symbol]:[Industry]],2,FALSE),"-")</f>
        <v>-</v>
      </c>
      <c r="D3788" t="s">
        <v>201</v>
      </c>
      <c r="E3788">
        <v>30.979296000000001</v>
      </c>
      <c r="F3788">
        <v>49.08</v>
      </c>
      <c r="G3788">
        <v>-46.294857131863402</v>
      </c>
      <c r="H3788">
        <v>-5.4821994327765404</v>
      </c>
      <c r="I3788">
        <v>-63.456661976908102</v>
      </c>
      <c r="J3788">
        <v>-10.384632464692301</v>
      </c>
      <c r="K3788">
        <v>55.815420057841898</v>
      </c>
      <c r="L3788">
        <v>60.147075672804199</v>
      </c>
      <c r="M3788">
        <v>29.77792161312</v>
      </c>
      <c r="N3788">
        <v>0.82666666666666599</v>
      </c>
      <c r="O3788">
        <v>107.090464547677</v>
      </c>
      <c r="P3788">
        <v>32.648648648648603</v>
      </c>
      <c r="Q3788">
        <v>-4.9539643083273001E-2</v>
      </c>
    </row>
    <row r="3789" spans="1:17" hidden="1" x14ac:dyDescent="0.3">
      <c r="A3789" t="s">
        <v>7808</v>
      </c>
      <c r="B3789" t="s">
        <v>7809</v>
      </c>
      <c r="C3789" t="str">
        <f>IFERROR(VLOOKUP(Table1[[#This Row],[Ticker]],[1]!Table2[[Symbol]:[Industry]],2,FALSE),"-")</f>
        <v>-</v>
      </c>
      <c r="D3789" t="s">
        <v>1754</v>
      </c>
      <c r="E3789">
        <v>30.973275449999999</v>
      </c>
      <c r="F3789">
        <v>20.47</v>
      </c>
      <c r="G3789">
        <v>5.2621403373089199</v>
      </c>
      <c r="H3789">
        <v>-1.78531152764526</v>
      </c>
      <c r="I3789">
        <v>-24.228743727722101</v>
      </c>
      <c r="J3789">
        <v>2.3609296654851399</v>
      </c>
      <c r="K3789">
        <v>20.5005435247148</v>
      </c>
      <c r="L3789">
        <v>19.8885042118076</v>
      </c>
      <c r="M3789">
        <v>61.905179850865402</v>
      </c>
      <c r="N3789">
        <v>0.92681265193498596</v>
      </c>
      <c r="O3789">
        <v>61.211529066927199</v>
      </c>
      <c r="P3789">
        <v>50.514705882352899</v>
      </c>
      <c r="Q3789">
        <v>6.6831504358876997E-2</v>
      </c>
    </row>
    <row r="3790" spans="1:17" hidden="1" x14ac:dyDescent="0.3">
      <c r="A3790" t="s">
        <v>7810</v>
      </c>
      <c r="B3790" t="s">
        <v>7811</v>
      </c>
      <c r="C3790" t="str">
        <f>IFERROR(VLOOKUP(Table1[[#This Row],[Ticker]],[1]!Table2[[Symbol]:[Industry]],2,FALSE),"-")</f>
        <v>-</v>
      </c>
      <c r="D3790" t="s">
        <v>412</v>
      </c>
      <c r="E3790">
        <v>30.94</v>
      </c>
      <c r="F3790">
        <v>30.6</v>
      </c>
      <c r="G3790">
        <v>0.72616023030532095</v>
      </c>
      <c r="H3790">
        <v>-5.6171647489522503</v>
      </c>
      <c r="I3790">
        <v>-15.0023691952251</v>
      </c>
      <c r="J3790">
        <v>3.564821374453</v>
      </c>
      <c r="K3790">
        <v>30.659317760784301</v>
      </c>
      <c r="L3790">
        <v>29.1403392667454</v>
      </c>
      <c r="M3790">
        <v>65.392290573602097</v>
      </c>
      <c r="N3790">
        <v>1.1431410825199599</v>
      </c>
      <c r="O3790">
        <v>35.653594771241799</v>
      </c>
      <c r="P3790">
        <v>63.636363636363598</v>
      </c>
      <c r="Q3790">
        <v>5.8291455069590999E-2</v>
      </c>
    </row>
    <row r="3791" spans="1:17" hidden="1" x14ac:dyDescent="0.3">
      <c r="A3791" t="s">
        <v>7812</v>
      </c>
      <c r="B3791" t="s">
        <v>7813</v>
      </c>
      <c r="C3791" t="str">
        <f>IFERROR(VLOOKUP(Table1[[#This Row],[Ticker]],[1]!Table2[[Symbol]:[Industry]],2,FALSE),"-")</f>
        <v>-</v>
      </c>
      <c r="D3791" t="s">
        <v>4005</v>
      </c>
      <c r="E3791">
        <v>30.922785000000001</v>
      </c>
      <c r="F3791">
        <v>183.9</v>
      </c>
      <c r="G3791">
        <v>-48.392563471036198</v>
      </c>
      <c r="H3791">
        <v>1.3192687431097101</v>
      </c>
      <c r="I3791">
        <v>-17.2362689270281</v>
      </c>
      <c r="J3791">
        <v>-9.2120520890762094</v>
      </c>
      <c r="K3791">
        <v>176.69548027129699</v>
      </c>
      <c r="L3791">
        <v>175.92023942094099</v>
      </c>
      <c r="M3791">
        <v>44.2677004480759</v>
      </c>
      <c r="N3791">
        <v>1.05432098765432</v>
      </c>
      <c r="O3791">
        <v>35.671560630777499</v>
      </c>
      <c r="P3791">
        <v>50.737704918032797</v>
      </c>
    </row>
    <row r="3792" spans="1:17" hidden="1" x14ac:dyDescent="0.3">
      <c r="A3792" t="s">
        <v>7814</v>
      </c>
      <c r="B3792" t="s">
        <v>7815</v>
      </c>
      <c r="C3792" t="str">
        <f>IFERROR(VLOOKUP(Table1[[#This Row],[Ticker]],[1]!Table2[[Symbol]:[Industry]],2,FALSE),"-")</f>
        <v>-</v>
      </c>
      <c r="E3792">
        <v>30.707314799999999</v>
      </c>
      <c r="F3792">
        <v>11.98</v>
      </c>
      <c r="G3792">
        <v>-12.1980034738153</v>
      </c>
      <c r="H3792">
        <v>-0.19953860851445601</v>
      </c>
      <c r="I3792">
        <v>-13.539992232925201</v>
      </c>
      <c r="J3792">
        <v>-1.9717098016255901</v>
      </c>
      <c r="K3792">
        <v>11.8108906470543</v>
      </c>
      <c r="L3792">
        <v>11.1390827300288</v>
      </c>
      <c r="M3792">
        <v>45.218520248063903</v>
      </c>
      <c r="N3792">
        <v>0.74292114541930498</v>
      </c>
      <c r="O3792">
        <v>23.956594323873102</v>
      </c>
      <c r="P3792">
        <v>43.817527010804298</v>
      </c>
      <c r="Q3792">
        <v>-3.0208286736362999E-2</v>
      </c>
    </row>
    <row r="3793" spans="1:17" hidden="1" x14ac:dyDescent="0.3">
      <c r="A3793" t="s">
        <v>7816</v>
      </c>
      <c r="B3793" t="s">
        <v>7817</v>
      </c>
      <c r="C3793" t="str">
        <f>IFERROR(VLOOKUP(Table1[[#This Row],[Ticker]],[1]!Table2[[Symbol]:[Industry]],2,FALSE),"-")</f>
        <v>-</v>
      </c>
      <c r="D3793" t="s">
        <v>785</v>
      </c>
      <c r="E3793">
        <v>30.679500000000001</v>
      </c>
      <c r="F3793">
        <v>72.400000000000006</v>
      </c>
      <c r="G3793">
        <v>-47.538236936936997</v>
      </c>
      <c r="H3793">
        <v>-15.699314850372099</v>
      </c>
      <c r="I3793">
        <v>-28.9512630384767</v>
      </c>
      <c r="J3793">
        <v>-4.4768540461303301</v>
      </c>
      <c r="K3793">
        <v>73.502352374974905</v>
      </c>
      <c r="M3793">
        <v>27.024356683844701</v>
      </c>
      <c r="N3793">
        <v>1.2115384615384599</v>
      </c>
      <c r="O3793">
        <v>27.209944751381101</v>
      </c>
      <c r="P3793">
        <v>19.078947368421002</v>
      </c>
    </row>
    <row r="3794" spans="1:17" hidden="1" x14ac:dyDescent="0.3">
      <c r="A3794" t="s">
        <v>7818</v>
      </c>
      <c r="B3794" t="s">
        <v>7819</v>
      </c>
      <c r="C3794" t="str">
        <f>IFERROR(VLOOKUP(Table1[[#This Row],[Ticker]],[1]!Table2[[Symbol]:[Industry]],2,FALSE),"-")</f>
        <v>-</v>
      </c>
      <c r="D3794" t="s">
        <v>412</v>
      </c>
      <c r="E3794">
        <v>30.6182425199998</v>
      </c>
      <c r="F3794">
        <v>244.45</v>
      </c>
      <c r="G3794">
        <v>-29.7642448869654</v>
      </c>
      <c r="H3794">
        <v>-0.87578543860743996</v>
      </c>
      <c r="I3794">
        <v>-14.127733626712001</v>
      </c>
      <c r="J3794">
        <v>-1.1390703345148501</v>
      </c>
      <c r="K3794">
        <v>244.45</v>
      </c>
      <c r="L3794">
        <v>244.44999999999899</v>
      </c>
      <c r="M3794">
        <v>50</v>
      </c>
      <c r="O3794">
        <v>0</v>
      </c>
      <c r="P3794">
        <v>0</v>
      </c>
    </row>
    <row r="3795" spans="1:17" hidden="1" x14ac:dyDescent="0.3">
      <c r="A3795" t="s">
        <v>7820</v>
      </c>
      <c r="B3795" t="s">
        <v>7821</v>
      </c>
      <c r="C3795" t="str">
        <f>IFERROR(VLOOKUP(Table1[[#This Row],[Ticker]],[1]!Table2[[Symbol]:[Industry]],2,FALSE),"-")</f>
        <v>-</v>
      </c>
      <c r="D3795" t="s">
        <v>46</v>
      </c>
      <c r="E3795">
        <v>30.58728803</v>
      </c>
      <c r="F3795">
        <v>57.25</v>
      </c>
      <c r="G3795">
        <v>-64.854947834811199</v>
      </c>
      <c r="H3795">
        <v>-15.522625587306299</v>
      </c>
      <c r="I3795">
        <v>-49.218436574557799</v>
      </c>
      <c r="J3795">
        <v>-2.7671765898704601</v>
      </c>
      <c r="M3795">
        <v>32.799408261459298</v>
      </c>
      <c r="O3795">
        <v>60.436681222707399</v>
      </c>
      <c r="P3795">
        <v>5.9204440333024904</v>
      </c>
    </row>
    <row r="3796" spans="1:17" hidden="1" x14ac:dyDescent="0.3">
      <c r="A3796" t="s">
        <v>7822</v>
      </c>
      <c r="B3796" t="s">
        <v>7823</v>
      </c>
      <c r="C3796" t="str">
        <f>IFERROR(VLOOKUP(Table1[[#This Row],[Ticker]],[1]!Table2[[Symbol]:[Industry]],2,FALSE),"-")</f>
        <v>-</v>
      </c>
      <c r="D3796" t="s">
        <v>303</v>
      </c>
      <c r="E3796">
        <v>30.565899999999999</v>
      </c>
      <c r="F3796">
        <v>18.34</v>
      </c>
      <c r="G3796">
        <v>-68.610526980996795</v>
      </c>
      <c r="H3796">
        <v>3.25739481397579</v>
      </c>
      <c r="I3796">
        <v>-19.151037614283201</v>
      </c>
      <c r="J3796">
        <v>5.6296171286988104</v>
      </c>
      <c r="K3796">
        <v>17.566246700720701</v>
      </c>
      <c r="L3796">
        <v>20.3066836405613</v>
      </c>
      <c r="M3796">
        <v>64.632145749002206</v>
      </c>
      <c r="N3796">
        <v>0.60594919220683996</v>
      </c>
      <c r="O3796">
        <v>69.029443838604095</v>
      </c>
      <c r="P3796">
        <v>26.482758620689602</v>
      </c>
      <c r="Q3796">
        <v>6.4681902737980003E-3</v>
      </c>
    </row>
    <row r="3797" spans="1:17" hidden="1" x14ac:dyDescent="0.3">
      <c r="A3797" t="s">
        <v>7824</v>
      </c>
      <c r="B3797" t="s">
        <v>7825</v>
      </c>
      <c r="C3797" t="str">
        <f>IFERROR(VLOOKUP(Table1[[#This Row],[Ticker]],[1]!Table2[[Symbol]:[Industry]],2,FALSE),"-")</f>
        <v>-</v>
      </c>
      <c r="D3797" t="s">
        <v>528</v>
      </c>
      <c r="E3797">
        <v>30.492111999999999</v>
      </c>
      <c r="F3797">
        <v>0.96</v>
      </c>
      <c r="G3797">
        <v>-74.907102029822596</v>
      </c>
      <c r="H3797">
        <v>14.124214561392501</v>
      </c>
      <c r="I3797">
        <v>-34.788890651505397</v>
      </c>
      <c r="J3797">
        <v>13.8609296654851</v>
      </c>
      <c r="K3797">
        <v>0.830785780446883</v>
      </c>
      <c r="L3797">
        <v>1.1077175604495899</v>
      </c>
      <c r="M3797">
        <v>80.988288428157404</v>
      </c>
      <c r="N3797">
        <v>0.967040851527873</v>
      </c>
      <c r="O3797">
        <v>208.333333333333</v>
      </c>
      <c r="P3797">
        <v>47.692307692307601</v>
      </c>
      <c r="Q3797">
        <v>7.1210679183851003E-2</v>
      </c>
    </row>
    <row r="3798" spans="1:17" hidden="1" x14ac:dyDescent="0.3">
      <c r="A3798" t="s">
        <v>7826</v>
      </c>
      <c r="B3798" t="s">
        <v>7827</v>
      </c>
      <c r="C3798" t="str">
        <f>IFERROR(VLOOKUP(Table1[[#This Row],[Ticker]],[1]!Table2[[Symbol]:[Industry]],2,FALSE),"-")</f>
        <v>-</v>
      </c>
      <c r="D3798" t="s">
        <v>632</v>
      </c>
      <c r="E3798">
        <v>30.474815699000001</v>
      </c>
      <c r="F3798">
        <v>4.37</v>
      </c>
      <c r="G3798">
        <v>-78.6531337758543</v>
      </c>
      <c r="H3798">
        <v>9.0731941532292808</v>
      </c>
      <c r="I3798">
        <v>7.2611552621768602</v>
      </c>
      <c r="J3798">
        <v>2.2182438141661902</v>
      </c>
      <c r="K3798">
        <v>3.9757568457380601</v>
      </c>
      <c r="L3798">
        <v>4.0910885841834403</v>
      </c>
      <c r="M3798">
        <v>64.997860573220706</v>
      </c>
      <c r="N3798">
        <v>1.4226833980659399</v>
      </c>
      <c r="O3798">
        <v>105.949656750572</v>
      </c>
      <c r="P3798">
        <v>48.135593220338897</v>
      </c>
    </row>
    <row r="3799" spans="1:17" hidden="1" x14ac:dyDescent="0.3">
      <c r="A3799" t="s">
        <v>7828</v>
      </c>
      <c r="B3799" t="s">
        <v>7829</v>
      </c>
      <c r="C3799" t="str">
        <f>IFERROR(VLOOKUP(Table1[[#This Row],[Ticker]],[1]!Table2[[Symbol]:[Industry]],2,FALSE),"-")</f>
        <v>-</v>
      </c>
      <c r="D3799" t="s">
        <v>528</v>
      </c>
      <c r="E3799">
        <v>30.442499999999999</v>
      </c>
      <c r="F3799">
        <v>94.05</v>
      </c>
      <c r="G3799">
        <v>16.6854592550463</v>
      </c>
      <c r="H3799">
        <v>12.0992231201053</v>
      </c>
      <c r="I3799">
        <v>-9.2197581665893296</v>
      </c>
      <c r="J3799">
        <v>-2.1192663737226898</v>
      </c>
      <c r="K3799">
        <v>83.333748393920004</v>
      </c>
      <c r="L3799">
        <v>70.894367339933297</v>
      </c>
      <c r="M3799">
        <v>68.506606316698907</v>
      </c>
      <c r="N3799">
        <v>0.42126636184754601</v>
      </c>
      <c r="O3799">
        <v>13.237639553429</v>
      </c>
      <c r="P3799">
        <v>82.267441860465098</v>
      </c>
      <c r="Q3799">
        <v>0.22946286021630399</v>
      </c>
    </row>
    <row r="3800" spans="1:17" hidden="1" x14ac:dyDescent="0.3">
      <c r="A3800" t="s">
        <v>7830</v>
      </c>
      <c r="B3800" t="s">
        <v>7831</v>
      </c>
      <c r="C3800" t="str">
        <f>IFERROR(VLOOKUP(Table1[[#This Row],[Ticker]],[1]!Table2[[Symbol]:[Industry]],2,FALSE),"-")</f>
        <v>-</v>
      </c>
      <c r="D3800" t="s">
        <v>632</v>
      </c>
      <c r="E3800">
        <v>30.3921563399999</v>
      </c>
      <c r="F3800">
        <v>32.450000000000003</v>
      </c>
      <c r="G3800">
        <v>-6.6143397636258099</v>
      </c>
      <c r="H3800">
        <v>-2.2095229348184202</v>
      </c>
      <c r="I3800">
        <v>-7.7691626663711499</v>
      </c>
      <c r="J3800">
        <v>-2.5027066981512198</v>
      </c>
      <c r="K3800">
        <v>32.968925388262001</v>
      </c>
      <c r="L3800">
        <v>31.795065863094301</v>
      </c>
      <c r="M3800">
        <v>51.628987642630598</v>
      </c>
      <c r="N3800">
        <v>0.53888148909982903</v>
      </c>
      <c r="O3800">
        <v>24.930662557781101</v>
      </c>
      <c r="P3800">
        <v>44.0301819795827</v>
      </c>
      <c r="Q3800">
        <v>7.3014964131955004E-2</v>
      </c>
    </row>
    <row r="3801" spans="1:17" hidden="1" x14ac:dyDescent="0.3">
      <c r="A3801" t="s">
        <v>7832</v>
      </c>
      <c r="B3801" t="s">
        <v>7833</v>
      </c>
      <c r="C3801" t="str">
        <f>IFERROR(VLOOKUP(Table1[[#This Row],[Ticker]],[1]!Table2[[Symbol]:[Industry]],2,FALSE),"-")</f>
        <v>-</v>
      </c>
      <c r="D3801" t="s">
        <v>528</v>
      </c>
      <c r="E3801">
        <v>30.375034019999902</v>
      </c>
      <c r="F3801">
        <v>48.2</v>
      </c>
      <c r="G3801">
        <v>109.67937160583099</v>
      </c>
      <c r="H3801">
        <v>63.702609414084698</v>
      </c>
      <c r="I3801">
        <v>43.749763916687897</v>
      </c>
      <c r="J3801">
        <v>4.7432826066616203</v>
      </c>
      <c r="K3801">
        <v>36.255731274269401</v>
      </c>
      <c r="L3801">
        <v>29.306721862237499</v>
      </c>
      <c r="M3801">
        <v>86.017527115598497</v>
      </c>
      <c r="N3801">
        <v>1.8778409587962499</v>
      </c>
      <c r="O3801">
        <v>2.8423236514522698</v>
      </c>
      <c r="P3801">
        <v>187.76119402985</v>
      </c>
      <c r="Q3801">
        <v>0.13787199182635701</v>
      </c>
    </row>
    <row r="3802" spans="1:17" hidden="1" x14ac:dyDescent="0.3">
      <c r="A3802" t="s">
        <v>7834</v>
      </c>
      <c r="B3802" t="s">
        <v>7835</v>
      </c>
      <c r="C3802" t="str">
        <f>IFERROR(VLOOKUP(Table1[[#This Row],[Ticker]],[1]!Table2[[Symbol]:[Industry]],2,FALSE),"-")</f>
        <v>-</v>
      </c>
      <c r="D3802" t="s">
        <v>54</v>
      </c>
      <c r="E3802">
        <v>30.336500000000001</v>
      </c>
      <c r="F3802">
        <v>72.97</v>
      </c>
      <c r="G3802">
        <v>94.138792854673</v>
      </c>
      <c r="H3802">
        <v>4.9507527378195304</v>
      </c>
      <c r="I3802">
        <v>28.950697745836901</v>
      </c>
      <c r="J3802">
        <v>-12.4462273921689</v>
      </c>
      <c r="K3802">
        <v>70.578339023234093</v>
      </c>
      <c r="L3802">
        <v>56.430254656536</v>
      </c>
      <c r="M3802">
        <v>28.716244218672301</v>
      </c>
      <c r="N3802">
        <v>1.40830180033983</v>
      </c>
      <c r="O3802">
        <v>36.494449773879602</v>
      </c>
      <c r="P3802">
        <v>151.62068965517199</v>
      </c>
      <c r="Q3802">
        <v>0.142144990406707</v>
      </c>
    </row>
    <row r="3803" spans="1:17" hidden="1" x14ac:dyDescent="0.3">
      <c r="A3803" t="s">
        <v>7836</v>
      </c>
      <c r="B3803" t="s">
        <v>7837</v>
      </c>
      <c r="C3803" t="str">
        <f>IFERROR(VLOOKUP(Table1[[#This Row],[Ticker]],[1]!Table2[[Symbol]:[Industry]],2,FALSE),"-")</f>
        <v>-</v>
      </c>
      <c r="E3803">
        <v>30.308571312000002</v>
      </c>
      <c r="F3803">
        <v>8.19</v>
      </c>
      <c r="G3803">
        <v>-99.830034360649705</v>
      </c>
      <c r="H3803">
        <v>-10.610298712943701</v>
      </c>
      <c r="I3803">
        <v>-42.599349347236</v>
      </c>
      <c r="J3803">
        <v>0.86092966548514904</v>
      </c>
      <c r="K3803">
        <v>8.9881189094892999</v>
      </c>
      <c r="L3803">
        <v>11.445395816146901</v>
      </c>
      <c r="M3803">
        <v>39.315999570092998</v>
      </c>
      <c r="N3803">
        <v>2.4679757463598802</v>
      </c>
      <c r="O3803">
        <v>257.020757020757</v>
      </c>
      <c r="P3803">
        <v>14.385474860335099</v>
      </c>
      <c r="Q3803">
        <v>3.9346588316307003E-2</v>
      </c>
    </row>
    <row r="3804" spans="1:17" hidden="1" x14ac:dyDescent="0.3">
      <c r="A3804" t="s">
        <v>7838</v>
      </c>
      <c r="B3804" t="s">
        <v>7839</v>
      </c>
      <c r="C3804" t="str">
        <f>IFERROR(VLOOKUP(Table1[[#This Row],[Ticker]],[1]!Table2[[Symbol]:[Industry]],2,FALSE),"-")</f>
        <v>-</v>
      </c>
      <c r="D3804" t="s">
        <v>124</v>
      </c>
      <c r="E3804">
        <v>30.304312500000002</v>
      </c>
      <c r="F3804">
        <v>16.52</v>
      </c>
      <c r="G3804">
        <v>-32.7624812185351</v>
      </c>
      <c r="H3804">
        <v>4.1645754053100802E-2</v>
      </c>
      <c r="I3804">
        <v>-21.318744862667</v>
      </c>
      <c r="J3804">
        <v>-4.0231197753624004</v>
      </c>
      <c r="K3804">
        <v>17.3397967352366</v>
      </c>
      <c r="L3804">
        <v>18.024072201687201</v>
      </c>
      <c r="M3804">
        <v>41.830793391245599</v>
      </c>
      <c r="N3804">
        <v>0.83609185083952398</v>
      </c>
      <c r="O3804">
        <v>116.949152542372</v>
      </c>
      <c r="P3804">
        <v>9.6217650962176293</v>
      </c>
      <c r="Q3804">
        <v>4.9543867250449996E-3</v>
      </c>
    </row>
    <row r="3805" spans="1:17" hidden="1" x14ac:dyDescent="0.3">
      <c r="A3805" t="s">
        <v>7840</v>
      </c>
      <c r="B3805" t="s">
        <v>7841</v>
      </c>
      <c r="C3805" t="str">
        <f>IFERROR(VLOOKUP(Table1[[#This Row],[Ticker]],[1]!Table2[[Symbol]:[Industry]],2,FALSE),"-")</f>
        <v>-</v>
      </c>
      <c r="D3805" t="s">
        <v>262</v>
      </c>
      <c r="E3805">
        <v>30.290297500000001</v>
      </c>
      <c r="F3805">
        <v>100</v>
      </c>
      <c r="G3805">
        <v>508.39784828469999</v>
      </c>
      <c r="H3805">
        <v>-10.1425420737851</v>
      </c>
      <c r="I3805">
        <v>-11.331680995133</v>
      </c>
      <c r="J3805">
        <v>-3.1788954923584698</v>
      </c>
      <c r="K3805">
        <v>105.181681933663</v>
      </c>
      <c r="L3805">
        <v>89.730054545082893</v>
      </c>
      <c r="M3805">
        <v>40.253228931927303</v>
      </c>
      <c r="N3805">
        <v>0.51236149479372195</v>
      </c>
      <c r="O3805">
        <v>26</v>
      </c>
      <c r="P3805">
        <v>577.50677506775003</v>
      </c>
    </row>
    <row r="3806" spans="1:17" hidden="1" x14ac:dyDescent="0.3">
      <c r="A3806" t="s">
        <v>7842</v>
      </c>
      <c r="B3806" t="s">
        <v>7843</v>
      </c>
      <c r="C3806" t="str">
        <f>IFERROR(VLOOKUP(Table1[[#This Row],[Ticker]],[1]!Table2[[Symbol]:[Industry]],2,FALSE),"-")</f>
        <v>-</v>
      </c>
      <c r="D3806" t="s">
        <v>193</v>
      </c>
      <c r="E3806">
        <v>30.248000000000001</v>
      </c>
      <c r="F3806">
        <v>0.45</v>
      </c>
      <c r="G3806">
        <v>-5.5931859894901201</v>
      </c>
      <c r="H3806">
        <v>-1.87035303188851</v>
      </c>
      <c r="I3806">
        <v>-12.2495918825592</v>
      </c>
      <c r="J3806">
        <v>1.0670674632677399</v>
      </c>
      <c r="K3806">
        <v>0.59267168328142406</v>
      </c>
      <c r="L3806">
        <v>0.50771284078795198</v>
      </c>
      <c r="M3806">
        <v>92.112121951265095</v>
      </c>
      <c r="N3806">
        <v>1</v>
      </c>
      <c r="Q3806">
        <v>4.6288916988924997E-2</v>
      </c>
    </row>
    <row r="3807" spans="1:17" hidden="1" x14ac:dyDescent="0.3">
      <c r="A3807" t="s">
        <v>7844</v>
      </c>
      <c r="B3807" t="s">
        <v>7845</v>
      </c>
      <c r="C3807" t="str">
        <f>IFERROR(VLOOKUP(Table1[[#This Row],[Ticker]],[1]!Table2[[Symbol]:[Industry]],2,FALSE),"-")</f>
        <v>-</v>
      </c>
      <c r="D3807" t="s">
        <v>632</v>
      </c>
      <c r="E3807">
        <v>30.231091720999999</v>
      </c>
      <c r="F3807">
        <v>14.31</v>
      </c>
      <c r="G3807">
        <v>-7.4565525792731604</v>
      </c>
      <c r="H3807">
        <v>-6.4619923351591604</v>
      </c>
      <c r="I3807">
        <v>-24.127733626712001</v>
      </c>
      <c r="J3807">
        <v>7.1678916908015902</v>
      </c>
      <c r="K3807">
        <v>12.411119050312401</v>
      </c>
      <c r="L3807">
        <v>13.2547978223201</v>
      </c>
      <c r="M3807">
        <v>73.398636391903295</v>
      </c>
      <c r="N3807">
        <v>2.7650264943970102</v>
      </c>
      <c r="O3807">
        <v>57.232704402515701</v>
      </c>
      <c r="P3807">
        <v>43.1</v>
      </c>
      <c r="Q3807">
        <v>-8.8190673707399993E-3</v>
      </c>
    </row>
    <row r="3808" spans="1:17" hidden="1" x14ac:dyDescent="0.3">
      <c r="A3808" t="s">
        <v>7846</v>
      </c>
      <c r="B3808" t="s">
        <v>7847</v>
      </c>
      <c r="C3808" t="str">
        <f>IFERROR(VLOOKUP(Table1[[#This Row],[Ticker]],[1]!Table2[[Symbol]:[Industry]],2,FALSE),"-")</f>
        <v>-</v>
      </c>
      <c r="D3808" t="s">
        <v>528</v>
      </c>
      <c r="E3808">
        <v>30.186542462999999</v>
      </c>
      <c r="F3808">
        <v>28.8</v>
      </c>
      <c r="G3808">
        <v>175.32050087574601</v>
      </c>
      <c r="H3808">
        <v>10.4567663394308</v>
      </c>
      <c r="I3808">
        <v>-29.7444930758769</v>
      </c>
      <c r="J3808">
        <v>-4.9215762446803399</v>
      </c>
      <c r="K3808">
        <v>28.881083860163201</v>
      </c>
      <c r="L3808">
        <v>26.038287382361499</v>
      </c>
      <c r="M3808">
        <v>58.1748126362844</v>
      </c>
      <c r="N3808">
        <v>1.3192642077369601</v>
      </c>
      <c r="O3808">
        <v>49.3055555555555</v>
      </c>
      <c r="P3808">
        <v>264.09608091024</v>
      </c>
      <c r="Q3808">
        <v>0.212545681747772</v>
      </c>
    </row>
    <row r="3809" spans="1:17" hidden="1" x14ac:dyDescent="0.3">
      <c r="A3809" t="s">
        <v>7848</v>
      </c>
      <c r="B3809" t="s">
        <v>7849</v>
      </c>
      <c r="C3809" t="str">
        <f>IFERROR(VLOOKUP(Table1[[#This Row],[Ticker]],[1]!Table2[[Symbol]:[Industry]],2,FALSE),"-")</f>
        <v>-</v>
      </c>
      <c r="D3809" t="s">
        <v>632</v>
      </c>
      <c r="E3809">
        <v>30.168230399999999</v>
      </c>
      <c r="F3809">
        <v>37.92</v>
      </c>
      <c r="G3809">
        <v>35.105320330425798</v>
      </c>
      <c r="H3809">
        <v>28.450979750226701</v>
      </c>
      <c r="I3809">
        <v>5.9482638400390897</v>
      </c>
      <c r="J3809">
        <v>9.0455967052165391</v>
      </c>
      <c r="K3809">
        <v>33.084327743672397</v>
      </c>
      <c r="L3809">
        <v>29.946393230358201</v>
      </c>
      <c r="M3809">
        <v>78.255224795453799</v>
      </c>
      <c r="N3809">
        <v>1.3613375391831399</v>
      </c>
      <c r="O3809">
        <v>20.912447257383899</v>
      </c>
      <c r="P3809">
        <v>76.3720930232558</v>
      </c>
      <c r="Q3809">
        <v>6.6371672507250998E-2</v>
      </c>
    </row>
    <row r="3810" spans="1:17" hidden="1" x14ac:dyDescent="0.3">
      <c r="A3810" t="s">
        <v>7850</v>
      </c>
      <c r="B3810" t="s">
        <v>7851</v>
      </c>
      <c r="C3810" t="str">
        <f>IFERROR(VLOOKUP(Table1[[#This Row],[Ticker]],[1]!Table2[[Symbol]:[Industry]],2,FALSE),"-")</f>
        <v>-</v>
      </c>
      <c r="D3810" t="s">
        <v>7435</v>
      </c>
      <c r="E3810">
        <v>30.057687999999999</v>
      </c>
      <c r="F3810">
        <v>189.95</v>
      </c>
      <c r="G3810">
        <v>-44.699309822030401</v>
      </c>
      <c r="H3810">
        <v>19.345733548734302</v>
      </c>
      <c r="I3810">
        <v>-24.1040369442475</v>
      </c>
      <c r="J3810">
        <v>-2.8467029347735799</v>
      </c>
      <c r="K3810">
        <v>170.49322212675801</v>
      </c>
      <c r="L3810">
        <v>178.95243338252001</v>
      </c>
      <c r="M3810">
        <v>68.431158927431895</v>
      </c>
      <c r="N3810">
        <v>1.25360824742268</v>
      </c>
      <c r="O3810">
        <v>17.5572519083969</v>
      </c>
      <c r="P3810">
        <v>28.910756701730499</v>
      </c>
      <c r="Q3810">
        <v>8.4861771317824006E-2</v>
      </c>
    </row>
    <row r="3811" spans="1:17" hidden="1" x14ac:dyDescent="0.3">
      <c r="A3811" t="s">
        <v>7852</v>
      </c>
      <c r="B3811" t="s">
        <v>7853</v>
      </c>
      <c r="C3811" t="str">
        <f>IFERROR(VLOOKUP(Table1[[#This Row],[Ticker]],[1]!Table2[[Symbol]:[Industry]],2,FALSE),"-")</f>
        <v>-</v>
      </c>
      <c r="D3811" t="s">
        <v>265</v>
      </c>
      <c r="E3811">
        <v>30.048705600000002</v>
      </c>
      <c r="F3811">
        <v>83.24</v>
      </c>
      <c r="G3811">
        <v>-12.9361747115268</v>
      </c>
      <c r="H3811">
        <v>60.8541207221432</v>
      </c>
      <c r="I3811">
        <v>-1.9293241375625401</v>
      </c>
      <c r="J3811">
        <v>20.381469211775698</v>
      </c>
      <c r="K3811">
        <v>60.578288868229997</v>
      </c>
      <c r="L3811">
        <v>57.9069725789468</v>
      </c>
      <c r="M3811">
        <v>93.366388080395794</v>
      </c>
      <c r="N3811">
        <v>1.4055126351991201</v>
      </c>
      <c r="O3811">
        <v>2.96732340221046</v>
      </c>
      <c r="P3811">
        <v>88.967082860385901</v>
      </c>
      <c r="Q3811">
        <v>6.4226047879995002E-2</v>
      </c>
    </row>
    <row r="3812" spans="1:17" hidden="1" x14ac:dyDescent="0.3">
      <c r="A3812" t="s">
        <v>7854</v>
      </c>
      <c r="B3812" t="s">
        <v>7855</v>
      </c>
      <c r="C3812" t="str">
        <f>IFERROR(VLOOKUP(Table1[[#This Row],[Ticker]],[1]!Table2[[Symbol]:[Industry]],2,FALSE),"-")</f>
        <v>-</v>
      </c>
      <c r="D3812" t="s">
        <v>669</v>
      </c>
      <c r="E3812">
        <v>30.027762200000002</v>
      </c>
      <c r="F3812">
        <v>228.6</v>
      </c>
      <c r="G3812">
        <v>21.526291181863101</v>
      </c>
      <c r="H3812">
        <v>-1.41702813183108</v>
      </c>
      <c r="I3812">
        <v>-2.7409194468450599E-2</v>
      </c>
      <c r="J3812">
        <v>4.4458526716906004</v>
      </c>
      <c r="K3812">
        <v>222.924302739463</v>
      </c>
      <c r="L3812">
        <v>202.11786396643001</v>
      </c>
      <c r="M3812">
        <v>52.4551955948589</v>
      </c>
      <c r="N3812">
        <v>1.17709889652919</v>
      </c>
      <c r="O3812">
        <v>14.6325459317585</v>
      </c>
      <c r="P3812">
        <v>54.459459459459403</v>
      </c>
      <c r="Q3812">
        <v>7.3490563212581003E-2</v>
      </c>
    </row>
    <row r="3813" spans="1:17" hidden="1" x14ac:dyDescent="0.3">
      <c r="A3813" t="s">
        <v>7856</v>
      </c>
      <c r="B3813" t="s">
        <v>7857</v>
      </c>
      <c r="C3813" t="str">
        <f>IFERROR(VLOOKUP(Table1[[#This Row],[Ticker]],[1]!Table2[[Symbol]:[Industry]],2,FALSE),"-")</f>
        <v>-</v>
      </c>
      <c r="D3813" t="s">
        <v>412</v>
      </c>
      <c r="E3813">
        <v>30.019011119999998</v>
      </c>
      <c r="F3813">
        <v>9.1</v>
      </c>
      <c r="G3813">
        <v>-34.675425660215197</v>
      </c>
      <c r="H3813">
        <v>-2.10758835014158</v>
      </c>
      <c r="I3813">
        <v>-17.5247612275612</v>
      </c>
      <c r="J3813">
        <v>-3.0300603233913801</v>
      </c>
      <c r="K3813">
        <v>8.8720499974126898</v>
      </c>
      <c r="L3813">
        <v>9.1365634945641698</v>
      </c>
      <c r="M3813">
        <v>45.280922027382204</v>
      </c>
      <c r="N3813">
        <v>0.95301471776611102</v>
      </c>
      <c r="O3813">
        <v>20.219780219780201</v>
      </c>
      <c r="P3813">
        <v>8.3333333333333197</v>
      </c>
      <c r="Q3813">
        <v>9.1965181300977E-2</v>
      </c>
    </row>
    <row r="3814" spans="1:17" hidden="1" x14ac:dyDescent="0.3">
      <c r="A3814" t="s">
        <v>7858</v>
      </c>
      <c r="B3814" t="s">
        <v>7859</v>
      </c>
      <c r="C3814" t="str">
        <f>IFERROR(VLOOKUP(Table1[[#This Row],[Ticker]],[1]!Table2[[Symbol]:[Industry]],2,FALSE),"-")</f>
        <v>-</v>
      </c>
      <c r="D3814" t="s">
        <v>303</v>
      </c>
      <c r="E3814">
        <v>30.008563200000001</v>
      </c>
      <c r="F3814">
        <v>18.37</v>
      </c>
      <c r="G3814">
        <v>30.253176715821901</v>
      </c>
      <c r="H3814">
        <v>4.6639061661898102</v>
      </c>
      <c r="I3814">
        <v>-6.5750404182810902</v>
      </c>
      <c r="J3814">
        <v>-3.56779261540186</v>
      </c>
      <c r="K3814">
        <v>17.887220776600898</v>
      </c>
      <c r="L3814">
        <v>16.836617565963401</v>
      </c>
      <c r="M3814">
        <v>59.181774225007103</v>
      </c>
      <c r="N3814">
        <v>1.2241102995697899</v>
      </c>
      <c r="O3814">
        <v>13.4458356015242</v>
      </c>
      <c r="P3814">
        <v>74.952380952380906</v>
      </c>
      <c r="Q3814">
        <v>0.100650488667965</v>
      </c>
    </row>
    <row r="3815" spans="1:17" hidden="1" x14ac:dyDescent="0.3">
      <c r="A3815" t="s">
        <v>7860</v>
      </c>
      <c r="B3815" t="s">
        <v>7861</v>
      </c>
      <c r="C3815" t="str">
        <f>IFERROR(VLOOKUP(Table1[[#This Row],[Ticker]],[1]!Table2[[Symbol]:[Industry]],2,FALSE),"-")</f>
        <v>-</v>
      </c>
      <c r="D3815" t="s">
        <v>7273</v>
      </c>
      <c r="E3815">
        <v>30.001497227999899</v>
      </c>
      <c r="F3815">
        <v>83.31</v>
      </c>
      <c r="G3815">
        <v>-55.479804405467398</v>
      </c>
      <c r="H3815">
        <v>-19.279311393553499</v>
      </c>
      <c r="I3815">
        <v>-44.119330265367402</v>
      </c>
      <c r="J3815">
        <v>-11.132588052751601</v>
      </c>
      <c r="K3815">
        <v>111.237790533751</v>
      </c>
      <c r="L3815">
        <v>124.054863458681</v>
      </c>
      <c r="M3815">
        <v>4.2739581975257197</v>
      </c>
      <c r="N3815">
        <v>0.73750000000000004</v>
      </c>
      <c r="O3815">
        <v>90.853438962909607</v>
      </c>
      <c r="P3815">
        <v>0</v>
      </c>
    </row>
    <row r="3816" spans="1:17" hidden="1" x14ac:dyDescent="0.3">
      <c r="A3816" t="s">
        <v>7862</v>
      </c>
      <c r="B3816" t="s">
        <v>7863</v>
      </c>
      <c r="C3816" t="str">
        <f>IFERROR(VLOOKUP(Table1[[#This Row],[Ticker]],[1]!Table2[[Symbol]:[Industry]],2,FALSE),"-")</f>
        <v>-</v>
      </c>
      <c r="E3816">
        <v>30</v>
      </c>
      <c r="F3816">
        <v>49</v>
      </c>
      <c r="G3816">
        <v>244.56730591517299</v>
      </c>
      <c r="H3816">
        <v>-15.038875567362799</v>
      </c>
      <c r="I3816">
        <v>41.873539853071399</v>
      </c>
      <c r="J3816">
        <v>-5.5367758794479203</v>
      </c>
      <c r="K3816">
        <v>56.463568698772498</v>
      </c>
      <c r="L3816">
        <v>44.335706948677199</v>
      </c>
      <c r="M3816">
        <v>23.671779106224701</v>
      </c>
      <c r="N3816">
        <v>0.55481568683564098</v>
      </c>
      <c r="O3816">
        <v>49.8979591836734</v>
      </c>
      <c r="P3816">
        <v>289.197776012708</v>
      </c>
      <c r="Q3816">
        <v>0.10559102293832399</v>
      </c>
    </row>
    <row r="3817" spans="1:17" hidden="1" x14ac:dyDescent="0.3">
      <c r="A3817" t="s">
        <v>7864</v>
      </c>
      <c r="B3817" t="s">
        <v>7865</v>
      </c>
      <c r="C3817" t="str">
        <f>IFERROR(VLOOKUP(Table1[[#This Row],[Ticker]],[1]!Table2[[Symbol]:[Industry]],2,FALSE),"-")</f>
        <v>-</v>
      </c>
      <c r="D3817" t="s">
        <v>541</v>
      </c>
      <c r="E3817">
        <v>29.974</v>
      </c>
      <c r="F3817">
        <v>42.25</v>
      </c>
      <c r="G3817">
        <v>-82.715247114136901</v>
      </c>
      <c r="H3817">
        <v>3.4868760286116598</v>
      </c>
      <c r="I3817">
        <v>-28.113889978503501</v>
      </c>
      <c r="J3817">
        <v>-5.0223475511253897</v>
      </c>
      <c r="K3817">
        <v>41.455794116026802</v>
      </c>
      <c r="L3817">
        <v>45.292124512236803</v>
      </c>
      <c r="M3817">
        <v>47.839483419306703</v>
      </c>
      <c r="N3817">
        <v>0.39878511536030697</v>
      </c>
      <c r="O3817">
        <v>112.54437869822399</v>
      </c>
      <c r="P3817">
        <v>26.081766636824799</v>
      </c>
      <c r="Q3817">
        <v>4.4946558247699999E-3</v>
      </c>
    </row>
    <row r="3818" spans="1:17" hidden="1" x14ac:dyDescent="0.3">
      <c r="A3818" t="s">
        <v>7866</v>
      </c>
      <c r="B3818" t="s">
        <v>7867</v>
      </c>
      <c r="C3818" t="str">
        <f>IFERROR(VLOOKUP(Table1[[#This Row],[Ticker]],[1]!Table2[[Symbol]:[Industry]],2,FALSE),"-")</f>
        <v>-</v>
      </c>
      <c r="D3818" t="s">
        <v>156</v>
      </c>
      <c r="E3818">
        <v>29.966999999999999</v>
      </c>
      <c r="F3818">
        <v>105</v>
      </c>
      <c r="G3818">
        <v>-35.169650292370797</v>
      </c>
      <c r="H3818">
        <v>-1.3968654954525299</v>
      </c>
      <c r="I3818">
        <v>-33.358502857481199</v>
      </c>
      <c r="J3818">
        <v>-1.1390703345148501</v>
      </c>
      <c r="K3818">
        <v>110.90315762065499</v>
      </c>
      <c r="L3818">
        <v>110.339206001355</v>
      </c>
      <c r="M3818">
        <v>57.501180719985598</v>
      </c>
      <c r="N3818">
        <v>1.0680672268907501</v>
      </c>
      <c r="O3818">
        <v>58.761904761904702</v>
      </c>
      <c r="P3818">
        <v>28.834355828220801</v>
      </c>
    </row>
    <row r="3819" spans="1:17" hidden="1" x14ac:dyDescent="0.3">
      <c r="A3819" t="s">
        <v>7868</v>
      </c>
      <c r="B3819" t="s">
        <v>7869</v>
      </c>
      <c r="C3819" t="str">
        <f>IFERROR(VLOOKUP(Table1[[#This Row],[Ticker]],[1]!Table2[[Symbol]:[Industry]],2,FALSE),"-")</f>
        <v>-</v>
      </c>
      <c r="D3819" t="s">
        <v>21</v>
      </c>
      <c r="E3819">
        <v>29.916599999999999</v>
      </c>
      <c r="F3819">
        <v>74.5</v>
      </c>
      <c r="G3819">
        <v>5.6903005675799703</v>
      </c>
      <c r="H3819">
        <v>5.69137874049704</v>
      </c>
      <c r="I3819">
        <v>-12.573753255937699</v>
      </c>
      <c r="J3819">
        <v>-1.1390703345148501</v>
      </c>
      <c r="K3819">
        <v>71.046899865300105</v>
      </c>
      <c r="L3819">
        <v>69.526203671136997</v>
      </c>
      <c r="M3819">
        <v>68.029304002031907</v>
      </c>
      <c r="N3819">
        <v>4.0666666666666602</v>
      </c>
      <c r="O3819">
        <v>2.6845637583892499</v>
      </c>
      <c r="P3819">
        <v>35.454545454545404</v>
      </c>
    </row>
    <row r="3820" spans="1:17" hidden="1" x14ac:dyDescent="0.3">
      <c r="A3820" t="s">
        <v>7870</v>
      </c>
      <c r="B3820" t="s">
        <v>7871</v>
      </c>
      <c r="C3820" t="str">
        <f>IFERROR(VLOOKUP(Table1[[#This Row],[Ticker]],[1]!Table2[[Symbol]:[Industry]],2,FALSE),"-")</f>
        <v>-</v>
      </c>
      <c r="D3820" t="s">
        <v>359</v>
      </c>
      <c r="E3820">
        <v>29.84</v>
      </c>
      <c r="F3820">
        <v>14.79</v>
      </c>
      <c r="G3820">
        <v>-5.4785306012512001</v>
      </c>
      <c r="H3820">
        <v>-7.2160239822358099</v>
      </c>
      <c r="I3820">
        <v>-18.275497722629002</v>
      </c>
      <c r="J3820">
        <v>1.1928912567059899</v>
      </c>
      <c r="K3820">
        <v>15.224373639673299</v>
      </c>
      <c r="L3820">
        <v>14.8472491672812</v>
      </c>
      <c r="M3820">
        <v>52.776328298614303</v>
      </c>
      <c r="N3820">
        <v>0.41014698826343898</v>
      </c>
      <c r="O3820">
        <v>41.987829614604401</v>
      </c>
      <c r="P3820">
        <v>33.243243243243199</v>
      </c>
      <c r="Q3820">
        <v>1.4888534677375999E-2</v>
      </c>
    </row>
    <row r="3821" spans="1:17" hidden="1" x14ac:dyDescent="0.3">
      <c r="A3821" t="s">
        <v>7872</v>
      </c>
      <c r="B3821" t="s">
        <v>7873</v>
      </c>
      <c r="C3821" t="str">
        <f>IFERROR(VLOOKUP(Table1[[#This Row],[Ticker]],[1]!Table2[[Symbol]:[Industry]],2,FALSE),"-")</f>
        <v>-</v>
      </c>
      <c r="E3821">
        <v>29.7917874</v>
      </c>
      <c r="F3821">
        <v>57.88</v>
      </c>
      <c r="G3821">
        <v>56.945432532389297</v>
      </c>
      <c r="H3821">
        <v>-15.955602998470599</v>
      </c>
      <c r="I3821">
        <v>15.444686341947</v>
      </c>
      <c r="J3821">
        <v>1.4082618513715399</v>
      </c>
      <c r="K3821">
        <v>54.843845231620101</v>
      </c>
      <c r="L3821">
        <v>43.865640718000698</v>
      </c>
      <c r="M3821">
        <v>46.150686880572401</v>
      </c>
      <c r="N3821">
        <v>0.47913228169224997</v>
      </c>
      <c r="O3821">
        <v>40.2729785763648</v>
      </c>
      <c r="P3821">
        <v>112.794117647058</v>
      </c>
      <c r="Q3821">
        <v>0.10245428093654201</v>
      </c>
    </row>
    <row r="3822" spans="1:17" hidden="1" x14ac:dyDescent="0.3">
      <c r="A3822" t="s">
        <v>7874</v>
      </c>
      <c r="B3822" t="s">
        <v>7875</v>
      </c>
      <c r="C3822" t="str">
        <f>IFERROR(VLOOKUP(Table1[[#This Row],[Ticker]],[1]!Table2[[Symbol]:[Industry]],2,FALSE),"-")</f>
        <v>-</v>
      </c>
      <c r="D3822" t="s">
        <v>1539</v>
      </c>
      <c r="E3822">
        <v>29.685730194000001</v>
      </c>
      <c r="F3822">
        <v>4.3099999999999996</v>
      </c>
      <c r="G3822">
        <v>-24.642293667453199</v>
      </c>
      <c r="H3822">
        <v>17.227662837254599</v>
      </c>
      <c r="I3822">
        <v>-2.1796816786600899</v>
      </c>
      <c r="J3822">
        <v>10.545712274180801</v>
      </c>
      <c r="K3822">
        <v>3.4774692400178799</v>
      </c>
      <c r="L3822">
        <v>3.6883160208352201</v>
      </c>
      <c r="M3822">
        <v>85.255837424396802</v>
      </c>
      <c r="N3822">
        <v>1.93304143989086</v>
      </c>
      <c r="O3822">
        <v>36.890951276102101</v>
      </c>
      <c r="P3822">
        <v>53.928571428571402</v>
      </c>
      <c r="Q3822">
        <v>-5.2666875071747998E-2</v>
      </c>
    </row>
    <row r="3823" spans="1:17" hidden="1" x14ac:dyDescent="0.3">
      <c r="A3823" t="s">
        <v>7876</v>
      </c>
      <c r="B3823" t="s">
        <v>7877</v>
      </c>
      <c r="C3823" t="str">
        <f>IFERROR(VLOOKUP(Table1[[#This Row],[Ticker]],[1]!Table2[[Symbol]:[Industry]],2,FALSE),"-")</f>
        <v>-</v>
      </c>
      <c r="D3823" t="s">
        <v>743</v>
      </c>
      <c r="E3823">
        <v>29.575091889999999</v>
      </c>
      <c r="F3823">
        <v>44.34</v>
      </c>
      <c r="G3823">
        <v>10.5078209149959</v>
      </c>
      <c r="H3823">
        <v>7.6595513773520099E-2</v>
      </c>
      <c r="I3823">
        <v>-8.4523750168813194E-2</v>
      </c>
      <c r="J3823">
        <v>-1.4373038743175599</v>
      </c>
      <c r="K3823">
        <v>40.786903572884597</v>
      </c>
      <c r="L3823">
        <v>37.318837362622602</v>
      </c>
      <c r="M3823">
        <v>56.725246441840902</v>
      </c>
      <c r="N3823">
        <v>4.05968935537775</v>
      </c>
      <c r="O3823">
        <v>10.509697789805999</v>
      </c>
      <c r="P3823">
        <v>66.503942921517094</v>
      </c>
    </row>
    <row r="3824" spans="1:17" hidden="1" x14ac:dyDescent="0.3">
      <c r="A3824" t="s">
        <v>7878</v>
      </c>
      <c r="B3824" t="s">
        <v>7879</v>
      </c>
      <c r="C3824" t="str">
        <f>IFERROR(VLOOKUP(Table1[[#This Row],[Ticker]],[1]!Table2[[Symbol]:[Industry]],2,FALSE),"-")</f>
        <v>-</v>
      </c>
      <c r="D3824" t="s">
        <v>139</v>
      </c>
      <c r="E3824">
        <v>29.540422</v>
      </c>
      <c r="F3824">
        <v>22.15</v>
      </c>
      <c r="G3824">
        <v>-43.139293772377997</v>
      </c>
      <c r="H3824">
        <v>-4.9666945295165199</v>
      </c>
      <c r="I3824">
        <v>-27.367059909516499</v>
      </c>
      <c r="J3824">
        <v>23.1979950750314</v>
      </c>
      <c r="K3824">
        <v>19.680943475817301</v>
      </c>
      <c r="L3824">
        <v>20.012945870399701</v>
      </c>
      <c r="M3824">
        <v>73.218187096157095</v>
      </c>
      <c r="N3824">
        <v>1.0112330198537001</v>
      </c>
      <c r="O3824">
        <v>20.993227990970599</v>
      </c>
      <c r="P3824">
        <v>60.507246376811501</v>
      </c>
    </row>
    <row r="3825" spans="1:17" hidden="1" x14ac:dyDescent="0.3">
      <c r="A3825" t="s">
        <v>7880</v>
      </c>
      <c r="B3825" t="s">
        <v>7881</v>
      </c>
      <c r="C3825" t="str">
        <f>IFERROR(VLOOKUP(Table1[[#This Row],[Ticker]],[1]!Table2[[Symbol]:[Industry]],2,FALSE),"-")</f>
        <v>-</v>
      </c>
      <c r="D3825" t="s">
        <v>92</v>
      </c>
      <c r="E3825">
        <v>29.532139999999998</v>
      </c>
      <c r="F3825">
        <v>26.45</v>
      </c>
      <c r="G3825">
        <v>-100.111778519252</v>
      </c>
      <c r="H3825">
        <v>-20.112426659981399</v>
      </c>
      <c r="I3825">
        <v>-81.593908288458607</v>
      </c>
      <c r="J3825">
        <v>-13.411043800518099</v>
      </c>
      <c r="K3825">
        <v>33.9272259829253</v>
      </c>
      <c r="L3825">
        <v>55.934559681433498</v>
      </c>
      <c r="M3825">
        <v>34.892579441683402</v>
      </c>
      <c r="N3825">
        <v>0.33702978908458298</v>
      </c>
      <c r="O3825">
        <v>274.29111531190898</v>
      </c>
      <c r="P3825">
        <v>5.3784860557768797</v>
      </c>
      <c r="Q3825">
        <v>7.8367209723957998E-2</v>
      </c>
    </row>
    <row r="3826" spans="1:17" hidden="1" x14ac:dyDescent="0.3">
      <c r="A3826" t="s">
        <v>7882</v>
      </c>
      <c r="B3826" t="s">
        <v>7883</v>
      </c>
      <c r="C3826" t="str">
        <f>IFERROR(VLOOKUP(Table1[[#This Row],[Ticker]],[1]!Table2[[Symbol]:[Industry]],2,FALSE),"-")</f>
        <v>-</v>
      </c>
      <c r="D3826" t="s">
        <v>1539</v>
      </c>
      <c r="E3826">
        <v>29.514587488</v>
      </c>
      <c r="F3826">
        <v>2.41</v>
      </c>
      <c r="G3826">
        <v>12.0004609953874</v>
      </c>
      <c r="H3826">
        <v>-4.4757854386074296</v>
      </c>
      <c r="I3826">
        <v>-51.530331029309401</v>
      </c>
      <c r="J3826">
        <v>-8.8019055835569802</v>
      </c>
      <c r="K3826">
        <v>3.1154246703769202</v>
      </c>
      <c r="L3826">
        <v>3.1801727207443</v>
      </c>
      <c r="M3826">
        <v>15.7470802178683</v>
      </c>
      <c r="N3826">
        <v>1.3369761859797999</v>
      </c>
      <c r="O3826">
        <v>90.871369294605699</v>
      </c>
      <c r="P3826">
        <v>41.764705882352899</v>
      </c>
      <c r="Q3826">
        <v>8.0348564506239999E-3</v>
      </c>
    </row>
    <row r="3827" spans="1:17" hidden="1" x14ac:dyDescent="0.3">
      <c r="A3827" t="s">
        <v>7884</v>
      </c>
      <c r="B3827" t="s">
        <v>7885</v>
      </c>
      <c r="C3827" t="str">
        <f>IFERROR(VLOOKUP(Table1[[#This Row],[Ticker]],[1]!Table2[[Symbol]:[Industry]],2,FALSE),"-")</f>
        <v>-</v>
      </c>
      <c r="D3827" t="s">
        <v>412</v>
      </c>
      <c r="E3827">
        <v>29.488337099999999</v>
      </c>
      <c r="F3827">
        <v>41.16</v>
      </c>
      <c r="G3827">
        <v>59.303279228790103</v>
      </c>
      <c r="H3827">
        <v>11.083711003647601</v>
      </c>
      <c r="I3827">
        <v>-2.8544165139788702</v>
      </c>
      <c r="J3827">
        <v>-10.0254845884124</v>
      </c>
      <c r="K3827">
        <v>36.968083873366901</v>
      </c>
      <c r="L3827">
        <v>35.1074605018635</v>
      </c>
      <c r="M3827">
        <v>59.629812976997599</v>
      </c>
      <c r="N3827">
        <v>2.56281926790682</v>
      </c>
      <c r="O3827">
        <v>16.569484936831799</v>
      </c>
      <c r="P3827">
        <v>95.906711089957099</v>
      </c>
      <c r="Q3827">
        <v>7.7626903379555995E-2</v>
      </c>
    </row>
    <row r="3828" spans="1:17" hidden="1" x14ac:dyDescent="0.3">
      <c r="A3828" t="s">
        <v>7886</v>
      </c>
      <c r="B3828" t="s">
        <v>7887</v>
      </c>
      <c r="C3828" t="str">
        <f>IFERROR(VLOOKUP(Table1[[#This Row],[Ticker]],[1]!Table2[[Symbol]:[Industry]],2,FALSE),"-")</f>
        <v>-</v>
      </c>
      <c r="D3828" t="s">
        <v>528</v>
      </c>
      <c r="E3828">
        <v>29.44</v>
      </c>
      <c r="F3828">
        <v>58.8</v>
      </c>
      <c r="G3828">
        <v>101.64071379072</v>
      </c>
      <c r="H3828">
        <v>14.124214561392501</v>
      </c>
      <c r="I3828">
        <v>-3.4349625423746701</v>
      </c>
      <c r="J3828">
        <v>-4.5828223843672502</v>
      </c>
      <c r="K3828">
        <v>54.126322200349499</v>
      </c>
      <c r="L3828">
        <v>47.991696603592501</v>
      </c>
      <c r="M3828">
        <v>57.703808229152699</v>
      </c>
      <c r="N3828">
        <v>1.59358798829791</v>
      </c>
      <c r="O3828">
        <v>9.6938775510204191</v>
      </c>
      <c r="P3828">
        <v>135.10595761695299</v>
      </c>
      <c r="Q3828">
        <v>0.10735465927794299</v>
      </c>
    </row>
    <row r="3829" spans="1:17" hidden="1" x14ac:dyDescent="0.3">
      <c r="A3829" t="s">
        <v>7888</v>
      </c>
      <c r="B3829" t="s">
        <v>7889</v>
      </c>
      <c r="C3829" t="str">
        <f>IFERROR(VLOOKUP(Table1[[#This Row],[Ticker]],[1]!Table2[[Symbol]:[Industry]],2,FALSE),"-")</f>
        <v>-</v>
      </c>
      <c r="D3829" t="s">
        <v>2598</v>
      </c>
      <c r="E3829">
        <v>29.370751200000001</v>
      </c>
      <c r="F3829">
        <v>42.15</v>
      </c>
      <c r="G3829">
        <v>31.3611688680915</v>
      </c>
      <c r="H3829">
        <v>-13.275107185110199</v>
      </c>
      <c r="I3829">
        <v>-25.966261131418101</v>
      </c>
      <c r="J3829">
        <v>-3.1077610366021302</v>
      </c>
      <c r="K3829">
        <v>44.138542756465199</v>
      </c>
      <c r="L3829">
        <v>43.908193822051302</v>
      </c>
      <c r="M3829">
        <v>37.855480168838199</v>
      </c>
      <c r="N3829">
        <v>1.2258439949681901</v>
      </c>
      <c r="O3829">
        <v>64.483985765124501</v>
      </c>
      <c r="P3829">
        <v>61.000763941940399</v>
      </c>
      <c r="Q3829">
        <v>6.3361540742048E-2</v>
      </c>
    </row>
    <row r="3830" spans="1:17" hidden="1" x14ac:dyDescent="0.3">
      <c r="A3830" t="s">
        <v>7890</v>
      </c>
      <c r="B3830" t="s">
        <v>7891</v>
      </c>
      <c r="C3830" t="str">
        <f>IFERROR(VLOOKUP(Table1[[#This Row],[Ticker]],[1]!Table2[[Symbol]:[Industry]],2,FALSE),"-")</f>
        <v>-</v>
      </c>
      <c r="D3830" t="s">
        <v>743</v>
      </c>
      <c r="E3830">
        <v>29.289530723999999</v>
      </c>
      <c r="F3830">
        <v>18.71</v>
      </c>
      <c r="G3830">
        <v>30.000079252732199</v>
      </c>
      <c r="H3830">
        <v>4.2080134440741199</v>
      </c>
      <c r="I3830">
        <v>12.7197240004066</v>
      </c>
      <c r="J3830">
        <v>1.9294228161700699</v>
      </c>
      <c r="K3830">
        <v>17.648794257734799</v>
      </c>
      <c r="L3830">
        <v>15.6129371679665</v>
      </c>
      <c r="M3830">
        <v>37.603805705755697</v>
      </c>
      <c r="N3830">
        <v>0.89762831739062798</v>
      </c>
      <c r="O3830">
        <v>2.6189203634420002</v>
      </c>
      <c r="P3830">
        <v>63.3347883020515</v>
      </c>
      <c r="Q3830">
        <v>3.3034621500889999E-3</v>
      </c>
    </row>
    <row r="3831" spans="1:17" hidden="1" x14ac:dyDescent="0.3">
      <c r="A3831" t="s">
        <v>7892</v>
      </c>
      <c r="B3831" t="s">
        <v>7893</v>
      </c>
      <c r="C3831" t="str">
        <f>IFERROR(VLOOKUP(Table1[[#This Row],[Ticker]],[1]!Table2[[Symbol]:[Industry]],2,FALSE),"-")</f>
        <v>-</v>
      </c>
      <c r="D3831" t="s">
        <v>193</v>
      </c>
      <c r="E3831">
        <v>29.217025199999998</v>
      </c>
      <c r="F3831">
        <v>16.5</v>
      </c>
      <c r="G3831">
        <v>-2.74345966756594</v>
      </c>
      <c r="H3831">
        <v>5.5758274646183601</v>
      </c>
      <c r="I3831">
        <v>-39.263849779162101</v>
      </c>
      <c r="J3831">
        <v>-1.68156581371919</v>
      </c>
      <c r="K3831">
        <v>16.165105861586198</v>
      </c>
      <c r="L3831">
        <v>16.087382068034199</v>
      </c>
      <c r="M3831">
        <v>53.717376729011903</v>
      </c>
      <c r="N3831">
        <v>0.93834586466165404</v>
      </c>
      <c r="O3831">
        <v>62.121212121212103</v>
      </c>
      <c r="P3831">
        <v>37.614678899082499</v>
      </c>
      <c r="Q3831">
        <v>4.3030809033641003E-2</v>
      </c>
    </row>
    <row r="3832" spans="1:17" hidden="1" x14ac:dyDescent="0.3">
      <c r="A3832" t="s">
        <v>7894</v>
      </c>
      <c r="B3832" t="s">
        <v>7895</v>
      </c>
      <c r="C3832" t="str">
        <f>IFERROR(VLOOKUP(Table1[[#This Row],[Ticker]],[1]!Table2[[Symbol]:[Industry]],2,FALSE),"-")</f>
        <v>-</v>
      </c>
      <c r="D3832" t="s">
        <v>402</v>
      </c>
      <c r="E3832">
        <v>29.19078</v>
      </c>
      <c r="F3832">
        <v>81</v>
      </c>
      <c r="G3832">
        <v>-68.861989247867697</v>
      </c>
      <c r="H3832">
        <v>-11.9136767071412</v>
      </c>
      <c r="I3832">
        <v>-12.7510127255856</v>
      </c>
      <c r="J3832">
        <v>-4.1330823105627497</v>
      </c>
      <c r="K3832">
        <v>84.045858369656798</v>
      </c>
      <c r="M3832">
        <v>36.181639457168103</v>
      </c>
      <c r="N3832">
        <v>0.16927083333333301</v>
      </c>
      <c r="O3832">
        <v>72.839506172839407</v>
      </c>
      <c r="P3832">
        <v>49.7227356746765</v>
      </c>
    </row>
    <row r="3833" spans="1:17" hidden="1" x14ac:dyDescent="0.3">
      <c r="A3833" t="s">
        <v>7896</v>
      </c>
      <c r="B3833" t="s">
        <v>7897</v>
      </c>
      <c r="C3833" t="str">
        <f>IFERROR(VLOOKUP(Table1[[#This Row],[Ticker]],[1]!Table2[[Symbol]:[Industry]],2,FALSE),"-")</f>
        <v>-</v>
      </c>
      <c r="D3833" t="s">
        <v>306</v>
      </c>
      <c r="E3833">
        <v>29.121171800999999</v>
      </c>
      <c r="F3833">
        <v>10.029999999999999</v>
      </c>
      <c r="G3833">
        <v>8.7716667152444501</v>
      </c>
      <c r="H3833">
        <v>5.7837204690187498</v>
      </c>
      <c r="I3833">
        <v>-15.017061689953101</v>
      </c>
      <c r="J3833">
        <v>12.2170940490467</v>
      </c>
      <c r="K3833">
        <v>9.3401550665258508</v>
      </c>
      <c r="L3833">
        <v>9.4218931598704199</v>
      </c>
      <c r="M3833">
        <v>69.384057409506696</v>
      </c>
      <c r="N3833">
        <v>1.3606947051159499</v>
      </c>
      <c r="O3833">
        <v>37.088733798604203</v>
      </c>
      <c r="P3833">
        <v>46.4233576642335</v>
      </c>
      <c r="Q3833">
        <v>5.2520954526216003E-2</v>
      </c>
    </row>
    <row r="3834" spans="1:17" hidden="1" x14ac:dyDescent="0.3">
      <c r="A3834" t="s">
        <v>7898</v>
      </c>
      <c r="B3834" t="s">
        <v>7899</v>
      </c>
      <c r="C3834" t="str">
        <f>IFERROR(VLOOKUP(Table1[[#This Row],[Ticker]],[1]!Table2[[Symbol]:[Industry]],2,FALSE),"-")</f>
        <v>-</v>
      </c>
      <c r="D3834" t="s">
        <v>528</v>
      </c>
      <c r="E3834">
        <v>29.055655999999999</v>
      </c>
      <c r="F3834">
        <v>74.5</v>
      </c>
      <c r="G3834">
        <v>71.315377245288204</v>
      </c>
      <c r="H3834">
        <v>2.99844252321176</v>
      </c>
      <c r="I3834">
        <v>21.9950509521295</v>
      </c>
      <c r="J3834">
        <v>-14.080246805103</v>
      </c>
      <c r="K3834">
        <v>73.220891426447096</v>
      </c>
      <c r="L3834">
        <v>60.578863014260797</v>
      </c>
      <c r="M3834">
        <v>37.399708483592903</v>
      </c>
      <c r="N3834">
        <v>0.95989875456611096</v>
      </c>
      <c r="O3834">
        <v>20.402684563758399</v>
      </c>
      <c r="P3834">
        <v>125.757575757575</v>
      </c>
      <c r="Q3834">
        <v>0.12454174094359299</v>
      </c>
    </row>
    <row r="3835" spans="1:17" hidden="1" x14ac:dyDescent="0.3">
      <c r="A3835" t="s">
        <v>7900</v>
      </c>
      <c r="B3835" t="s">
        <v>7901</v>
      </c>
      <c r="C3835" t="str">
        <f>IFERROR(VLOOKUP(Table1[[#This Row],[Ticker]],[1]!Table2[[Symbol]:[Industry]],2,FALSE),"-")</f>
        <v>-</v>
      </c>
      <c r="D3835" t="s">
        <v>248</v>
      </c>
      <c r="E3835">
        <v>28.924169819999999</v>
      </c>
      <c r="F3835">
        <v>5.33</v>
      </c>
      <c r="G3835">
        <v>107.124644001923</v>
      </c>
      <c r="H3835">
        <v>-13.9987090266472</v>
      </c>
      <c r="I3835">
        <v>52.4347663732879</v>
      </c>
      <c r="J3835">
        <v>6.6959812118769104</v>
      </c>
      <c r="K3835">
        <v>5.0060710313486299</v>
      </c>
      <c r="L3835">
        <v>3.5431831855109999</v>
      </c>
      <c r="M3835">
        <v>48.545024760876899</v>
      </c>
      <c r="N3835">
        <v>1.33983975623294</v>
      </c>
      <c r="O3835">
        <v>19.6998123827392</v>
      </c>
      <c r="P3835">
        <v>407.61904761904702</v>
      </c>
      <c r="Q3835">
        <v>0.21251427196064299</v>
      </c>
    </row>
    <row r="3836" spans="1:17" hidden="1" x14ac:dyDescent="0.3">
      <c r="A3836" t="s">
        <v>7902</v>
      </c>
      <c r="B3836" t="s">
        <v>7903</v>
      </c>
      <c r="C3836" t="str">
        <f>IFERROR(VLOOKUP(Table1[[#This Row],[Ticker]],[1]!Table2[[Symbol]:[Industry]],2,FALSE),"-")</f>
        <v>-</v>
      </c>
      <c r="E3836">
        <v>28.904444999999999</v>
      </c>
      <c r="F3836">
        <v>48.3</v>
      </c>
      <c r="G3836">
        <v>246.99082531584199</v>
      </c>
      <c r="H3836">
        <v>6.22549512018184</v>
      </c>
      <c r="I3836">
        <v>-19.7733675395856</v>
      </c>
      <c r="J3836">
        <v>26.426098827992</v>
      </c>
      <c r="K3836">
        <v>41.814992573859698</v>
      </c>
      <c r="L3836">
        <v>35.953024850296302</v>
      </c>
      <c r="M3836">
        <v>75.669348107725796</v>
      </c>
      <c r="N3836">
        <v>2.0921026074303501</v>
      </c>
      <c r="O3836">
        <v>17.122153209109701</v>
      </c>
      <c r="P3836">
        <v>276.75507020280799</v>
      </c>
      <c r="Q3836">
        <v>9.5329312876266004E-2</v>
      </c>
    </row>
    <row r="3837" spans="1:17" hidden="1" x14ac:dyDescent="0.3">
      <c r="A3837" t="s">
        <v>7904</v>
      </c>
      <c r="B3837" t="s">
        <v>7905</v>
      </c>
      <c r="C3837" t="str">
        <f>IFERROR(VLOOKUP(Table1[[#This Row],[Ticker]],[1]!Table2[[Symbol]:[Industry]],2,FALSE),"-")</f>
        <v>-</v>
      </c>
      <c r="D3837" t="s">
        <v>528</v>
      </c>
      <c r="E3837">
        <v>28.904436</v>
      </c>
      <c r="F3837">
        <v>97.83</v>
      </c>
      <c r="G3837">
        <v>129.52544501496899</v>
      </c>
      <c r="H3837">
        <v>24.080631350986199</v>
      </c>
      <c r="I3837">
        <v>58.900211191116</v>
      </c>
      <c r="J3837">
        <v>14.297004987586201</v>
      </c>
      <c r="K3837">
        <v>79.057728984341907</v>
      </c>
      <c r="L3837">
        <v>62.482911345085803</v>
      </c>
      <c r="M3837">
        <v>84.731284185561805</v>
      </c>
      <c r="N3837">
        <v>1.4258763180393199</v>
      </c>
      <c r="O3837">
        <v>0</v>
      </c>
      <c r="P3837">
        <v>222.127099110964</v>
      </c>
    </row>
    <row r="3838" spans="1:17" hidden="1" x14ac:dyDescent="0.3">
      <c r="A3838" t="s">
        <v>7906</v>
      </c>
      <c r="B3838" t="s">
        <v>7907</v>
      </c>
      <c r="C3838" t="str">
        <f>IFERROR(VLOOKUP(Table1[[#This Row],[Ticker]],[1]!Table2[[Symbol]:[Industry]],2,FALSE),"-")</f>
        <v>-</v>
      </c>
      <c r="D3838" t="s">
        <v>43</v>
      </c>
      <c r="E3838">
        <v>28.84</v>
      </c>
      <c r="F3838">
        <v>731</v>
      </c>
      <c r="G3838">
        <v>163.63330678873101</v>
      </c>
      <c r="H3838">
        <v>-6.0073643859758601</v>
      </c>
      <c r="I3838">
        <v>48.606015260197999</v>
      </c>
      <c r="J3838">
        <v>-6.2581649522277001</v>
      </c>
      <c r="K3838">
        <v>704.30696225035695</v>
      </c>
      <c r="L3838">
        <v>556.18889896618896</v>
      </c>
      <c r="M3838">
        <v>38.488449784009802</v>
      </c>
      <c r="N3838">
        <v>0.50341463414634102</v>
      </c>
      <c r="O3838">
        <v>19.651162790697601</v>
      </c>
      <c r="P3838">
        <v>208.829742289818</v>
      </c>
    </row>
    <row r="3839" spans="1:17" hidden="1" x14ac:dyDescent="0.3">
      <c r="A3839" t="s">
        <v>7908</v>
      </c>
      <c r="B3839" t="s">
        <v>7909</v>
      </c>
      <c r="C3839" t="str">
        <f>IFERROR(VLOOKUP(Table1[[#This Row],[Ticker]],[1]!Table2[[Symbol]:[Industry]],2,FALSE),"-")</f>
        <v>-</v>
      </c>
      <c r="D3839" t="s">
        <v>139</v>
      </c>
      <c r="E3839">
        <v>28.838166000000001</v>
      </c>
      <c r="F3839">
        <v>14.01</v>
      </c>
      <c r="G3839">
        <v>69.524517559691702</v>
      </c>
      <c r="H3839">
        <v>64.664755101932997</v>
      </c>
      <c r="I3839">
        <v>47.277796327205003</v>
      </c>
      <c r="J3839">
        <v>56.5862515538971</v>
      </c>
      <c r="K3839">
        <v>9.3006360864180593</v>
      </c>
      <c r="L3839">
        <v>8.5767830771207105</v>
      </c>
      <c r="M3839">
        <v>95.267248839374105</v>
      </c>
      <c r="N3839">
        <v>3.4016971047546001</v>
      </c>
      <c r="O3839">
        <v>15.274803711634499</v>
      </c>
      <c r="P3839">
        <v>124.16</v>
      </c>
      <c r="Q3839">
        <v>0.116051542039522</v>
      </c>
    </row>
    <row r="3840" spans="1:17" hidden="1" x14ac:dyDescent="0.3">
      <c r="A3840" t="s">
        <v>7910</v>
      </c>
      <c r="B3840" t="s">
        <v>7911</v>
      </c>
      <c r="C3840" t="str">
        <f>IFERROR(VLOOKUP(Table1[[#This Row],[Ticker]],[1]!Table2[[Symbol]:[Industry]],2,FALSE),"-")</f>
        <v>-</v>
      </c>
      <c r="D3840" t="s">
        <v>7912</v>
      </c>
      <c r="E3840">
        <v>28.828189999999999</v>
      </c>
      <c r="F3840">
        <v>83.24</v>
      </c>
      <c r="G3840">
        <v>-67.342047661618594</v>
      </c>
      <c r="H3840">
        <v>40.7209282602673</v>
      </c>
      <c r="I3840">
        <v>-51.705536401365102</v>
      </c>
      <c r="J3840">
        <v>35.315318649994602</v>
      </c>
      <c r="K3840">
        <v>66.593564648257498</v>
      </c>
      <c r="M3840">
        <v>89.866947048200998</v>
      </c>
      <c r="N3840">
        <v>0.75527950310559</v>
      </c>
      <c r="O3840">
        <v>94.678039404132605</v>
      </c>
      <c r="P3840">
        <v>74.507337526205404</v>
      </c>
    </row>
    <row r="3841" spans="1:17" hidden="1" x14ac:dyDescent="0.3">
      <c r="A3841" t="s">
        <v>7913</v>
      </c>
      <c r="B3841" t="s">
        <v>7914</v>
      </c>
      <c r="C3841" t="str">
        <f>IFERROR(VLOOKUP(Table1[[#This Row],[Ticker]],[1]!Table2[[Symbol]:[Industry]],2,FALSE),"-")</f>
        <v>-</v>
      </c>
      <c r="D3841" t="s">
        <v>139</v>
      </c>
      <c r="E3841">
        <v>28.82</v>
      </c>
      <c r="F3841">
        <v>24.89</v>
      </c>
      <c r="G3841">
        <v>-122.562277294372</v>
      </c>
      <c r="H3841">
        <v>-10.2497044977565</v>
      </c>
      <c r="I3841">
        <v>-36.102655256806003</v>
      </c>
      <c r="J3841">
        <v>-4.0301007273984704</v>
      </c>
      <c r="K3841">
        <v>28.5148637076685</v>
      </c>
      <c r="L3841">
        <v>71.926174090666194</v>
      </c>
      <c r="M3841">
        <v>43.5491814667892</v>
      </c>
      <c r="N3841">
        <v>0.74522862220105401</v>
      </c>
      <c r="O3841">
        <v>1361.6311771795899</v>
      </c>
      <c r="P3841">
        <v>2.8087567121024302</v>
      </c>
    </row>
    <row r="3842" spans="1:17" hidden="1" x14ac:dyDescent="0.3">
      <c r="A3842" t="s">
        <v>7915</v>
      </c>
      <c r="B3842" t="s">
        <v>7916</v>
      </c>
      <c r="C3842" t="str">
        <f>IFERROR(VLOOKUP(Table1[[#This Row],[Ticker]],[1]!Table2[[Symbol]:[Industry]],2,FALSE),"-")</f>
        <v>-</v>
      </c>
      <c r="D3842" t="s">
        <v>21</v>
      </c>
      <c r="E3842">
        <v>28.803415289999901</v>
      </c>
      <c r="F3842">
        <v>229.35</v>
      </c>
      <c r="G3842">
        <v>104.266367357932</v>
      </c>
      <c r="H3842">
        <v>41.016959040887798</v>
      </c>
      <c r="I3842">
        <v>69.132354267814506</v>
      </c>
      <c r="J3842">
        <v>33.1696785457479</v>
      </c>
      <c r="K3842">
        <v>175.90552891802</v>
      </c>
      <c r="L3842">
        <v>140.70987111828001</v>
      </c>
      <c r="M3842">
        <v>69.189545567020602</v>
      </c>
      <c r="N3842">
        <v>1.1521524587374501</v>
      </c>
      <c r="O3842">
        <v>6.7800305210377196</v>
      </c>
      <c r="P3842">
        <v>160.62499999999901</v>
      </c>
      <c r="Q3842">
        <v>0.24406605899977499</v>
      </c>
    </row>
    <row r="3843" spans="1:17" hidden="1" x14ac:dyDescent="0.3">
      <c r="A3843" t="s">
        <v>7917</v>
      </c>
      <c r="B3843" t="s">
        <v>7918</v>
      </c>
      <c r="C3843" t="str">
        <f>IFERROR(VLOOKUP(Table1[[#This Row],[Ticker]],[1]!Table2[[Symbol]:[Industry]],2,FALSE),"-")</f>
        <v>-</v>
      </c>
      <c r="D3843" t="s">
        <v>21</v>
      </c>
      <c r="E3843">
        <v>28.733048751999998</v>
      </c>
      <c r="F3843">
        <v>5.0199999999999996</v>
      </c>
      <c r="G3843">
        <v>16.165987671174001</v>
      </c>
      <c r="H3843">
        <v>45.160799927246202</v>
      </c>
      <c r="I3843">
        <v>31.8024989314275</v>
      </c>
      <c r="J3843">
        <v>19.515841504276001</v>
      </c>
      <c r="M3843">
        <v>100</v>
      </c>
      <c r="O3843">
        <v>0</v>
      </c>
      <c r="P3843">
        <v>53.048780487804798</v>
      </c>
    </row>
    <row r="3844" spans="1:17" hidden="1" x14ac:dyDescent="0.3">
      <c r="A3844" t="s">
        <v>7919</v>
      </c>
      <c r="B3844" t="s">
        <v>7920</v>
      </c>
      <c r="C3844" t="str">
        <f>IFERROR(VLOOKUP(Table1[[#This Row],[Ticker]],[1]!Table2[[Symbol]:[Industry]],2,FALSE),"-")</f>
        <v>-</v>
      </c>
      <c r="D3844" t="s">
        <v>632</v>
      </c>
      <c r="E3844">
        <v>28.664999999999999</v>
      </c>
      <c r="F3844">
        <v>70</v>
      </c>
      <c r="G3844">
        <v>15.073330118207201</v>
      </c>
      <c r="H3844">
        <v>-4.84370439175221</v>
      </c>
      <c r="I3844">
        <v>30.202163280504401</v>
      </c>
      <c r="J3844">
        <v>2.27002057457605</v>
      </c>
      <c r="K3844">
        <v>70.258206780368099</v>
      </c>
      <c r="L3844">
        <v>63.229900592987498</v>
      </c>
      <c r="M3844">
        <v>56.5337302589027</v>
      </c>
      <c r="N3844">
        <v>0.19626168224299001</v>
      </c>
      <c r="O3844">
        <v>33.871428571428503</v>
      </c>
      <c r="P3844">
        <v>73.7403822288409</v>
      </c>
      <c r="Q3844">
        <v>0.13143606885522499</v>
      </c>
    </row>
    <row r="3845" spans="1:17" hidden="1" x14ac:dyDescent="0.3">
      <c r="A3845" t="s">
        <v>7921</v>
      </c>
      <c r="B3845" t="s">
        <v>7922</v>
      </c>
      <c r="C3845" t="str">
        <f>IFERROR(VLOOKUP(Table1[[#This Row],[Ticker]],[1]!Table2[[Symbol]:[Industry]],2,FALSE),"-")</f>
        <v>-</v>
      </c>
      <c r="E3845">
        <v>28.5869952</v>
      </c>
      <c r="F3845">
        <v>40.21</v>
      </c>
      <c r="G3845">
        <v>35.709006141841101</v>
      </c>
      <c r="H3845">
        <v>57.050780436122601</v>
      </c>
      <c r="I3845">
        <v>51.345517402094501</v>
      </c>
      <c r="J3845">
        <v>51.130817212340602</v>
      </c>
      <c r="M3845">
        <v>90.651705699802804</v>
      </c>
      <c r="O3845">
        <v>0</v>
      </c>
      <c r="P3845">
        <v>87.459207459207406</v>
      </c>
    </row>
    <row r="3846" spans="1:17" hidden="1" x14ac:dyDescent="0.3">
      <c r="A3846" t="s">
        <v>7923</v>
      </c>
      <c r="B3846" t="s">
        <v>7924</v>
      </c>
      <c r="C3846" t="str">
        <f>IFERROR(VLOOKUP(Table1[[#This Row],[Ticker]],[1]!Table2[[Symbol]:[Industry]],2,FALSE),"-")</f>
        <v>-</v>
      </c>
      <c r="D3846" t="s">
        <v>72</v>
      </c>
      <c r="E3846">
        <v>28.56</v>
      </c>
      <c r="F3846">
        <v>1.0900000000000001</v>
      </c>
      <c r="G3846">
        <v>-4.4768885651263899</v>
      </c>
      <c r="H3846">
        <v>-9.8188748695017392</v>
      </c>
      <c r="I3846">
        <v>-22.5310949712498</v>
      </c>
      <c r="J3846">
        <v>-1.1390703345148501</v>
      </c>
      <c r="K3846">
        <v>1.1875685020176401</v>
      </c>
      <c r="L3846">
        <v>1.1479427727076901</v>
      </c>
      <c r="M3846">
        <v>44.215554091231802</v>
      </c>
      <c r="N3846">
        <v>0.49404692484176899</v>
      </c>
      <c r="O3846">
        <v>92.660550458715505</v>
      </c>
      <c r="P3846">
        <v>29.761904761904699</v>
      </c>
      <c r="Q3846">
        <v>6.8575508479368996E-2</v>
      </c>
    </row>
    <row r="3847" spans="1:17" hidden="1" x14ac:dyDescent="0.3">
      <c r="A3847" t="s">
        <v>7925</v>
      </c>
      <c r="B3847" t="s">
        <v>7926</v>
      </c>
      <c r="C3847" t="str">
        <f>IFERROR(VLOOKUP(Table1[[#This Row],[Ticker]],[1]!Table2[[Symbol]:[Industry]],2,FALSE),"-")</f>
        <v>-</v>
      </c>
      <c r="D3847" t="s">
        <v>92</v>
      </c>
      <c r="E3847">
        <v>28.53</v>
      </c>
      <c r="F3847">
        <v>0.9</v>
      </c>
      <c r="G3847">
        <v>-17.2642448869654</v>
      </c>
      <c r="H3847">
        <v>-21.229767739492299</v>
      </c>
      <c r="I3847">
        <v>-1.6277336267120199</v>
      </c>
      <c r="J3847">
        <v>-1.1390703345148501</v>
      </c>
      <c r="K3847">
        <v>0.97401366435710302</v>
      </c>
      <c r="L3847">
        <v>0.98016943852185101</v>
      </c>
      <c r="M3847">
        <v>3.0834925047599202</v>
      </c>
      <c r="N3847">
        <v>0.51727023622284796</v>
      </c>
      <c r="O3847">
        <v>47.7777777777777</v>
      </c>
      <c r="P3847">
        <v>28.571428571428498</v>
      </c>
      <c r="Q3847">
        <v>2.366369521201E-3</v>
      </c>
    </row>
    <row r="3848" spans="1:17" hidden="1" x14ac:dyDescent="0.3">
      <c r="A3848" t="s">
        <v>7927</v>
      </c>
      <c r="B3848" t="s">
        <v>7928</v>
      </c>
      <c r="C3848" t="str">
        <f>IFERROR(VLOOKUP(Table1[[#This Row],[Ticker]],[1]!Table2[[Symbol]:[Industry]],2,FALSE),"-")</f>
        <v>-</v>
      </c>
      <c r="D3848" t="s">
        <v>412</v>
      </c>
      <c r="E3848">
        <v>28.49</v>
      </c>
      <c r="F3848">
        <v>79.8</v>
      </c>
      <c r="G3848">
        <v>98.105543805210303</v>
      </c>
      <c r="H3848">
        <v>-32.328417017554798</v>
      </c>
      <c r="I3848">
        <v>-15.5727132487942</v>
      </c>
      <c r="J3848">
        <v>-10.5940202788974</v>
      </c>
      <c r="K3848">
        <v>97.590390444245998</v>
      </c>
      <c r="L3848">
        <v>75.956314840121607</v>
      </c>
      <c r="M3848">
        <v>7.13076699728978</v>
      </c>
      <c r="N3848">
        <v>0.127096768341904</v>
      </c>
      <c r="O3848">
        <v>90.463659147869606</v>
      </c>
      <c r="P3848">
        <v>127.86978869217501</v>
      </c>
      <c r="Q3848">
        <v>0.18436948281918999</v>
      </c>
    </row>
    <row r="3849" spans="1:17" hidden="1" x14ac:dyDescent="0.3">
      <c r="A3849" t="s">
        <v>7929</v>
      </c>
      <c r="B3849" t="s">
        <v>7930</v>
      </c>
      <c r="C3849" t="str">
        <f>IFERROR(VLOOKUP(Table1[[#This Row],[Ticker]],[1]!Table2[[Symbol]:[Industry]],2,FALSE),"-")</f>
        <v>-</v>
      </c>
      <c r="D3849" t="s">
        <v>226</v>
      </c>
      <c r="E3849">
        <v>28.46</v>
      </c>
      <c r="F3849">
        <v>72.569999999999993</v>
      </c>
      <c r="G3849">
        <v>124.867334060402</v>
      </c>
      <c r="H3849">
        <v>12.0427989130827</v>
      </c>
      <c r="I3849">
        <v>47.606164300633601</v>
      </c>
      <c r="J3849">
        <v>9.1710071848649992</v>
      </c>
      <c r="K3849">
        <v>66.240585370104299</v>
      </c>
      <c r="L3849">
        <v>53.266747631754697</v>
      </c>
      <c r="M3849">
        <v>64.576679263254803</v>
      </c>
      <c r="N3849">
        <v>0.57052943354313201</v>
      </c>
      <c r="O3849">
        <v>18.644067796610098</v>
      </c>
      <c r="P3849">
        <v>168.678267308404</v>
      </c>
      <c r="Q3849">
        <v>7.7678591245976994E-2</v>
      </c>
    </row>
    <row r="3850" spans="1:17" hidden="1" x14ac:dyDescent="0.3">
      <c r="A3850" t="s">
        <v>7931</v>
      </c>
      <c r="B3850" t="s">
        <v>7932</v>
      </c>
      <c r="C3850" t="str">
        <f>IFERROR(VLOOKUP(Table1[[#This Row],[Ticker]],[1]!Table2[[Symbol]:[Industry]],2,FALSE),"-")</f>
        <v>-</v>
      </c>
      <c r="D3850" t="s">
        <v>1357</v>
      </c>
      <c r="E3850">
        <v>28.388294607999999</v>
      </c>
      <c r="F3850">
        <v>237.62</v>
      </c>
      <c r="G3850">
        <v>-20.7442412165672</v>
      </c>
      <c r="H3850">
        <v>0.189449552231538</v>
      </c>
      <c r="I3850">
        <v>-9.3985697146841591</v>
      </c>
      <c r="J3850">
        <v>-1.4752189121861801</v>
      </c>
      <c r="K3850">
        <v>234.61500977498099</v>
      </c>
      <c r="L3850">
        <v>228.39847222053899</v>
      </c>
      <c r="M3850">
        <v>54.0220772595234</v>
      </c>
      <c r="N3850">
        <v>0.82287489146924997</v>
      </c>
      <c r="O3850">
        <v>12.3642791010857</v>
      </c>
      <c r="P3850">
        <v>11.1412535079513</v>
      </c>
      <c r="Q3850">
        <v>-6.2435120747125997E-2</v>
      </c>
    </row>
    <row r="3851" spans="1:17" hidden="1" x14ac:dyDescent="0.3">
      <c r="A3851" t="s">
        <v>7933</v>
      </c>
      <c r="B3851" t="s">
        <v>7934</v>
      </c>
      <c r="C3851" t="str">
        <f>IFERROR(VLOOKUP(Table1[[#This Row],[Ticker]],[1]!Table2[[Symbol]:[Industry]],2,FALSE),"-")</f>
        <v>-</v>
      </c>
      <c r="D3851" t="s">
        <v>412</v>
      </c>
      <c r="E3851">
        <v>28.3757591</v>
      </c>
      <c r="F3851">
        <v>51.02</v>
      </c>
      <c r="G3851">
        <v>2.6176959537195401</v>
      </c>
      <c r="H3851">
        <v>11.086048398953601</v>
      </c>
      <c r="I3851">
        <v>35.975237835482702</v>
      </c>
      <c r="J3851">
        <v>-1.9431940458550501</v>
      </c>
      <c r="K3851">
        <v>43.281945033589402</v>
      </c>
      <c r="L3851">
        <v>39.126794604000096</v>
      </c>
      <c r="M3851">
        <v>67.177807878025106</v>
      </c>
      <c r="N3851">
        <v>1.0466914973599299</v>
      </c>
      <c r="O3851">
        <v>3.7240297922383299</v>
      </c>
      <c r="P3851">
        <v>76.845753899480002</v>
      </c>
      <c r="Q3851">
        <v>6.0887774785589002E-2</v>
      </c>
    </row>
    <row r="3852" spans="1:17" hidden="1" x14ac:dyDescent="0.3">
      <c r="A3852" t="s">
        <v>7935</v>
      </c>
      <c r="B3852" t="s">
        <v>7936</v>
      </c>
      <c r="C3852" t="str">
        <f>IFERROR(VLOOKUP(Table1[[#This Row],[Ticker]],[1]!Table2[[Symbol]:[Industry]],2,FALSE),"-")</f>
        <v>-</v>
      </c>
      <c r="D3852" t="s">
        <v>139</v>
      </c>
      <c r="E3852">
        <v>28.346224500000002</v>
      </c>
      <c r="F3852">
        <v>55.05</v>
      </c>
      <c r="G3852">
        <v>14.3457027570135</v>
      </c>
      <c r="H3852">
        <v>2.1783648330807699</v>
      </c>
      <c r="I3852">
        <v>-16.347982294562801</v>
      </c>
      <c r="J3852">
        <v>2.1279217796421102</v>
      </c>
      <c r="K3852">
        <v>55.661705081208503</v>
      </c>
      <c r="L3852">
        <v>52.208558050414197</v>
      </c>
      <c r="M3852">
        <v>53.417393136880897</v>
      </c>
      <c r="N3852">
        <v>0.224673717127407</v>
      </c>
      <c r="O3852">
        <v>39.509536784741101</v>
      </c>
      <c r="P3852">
        <v>48.783783783783697</v>
      </c>
      <c r="Q3852">
        <v>4.7381046320932999E-2</v>
      </c>
    </row>
    <row r="3853" spans="1:17" hidden="1" x14ac:dyDescent="0.3">
      <c r="A3853" t="s">
        <v>7937</v>
      </c>
      <c r="B3853" t="s">
        <v>7938</v>
      </c>
      <c r="C3853" t="str">
        <f>IFERROR(VLOOKUP(Table1[[#This Row],[Ticker]],[1]!Table2[[Symbol]:[Industry]],2,FALSE),"-")</f>
        <v>-</v>
      </c>
      <c r="D3853" t="s">
        <v>528</v>
      </c>
      <c r="E3853">
        <v>28.274999999999999</v>
      </c>
      <c r="F3853">
        <v>55.42</v>
      </c>
      <c r="G3853">
        <v>128.003196973499</v>
      </c>
      <c r="H3853">
        <v>32.214353417593998</v>
      </c>
      <c r="I3853">
        <v>48.013869650057998</v>
      </c>
      <c r="J3853">
        <v>9.2023930801192897</v>
      </c>
      <c r="K3853">
        <v>46.814412440907397</v>
      </c>
      <c r="L3853">
        <v>38.081885665330603</v>
      </c>
      <c r="M3853">
        <v>92.117897515461394</v>
      </c>
      <c r="N3853">
        <v>1.4287481331241101</v>
      </c>
      <c r="O3853">
        <v>19.126669072536899</v>
      </c>
      <c r="P3853">
        <v>184.05945668887699</v>
      </c>
      <c r="Q3853">
        <v>7.8118441078445996E-2</v>
      </c>
    </row>
    <row r="3854" spans="1:17" hidden="1" x14ac:dyDescent="0.3">
      <c r="A3854" t="s">
        <v>7939</v>
      </c>
      <c r="B3854" t="s">
        <v>7940</v>
      </c>
      <c r="C3854" t="str">
        <f>IFERROR(VLOOKUP(Table1[[#This Row],[Ticker]],[1]!Table2[[Symbol]:[Industry]],2,FALSE),"-")</f>
        <v>-</v>
      </c>
      <c r="D3854" t="s">
        <v>412</v>
      </c>
      <c r="E3854">
        <v>28.238495400000001</v>
      </c>
      <c r="F3854">
        <v>45.13</v>
      </c>
      <c r="G3854">
        <v>28.586632306016899</v>
      </c>
      <c r="H3854">
        <v>8.7395991767771797</v>
      </c>
      <c r="I3854">
        <v>-8.4616132801889599</v>
      </c>
      <c r="J3854">
        <v>4.1516936335581196</v>
      </c>
      <c r="K3854">
        <v>40.696957915295897</v>
      </c>
      <c r="L3854">
        <v>36.979760525669903</v>
      </c>
      <c r="M3854">
        <v>63.525490153080597</v>
      </c>
      <c r="N3854">
        <v>0.50304168679153005</v>
      </c>
      <c r="O3854">
        <v>13.8931974296476</v>
      </c>
      <c r="P3854">
        <v>78.732673267326703</v>
      </c>
      <c r="Q3854">
        <v>2.9553676376312999E-2</v>
      </c>
    </row>
    <row r="3855" spans="1:17" hidden="1" x14ac:dyDescent="0.3">
      <c r="A3855" t="s">
        <v>7941</v>
      </c>
      <c r="B3855" t="s">
        <v>7942</v>
      </c>
      <c r="C3855" t="str">
        <f>IFERROR(VLOOKUP(Table1[[#This Row],[Ticker]],[1]!Table2[[Symbol]:[Industry]],2,FALSE),"-")</f>
        <v>-</v>
      </c>
      <c r="D3855" t="s">
        <v>632</v>
      </c>
      <c r="E3855">
        <v>28.134106675291001</v>
      </c>
      <c r="F3855">
        <v>26.46</v>
      </c>
      <c r="G3855">
        <v>16.828552896967999</v>
      </c>
      <c r="H3855">
        <v>-0.87578543860743996</v>
      </c>
      <c r="I3855">
        <v>51.2472663732879</v>
      </c>
      <c r="J3855">
        <v>-1.1390703345148501</v>
      </c>
      <c r="K3855">
        <v>22.495356315906001</v>
      </c>
      <c r="L3855">
        <v>19.111025693677501</v>
      </c>
      <c r="M3855">
        <v>88.6084252441009</v>
      </c>
      <c r="N3855">
        <v>0</v>
      </c>
      <c r="O3855">
        <v>0</v>
      </c>
      <c r="P3855">
        <v>85.034965034964998</v>
      </c>
      <c r="Q3855">
        <v>0.16540025724671301</v>
      </c>
    </row>
    <row r="3856" spans="1:17" hidden="1" x14ac:dyDescent="0.3">
      <c r="A3856" t="s">
        <v>7943</v>
      </c>
      <c r="B3856" t="s">
        <v>7944</v>
      </c>
      <c r="C3856" t="str">
        <f>IFERROR(VLOOKUP(Table1[[#This Row],[Ticker]],[1]!Table2[[Symbol]:[Industry]],2,FALSE),"-")</f>
        <v>-</v>
      </c>
      <c r="D3856" t="s">
        <v>124</v>
      </c>
      <c r="E3856">
        <v>28.1158</v>
      </c>
      <c r="F3856">
        <v>24.42</v>
      </c>
      <c r="G3856">
        <v>-17.797257266607801</v>
      </c>
      <c r="H3856">
        <v>1.9242145613925501</v>
      </c>
      <c r="I3856">
        <v>57.723075662520898</v>
      </c>
      <c r="J3856">
        <v>13.9527344124623</v>
      </c>
      <c r="K3856">
        <v>23.572434070100702</v>
      </c>
      <c r="L3856">
        <v>21.4513803007058</v>
      </c>
      <c r="M3856">
        <v>76.424363208798596</v>
      </c>
      <c r="N3856">
        <v>4.4396420027094798</v>
      </c>
      <c r="O3856">
        <v>21.2121212121212</v>
      </c>
      <c r="P3856">
        <v>75.431034482758605</v>
      </c>
      <c r="Q3856">
        <v>9.6835585242482994E-2</v>
      </c>
    </row>
    <row r="3857" spans="1:17" hidden="1" x14ac:dyDescent="0.3">
      <c r="A3857" t="s">
        <v>7945</v>
      </c>
      <c r="B3857" t="s">
        <v>7946</v>
      </c>
      <c r="C3857" t="str">
        <f>IFERROR(VLOOKUP(Table1[[#This Row],[Ticker]],[1]!Table2[[Symbol]:[Industry]],2,FALSE),"-")</f>
        <v>-</v>
      </c>
      <c r="D3857" t="s">
        <v>54</v>
      </c>
      <c r="E3857">
        <v>28.106000000000002</v>
      </c>
      <c r="F3857">
        <v>3.94</v>
      </c>
      <c r="G3857">
        <v>356.655508199454</v>
      </c>
      <c r="H3857">
        <v>109.18008048318001</v>
      </c>
      <c r="I3857">
        <v>228.480962025461</v>
      </c>
      <c r="J3857">
        <v>19.761251208893501</v>
      </c>
      <c r="K3857">
        <v>2.3492063897993298</v>
      </c>
      <c r="L3857">
        <v>1.6775162870243301</v>
      </c>
      <c r="M3857">
        <v>98.005907577349802</v>
      </c>
      <c r="N3857">
        <v>1.47642166340304</v>
      </c>
      <c r="O3857">
        <v>0</v>
      </c>
      <c r="P3857">
        <v>411.68831168831099</v>
      </c>
      <c r="Q3857">
        <v>7.9955377094256999E-2</v>
      </c>
    </row>
    <row r="3858" spans="1:17" hidden="1" x14ac:dyDescent="0.3">
      <c r="A3858" t="s">
        <v>7947</v>
      </c>
      <c r="B3858" t="s">
        <v>7948</v>
      </c>
      <c r="C3858" t="str">
        <f>IFERROR(VLOOKUP(Table1[[#This Row],[Ticker]],[1]!Table2[[Symbol]:[Industry]],2,FALSE),"-")</f>
        <v>-</v>
      </c>
      <c r="D3858" t="s">
        <v>632</v>
      </c>
      <c r="E3858">
        <v>28.061876699999999</v>
      </c>
      <c r="F3858">
        <v>78.81</v>
      </c>
      <c r="G3858">
        <v>-12.1373792153236</v>
      </c>
      <c r="H3858">
        <v>-1.11629176772136</v>
      </c>
      <c r="I3858">
        <v>-10.430365205659299</v>
      </c>
      <c r="J3858">
        <v>-1.1390703345148501</v>
      </c>
      <c r="K3858">
        <v>77.280007806335206</v>
      </c>
      <c r="L3858">
        <v>55.9795085816626</v>
      </c>
      <c r="M3858">
        <v>9.8837266546220697</v>
      </c>
      <c r="N3858">
        <v>0.38383838383838298</v>
      </c>
      <c r="O3858">
        <v>10.1256185763228</v>
      </c>
      <c r="P3858">
        <v>17.626865671641799</v>
      </c>
    </row>
    <row r="3859" spans="1:17" hidden="1" x14ac:dyDescent="0.3">
      <c r="A3859" t="s">
        <v>7949</v>
      </c>
      <c r="B3859" t="s">
        <v>7950</v>
      </c>
      <c r="C3859" t="str">
        <f>IFERROR(VLOOKUP(Table1[[#This Row],[Ticker]],[1]!Table2[[Symbol]:[Industry]],2,FALSE),"-")</f>
        <v>-</v>
      </c>
      <c r="D3859" t="s">
        <v>632</v>
      </c>
      <c r="E3859">
        <v>27.977575999999999</v>
      </c>
      <c r="F3859">
        <v>23.01</v>
      </c>
      <c r="G3859">
        <v>-8.2111545541603892</v>
      </c>
      <c r="H3859">
        <v>2.1599288471068401</v>
      </c>
      <c r="I3859">
        <v>-18.332562935621201</v>
      </c>
      <c r="J3859">
        <v>-2.9263043770680501</v>
      </c>
      <c r="K3859">
        <v>22.6370234388623</v>
      </c>
      <c r="L3859">
        <v>23.6658430093592</v>
      </c>
      <c r="M3859">
        <v>51.776120013980702</v>
      </c>
      <c r="N3859">
        <v>0.44691735534704302</v>
      </c>
      <c r="O3859">
        <v>85.397653194263299</v>
      </c>
      <c r="P3859">
        <v>39.370078740157403</v>
      </c>
      <c r="Q3859">
        <v>-7.5883218800303007E-2</v>
      </c>
    </row>
    <row r="3860" spans="1:17" hidden="1" x14ac:dyDescent="0.3">
      <c r="A3860" t="s">
        <v>7951</v>
      </c>
      <c r="B3860" t="s">
        <v>7952</v>
      </c>
      <c r="C3860" t="str">
        <f>IFERROR(VLOOKUP(Table1[[#This Row],[Ticker]],[1]!Table2[[Symbol]:[Industry]],2,FALSE),"-")</f>
        <v>-</v>
      </c>
      <c r="D3860" t="s">
        <v>412</v>
      </c>
      <c r="E3860">
        <v>27.93</v>
      </c>
      <c r="F3860">
        <v>0.36</v>
      </c>
      <c r="G3860">
        <v>-35.0274027817023</v>
      </c>
      <c r="H3860">
        <v>-6.2811908440128503</v>
      </c>
      <c r="I3860">
        <v>-21.820041319019701</v>
      </c>
      <c r="J3860">
        <v>-1.1390703345148501</v>
      </c>
      <c r="K3860">
        <v>0.360128229895602</v>
      </c>
      <c r="L3860">
        <v>0.37941355623819001</v>
      </c>
      <c r="M3860">
        <v>43.884282643180804</v>
      </c>
      <c r="N3860">
        <v>0.56686584888732905</v>
      </c>
      <c r="O3860">
        <v>58.3333333333333</v>
      </c>
      <c r="P3860">
        <v>16.129032258064498</v>
      </c>
    </row>
    <row r="3861" spans="1:17" hidden="1" x14ac:dyDescent="0.3">
      <c r="A3861" t="s">
        <v>7953</v>
      </c>
      <c r="B3861" t="s">
        <v>7954</v>
      </c>
      <c r="C3861" t="str">
        <f>IFERROR(VLOOKUP(Table1[[#This Row],[Ticker]],[1]!Table2[[Symbol]:[Industry]],2,FALSE),"-")</f>
        <v>-</v>
      </c>
      <c r="D3861" t="s">
        <v>561</v>
      </c>
      <c r="E3861">
        <v>27.883399499999999</v>
      </c>
      <c r="F3861">
        <v>91.21</v>
      </c>
      <c r="G3861">
        <v>23.067524550031798</v>
      </c>
      <c r="H3861">
        <v>25.628748774088301</v>
      </c>
      <c r="I3861">
        <v>8.5158054347374605</v>
      </c>
      <c r="J3861">
        <v>15.037585816904601</v>
      </c>
      <c r="K3861">
        <v>76.429159426197799</v>
      </c>
      <c r="L3861">
        <v>71.6521061056674</v>
      </c>
      <c r="M3861">
        <v>91.565867680934701</v>
      </c>
      <c r="N3861">
        <v>3.5747020820422901</v>
      </c>
      <c r="O3861">
        <v>7.8938712860431899</v>
      </c>
      <c r="P3861">
        <v>57.258620689655103</v>
      </c>
      <c r="Q3861">
        <v>-5.1042928037080002E-3</v>
      </c>
    </row>
    <row r="3862" spans="1:17" hidden="1" x14ac:dyDescent="0.3">
      <c r="A3862" t="s">
        <v>7955</v>
      </c>
      <c r="B3862" t="s">
        <v>7956</v>
      </c>
      <c r="C3862" t="str">
        <f>IFERROR(VLOOKUP(Table1[[#This Row],[Ticker]],[1]!Table2[[Symbol]:[Industry]],2,FALSE),"-")</f>
        <v>-</v>
      </c>
      <c r="D3862" t="s">
        <v>7957</v>
      </c>
      <c r="E3862">
        <v>27.851199999999999</v>
      </c>
      <c r="F3862">
        <v>206</v>
      </c>
      <c r="G3862">
        <v>22.9414630448358</v>
      </c>
      <c r="H3862">
        <v>-0.87578543860743996</v>
      </c>
      <c r="I3862">
        <v>38.577974305089299</v>
      </c>
      <c r="J3862">
        <v>-3.0438322392767501</v>
      </c>
      <c r="K3862">
        <v>195.46400598503999</v>
      </c>
      <c r="M3862">
        <v>47.016284201759099</v>
      </c>
      <c r="O3862">
        <v>13.7864077669902</v>
      </c>
      <c r="P3862">
        <v>69.1297208538587</v>
      </c>
    </row>
    <row r="3863" spans="1:17" hidden="1" x14ac:dyDescent="0.3">
      <c r="A3863" t="s">
        <v>7958</v>
      </c>
      <c r="B3863" t="s">
        <v>7959</v>
      </c>
      <c r="C3863" t="str">
        <f>IFERROR(VLOOKUP(Table1[[#This Row],[Ticker]],[1]!Table2[[Symbol]:[Industry]],2,FALSE),"-")</f>
        <v>-</v>
      </c>
      <c r="D3863" t="s">
        <v>83</v>
      </c>
      <c r="E3863">
        <v>27.8266788</v>
      </c>
      <c r="F3863">
        <v>41.99</v>
      </c>
      <c r="G3863">
        <v>-19.900299308734098</v>
      </c>
      <c r="H3863">
        <v>-20.462251604020899</v>
      </c>
      <c r="I3863">
        <v>-4.2637880484807198</v>
      </c>
      <c r="J3863">
        <v>5.8109296654851503</v>
      </c>
      <c r="M3863">
        <v>48.881223290632001</v>
      </c>
      <c r="O3863">
        <v>35.032150512026597</v>
      </c>
      <c r="P3863">
        <v>19.9714285714285</v>
      </c>
    </row>
    <row r="3864" spans="1:17" hidden="1" x14ac:dyDescent="0.3">
      <c r="A3864" t="s">
        <v>7960</v>
      </c>
      <c r="B3864" t="s">
        <v>7961</v>
      </c>
      <c r="C3864" t="str">
        <f>IFERROR(VLOOKUP(Table1[[#This Row],[Ticker]],[1]!Table2[[Symbol]:[Industry]],2,FALSE),"-")</f>
        <v>-</v>
      </c>
      <c r="D3864" t="s">
        <v>743</v>
      </c>
      <c r="E3864">
        <v>27.800666394</v>
      </c>
      <c r="F3864">
        <v>45.09</v>
      </c>
      <c r="G3864">
        <v>10.790617955927299</v>
      </c>
      <c r="H3864">
        <v>0.26083652092881698</v>
      </c>
      <c r="I3864">
        <v>-0.80780399615157095</v>
      </c>
      <c r="J3864">
        <v>-0.687501131534488</v>
      </c>
      <c r="K3864">
        <v>41.456216604902799</v>
      </c>
      <c r="L3864">
        <v>37.941427926291603</v>
      </c>
      <c r="M3864">
        <v>53.1716620480071</v>
      </c>
      <c r="N3864">
        <v>2.3248468544539098</v>
      </c>
      <c r="O3864">
        <v>0.53226879574184105</v>
      </c>
      <c r="P3864">
        <v>45.451612903225801</v>
      </c>
    </row>
    <row r="3865" spans="1:17" hidden="1" x14ac:dyDescent="0.3">
      <c r="A3865" t="s">
        <v>7962</v>
      </c>
      <c r="B3865" t="s">
        <v>7963</v>
      </c>
      <c r="C3865" t="str">
        <f>IFERROR(VLOOKUP(Table1[[#This Row],[Ticker]],[1]!Table2[[Symbol]:[Industry]],2,FALSE),"-")</f>
        <v>-</v>
      </c>
      <c r="D3865" t="s">
        <v>283</v>
      </c>
      <c r="E3865">
        <v>27.62006616</v>
      </c>
      <c r="F3865">
        <v>37</v>
      </c>
      <c r="G3865">
        <v>3.0426467138959601</v>
      </c>
      <c r="H3865">
        <v>-1.33338974547151</v>
      </c>
      <c r="I3865">
        <v>-22.2479223528108</v>
      </c>
      <c r="J3865">
        <v>-6.2942383263076298</v>
      </c>
      <c r="K3865">
        <v>36.594438489371001</v>
      </c>
      <c r="L3865">
        <v>35.069456479831402</v>
      </c>
      <c r="M3865">
        <v>48.321806161895402</v>
      </c>
      <c r="N3865">
        <v>1.1069827339147</v>
      </c>
      <c r="O3865">
        <v>47.702702702702602</v>
      </c>
      <c r="P3865">
        <v>60.869565217391298</v>
      </c>
      <c r="Q3865">
        <v>3.6988903614477001E-2</v>
      </c>
    </row>
    <row r="3866" spans="1:17" hidden="1" x14ac:dyDescent="0.3">
      <c r="A3866" t="s">
        <v>7964</v>
      </c>
      <c r="B3866" t="s">
        <v>7965</v>
      </c>
      <c r="C3866" t="str">
        <f>IFERROR(VLOOKUP(Table1[[#This Row],[Ticker]],[1]!Table2[[Symbol]:[Industry]],2,FALSE),"-")</f>
        <v>-</v>
      </c>
      <c r="D3866" t="s">
        <v>528</v>
      </c>
      <c r="E3866">
        <v>27.56091</v>
      </c>
      <c r="F3866">
        <v>1.55</v>
      </c>
      <c r="G3866">
        <v>20.7211920062384</v>
      </c>
      <c r="H3866">
        <v>20.619541664196198</v>
      </c>
      <c r="I3866">
        <v>-11.478727004195401</v>
      </c>
      <c r="J3866">
        <v>27.573800952613801</v>
      </c>
      <c r="K3866">
        <v>1.0872425604985201</v>
      </c>
      <c r="L3866">
        <v>1.2048888338772601</v>
      </c>
      <c r="M3866">
        <v>87.8004748853145</v>
      </c>
      <c r="N3866">
        <v>1.9968081034367999</v>
      </c>
      <c r="O3866">
        <v>64.516129032257993</v>
      </c>
      <c r="P3866">
        <v>63.157894736842103</v>
      </c>
      <c r="Q3866">
        <v>3.9687148742632003E-2</v>
      </c>
    </row>
    <row r="3867" spans="1:17" hidden="1" x14ac:dyDescent="0.3">
      <c r="A3867" t="s">
        <v>7966</v>
      </c>
      <c r="B3867" t="s">
        <v>7967</v>
      </c>
      <c r="C3867" t="str">
        <f>IFERROR(VLOOKUP(Table1[[#This Row],[Ticker]],[1]!Table2[[Symbol]:[Industry]],2,FALSE),"-")</f>
        <v>-</v>
      </c>
      <c r="D3867" t="s">
        <v>2879</v>
      </c>
      <c r="E3867">
        <v>27.521031929999999</v>
      </c>
      <c r="F3867">
        <v>2.04</v>
      </c>
      <c r="G3867">
        <v>-49.131833819771799</v>
      </c>
      <c r="H3867">
        <v>9.0718585404501599</v>
      </c>
      <c r="I3867">
        <v>19.2055997066213</v>
      </c>
      <c r="J3867">
        <v>0.80267723830068305</v>
      </c>
      <c r="K3867">
        <v>1.9792048719756199</v>
      </c>
      <c r="L3867">
        <v>1.9790259912153201</v>
      </c>
      <c r="M3867">
        <v>44.035275769242297</v>
      </c>
      <c r="N3867">
        <v>0.68627990101732195</v>
      </c>
      <c r="O3867">
        <v>42.647058823529399</v>
      </c>
      <c r="P3867">
        <v>70</v>
      </c>
    </row>
    <row r="3868" spans="1:17" hidden="1" x14ac:dyDescent="0.3">
      <c r="A3868" t="s">
        <v>7968</v>
      </c>
      <c r="B3868" t="s">
        <v>7969</v>
      </c>
      <c r="C3868" t="str">
        <f>IFERROR(VLOOKUP(Table1[[#This Row],[Ticker]],[1]!Table2[[Symbol]:[Industry]],2,FALSE),"-")</f>
        <v>-</v>
      </c>
      <c r="D3868" t="s">
        <v>3200</v>
      </c>
      <c r="E3868">
        <v>27.463549199999999</v>
      </c>
      <c r="F3868">
        <v>47.56</v>
      </c>
      <c r="G3868">
        <v>-82.976246854501099</v>
      </c>
      <c r="H3868">
        <v>2.0213174584954601</v>
      </c>
      <c r="I3868">
        <v>-27.6550063539847</v>
      </c>
      <c r="J3868">
        <v>2.7125126459247402</v>
      </c>
      <c r="K3868">
        <v>47.994658538719101</v>
      </c>
      <c r="M3868">
        <v>60.413051682897702</v>
      </c>
      <c r="N3868">
        <v>0.78260869565217395</v>
      </c>
      <c r="O3868">
        <v>124.97897392767</v>
      </c>
      <c r="P3868">
        <v>48.625</v>
      </c>
    </row>
    <row r="3869" spans="1:17" hidden="1" x14ac:dyDescent="0.3">
      <c r="A3869" t="s">
        <v>7970</v>
      </c>
      <c r="B3869" t="s">
        <v>7971</v>
      </c>
      <c r="C3869" t="str">
        <f>IFERROR(VLOOKUP(Table1[[#This Row],[Ticker]],[1]!Table2[[Symbol]:[Industry]],2,FALSE),"-")</f>
        <v>-</v>
      </c>
      <c r="E3869">
        <v>27.4252334399999</v>
      </c>
      <c r="F3869">
        <v>2.62</v>
      </c>
      <c r="G3869">
        <v>-22.326228358039799</v>
      </c>
      <c r="H3869">
        <v>3.22257521713026</v>
      </c>
      <c r="I3869">
        <v>12.4423146824667</v>
      </c>
      <c r="J3869">
        <v>3.3876786366785501</v>
      </c>
      <c r="K3869">
        <v>2.3916441821559502</v>
      </c>
      <c r="L3869">
        <v>2.3893174215806199</v>
      </c>
      <c r="M3869">
        <v>68.762528414411506</v>
      </c>
      <c r="N3869">
        <v>1.39235516880775</v>
      </c>
      <c r="O3869">
        <v>17.9389312977099</v>
      </c>
      <c r="P3869">
        <v>33.673469387755098</v>
      </c>
      <c r="Q3869">
        <v>3.2710144076427999E-2</v>
      </c>
    </row>
    <row r="3870" spans="1:17" hidden="1" x14ac:dyDescent="0.3">
      <c r="A3870" t="s">
        <v>7972</v>
      </c>
      <c r="B3870" t="s">
        <v>7973</v>
      </c>
      <c r="C3870" t="str">
        <f>IFERROR(VLOOKUP(Table1[[#This Row],[Ticker]],[1]!Table2[[Symbol]:[Industry]],2,FALSE),"-")</f>
        <v>-</v>
      </c>
      <c r="D3870" t="s">
        <v>7062</v>
      </c>
      <c r="E3870">
        <v>27.382192</v>
      </c>
      <c r="F3870">
        <v>0.75</v>
      </c>
      <c r="G3870">
        <v>-33.610398733119297</v>
      </c>
      <c r="H3870">
        <v>-5.8757854386074397</v>
      </c>
      <c r="I3870">
        <v>-21.535141034119398</v>
      </c>
      <c r="J3870">
        <v>1.5636323681878499</v>
      </c>
      <c r="K3870">
        <v>0.77054519799253796</v>
      </c>
      <c r="L3870">
        <v>0.75435844796365503</v>
      </c>
      <c r="M3870">
        <v>48.1579393813238</v>
      </c>
      <c r="N3870">
        <v>0.70020966241676297</v>
      </c>
      <c r="O3870">
        <v>48</v>
      </c>
      <c r="P3870">
        <v>41.509433962264097</v>
      </c>
      <c r="Q3870">
        <v>8.0238122593512998E-2</v>
      </c>
    </row>
    <row r="3871" spans="1:17" hidden="1" x14ac:dyDescent="0.3">
      <c r="A3871" t="s">
        <v>7974</v>
      </c>
      <c r="B3871" t="s">
        <v>7975</v>
      </c>
      <c r="C3871" t="str">
        <f>IFERROR(VLOOKUP(Table1[[#This Row],[Ticker]],[1]!Table2[[Symbol]:[Industry]],2,FALSE),"-")</f>
        <v>-</v>
      </c>
      <c r="D3871" t="s">
        <v>632</v>
      </c>
      <c r="E3871">
        <v>27.331761</v>
      </c>
      <c r="F3871">
        <v>71.98</v>
      </c>
      <c r="G3871">
        <v>284.62838608597599</v>
      </c>
      <c r="H3871">
        <v>42.065271883652997</v>
      </c>
      <c r="I3871">
        <v>27.537292942860802</v>
      </c>
      <c r="J3871">
        <v>15.892438786546499</v>
      </c>
      <c r="K3871">
        <v>52.642731669594099</v>
      </c>
      <c r="L3871">
        <v>42.530235638710401</v>
      </c>
      <c r="M3871">
        <v>82.812705511612293</v>
      </c>
      <c r="N3871">
        <v>2.2474719774221801</v>
      </c>
      <c r="O3871">
        <v>0</v>
      </c>
      <c r="P3871">
        <v>314.39263097294099</v>
      </c>
      <c r="Q3871">
        <v>0.17617905179355201</v>
      </c>
    </row>
    <row r="3872" spans="1:17" hidden="1" x14ac:dyDescent="0.3">
      <c r="A3872" t="s">
        <v>7976</v>
      </c>
      <c r="B3872" t="s">
        <v>7977</v>
      </c>
      <c r="C3872" t="str">
        <f>IFERROR(VLOOKUP(Table1[[#This Row],[Ticker]],[1]!Table2[[Symbol]:[Industry]],2,FALSE),"-")</f>
        <v>-</v>
      </c>
      <c r="D3872" t="s">
        <v>412</v>
      </c>
      <c r="E3872">
        <v>27.2685</v>
      </c>
      <c r="F3872">
        <v>370.1</v>
      </c>
      <c r="G3872">
        <v>12.036521396559399</v>
      </c>
      <c r="H3872">
        <v>-10.0715896344116</v>
      </c>
      <c r="I3872">
        <v>-37.039626982262902</v>
      </c>
      <c r="J3872">
        <v>-10.334874530319</v>
      </c>
      <c r="K3872">
        <v>399.74125479520501</v>
      </c>
      <c r="L3872">
        <v>379.03371248198198</v>
      </c>
      <c r="M3872">
        <v>39.893082257325602</v>
      </c>
      <c r="N3872">
        <v>0.62193126022913203</v>
      </c>
      <c r="O3872">
        <v>43.744933801675202</v>
      </c>
      <c r="P3872">
        <v>84.221005475360798</v>
      </c>
      <c r="Q3872">
        <v>0.118229104194133</v>
      </c>
    </row>
    <row r="3873" spans="1:17" hidden="1" x14ac:dyDescent="0.3">
      <c r="A3873" t="s">
        <v>7978</v>
      </c>
      <c r="B3873" t="s">
        <v>7979</v>
      </c>
      <c r="C3873" t="str">
        <f>IFERROR(VLOOKUP(Table1[[#This Row],[Ticker]],[1]!Table2[[Symbol]:[Industry]],2,FALSE),"-")</f>
        <v>-</v>
      </c>
      <c r="E3873">
        <v>27.262076579999999</v>
      </c>
      <c r="F3873">
        <v>44.91</v>
      </c>
      <c r="G3873">
        <v>-39.710104120973902</v>
      </c>
      <c r="H3873">
        <v>78.764214561392507</v>
      </c>
      <c r="I3873">
        <v>-24.073592860720399</v>
      </c>
      <c r="J3873">
        <v>78.500929665485103</v>
      </c>
      <c r="O3873">
        <v>16.588733021598699</v>
      </c>
      <c r="P3873">
        <v>0</v>
      </c>
    </row>
    <row r="3874" spans="1:17" hidden="1" x14ac:dyDescent="0.3">
      <c r="A3874" t="s">
        <v>7980</v>
      </c>
      <c r="B3874" t="s">
        <v>7981</v>
      </c>
      <c r="C3874" t="str">
        <f>IFERROR(VLOOKUP(Table1[[#This Row],[Ticker]],[1]!Table2[[Symbol]:[Industry]],2,FALSE),"-")</f>
        <v>-</v>
      </c>
      <c r="D3874" t="s">
        <v>4452</v>
      </c>
      <c r="E3874">
        <v>27.161607199999999</v>
      </c>
      <c r="F3874">
        <v>86.31</v>
      </c>
      <c r="G3874">
        <v>235.956094096085</v>
      </c>
      <c r="H3874">
        <v>-0.55384938176906795</v>
      </c>
      <c r="I3874">
        <v>-22.871654117301901</v>
      </c>
      <c r="J3874">
        <v>-7.58834569683368</v>
      </c>
      <c r="K3874">
        <v>86.814110067919003</v>
      </c>
      <c r="L3874">
        <v>71.091847561227794</v>
      </c>
      <c r="M3874">
        <v>42.267788643811102</v>
      </c>
      <c r="N3874">
        <v>0.60811942410890996</v>
      </c>
      <c r="O3874">
        <v>38.408063955509199</v>
      </c>
      <c r="P3874">
        <v>275.26086956521698</v>
      </c>
      <c r="Q3874">
        <v>9.9543139182909995E-2</v>
      </c>
    </row>
    <row r="3875" spans="1:17" hidden="1" x14ac:dyDescent="0.3">
      <c r="A3875" t="s">
        <v>7982</v>
      </c>
      <c r="B3875" t="s">
        <v>7983</v>
      </c>
      <c r="C3875" t="str">
        <f>IFERROR(VLOOKUP(Table1[[#This Row],[Ticker]],[1]!Table2[[Symbol]:[Industry]],2,FALSE),"-")</f>
        <v>-</v>
      </c>
      <c r="D3875" t="s">
        <v>54</v>
      </c>
      <c r="E3875">
        <v>26.995099679999999</v>
      </c>
      <c r="F3875">
        <v>45.6</v>
      </c>
      <c r="G3875">
        <v>-29.7642448869654</v>
      </c>
      <c r="H3875">
        <v>-0.87578543860743996</v>
      </c>
      <c r="I3875">
        <v>-14.127733626712001</v>
      </c>
      <c r="J3875">
        <v>-1.1390703345148501</v>
      </c>
      <c r="K3875">
        <v>45.600000039838903</v>
      </c>
      <c r="L3875">
        <v>45.601623996331497</v>
      </c>
      <c r="M3875">
        <v>0</v>
      </c>
      <c r="O3875">
        <v>5.26315789473683</v>
      </c>
      <c r="P3875">
        <v>0</v>
      </c>
    </row>
    <row r="3876" spans="1:17" hidden="1" x14ac:dyDescent="0.3">
      <c r="A3876" t="s">
        <v>7984</v>
      </c>
      <c r="B3876" t="s">
        <v>7985</v>
      </c>
      <c r="C3876" t="str">
        <f>IFERROR(VLOOKUP(Table1[[#This Row],[Ticker]],[1]!Table2[[Symbol]:[Industry]],2,FALSE),"-")</f>
        <v>-</v>
      </c>
      <c r="D3876" t="s">
        <v>743</v>
      </c>
      <c r="E3876">
        <v>26.973934176</v>
      </c>
      <c r="F3876">
        <v>145.32</v>
      </c>
      <c r="G3876">
        <v>21.170528690101399</v>
      </c>
      <c r="H3876">
        <v>2.7880849277795998</v>
      </c>
      <c r="I3876">
        <v>5.1434416851723999</v>
      </c>
      <c r="J3876">
        <v>0.39895902147926698</v>
      </c>
      <c r="K3876">
        <v>135.97833173457599</v>
      </c>
      <c r="L3876">
        <v>121.268878159408</v>
      </c>
      <c r="M3876">
        <v>49.068310851650402</v>
      </c>
      <c r="N3876">
        <v>0.99587956452283299</v>
      </c>
      <c r="O3876">
        <v>0.76383154417838295</v>
      </c>
      <c r="P3876">
        <v>69.568261376896103</v>
      </c>
    </row>
    <row r="3877" spans="1:17" hidden="1" x14ac:dyDescent="0.3">
      <c r="A3877" t="s">
        <v>7986</v>
      </c>
      <c r="B3877" t="s">
        <v>7987</v>
      </c>
      <c r="C3877" t="str">
        <f>IFERROR(VLOOKUP(Table1[[#This Row],[Ticker]],[1]!Table2[[Symbol]:[Industry]],2,FALSE),"-")</f>
        <v>-</v>
      </c>
      <c r="D3877" t="s">
        <v>743</v>
      </c>
      <c r="E3877">
        <v>26.947385721</v>
      </c>
      <c r="F3877">
        <v>43.6</v>
      </c>
      <c r="G3877">
        <v>10.266587589910101</v>
      </c>
      <c r="H3877">
        <v>-1.0172615055727601</v>
      </c>
      <c r="I3877">
        <v>-8.1173333748370796E-2</v>
      </c>
      <c r="J3877">
        <v>-1.77257573104229</v>
      </c>
      <c r="K3877">
        <v>40.1102800518902</v>
      </c>
      <c r="L3877">
        <v>36.663376907360202</v>
      </c>
      <c r="N3877">
        <v>3.3412781299485301</v>
      </c>
      <c r="O3877">
        <v>8.7155963302752308</v>
      </c>
      <c r="P3877">
        <v>42.623487078835403</v>
      </c>
    </row>
    <row r="3878" spans="1:17" hidden="1" x14ac:dyDescent="0.3">
      <c r="A3878" t="s">
        <v>7988</v>
      </c>
      <c r="B3878" t="s">
        <v>7989</v>
      </c>
      <c r="C3878" t="str">
        <f>IFERROR(VLOOKUP(Table1[[#This Row],[Ticker]],[1]!Table2[[Symbol]:[Industry]],2,FALSE),"-")</f>
        <v>-</v>
      </c>
      <c r="D3878" t="s">
        <v>303</v>
      </c>
      <c r="E3878">
        <v>26.861973419999899</v>
      </c>
      <c r="F3878">
        <v>37.21</v>
      </c>
      <c r="G3878">
        <v>-20.3230684163772</v>
      </c>
      <c r="H3878">
        <v>-5.8553564294143703</v>
      </c>
      <c r="I3878">
        <v>-9.6052617165996601</v>
      </c>
      <c r="J3878">
        <v>-6.1186413253217804</v>
      </c>
      <c r="K3878">
        <v>38.785886445189497</v>
      </c>
      <c r="L3878">
        <v>36.856474551155003</v>
      </c>
      <c r="M3878">
        <v>2.18205780612E-4</v>
      </c>
      <c r="N3878">
        <v>7.375</v>
      </c>
      <c r="O3878">
        <v>5.2405267401235998</v>
      </c>
      <c r="P3878">
        <v>15.201238390092801</v>
      </c>
    </row>
    <row r="3879" spans="1:17" hidden="1" x14ac:dyDescent="0.3">
      <c r="A3879" t="s">
        <v>7990</v>
      </c>
      <c r="B3879" t="s">
        <v>7991</v>
      </c>
      <c r="C3879" t="str">
        <f>IFERROR(VLOOKUP(Table1[[#This Row],[Ticker]],[1]!Table2[[Symbol]:[Industry]],2,FALSE),"-")</f>
        <v>-</v>
      </c>
      <c r="D3879" t="s">
        <v>21</v>
      </c>
      <c r="E3879">
        <v>26.740046795000001</v>
      </c>
      <c r="F3879">
        <v>374.4</v>
      </c>
      <c r="G3879">
        <v>5.5936726835334198</v>
      </c>
      <c r="H3879">
        <v>3.8755343724511899</v>
      </c>
      <c r="I3879">
        <v>-8.6480886062866098</v>
      </c>
      <c r="J3879">
        <v>-0.89977227548800298</v>
      </c>
      <c r="K3879">
        <v>365.484949995242</v>
      </c>
      <c r="L3879">
        <v>331.01236215507998</v>
      </c>
      <c r="M3879">
        <v>74.284915173060398</v>
      </c>
      <c r="N3879">
        <v>0.484111043681616</v>
      </c>
      <c r="O3879">
        <v>14.850427350427299</v>
      </c>
      <c r="P3879">
        <v>78.243275410616505</v>
      </c>
      <c r="Q3879">
        <v>2.0518194718030999E-2</v>
      </c>
    </row>
    <row r="3880" spans="1:17" hidden="1" x14ac:dyDescent="0.3">
      <c r="A3880" t="s">
        <v>7992</v>
      </c>
      <c r="B3880" t="s">
        <v>7993</v>
      </c>
      <c r="C3880" t="str">
        <f>IFERROR(VLOOKUP(Table1[[#This Row],[Ticker]],[1]!Table2[[Symbol]:[Industry]],2,FALSE),"-")</f>
        <v>-</v>
      </c>
      <c r="D3880" t="s">
        <v>306</v>
      </c>
      <c r="E3880">
        <v>26.716200000000001</v>
      </c>
      <c r="F3880">
        <v>66.790000000000006</v>
      </c>
      <c r="G3880">
        <v>41.272886995236803</v>
      </c>
      <c r="H3880">
        <v>-15.378473610650399</v>
      </c>
      <c r="I3880">
        <v>-39.858857834429102</v>
      </c>
      <c r="J3880">
        <v>-4.0245665177209498</v>
      </c>
      <c r="K3880">
        <v>71.102032967178303</v>
      </c>
      <c r="L3880">
        <v>66.387669257586495</v>
      </c>
      <c r="M3880">
        <v>33.718714160106501</v>
      </c>
      <c r="N3880">
        <v>0.53093812375249505</v>
      </c>
      <c r="O3880">
        <v>42.236861805659501</v>
      </c>
      <c r="P3880">
        <v>92.589388696655107</v>
      </c>
      <c r="Q3880">
        <v>7.1601288096454996E-2</v>
      </c>
    </row>
    <row r="3881" spans="1:17" hidden="1" x14ac:dyDescent="0.3">
      <c r="A3881" t="s">
        <v>7994</v>
      </c>
      <c r="B3881" t="s">
        <v>7995</v>
      </c>
      <c r="C3881" t="str">
        <f>IFERROR(VLOOKUP(Table1[[#This Row],[Ticker]],[1]!Table2[[Symbol]:[Industry]],2,FALSE),"-")</f>
        <v>-</v>
      </c>
      <c r="D3881" t="s">
        <v>740</v>
      </c>
      <c r="E3881">
        <v>26.712760800000002</v>
      </c>
      <c r="F3881">
        <v>25.08</v>
      </c>
      <c r="G3881">
        <v>8.4175732948526996</v>
      </c>
      <c r="H3881">
        <v>20.516325930301999</v>
      </c>
      <c r="I3881">
        <v>32.969040566836298</v>
      </c>
      <c r="J3881">
        <v>13.951118842783799</v>
      </c>
      <c r="K3881">
        <v>21.163868216797599</v>
      </c>
      <c r="L3881">
        <v>18.997049036606398</v>
      </c>
      <c r="M3881">
        <v>82.618440591788797</v>
      </c>
      <c r="N3881">
        <v>1.0471113512939201</v>
      </c>
      <c r="O3881">
        <v>7.2567783094098903</v>
      </c>
      <c r="P3881">
        <v>89.283018867924497</v>
      </c>
      <c r="Q3881">
        <v>2.8417689403035001E-2</v>
      </c>
    </row>
    <row r="3882" spans="1:17" hidden="1" x14ac:dyDescent="0.3">
      <c r="A3882" t="s">
        <v>7996</v>
      </c>
      <c r="B3882" t="s">
        <v>7997</v>
      </c>
      <c r="C3882" t="str">
        <f>IFERROR(VLOOKUP(Table1[[#This Row],[Ticker]],[1]!Table2[[Symbol]:[Industry]],2,FALSE),"-")</f>
        <v>-</v>
      </c>
      <c r="D3882" t="s">
        <v>473</v>
      </c>
      <c r="E3882">
        <v>26.670999999999999</v>
      </c>
      <c r="F3882">
        <v>3.63</v>
      </c>
      <c r="G3882">
        <v>49.938725410064201</v>
      </c>
      <c r="H3882">
        <v>38.967964561392499</v>
      </c>
      <c r="I3882">
        <v>27.6691413732879</v>
      </c>
      <c r="J3882">
        <v>21.045230006781999</v>
      </c>
      <c r="K3882">
        <v>2.78160021690868</v>
      </c>
      <c r="L3882">
        <v>2.5279303039699199</v>
      </c>
      <c r="M3882">
        <v>86.721483770160404</v>
      </c>
      <c r="N3882">
        <v>2.52063921005128</v>
      </c>
      <c r="O3882">
        <v>16.804407713498598</v>
      </c>
      <c r="P3882">
        <v>97.282608695652101</v>
      </c>
      <c r="Q3882">
        <v>0.117242156312533</v>
      </c>
    </row>
    <row r="3883" spans="1:17" hidden="1" x14ac:dyDescent="0.3">
      <c r="A3883" t="s">
        <v>7998</v>
      </c>
      <c r="B3883" t="s">
        <v>7999</v>
      </c>
      <c r="C3883" t="str">
        <f>IFERROR(VLOOKUP(Table1[[#This Row],[Ticker]],[1]!Table2[[Symbol]:[Industry]],2,FALSE),"-")</f>
        <v>-</v>
      </c>
      <c r="D3883" t="s">
        <v>632</v>
      </c>
      <c r="E3883">
        <v>26.65100593</v>
      </c>
      <c r="F3883">
        <v>14.38</v>
      </c>
      <c r="G3883">
        <v>72.770966380640104</v>
      </c>
      <c r="H3883">
        <v>-16.981113056488599</v>
      </c>
      <c r="I3883">
        <v>12.3454413952756</v>
      </c>
      <c r="J3883">
        <v>0.64399058673327902</v>
      </c>
      <c r="K3883">
        <v>15.2311609971925</v>
      </c>
      <c r="L3883">
        <v>12.9555642650193</v>
      </c>
      <c r="M3883">
        <v>36.126534774754901</v>
      </c>
      <c r="N3883">
        <v>2.6888005742466001</v>
      </c>
      <c r="O3883">
        <v>62.378303198887302</v>
      </c>
      <c r="P3883">
        <v>139.666666666666</v>
      </c>
      <c r="Q3883">
        <v>0.12907088740935899</v>
      </c>
    </row>
    <row r="3884" spans="1:17" hidden="1" x14ac:dyDescent="0.3">
      <c r="A3884" t="s">
        <v>8000</v>
      </c>
      <c r="B3884" t="s">
        <v>8001</v>
      </c>
      <c r="C3884" t="str">
        <f>IFERROR(VLOOKUP(Table1[[#This Row],[Ticker]],[1]!Table2[[Symbol]:[Industry]],2,FALSE),"-")</f>
        <v>-</v>
      </c>
      <c r="D3884" t="s">
        <v>1374</v>
      </c>
      <c r="E3884">
        <v>26.63960208</v>
      </c>
      <c r="F3884">
        <v>48.75</v>
      </c>
      <c r="G3884">
        <v>39.800972504338802</v>
      </c>
      <c r="H3884">
        <v>-4.9348260290133501</v>
      </c>
      <c r="I3884">
        <v>-10.4043293713928</v>
      </c>
      <c r="J3884">
        <v>-5.5508350403972004</v>
      </c>
      <c r="K3884">
        <v>48.5874969189952</v>
      </c>
      <c r="L3884">
        <v>44.4384399196299</v>
      </c>
      <c r="M3884">
        <v>46.0657783233342</v>
      </c>
      <c r="N3884">
        <v>0.44563704337560001</v>
      </c>
      <c r="O3884">
        <v>30.051282051282001</v>
      </c>
      <c r="P3884">
        <v>73.179396092362296</v>
      </c>
      <c r="Q3884">
        <v>1.8185101803858E-2</v>
      </c>
    </row>
    <row r="3885" spans="1:17" hidden="1" x14ac:dyDescent="0.3">
      <c r="A3885" t="s">
        <v>8002</v>
      </c>
      <c r="B3885" t="s">
        <v>8003</v>
      </c>
      <c r="C3885" t="str">
        <f>IFERROR(VLOOKUP(Table1[[#This Row],[Ticker]],[1]!Table2[[Symbol]:[Industry]],2,FALSE),"-")</f>
        <v>-</v>
      </c>
      <c r="D3885" t="s">
        <v>7170</v>
      </c>
      <c r="E3885">
        <v>26.616800000000001</v>
      </c>
      <c r="F3885">
        <v>675</v>
      </c>
      <c r="G3885">
        <v>29.0592845247992</v>
      </c>
      <c r="H3885">
        <v>0.90805506506516798</v>
      </c>
      <c r="I3885">
        <v>-17.699162198140598</v>
      </c>
      <c r="J3885">
        <v>3.64488028276909</v>
      </c>
      <c r="K3885">
        <v>651.50543560154097</v>
      </c>
      <c r="L3885">
        <v>605.81956711606404</v>
      </c>
      <c r="M3885">
        <v>55.834715392624901</v>
      </c>
      <c r="N3885">
        <v>0.31707163142947298</v>
      </c>
      <c r="O3885">
        <v>41.044444444444402</v>
      </c>
      <c r="P3885">
        <v>66.2561576354679</v>
      </c>
      <c r="Q3885">
        <v>2.7386926129680002E-3</v>
      </c>
    </row>
    <row r="3886" spans="1:17" hidden="1" x14ac:dyDescent="0.3">
      <c r="A3886" t="s">
        <v>8004</v>
      </c>
      <c r="B3886" t="s">
        <v>8005</v>
      </c>
      <c r="C3886" t="str">
        <f>IFERROR(VLOOKUP(Table1[[#This Row],[Ticker]],[1]!Table2[[Symbol]:[Industry]],2,FALSE),"-")</f>
        <v>-</v>
      </c>
      <c r="D3886" t="s">
        <v>4284</v>
      </c>
      <c r="E3886">
        <v>26.6</v>
      </c>
      <c r="F3886">
        <v>136</v>
      </c>
      <c r="G3886">
        <v>-55.750639444788597</v>
      </c>
      <c r="H3886">
        <v>-11.010920573742499</v>
      </c>
      <c r="I3886">
        <v>-26.9482464472248</v>
      </c>
      <c r="J3886">
        <v>-6.8128291997630699</v>
      </c>
      <c r="K3886">
        <v>137.95699629336701</v>
      </c>
      <c r="M3886">
        <v>32.855526597660003</v>
      </c>
      <c r="N3886">
        <v>0.90537383177569997</v>
      </c>
      <c r="O3886">
        <v>41.029411764705799</v>
      </c>
      <c r="P3886">
        <v>14.478114478114399</v>
      </c>
    </row>
    <row r="3887" spans="1:17" hidden="1" x14ac:dyDescent="0.3">
      <c r="A3887" t="s">
        <v>8006</v>
      </c>
      <c r="B3887" t="s">
        <v>8007</v>
      </c>
      <c r="C3887" t="str">
        <f>IFERROR(VLOOKUP(Table1[[#This Row],[Ticker]],[1]!Table2[[Symbol]:[Industry]],2,FALSE),"-")</f>
        <v>-</v>
      </c>
      <c r="D3887" t="s">
        <v>72</v>
      </c>
      <c r="E3887">
        <v>26.58</v>
      </c>
      <c r="F3887">
        <v>27.11</v>
      </c>
      <c r="G3887">
        <v>-10.9649460263169</v>
      </c>
      <c r="H3887">
        <v>11.7513332054603</v>
      </c>
      <c r="I3887">
        <v>-8.8461802286537701</v>
      </c>
      <c r="J3887">
        <v>13.9258647304201</v>
      </c>
      <c r="K3887">
        <v>25.048355716182499</v>
      </c>
      <c r="L3887">
        <v>25.6143906247747</v>
      </c>
      <c r="M3887">
        <v>76.513512193488395</v>
      </c>
      <c r="N3887">
        <v>1.74354969788755</v>
      </c>
      <c r="O3887">
        <v>68.904463297676102</v>
      </c>
      <c r="P3887">
        <v>29.6508847441415</v>
      </c>
    </row>
    <row r="3888" spans="1:17" hidden="1" x14ac:dyDescent="0.3">
      <c r="A3888" t="s">
        <v>8008</v>
      </c>
      <c r="B3888" t="s">
        <v>8009</v>
      </c>
      <c r="C3888" t="str">
        <f>IFERROR(VLOOKUP(Table1[[#This Row],[Ticker]],[1]!Table2[[Symbol]:[Industry]],2,FALSE),"-")</f>
        <v>-</v>
      </c>
      <c r="D3888" t="s">
        <v>51</v>
      </c>
      <c r="E3888">
        <v>26.504999999999999</v>
      </c>
      <c r="F3888">
        <v>19.45</v>
      </c>
      <c r="G3888">
        <v>-46.998287440156901</v>
      </c>
      <c r="H3888">
        <v>5.0065675025690304</v>
      </c>
      <c r="I3888">
        <v>-28.8207160828523</v>
      </c>
      <c r="J3888">
        <v>-5.6483541541435001</v>
      </c>
      <c r="K3888">
        <v>18.917937328211199</v>
      </c>
      <c r="L3888">
        <v>21.352795067624601</v>
      </c>
      <c r="M3888">
        <v>72.317540620494896</v>
      </c>
      <c r="N3888">
        <v>0.66216216216216195</v>
      </c>
      <c r="O3888">
        <v>56.555269922879098</v>
      </c>
      <c r="P3888">
        <v>26.2987012987012</v>
      </c>
    </row>
    <row r="3889" spans="1:17" hidden="1" x14ac:dyDescent="0.3">
      <c r="A3889" t="s">
        <v>8010</v>
      </c>
      <c r="B3889" t="s">
        <v>8011</v>
      </c>
      <c r="C3889" t="str">
        <f>IFERROR(VLOOKUP(Table1[[#This Row],[Ticker]],[1]!Table2[[Symbol]:[Industry]],2,FALSE),"-")</f>
        <v>-</v>
      </c>
      <c r="E3889">
        <v>26.481165059999999</v>
      </c>
      <c r="F3889">
        <v>152.4</v>
      </c>
      <c r="G3889">
        <v>34.106722854970002</v>
      </c>
      <c r="H3889">
        <v>-32.773712073376103</v>
      </c>
      <c r="I3889">
        <v>4.0118012570088997</v>
      </c>
      <c r="J3889">
        <v>-6.9676777699275796</v>
      </c>
      <c r="K3889">
        <v>175.484878033808</v>
      </c>
      <c r="L3889">
        <v>147.485698738764</v>
      </c>
      <c r="M3889">
        <v>20.339558811947001</v>
      </c>
      <c r="N3889">
        <v>0.36400368922658</v>
      </c>
      <c r="O3889">
        <v>71.555118110236194</v>
      </c>
      <c r="P3889">
        <v>95.134443021766899</v>
      </c>
      <c r="Q3889">
        <v>9.6994514599233E-2</v>
      </c>
    </row>
    <row r="3890" spans="1:17" hidden="1" x14ac:dyDescent="0.3">
      <c r="A3890" t="s">
        <v>8012</v>
      </c>
      <c r="B3890" t="s">
        <v>8013</v>
      </c>
      <c r="C3890" t="str">
        <f>IFERROR(VLOOKUP(Table1[[#This Row],[Ticker]],[1]!Table2[[Symbol]:[Industry]],2,FALSE),"-")</f>
        <v>-</v>
      </c>
      <c r="D3890" t="s">
        <v>306</v>
      </c>
      <c r="E3890">
        <v>26.443739999999998</v>
      </c>
      <c r="F3890">
        <v>64.22</v>
      </c>
      <c r="G3890">
        <v>-14.115046255595001</v>
      </c>
      <c r="H3890">
        <v>-3.1540357423741399</v>
      </c>
      <c r="I3890">
        <v>-13.783983626712001</v>
      </c>
      <c r="J3890">
        <v>-1.81829231660808</v>
      </c>
      <c r="K3890">
        <v>62.8344033630582</v>
      </c>
      <c r="L3890">
        <v>61.656593983740997</v>
      </c>
      <c r="M3890">
        <v>49.712529015046599</v>
      </c>
      <c r="N3890">
        <v>1.3541653160453799</v>
      </c>
      <c r="O3890">
        <v>13.5160386172532</v>
      </c>
      <c r="P3890">
        <v>32.004110996916701</v>
      </c>
      <c r="Q3890">
        <v>4.0673340070945002E-2</v>
      </c>
    </row>
    <row r="3891" spans="1:17" hidden="1" x14ac:dyDescent="0.3">
      <c r="A3891" t="s">
        <v>8014</v>
      </c>
      <c r="B3891" t="s">
        <v>8015</v>
      </c>
      <c r="C3891" t="str">
        <f>IFERROR(VLOOKUP(Table1[[#This Row],[Ticker]],[1]!Table2[[Symbol]:[Industry]],2,FALSE),"-")</f>
        <v>-</v>
      </c>
      <c r="D3891" t="s">
        <v>3135</v>
      </c>
      <c r="E3891">
        <v>26.336758757999998</v>
      </c>
      <c r="F3891">
        <v>20.32</v>
      </c>
      <c r="G3891">
        <v>-14.3752933649812</v>
      </c>
      <c r="H3891">
        <v>-1.58939152804606</v>
      </c>
      <c r="I3891">
        <v>-38.784759952258902</v>
      </c>
      <c r="J3891">
        <v>-0.56075708150279802</v>
      </c>
      <c r="K3891">
        <v>21.302111873499399</v>
      </c>
      <c r="L3891">
        <v>22.1513902270963</v>
      </c>
      <c r="M3891">
        <v>53.504440466016497</v>
      </c>
      <c r="N3891">
        <v>0.75890161209429596</v>
      </c>
      <c r="O3891">
        <v>89.468503937007796</v>
      </c>
      <c r="P3891">
        <v>29.344366645448702</v>
      </c>
      <c r="Q3891">
        <v>9.963140351692E-2</v>
      </c>
    </row>
    <row r="3892" spans="1:17" hidden="1" x14ac:dyDescent="0.3">
      <c r="A3892" t="s">
        <v>8016</v>
      </c>
      <c r="B3892" t="s">
        <v>8017</v>
      </c>
      <c r="C3892" t="str">
        <f>IFERROR(VLOOKUP(Table1[[#This Row],[Ticker]],[1]!Table2[[Symbol]:[Industry]],2,FALSE),"-")</f>
        <v>-</v>
      </c>
      <c r="D3892" t="s">
        <v>72</v>
      </c>
      <c r="E3892">
        <v>26.284214351999999</v>
      </c>
      <c r="F3892">
        <v>85.46</v>
      </c>
      <c r="G3892">
        <v>451.868408174259</v>
      </c>
      <c r="H3892">
        <v>62.069392632621003</v>
      </c>
      <c r="I3892">
        <v>96.364877210726306</v>
      </c>
      <c r="J3892">
        <v>28.8944599225504</v>
      </c>
      <c r="K3892">
        <v>58.670183409585199</v>
      </c>
      <c r="L3892">
        <v>44.934386455910897</v>
      </c>
      <c r="M3892">
        <v>92.428194678780201</v>
      </c>
      <c r="N3892">
        <v>3.3076594255024601</v>
      </c>
      <c r="O3892">
        <v>5.8506903814658999E-2</v>
      </c>
      <c r="P3892">
        <v>509.99286224125598</v>
      </c>
      <c r="Q3892">
        <v>0.15258610128258801</v>
      </c>
    </row>
    <row r="3893" spans="1:17" hidden="1" x14ac:dyDescent="0.3">
      <c r="A3893" t="s">
        <v>8018</v>
      </c>
      <c r="B3893" t="s">
        <v>8019</v>
      </c>
      <c r="C3893" t="str">
        <f>IFERROR(VLOOKUP(Table1[[#This Row],[Ticker]],[1]!Table2[[Symbol]:[Industry]],2,FALSE),"-")</f>
        <v>-</v>
      </c>
      <c r="D3893" t="s">
        <v>306</v>
      </c>
      <c r="E3893">
        <v>26.282890099999999</v>
      </c>
      <c r="F3893">
        <v>28.03</v>
      </c>
      <c r="G3893">
        <v>-28.936906757469</v>
      </c>
      <c r="H3893">
        <v>4.1054879696322599</v>
      </c>
      <c r="I3893">
        <v>-7.9534912024695901</v>
      </c>
      <c r="J3893">
        <v>-2.6153444997169499</v>
      </c>
      <c r="K3893">
        <v>27.308391892519701</v>
      </c>
      <c r="L3893">
        <v>26.420425850728801</v>
      </c>
      <c r="M3893">
        <v>41.648434600787503</v>
      </c>
      <c r="N3893">
        <v>0.44444444444444398</v>
      </c>
      <c r="O3893">
        <v>8.0984659293613799</v>
      </c>
      <c r="P3893">
        <v>29.468822170900701</v>
      </c>
    </row>
    <row r="3894" spans="1:17" hidden="1" x14ac:dyDescent="0.3">
      <c r="A3894" t="s">
        <v>8020</v>
      </c>
      <c r="B3894" t="s">
        <v>8021</v>
      </c>
      <c r="C3894" t="str">
        <f>IFERROR(VLOOKUP(Table1[[#This Row],[Ticker]],[1]!Table2[[Symbol]:[Industry]],2,FALSE),"-")</f>
        <v>-</v>
      </c>
      <c r="D3894" t="s">
        <v>528</v>
      </c>
      <c r="E3894">
        <v>26.279385600000001</v>
      </c>
      <c r="F3894">
        <v>90.41</v>
      </c>
      <c r="G3894">
        <v>71.146866224145597</v>
      </c>
      <c r="H3894">
        <v>145.90844692653701</v>
      </c>
      <c r="I3894">
        <v>96.128080326776299</v>
      </c>
      <c r="J3894">
        <v>26.455459029926001</v>
      </c>
      <c r="K3894">
        <v>55.034809389110897</v>
      </c>
      <c r="L3894">
        <v>46.366759530992198</v>
      </c>
      <c r="M3894">
        <v>95.863633930994496</v>
      </c>
      <c r="N3894">
        <v>2.8893103448275799</v>
      </c>
      <c r="O3894">
        <v>7.4659882756332197</v>
      </c>
      <c r="P3894">
        <v>147.698630136986</v>
      </c>
    </row>
    <row r="3895" spans="1:17" hidden="1" x14ac:dyDescent="0.3">
      <c r="A3895" t="s">
        <v>8022</v>
      </c>
      <c r="B3895" t="s">
        <v>8023</v>
      </c>
      <c r="C3895" t="str">
        <f>IFERROR(VLOOKUP(Table1[[#This Row],[Ticker]],[1]!Table2[[Symbol]:[Industry]],2,FALSE),"-")</f>
        <v>-</v>
      </c>
      <c r="D3895" t="s">
        <v>528</v>
      </c>
      <c r="E3895">
        <v>26.279253000000001</v>
      </c>
      <c r="F3895">
        <v>9.92</v>
      </c>
      <c r="G3895">
        <v>28.955755113034499</v>
      </c>
      <c r="H3895">
        <v>-11.3409017176772</v>
      </c>
      <c r="I3895">
        <v>-10.035393647698299</v>
      </c>
      <c r="J3895">
        <v>-2.1281900179965398</v>
      </c>
      <c r="K3895">
        <v>9.8084456319959692</v>
      </c>
      <c r="L3895">
        <v>8.6498720959173205</v>
      </c>
      <c r="M3895">
        <v>43.185236543645502</v>
      </c>
      <c r="N3895">
        <v>0.562198707342911</v>
      </c>
      <c r="O3895">
        <v>34.979838709677402</v>
      </c>
      <c r="P3895">
        <v>105.809128630705</v>
      </c>
      <c r="Q3895">
        <v>8.5537248178868999E-2</v>
      </c>
    </row>
    <row r="3896" spans="1:17" hidden="1" x14ac:dyDescent="0.3">
      <c r="A3896" t="s">
        <v>8024</v>
      </c>
      <c r="B3896" t="s">
        <v>8025</v>
      </c>
      <c r="C3896" t="str">
        <f>IFERROR(VLOOKUP(Table1[[#This Row],[Ticker]],[1]!Table2[[Symbol]:[Industry]],2,FALSE),"-")</f>
        <v>-</v>
      </c>
      <c r="D3896" t="s">
        <v>971</v>
      </c>
      <c r="E3896">
        <v>26.248425000000001</v>
      </c>
      <c r="F3896">
        <v>0.52</v>
      </c>
      <c r="G3896">
        <v>-48.5142448869654</v>
      </c>
      <c r="H3896">
        <v>-2.79886236168436</v>
      </c>
      <c r="I3896">
        <v>-31.588051087029399</v>
      </c>
      <c r="J3896">
        <v>-1.1390703345148501</v>
      </c>
      <c r="K3896">
        <v>0.52108672066930095</v>
      </c>
      <c r="L3896">
        <v>0.58291981723800101</v>
      </c>
      <c r="M3896">
        <v>47.8150221376034</v>
      </c>
      <c r="N3896">
        <v>1.14427447820315</v>
      </c>
      <c r="O3896">
        <v>50</v>
      </c>
      <c r="P3896">
        <v>20.930232558139501</v>
      </c>
      <c r="Q3896">
        <v>-9.8358434011644E-2</v>
      </c>
    </row>
    <row r="3897" spans="1:17" hidden="1" x14ac:dyDescent="0.3">
      <c r="A3897" t="s">
        <v>8026</v>
      </c>
      <c r="B3897" t="s">
        <v>8027</v>
      </c>
      <c r="C3897" t="str">
        <f>IFERROR(VLOOKUP(Table1[[#This Row],[Ticker]],[1]!Table2[[Symbol]:[Industry]],2,FALSE),"-")</f>
        <v>-</v>
      </c>
      <c r="D3897" t="s">
        <v>1190</v>
      </c>
      <c r="E3897">
        <v>26.243615999999999</v>
      </c>
      <c r="F3897">
        <v>24.9</v>
      </c>
      <c r="G3897">
        <v>-79.924372989447406</v>
      </c>
      <c r="H3897">
        <v>-6.7048520002458796</v>
      </c>
      <c r="I3897">
        <v>-34.166269272184003</v>
      </c>
      <c r="J3897">
        <v>-7.0052120667983102</v>
      </c>
      <c r="K3897">
        <v>26.004354557003801</v>
      </c>
      <c r="L3897">
        <v>30.981875639464398</v>
      </c>
      <c r="M3897">
        <v>32.208469800886299</v>
      </c>
      <c r="N3897">
        <v>0.64796633012242</v>
      </c>
      <c r="O3897">
        <v>108.072289156626</v>
      </c>
      <c r="P3897">
        <v>13.0790190735694</v>
      </c>
      <c r="Q3897">
        <v>3.7979225229829001E-2</v>
      </c>
    </row>
    <row r="3898" spans="1:17" hidden="1" x14ac:dyDescent="0.3">
      <c r="A3898" t="s">
        <v>8028</v>
      </c>
      <c r="B3898" t="s">
        <v>8029</v>
      </c>
      <c r="C3898" t="str">
        <f>IFERROR(VLOOKUP(Table1[[#This Row],[Ticker]],[1]!Table2[[Symbol]:[Industry]],2,FALSE),"-")</f>
        <v>-</v>
      </c>
      <c r="D3898" t="s">
        <v>118</v>
      </c>
      <c r="E3898">
        <v>26.2046384</v>
      </c>
      <c r="F3898">
        <v>19.600000000000001</v>
      </c>
      <c r="G3898">
        <v>-65.184343733752897</v>
      </c>
      <c r="H3898">
        <v>-5.5706211193586102</v>
      </c>
      <c r="I3898">
        <v>-34.127733626712001</v>
      </c>
      <c r="J3898">
        <v>7.1275963321518097</v>
      </c>
      <c r="K3898">
        <v>20.749807478918299</v>
      </c>
      <c r="M3898">
        <v>56.830145869394599</v>
      </c>
      <c r="N3898">
        <v>0.817836010143702</v>
      </c>
      <c r="O3898">
        <v>80.612244897959101</v>
      </c>
      <c r="P3898">
        <v>8.8888888888888999</v>
      </c>
    </row>
    <row r="3899" spans="1:17" hidden="1" x14ac:dyDescent="0.3">
      <c r="A3899" t="s">
        <v>8030</v>
      </c>
      <c r="B3899" t="s">
        <v>8031</v>
      </c>
      <c r="C3899" t="str">
        <f>IFERROR(VLOOKUP(Table1[[#This Row],[Ticker]],[1]!Table2[[Symbol]:[Industry]],2,FALSE),"-")</f>
        <v>-</v>
      </c>
      <c r="D3899" t="s">
        <v>632</v>
      </c>
      <c r="E3899">
        <v>26.168399999999998</v>
      </c>
      <c r="F3899">
        <v>48.62</v>
      </c>
      <c r="G3899">
        <v>-20.235071649749798</v>
      </c>
      <c r="H3899">
        <v>10.475317502569</v>
      </c>
      <c r="I3899">
        <v>27.621537510314202</v>
      </c>
      <c r="J3899">
        <v>-5.9327834975796803</v>
      </c>
      <c r="K3899">
        <v>45.005642674743001</v>
      </c>
      <c r="L3899">
        <v>40.457262540346903</v>
      </c>
      <c r="M3899">
        <v>46.751447440227899</v>
      </c>
      <c r="N3899">
        <v>1.0997591536885201</v>
      </c>
      <c r="O3899">
        <v>9.6051007815713696</v>
      </c>
      <c r="P3899">
        <v>99.507591300779595</v>
      </c>
      <c r="Q3899">
        <v>1.9402201868190999E-2</v>
      </c>
    </row>
    <row r="3900" spans="1:17" hidden="1" x14ac:dyDescent="0.3">
      <c r="A3900" t="s">
        <v>8032</v>
      </c>
      <c r="B3900" t="s">
        <v>8033</v>
      </c>
      <c r="C3900" t="str">
        <f>IFERROR(VLOOKUP(Table1[[#This Row],[Ticker]],[1]!Table2[[Symbol]:[Industry]],2,FALSE),"-")</f>
        <v>-</v>
      </c>
      <c r="D3900" t="s">
        <v>127</v>
      </c>
      <c r="E3900">
        <v>26.162244459</v>
      </c>
      <c r="F3900">
        <v>19.29</v>
      </c>
      <c r="G3900">
        <v>-2.8563501501233701</v>
      </c>
      <c r="H3900">
        <v>-1.0857591918882701</v>
      </c>
      <c r="I3900">
        <v>-28.203457457446898</v>
      </c>
      <c r="J3900">
        <v>1.17524613480701</v>
      </c>
      <c r="K3900">
        <v>19.578767947384002</v>
      </c>
      <c r="L3900">
        <v>20.689556131983299</v>
      </c>
      <c r="M3900">
        <v>48.522141321754702</v>
      </c>
      <c r="N3900">
        <v>0.64894141156608998</v>
      </c>
      <c r="O3900">
        <v>93.727319854846996</v>
      </c>
      <c r="P3900">
        <v>32.123287671232802</v>
      </c>
      <c r="Q3900">
        <v>0.118683048704113</v>
      </c>
    </row>
    <row r="3901" spans="1:17" hidden="1" x14ac:dyDescent="0.3">
      <c r="A3901" t="s">
        <v>8034</v>
      </c>
      <c r="B3901" t="s">
        <v>8035</v>
      </c>
      <c r="C3901" t="str">
        <f>IFERROR(VLOOKUP(Table1[[#This Row],[Ticker]],[1]!Table2[[Symbol]:[Industry]],2,FALSE),"-")</f>
        <v>-</v>
      </c>
      <c r="D3901" t="s">
        <v>938</v>
      </c>
      <c r="E3901">
        <v>26.159259519999999</v>
      </c>
      <c r="F3901">
        <v>3.05</v>
      </c>
      <c r="G3901">
        <v>-106.57032853715501</v>
      </c>
      <c r="H3901">
        <v>2.51404506986712</v>
      </c>
      <c r="I3901">
        <v>-74.517344016322397</v>
      </c>
      <c r="J3901">
        <v>-1.1390703345148501</v>
      </c>
      <c r="K3901">
        <v>4.3239931393938402</v>
      </c>
      <c r="L3901">
        <v>8.22036460439341</v>
      </c>
      <c r="M3901">
        <v>23.439488792507099</v>
      </c>
      <c r="N3901">
        <v>0.77300441235459205</v>
      </c>
      <c r="O3901">
        <v>347.54098360655701</v>
      </c>
      <c r="P3901">
        <v>3.3898305084745601</v>
      </c>
      <c r="Q3901">
        <v>-0.15038491980600599</v>
      </c>
    </row>
    <row r="3902" spans="1:17" hidden="1" x14ac:dyDescent="0.3">
      <c r="A3902" t="s">
        <v>8036</v>
      </c>
      <c r="B3902" t="s">
        <v>8037</v>
      </c>
      <c r="C3902" t="str">
        <f>IFERROR(VLOOKUP(Table1[[#This Row],[Ticker]],[1]!Table2[[Symbol]:[Industry]],2,FALSE),"-")</f>
        <v>-</v>
      </c>
      <c r="D3902" t="s">
        <v>412</v>
      </c>
      <c r="E3902">
        <v>26.108409999999999</v>
      </c>
      <c r="F3902">
        <v>56.59</v>
      </c>
      <c r="G3902">
        <v>65.575762016728007</v>
      </c>
      <c r="H3902">
        <v>24.961218966678899</v>
      </c>
      <c r="I3902">
        <v>6.2765216924369103</v>
      </c>
      <c r="J3902">
        <v>2.3573064770793501</v>
      </c>
      <c r="K3902">
        <v>50.3979977165639</v>
      </c>
      <c r="L3902">
        <v>44.733030431816502</v>
      </c>
      <c r="M3902">
        <v>71.553017198586502</v>
      </c>
      <c r="N3902">
        <v>1.4429652474371</v>
      </c>
      <c r="O3902">
        <v>10.1254638628732</v>
      </c>
      <c r="P3902">
        <v>120.709828393135</v>
      </c>
      <c r="Q3902">
        <v>7.1718261820773996E-2</v>
      </c>
    </row>
    <row r="3903" spans="1:17" hidden="1" x14ac:dyDescent="0.3">
      <c r="A3903" t="s">
        <v>8038</v>
      </c>
      <c r="B3903" t="s">
        <v>8039</v>
      </c>
      <c r="C3903" t="str">
        <f>IFERROR(VLOOKUP(Table1[[#This Row],[Ticker]],[1]!Table2[[Symbol]:[Industry]],2,FALSE),"-")</f>
        <v>-</v>
      </c>
      <c r="D3903" t="s">
        <v>92</v>
      </c>
      <c r="E3903">
        <v>26.09356373</v>
      </c>
      <c r="F3903">
        <v>17.39</v>
      </c>
      <c r="G3903">
        <v>14.4314433385734</v>
      </c>
      <c r="H3903">
        <v>-1.27762240760859</v>
      </c>
      <c r="I3903">
        <v>-17.944105308127899</v>
      </c>
      <c r="J3903">
        <v>1.16045796737194</v>
      </c>
      <c r="K3903">
        <v>17.138271929363999</v>
      </c>
      <c r="L3903">
        <v>16.773425790866</v>
      </c>
      <c r="M3903">
        <v>60.450021470382097</v>
      </c>
      <c r="N3903">
        <v>0.93614209839339302</v>
      </c>
      <c r="O3903">
        <v>45.198389879240899</v>
      </c>
      <c r="P3903">
        <v>58.090909090909101</v>
      </c>
      <c r="Q3903">
        <v>2.6622385168722999E-2</v>
      </c>
    </row>
    <row r="3904" spans="1:17" hidden="1" x14ac:dyDescent="0.3">
      <c r="A3904" t="s">
        <v>8040</v>
      </c>
      <c r="B3904" t="s">
        <v>8041</v>
      </c>
      <c r="C3904" t="str">
        <f>IFERROR(VLOOKUP(Table1[[#This Row],[Ticker]],[1]!Table2[[Symbol]:[Industry]],2,FALSE),"-")</f>
        <v>-</v>
      </c>
      <c r="D3904" t="s">
        <v>21</v>
      </c>
      <c r="E3904">
        <v>26.085000000000001</v>
      </c>
      <c r="F3904">
        <v>82.71</v>
      </c>
      <c r="G3904">
        <v>81.878539145787798</v>
      </c>
      <c r="H3904">
        <v>-5.50450102487485</v>
      </c>
      <c r="I3904">
        <v>4.3001014248343497</v>
      </c>
      <c r="J3904">
        <v>8.9381546306706205</v>
      </c>
      <c r="K3904">
        <v>81.883268453463799</v>
      </c>
      <c r="L3904">
        <v>70.136080423916297</v>
      </c>
      <c r="M3904">
        <v>63.192414106748203</v>
      </c>
      <c r="N3904">
        <v>0.56063222675577096</v>
      </c>
      <c r="O3904">
        <v>42.401160681900599</v>
      </c>
      <c r="P3904">
        <v>125.983606557377</v>
      </c>
      <c r="Q3904">
        <v>0.140108603584123</v>
      </c>
    </row>
    <row r="3905" spans="1:17" hidden="1" x14ac:dyDescent="0.3">
      <c r="A3905" t="s">
        <v>8042</v>
      </c>
      <c r="B3905" t="s">
        <v>8043</v>
      </c>
      <c r="C3905" t="str">
        <f>IFERROR(VLOOKUP(Table1[[#This Row],[Ticker]],[1]!Table2[[Symbol]:[Industry]],2,FALSE),"-")</f>
        <v>-</v>
      </c>
      <c r="D3905" t="s">
        <v>632</v>
      </c>
      <c r="E3905">
        <v>25.882999999999999</v>
      </c>
      <c r="F3905">
        <v>40.200000000000003</v>
      </c>
      <c r="G3905">
        <v>19.1246440019234</v>
      </c>
      <c r="H3905">
        <v>36.198224888414899</v>
      </c>
      <c r="I3905">
        <v>43.767003215393203</v>
      </c>
      <c r="J3905">
        <v>-6.0805838222207402</v>
      </c>
      <c r="K3905">
        <v>31.982105955087899</v>
      </c>
      <c r="L3905">
        <v>28.872933308714899</v>
      </c>
      <c r="M3905">
        <v>91.393511559093696</v>
      </c>
      <c r="N3905">
        <v>1.7346301897167899</v>
      </c>
      <c r="O3905">
        <v>9.4527363184079505</v>
      </c>
      <c r="P3905">
        <v>80.1882563872703</v>
      </c>
      <c r="Q3905">
        <v>0.18310068280012501</v>
      </c>
    </row>
    <row r="3906" spans="1:17" hidden="1" x14ac:dyDescent="0.3">
      <c r="A3906" t="s">
        <v>8044</v>
      </c>
      <c r="B3906" t="s">
        <v>8045</v>
      </c>
      <c r="C3906" t="str">
        <f>IFERROR(VLOOKUP(Table1[[#This Row],[Ticker]],[1]!Table2[[Symbol]:[Industry]],2,FALSE),"-")</f>
        <v>-</v>
      </c>
      <c r="D3906" t="s">
        <v>2598</v>
      </c>
      <c r="E3906">
        <v>25.818669119999999</v>
      </c>
      <c r="F3906">
        <v>19.3</v>
      </c>
      <c r="G3906">
        <v>63.462846746500603</v>
      </c>
      <c r="H3906">
        <v>23.159421061054001</v>
      </c>
      <c r="I3906">
        <v>-14.9499330100624</v>
      </c>
      <c r="J3906">
        <v>-11.3351487658873</v>
      </c>
      <c r="K3906">
        <v>17.3297505488251</v>
      </c>
      <c r="L3906">
        <v>15.976334996549101</v>
      </c>
      <c r="M3906">
        <v>47.869055232956697</v>
      </c>
      <c r="N3906">
        <v>3.63838909174935</v>
      </c>
      <c r="O3906">
        <v>22.487046632124301</v>
      </c>
      <c r="P3906">
        <v>110.928961748633</v>
      </c>
      <c r="Q3906">
        <v>6.0945058163545E-2</v>
      </c>
    </row>
    <row r="3907" spans="1:17" hidden="1" x14ac:dyDescent="0.3">
      <c r="A3907" t="s">
        <v>8046</v>
      </c>
      <c r="B3907" t="s">
        <v>8047</v>
      </c>
      <c r="C3907" t="str">
        <f>IFERROR(VLOOKUP(Table1[[#This Row],[Ticker]],[1]!Table2[[Symbol]:[Industry]],2,FALSE),"-")</f>
        <v>-</v>
      </c>
      <c r="D3907" t="s">
        <v>186</v>
      </c>
      <c r="E3907">
        <v>25.751623590000001</v>
      </c>
      <c r="F3907">
        <v>53.27</v>
      </c>
      <c r="G3907">
        <v>36.7045051130345</v>
      </c>
      <c r="H3907">
        <v>17.1348481457966</v>
      </c>
      <c r="I3907">
        <v>11.272454697205101</v>
      </c>
      <c r="J3907">
        <v>7.0233662137085</v>
      </c>
      <c r="K3907">
        <v>46.9851831010143</v>
      </c>
      <c r="L3907">
        <v>41.389257597853998</v>
      </c>
      <c r="M3907">
        <v>88.124480544410602</v>
      </c>
      <c r="N3907">
        <v>2.1875</v>
      </c>
      <c r="O3907">
        <v>0</v>
      </c>
      <c r="P3907">
        <v>108.0859375</v>
      </c>
    </row>
    <row r="3908" spans="1:17" hidden="1" x14ac:dyDescent="0.3">
      <c r="A3908" t="s">
        <v>8048</v>
      </c>
      <c r="B3908" t="s">
        <v>8049</v>
      </c>
      <c r="C3908" t="str">
        <f>IFERROR(VLOOKUP(Table1[[#This Row],[Ticker]],[1]!Table2[[Symbol]:[Industry]],2,FALSE),"-")</f>
        <v>-</v>
      </c>
      <c r="E3908">
        <v>25.708059706828699</v>
      </c>
      <c r="F3908">
        <v>570.95000000000005</v>
      </c>
      <c r="G3908">
        <v>81.035090538546797</v>
      </c>
      <c r="H3908">
        <v>-1.1203910121201399</v>
      </c>
      <c r="I3908">
        <v>11.1218002111732</v>
      </c>
      <c r="J3908">
        <v>-1.1390703345148501</v>
      </c>
      <c r="K3908">
        <v>541.668569322042</v>
      </c>
      <c r="L3908">
        <v>474.12192343323898</v>
      </c>
      <c r="M3908">
        <v>49.882915386317201</v>
      </c>
      <c r="N3908">
        <v>0</v>
      </c>
      <c r="O3908">
        <v>5.2544005604693904</v>
      </c>
      <c r="P3908">
        <v>118.75478927203</v>
      </c>
    </row>
    <row r="3909" spans="1:17" hidden="1" x14ac:dyDescent="0.3">
      <c r="A3909" t="s">
        <v>8050</v>
      </c>
      <c r="B3909" t="s">
        <v>8051</v>
      </c>
      <c r="C3909" t="str">
        <f>IFERROR(VLOOKUP(Table1[[#This Row],[Ticker]],[1]!Table2[[Symbol]:[Industry]],2,FALSE),"-")</f>
        <v>-</v>
      </c>
      <c r="D3909" t="s">
        <v>669</v>
      </c>
      <c r="E3909">
        <v>25.62</v>
      </c>
      <c r="F3909">
        <v>4.34</v>
      </c>
      <c r="G3909">
        <v>-83.047344994608096</v>
      </c>
      <c r="H3909">
        <v>-17.314141602991</v>
      </c>
      <c r="I3909">
        <v>-49.736042232053201</v>
      </c>
      <c r="J3909">
        <v>-3.2032905180011002</v>
      </c>
      <c r="K3909">
        <v>4.8735099117061704</v>
      </c>
      <c r="L3909">
        <v>6.1508341599638996</v>
      </c>
      <c r="M3909">
        <v>27.3675210818088</v>
      </c>
      <c r="N3909">
        <v>1.32693550902371</v>
      </c>
      <c r="O3909">
        <v>174.884792626728</v>
      </c>
      <c r="P3909">
        <v>6.37254901960784</v>
      </c>
      <c r="Q3909">
        <v>3.6728229924926997E-2</v>
      </c>
    </row>
    <row r="3910" spans="1:17" hidden="1" x14ac:dyDescent="0.3">
      <c r="A3910" t="s">
        <v>8052</v>
      </c>
      <c r="B3910" t="s">
        <v>8053</v>
      </c>
      <c r="C3910" t="str">
        <f>IFERROR(VLOOKUP(Table1[[#This Row],[Ticker]],[1]!Table2[[Symbol]:[Industry]],2,FALSE),"-")</f>
        <v>-</v>
      </c>
      <c r="D3910" t="s">
        <v>368</v>
      </c>
      <c r="E3910">
        <v>25.538341884000001</v>
      </c>
      <c r="F3910">
        <v>50.94</v>
      </c>
      <c r="G3910">
        <v>58.206234817831501</v>
      </c>
      <c r="H3910">
        <v>43.787303410527898</v>
      </c>
      <c r="I3910">
        <v>22.221302775857499</v>
      </c>
      <c r="J3910">
        <v>3.2723779116654801</v>
      </c>
      <c r="K3910">
        <v>39.071542165037201</v>
      </c>
      <c r="L3910">
        <v>38.342127878321001</v>
      </c>
      <c r="M3910">
        <v>81.653446818427895</v>
      </c>
      <c r="N3910">
        <v>3.1452663076002398</v>
      </c>
      <c r="O3910">
        <v>3.5924617196702</v>
      </c>
      <c r="P3910">
        <v>103.759999999999</v>
      </c>
      <c r="Q3910">
        <v>4.2742078189698003E-2</v>
      </c>
    </row>
    <row r="3911" spans="1:17" hidden="1" x14ac:dyDescent="0.3">
      <c r="A3911" t="s">
        <v>8054</v>
      </c>
      <c r="B3911" t="s">
        <v>8055</v>
      </c>
      <c r="C3911" t="str">
        <f>IFERROR(VLOOKUP(Table1[[#This Row],[Ticker]],[1]!Table2[[Symbol]:[Industry]],2,FALSE),"-")</f>
        <v>-</v>
      </c>
      <c r="D3911" t="s">
        <v>51</v>
      </c>
      <c r="E3911">
        <v>25.532640000000001</v>
      </c>
      <c r="F3911">
        <v>59.5</v>
      </c>
      <c r="G3911">
        <v>-55.202841378193497</v>
      </c>
      <c r="H3911">
        <v>-4.9080435031235696</v>
      </c>
      <c r="I3911">
        <v>-30.324916725303499</v>
      </c>
      <c r="J3911">
        <v>-2.7919628964983199</v>
      </c>
      <c r="K3911">
        <v>64.918964612681606</v>
      </c>
      <c r="M3911">
        <v>20.774920022016399</v>
      </c>
      <c r="N3911">
        <v>0.387692307692307</v>
      </c>
      <c r="O3911">
        <v>41.176470588235297</v>
      </c>
      <c r="P3911">
        <v>3.6585365853658498</v>
      </c>
    </row>
    <row r="3912" spans="1:17" hidden="1" x14ac:dyDescent="0.3">
      <c r="A3912" t="s">
        <v>8056</v>
      </c>
      <c r="B3912" t="s">
        <v>8057</v>
      </c>
      <c r="C3912" t="str">
        <f>IFERROR(VLOOKUP(Table1[[#This Row],[Ticker]],[1]!Table2[[Symbol]:[Industry]],2,FALSE),"-")</f>
        <v>-</v>
      </c>
      <c r="D3912" t="s">
        <v>2879</v>
      </c>
      <c r="E3912">
        <v>25.529754191999999</v>
      </c>
      <c r="F3912">
        <v>58.2</v>
      </c>
      <c r="G3912">
        <v>42.867256648214898</v>
      </c>
      <c r="H3912">
        <v>44.552785989963901</v>
      </c>
      <c r="I3912">
        <v>10.711391212412799</v>
      </c>
      <c r="J3912">
        <v>28.818376473995698</v>
      </c>
      <c r="K3912">
        <v>47.419157238714803</v>
      </c>
      <c r="L3912">
        <v>45.0453701242105</v>
      </c>
      <c r="M3912">
        <v>79.492387395961003</v>
      </c>
      <c r="N3912">
        <v>1.3472891566265</v>
      </c>
      <c r="O3912">
        <v>20.498281786941501</v>
      </c>
      <c r="P3912">
        <v>91.429153924566705</v>
      </c>
    </row>
    <row r="3913" spans="1:17" hidden="1" x14ac:dyDescent="0.3">
      <c r="A3913" t="s">
        <v>8058</v>
      </c>
      <c r="B3913" t="s">
        <v>8059</v>
      </c>
      <c r="C3913" t="str">
        <f>IFERROR(VLOOKUP(Table1[[#This Row],[Ticker]],[1]!Table2[[Symbol]:[Industry]],2,FALSE),"-")</f>
        <v>-</v>
      </c>
      <c r="D3913" t="s">
        <v>632</v>
      </c>
      <c r="E3913">
        <v>25.524568800000001</v>
      </c>
      <c r="F3913">
        <v>9.93</v>
      </c>
      <c r="G3913">
        <v>-0.80320592592652595</v>
      </c>
      <c r="H3913">
        <v>-3.5180618613716601</v>
      </c>
      <c r="I3913">
        <v>-13.2130994803705</v>
      </c>
      <c r="J3913">
        <v>-12.681083261569301</v>
      </c>
      <c r="K3913">
        <v>9.7939812625439107</v>
      </c>
      <c r="L3913">
        <v>9.4725105697149505</v>
      </c>
      <c r="M3913">
        <v>44.090595315866402</v>
      </c>
      <c r="N3913">
        <v>0.87959577559473401</v>
      </c>
      <c r="O3913">
        <v>40.986908358509503</v>
      </c>
      <c r="P3913">
        <v>41.857142857142797</v>
      </c>
      <c r="Q3913">
        <v>4.2133242284671003E-2</v>
      </c>
    </row>
    <row r="3914" spans="1:17" hidden="1" x14ac:dyDescent="0.3">
      <c r="A3914" t="s">
        <v>8060</v>
      </c>
      <c r="B3914" t="s">
        <v>8061</v>
      </c>
      <c r="C3914" t="str">
        <f>IFERROR(VLOOKUP(Table1[[#This Row],[Ticker]],[1]!Table2[[Symbol]:[Industry]],2,FALSE),"-")</f>
        <v>-</v>
      </c>
      <c r="D3914" t="s">
        <v>528</v>
      </c>
      <c r="E3914">
        <v>25.483000000000001</v>
      </c>
      <c r="F3914">
        <v>14.65</v>
      </c>
      <c r="G3914">
        <v>-16.1102495417366</v>
      </c>
      <c r="H3914">
        <v>12.5988549853138</v>
      </c>
      <c r="I3914">
        <v>-20.756159375596599</v>
      </c>
      <c r="J3914">
        <v>4.0539121216255003</v>
      </c>
      <c r="K3914">
        <v>14.181094025786599</v>
      </c>
      <c r="L3914">
        <v>13.8781382679414</v>
      </c>
      <c r="M3914">
        <v>61.399293945577902</v>
      </c>
      <c r="N3914">
        <v>0.35516469502828302</v>
      </c>
      <c r="O3914">
        <v>22.866894197952199</v>
      </c>
      <c r="P3914">
        <v>35.272391505078403</v>
      </c>
      <c r="Q3914">
        <v>4.8711074038568003E-2</v>
      </c>
    </row>
    <row r="3915" spans="1:17" hidden="1" x14ac:dyDescent="0.3">
      <c r="A3915" t="s">
        <v>8062</v>
      </c>
      <c r="B3915" t="s">
        <v>8063</v>
      </c>
      <c r="C3915" t="str">
        <f>IFERROR(VLOOKUP(Table1[[#This Row],[Ticker]],[1]!Table2[[Symbol]:[Industry]],2,FALSE),"-")</f>
        <v>-</v>
      </c>
      <c r="D3915" t="s">
        <v>4604</v>
      </c>
      <c r="E3915">
        <v>25.462842299999998</v>
      </c>
      <c r="F3915">
        <v>31.07</v>
      </c>
      <c r="G3915">
        <v>3.5261884034678199</v>
      </c>
      <c r="H3915">
        <v>32.956301011932801</v>
      </c>
      <c r="I3915">
        <v>17.302046407128898</v>
      </c>
      <c r="J3915">
        <v>27.712470281731601</v>
      </c>
      <c r="K3915">
        <v>25.3978708094429</v>
      </c>
      <c r="L3915">
        <v>24.922507188002498</v>
      </c>
      <c r="M3915">
        <v>80.021123957805898</v>
      </c>
      <c r="N3915">
        <v>3.1667903218539202</v>
      </c>
      <c r="O3915">
        <v>14.161570646926201</v>
      </c>
      <c r="P3915">
        <v>54.5771144278606</v>
      </c>
      <c r="Q3915">
        <v>-1.0819586998898E-2</v>
      </c>
    </row>
    <row r="3916" spans="1:17" hidden="1" x14ac:dyDescent="0.3">
      <c r="A3916" t="s">
        <v>8064</v>
      </c>
      <c r="B3916" t="s">
        <v>8065</v>
      </c>
      <c r="C3916" t="str">
        <f>IFERROR(VLOOKUP(Table1[[#This Row],[Ticker]],[1]!Table2[[Symbol]:[Industry]],2,FALSE),"-")</f>
        <v>-</v>
      </c>
      <c r="D3916" t="s">
        <v>46</v>
      </c>
      <c r="E3916">
        <v>25.403101400000001</v>
      </c>
      <c r="F3916">
        <v>1.06</v>
      </c>
      <c r="G3916">
        <v>11.5690884463678</v>
      </c>
      <c r="H3916">
        <v>-21.1765373183066</v>
      </c>
      <c r="I3916">
        <v>-32.589272088250397</v>
      </c>
      <c r="J3916">
        <v>-1.1390703345148501</v>
      </c>
      <c r="K3916">
        <v>1.2571598494735901</v>
      </c>
      <c r="L3916">
        <v>1.06668136339538</v>
      </c>
      <c r="M3916">
        <v>0.73661783725165697</v>
      </c>
      <c r="N3916">
        <v>0.85785844803948097</v>
      </c>
      <c r="O3916">
        <v>55.6603773584905</v>
      </c>
      <c r="P3916">
        <v>51.428571428571402</v>
      </c>
      <c r="Q3916">
        <v>7.0330798797374E-2</v>
      </c>
    </row>
    <row r="3917" spans="1:17" hidden="1" x14ac:dyDescent="0.3">
      <c r="A3917" t="s">
        <v>8066</v>
      </c>
      <c r="B3917" t="s">
        <v>8067</v>
      </c>
      <c r="C3917" t="str">
        <f>IFERROR(VLOOKUP(Table1[[#This Row],[Ticker]],[1]!Table2[[Symbol]:[Industry]],2,FALSE),"-")</f>
        <v>-</v>
      </c>
      <c r="E3917">
        <v>25.385374169999999</v>
      </c>
      <c r="F3917">
        <v>173.5</v>
      </c>
      <c r="G3917">
        <v>-19.954118304686901</v>
      </c>
      <c r="H3917">
        <v>7.9439708154015296</v>
      </c>
      <c r="I3917">
        <v>3.1019961030176999</v>
      </c>
      <c r="J3917">
        <v>8.6312305389888593</v>
      </c>
      <c r="K3917">
        <v>156.36464263275701</v>
      </c>
      <c r="L3917">
        <v>153.70365936740299</v>
      </c>
      <c r="M3917">
        <v>81.766034793300307</v>
      </c>
      <c r="N3917">
        <v>2.9221709334383599</v>
      </c>
      <c r="O3917">
        <v>4.8991354466858699</v>
      </c>
      <c r="P3917">
        <v>33.052147239263697</v>
      </c>
      <c r="Q3917">
        <v>0.102849652933416</v>
      </c>
    </row>
    <row r="3918" spans="1:17" hidden="1" x14ac:dyDescent="0.3">
      <c r="A3918" t="s">
        <v>8068</v>
      </c>
      <c r="B3918" t="s">
        <v>8069</v>
      </c>
      <c r="C3918" t="str">
        <f>IFERROR(VLOOKUP(Table1[[#This Row],[Ticker]],[1]!Table2[[Symbol]:[Industry]],2,FALSE),"-")</f>
        <v>-</v>
      </c>
      <c r="D3918" t="s">
        <v>139</v>
      </c>
      <c r="E3918">
        <v>25.341329999999999</v>
      </c>
      <c r="F3918">
        <v>21.56</v>
      </c>
      <c r="G3918">
        <v>13.873330063067799</v>
      </c>
      <c r="H3918">
        <v>2.0113536690041101</v>
      </c>
      <c r="I3918">
        <v>-1.48405546579249</v>
      </c>
      <c r="J3918">
        <v>3.6177442031655298</v>
      </c>
      <c r="K3918">
        <v>19.478698843255099</v>
      </c>
      <c r="L3918">
        <v>18.9701443479318</v>
      </c>
      <c r="M3918">
        <v>57.472319062286701</v>
      </c>
      <c r="N3918">
        <v>0.98323925835727699</v>
      </c>
      <c r="O3918">
        <v>45.871985157699399</v>
      </c>
      <c r="P3918">
        <v>65.846153846153797</v>
      </c>
      <c r="Q3918">
        <v>3.6759305383754999E-2</v>
      </c>
    </row>
    <row r="3919" spans="1:17" hidden="1" x14ac:dyDescent="0.3">
      <c r="A3919" t="s">
        <v>8070</v>
      </c>
      <c r="B3919" t="s">
        <v>8071</v>
      </c>
      <c r="C3919" t="str">
        <f>IFERROR(VLOOKUP(Table1[[#This Row],[Ticker]],[1]!Table2[[Symbol]:[Industry]],2,FALSE),"-")</f>
        <v>-</v>
      </c>
      <c r="D3919" t="s">
        <v>740</v>
      </c>
      <c r="E3919">
        <v>25.291620000000002</v>
      </c>
      <c r="F3919">
        <v>63.35</v>
      </c>
      <c r="G3919">
        <v>25.163610334360001</v>
      </c>
      <c r="H3919">
        <v>30.8767918809801</v>
      </c>
      <c r="I3919">
        <v>40.384461495239101</v>
      </c>
      <c r="J3919">
        <v>13.9960648006202</v>
      </c>
      <c r="K3919">
        <v>51.260483677627498</v>
      </c>
      <c r="L3919">
        <v>42.380244120537903</v>
      </c>
      <c r="M3919">
        <v>79.612817690323695</v>
      </c>
      <c r="N3919">
        <v>1.7893653516295001</v>
      </c>
      <c r="O3919">
        <v>8.6819258089976206</v>
      </c>
      <c r="P3919">
        <v>139.05660377358399</v>
      </c>
    </row>
    <row r="3920" spans="1:17" hidden="1" x14ac:dyDescent="0.3">
      <c r="A3920" t="s">
        <v>8072</v>
      </c>
      <c r="B3920" t="s">
        <v>8073</v>
      </c>
      <c r="C3920" t="str">
        <f>IFERROR(VLOOKUP(Table1[[#This Row],[Ticker]],[1]!Table2[[Symbol]:[Industry]],2,FALSE),"-")</f>
        <v>-</v>
      </c>
      <c r="D3920" t="s">
        <v>127</v>
      </c>
      <c r="E3920">
        <v>25.287330000000001</v>
      </c>
      <c r="F3920">
        <v>8.31</v>
      </c>
      <c r="G3920">
        <v>-9.3294622782698209</v>
      </c>
      <c r="H3920">
        <v>-8.8492073655177208</v>
      </c>
      <c r="I3920">
        <v>-13.400460899439199</v>
      </c>
      <c r="J3920">
        <v>-1.1390703345148501</v>
      </c>
      <c r="K3920">
        <v>8.1097290579370291</v>
      </c>
      <c r="L3920">
        <v>5.9007823266034798</v>
      </c>
      <c r="M3920">
        <v>1.3700135253883901</v>
      </c>
      <c r="N3920">
        <v>0.456820679015771</v>
      </c>
      <c r="O3920">
        <v>14.3200962695547</v>
      </c>
      <c r="P3920">
        <v>20.434782608695599</v>
      </c>
      <c r="Q3920">
        <v>0.12833400994425001</v>
      </c>
    </row>
    <row r="3921" spans="1:17" hidden="1" x14ac:dyDescent="0.3">
      <c r="A3921" t="s">
        <v>8074</v>
      </c>
      <c r="B3921" t="s">
        <v>8075</v>
      </c>
      <c r="C3921" t="str">
        <f>IFERROR(VLOOKUP(Table1[[#This Row],[Ticker]],[1]!Table2[[Symbol]:[Industry]],2,FALSE),"-")</f>
        <v>-</v>
      </c>
      <c r="D3921" t="s">
        <v>72</v>
      </c>
      <c r="E3921">
        <v>25.2609642</v>
      </c>
      <c r="F3921">
        <v>12.26</v>
      </c>
      <c r="G3921">
        <v>-63.743781774418302</v>
      </c>
      <c r="H3921">
        <v>1.5328524351467101</v>
      </c>
      <c r="I3921">
        <v>-15.4159783932176</v>
      </c>
      <c r="J3921">
        <v>9.4438893067407506</v>
      </c>
      <c r="K3921">
        <v>12.0155101620187</v>
      </c>
      <c r="L3921">
        <v>14.986767633622399</v>
      </c>
      <c r="M3921">
        <v>75.1716716777172</v>
      </c>
      <c r="N3921">
        <v>1.3505615142312499</v>
      </c>
      <c r="O3921">
        <v>51.468189233278899</v>
      </c>
      <c r="P3921">
        <v>19.609756097560901</v>
      </c>
      <c r="Q3921">
        <v>8.3237576625831006E-2</v>
      </c>
    </row>
    <row r="3922" spans="1:17" hidden="1" x14ac:dyDescent="0.3">
      <c r="A3922" t="s">
        <v>8076</v>
      </c>
      <c r="B3922" t="s">
        <v>8077</v>
      </c>
      <c r="C3922" t="str">
        <f>IFERROR(VLOOKUP(Table1[[#This Row],[Ticker]],[1]!Table2[[Symbol]:[Industry]],2,FALSE),"-")</f>
        <v>-</v>
      </c>
      <c r="D3922" t="s">
        <v>2805</v>
      </c>
      <c r="E3922">
        <v>25.226975400000001</v>
      </c>
      <c r="F3922">
        <v>60.1</v>
      </c>
      <c r="G3922">
        <v>-59.4718472261467</v>
      </c>
      <c r="H3922">
        <v>-4.0007854386074397</v>
      </c>
      <c r="I3922">
        <v>-21.3808200464651</v>
      </c>
      <c r="J3922">
        <v>3.9456754281970099</v>
      </c>
      <c r="K3922">
        <v>64.173572735092193</v>
      </c>
      <c r="L3922">
        <v>69.967808569362802</v>
      </c>
      <c r="M3922">
        <v>59.5092568208592</v>
      </c>
      <c r="N3922">
        <v>0.156882591093117</v>
      </c>
      <c r="O3922">
        <v>97.188019966722095</v>
      </c>
      <c r="P3922">
        <v>1.86440677966102</v>
      </c>
    </row>
    <row r="3923" spans="1:17" hidden="1" x14ac:dyDescent="0.3">
      <c r="A3923" t="s">
        <v>8078</v>
      </c>
      <c r="B3923" t="s">
        <v>8079</v>
      </c>
      <c r="C3923" t="str">
        <f>IFERROR(VLOOKUP(Table1[[#This Row],[Ticker]],[1]!Table2[[Symbol]:[Industry]],2,FALSE),"-")</f>
        <v>-</v>
      </c>
      <c r="D3923" t="s">
        <v>92</v>
      </c>
      <c r="E3923">
        <v>25.114726169999901</v>
      </c>
      <c r="F3923">
        <v>4.8899999999999997</v>
      </c>
      <c r="G3923">
        <v>38.856444768206899</v>
      </c>
      <c r="H3923">
        <v>11.6802683730517</v>
      </c>
      <c r="I3923">
        <v>-6.6552061541845502</v>
      </c>
      <c r="J3923">
        <v>-6.4220892024393796</v>
      </c>
      <c r="K3923">
        <v>4.4832354782769803</v>
      </c>
      <c r="L3923">
        <v>4.1359566077083301</v>
      </c>
      <c r="M3923">
        <v>64.300501227223293</v>
      </c>
      <c r="N3923">
        <v>2.3627276205999999</v>
      </c>
      <c r="O3923">
        <v>32.515337423312801</v>
      </c>
      <c r="P3923">
        <v>87.356321839080394</v>
      </c>
      <c r="Q3923">
        <v>-3.1147692450924001E-2</v>
      </c>
    </row>
    <row r="3924" spans="1:17" hidden="1" x14ac:dyDescent="0.3">
      <c r="A3924" t="s">
        <v>8080</v>
      </c>
      <c r="B3924" t="s">
        <v>8081</v>
      </c>
      <c r="C3924" t="str">
        <f>IFERROR(VLOOKUP(Table1[[#This Row],[Ticker]],[1]!Table2[[Symbol]:[Industry]],2,FALSE),"-")</f>
        <v>-</v>
      </c>
      <c r="D3924" t="s">
        <v>46</v>
      </c>
      <c r="E3924">
        <v>25.111045319999999</v>
      </c>
      <c r="F3924">
        <v>18.88</v>
      </c>
      <c r="G3924">
        <v>108.01913042789501</v>
      </c>
      <c r="H3924">
        <v>48.401903164923802</v>
      </c>
      <c r="I3924">
        <v>32.798336412198402</v>
      </c>
      <c r="J3924">
        <v>34.925304208279599</v>
      </c>
      <c r="K3924">
        <v>13.547575895390199</v>
      </c>
      <c r="L3924">
        <v>12.1437365573797</v>
      </c>
      <c r="M3924">
        <v>89.948682323294193</v>
      </c>
      <c r="N3924">
        <v>2.3057457375336301</v>
      </c>
      <c r="O3924">
        <v>4.5550847457627102</v>
      </c>
      <c r="P3924">
        <v>151.73333333333301</v>
      </c>
      <c r="Q3924">
        <v>5.515269489855E-2</v>
      </c>
    </row>
    <row r="3925" spans="1:17" hidden="1" x14ac:dyDescent="0.3">
      <c r="A3925" t="s">
        <v>8082</v>
      </c>
      <c r="B3925" t="s">
        <v>8083</v>
      </c>
      <c r="C3925" t="str">
        <f>IFERROR(VLOOKUP(Table1[[#This Row],[Ticker]],[1]!Table2[[Symbol]:[Industry]],2,FALSE),"-")</f>
        <v>-</v>
      </c>
      <c r="D3925" t="s">
        <v>446</v>
      </c>
      <c r="E3925">
        <v>25.107524999999999</v>
      </c>
      <c r="F3925">
        <v>72.430000000000007</v>
      </c>
      <c r="G3925">
        <v>253.66614156089</v>
      </c>
      <c r="H3925">
        <v>-11.667673415430199</v>
      </c>
      <c r="I3925">
        <v>154.629223701673</v>
      </c>
      <c r="J3925">
        <v>22.212623873463698</v>
      </c>
      <c r="K3925">
        <v>68.754821773977696</v>
      </c>
      <c r="L3925">
        <v>46.476769656395199</v>
      </c>
      <c r="M3925">
        <v>62.948738454925902</v>
      </c>
      <c r="N3925">
        <v>1.1257452598508799</v>
      </c>
      <c r="O3925">
        <v>31.644346265359601</v>
      </c>
      <c r="P3925">
        <v>338.969696969697</v>
      </c>
      <c r="Q3925">
        <v>0.14144042934498399</v>
      </c>
    </row>
    <row r="3926" spans="1:17" hidden="1" x14ac:dyDescent="0.3">
      <c r="A3926" t="s">
        <v>8084</v>
      </c>
      <c r="B3926" t="s">
        <v>8085</v>
      </c>
      <c r="C3926" t="str">
        <f>IFERROR(VLOOKUP(Table1[[#This Row],[Ticker]],[1]!Table2[[Symbol]:[Industry]],2,FALSE),"-")</f>
        <v>-</v>
      </c>
      <c r="D3926" t="s">
        <v>632</v>
      </c>
      <c r="E3926">
        <v>25.102273</v>
      </c>
      <c r="F3926">
        <v>71.56</v>
      </c>
      <c r="G3926">
        <v>68.188728833643097</v>
      </c>
      <c r="H3926">
        <v>73.799539236717195</v>
      </c>
      <c r="I3926">
        <v>47.772718861975697</v>
      </c>
      <c r="J3926">
        <v>8.8171340450471796</v>
      </c>
      <c r="K3926">
        <v>51.261122790739101</v>
      </c>
      <c r="L3926">
        <v>44.781790245736403</v>
      </c>
      <c r="M3926">
        <v>77.592042095937003</v>
      </c>
      <c r="N3926">
        <v>3.9643421772379899</v>
      </c>
      <c r="O3926">
        <v>15.972610396869699</v>
      </c>
      <c r="P3926">
        <v>107.902382335851</v>
      </c>
      <c r="Q3926">
        <v>0.10002243332114499</v>
      </c>
    </row>
    <row r="3927" spans="1:17" hidden="1" x14ac:dyDescent="0.3">
      <c r="A3927" t="s">
        <v>8086</v>
      </c>
      <c r="B3927" t="s">
        <v>8087</v>
      </c>
      <c r="C3927" t="str">
        <f>IFERROR(VLOOKUP(Table1[[#This Row],[Ticker]],[1]!Table2[[Symbol]:[Industry]],2,FALSE),"-")</f>
        <v>-</v>
      </c>
      <c r="D3927" t="s">
        <v>51</v>
      </c>
      <c r="E3927">
        <v>25.0676849</v>
      </c>
      <c r="F3927">
        <v>81.099999999999994</v>
      </c>
      <c r="G3927">
        <v>-12.228013002907501</v>
      </c>
      <c r="H3927">
        <v>10.987038153599601</v>
      </c>
      <c r="I3927">
        <v>-4.7253324396082803</v>
      </c>
      <c r="J3927">
        <v>7.0705591994983097</v>
      </c>
      <c r="K3927">
        <v>75.811990278207702</v>
      </c>
      <c r="L3927">
        <v>71.113352013716295</v>
      </c>
      <c r="M3927">
        <v>62.973264670474599</v>
      </c>
      <c r="N3927">
        <v>0.47671296464690999</v>
      </c>
      <c r="O3927">
        <v>29.1615289765721</v>
      </c>
      <c r="P3927">
        <v>44.821428571428498</v>
      </c>
      <c r="Q3927">
        <v>6.4877002355203994E-2</v>
      </c>
    </row>
    <row r="3928" spans="1:17" hidden="1" x14ac:dyDescent="0.3">
      <c r="A3928" t="s">
        <v>8088</v>
      </c>
      <c r="B3928" t="s">
        <v>8089</v>
      </c>
      <c r="C3928" t="str">
        <f>IFERROR(VLOOKUP(Table1[[#This Row],[Ticker]],[1]!Table2[[Symbol]:[Industry]],2,FALSE),"-")</f>
        <v>-</v>
      </c>
      <c r="D3928" t="s">
        <v>51</v>
      </c>
      <c r="E3928">
        <v>24.972417539999999</v>
      </c>
      <c r="F3928">
        <v>38.14</v>
      </c>
      <c r="G3928">
        <v>-40.942633335963997</v>
      </c>
      <c r="H3928">
        <v>-3.63877656661758</v>
      </c>
      <c r="I3928">
        <v>-31.911738800240801</v>
      </c>
      <c r="J3928">
        <v>0.77378832648408202</v>
      </c>
      <c r="K3928">
        <v>39.9353209397295</v>
      </c>
      <c r="L3928">
        <v>42.439963576141302</v>
      </c>
      <c r="M3928">
        <v>46.110041934169402</v>
      </c>
      <c r="N3928">
        <v>1.2420542011876301</v>
      </c>
      <c r="O3928">
        <v>83.534347142108004</v>
      </c>
      <c r="P3928">
        <v>21.853035143769901</v>
      </c>
      <c r="Q3928">
        <v>9.9113788227170006E-3</v>
      </c>
    </row>
    <row r="3929" spans="1:17" hidden="1" x14ac:dyDescent="0.3">
      <c r="A3929" t="s">
        <v>8090</v>
      </c>
      <c r="B3929" t="s">
        <v>8091</v>
      </c>
      <c r="C3929" t="str">
        <f>IFERROR(VLOOKUP(Table1[[#This Row],[Ticker]],[1]!Table2[[Symbol]:[Industry]],2,FALSE),"-")</f>
        <v>-</v>
      </c>
      <c r="D3929" t="s">
        <v>317</v>
      </c>
      <c r="E3929">
        <v>24.944511983999998</v>
      </c>
      <c r="F3929">
        <v>44.12</v>
      </c>
      <c r="G3929">
        <v>372.74144987385398</v>
      </c>
      <c r="H3929">
        <v>50.224459060169998</v>
      </c>
      <c r="I3929">
        <v>246.91972954841</v>
      </c>
      <c r="J3929">
        <v>9.1899273701523096</v>
      </c>
      <c r="K3929">
        <v>28.6837087609841</v>
      </c>
      <c r="L3929">
        <v>17.210539921709302</v>
      </c>
      <c r="M3929">
        <v>99.943366353193397</v>
      </c>
      <c r="N3929">
        <v>2.6846917644560002</v>
      </c>
      <c r="O3929">
        <v>0</v>
      </c>
      <c r="P3929">
        <v>450.81148564294602</v>
      </c>
      <c r="Q3929">
        <v>0.124452621543646</v>
      </c>
    </row>
    <row r="3930" spans="1:17" hidden="1" x14ac:dyDescent="0.3">
      <c r="A3930" t="s">
        <v>8092</v>
      </c>
      <c r="B3930" t="s">
        <v>8093</v>
      </c>
      <c r="C3930" t="str">
        <f>IFERROR(VLOOKUP(Table1[[#This Row],[Ticker]],[1]!Table2[[Symbol]:[Industry]],2,FALSE),"-")</f>
        <v>-</v>
      </c>
      <c r="D3930" t="s">
        <v>303</v>
      </c>
      <c r="E3930">
        <v>24.889154000000001</v>
      </c>
      <c r="F3930">
        <v>23.01</v>
      </c>
      <c r="G3930">
        <v>91.273219089979705</v>
      </c>
      <c r="H3930">
        <v>2.7939393320347601</v>
      </c>
      <c r="I3930">
        <v>-39.901927175099097</v>
      </c>
      <c r="J3930">
        <v>-1.97276932530027</v>
      </c>
      <c r="K3930">
        <v>22.3262143397098</v>
      </c>
      <c r="L3930">
        <v>20.732181009917301</v>
      </c>
      <c r="M3930">
        <v>52.758370593089403</v>
      </c>
      <c r="N3930">
        <v>0.99152512068657195</v>
      </c>
      <c r="O3930">
        <v>40.938722294654497</v>
      </c>
      <c r="P3930">
        <v>129.87012987012901</v>
      </c>
      <c r="Q3930">
        <v>5.0334614582175002E-2</v>
      </c>
    </row>
    <row r="3931" spans="1:17" hidden="1" x14ac:dyDescent="0.3">
      <c r="A3931" t="s">
        <v>8094</v>
      </c>
      <c r="B3931" t="s">
        <v>8095</v>
      </c>
      <c r="C3931" t="str">
        <f>IFERROR(VLOOKUP(Table1[[#This Row],[Ticker]],[1]!Table2[[Symbol]:[Industry]],2,FALSE),"-")</f>
        <v>-</v>
      </c>
      <c r="D3931" t="s">
        <v>528</v>
      </c>
      <c r="E3931">
        <v>24.882577000000001</v>
      </c>
      <c r="F3931">
        <v>108.8</v>
      </c>
      <c r="G3931">
        <v>76.374444010344007</v>
      </c>
      <c r="H3931">
        <v>-15.005797116303</v>
      </c>
      <c r="I3931">
        <v>17.7510542520758</v>
      </c>
      <c r="J3931">
        <v>-4.0012455877072703</v>
      </c>
      <c r="K3931">
        <v>105.641656291697</v>
      </c>
      <c r="L3931">
        <v>91.754476220695196</v>
      </c>
      <c r="M3931">
        <v>49.598418140875303</v>
      </c>
      <c r="N3931">
        <v>0.26730378688328699</v>
      </c>
      <c r="O3931">
        <v>30.15625</v>
      </c>
      <c r="P3931">
        <v>106.60843144701801</v>
      </c>
      <c r="Q3931">
        <v>6.7723692014961007E-2</v>
      </c>
    </row>
    <row r="3932" spans="1:17" hidden="1" x14ac:dyDescent="0.3">
      <c r="A3932" t="s">
        <v>8096</v>
      </c>
      <c r="B3932" t="s">
        <v>8097</v>
      </c>
      <c r="C3932" t="str">
        <f>IFERROR(VLOOKUP(Table1[[#This Row],[Ticker]],[1]!Table2[[Symbol]:[Industry]],2,FALSE),"-")</f>
        <v>-</v>
      </c>
      <c r="D3932" t="s">
        <v>8098</v>
      </c>
      <c r="E3932">
        <v>24.87862608</v>
      </c>
      <c r="F3932">
        <v>17.37</v>
      </c>
      <c r="G3932">
        <v>-27.527635116512201</v>
      </c>
      <c r="H3932">
        <v>-2.34206109843148</v>
      </c>
      <c r="I3932">
        <v>-8.9824551763488198</v>
      </c>
      <c r="J3932">
        <v>0.55584491972244299</v>
      </c>
      <c r="K3932">
        <v>16.781626887303698</v>
      </c>
      <c r="L3932">
        <v>16.950949788532402</v>
      </c>
      <c r="M3932">
        <v>47.151738869975198</v>
      </c>
      <c r="N3932">
        <v>1.3789283347476999</v>
      </c>
      <c r="O3932">
        <v>24.870466321243502</v>
      </c>
      <c r="P3932">
        <v>33.615384615384599</v>
      </c>
      <c r="Q3932">
        <v>-5.9863605681577003E-2</v>
      </c>
    </row>
    <row r="3933" spans="1:17" hidden="1" x14ac:dyDescent="0.3">
      <c r="A3933" t="s">
        <v>8099</v>
      </c>
      <c r="B3933" t="s">
        <v>8100</v>
      </c>
      <c r="C3933" t="str">
        <f>IFERROR(VLOOKUP(Table1[[#This Row],[Ticker]],[1]!Table2[[Symbol]:[Industry]],2,FALSE),"-")</f>
        <v>-</v>
      </c>
      <c r="D3933" t="s">
        <v>300</v>
      </c>
      <c r="E3933">
        <v>24.866832734999999</v>
      </c>
      <c r="F3933">
        <v>12.25</v>
      </c>
      <c r="G3933">
        <v>12.512177877262101</v>
      </c>
      <c r="H3933">
        <v>11.8329344129695</v>
      </c>
      <c r="I3933">
        <v>8.6177573552518894</v>
      </c>
      <c r="J3933">
        <v>3.1527751590473798</v>
      </c>
      <c r="K3933">
        <v>11.0763945646657</v>
      </c>
      <c r="L3933">
        <v>10.343153287687899</v>
      </c>
      <c r="M3933">
        <v>62.891394364503803</v>
      </c>
      <c r="N3933">
        <v>0.45885319094948301</v>
      </c>
      <c r="O3933">
        <v>25.632653061224399</v>
      </c>
      <c r="P3933">
        <v>71.328671328671305</v>
      </c>
    </row>
    <row r="3934" spans="1:17" hidden="1" x14ac:dyDescent="0.3">
      <c r="A3934" t="s">
        <v>8101</v>
      </c>
      <c r="B3934" t="s">
        <v>8102</v>
      </c>
      <c r="C3934" t="str">
        <f>IFERROR(VLOOKUP(Table1[[#This Row],[Ticker]],[1]!Table2[[Symbol]:[Industry]],2,FALSE),"-")</f>
        <v>-</v>
      </c>
      <c r="D3934" t="s">
        <v>21</v>
      </c>
      <c r="E3934">
        <v>24.860452500000001</v>
      </c>
      <c r="F3934">
        <v>2.2799999999999998</v>
      </c>
      <c r="G3934">
        <v>9.2601453569369596</v>
      </c>
      <c r="H3934">
        <v>-3.0496984820856898</v>
      </c>
      <c r="I3934">
        <v>-10.018144585616101</v>
      </c>
      <c r="J3934">
        <v>-4.1563117138251897</v>
      </c>
      <c r="K3934">
        <v>2.3641713174426799</v>
      </c>
      <c r="L3934">
        <v>2.1043558800097601</v>
      </c>
      <c r="M3934">
        <v>44.832683260705302</v>
      </c>
      <c r="N3934">
        <v>1.71418911014662</v>
      </c>
      <c r="O3934">
        <v>60.964912280701697</v>
      </c>
      <c r="P3934">
        <v>101.769911504424</v>
      </c>
      <c r="Q3934">
        <v>6.6799369694800007E-2</v>
      </c>
    </row>
    <row r="3935" spans="1:17" hidden="1" x14ac:dyDescent="0.3">
      <c r="A3935" t="s">
        <v>8103</v>
      </c>
      <c r="B3935" t="s">
        <v>8104</v>
      </c>
      <c r="C3935" t="str">
        <f>IFERROR(VLOOKUP(Table1[[#This Row],[Ticker]],[1]!Table2[[Symbol]:[Industry]],2,FALSE),"-")</f>
        <v>-</v>
      </c>
      <c r="D3935" t="s">
        <v>743</v>
      </c>
      <c r="E3935">
        <v>24.859794348000001</v>
      </c>
      <c r="F3935">
        <v>793.25</v>
      </c>
      <c r="G3935">
        <v>40.264048506955703</v>
      </c>
      <c r="H3935">
        <v>0.44616797216071202</v>
      </c>
      <c r="I3935">
        <v>14.851811753926</v>
      </c>
      <c r="J3935">
        <v>-0.27667094777663798</v>
      </c>
      <c r="K3935">
        <v>762.11547341221706</v>
      </c>
      <c r="L3935">
        <v>666.57144391020597</v>
      </c>
      <c r="M3935">
        <v>42.579740679890797</v>
      </c>
      <c r="N3935">
        <v>0.92805736207210099</v>
      </c>
      <c r="O3935">
        <v>1.7081626221241599</v>
      </c>
      <c r="P3935">
        <v>77.998429260630502</v>
      </c>
      <c r="Q3935">
        <v>-2.2826330923839998E-3</v>
      </c>
    </row>
    <row r="3936" spans="1:17" hidden="1" x14ac:dyDescent="0.3">
      <c r="A3936" t="s">
        <v>8105</v>
      </c>
      <c r="B3936" t="s">
        <v>8106</v>
      </c>
      <c r="C3936" t="str">
        <f>IFERROR(VLOOKUP(Table1[[#This Row],[Ticker]],[1]!Table2[[Symbol]:[Industry]],2,FALSE),"-")</f>
        <v>-</v>
      </c>
      <c r="D3936" t="s">
        <v>632</v>
      </c>
      <c r="E3936">
        <v>24.819890000000001</v>
      </c>
      <c r="F3936">
        <v>1.88</v>
      </c>
      <c r="G3936">
        <v>-9.2514243741449693</v>
      </c>
      <c r="H3936">
        <v>-0.87578543860743996</v>
      </c>
      <c r="I3936">
        <v>-17.2205171318666</v>
      </c>
      <c r="J3936">
        <v>-3.2009260046179402</v>
      </c>
      <c r="K3936">
        <v>1.90307642772179</v>
      </c>
      <c r="L3936">
        <v>1.86054671690392</v>
      </c>
      <c r="M3936">
        <v>42.056198278723102</v>
      </c>
      <c r="N3936">
        <v>0.81103354016129103</v>
      </c>
      <c r="O3936">
        <v>43.6170212765957</v>
      </c>
      <c r="P3936">
        <v>40.298507462686501</v>
      </c>
      <c r="Q3936">
        <v>3.7108671028848003E-2</v>
      </c>
    </row>
    <row r="3937" spans="1:17" hidden="1" x14ac:dyDescent="0.3">
      <c r="A3937" t="s">
        <v>8107</v>
      </c>
      <c r="B3937" t="s">
        <v>8108</v>
      </c>
      <c r="C3937" t="str">
        <f>IFERROR(VLOOKUP(Table1[[#This Row],[Ticker]],[1]!Table2[[Symbol]:[Industry]],2,FALSE),"-")</f>
        <v>-</v>
      </c>
      <c r="D3937" t="s">
        <v>121</v>
      </c>
      <c r="E3937">
        <v>24.78</v>
      </c>
      <c r="F3937">
        <v>7.18</v>
      </c>
      <c r="G3937">
        <v>-25.290940413660898</v>
      </c>
      <c r="H3937">
        <v>-5.8422283916275699</v>
      </c>
      <c r="I3937">
        <v>-44.283375650058296</v>
      </c>
      <c r="J3937">
        <v>-2.3943004600378601</v>
      </c>
      <c r="K3937">
        <v>7.3251897573008602</v>
      </c>
      <c r="L3937">
        <v>8.2747961626707696</v>
      </c>
      <c r="M3937">
        <v>46.392727712630602</v>
      </c>
      <c r="N3937">
        <v>0.79151656306285101</v>
      </c>
      <c r="O3937">
        <v>73.259052924791007</v>
      </c>
      <c r="P3937">
        <v>17.3202614379084</v>
      </c>
      <c r="Q3937">
        <v>1.6593495716306E-2</v>
      </c>
    </row>
    <row r="3938" spans="1:17" hidden="1" x14ac:dyDescent="0.3">
      <c r="A3938" t="s">
        <v>8109</v>
      </c>
      <c r="B3938" t="s">
        <v>8110</v>
      </c>
      <c r="C3938" t="str">
        <f>IFERROR(VLOOKUP(Table1[[#This Row],[Ticker]],[1]!Table2[[Symbol]:[Industry]],2,FALSE),"-")</f>
        <v>-</v>
      </c>
      <c r="D3938" t="s">
        <v>46</v>
      </c>
      <c r="E3938">
        <v>24.749549999999999</v>
      </c>
      <c r="F3938">
        <v>35.1</v>
      </c>
      <c r="G3938">
        <v>-78.448455413281195</v>
      </c>
      <c r="H3938">
        <v>-2.6199714851190699</v>
      </c>
      <c r="I3938">
        <v>-32.7835853068974</v>
      </c>
      <c r="J3938">
        <v>-1.7273056286324999</v>
      </c>
      <c r="K3938">
        <v>34.879090908353298</v>
      </c>
      <c r="M3938">
        <v>53.105660113823603</v>
      </c>
      <c r="N3938">
        <v>0.84057971014492705</v>
      </c>
      <c r="O3938">
        <v>113.390313390313</v>
      </c>
      <c r="P3938">
        <v>11.4285714285714</v>
      </c>
    </row>
    <row r="3939" spans="1:17" hidden="1" x14ac:dyDescent="0.3">
      <c r="A3939" t="s">
        <v>8111</v>
      </c>
      <c r="B3939" t="s">
        <v>8112</v>
      </c>
      <c r="C3939" t="str">
        <f>IFERROR(VLOOKUP(Table1[[#This Row],[Ticker]],[1]!Table2[[Symbol]:[Industry]],2,FALSE),"-")</f>
        <v>-</v>
      </c>
      <c r="D3939" t="s">
        <v>300</v>
      </c>
      <c r="E3939">
        <v>24.73543673</v>
      </c>
      <c r="F3939">
        <v>68.89</v>
      </c>
      <c r="G3939">
        <v>85.5170051130345</v>
      </c>
      <c r="H3939">
        <v>14.4212856910996</v>
      </c>
      <c r="I3939">
        <v>24.2055997066213</v>
      </c>
      <c r="J3939">
        <v>14.1580007951922</v>
      </c>
      <c r="K3939">
        <v>58.477081904652501</v>
      </c>
      <c r="L3939">
        <v>50.354857272516</v>
      </c>
      <c r="M3939">
        <v>79.014568559604896</v>
      </c>
      <c r="N3939">
        <v>2.4583333333333299</v>
      </c>
      <c r="O3939">
        <v>0.26128610828857202</v>
      </c>
      <c r="P3939">
        <v>177.223340040241</v>
      </c>
    </row>
    <row r="3940" spans="1:17" hidden="1" x14ac:dyDescent="0.3">
      <c r="A3940" t="s">
        <v>8113</v>
      </c>
      <c r="B3940" t="s">
        <v>8114</v>
      </c>
      <c r="C3940" t="str">
        <f>IFERROR(VLOOKUP(Table1[[#This Row],[Ticker]],[1]!Table2[[Symbol]:[Industry]],2,FALSE),"-")</f>
        <v>-</v>
      </c>
      <c r="D3940" t="s">
        <v>72</v>
      </c>
      <c r="E3940">
        <v>24.697900499999999</v>
      </c>
      <c r="F3940">
        <v>48</v>
      </c>
      <c r="G3940">
        <v>61.852521580100301</v>
      </c>
      <c r="H3940">
        <v>-3.5358839607749299</v>
      </c>
      <c r="I3940">
        <v>-15.9280609589542</v>
      </c>
      <c r="J3940">
        <v>-2.55595319222788</v>
      </c>
      <c r="K3940">
        <v>50.4304519575538</v>
      </c>
      <c r="L3940">
        <v>44.889829578562299</v>
      </c>
      <c r="M3940">
        <v>37.122671937263704</v>
      </c>
      <c r="N3940">
        <v>0.380091292134831</v>
      </c>
      <c r="O3940">
        <v>41.6666666666666</v>
      </c>
      <c r="P3940">
        <v>108.695652173913</v>
      </c>
      <c r="Q3940">
        <v>7.1854040681784997E-2</v>
      </c>
    </row>
    <row r="3941" spans="1:17" hidden="1" x14ac:dyDescent="0.3">
      <c r="A3941" t="s">
        <v>8115</v>
      </c>
      <c r="B3941" t="s">
        <v>8116</v>
      </c>
      <c r="C3941" t="str">
        <f>IFERROR(VLOOKUP(Table1[[#This Row],[Ticker]],[1]!Table2[[Symbol]:[Industry]],2,FALSE),"-")</f>
        <v>-</v>
      </c>
      <c r="D3941" t="s">
        <v>743</v>
      </c>
      <c r="E3941">
        <v>24.652576575000001</v>
      </c>
      <c r="F3941">
        <v>14.69</v>
      </c>
      <c r="G3941">
        <v>22.306148487775701</v>
      </c>
      <c r="H3941">
        <v>2.6778748314707301</v>
      </c>
      <c r="I3941">
        <v>5.6928210225538702</v>
      </c>
      <c r="J3941">
        <v>0.111798324275973</v>
      </c>
      <c r="K3941">
        <v>13.711462519087901</v>
      </c>
      <c r="L3941">
        <v>12.210436461350501</v>
      </c>
      <c r="M3941">
        <v>43.246163025678499</v>
      </c>
      <c r="N3941">
        <v>0.41312327915008201</v>
      </c>
      <c r="O3941">
        <v>0.34036759700477498</v>
      </c>
      <c r="P3941">
        <v>77.629987908101498</v>
      </c>
    </row>
    <row r="3942" spans="1:17" hidden="1" x14ac:dyDescent="0.3">
      <c r="A3942" t="s">
        <v>8117</v>
      </c>
      <c r="B3942" t="s">
        <v>8118</v>
      </c>
      <c r="C3942" t="str">
        <f>IFERROR(VLOOKUP(Table1[[#This Row],[Ticker]],[1]!Table2[[Symbol]:[Industry]],2,FALSE),"-")</f>
        <v>-</v>
      </c>
      <c r="D3942" t="s">
        <v>46</v>
      </c>
      <c r="E3942">
        <v>24.641919999999999</v>
      </c>
      <c r="F3942">
        <v>27.7</v>
      </c>
      <c r="G3942">
        <v>96.7279873288971</v>
      </c>
      <c r="H3942">
        <v>-1.5926313167436299</v>
      </c>
      <c r="I3942">
        <v>140.70207318101501</v>
      </c>
      <c r="J3942">
        <v>-1.1390703345148501</v>
      </c>
      <c r="K3942">
        <v>26.494048557945099</v>
      </c>
      <c r="L3942">
        <v>19.973215696980301</v>
      </c>
      <c r="M3942">
        <v>65.313575457711593</v>
      </c>
      <c r="N3942">
        <v>5.9475806451612899E-2</v>
      </c>
      <c r="O3942">
        <v>2.3104693140794299</v>
      </c>
      <c r="P3942">
        <v>240.71340713407099</v>
      </c>
    </row>
    <row r="3943" spans="1:17" hidden="1" x14ac:dyDescent="0.3">
      <c r="A3943" t="s">
        <v>8119</v>
      </c>
      <c r="B3943" t="s">
        <v>8120</v>
      </c>
      <c r="C3943" t="str">
        <f>IFERROR(VLOOKUP(Table1[[#This Row],[Ticker]],[1]!Table2[[Symbol]:[Industry]],2,FALSE),"-")</f>
        <v>-</v>
      </c>
      <c r="D3943" t="s">
        <v>938</v>
      </c>
      <c r="E3943">
        <v>24.638065885</v>
      </c>
      <c r="F3943">
        <v>22.88</v>
      </c>
      <c r="G3943">
        <v>125.30821888115</v>
      </c>
      <c r="H3943">
        <v>-18.992275605021899</v>
      </c>
      <c r="I3943">
        <v>-35.231181902574001</v>
      </c>
      <c r="J3943">
        <v>7.7643501886239701</v>
      </c>
      <c r="K3943">
        <v>24.462349423911601</v>
      </c>
      <c r="L3943">
        <v>25.107397018699501</v>
      </c>
      <c r="M3943">
        <v>49.618478110862199</v>
      </c>
      <c r="N3943">
        <v>1.02799401197604</v>
      </c>
      <c r="O3943">
        <v>76.617132867132796</v>
      </c>
      <c r="P3943">
        <v>168.22977725673999</v>
      </c>
      <c r="Q3943">
        <v>9.5383439285726998E-2</v>
      </c>
    </row>
    <row r="3944" spans="1:17" hidden="1" x14ac:dyDescent="0.3">
      <c r="A3944" t="s">
        <v>8121</v>
      </c>
      <c r="B3944" t="s">
        <v>8122</v>
      </c>
      <c r="C3944" t="str">
        <f>IFERROR(VLOOKUP(Table1[[#This Row],[Ticker]],[1]!Table2[[Symbol]:[Industry]],2,FALSE),"-")</f>
        <v>-</v>
      </c>
      <c r="D3944" t="s">
        <v>139</v>
      </c>
      <c r="E3944">
        <v>24.606103999999998</v>
      </c>
      <c r="F3944">
        <v>43.93</v>
      </c>
      <c r="G3944">
        <v>53.2774217797011</v>
      </c>
      <c r="H3944">
        <v>62.3067418624846</v>
      </c>
      <c r="I3944">
        <v>151.79236322558799</v>
      </c>
      <c r="J3944">
        <v>26.421905275241201</v>
      </c>
      <c r="K3944">
        <v>28.691668857867</v>
      </c>
      <c r="L3944">
        <v>22.922531176381</v>
      </c>
      <c r="M3944">
        <v>96.926288591765399</v>
      </c>
      <c r="N3944">
        <v>3.09711575737213</v>
      </c>
      <c r="O3944">
        <v>0</v>
      </c>
      <c r="P3944">
        <v>237.40399385560599</v>
      </c>
      <c r="Q3944">
        <v>0.111055414391285</v>
      </c>
    </row>
    <row r="3945" spans="1:17" hidden="1" x14ac:dyDescent="0.3">
      <c r="A3945" t="s">
        <v>8123</v>
      </c>
      <c r="B3945" t="s">
        <v>8124</v>
      </c>
      <c r="C3945" t="str">
        <f>IFERROR(VLOOKUP(Table1[[#This Row],[Ticker]],[1]!Table2[[Symbol]:[Industry]],2,FALSE),"-")</f>
        <v>-</v>
      </c>
      <c r="D3945" t="s">
        <v>359</v>
      </c>
      <c r="E3945">
        <v>24.6</v>
      </c>
      <c r="F3945">
        <v>82</v>
      </c>
      <c r="G3945">
        <v>72.206198462788194</v>
      </c>
      <c r="H3945">
        <v>12.855143826302401</v>
      </c>
      <c r="I3945">
        <v>-22.538322256221601</v>
      </c>
      <c r="J3945">
        <v>-2.1052539093940701</v>
      </c>
      <c r="K3945">
        <v>78.053418258437404</v>
      </c>
      <c r="L3945">
        <v>68.806627682582004</v>
      </c>
      <c r="M3945">
        <v>58.472298854225301</v>
      </c>
      <c r="N3945">
        <v>1.19416670930768</v>
      </c>
      <c r="O3945">
        <v>20.658536585365798</v>
      </c>
      <c r="P3945">
        <v>127.777777777777</v>
      </c>
      <c r="Q3945">
        <v>5.4675785391562003E-2</v>
      </c>
    </row>
    <row r="3946" spans="1:17" hidden="1" x14ac:dyDescent="0.3">
      <c r="A3946" t="s">
        <v>8125</v>
      </c>
      <c r="B3946" t="s">
        <v>8126</v>
      </c>
      <c r="C3946" t="str">
        <f>IFERROR(VLOOKUP(Table1[[#This Row],[Ticker]],[1]!Table2[[Symbol]:[Industry]],2,FALSE),"-")</f>
        <v>-</v>
      </c>
      <c r="D3946" t="s">
        <v>971</v>
      </c>
      <c r="E3946">
        <v>24.597719999999999</v>
      </c>
      <c r="F3946">
        <v>12.17</v>
      </c>
      <c r="G3946">
        <v>-41.5976999636637</v>
      </c>
      <c r="H3946">
        <v>16.9324337394747</v>
      </c>
      <c r="I3946">
        <v>-29.672494209640501</v>
      </c>
      <c r="J3946">
        <v>3.7389784459729398</v>
      </c>
      <c r="K3946">
        <v>10.7238891940667</v>
      </c>
      <c r="L3946">
        <v>11.9201544784601</v>
      </c>
      <c r="M3946">
        <v>63.662611879823402</v>
      </c>
      <c r="N3946">
        <v>2.6474323376408999</v>
      </c>
      <c r="O3946">
        <v>44.617912900575199</v>
      </c>
      <c r="P3946">
        <v>48.233861144945102</v>
      </c>
      <c r="Q3946">
        <v>-5.5029130925731001E-2</v>
      </c>
    </row>
    <row r="3947" spans="1:17" hidden="1" x14ac:dyDescent="0.3">
      <c r="A3947" t="s">
        <v>8127</v>
      </c>
      <c r="B3947" t="s">
        <v>8128</v>
      </c>
      <c r="C3947" t="str">
        <f>IFERROR(VLOOKUP(Table1[[#This Row],[Ticker]],[1]!Table2[[Symbol]:[Industry]],2,FALSE),"-")</f>
        <v>-</v>
      </c>
      <c r="D3947" t="s">
        <v>632</v>
      </c>
      <c r="E3947">
        <v>24.546376800000001</v>
      </c>
      <c r="F3947">
        <v>3.2</v>
      </c>
      <c r="G3947">
        <v>-9.0095279058333908</v>
      </c>
      <c r="H3947">
        <v>3.5545943082279901</v>
      </c>
      <c r="I3947">
        <v>-25.238844737823101</v>
      </c>
      <c r="J3947">
        <v>-11.9498811453256</v>
      </c>
      <c r="K3947">
        <v>3.2088689289353201</v>
      </c>
      <c r="L3947">
        <v>3.1478263191150702</v>
      </c>
      <c r="M3947">
        <v>49.629927574070301</v>
      </c>
      <c r="N3947">
        <v>1.3030461469152901</v>
      </c>
      <c r="O3947">
        <v>41.562499999999901</v>
      </c>
      <c r="P3947">
        <v>32.7800829875518</v>
      </c>
      <c r="Q3947">
        <v>5.0271983290904002E-2</v>
      </c>
    </row>
    <row r="3948" spans="1:17" hidden="1" x14ac:dyDescent="0.3">
      <c r="A3948" t="s">
        <v>8129</v>
      </c>
      <c r="B3948" t="s">
        <v>8130</v>
      </c>
      <c r="C3948" t="str">
        <f>IFERROR(VLOOKUP(Table1[[#This Row],[Ticker]],[1]!Table2[[Symbol]:[Industry]],2,FALSE),"-")</f>
        <v>-</v>
      </c>
      <c r="D3948" t="s">
        <v>528</v>
      </c>
      <c r="E3948">
        <v>24.515599999999999</v>
      </c>
      <c r="F3948">
        <v>18.34</v>
      </c>
      <c r="G3948">
        <v>19.950040827320201</v>
      </c>
      <c r="H3948">
        <v>6.1212991094975298</v>
      </c>
      <c r="I3948">
        <v>-14.9925984915768</v>
      </c>
      <c r="J3948">
        <v>-1.9498811453256499</v>
      </c>
      <c r="K3948">
        <v>17.504175068986601</v>
      </c>
      <c r="L3948">
        <v>17.484921021320599</v>
      </c>
      <c r="M3948">
        <v>64.389966369067295</v>
      </c>
      <c r="N3948">
        <v>1.39368549417738</v>
      </c>
      <c r="O3948">
        <v>81.297709923664101</v>
      </c>
      <c r="P3948">
        <v>53.472803347280298</v>
      </c>
      <c r="Q3948">
        <v>1.3478899013910001E-2</v>
      </c>
    </row>
    <row r="3949" spans="1:17" hidden="1" x14ac:dyDescent="0.3">
      <c r="A3949" t="s">
        <v>8131</v>
      </c>
      <c r="B3949" t="s">
        <v>8132</v>
      </c>
      <c r="C3949" t="str">
        <f>IFERROR(VLOOKUP(Table1[[#This Row],[Ticker]],[1]!Table2[[Symbol]:[Industry]],2,FALSE),"-")</f>
        <v>-</v>
      </c>
      <c r="D3949" t="s">
        <v>7085</v>
      </c>
      <c r="E3949">
        <v>24.45795</v>
      </c>
      <c r="F3949">
        <v>95.65</v>
      </c>
      <c r="G3949">
        <v>4.0119788892582999</v>
      </c>
      <c r="H3949">
        <v>7.8173963795743804</v>
      </c>
      <c r="I3949">
        <v>14.9545875608723</v>
      </c>
      <c r="J3949">
        <v>-4.8148004452902704</v>
      </c>
      <c r="K3949">
        <v>83.305399346887498</v>
      </c>
      <c r="L3949">
        <v>83.402305106169507</v>
      </c>
      <c r="M3949">
        <v>67.882203974667902</v>
      </c>
      <c r="N3949">
        <v>2.01694444444444</v>
      </c>
      <c r="O3949">
        <v>20.230005227391501</v>
      </c>
      <c r="P3949">
        <v>91.3</v>
      </c>
      <c r="Q3949">
        <v>4.3699193630494002E-2</v>
      </c>
    </row>
    <row r="3950" spans="1:17" hidden="1" x14ac:dyDescent="0.3">
      <c r="A3950" t="s">
        <v>8133</v>
      </c>
      <c r="B3950" t="s">
        <v>8134</v>
      </c>
      <c r="C3950" t="str">
        <f>IFERROR(VLOOKUP(Table1[[#This Row],[Ticker]],[1]!Table2[[Symbol]:[Industry]],2,FALSE),"-")</f>
        <v>-</v>
      </c>
      <c r="D3950" t="s">
        <v>127</v>
      </c>
      <c r="E3950">
        <v>24.423317879999999</v>
      </c>
      <c r="F3950">
        <v>16.399999999999999</v>
      </c>
      <c r="G3950">
        <v>-5.5931859894901201</v>
      </c>
      <c r="H3950">
        <v>-1.87035303188851</v>
      </c>
      <c r="I3950">
        <v>-12.2495918825592</v>
      </c>
      <c r="J3950">
        <v>1.0670674632677399</v>
      </c>
      <c r="K3950">
        <v>20.078539679257499</v>
      </c>
      <c r="L3950">
        <v>20.567302919445201</v>
      </c>
      <c r="M3950">
        <v>33.686981725690302</v>
      </c>
      <c r="N3950">
        <v>1</v>
      </c>
      <c r="Q3950">
        <v>-3.2586267451102997E-2</v>
      </c>
    </row>
    <row r="3951" spans="1:17" hidden="1" x14ac:dyDescent="0.3">
      <c r="A3951" t="s">
        <v>8135</v>
      </c>
      <c r="B3951" t="s">
        <v>8136</v>
      </c>
      <c r="C3951" t="str">
        <f>IFERROR(VLOOKUP(Table1[[#This Row],[Ticker]],[1]!Table2[[Symbol]:[Industry]],2,FALSE),"-")</f>
        <v>-</v>
      </c>
      <c r="D3951" t="s">
        <v>226</v>
      </c>
      <c r="E3951">
        <v>24.389292999999999</v>
      </c>
      <c r="F3951">
        <v>34.49</v>
      </c>
      <c r="G3951">
        <v>415.10147391240201</v>
      </c>
      <c r="H3951">
        <v>50.106357418535403</v>
      </c>
      <c r="I3951">
        <v>208.51024579330601</v>
      </c>
      <c r="J3951">
        <v>9.2035071532502393</v>
      </c>
      <c r="K3951">
        <v>23.5059194800168</v>
      </c>
      <c r="L3951">
        <v>14.368391196769799</v>
      </c>
      <c r="M3951">
        <v>99.999542968880405</v>
      </c>
      <c r="N3951">
        <v>1.35852512305772</v>
      </c>
      <c r="O3951">
        <v>0</v>
      </c>
      <c r="P3951">
        <v>477.72194304857601</v>
      </c>
      <c r="Q3951">
        <v>0.15997493194755999</v>
      </c>
    </row>
    <row r="3952" spans="1:17" hidden="1" x14ac:dyDescent="0.3">
      <c r="A3952" t="s">
        <v>8137</v>
      </c>
      <c r="B3952" t="s">
        <v>8138</v>
      </c>
      <c r="C3952" t="str">
        <f>IFERROR(VLOOKUP(Table1[[#This Row],[Ticker]],[1]!Table2[[Symbol]:[Industry]],2,FALSE),"-")</f>
        <v>-</v>
      </c>
      <c r="D3952" t="s">
        <v>632</v>
      </c>
      <c r="E3952">
        <v>24.360035642</v>
      </c>
      <c r="F3952">
        <v>26.91</v>
      </c>
      <c r="G3952">
        <v>4.7857551130345097</v>
      </c>
      <c r="H3952">
        <v>1.41846073764892</v>
      </c>
      <c r="I3952">
        <v>-24.7257402712303</v>
      </c>
      <c r="J3952">
        <v>-0.81764176308628</v>
      </c>
      <c r="K3952">
        <v>28.445251945467302</v>
      </c>
      <c r="L3952">
        <v>29.1031286392497</v>
      </c>
      <c r="M3952">
        <v>51.221353318750403</v>
      </c>
      <c r="N3952">
        <v>0.35920905912509599</v>
      </c>
      <c r="O3952">
        <v>54.403567447045603</v>
      </c>
      <c r="P3952">
        <v>87.526132404181098</v>
      </c>
      <c r="Q3952">
        <v>0.10693367066147701</v>
      </c>
    </row>
    <row r="3953" spans="1:17" hidden="1" x14ac:dyDescent="0.3">
      <c r="A3953" t="s">
        <v>8139</v>
      </c>
      <c r="B3953" t="s">
        <v>8140</v>
      </c>
      <c r="C3953" t="str">
        <f>IFERROR(VLOOKUP(Table1[[#This Row],[Ticker]],[1]!Table2[[Symbol]:[Industry]],2,FALSE),"-")</f>
        <v>-</v>
      </c>
      <c r="D3953" t="s">
        <v>412</v>
      </c>
      <c r="E3953">
        <v>24.359097599999998</v>
      </c>
      <c r="F3953">
        <v>36.4</v>
      </c>
      <c r="G3953">
        <v>31.155295342919501</v>
      </c>
      <c r="H3953">
        <v>23.324214561392498</v>
      </c>
      <c r="I3953">
        <v>89.679657190757098</v>
      </c>
      <c r="J3953">
        <v>17.146643951199401</v>
      </c>
      <c r="K3953">
        <v>29.6684519610892</v>
      </c>
      <c r="L3953">
        <v>20.720115682349501</v>
      </c>
      <c r="M3953">
        <v>95.150369492306496</v>
      </c>
      <c r="N3953">
        <v>1.32360985646893</v>
      </c>
      <c r="O3953">
        <v>7.4725274725274602</v>
      </c>
      <c r="P3953">
        <v>187.97468354430299</v>
      </c>
      <c r="Q3953">
        <v>0.19241399299969</v>
      </c>
    </row>
    <row r="3954" spans="1:17" hidden="1" x14ac:dyDescent="0.3">
      <c r="A3954" t="s">
        <v>8141</v>
      </c>
      <c r="B3954" t="s">
        <v>8142</v>
      </c>
      <c r="C3954" t="str">
        <f>IFERROR(VLOOKUP(Table1[[#This Row],[Ticker]],[1]!Table2[[Symbol]:[Industry]],2,FALSE),"-")</f>
        <v>-</v>
      </c>
      <c r="E3954">
        <v>24.313300000000002</v>
      </c>
      <c r="F3954">
        <v>79.45</v>
      </c>
      <c r="G3954">
        <v>211.956185220561</v>
      </c>
      <c r="H3954">
        <v>-7.5067378195598096</v>
      </c>
      <c r="I3954">
        <v>97.175457862649594</v>
      </c>
      <c r="J3954">
        <v>9.4659219091743392</v>
      </c>
      <c r="K3954">
        <v>80.908710442371898</v>
      </c>
      <c r="L3954">
        <v>63.319061083257097</v>
      </c>
      <c r="M3954">
        <v>55.654256301509697</v>
      </c>
      <c r="N3954">
        <v>0.94129643605869995</v>
      </c>
      <c r="O3954">
        <v>27.967275015733101</v>
      </c>
      <c r="P3954">
        <v>241.720430107526</v>
      </c>
      <c r="Q3954">
        <v>9.0312793094862995E-2</v>
      </c>
    </row>
    <row r="3955" spans="1:17" hidden="1" x14ac:dyDescent="0.3">
      <c r="A3955" t="s">
        <v>8143</v>
      </c>
      <c r="B3955" t="s">
        <v>8144</v>
      </c>
      <c r="C3955" t="str">
        <f>IFERROR(VLOOKUP(Table1[[#This Row],[Ticker]],[1]!Table2[[Symbol]:[Industry]],2,FALSE),"-")</f>
        <v>-</v>
      </c>
      <c r="D3955" t="s">
        <v>740</v>
      </c>
      <c r="E3955">
        <v>24.31</v>
      </c>
      <c r="F3955">
        <v>22.1</v>
      </c>
      <c r="G3955">
        <v>-38.139037590116303</v>
      </c>
      <c r="H3955">
        <v>-0.87578543860743996</v>
      </c>
      <c r="I3955">
        <v>11.583301640637201</v>
      </c>
      <c r="J3955">
        <v>-1.1390703345148501</v>
      </c>
      <c r="K3955">
        <v>21.751733558414902</v>
      </c>
      <c r="L3955">
        <v>21.344131619938199</v>
      </c>
      <c r="M3955">
        <v>99.991342128637498</v>
      </c>
      <c r="N3955">
        <v>0</v>
      </c>
      <c r="O3955">
        <v>22.171945701357402</v>
      </c>
      <c r="P3955">
        <v>35.582822085889497</v>
      </c>
    </row>
    <row r="3956" spans="1:17" hidden="1" x14ac:dyDescent="0.3">
      <c r="A3956" t="s">
        <v>8145</v>
      </c>
      <c r="B3956" t="s">
        <v>8146</v>
      </c>
      <c r="C3956" t="str">
        <f>IFERROR(VLOOKUP(Table1[[#This Row],[Ticker]],[1]!Table2[[Symbol]:[Industry]],2,FALSE),"-")</f>
        <v>-</v>
      </c>
      <c r="D3956" t="s">
        <v>54</v>
      </c>
      <c r="E3956">
        <v>24.254999999999999</v>
      </c>
      <c r="F3956">
        <v>990</v>
      </c>
      <c r="G3956">
        <v>-19.408654651763101</v>
      </c>
      <c r="H3956">
        <v>4.5667537029411802</v>
      </c>
      <c r="I3956">
        <v>-8.6851944851634002</v>
      </c>
      <c r="J3956">
        <v>-1.1390703345148501</v>
      </c>
      <c r="K3956">
        <v>956.96876652044102</v>
      </c>
      <c r="L3956">
        <v>911.80714411835902</v>
      </c>
      <c r="M3956">
        <v>100</v>
      </c>
      <c r="N3956">
        <v>0</v>
      </c>
      <c r="O3956">
        <v>2.5656565656565702</v>
      </c>
      <c r="P3956">
        <v>10.3555902352023</v>
      </c>
    </row>
    <row r="3957" spans="1:17" hidden="1" x14ac:dyDescent="0.3">
      <c r="A3957" t="s">
        <v>8147</v>
      </c>
      <c r="B3957" t="s">
        <v>8148</v>
      </c>
      <c r="C3957" t="str">
        <f>IFERROR(VLOOKUP(Table1[[#This Row],[Ticker]],[1]!Table2[[Symbol]:[Industry]],2,FALSE),"-")</f>
        <v>-</v>
      </c>
      <c r="E3957">
        <v>24.173856000000001</v>
      </c>
      <c r="F3957">
        <v>22.35</v>
      </c>
      <c r="G3957">
        <v>18.4453041846525</v>
      </c>
      <c r="H3957">
        <v>1.8293956709753101</v>
      </c>
      <c r="I3957">
        <v>-12.5368245358029</v>
      </c>
      <c r="J3957">
        <v>0.26427959758111302</v>
      </c>
      <c r="K3957">
        <v>22.300334817293301</v>
      </c>
      <c r="L3957">
        <v>21.7887323875688</v>
      </c>
      <c r="M3957">
        <v>58.237232003469998</v>
      </c>
      <c r="N3957">
        <v>0.84792859903721096</v>
      </c>
      <c r="O3957">
        <v>38.6129753914988</v>
      </c>
      <c r="P3957">
        <v>55.100624566273403</v>
      </c>
      <c r="Q3957">
        <v>1.9614469382743999E-2</v>
      </c>
    </row>
    <row r="3958" spans="1:17" hidden="1" x14ac:dyDescent="0.3">
      <c r="A3958" t="s">
        <v>8149</v>
      </c>
      <c r="B3958" t="s">
        <v>8150</v>
      </c>
      <c r="C3958" t="str">
        <f>IFERROR(VLOOKUP(Table1[[#This Row],[Ticker]],[1]!Table2[[Symbol]:[Industry]],2,FALSE),"-")</f>
        <v>-</v>
      </c>
      <c r="D3958" t="s">
        <v>46</v>
      </c>
      <c r="E3958">
        <v>24.154396409</v>
      </c>
      <c r="F3958">
        <v>1.43</v>
      </c>
      <c r="G3958">
        <v>-53.007488130208699</v>
      </c>
      <c r="H3958">
        <v>-0.87578543860743996</v>
      </c>
      <c r="I3958">
        <v>-39.258623679068002</v>
      </c>
      <c r="J3958">
        <v>-2.5183806793424299</v>
      </c>
      <c r="K3958">
        <v>1.46897355057402</v>
      </c>
      <c r="L3958">
        <v>1.80117963230283</v>
      </c>
      <c r="M3958">
        <v>53.416965099875497</v>
      </c>
      <c r="N3958">
        <v>0.42701248143980303</v>
      </c>
      <c r="O3958">
        <v>151.74825174825099</v>
      </c>
      <c r="P3958">
        <v>10.852713178294501</v>
      </c>
      <c r="Q3958">
        <v>4.7230075297447001E-2</v>
      </c>
    </row>
    <row r="3959" spans="1:17" hidden="1" x14ac:dyDescent="0.3">
      <c r="A3959" t="s">
        <v>8151</v>
      </c>
      <c r="B3959" t="s">
        <v>8152</v>
      </c>
      <c r="C3959" t="str">
        <f>IFERROR(VLOOKUP(Table1[[#This Row],[Ticker]],[1]!Table2[[Symbol]:[Industry]],2,FALSE),"-")</f>
        <v>-</v>
      </c>
      <c r="E3959">
        <v>24.044374999999999</v>
      </c>
      <c r="F3959">
        <v>5.01</v>
      </c>
      <c r="G3959">
        <v>-13.7920226647432</v>
      </c>
      <c r="H3959">
        <v>-23.489588669150699</v>
      </c>
      <c r="I3959">
        <v>-48.637537548280598</v>
      </c>
      <c r="J3959">
        <v>-11.053600249044701</v>
      </c>
      <c r="K3959">
        <v>6.2898638988224702</v>
      </c>
      <c r="L3959">
        <v>5.2708181245773504</v>
      </c>
      <c r="M3959">
        <v>19.123947873127499</v>
      </c>
      <c r="N3959">
        <v>0.55305225472273001</v>
      </c>
      <c r="O3959">
        <v>74.850299401197603</v>
      </c>
      <c r="P3959">
        <v>15.9722222222222</v>
      </c>
    </row>
    <row r="3960" spans="1:17" hidden="1" x14ac:dyDescent="0.3">
      <c r="A3960" t="s">
        <v>8153</v>
      </c>
      <c r="B3960" t="s">
        <v>8154</v>
      </c>
      <c r="C3960" t="str">
        <f>IFERROR(VLOOKUP(Table1[[#This Row],[Ticker]],[1]!Table2[[Symbol]:[Industry]],2,FALSE),"-")</f>
        <v>-</v>
      </c>
      <c r="D3960" t="s">
        <v>5878</v>
      </c>
      <c r="E3960">
        <v>24.03</v>
      </c>
      <c r="F3960">
        <v>40.1</v>
      </c>
      <c r="G3960">
        <v>-27.4683265196185</v>
      </c>
      <c r="H3960">
        <v>-9.3538475958286504</v>
      </c>
      <c r="I3960">
        <v>-22.028514517846599</v>
      </c>
      <c r="J3960">
        <v>4.2834092653798397</v>
      </c>
      <c r="K3960">
        <v>41.308106344159903</v>
      </c>
      <c r="L3960">
        <v>43.432271699721397</v>
      </c>
      <c r="M3960">
        <v>52.184748947743003</v>
      </c>
      <c r="N3960">
        <v>1.7022441063251901</v>
      </c>
      <c r="O3960">
        <v>60.573566084787998</v>
      </c>
      <c r="P3960">
        <v>19.132501485442599</v>
      </c>
      <c r="Q3960">
        <v>4.7036782508010001E-2</v>
      </c>
    </row>
    <row r="3961" spans="1:17" hidden="1" x14ac:dyDescent="0.3">
      <c r="A3961" t="s">
        <v>8155</v>
      </c>
      <c r="B3961" t="s">
        <v>8156</v>
      </c>
      <c r="C3961" t="str">
        <f>IFERROR(VLOOKUP(Table1[[#This Row],[Ticker]],[1]!Table2[[Symbol]:[Industry]],2,FALSE),"-")</f>
        <v>-</v>
      </c>
      <c r="D3961" t="s">
        <v>1092</v>
      </c>
      <c r="E3961">
        <v>23.939589080000001</v>
      </c>
      <c r="F3961">
        <v>5.88</v>
      </c>
      <c r="G3961">
        <v>-96.067969815332205</v>
      </c>
      <c r="H3961">
        <v>-28.900476796632098</v>
      </c>
      <c r="I3961">
        <v>-83.740136727487197</v>
      </c>
      <c r="J3961">
        <v>-5.5652998427115596</v>
      </c>
      <c r="K3961">
        <v>8.78367957121087</v>
      </c>
      <c r="L3961">
        <v>15.1620510308282</v>
      </c>
      <c r="M3961">
        <v>25.817862154523901</v>
      </c>
      <c r="N3961">
        <v>1.2984283091881501</v>
      </c>
      <c r="O3961">
        <v>331.97278911564598</v>
      </c>
      <c r="P3961">
        <v>6.5217391304347796</v>
      </c>
      <c r="Q3961">
        <v>5.2988370126472999E-2</v>
      </c>
    </row>
    <row r="3962" spans="1:17" hidden="1" x14ac:dyDescent="0.3">
      <c r="A3962" t="s">
        <v>8157</v>
      </c>
      <c r="B3962" t="s">
        <v>8158</v>
      </c>
      <c r="C3962" t="str">
        <f>IFERROR(VLOOKUP(Table1[[#This Row],[Ticker]],[1]!Table2[[Symbol]:[Industry]],2,FALSE),"-")</f>
        <v>-</v>
      </c>
      <c r="D3962" t="s">
        <v>561</v>
      </c>
      <c r="E3962">
        <v>23.850999999999999</v>
      </c>
      <c r="F3962">
        <v>51.85</v>
      </c>
      <c r="G3962">
        <v>-54.048707503787902</v>
      </c>
      <c r="H3962">
        <v>-5.9471878553046098</v>
      </c>
      <c r="I3962">
        <v>-22.341576784793101</v>
      </c>
      <c r="J3962">
        <v>-1.4083528888522201</v>
      </c>
      <c r="K3962">
        <v>53.773722522847997</v>
      </c>
      <c r="L3962">
        <v>55.761679330366199</v>
      </c>
      <c r="M3962">
        <v>45.921391910954497</v>
      </c>
      <c r="N3962">
        <v>0.60355673984823</v>
      </c>
      <c r="O3962">
        <v>41.272902603664399</v>
      </c>
      <c r="P3962">
        <v>17.360796740606599</v>
      </c>
      <c r="Q3962">
        <v>-5.5969987307490001E-3</v>
      </c>
    </row>
    <row r="3963" spans="1:17" hidden="1" x14ac:dyDescent="0.3">
      <c r="A3963" t="s">
        <v>8159</v>
      </c>
      <c r="B3963" t="s">
        <v>8160</v>
      </c>
      <c r="C3963" t="str">
        <f>IFERROR(VLOOKUP(Table1[[#This Row],[Ticker]],[1]!Table2[[Symbol]:[Industry]],2,FALSE),"-")</f>
        <v>-</v>
      </c>
      <c r="D3963" t="s">
        <v>139</v>
      </c>
      <c r="E3963">
        <v>23.836787999999999</v>
      </c>
      <c r="F3963">
        <v>91.8</v>
      </c>
      <c r="G3963">
        <v>-58.435573558294102</v>
      </c>
      <c r="H3963">
        <v>-0.87578543860743996</v>
      </c>
      <c r="I3963">
        <v>-33.601417837238301</v>
      </c>
      <c r="J3963">
        <v>-1.1390703345148501</v>
      </c>
      <c r="K3963">
        <v>96.747288547794</v>
      </c>
      <c r="L3963">
        <v>112.430635088297</v>
      </c>
      <c r="M3963">
        <v>2.8531620086240999</v>
      </c>
      <c r="N3963">
        <v>0</v>
      </c>
      <c r="O3963">
        <v>46.405228758169898</v>
      </c>
      <c r="P3963">
        <v>0</v>
      </c>
    </row>
    <row r="3964" spans="1:17" hidden="1" x14ac:dyDescent="0.3">
      <c r="A3964" t="s">
        <v>8161</v>
      </c>
      <c r="B3964" t="s">
        <v>8162</v>
      </c>
      <c r="C3964" t="str">
        <f>IFERROR(VLOOKUP(Table1[[#This Row],[Ticker]],[1]!Table2[[Symbol]:[Industry]],2,FALSE),"-")</f>
        <v>-</v>
      </c>
      <c r="D3964" t="s">
        <v>412</v>
      </c>
      <c r="E3964">
        <v>23.802510000000002</v>
      </c>
      <c r="F3964">
        <v>47.51</v>
      </c>
      <c r="G3964">
        <v>232.354657552058</v>
      </c>
      <c r="H3964">
        <v>-0.87578543860743996</v>
      </c>
      <c r="I3964">
        <v>-14.127733626712001</v>
      </c>
      <c r="J3964">
        <v>-1.1390703345148501</v>
      </c>
      <c r="K3964">
        <v>47.493797953518801</v>
      </c>
      <c r="L3964">
        <v>44.1900830837019</v>
      </c>
      <c r="M3964">
        <v>100</v>
      </c>
      <c r="O3964">
        <v>0</v>
      </c>
      <c r="P3964">
        <v>262.118902439024</v>
      </c>
    </row>
    <row r="3965" spans="1:17" hidden="1" x14ac:dyDescent="0.3">
      <c r="A3965" t="s">
        <v>8163</v>
      </c>
      <c r="B3965" t="s">
        <v>8164</v>
      </c>
      <c r="C3965" t="str">
        <f>IFERROR(VLOOKUP(Table1[[#This Row],[Ticker]],[1]!Table2[[Symbol]:[Industry]],2,FALSE),"-")</f>
        <v>-</v>
      </c>
      <c r="D3965" t="s">
        <v>528</v>
      </c>
      <c r="E3965">
        <v>23.793455999999999</v>
      </c>
      <c r="F3965">
        <v>41.43</v>
      </c>
      <c r="G3965">
        <v>104.171384700838</v>
      </c>
      <c r="H3965">
        <v>-13.919263699477</v>
      </c>
      <c r="I3965">
        <v>-64.894222040259194</v>
      </c>
      <c r="J3965">
        <v>14.467866081670101</v>
      </c>
      <c r="K3965">
        <v>41.782041302565197</v>
      </c>
      <c r="L3965">
        <v>42.597328962436499</v>
      </c>
      <c r="M3965">
        <v>65.019590805518902</v>
      </c>
      <c r="N3965">
        <v>1.24979785913563</v>
      </c>
      <c r="O3965">
        <v>115.52015447743101</v>
      </c>
      <c r="P3965">
        <v>139.34142114384699</v>
      </c>
      <c r="Q3965">
        <v>8.4670376345389001E-2</v>
      </c>
    </row>
    <row r="3966" spans="1:17" hidden="1" x14ac:dyDescent="0.3">
      <c r="A3966" t="s">
        <v>8165</v>
      </c>
      <c r="B3966" t="s">
        <v>8166</v>
      </c>
      <c r="C3966" t="str">
        <f>IFERROR(VLOOKUP(Table1[[#This Row],[Ticker]],[1]!Table2[[Symbol]:[Industry]],2,FALSE),"-")</f>
        <v>-</v>
      </c>
      <c r="D3966" t="s">
        <v>2262</v>
      </c>
      <c r="E3966">
        <v>23.788405614999999</v>
      </c>
      <c r="F3966">
        <v>12.61</v>
      </c>
      <c r="G3966">
        <v>-61.417361418130703</v>
      </c>
      <c r="H3966">
        <v>-14.5059224249088</v>
      </c>
      <c r="I3966">
        <v>-10.7670778890071</v>
      </c>
      <c r="J3966">
        <v>-4.9529528669328498</v>
      </c>
      <c r="K3966">
        <v>14.178087018904501</v>
      </c>
      <c r="L3966">
        <v>14.5127036425977</v>
      </c>
      <c r="M3966">
        <v>28.660854620069799</v>
      </c>
      <c r="N3966">
        <v>0.23900778210116699</v>
      </c>
      <c r="O3966">
        <v>46.708961141950802</v>
      </c>
      <c r="P3966">
        <v>16.759259259259199</v>
      </c>
      <c r="Q3966">
        <v>-6.7672001435493997E-2</v>
      </c>
    </row>
    <row r="3967" spans="1:17" hidden="1" x14ac:dyDescent="0.3">
      <c r="A3967" t="s">
        <v>8167</v>
      </c>
      <c r="B3967" t="s">
        <v>8168</v>
      </c>
      <c r="C3967" t="str">
        <f>IFERROR(VLOOKUP(Table1[[#This Row],[Ticker]],[1]!Table2[[Symbol]:[Industry]],2,FALSE),"-")</f>
        <v>-</v>
      </c>
      <c r="D3967" t="s">
        <v>300</v>
      </c>
      <c r="E3967">
        <v>23.749980000000001</v>
      </c>
      <c r="F3967">
        <v>29</v>
      </c>
      <c r="G3967">
        <v>-75.304150990251799</v>
      </c>
      <c r="H3967">
        <v>4.9649225259943197</v>
      </c>
      <c r="I3967">
        <v>-35.7493552483336</v>
      </c>
      <c r="J3967">
        <v>11.266944703079099</v>
      </c>
      <c r="K3967">
        <v>30.143011968885101</v>
      </c>
      <c r="M3967">
        <v>36.442202765102699</v>
      </c>
      <c r="N3967">
        <v>0.90960451977401102</v>
      </c>
      <c r="O3967">
        <v>101.896551724137</v>
      </c>
      <c r="P3967">
        <v>18.367346938775501</v>
      </c>
    </row>
    <row r="3968" spans="1:17" hidden="1" x14ac:dyDescent="0.3">
      <c r="A3968" t="s">
        <v>8169</v>
      </c>
      <c r="B3968" t="s">
        <v>8170</v>
      </c>
      <c r="C3968" t="str">
        <f>IFERROR(VLOOKUP(Table1[[#This Row],[Ticker]],[1]!Table2[[Symbol]:[Industry]],2,FALSE),"-")</f>
        <v>-</v>
      </c>
      <c r="D3968" t="s">
        <v>740</v>
      </c>
      <c r="E3968">
        <v>23.740182999999998</v>
      </c>
      <c r="F3968">
        <v>9.51</v>
      </c>
      <c r="G3968">
        <v>110.387270264549</v>
      </c>
      <c r="H3968">
        <v>32.597603917134798</v>
      </c>
      <c r="I3968">
        <v>50.405138345606296</v>
      </c>
      <c r="J3968">
        <v>-1.6609910025733099</v>
      </c>
      <c r="K3968">
        <v>9.0870971044622806</v>
      </c>
      <c r="L3968">
        <v>6.9481339205745103</v>
      </c>
      <c r="M3968">
        <v>35.868872981110002</v>
      </c>
      <c r="N3968">
        <v>0.92461662631154096</v>
      </c>
      <c r="O3968">
        <v>55.4153522607781</v>
      </c>
      <c r="P3968">
        <v>154.959785522788</v>
      </c>
      <c r="Q3968">
        <v>-9.6278588006570003E-3</v>
      </c>
    </row>
    <row r="3969" spans="1:17" hidden="1" x14ac:dyDescent="0.3">
      <c r="A3969" t="s">
        <v>8171</v>
      </c>
      <c r="B3969" t="s">
        <v>8172</v>
      </c>
      <c r="C3969" t="str">
        <f>IFERROR(VLOOKUP(Table1[[#This Row],[Ticker]],[1]!Table2[[Symbol]:[Industry]],2,FALSE),"-")</f>
        <v>-</v>
      </c>
      <c r="D3969" t="s">
        <v>51</v>
      </c>
      <c r="E3969">
        <v>23.720980036</v>
      </c>
      <c r="F3969">
        <v>9.02</v>
      </c>
      <c r="G3969">
        <v>-92.086717735754107</v>
      </c>
      <c r="H3969">
        <v>-58.031541646282299</v>
      </c>
      <c r="I3969">
        <v>-74.321908383993502</v>
      </c>
      <c r="J3969">
        <v>-23.6063905959527</v>
      </c>
      <c r="K3969">
        <v>18.163933698249402</v>
      </c>
      <c r="L3969">
        <v>21.131901684166898</v>
      </c>
      <c r="M3969">
        <v>4.5952368247471203</v>
      </c>
      <c r="N3969">
        <v>1.20923076923076</v>
      </c>
      <c r="O3969">
        <v>198.78048780487799</v>
      </c>
      <c r="P3969">
        <v>0</v>
      </c>
      <c r="Q3969">
        <v>2.2694485040797002E-2</v>
      </c>
    </row>
    <row r="3970" spans="1:17" hidden="1" x14ac:dyDescent="0.3">
      <c r="A3970" t="s">
        <v>8173</v>
      </c>
      <c r="B3970" t="s">
        <v>8174</v>
      </c>
      <c r="C3970" t="str">
        <f>IFERROR(VLOOKUP(Table1[[#This Row],[Ticker]],[1]!Table2[[Symbol]:[Industry]],2,FALSE),"-")</f>
        <v>-</v>
      </c>
      <c r="D3970" t="s">
        <v>54</v>
      </c>
      <c r="E3970">
        <v>23.7056875</v>
      </c>
      <c r="F3970">
        <v>2.0499999999999998</v>
      </c>
      <c r="G3970">
        <v>-17.126882249602801</v>
      </c>
      <c r="H3970">
        <v>-2.7896610366935599</v>
      </c>
      <c r="I3970">
        <v>-31.798416357635698</v>
      </c>
      <c r="J3970">
        <v>-0.15384865963800301</v>
      </c>
      <c r="K3970">
        <v>2.0705358331991799</v>
      </c>
      <c r="L3970">
        <v>2.1011454363917901</v>
      </c>
      <c r="M3970">
        <v>42.277059235838003</v>
      </c>
      <c r="N3970">
        <v>0.60146485987193898</v>
      </c>
      <c r="O3970">
        <v>56.097560975609703</v>
      </c>
      <c r="P3970">
        <v>34.868421052631497</v>
      </c>
      <c r="Q3970">
        <v>5.3046611197069E-2</v>
      </c>
    </row>
    <row r="3971" spans="1:17" hidden="1" x14ac:dyDescent="0.3">
      <c r="A3971" t="s">
        <v>8175</v>
      </c>
      <c r="B3971" t="s">
        <v>8176</v>
      </c>
      <c r="C3971" t="str">
        <f>IFERROR(VLOOKUP(Table1[[#This Row],[Ticker]],[1]!Table2[[Symbol]:[Industry]],2,FALSE),"-")</f>
        <v>-</v>
      </c>
      <c r="D3971" t="s">
        <v>193</v>
      </c>
      <c r="E3971">
        <v>23.647418099999999</v>
      </c>
      <c r="F3971">
        <v>13.6</v>
      </c>
      <c r="G3971">
        <v>37.311922189201503</v>
      </c>
      <c r="H3971">
        <v>7.04276659759166</v>
      </c>
      <c r="I3971">
        <v>17.146397647419199</v>
      </c>
      <c r="J3971">
        <v>8.9378527424082304</v>
      </c>
      <c r="K3971">
        <v>13.1706865614522</v>
      </c>
      <c r="L3971">
        <v>11.4621317406289</v>
      </c>
      <c r="M3971">
        <v>67.519782063314594</v>
      </c>
      <c r="N3971">
        <v>0.37051117649514198</v>
      </c>
      <c r="O3971">
        <v>32.352941176470502</v>
      </c>
      <c r="P3971">
        <v>87.586206896551701</v>
      </c>
      <c r="Q3971">
        <v>6.5408371603662002E-2</v>
      </c>
    </row>
    <row r="3972" spans="1:17" hidden="1" x14ac:dyDescent="0.3">
      <c r="A3972" t="s">
        <v>8177</v>
      </c>
      <c r="B3972" t="s">
        <v>8178</v>
      </c>
      <c r="C3972" t="str">
        <f>IFERROR(VLOOKUP(Table1[[#This Row],[Ticker]],[1]!Table2[[Symbol]:[Industry]],2,FALSE),"-")</f>
        <v>-</v>
      </c>
      <c r="D3972" t="s">
        <v>412</v>
      </c>
      <c r="E3972">
        <v>23.635358</v>
      </c>
      <c r="F3972">
        <v>76.2</v>
      </c>
      <c r="G3972">
        <v>14.0093400186949</v>
      </c>
      <c r="H3972">
        <v>70.694165078711507</v>
      </c>
      <c r="I3972">
        <v>40.750315153775702</v>
      </c>
      <c r="J3972">
        <v>-7.8986351798882701</v>
      </c>
      <c r="K3972">
        <v>58.8881567204105</v>
      </c>
      <c r="L3972">
        <v>53.360979698904501</v>
      </c>
      <c r="M3972">
        <v>60.557907193669401</v>
      </c>
      <c r="N3972">
        <v>3.08899988428192</v>
      </c>
      <c r="O3972">
        <v>16.430446194225699</v>
      </c>
      <c r="P3972">
        <v>88.148148148148096</v>
      </c>
      <c r="Q3972">
        <v>0.13996641971198401</v>
      </c>
    </row>
    <row r="3973" spans="1:17" hidden="1" x14ac:dyDescent="0.3">
      <c r="A3973" t="s">
        <v>8179</v>
      </c>
      <c r="B3973" t="s">
        <v>8180</v>
      </c>
      <c r="C3973" t="str">
        <f>IFERROR(VLOOKUP(Table1[[#This Row],[Ticker]],[1]!Table2[[Symbol]:[Industry]],2,FALSE),"-")</f>
        <v>-</v>
      </c>
      <c r="D3973" t="s">
        <v>186</v>
      </c>
      <c r="E3973">
        <v>23.575880000000002</v>
      </c>
      <c r="F3973">
        <v>48.65</v>
      </c>
      <c r="G3973">
        <v>-1.40012879197866</v>
      </c>
      <c r="H3973">
        <v>-6.0875754054237401</v>
      </c>
      <c r="I3973">
        <v>-1.87577238997922</v>
      </c>
      <c r="J3973">
        <v>-4.01907033451484</v>
      </c>
      <c r="K3973">
        <v>47.073594193047803</v>
      </c>
      <c r="L3973">
        <v>43.178189839809598</v>
      </c>
      <c r="M3973">
        <v>45.967209046073002</v>
      </c>
      <c r="N3973">
        <v>0.17383139963785099</v>
      </c>
      <c r="O3973">
        <v>31.346351490236302</v>
      </c>
      <c r="P3973">
        <v>43.510324483775797</v>
      </c>
      <c r="Q3973">
        <v>5.0245732323921002E-2</v>
      </c>
    </row>
    <row r="3974" spans="1:17" hidden="1" x14ac:dyDescent="0.3">
      <c r="A3974" t="s">
        <v>8181</v>
      </c>
      <c r="B3974" t="s">
        <v>8182</v>
      </c>
      <c r="C3974" t="str">
        <f>IFERROR(VLOOKUP(Table1[[#This Row],[Ticker]],[1]!Table2[[Symbol]:[Industry]],2,FALSE),"-")</f>
        <v>-</v>
      </c>
      <c r="D3974" t="s">
        <v>306</v>
      </c>
      <c r="E3974">
        <v>23.563024609999999</v>
      </c>
      <c r="F3974">
        <v>27.35</v>
      </c>
      <c r="G3974">
        <v>-51.621387744108297</v>
      </c>
      <c r="H3974">
        <v>1.8460639275372199</v>
      </c>
      <c r="I3974">
        <v>-15.9583151055347</v>
      </c>
      <c r="J3974">
        <v>-2.7462131916576999</v>
      </c>
      <c r="K3974">
        <v>27.2299683928936</v>
      </c>
      <c r="L3974">
        <v>29.723310294095</v>
      </c>
      <c r="M3974">
        <v>52.6632784958923</v>
      </c>
      <c r="N3974">
        <v>0.66108793279109301</v>
      </c>
      <c r="O3974">
        <v>44.789762340036503</v>
      </c>
      <c r="P3974">
        <v>17.989646246764401</v>
      </c>
      <c r="Q3974">
        <v>3.2175286177699999E-4</v>
      </c>
    </row>
    <row r="3975" spans="1:17" hidden="1" x14ac:dyDescent="0.3">
      <c r="A3975" t="s">
        <v>8183</v>
      </c>
      <c r="B3975" t="s">
        <v>8184</v>
      </c>
      <c r="C3975" t="str">
        <f>IFERROR(VLOOKUP(Table1[[#This Row],[Ticker]],[1]!Table2[[Symbol]:[Industry]],2,FALSE),"-")</f>
        <v>-</v>
      </c>
      <c r="D3975" t="s">
        <v>54</v>
      </c>
      <c r="E3975">
        <v>23.382411154</v>
      </c>
      <c r="F3975">
        <v>8.84</v>
      </c>
      <c r="G3975">
        <v>115.79131066859</v>
      </c>
      <c r="H3975">
        <v>10.6377980025309</v>
      </c>
      <c r="I3975">
        <v>-29.9372574362358</v>
      </c>
      <c r="J3975">
        <v>5.9416750071000299</v>
      </c>
      <c r="K3975">
        <v>8.0845271375557708</v>
      </c>
      <c r="L3975">
        <v>7.46166316579796</v>
      </c>
      <c r="M3975">
        <v>69.537207991853705</v>
      </c>
      <c r="N3975">
        <v>1.96089974144674</v>
      </c>
      <c r="O3975">
        <v>32.352941176470502</v>
      </c>
      <c r="Q3975">
        <v>0.117539819680271</v>
      </c>
    </row>
    <row r="3976" spans="1:17" hidden="1" x14ac:dyDescent="0.3">
      <c r="A3976" t="s">
        <v>8185</v>
      </c>
      <c r="B3976" t="s">
        <v>8186</v>
      </c>
      <c r="C3976" t="str">
        <f>IFERROR(VLOOKUP(Table1[[#This Row],[Ticker]],[1]!Table2[[Symbol]:[Industry]],2,FALSE),"-")</f>
        <v>-</v>
      </c>
      <c r="D3976" t="s">
        <v>21</v>
      </c>
      <c r="E3976">
        <v>23.358917208000001</v>
      </c>
      <c r="F3976">
        <v>15.22</v>
      </c>
      <c r="G3976">
        <v>-17.852480181083099</v>
      </c>
      <c r="H3976">
        <v>-1.6600991640976399</v>
      </c>
      <c r="I3976">
        <v>-2.70752864867395</v>
      </c>
      <c r="J3976">
        <v>-10.458066750285401</v>
      </c>
      <c r="K3976">
        <v>14.8312653246824</v>
      </c>
      <c r="L3976">
        <v>14.480571518127199</v>
      </c>
      <c r="M3976">
        <v>43.754875789821199</v>
      </c>
      <c r="N3976">
        <v>1.89040022882791</v>
      </c>
      <c r="O3976">
        <v>34.559789750328498</v>
      </c>
      <c r="P3976">
        <v>64.540540540540505</v>
      </c>
      <c r="Q3976">
        <v>3.3799533141347003E-2</v>
      </c>
    </row>
    <row r="3977" spans="1:17" hidden="1" x14ac:dyDescent="0.3">
      <c r="A3977" t="s">
        <v>8187</v>
      </c>
      <c r="B3977" t="s">
        <v>8188</v>
      </c>
      <c r="C3977" t="str">
        <f>IFERROR(VLOOKUP(Table1[[#This Row],[Ticker]],[1]!Table2[[Symbol]:[Industry]],2,FALSE),"-")</f>
        <v>-</v>
      </c>
      <c r="D3977" t="s">
        <v>5739</v>
      </c>
      <c r="E3977">
        <v>23.357782400000001</v>
      </c>
      <c r="F3977">
        <v>32.520000000000003</v>
      </c>
      <c r="G3977">
        <v>-60.938848061568599</v>
      </c>
      <c r="H3977">
        <v>-11.28421758617</v>
      </c>
      <c r="I3977">
        <v>-45.3023368013151</v>
      </c>
      <c r="J3977">
        <v>-2.6739675253633899</v>
      </c>
      <c r="K3977">
        <v>40.615466897347098</v>
      </c>
      <c r="M3977">
        <v>41.591666092568701</v>
      </c>
      <c r="O3977">
        <v>85.393603936039298</v>
      </c>
      <c r="P3977">
        <v>0.55658627087198298</v>
      </c>
    </row>
    <row r="3978" spans="1:17" hidden="1" x14ac:dyDescent="0.3">
      <c r="A3978" t="s">
        <v>8189</v>
      </c>
      <c r="B3978" t="s">
        <v>8190</v>
      </c>
      <c r="C3978" t="str">
        <f>IFERROR(VLOOKUP(Table1[[#This Row],[Ticker]],[1]!Table2[[Symbol]:[Industry]],2,FALSE),"-")</f>
        <v>-</v>
      </c>
      <c r="D3978" t="s">
        <v>743</v>
      </c>
      <c r="E3978">
        <v>23.31605892</v>
      </c>
      <c r="F3978">
        <v>83.85</v>
      </c>
      <c r="G3978">
        <v>-14.013278570013499</v>
      </c>
      <c r="H3978">
        <v>3.14102336129368</v>
      </c>
      <c r="I3978">
        <v>9.0361911676475408</v>
      </c>
      <c r="J3978">
        <v>-0.10665736932877801</v>
      </c>
      <c r="K3978">
        <v>83.368089764394796</v>
      </c>
      <c r="L3978">
        <v>79.077967592915797</v>
      </c>
      <c r="M3978">
        <v>58.062255720738897</v>
      </c>
      <c r="N3978">
        <v>0.88667375412992799</v>
      </c>
      <c r="O3978">
        <v>10.9719737626714</v>
      </c>
      <c r="P3978">
        <v>26.930063578564901</v>
      </c>
    </row>
    <row r="3979" spans="1:17" hidden="1" x14ac:dyDescent="0.3">
      <c r="A3979" t="s">
        <v>8191</v>
      </c>
      <c r="B3979" t="s">
        <v>8192</v>
      </c>
      <c r="C3979" t="str">
        <f>IFERROR(VLOOKUP(Table1[[#This Row],[Ticker]],[1]!Table2[[Symbol]:[Industry]],2,FALSE),"-")</f>
        <v>-</v>
      </c>
      <c r="D3979" t="s">
        <v>407</v>
      </c>
      <c r="E3979">
        <v>23.271936</v>
      </c>
      <c r="F3979">
        <v>44.4</v>
      </c>
      <c r="G3979">
        <v>-20.134615257335799</v>
      </c>
      <c r="H3979">
        <v>12.5646634264779</v>
      </c>
      <c r="I3979">
        <v>-0.223167182381592</v>
      </c>
      <c r="J3979">
        <v>-6.4604837019052299</v>
      </c>
      <c r="K3979">
        <v>42.105243885857199</v>
      </c>
      <c r="L3979">
        <v>39.670407592502002</v>
      </c>
      <c r="M3979">
        <v>52.220786598500602</v>
      </c>
      <c r="N3979">
        <v>0.50766810381063299</v>
      </c>
      <c r="O3979">
        <v>12.612612612612599</v>
      </c>
      <c r="P3979">
        <v>42.9951690821255</v>
      </c>
      <c r="Q3979">
        <v>-1.2875035416714999E-2</v>
      </c>
    </row>
    <row r="3980" spans="1:17" hidden="1" x14ac:dyDescent="0.3">
      <c r="A3980" t="s">
        <v>8193</v>
      </c>
      <c r="B3980" t="s">
        <v>8194</v>
      </c>
      <c r="C3980" t="str">
        <f>IFERROR(VLOOKUP(Table1[[#This Row],[Ticker]],[1]!Table2[[Symbol]:[Industry]],2,FALSE),"-")</f>
        <v>-</v>
      </c>
      <c r="D3980" t="s">
        <v>1389</v>
      </c>
      <c r="E3980">
        <v>23.1602</v>
      </c>
      <c r="F3980">
        <v>18.89</v>
      </c>
      <c r="G3980">
        <v>-26.086967170170698</v>
      </c>
      <c r="H3980">
        <v>-12.441621737539799</v>
      </c>
      <c r="I3980">
        <v>5.7326724646585303</v>
      </c>
      <c r="J3980">
        <v>6.3203891249446</v>
      </c>
      <c r="K3980">
        <v>19.792649055757899</v>
      </c>
      <c r="L3980">
        <v>16.993819997093301</v>
      </c>
      <c r="M3980">
        <v>54.464749731559202</v>
      </c>
      <c r="N3980">
        <v>0.355119777839977</v>
      </c>
      <c r="O3980">
        <v>51.349920592906201</v>
      </c>
      <c r="P3980">
        <v>57.285595337219</v>
      </c>
      <c r="Q3980">
        <v>0.13177310834134101</v>
      </c>
    </row>
    <row r="3981" spans="1:17" hidden="1" x14ac:dyDescent="0.3">
      <c r="A3981" t="s">
        <v>8195</v>
      </c>
      <c r="B3981" t="s">
        <v>8196</v>
      </c>
      <c r="C3981" t="str">
        <f>IFERROR(VLOOKUP(Table1[[#This Row],[Ticker]],[1]!Table2[[Symbol]:[Industry]],2,FALSE),"-")</f>
        <v>-</v>
      </c>
      <c r="D3981" t="s">
        <v>303</v>
      </c>
      <c r="E3981">
        <v>23.101962</v>
      </c>
      <c r="F3981">
        <v>24.41</v>
      </c>
      <c r="G3981">
        <v>26.910979760017799</v>
      </c>
      <c r="H3981">
        <v>11.4414498294475</v>
      </c>
      <c r="I3981">
        <v>-16.487733626712</v>
      </c>
      <c r="J3981">
        <v>-4.3833451436751396</v>
      </c>
      <c r="K3981">
        <v>24.576221580773801</v>
      </c>
      <c r="L3981">
        <v>22.232008788265201</v>
      </c>
      <c r="M3981">
        <v>50.896220765594997</v>
      </c>
      <c r="N3981">
        <v>0.56473589325353502</v>
      </c>
      <c r="O3981">
        <v>31.052847193773001</v>
      </c>
      <c r="P3981">
        <v>83.533834586466099</v>
      </c>
      <c r="Q3981">
        <v>0.106698804374806</v>
      </c>
    </row>
    <row r="3982" spans="1:17" hidden="1" x14ac:dyDescent="0.3">
      <c r="A3982" t="s">
        <v>8197</v>
      </c>
      <c r="B3982" t="s">
        <v>8198</v>
      </c>
      <c r="C3982" t="str">
        <f>IFERROR(VLOOKUP(Table1[[#This Row],[Ticker]],[1]!Table2[[Symbol]:[Industry]],2,FALSE),"-")</f>
        <v>-</v>
      </c>
      <c r="D3982" t="s">
        <v>54</v>
      </c>
      <c r="E3982">
        <v>23.098556375999902</v>
      </c>
      <c r="F3982">
        <v>10.96</v>
      </c>
      <c r="G3982">
        <v>140.85303906365101</v>
      </c>
      <c r="H3982">
        <v>69.434165621751404</v>
      </c>
      <c r="I3982">
        <v>51.932872433893998</v>
      </c>
      <c r="J3982">
        <v>18.585700307686899</v>
      </c>
      <c r="K3982">
        <v>6.9210790071963597</v>
      </c>
      <c r="L3982">
        <v>5.7778081993374801</v>
      </c>
      <c r="M3982">
        <v>95.520705153485196</v>
      </c>
      <c r="N3982">
        <v>2.9451488563870201</v>
      </c>
      <c r="O3982">
        <v>0</v>
      </c>
      <c r="Q3982">
        <v>0.117883251815334</v>
      </c>
    </row>
    <row r="3983" spans="1:17" hidden="1" x14ac:dyDescent="0.3">
      <c r="A3983" t="s">
        <v>8199</v>
      </c>
      <c r="B3983" t="s">
        <v>8200</v>
      </c>
      <c r="C3983" t="str">
        <f>IFERROR(VLOOKUP(Table1[[#This Row],[Ticker]],[1]!Table2[[Symbol]:[Industry]],2,FALSE),"-")</f>
        <v>-</v>
      </c>
      <c r="D3983" t="s">
        <v>446</v>
      </c>
      <c r="E3983">
        <v>23.095279999999999</v>
      </c>
      <c r="F3983">
        <v>33.5</v>
      </c>
      <c r="G3983">
        <v>1.1462670317527699</v>
      </c>
      <c r="H3983">
        <v>14.511477900463101</v>
      </c>
      <c r="I3983">
        <v>-18.386093158006599</v>
      </c>
      <c r="J3983">
        <v>-1.7321901447165</v>
      </c>
      <c r="K3983">
        <v>31.837482567350101</v>
      </c>
      <c r="L3983">
        <v>29.469756961060401</v>
      </c>
      <c r="M3983">
        <v>48.850278031550999</v>
      </c>
      <c r="N3983">
        <v>0.32528789357775001</v>
      </c>
      <c r="O3983">
        <v>25.8507462686567</v>
      </c>
      <c r="P3983">
        <v>55.741515574151499</v>
      </c>
      <c r="Q3983">
        <v>3.3858228121204002E-2</v>
      </c>
    </row>
    <row r="3984" spans="1:17" hidden="1" x14ac:dyDescent="0.3">
      <c r="A3984" t="s">
        <v>8201</v>
      </c>
      <c r="B3984" t="s">
        <v>8202</v>
      </c>
      <c r="C3984" t="str">
        <f>IFERROR(VLOOKUP(Table1[[#This Row],[Ticker]],[1]!Table2[[Symbol]:[Industry]],2,FALSE),"-")</f>
        <v>-</v>
      </c>
      <c r="D3984" t="s">
        <v>740</v>
      </c>
      <c r="E3984">
        <v>23.091247410000001</v>
      </c>
      <c r="F3984">
        <v>2.6</v>
      </c>
      <c r="K3984">
        <v>2.9214051989229399</v>
      </c>
      <c r="L3984">
        <v>4.2861502767889696</v>
      </c>
      <c r="M3984">
        <v>64.437260219561196</v>
      </c>
      <c r="N3984">
        <v>1</v>
      </c>
      <c r="Q3984">
        <v>-8.2544193203107005E-2</v>
      </c>
    </row>
    <row r="3985" spans="1:17" hidden="1" x14ac:dyDescent="0.3">
      <c r="A3985" t="s">
        <v>8203</v>
      </c>
      <c r="B3985" t="s">
        <v>8204</v>
      </c>
      <c r="C3985" t="str">
        <f>IFERROR(VLOOKUP(Table1[[#This Row],[Ticker]],[1]!Table2[[Symbol]:[Industry]],2,FALSE),"-")</f>
        <v>-</v>
      </c>
      <c r="D3985" t="s">
        <v>5739</v>
      </c>
      <c r="E3985">
        <v>22.997499999999999</v>
      </c>
      <c r="F3985">
        <v>29.69</v>
      </c>
      <c r="G3985">
        <v>29.0058085889703</v>
      </c>
      <c r="H3985">
        <v>19.177998656667199</v>
      </c>
      <c r="I3985">
        <v>20.826811827833399</v>
      </c>
      <c r="J3985">
        <v>-5.8646800906124001</v>
      </c>
      <c r="K3985">
        <v>29.822228077534</v>
      </c>
      <c r="L3985">
        <v>25.7126628791525</v>
      </c>
      <c r="M3985">
        <v>42.0167199990725</v>
      </c>
      <c r="N3985">
        <v>0.55713976164680301</v>
      </c>
      <c r="O3985">
        <v>17.884809700235699</v>
      </c>
      <c r="P3985">
        <v>101.28813559322001</v>
      </c>
      <c r="Q3985">
        <v>9.5325653898509999E-2</v>
      </c>
    </row>
    <row r="3986" spans="1:17" hidden="1" x14ac:dyDescent="0.3">
      <c r="A3986" t="s">
        <v>8205</v>
      </c>
      <c r="B3986" t="s">
        <v>8206</v>
      </c>
      <c r="C3986" t="str">
        <f>IFERROR(VLOOKUP(Table1[[#This Row],[Ticker]],[1]!Table2[[Symbol]:[Industry]],2,FALSE),"-")</f>
        <v>-</v>
      </c>
      <c r="D3986" t="s">
        <v>632</v>
      </c>
      <c r="E3986">
        <v>22.931999999999999</v>
      </c>
      <c r="F3986">
        <v>15</v>
      </c>
      <c r="G3986">
        <v>94.786653316627294</v>
      </c>
      <c r="H3986">
        <v>-21.416325979147899</v>
      </c>
      <c r="I3986">
        <v>-18.158443799456698</v>
      </c>
      <c r="J3986">
        <v>-0.108142499463315</v>
      </c>
      <c r="K3986">
        <v>14.9108242821272</v>
      </c>
      <c r="L3986">
        <v>12.838243210090299</v>
      </c>
      <c r="M3986">
        <v>38.072561915910299</v>
      </c>
      <c r="N3986">
        <v>1.36902116146487</v>
      </c>
      <c r="O3986">
        <v>45.066666666666599</v>
      </c>
      <c r="P3986">
        <v>124.550898203592</v>
      </c>
      <c r="Q3986">
        <v>0.235787945268041</v>
      </c>
    </row>
    <row r="3987" spans="1:17" hidden="1" x14ac:dyDescent="0.3">
      <c r="A3987" t="s">
        <v>8207</v>
      </c>
      <c r="B3987" t="s">
        <v>8208</v>
      </c>
      <c r="C3987" t="str">
        <f>IFERROR(VLOOKUP(Table1[[#This Row],[Ticker]],[1]!Table2[[Symbol]:[Industry]],2,FALSE),"-")</f>
        <v>-</v>
      </c>
      <c r="D3987" t="s">
        <v>139</v>
      </c>
      <c r="E3987">
        <v>22.907034264</v>
      </c>
      <c r="F3987">
        <v>51.41</v>
      </c>
      <c r="G3987">
        <v>3.76822264550204</v>
      </c>
      <c r="H3987">
        <v>78.447148514263404</v>
      </c>
      <c r="I3987">
        <v>28.9560403782977</v>
      </c>
      <c r="J3987">
        <v>48.944262998818402</v>
      </c>
      <c r="K3987">
        <v>34.923553425794701</v>
      </c>
      <c r="L3987">
        <v>34.0296728579412</v>
      </c>
      <c r="M3987">
        <v>90.882926403902502</v>
      </c>
      <c r="N3987">
        <v>3.6648407478303402</v>
      </c>
      <c r="O3987">
        <v>14.1801205991052</v>
      </c>
      <c r="P3987">
        <v>91.899962672639006</v>
      </c>
      <c r="Q3987">
        <v>0.127291842661541</v>
      </c>
    </row>
    <row r="3988" spans="1:17" hidden="1" x14ac:dyDescent="0.3">
      <c r="A3988" t="s">
        <v>8209</v>
      </c>
      <c r="B3988" t="s">
        <v>8210</v>
      </c>
      <c r="C3988" t="str">
        <f>IFERROR(VLOOKUP(Table1[[#This Row],[Ticker]],[1]!Table2[[Symbol]:[Industry]],2,FALSE),"-")</f>
        <v>-</v>
      </c>
      <c r="D3988" t="s">
        <v>51</v>
      </c>
      <c r="E3988">
        <v>22.883099999999999</v>
      </c>
      <c r="F3988">
        <v>9.1999999999999993</v>
      </c>
      <c r="G3988">
        <v>-67.391363531033207</v>
      </c>
      <c r="H3988">
        <v>-3.8324908240351099</v>
      </c>
      <c r="I3988">
        <v>-39.086950592454201</v>
      </c>
      <c r="J3988">
        <v>-0.15005934550386399</v>
      </c>
      <c r="K3988">
        <v>9.6442355936584292</v>
      </c>
      <c r="L3988">
        <v>11.1303165755214</v>
      </c>
      <c r="M3988">
        <v>47.190569480966097</v>
      </c>
      <c r="N3988">
        <v>0.54881656804733703</v>
      </c>
      <c r="O3988">
        <v>111.304347826086</v>
      </c>
      <c r="P3988">
        <v>8.2352941176470509</v>
      </c>
      <c r="Q3988">
        <v>-4.8866096069969001E-2</v>
      </c>
    </row>
    <row r="3989" spans="1:17" hidden="1" x14ac:dyDescent="0.3">
      <c r="A3989" t="s">
        <v>8211</v>
      </c>
      <c r="B3989" t="s">
        <v>8212</v>
      </c>
      <c r="C3989" t="str">
        <f>IFERROR(VLOOKUP(Table1[[#This Row],[Ticker]],[1]!Table2[[Symbol]:[Industry]],2,FALSE),"-")</f>
        <v>-</v>
      </c>
      <c r="D3989" t="s">
        <v>54</v>
      </c>
      <c r="E3989">
        <v>22.813500000000001</v>
      </c>
      <c r="F3989">
        <v>2.2999999999999998</v>
      </c>
      <c r="G3989">
        <v>-46.4309115536321</v>
      </c>
      <c r="H3989">
        <v>-4.2800407577563799</v>
      </c>
      <c r="I3989">
        <v>-10.5241300231084</v>
      </c>
      <c r="J3989">
        <v>-2.0124327799296999</v>
      </c>
      <c r="K3989">
        <v>2.3280052352979999</v>
      </c>
      <c r="L3989">
        <v>2.76100071221577</v>
      </c>
      <c r="M3989">
        <v>36.586787257857402</v>
      </c>
      <c r="N3989">
        <v>0.526382301599291</v>
      </c>
      <c r="O3989">
        <v>34.782608695652101</v>
      </c>
      <c r="P3989">
        <v>21.052631578947299</v>
      </c>
      <c r="Q3989">
        <v>6.5298044410356998E-2</v>
      </c>
    </row>
    <row r="3990" spans="1:17" hidden="1" x14ac:dyDescent="0.3">
      <c r="A3990" t="s">
        <v>8213</v>
      </c>
      <c r="B3990" t="s">
        <v>8214</v>
      </c>
      <c r="C3990" t="str">
        <f>IFERROR(VLOOKUP(Table1[[#This Row],[Ticker]],[1]!Table2[[Symbol]:[Industry]],2,FALSE),"-")</f>
        <v>-</v>
      </c>
      <c r="D3990" t="s">
        <v>7273</v>
      </c>
      <c r="E3990">
        <v>22.77087521</v>
      </c>
      <c r="F3990">
        <v>11.86</v>
      </c>
      <c r="G3990">
        <v>14.6937331885521</v>
      </c>
      <c r="H3990">
        <v>-18.333783977686998</v>
      </c>
      <c r="I3990">
        <v>12.8529944246798</v>
      </c>
      <c r="J3990">
        <v>-3.80918230695239</v>
      </c>
      <c r="K3990">
        <v>12.1876367486832</v>
      </c>
      <c r="L3990">
        <v>10.905647644308001</v>
      </c>
      <c r="M3990">
        <v>39.6501437031013</v>
      </c>
      <c r="N3990">
        <v>1.02604594813016</v>
      </c>
      <c r="O3990">
        <v>30.101180438448502</v>
      </c>
      <c r="P3990">
        <v>54.226267880363999</v>
      </c>
      <c r="Q3990">
        <v>6.9343647869320998E-2</v>
      </c>
    </row>
    <row r="3991" spans="1:17" hidden="1" x14ac:dyDescent="0.3">
      <c r="A3991" t="s">
        <v>8215</v>
      </c>
      <c r="B3991" t="s">
        <v>8216</v>
      </c>
      <c r="C3991" t="str">
        <f>IFERROR(VLOOKUP(Table1[[#This Row],[Ticker]],[1]!Table2[[Symbol]:[Industry]],2,FALSE),"-")</f>
        <v>-</v>
      </c>
      <c r="D3991" t="s">
        <v>335</v>
      </c>
      <c r="E3991">
        <v>22.636506239999999</v>
      </c>
      <c r="F3991">
        <v>44.53</v>
      </c>
      <c r="G3991">
        <v>-23.2331444084965</v>
      </c>
      <c r="H3991">
        <v>0.87908157537665699</v>
      </c>
      <c r="I3991">
        <v>-5.0390516080936898</v>
      </c>
      <c r="J3991">
        <v>1.68719732965803</v>
      </c>
      <c r="K3991">
        <v>37.630308407925398</v>
      </c>
      <c r="L3991">
        <v>38.0839754060815</v>
      </c>
      <c r="M3991">
        <v>50.228932681139497</v>
      </c>
      <c r="N3991">
        <v>1.7342045903774099</v>
      </c>
      <c r="O3991">
        <v>29.2611722434313</v>
      </c>
      <c r="P3991">
        <v>37.353485502776003</v>
      </c>
      <c r="Q3991">
        <v>0.110379552746921</v>
      </c>
    </row>
    <row r="3992" spans="1:17" hidden="1" x14ac:dyDescent="0.3">
      <c r="A3992" t="s">
        <v>8217</v>
      </c>
      <c r="B3992" t="s">
        <v>8218</v>
      </c>
      <c r="C3992" t="str">
        <f>IFERROR(VLOOKUP(Table1[[#This Row],[Ticker]],[1]!Table2[[Symbol]:[Industry]],2,FALSE),"-")</f>
        <v>-</v>
      </c>
      <c r="D3992" t="s">
        <v>172</v>
      </c>
      <c r="E3992">
        <v>22.603407000000001</v>
      </c>
      <c r="F3992">
        <v>16.2</v>
      </c>
      <c r="G3992">
        <v>63.553177547402001</v>
      </c>
      <c r="H3992">
        <v>-3.1557094411406799</v>
      </c>
      <c r="I3992">
        <v>3.7171235867253502E-2</v>
      </c>
      <c r="J3992">
        <v>9.0752153797708601</v>
      </c>
      <c r="K3992">
        <v>13.9995388129327</v>
      </c>
      <c r="L3992">
        <v>11.398835685653699</v>
      </c>
      <c r="M3992">
        <v>71.797282836462202</v>
      </c>
      <c r="N3992">
        <v>1.4783587150872399</v>
      </c>
      <c r="O3992">
        <v>8.3333333333333393</v>
      </c>
      <c r="P3992">
        <v>113.157894736842</v>
      </c>
      <c r="Q3992">
        <v>0.155562205930765</v>
      </c>
    </row>
    <row r="3993" spans="1:17" hidden="1" x14ac:dyDescent="0.3">
      <c r="A3993" t="s">
        <v>8219</v>
      </c>
      <c r="B3993" t="s">
        <v>8220</v>
      </c>
      <c r="C3993" t="str">
        <f>IFERROR(VLOOKUP(Table1[[#This Row],[Ticker]],[1]!Table2[[Symbol]:[Industry]],2,FALSE),"-")</f>
        <v>-</v>
      </c>
      <c r="D3993" t="s">
        <v>54</v>
      </c>
      <c r="E3993">
        <v>22.571735400000001</v>
      </c>
      <c r="F3993">
        <v>24</v>
      </c>
      <c r="G3993">
        <v>8.1667895957931496</v>
      </c>
      <c r="H3993">
        <v>-0.33970296438064002</v>
      </c>
      <c r="I3993">
        <v>27.2983123367529</v>
      </c>
      <c r="J3993">
        <v>7.0241949716075904</v>
      </c>
      <c r="K3993">
        <v>23.319283221094299</v>
      </c>
      <c r="L3993">
        <v>20.900117723035201</v>
      </c>
      <c r="M3993">
        <v>58.540218234376503</v>
      </c>
      <c r="N3993">
        <v>0.254789892251431</v>
      </c>
      <c r="O3993">
        <v>25.75</v>
      </c>
      <c r="P3993">
        <v>60</v>
      </c>
      <c r="Q3993">
        <v>0.13145363972121599</v>
      </c>
    </row>
    <row r="3994" spans="1:17" hidden="1" x14ac:dyDescent="0.3">
      <c r="A3994" t="s">
        <v>8221</v>
      </c>
      <c r="B3994" t="s">
        <v>8222</v>
      </c>
      <c r="C3994" t="str">
        <f>IFERROR(VLOOKUP(Table1[[#This Row],[Ticker]],[1]!Table2[[Symbol]:[Industry]],2,FALSE),"-")</f>
        <v>-</v>
      </c>
      <c r="D3994" t="s">
        <v>3532</v>
      </c>
      <c r="E3994">
        <v>22.564036835</v>
      </c>
      <c r="F3994">
        <v>43.15</v>
      </c>
      <c r="G3994">
        <v>-39.8684115536321</v>
      </c>
      <c r="H3994">
        <v>-0.89895504009029004</v>
      </c>
      <c r="I3994">
        <v>-22.005615778718798</v>
      </c>
      <c r="J3994">
        <v>-1.1622399359977</v>
      </c>
      <c r="K3994">
        <v>44.991649921186898</v>
      </c>
      <c r="L3994">
        <v>46.735061988290397</v>
      </c>
      <c r="M3994">
        <v>5.7895825770322302</v>
      </c>
      <c r="N3994">
        <v>2.1781720091360102</v>
      </c>
      <c r="O3994">
        <v>31.4020857473928</v>
      </c>
      <c r="P3994">
        <v>1.8168947616800299</v>
      </c>
    </row>
    <row r="3995" spans="1:17" hidden="1" x14ac:dyDescent="0.3">
      <c r="A3995" t="s">
        <v>8223</v>
      </c>
      <c r="B3995" t="s">
        <v>8224</v>
      </c>
      <c r="C3995" t="str">
        <f>IFERROR(VLOOKUP(Table1[[#This Row],[Ticker]],[1]!Table2[[Symbol]:[Industry]],2,FALSE),"-")</f>
        <v>-</v>
      </c>
      <c r="D3995" t="s">
        <v>21</v>
      </c>
      <c r="E3995">
        <v>22.530976299999999</v>
      </c>
      <c r="F3995">
        <v>7.16</v>
      </c>
      <c r="G3995">
        <v>152.58869628950501</v>
      </c>
      <c r="H3995">
        <v>-17.431340994162898</v>
      </c>
      <c r="I3995">
        <v>31.400721657840801</v>
      </c>
      <c r="J3995">
        <v>-8.3084152047249802</v>
      </c>
      <c r="K3995">
        <v>7.8056497901186503</v>
      </c>
      <c r="L3995">
        <v>6.0130401453776603</v>
      </c>
      <c r="M3995">
        <v>39.883235260647098</v>
      </c>
      <c r="N3995">
        <v>1.5541246806424101</v>
      </c>
      <c r="O3995">
        <v>62.430167597765298</v>
      </c>
      <c r="P3995">
        <v>199.58158995815899</v>
      </c>
      <c r="Q3995">
        <v>0.139996917428338</v>
      </c>
    </row>
    <row r="3996" spans="1:17" hidden="1" x14ac:dyDescent="0.3">
      <c r="A3996" t="s">
        <v>8225</v>
      </c>
      <c r="B3996" t="s">
        <v>8226</v>
      </c>
      <c r="C3996" t="str">
        <f>IFERROR(VLOOKUP(Table1[[#This Row],[Ticker]],[1]!Table2[[Symbol]:[Industry]],2,FALSE),"-")</f>
        <v>-</v>
      </c>
      <c r="D3996" t="s">
        <v>54</v>
      </c>
      <c r="E3996">
        <v>22.522925999999998</v>
      </c>
      <c r="F3996">
        <v>43.99</v>
      </c>
      <c r="G3996">
        <v>249.45989304406899</v>
      </c>
      <c r="H3996">
        <v>-12.3484243568411</v>
      </c>
      <c r="I3996">
        <v>32.505599706621297</v>
      </c>
      <c r="J3996">
        <v>20.3806512432113</v>
      </c>
      <c r="K3996">
        <v>35.435004371177598</v>
      </c>
      <c r="L3996">
        <v>29.355962225065699</v>
      </c>
      <c r="M3996">
        <v>78.402431847547604</v>
      </c>
      <c r="N3996">
        <v>0.67777777777777704</v>
      </c>
      <c r="O3996">
        <v>7.5926346897021899</v>
      </c>
      <c r="P3996">
        <v>279.22413793103402</v>
      </c>
    </row>
    <row r="3997" spans="1:17" hidden="1" x14ac:dyDescent="0.3">
      <c r="A3997" t="s">
        <v>8227</v>
      </c>
      <c r="B3997" t="s">
        <v>8228</v>
      </c>
      <c r="C3997" t="str">
        <f>IFERROR(VLOOKUP(Table1[[#This Row],[Ticker]],[1]!Table2[[Symbol]:[Industry]],2,FALSE),"-")</f>
        <v>-</v>
      </c>
      <c r="D3997" t="s">
        <v>743</v>
      </c>
      <c r="E3997">
        <v>22.46870916</v>
      </c>
      <c r="F3997">
        <v>122.7</v>
      </c>
      <c r="G3997">
        <v>15.9083183327899</v>
      </c>
      <c r="H3997">
        <v>0.996406273823912</v>
      </c>
      <c r="I3997">
        <v>8.7812115801396207</v>
      </c>
      <c r="J3997">
        <v>9.5444863261584501E-4</v>
      </c>
      <c r="K3997">
        <v>117.42796516510801</v>
      </c>
      <c r="L3997">
        <v>105.74393967645899</v>
      </c>
      <c r="M3997">
        <v>31.967359018905899</v>
      </c>
      <c r="N3997">
        <v>2.4484571268953101</v>
      </c>
      <c r="O3997">
        <v>1.62999185004075</v>
      </c>
      <c r="P3997">
        <v>47.813516443801902</v>
      </c>
    </row>
    <row r="3998" spans="1:17" hidden="1" x14ac:dyDescent="0.3">
      <c r="A3998" t="s">
        <v>8229</v>
      </c>
      <c r="B3998" t="s">
        <v>8230</v>
      </c>
      <c r="C3998" t="str">
        <f>IFERROR(VLOOKUP(Table1[[#This Row],[Ticker]],[1]!Table2[[Symbol]:[Industry]],2,FALSE),"-")</f>
        <v>-</v>
      </c>
      <c r="D3998" t="s">
        <v>412</v>
      </c>
      <c r="E3998">
        <v>22.384803000000002</v>
      </c>
      <c r="F3998">
        <v>42.02</v>
      </c>
      <c r="G3998">
        <v>5.4787547911806396</v>
      </c>
      <c r="H3998">
        <v>-10.5367331510257</v>
      </c>
      <c r="I3998">
        <v>-46.787990036968402</v>
      </c>
      <c r="J3998">
        <v>-9.5466081270184802</v>
      </c>
      <c r="K3998">
        <v>49.610006033364002</v>
      </c>
      <c r="L3998">
        <v>50.536695289596302</v>
      </c>
      <c r="M3998">
        <v>30.133189481528099</v>
      </c>
      <c r="N3998">
        <v>0.87087635054021595</v>
      </c>
      <c r="O3998">
        <v>160.99476439790499</v>
      </c>
      <c r="P3998">
        <v>35.242999678146099</v>
      </c>
    </row>
    <row r="3999" spans="1:17" hidden="1" x14ac:dyDescent="0.3">
      <c r="A3999" t="s">
        <v>8231</v>
      </c>
      <c r="B3999" t="s">
        <v>8232</v>
      </c>
      <c r="C3999" t="str">
        <f>IFERROR(VLOOKUP(Table1[[#This Row],[Ticker]],[1]!Table2[[Symbol]:[Industry]],2,FALSE),"-")</f>
        <v>-</v>
      </c>
      <c r="D3999" t="s">
        <v>632</v>
      </c>
      <c r="E3999">
        <v>22.34958906</v>
      </c>
      <c r="F3999">
        <v>48.7</v>
      </c>
      <c r="G3999">
        <v>110.137232945546</v>
      </c>
      <c r="H3999">
        <v>14.828657421929501</v>
      </c>
      <c r="I3999">
        <v>65.114077194046104</v>
      </c>
      <c r="J3999">
        <v>-1.1390703345148501</v>
      </c>
      <c r="K3999">
        <v>41.829098564667603</v>
      </c>
      <c r="L3999">
        <v>30.630397926799599</v>
      </c>
      <c r="M3999">
        <v>100</v>
      </c>
      <c r="N3999">
        <v>0</v>
      </c>
      <c r="O3999">
        <v>0</v>
      </c>
      <c r="P3999">
        <v>139.901477832512</v>
      </c>
    </row>
    <row r="4000" spans="1:17" hidden="1" x14ac:dyDescent="0.3">
      <c r="A4000" t="s">
        <v>8233</v>
      </c>
      <c r="B4000" t="s">
        <v>8234</v>
      </c>
      <c r="C4000" t="str">
        <f>IFERROR(VLOOKUP(Table1[[#This Row],[Ticker]],[1]!Table2[[Symbol]:[Industry]],2,FALSE),"-")</f>
        <v>-</v>
      </c>
      <c r="D4000" t="s">
        <v>632</v>
      </c>
      <c r="E4000">
        <v>22.344000000000001</v>
      </c>
      <c r="F4000">
        <v>23.72</v>
      </c>
      <c r="G4000">
        <v>-3.5940321210080399</v>
      </c>
      <c r="H4000">
        <v>2.28210929823465</v>
      </c>
      <c r="I4000">
        <v>0.46163835396429997</v>
      </c>
      <c r="J4000">
        <v>1.47873071260555</v>
      </c>
      <c r="K4000">
        <v>22.9964709451183</v>
      </c>
      <c r="L4000">
        <v>21.927045690718199</v>
      </c>
      <c r="M4000">
        <v>52.186165612481901</v>
      </c>
      <c r="N4000">
        <v>1.00828644501278</v>
      </c>
      <c r="O4000">
        <v>40.1349072512647</v>
      </c>
      <c r="P4000">
        <v>42.462462462462398</v>
      </c>
      <c r="Q4000">
        <v>7.7359613434844002E-2</v>
      </c>
    </row>
    <row r="4001" spans="1:17" hidden="1" x14ac:dyDescent="0.3">
      <c r="A4001" t="s">
        <v>8235</v>
      </c>
      <c r="B4001" t="s">
        <v>8236</v>
      </c>
      <c r="C4001" t="str">
        <f>IFERROR(VLOOKUP(Table1[[#This Row],[Ticker]],[1]!Table2[[Symbol]:[Industry]],2,FALSE),"-")</f>
        <v>-</v>
      </c>
      <c r="D4001" t="s">
        <v>72</v>
      </c>
      <c r="E4001">
        <v>22.337487200000002</v>
      </c>
      <c r="F4001">
        <v>24.13</v>
      </c>
      <c r="G4001">
        <v>-38.707641113380497</v>
      </c>
      <c r="H4001">
        <v>4.4242583634074499</v>
      </c>
      <c r="I4001">
        <v>-23.1054778741658</v>
      </c>
      <c r="J4001">
        <v>-3.5345230344742502</v>
      </c>
      <c r="K4001">
        <v>24.2960333873651</v>
      </c>
      <c r="L4001">
        <v>26.691571567853</v>
      </c>
      <c r="M4001">
        <v>47.194954174322298</v>
      </c>
      <c r="N4001">
        <v>1.11072176231092</v>
      </c>
      <c r="O4001">
        <v>26.3986738499792</v>
      </c>
      <c r="P4001">
        <v>9.4827586206896495</v>
      </c>
      <c r="Q4001">
        <v>-2.605931971498E-2</v>
      </c>
    </row>
    <row r="4002" spans="1:17" hidden="1" x14ac:dyDescent="0.3">
      <c r="A4002" t="s">
        <v>8237</v>
      </c>
      <c r="B4002" t="s">
        <v>8238</v>
      </c>
      <c r="C4002" t="str">
        <f>IFERROR(VLOOKUP(Table1[[#This Row],[Ticker]],[1]!Table2[[Symbol]:[Industry]],2,FALSE),"-")</f>
        <v>-</v>
      </c>
      <c r="D4002" t="s">
        <v>632</v>
      </c>
      <c r="E4002">
        <v>22.333812719999901</v>
      </c>
      <c r="F4002">
        <v>27.55</v>
      </c>
      <c r="G4002">
        <v>70.599391476670803</v>
      </c>
      <c r="H4002">
        <v>27.5597827972461</v>
      </c>
      <c r="I4002">
        <v>-11.901388543224</v>
      </c>
      <c r="J4002">
        <v>9.1058276246688195</v>
      </c>
      <c r="K4002">
        <v>24.074489461428701</v>
      </c>
      <c r="L4002">
        <v>21.997375416882601</v>
      </c>
      <c r="M4002">
        <v>84.225898216519397</v>
      </c>
      <c r="N4002">
        <v>0.78519641518511396</v>
      </c>
      <c r="O4002">
        <v>33.575317604355703</v>
      </c>
      <c r="P4002">
        <v>105.597014925373</v>
      </c>
      <c r="Q4002">
        <v>7.6567186475038004E-2</v>
      </c>
    </row>
    <row r="4003" spans="1:17" hidden="1" x14ac:dyDescent="0.3">
      <c r="A4003" t="s">
        <v>8239</v>
      </c>
      <c r="B4003" t="s">
        <v>8240</v>
      </c>
      <c r="C4003" t="str">
        <f>IFERROR(VLOOKUP(Table1[[#This Row],[Ticker]],[1]!Table2[[Symbol]:[Industry]],2,FALSE),"-")</f>
        <v>-</v>
      </c>
      <c r="D4003" t="s">
        <v>528</v>
      </c>
      <c r="E4003">
        <v>22.303413500000001</v>
      </c>
      <c r="F4003">
        <v>70.03</v>
      </c>
      <c r="G4003">
        <v>-7.1197615244435797</v>
      </c>
      <c r="H4003">
        <v>-23.744084298886001</v>
      </c>
      <c r="I4003">
        <v>-27.617542150492099</v>
      </c>
      <c r="J4003">
        <v>3.6494601314349699</v>
      </c>
      <c r="K4003">
        <v>81.966092339852395</v>
      </c>
      <c r="L4003">
        <v>74.524522366983504</v>
      </c>
      <c r="M4003">
        <v>27.5807980016322</v>
      </c>
      <c r="N4003">
        <v>0.55977405432850902</v>
      </c>
      <c r="O4003">
        <v>61.473654148222103</v>
      </c>
      <c r="Q4003">
        <v>0.10543775378872999</v>
      </c>
    </row>
    <row r="4004" spans="1:17" hidden="1" x14ac:dyDescent="0.3">
      <c r="A4004" t="s">
        <v>8241</v>
      </c>
      <c r="B4004" t="s">
        <v>8242</v>
      </c>
      <c r="C4004" t="str">
        <f>IFERROR(VLOOKUP(Table1[[#This Row],[Ticker]],[1]!Table2[[Symbol]:[Industry]],2,FALSE),"-")</f>
        <v>-</v>
      </c>
      <c r="D4004" t="s">
        <v>632</v>
      </c>
      <c r="E4004">
        <v>22.256959999999999</v>
      </c>
      <c r="F4004">
        <v>44</v>
      </c>
      <c r="G4004">
        <v>160.85662697564999</v>
      </c>
      <c r="H4004">
        <v>-11.9868965497185</v>
      </c>
      <c r="I4004">
        <v>-5.35146663042031</v>
      </c>
      <c r="J4004">
        <v>-4.5419243411010104</v>
      </c>
      <c r="K4004">
        <v>44.938581812682699</v>
      </c>
      <c r="L4004">
        <v>34.995874165041897</v>
      </c>
      <c r="M4004">
        <v>41.408986869175799</v>
      </c>
      <c r="N4004">
        <v>0.37689040127377499</v>
      </c>
      <c r="O4004">
        <v>20.227272727272702</v>
      </c>
      <c r="P4004">
        <v>263.636363636363</v>
      </c>
      <c r="Q4004">
        <v>0.115957303628234</v>
      </c>
    </row>
    <row r="4005" spans="1:17" hidden="1" x14ac:dyDescent="0.3">
      <c r="A4005" t="s">
        <v>8243</v>
      </c>
      <c r="B4005" t="s">
        <v>8244</v>
      </c>
      <c r="C4005" t="str">
        <f>IFERROR(VLOOKUP(Table1[[#This Row],[Ticker]],[1]!Table2[[Symbol]:[Industry]],2,FALSE),"-")</f>
        <v>-</v>
      </c>
      <c r="D4005" t="s">
        <v>971</v>
      </c>
      <c r="E4005">
        <v>22.239436000000001</v>
      </c>
      <c r="F4005">
        <v>63.99</v>
      </c>
      <c r="G4005">
        <v>11.6188748655754</v>
      </c>
      <c r="H4005">
        <v>49.099608262179899</v>
      </c>
      <c r="I4005">
        <v>7.8974379980019398</v>
      </c>
      <c r="J4005">
        <v>33.795620832188703</v>
      </c>
      <c r="K4005">
        <v>46.187628643002299</v>
      </c>
      <c r="L4005">
        <v>44.259698766243503</v>
      </c>
      <c r="M4005">
        <v>84.389626807299706</v>
      </c>
      <c r="N4005">
        <v>2.5532470997674999</v>
      </c>
      <c r="O4005">
        <v>0</v>
      </c>
      <c r="P4005">
        <v>93.732970027247902</v>
      </c>
      <c r="Q4005">
        <v>5.1583340769683003E-2</v>
      </c>
    </row>
    <row r="4006" spans="1:17" hidden="1" x14ac:dyDescent="0.3">
      <c r="A4006" t="s">
        <v>8245</v>
      </c>
      <c r="B4006" t="s">
        <v>8246</v>
      </c>
      <c r="C4006" t="str">
        <f>IFERROR(VLOOKUP(Table1[[#This Row],[Ticker]],[1]!Table2[[Symbol]:[Industry]],2,FALSE),"-")</f>
        <v>-</v>
      </c>
      <c r="D4006" t="s">
        <v>8247</v>
      </c>
      <c r="E4006">
        <v>22.213799999999999</v>
      </c>
      <c r="F4006">
        <v>36.770000000000003</v>
      </c>
      <c r="G4006">
        <v>-48.342632840907001</v>
      </c>
      <c r="H4006">
        <v>-6.8630465851042599</v>
      </c>
      <c r="I4006">
        <v>-32.706121580653502</v>
      </c>
      <c r="J4006">
        <v>-4.4156103083025302</v>
      </c>
      <c r="K4006">
        <v>40.398076638698498</v>
      </c>
      <c r="M4006">
        <v>47.665849161158398</v>
      </c>
      <c r="O4006">
        <v>42.126733750339902</v>
      </c>
      <c r="P4006">
        <v>5.35816618911175</v>
      </c>
    </row>
    <row r="4007" spans="1:17" hidden="1" x14ac:dyDescent="0.3">
      <c r="A4007" t="s">
        <v>8248</v>
      </c>
      <c r="B4007" t="s">
        <v>8249</v>
      </c>
      <c r="C4007" t="str">
        <f>IFERROR(VLOOKUP(Table1[[#This Row],[Ticker]],[1]!Table2[[Symbol]:[Industry]],2,FALSE),"-")</f>
        <v>-</v>
      </c>
      <c r="D4007" t="s">
        <v>7412</v>
      </c>
      <c r="E4007">
        <v>22.213593551999999</v>
      </c>
      <c r="F4007">
        <v>21.24</v>
      </c>
      <c r="G4007">
        <v>-28.957410525313801</v>
      </c>
      <c r="H4007">
        <v>-11.673127631298399</v>
      </c>
      <c r="I4007">
        <v>-27.433856075691601</v>
      </c>
      <c r="J4007">
        <v>0.66187753278372097</v>
      </c>
      <c r="K4007">
        <v>22.344881441238801</v>
      </c>
      <c r="L4007">
        <v>22.0517886648292</v>
      </c>
      <c r="M4007">
        <v>42.481834666935299</v>
      </c>
      <c r="N4007">
        <v>0.69821597123803303</v>
      </c>
      <c r="O4007">
        <v>36.534839924670401</v>
      </c>
      <c r="P4007">
        <v>14.872904272579699</v>
      </c>
      <c r="Q4007">
        <v>2.3397515122494002E-2</v>
      </c>
    </row>
    <row r="4008" spans="1:17" hidden="1" x14ac:dyDescent="0.3">
      <c r="A4008" t="s">
        <v>8250</v>
      </c>
      <c r="B4008" t="s">
        <v>8251</v>
      </c>
      <c r="C4008" t="str">
        <f>IFERROR(VLOOKUP(Table1[[#This Row],[Ticker]],[1]!Table2[[Symbol]:[Industry]],2,FALSE),"-")</f>
        <v>-</v>
      </c>
      <c r="D4008" t="s">
        <v>446</v>
      </c>
      <c r="E4008">
        <v>22.193079999999998</v>
      </c>
      <c r="F4008">
        <v>18.39</v>
      </c>
      <c r="G4008">
        <v>160.757082127252</v>
      </c>
      <c r="H4008">
        <v>-9.1398441183140307</v>
      </c>
      <c r="I4008">
        <v>20.007933769349201</v>
      </c>
      <c r="J4008">
        <v>-10.6422058868544</v>
      </c>
      <c r="K4008">
        <v>19.5285325798617</v>
      </c>
      <c r="L4008">
        <v>15.202329628818299</v>
      </c>
      <c r="M4008">
        <v>16.727442169579302</v>
      </c>
      <c r="N4008">
        <v>0.37129435589418602</v>
      </c>
      <c r="O4008">
        <v>41.2724306688417</v>
      </c>
      <c r="P4008">
        <v>202.96540362438199</v>
      </c>
      <c r="Q4008">
        <v>0.14774023747520701</v>
      </c>
    </row>
    <row r="4009" spans="1:17" hidden="1" x14ac:dyDescent="0.3">
      <c r="A4009" t="s">
        <v>8252</v>
      </c>
      <c r="B4009" t="s">
        <v>8253</v>
      </c>
      <c r="C4009" t="str">
        <f>IFERROR(VLOOKUP(Table1[[#This Row],[Ticker]],[1]!Table2[[Symbol]:[Industry]],2,FALSE),"-")</f>
        <v>-</v>
      </c>
      <c r="D4009" t="s">
        <v>528</v>
      </c>
      <c r="E4009">
        <v>22.022252000000002</v>
      </c>
      <c r="F4009">
        <v>73.3</v>
      </c>
      <c r="G4009">
        <v>50.157208230363899</v>
      </c>
      <c r="H4009">
        <v>-29.9036707987933</v>
      </c>
      <c r="I4009">
        <v>57.736275751951503</v>
      </c>
      <c r="J4009">
        <v>-7.0440767530001001</v>
      </c>
      <c r="K4009">
        <v>78.897482421136701</v>
      </c>
      <c r="L4009">
        <v>58.257315319322302</v>
      </c>
      <c r="M4009">
        <v>6.4738081679358404</v>
      </c>
      <c r="N4009">
        <v>0.40631235262107701</v>
      </c>
      <c r="O4009">
        <v>55.648021828103602</v>
      </c>
      <c r="P4009">
        <v>98.914518317503294</v>
      </c>
    </row>
    <row r="4010" spans="1:17" hidden="1" x14ac:dyDescent="0.3">
      <c r="A4010" t="s">
        <v>8254</v>
      </c>
      <c r="B4010" t="s">
        <v>8255</v>
      </c>
      <c r="C4010" t="str">
        <f>IFERROR(VLOOKUP(Table1[[#This Row],[Ticker]],[1]!Table2[[Symbol]:[Industry]],2,FALSE),"-")</f>
        <v>-</v>
      </c>
      <c r="D4010" t="s">
        <v>1357</v>
      </c>
      <c r="E4010">
        <v>21.997200029999998</v>
      </c>
      <c r="F4010">
        <v>57.89</v>
      </c>
      <c r="G4010">
        <v>-20.331352637437998</v>
      </c>
      <c r="H4010">
        <v>1.56582814950295</v>
      </c>
      <c r="I4010">
        <v>-9.40631539226918</v>
      </c>
      <c r="J4010">
        <v>-1.1217961939033501</v>
      </c>
      <c r="K4010">
        <v>57.121608049681797</v>
      </c>
      <c r="L4010">
        <v>55.7095006798409</v>
      </c>
      <c r="M4010">
        <v>48.752273491280398</v>
      </c>
      <c r="N4010">
        <v>1.04427876753009</v>
      </c>
      <c r="O4010">
        <v>1.4855760925893899</v>
      </c>
      <c r="P4010">
        <v>9.7440758293838794</v>
      </c>
    </row>
    <row r="4011" spans="1:17" hidden="1" x14ac:dyDescent="0.3">
      <c r="A4011" t="s">
        <v>8256</v>
      </c>
      <c r="B4011" t="s">
        <v>8257</v>
      </c>
      <c r="C4011" t="str">
        <f>IFERROR(VLOOKUP(Table1[[#This Row],[Ticker]],[1]!Table2[[Symbol]:[Industry]],2,FALSE),"-")</f>
        <v>-</v>
      </c>
      <c r="D4011" t="s">
        <v>412</v>
      </c>
      <c r="E4011">
        <v>21.959521034999899</v>
      </c>
      <c r="F4011">
        <v>19.46</v>
      </c>
      <c r="G4011">
        <v>98.639510981579093</v>
      </c>
      <c r="H4011">
        <v>-9.6952617821995304</v>
      </c>
      <c r="I4011">
        <v>-22.937480580788801</v>
      </c>
      <c r="J4011">
        <v>9.1387074432629305</v>
      </c>
      <c r="K4011">
        <v>20.9975758517926</v>
      </c>
      <c r="L4011">
        <v>17.8830752174472</v>
      </c>
      <c r="M4011">
        <v>63.092118618794899</v>
      </c>
      <c r="N4011">
        <v>0.32548017086132902</v>
      </c>
      <c r="O4011">
        <v>53.905447070914597</v>
      </c>
      <c r="P4011">
        <v>261.71003717472098</v>
      </c>
      <c r="Q4011">
        <v>0.15165141812560301</v>
      </c>
    </row>
    <row r="4012" spans="1:17" hidden="1" x14ac:dyDescent="0.3">
      <c r="A4012" t="s">
        <v>8258</v>
      </c>
      <c r="B4012" t="s">
        <v>8259</v>
      </c>
      <c r="C4012" t="str">
        <f>IFERROR(VLOOKUP(Table1[[#This Row],[Ticker]],[1]!Table2[[Symbol]:[Industry]],2,FALSE),"-")</f>
        <v>-</v>
      </c>
      <c r="D4012" t="s">
        <v>632</v>
      </c>
      <c r="E4012">
        <v>21.909800430000001</v>
      </c>
      <c r="F4012">
        <v>3.57</v>
      </c>
      <c r="G4012">
        <v>-65.439920562641106</v>
      </c>
      <c r="H4012">
        <v>4.1242145613925496</v>
      </c>
      <c r="I4012">
        <v>-28.3104259344043</v>
      </c>
      <c r="J4012">
        <v>-1.1390703345148501</v>
      </c>
      <c r="K4012">
        <v>3.4759058621271102</v>
      </c>
      <c r="L4012">
        <v>4.0731108093051498</v>
      </c>
      <c r="M4012">
        <v>98.319246447464096</v>
      </c>
      <c r="N4012">
        <v>0.13657407407407399</v>
      </c>
      <c r="O4012">
        <v>105.88235294117599</v>
      </c>
      <c r="P4012">
        <v>9.50920245398774</v>
      </c>
    </row>
    <row r="4013" spans="1:17" hidden="1" x14ac:dyDescent="0.3">
      <c r="A4013" t="s">
        <v>8260</v>
      </c>
      <c r="B4013" t="s">
        <v>8261</v>
      </c>
      <c r="C4013" t="str">
        <f>IFERROR(VLOOKUP(Table1[[#This Row],[Ticker]],[1]!Table2[[Symbol]:[Industry]],2,FALSE),"-")</f>
        <v>-</v>
      </c>
      <c r="D4013" t="s">
        <v>1389</v>
      </c>
      <c r="E4013">
        <v>21.871318819999999</v>
      </c>
      <c r="F4013">
        <v>78.06</v>
      </c>
      <c r="G4013">
        <v>-86.758349894953994</v>
      </c>
      <c r="H4013">
        <v>6.7956431328211302</v>
      </c>
      <c r="I4013">
        <v>-7.1229358199950896</v>
      </c>
      <c r="J4013">
        <v>9.3741261464235599</v>
      </c>
      <c r="K4013">
        <v>69.135270563238507</v>
      </c>
      <c r="M4013">
        <v>69.557527400424604</v>
      </c>
      <c r="N4013">
        <v>1.74403892944038</v>
      </c>
      <c r="O4013">
        <v>155.572636433512</v>
      </c>
      <c r="P4013">
        <v>41.927272727272701</v>
      </c>
    </row>
    <row r="4014" spans="1:17" hidden="1" x14ac:dyDescent="0.3">
      <c r="A4014" t="s">
        <v>8262</v>
      </c>
      <c r="B4014" t="s">
        <v>8263</v>
      </c>
      <c r="C4014" t="str">
        <f>IFERROR(VLOOKUP(Table1[[#This Row],[Ticker]],[1]!Table2[[Symbol]:[Industry]],2,FALSE),"-")</f>
        <v>-</v>
      </c>
      <c r="D4014" t="s">
        <v>306</v>
      </c>
      <c r="E4014">
        <v>21.829085200000002</v>
      </c>
      <c r="F4014">
        <v>51.99</v>
      </c>
      <c r="G4014">
        <v>93.368802323334904</v>
      </c>
      <c r="H4014">
        <v>-2.97012506124894</v>
      </c>
      <c r="I4014">
        <v>17.060759938768602</v>
      </c>
      <c r="J4014">
        <v>1.91951953638882</v>
      </c>
      <c r="K4014">
        <v>48.075451411789302</v>
      </c>
      <c r="L4014">
        <v>37.9023529445777</v>
      </c>
      <c r="M4014">
        <v>52.180586419854997</v>
      </c>
      <c r="N4014">
        <v>0.353295189658826</v>
      </c>
      <c r="O4014">
        <v>8.0784766301211697</v>
      </c>
      <c r="P4014">
        <v>126.04347826086899</v>
      </c>
      <c r="Q4014">
        <v>0.11436151483397899</v>
      </c>
    </row>
    <row r="4015" spans="1:17" hidden="1" x14ac:dyDescent="0.3">
      <c r="A4015" t="s">
        <v>8264</v>
      </c>
      <c r="B4015" t="s">
        <v>8265</v>
      </c>
      <c r="C4015" t="str">
        <f>IFERROR(VLOOKUP(Table1[[#This Row],[Ticker]],[1]!Table2[[Symbol]:[Industry]],2,FALSE),"-")</f>
        <v>-</v>
      </c>
      <c r="D4015" t="s">
        <v>2262</v>
      </c>
      <c r="E4015">
        <v>21.819006080000001</v>
      </c>
      <c r="F4015">
        <v>22.81</v>
      </c>
      <c r="G4015">
        <v>51.123939094001997</v>
      </c>
      <c r="H4015">
        <v>-0.64515813233437402</v>
      </c>
      <c r="I4015">
        <v>-5.3013977488494399</v>
      </c>
      <c r="J4015">
        <v>-4.5612925567370697</v>
      </c>
      <c r="K4015">
        <v>21.562994989977199</v>
      </c>
      <c r="L4015">
        <v>19.2968820417133</v>
      </c>
      <c r="M4015">
        <v>45.344542996448297</v>
      </c>
      <c r="N4015">
        <v>0.82901020603776898</v>
      </c>
      <c r="O4015">
        <v>21.876370013152101</v>
      </c>
      <c r="P4015">
        <v>85.900570497147498</v>
      </c>
      <c r="Q4015">
        <v>-2.7294667293970001E-3</v>
      </c>
    </row>
    <row r="4016" spans="1:17" hidden="1" x14ac:dyDescent="0.3">
      <c r="A4016" t="s">
        <v>8266</v>
      </c>
      <c r="B4016" t="s">
        <v>8267</v>
      </c>
      <c r="C4016" t="str">
        <f>IFERROR(VLOOKUP(Table1[[#This Row],[Ticker]],[1]!Table2[[Symbol]:[Industry]],2,FALSE),"-")</f>
        <v>-</v>
      </c>
      <c r="D4016" t="s">
        <v>139</v>
      </c>
      <c r="E4016">
        <v>21.77012238</v>
      </c>
      <c r="F4016">
        <v>18.350000000000001</v>
      </c>
      <c r="G4016">
        <v>-29.326368587020202</v>
      </c>
      <c r="H4016">
        <v>-0.65479096346932397</v>
      </c>
      <c r="I4016">
        <v>-36.701573289159199</v>
      </c>
      <c r="J4016">
        <v>1.63713363149082</v>
      </c>
      <c r="K4016">
        <v>17.919006699351701</v>
      </c>
      <c r="L4016">
        <v>18.308389776809001</v>
      </c>
      <c r="M4016">
        <v>60.225104838009898</v>
      </c>
      <c r="N4016">
        <v>0.77500491943065697</v>
      </c>
      <c r="O4016">
        <v>60.7629427792915</v>
      </c>
      <c r="P4016">
        <v>18.387096774193498</v>
      </c>
      <c r="Q4016">
        <v>7.7686669515734996E-2</v>
      </c>
    </row>
    <row r="4017" spans="1:17" hidden="1" x14ac:dyDescent="0.3">
      <c r="A4017" t="s">
        <v>8268</v>
      </c>
      <c r="B4017" t="s">
        <v>8269</v>
      </c>
      <c r="C4017" t="str">
        <f>IFERROR(VLOOKUP(Table1[[#This Row],[Ticker]],[1]!Table2[[Symbol]:[Industry]],2,FALSE),"-")</f>
        <v>-</v>
      </c>
      <c r="D4017" t="s">
        <v>4921</v>
      </c>
      <c r="E4017">
        <v>21.745313100000001</v>
      </c>
      <c r="F4017">
        <v>38.17</v>
      </c>
      <c r="G4017">
        <v>-5.0256827954622096</v>
      </c>
      <c r="H4017">
        <v>-0.46316407938415299</v>
      </c>
      <c r="I4017">
        <v>8.6053853443490596</v>
      </c>
      <c r="J4017">
        <v>2.5711327238957602</v>
      </c>
      <c r="K4017">
        <v>39.059932642153903</v>
      </c>
      <c r="L4017">
        <v>35.958003851286797</v>
      </c>
      <c r="M4017">
        <v>54.9696834841235</v>
      </c>
      <c r="N4017">
        <v>1.1533095478992399</v>
      </c>
      <c r="O4017">
        <v>21.194655488603502</v>
      </c>
      <c r="P4017">
        <v>43.929110105580598</v>
      </c>
      <c r="Q4017">
        <v>5.6799400289954997E-2</v>
      </c>
    </row>
    <row r="4018" spans="1:17" hidden="1" x14ac:dyDescent="0.3">
      <c r="A4018" t="s">
        <v>8270</v>
      </c>
      <c r="B4018" t="s">
        <v>8271</v>
      </c>
      <c r="C4018" t="str">
        <f>IFERROR(VLOOKUP(Table1[[#This Row],[Ticker]],[1]!Table2[[Symbol]:[Industry]],2,FALSE),"-")</f>
        <v>-</v>
      </c>
      <c r="D4018" t="s">
        <v>3878</v>
      </c>
      <c r="E4018">
        <v>21.743602800000001</v>
      </c>
      <c r="F4018">
        <v>87.8</v>
      </c>
      <c r="G4018">
        <v>-68.150209799246099</v>
      </c>
      <c r="H4018">
        <v>-9.3896667668600102</v>
      </c>
      <c r="I4018">
        <v>-52.513698538992699</v>
      </c>
      <c r="J4018">
        <v>-9.8021138127757208</v>
      </c>
      <c r="K4018">
        <v>93.804895339388693</v>
      </c>
      <c r="M4018">
        <v>18.072767558506101</v>
      </c>
      <c r="N4018">
        <v>0.52415458937198001</v>
      </c>
      <c r="O4018">
        <v>78.587699316628701</v>
      </c>
      <c r="P4018">
        <v>13.1443298969072</v>
      </c>
    </row>
    <row r="4019" spans="1:17" hidden="1" x14ac:dyDescent="0.3">
      <c r="A4019" t="s">
        <v>8272</v>
      </c>
      <c r="B4019" t="s">
        <v>8273</v>
      </c>
      <c r="C4019" t="str">
        <f>IFERROR(VLOOKUP(Table1[[#This Row],[Ticker]],[1]!Table2[[Symbol]:[Industry]],2,FALSE),"-")</f>
        <v>-</v>
      </c>
      <c r="D4019" t="s">
        <v>4284</v>
      </c>
      <c r="E4019">
        <v>21.7348</v>
      </c>
      <c r="F4019">
        <v>67</v>
      </c>
      <c r="G4019">
        <v>-48.056927813794701</v>
      </c>
      <c r="H4019">
        <v>-5.16149972432172</v>
      </c>
      <c r="I4019">
        <v>-27.114746613725</v>
      </c>
      <c r="J4019">
        <v>-5.4247846202291301</v>
      </c>
      <c r="K4019">
        <v>68.194799294258203</v>
      </c>
      <c r="L4019">
        <v>68.878526047066202</v>
      </c>
      <c r="M4019">
        <v>14.542861069800299</v>
      </c>
      <c r="N4019">
        <v>0.12923728813559299</v>
      </c>
      <c r="O4019">
        <v>31.343283582089501</v>
      </c>
      <c r="P4019">
        <v>19.6428571428571</v>
      </c>
    </row>
    <row r="4020" spans="1:17" hidden="1" x14ac:dyDescent="0.3">
      <c r="A4020" t="s">
        <v>8274</v>
      </c>
      <c r="B4020" t="s">
        <v>8275</v>
      </c>
      <c r="C4020" t="str">
        <f>IFERROR(VLOOKUP(Table1[[#This Row],[Ticker]],[1]!Table2[[Symbol]:[Industry]],2,FALSE),"-")</f>
        <v>-</v>
      </c>
      <c r="D4020" t="s">
        <v>632</v>
      </c>
      <c r="E4020">
        <v>21.710519099999999</v>
      </c>
      <c r="F4020">
        <v>31.6</v>
      </c>
      <c r="G4020">
        <v>-4.8630591162144796</v>
      </c>
      <c r="H4020">
        <v>3.7891291474635098</v>
      </c>
      <c r="I4020">
        <v>-0.62198650027523705</v>
      </c>
      <c r="J4020">
        <v>1.66828687748902</v>
      </c>
      <c r="K4020">
        <v>30.044137628681199</v>
      </c>
      <c r="L4020">
        <v>28.627618181940498</v>
      </c>
      <c r="M4020">
        <v>55.697525547771498</v>
      </c>
      <c r="N4020">
        <v>0.44502899678310498</v>
      </c>
      <c r="O4020">
        <v>12.4683544303797</v>
      </c>
      <c r="P4020">
        <v>31.6666666666666</v>
      </c>
      <c r="Q4020">
        <v>-9.2635562843399995E-4</v>
      </c>
    </row>
    <row r="4021" spans="1:17" hidden="1" x14ac:dyDescent="0.3">
      <c r="A4021" t="s">
        <v>8276</v>
      </c>
      <c r="B4021" t="s">
        <v>8277</v>
      </c>
      <c r="C4021" t="str">
        <f>IFERROR(VLOOKUP(Table1[[#This Row],[Ticker]],[1]!Table2[[Symbol]:[Industry]],2,FALSE),"-")</f>
        <v>-</v>
      </c>
      <c r="D4021" t="s">
        <v>632</v>
      </c>
      <c r="E4021">
        <v>21.607500000000002</v>
      </c>
      <c r="F4021">
        <v>12.75</v>
      </c>
      <c r="G4021">
        <v>-41.1610482226152</v>
      </c>
      <c r="H4021">
        <v>1.5864862055545901</v>
      </c>
      <c r="I4021">
        <v>14.012969890875899</v>
      </c>
      <c r="J4021">
        <v>0.43573281509145501</v>
      </c>
      <c r="K4021">
        <v>12.472505196777099</v>
      </c>
      <c r="L4021">
        <v>11.639564321426301</v>
      </c>
      <c r="M4021">
        <v>66.4646277115082</v>
      </c>
      <c r="N4021">
        <v>0.91428571428571404</v>
      </c>
      <c r="O4021">
        <v>20.784313725490101</v>
      </c>
      <c r="P4021">
        <v>50</v>
      </c>
      <c r="Q4021">
        <v>7.8841745974241997E-2</v>
      </c>
    </row>
    <row r="4022" spans="1:17" hidden="1" x14ac:dyDescent="0.3">
      <c r="A4022" t="s">
        <v>8278</v>
      </c>
      <c r="B4022" t="s">
        <v>8279</v>
      </c>
      <c r="C4022" t="str">
        <f>IFERROR(VLOOKUP(Table1[[#This Row],[Ticker]],[1]!Table2[[Symbol]:[Industry]],2,FALSE),"-")</f>
        <v>-</v>
      </c>
      <c r="D4022" t="s">
        <v>262</v>
      </c>
      <c r="E4022">
        <v>21.577277119999899</v>
      </c>
      <c r="F4022">
        <v>30.11</v>
      </c>
      <c r="G4022">
        <v>13.616707493986899</v>
      </c>
      <c r="H4022">
        <v>-5.2951402773171203</v>
      </c>
      <c r="I4022">
        <v>-25.568910097300201</v>
      </c>
      <c r="J4022">
        <v>-6.4140063958959299</v>
      </c>
      <c r="K4022">
        <v>31.728031965199602</v>
      </c>
      <c r="L4022">
        <v>29.750773303431799</v>
      </c>
      <c r="M4022">
        <v>34.860352705826898</v>
      </c>
      <c r="N4022">
        <v>0.84026832973233001</v>
      </c>
      <c r="O4022">
        <v>28.528727997343001</v>
      </c>
      <c r="P4022">
        <v>55.366357069143397</v>
      </c>
      <c r="Q4022">
        <v>8.2556607640685994E-2</v>
      </c>
    </row>
    <row r="4023" spans="1:17" hidden="1" x14ac:dyDescent="0.3">
      <c r="A4023" t="s">
        <v>8280</v>
      </c>
      <c r="B4023" t="s">
        <v>8281</v>
      </c>
      <c r="C4023" t="str">
        <f>IFERROR(VLOOKUP(Table1[[#This Row],[Ticker]],[1]!Table2[[Symbol]:[Industry]],2,FALSE),"-")</f>
        <v>-</v>
      </c>
      <c r="D4023" t="s">
        <v>385</v>
      </c>
      <c r="E4023">
        <v>21.534701625</v>
      </c>
      <c r="F4023">
        <v>17.59</v>
      </c>
      <c r="G4023">
        <v>800.923585800865</v>
      </c>
      <c r="H4023">
        <v>46.560111997290001</v>
      </c>
      <c r="I4023">
        <v>816.56009706111797</v>
      </c>
      <c r="J4023">
        <v>9.0845718380091007</v>
      </c>
      <c r="K4023">
        <v>11.9490061481062</v>
      </c>
      <c r="M4023">
        <v>100</v>
      </c>
      <c r="N4023">
        <v>2.7012792256276899</v>
      </c>
      <c r="O4023">
        <v>0</v>
      </c>
      <c r="P4023">
        <v>877.22222222222194</v>
      </c>
    </row>
    <row r="4024" spans="1:17" hidden="1" x14ac:dyDescent="0.3">
      <c r="A4024" t="s">
        <v>8282</v>
      </c>
      <c r="B4024" t="s">
        <v>8283</v>
      </c>
      <c r="C4024" t="str">
        <f>IFERROR(VLOOKUP(Table1[[#This Row],[Ticker]],[1]!Table2[[Symbol]:[Industry]],2,FALSE),"-")</f>
        <v>-</v>
      </c>
      <c r="D4024" t="s">
        <v>359</v>
      </c>
      <c r="E4024">
        <v>21.488980343999899</v>
      </c>
      <c r="F4024">
        <v>13.95</v>
      </c>
      <c r="G4024">
        <v>12.7280942345871</v>
      </c>
      <c r="H4024">
        <v>-5.4711215154249899</v>
      </c>
      <c r="I4024">
        <v>-8.2855484977287208</v>
      </c>
      <c r="J4024">
        <v>-3.5250352467955501</v>
      </c>
      <c r="K4024">
        <v>13.9184528789837</v>
      </c>
      <c r="L4024">
        <v>12.8652655357043</v>
      </c>
      <c r="M4024">
        <v>44.197426264591201</v>
      </c>
      <c r="N4024">
        <v>0.95560328374643999</v>
      </c>
      <c r="O4024">
        <v>20.1433691756272</v>
      </c>
      <c r="P4024">
        <v>63.157894736842003</v>
      </c>
      <c r="Q4024">
        <v>6.1838853830856001E-2</v>
      </c>
    </row>
    <row r="4025" spans="1:17" hidden="1" x14ac:dyDescent="0.3">
      <c r="A4025" t="s">
        <v>8284</v>
      </c>
      <c r="B4025" t="s">
        <v>8285</v>
      </c>
      <c r="C4025" t="str">
        <f>IFERROR(VLOOKUP(Table1[[#This Row],[Ticker]],[1]!Table2[[Symbol]:[Industry]],2,FALSE),"-")</f>
        <v>-</v>
      </c>
      <c r="D4025" t="s">
        <v>743</v>
      </c>
      <c r="E4025">
        <v>21.450464595</v>
      </c>
      <c r="F4025">
        <v>45.41</v>
      </c>
      <c r="G4025">
        <v>10.823990407152101</v>
      </c>
      <c r="H4025">
        <v>0.34593401840613103</v>
      </c>
      <c r="I4025">
        <v>-0.51752597097022401</v>
      </c>
      <c r="J4025">
        <v>-0.37330456874907803</v>
      </c>
      <c r="K4025">
        <v>41.701717945953099</v>
      </c>
      <c r="L4025">
        <v>38.151164424281802</v>
      </c>
      <c r="M4025">
        <v>53.954400247966703</v>
      </c>
      <c r="N4025">
        <v>0.56223038968084504</v>
      </c>
      <c r="O4025">
        <v>0.68266901563531701</v>
      </c>
      <c r="P4025">
        <v>42.843661528782597</v>
      </c>
      <c r="Q4025">
        <v>5.7901449305412002E-2</v>
      </c>
    </row>
    <row r="4026" spans="1:17" hidden="1" x14ac:dyDescent="0.3">
      <c r="A4026" t="s">
        <v>8286</v>
      </c>
      <c r="B4026" t="s">
        <v>8287</v>
      </c>
      <c r="C4026" t="str">
        <f>IFERROR(VLOOKUP(Table1[[#This Row],[Ticker]],[1]!Table2[[Symbol]:[Industry]],2,FALSE),"-")</f>
        <v>-</v>
      </c>
      <c r="D4026" t="s">
        <v>139</v>
      </c>
      <c r="E4026">
        <v>21.45</v>
      </c>
      <c r="F4026">
        <v>7.05</v>
      </c>
      <c r="G4026">
        <v>-0.879418561554143</v>
      </c>
      <c r="H4026">
        <v>7.4575478947259004</v>
      </c>
      <c r="I4026">
        <v>-26.875258379187201</v>
      </c>
      <c r="J4026">
        <v>4.7868555914110704</v>
      </c>
      <c r="K4026">
        <v>6.69361189996624</v>
      </c>
      <c r="L4026">
        <v>6.4543014576053404</v>
      </c>
      <c r="M4026">
        <v>66.287347275730099</v>
      </c>
      <c r="N4026">
        <v>0.59474029673709095</v>
      </c>
      <c r="O4026">
        <v>61.134751773049601</v>
      </c>
      <c r="P4026">
        <v>51.287553648068602</v>
      </c>
      <c r="Q4026">
        <v>3.4554307615470001E-2</v>
      </c>
    </row>
    <row r="4027" spans="1:17" hidden="1" x14ac:dyDescent="0.3">
      <c r="A4027" t="s">
        <v>8288</v>
      </c>
      <c r="B4027" t="s">
        <v>8289</v>
      </c>
      <c r="C4027" t="str">
        <f>IFERROR(VLOOKUP(Table1[[#This Row],[Ticker]],[1]!Table2[[Symbol]:[Industry]],2,FALSE),"-")</f>
        <v>-</v>
      </c>
      <c r="D4027" t="s">
        <v>669</v>
      </c>
      <c r="E4027">
        <v>21.45</v>
      </c>
      <c r="F4027">
        <v>20</v>
      </c>
      <c r="G4027">
        <v>-0.73198682244934998</v>
      </c>
      <c r="H4027">
        <v>-0.46383899164555398</v>
      </c>
      <c r="I4027">
        <v>-14.177708639205701</v>
      </c>
      <c r="J4027">
        <v>-7.1631667200570197</v>
      </c>
      <c r="K4027">
        <v>20.106450625541701</v>
      </c>
      <c r="L4027">
        <v>18.957523829473399</v>
      </c>
      <c r="M4027">
        <v>33.839373347758396</v>
      </c>
      <c r="N4027">
        <v>0.48386044995109201</v>
      </c>
      <c r="O4027">
        <v>14.9499999999999</v>
      </c>
      <c r="P4027">
        <v>53.256704980842898</v>
      </c>
      <c r="Q4027">
        <v>3.8028152313906001E-2</v>
      </c>
    </row>
    <row r="4028" spans="1:17" hidden="1" x14ac:dyDescent="0.3">
      <c r="A4028" t="s">
        <v>8290</v>
      </c>
      <c r="B4028" t="s">
        <v>8291</v>
      </c>
      <c r="C4028" t="str">
        <f>IFERROR(VLOOKUP(Table1[[#This Row],[Ticker]],[1]!Table2[[Symbol]:[Industry]],2,FALSE),"-")</f>
        <v>-</v>
      </c>
      <c r="D4028" t="s">
        <v>1616</v>
      </c>
      <c r="E4028">
        <v>21.29665</v>
      </c>
      <c r="F4028">
        <v>32.64</v>
      </c>
      <c r="G4028">
        <v>20.9978798243509</v>
      </c>
      <c r="H4028">
        <v>-0.87578543860743996</v>
      </c>
      <c r="I4028">
        <v>-9.14220773414206</v>
      </c>
      <c r="J4028">
        <v>-1.1390703345148501</v>
      </c>
      <c r="K4028">
        <v>32.561972461368299</v>
      </c>
      <c r="L4028">
        <v>30.355242215764999</v>
      </c>
      <c r="M4028">
        <v>1.5738798927461899</v>
      </c>
      <c r="O4028">
        <v>0.24509803921568499</v>
      </c>
      <c r="P4028">
        <v>94.285714285714207</v>
      </c>
    </row>
    <row r="4029" spans="1:17" hidden="1" x14ac:dyDescent="0.3">
      <c r="A4029" t="s">
        <v>8292</v>
      </c>
      <c r="B4029" t="s">
        <v>8293</v>
      </c>
      <c r="C4029" t="str">
        <f>IFERROR(VLOOKUP(Table1[[#This Row],[Ticker]],[1]!Table2[[Symbol]:[Industry]],2,FALSE),"-")</f>
        <v>-</v>
      </c>
      <c r="D4029" t="s">
        <v>528</v>
      </c>
      <c r="E4029">
        <v>21.251816699999999</v>
      </c>
      <c r="F4029">
        <v>57.7</v>
      </c>
      <c r="G4029">
        <v>443.79440322436602</v>
      </c>
      <c r="H4029">
        <v>22.480766585772098</v>
      </c>
      <c r="I4029">
        <v>76.868625194870205</v>
      </c>
      <c r="J4029">
        <v>-3.2465154891184</v>
      </c>
      <c r="K4029">
        <v>56.227920777976401</v>
      </c>
      <c r="L4029">
        <v>43.559496433184101</v>
      </c>
      <c r="M4029">
        <v>51.773938807701903</v>
      </c>
      <c r="N4029">
        <v>0.77189615325958105</v>
      </c>
      <c r="O4029">
        <v>34.974003466204401</v>
      </c>
      <c r="P4029">
        <v>473.55864811133199</v>
      </c>
    </row>
    <row r="4030" spans="1:17" hidden="1" x14ac:dyDescent="0.3">
      <c r="A4030" t="s">
        <v>8294</v>
      </c>
      <c r="B4030" t="s">
        <v>8295</v>
      </c>
      <c r="C4030" t="str">
        <f>IFERROR(VLOOKUP(Table1[[#This Row],[Ticker]],[1]!Table2[[Symbol]:[Industry]],2,FALSE),"-")</f>
        <v>-</v>
      </c>
      <c r="D4030" t="s">
        <v>412</v>
      </c>
      <c r="E4030">
        <v>21.201951990000001</v>
      </c>
      <c r="F4030">
        <v>31.7</v>
      </c>
      <c r="G4030">
        <v>31.558910329319499</v>
      </c>
      <c r="H4030">
        <v>-8.6033358356752494</v>
      </c>
      <c r="I4030">
        <v>-5.8996694409831001</v>
      </c>
      <c r="J4030">
        <v>-16.350970418713501</v>
      </c>
      <c r="K4030">
        <v>30.582676555278798</v>
      </c>
      <c r="L4030">
        <v>27.165462000360499</v>
      </c>
      <c r="M4030">
        <v>37.659497132331403</v>
      </c>
      <c r="N4030">
        <v>0.87630027784269404</v>
      </c>
      <c r="O4030">
        <v>31.98738170347</v>
      </c>
      <c r="P4030">
        <v>100.63291139240501</v>
      </c>
      <c r="Q4030">
        <v>0.10670094156235101</v>
      </c>
    </row>
    <row r="4031" spans="1:17" hidden="1" x14ac:dyDescent="0.3">
      <c r="A4031" t="s">
        <v>8296</v>
      </c>
      <c r="B4031" t="s">
        <v>8297</v>
      </c>
      <c r="C4031" t="str">
        <f>IFERROR(VLOOKUP(Table1[[#This Row],[Ticker]],[1]!Table2[[Symbol]:[Industry]],2,FALSE),"-")</f>
        <v>-</v>
      </c>
      <c r="D4031" t="s">
        <v>561</v>
      </c>
      <c r="E4031">
        <v>21.195340000000002</v>
      </c>
      <c r="F4031">
        <v>10.3</v>
      </c>
      <c r="G4031">
        <v>-14.0339078083137</v>
      </c>
      <c r="H4031">
        <v>8.8153753707642295</v>
      </c>
      <c r="I4031">
        <v>11.4820224708489</v>
      </c>
      <c r="J4031">
        <v>-7.5027066981511998</v>
      </c>
      <c r="K4031">
        <v>7.7105103039520602</v>
      </c>
      <c r="L4031">
        <v>8.30545530516879</v>
      </c>
      <c r="M4031">
        <v>48.909260935461603</v>
      </c>
      <c r="N4031">
        <v>3.5113956042040599</v>
      </c>
      <c r="O4031">
        <v>15.533980582524199</v>
      </c>
      <c r="P4031">
        <v>82.300884955752196</v>
      </c>
      <c r="Q4031">
        <v>-4.3889992719969998E-3</v>
      </c>
    </row>
    <row r="4032" spans="1:17" hidden="1" x14ac:dyDescent="0.3">
      <c r="A4032" t="s">
        <v>8298</v>
      </c>
      <c r="B4032" t="s">
        <v>8299</v>
      </c>
      <c r="C4032" t="str">
        <f>IFERROR(VLOOKUP(Table1[[#This Row],[Ticker]],[1]!Table2[[Symbol]:[Industry]],2,FALSE),"-")</f>
        <v>-</v>
      </c>
      <c r="D4032" t="s">
        <v>1467</v>
      </c>
      <c r="E4032">
        <v>21.118950000000002</v>
      </c>
      <c r="F4032">
        <v>33.049999999999997</v>
      </c>
      <c r="G4032">
        <v>64.5332271882843</v>
      </c>
      <c r="H4032">
        <v>-17.013821470071498</v>
      </c>
      <c r="I4032">
        <v>18.603190068067001</v>
      </c>
      <c r="J4032">
        <v>-10.5663106743339</v>
      </c>
      <c r="K4032">
        <v>29.6585374981561</v>
      </c>
      <c r="L4032">
        <v>24.9223221905857</v>
      </c>
      <c r="M4032">
        <v>0.70711099850805703</v>
      </c>
      <c r="N4032">
        <v>9.7533942920476596E-2</v>
      </c>
      <c r="O4032">
        <v>21.9364599092284</v>
      </c>
      <c r="P4032">
        <v>98.737221888153897</v>
      </c>
    </row>
    <row r="4033" spans="1:17" hidden="1" x14ac:dyDescent="0.3">
      <c r="A4033" t="s">
        <v>8300</v>
      </c>
      <c r="B4033" t="s">
        <v>8301</v>
      </c>
      <c r="C4033" t="str">
        <f>IFERROR(VLOOKUP(Table1[[#This Row],[Ticker]],[1]!Table2[[Symbol]:[Industry]],2,FALSE),"-")</f>
        <v>-</v>
      </c>
      <c r="D4033" t="s">
        <v>5878</v>
      </c>
      <c r="E4033">
        <v>21.110955587999999</v>
      </c>
      <c r="F4033">
        <v>6.14</v>
      </c>
      <c r="G4033">
        <v>54.991852674010097</v>
      </c>
      <c r="H4033">
        <v>19.314690751868699</v>
      </c>
      <c r="I4033">
        <v>32.062742563764097</v>
      </c>
      <c r="J4033">
        <v>-0.82110531066748105</v>
      </c>
      <c r="K4033">
        <v>5.4303542031178997</v>
      </c>
      <c r="L4033">
        <v>4.5222635204017898</v>
      </c>
      <c r="M4033">
        <v>69.7392615460531</v>
      </c>
      <c r="N4033">
        <v>0.92934511034720502</v>
      </c>
      <c r="O4033">
        <v>14.1693811074918</v>
      </c>
      <c r="P4033">
        <v>135.24904214559299</v>
      </c>
      <c r="Q4033">
        <v>9.9689357260545994E-2</v>
      </c>
    </row>
    <row r="4034" spans="1:17" hidden="1" x14ac:dyDescent="0.3">
      <c r="A4034" t="s">
        <v>8302</v>
      </c>
      <c r="B4034" t="s">
        <v>8303</v>
      </c>
      <c r="C4034" t="str">
        <f>IFERROR(VLOOKUP(Table1[[#This Row],[Ticker]],[1]!Table2[[Symbol]:[Industry]],2,FALSE),"-")</f>
        <v>-</v>
      </c>
      <c r="D4034" t="s">
        <v>121</v>
      </c>
      <c r="E4034">
        <v>21.021703500000001</v>
      </c>
      <c r="F4034">
        <v>62.58</v>
      </c>
      <c r="G4034">
        <v>92.071983400875695</v>
      </c>
      <c r="H4034">
        <v>-11.9260002216025</v>
      </c>
      <c r="I4034">
        <v>46.292671397640703</v>
      </c>
      <c r="J4034">
        <v>0.726917791015248</v>
      </c>
      <c r="K4034">
        <v>60.779274158793498</v>
      </c>
      <c r="L4034">
        <v>49.114541758141797</v>
      </c>
      <c r="M4034">
        <v>46.0191501402984</v>
      </c>
      <c r="N4034">
        <v>0.27112491535061201</v>
      </c>
      <c r="O4034">
        <v>47.555129434324002</v>
      </c>
      <c r="P4034">
        <v>140.692307692307</v>
      </c>
      <c r="Q4034">
        <v>9.0761110199809994E-2</v>
      </c>
    </row>
    <row r="4035" spans="1:17" hidden="1" x14ac:dyDescent="0.3">
      <c r="A4035" t="s">
        <v>8304</v>
      </c>
      <c r="B4035" t="s">
        <v>3487</v>
      </c>
      <c r="C4035" t="str">
        <f>IFERROR(VLOOKUP(Table1[[#This Row],[Ticker]],[1]!Table2[[Symbol]:[Industry]],2,FALSE),"-")</f>
        <v>-</v>
      </c>
      <c r="D4035" t="s">
        <v>262</v>
      </c>
      <c r="E4035">
        <v>20.99916</v>
      </c>
      <c r="F4035">
        <v>8.4</v>
      </c>
      <c r="G4035">
        <v>43.431631401694297</v>
      </c>
      <c r="H4035">
        <v>21.751951787669899</v>
      </c>
      <c r="I4035">
        <v>-28.4134479124263</v>
      </c>
      <c r="K4035">
        <v>7.9337125409160096</v>
      </c>
      <c r="L4035">
        <v>7.8279895168764702</v>
      </c>
      <c r="M4035">
        <v>56.930623047134702</v>
      </c>
      <c r="N4035">
        <v>1.72656960873521</v>
      </c>
      <c r="O4035">
        <v>48.809523809523803</v>
      </c>
      <c r="P4035">
        <v>78.723404255319096</v>
      </c>
      <c r="Q4035">
        <v>5.8362820440345999E-2</v>
      </c>
    </row>
    <row r="4036" spans="1:17" hidden="1" x14ac:dyDescent="0.3">
      <c r="A4036" t="s">
        <v>8305</v>
      </c>
      <c r="B4036" t="s">
        <v>8306</v>
      </c>
      <c r="C4036" t="str">
        <f>IFERROR(VLOOKUP(Table1[[#This Row],[Ticker]],[1]!Table2[[Symbol]:[Industry]],2,FALSE),"-")</f>
        <v>-</v>
      </c>
      <c r="E4036">
        <v>20.998080000000002</v>
      </c>
      <c r="F4036">
        <v>91.59</v>
      </c>
      <c r="G4036">
        <v>-53.9133132099468</v>
      </c>
      <c r="H4036">
        <v>-5.0424521052740996</v>
      </c>
      <c r="I4036">
        <v>-38.276801949693301</v>
      </c>
      <c r="J4036">
        <v>1.6542257548706201</v>
      </c>
      <c r="M4036">
        <v>47.041615913877301</v>
      </c>
      <c r="O4036">
        <v>31.837536849000902</v>
      </c>
      <c r="P4036">
        <v>9.0357142857142794</v>
      </c>
    </row>
    <row r="4037" spans="1:17" hidden="1" x14ac:dyDescent="0.3">
      <c r="A4037" t="s">
        <v>8307</v>
      </c>
      <c r="B4037" t="s">
        <v>8308</v>
      </c>
      <c r="C4037" t="str">
        <f>IFERROR(VLOOKUP(Table1[[#This Row],[Ticker]],[1]!Table2[[Symbol]:[Industry]],2,FALSE),"-")</f>
        <v>-</v>
      </c>
      <c r="D4037" t="s">
        <v>262</v>
      </c>
      <c r="E4037">
        <v>20.998076399999999</v>
      </c>
      <c r="F4037">
        <v>71.62</v>
      </c>
      <c r="G4037">
        <v>777.96706056297103</v>
      </c>
      <c r="H4037">
        <v>-7.0391136358339397</v>
      </c>
      <c r="I4037">
        <v>42.213676545739403</v>
      </c>
      <c r="J4037">
        <v>-10.727094582937401</v>
      </c>
      <c r="K4037">
        <v>72.252056935031305</v>
      </c>
      <c r="L4037">
        <v>50.795041780059002</v>
      </c>
      <c r="M4037">
        <v>41.476295172039798</v>
      </c>
      <c r="N4037">
        <v>0.43814079099354097</v>
      </c>
      <c r="O4037">
        <v>30.284836637810599</v>
      </c>
      <c r="P4037">
        <v>807.73130544993603</v>
      </c>
    </row>
    <row r="4038" spans="1:17" hidden="1" x14ac:dyDescent="0.3">
      <c r="A4038" t="s">
        <v>8309</v>
      </c>
      <c r="B4038" t="s">
        <v>8310</v>
      </c>
      <c r="C4038" t="str">
        <f>IFERROR(VLOOKUP(Table1[[#This Row],[Ticker]],[1]!Table2[[Symbol]:[Industry]],2,FALSE),"-")</f>
        <v>-</v>
      </c>
      <c r="D4038" t="s">
        <v>743</v>
      </c>
      <c r="E4038">
        <v>20.996392725</v>
      </c>
      <c r="F4038">
        <v>132.69999999999999</v>
      </c>
      <c r="G4038">
        <v>16.413327265490999</v>
      </c>
      <c r="H4038">
        <v>1.0428460916745801</v>
      </c>
      <c r="I4038">
        <v>8.7198871842489005</v>
      </c>
      <c r="J4038">
        <v>0.21725150456561501</v>
      </c>
      <c r="K4038">
        <v>126.941605912613</v>
      </c>
      <c r="L4038">
        <v>114.299993096977</v>
      </c>
      <c r="M4038">
        <v>31.0272649847048</v>
      </c>
      <c r="N4038">
        <v>0.86932958764119905</v>
      </c>
      <c r="O4038">
        <v>2.4265259984928398</v>
      </c>
      <c r="P4038">
        <v>46.905789881545402</v>
      </c>
      <c r="Q4038">
        <v>7.1200898966220002E-3</v>
      </c>
    </row>
    <row r="4039" spans="1:17" hidden="1" x14ac:dyDescent="0.3">
      <c r="A4039" t="s">
        <v>8311</v>
      </c>
      <c r="B4039" t="s">
        <v>8312</v>
      </c>
      <c r="C4039" t="str">
        <f>IFERROR(VLOOKUP(Table1[[#This Row],[Ticker]],[1]!Table2[[Symbol]:[Industry]],2,FALSE),"-")</f>
        <v>-</v>
      </c>
      <c r="D4039" t="s">
        <v>380</v>
      </c>
      <c r="E4039">
        <v>20.9359188</v>
      </c>
      <c r="F4039">
        <v>20.100000000000001</v>
      </c>
      <c r="G4039">
        <v>-35.751148535234798</v>
      </c>
      <c r="H4039">
        <v>-11.5424521052741</v>
      </c>
      <c r="I4039">
        <v>-21.713940523263702</v>
      </c>
      <c r="J4039">
        <v>-9.7754339708784794</v>
      </c>
      <c r="K4039">
        <v>21.368558006882399</v>
      </c>
      <c r="L4039">
        <v>21.692170479883</v>
      </c>
      <c r="M4039">
        <v>32.744739113934003</v>
      </c>
      <c r="N4039">
        <v>0.49919484702093397</v>
      </c>
      <c r="O4039">
        <v>38.706467661691498</v>
      </c>
      <c r="P4039">
        <v>28.434504792332199</v>
      </c>
      <c r="Q4039">
        <v>0.117611476188117</v>
      </c>
    </row>
    <row r="4040" spans="1:17" hidden="1" x14ac:dyDescent="0.3">
      <c r="A4040" t="s">
        <v>8313</v>
      </c>
      <c r="B4040" t="s">
        <v>8314</v>
      </c>
      <c r="C4040" t="str">
        <f>IFERROR(VLOOKUP(Table1[[#This Row],[Ticker]],[1]!Table2[[Symbol]:[Industry]],2,FALSE),"-")</f>
        <v>-</v>
      </c>
      <c r="D4040" t="s">
        <v>528</v>
      </c>
      <c r="E4040">
        <v>20.930979600000001</v>
      </c>
      <c r="F4040">
        <v>0.73</v>
      </c>
      <c r="G4040">
        <v>121.95989304406901</v>
      </c>
      <c r="H4040">
        <v>-2.24564845230607</v>
      </c>
      <c r="I4040">
        <v>-43.9354259344043</v>
      </c>
      <c r="J4040">
        <v>-5.1390703345148498</v>
      </c>
      <c r="K4040">
        <v>0.76166006882287396</v>
      </c>
      <c r="L4040">
        <v>0.75391505511391899</v>
      </c>
      <c r="M4040">
        <v>40.933511496223097</v>
      </c>
      <c r="N4040">
        <v>1.17650969718609</v>
      </c>
      <c r="O4040">
        <v>56.164383561643803</v>
      </c>
      <c r="P4040">
        <v>160.71428571428501</v>
      </c>
    </row>
    <row r="4041" spans="1:17" hidden="1" x14ac:dyDescent="0.3">
      <c r="A4041" t="s">
        <v>8315</v>
      </c>
      <c r="B4041" t="s">
        <v>8316</v>
      </c>
      <c r="C4041" t="str">
        <f>IFERROR(VLOOKUP(Table1[[#This Row],[Ticker]],[1]!Table2[[Symbol]:[Industry]],2,FALSE),"-")</f>
        <v>-</v>
      </c>
      <c r="D4041" t="s">
        <v>262</v>
      </c>
      <c r="E4041">
        <v>20.880023999999999</v>
      </c>
      <c r="F4041">
        <v>62.74</v>
      </c>
      <c r="G4041">
        <v>-1.72342856043486</v>
      </c>
      <c r="H4041">
        <v>25.927293977924101</v>
      </c>
      <c r="I4041">
        <v>4.3837888515652699</v>
      </c>
      <c r="J4041">
        <v>-18.238408082859198</v>
      </c>
      <c r="K4041">
        <v>58.928979312579102</v>
      </c>
      <c r="L4041">
        <v>53.140306128602703</v>
      </c>
      <c r="M4041">
        <v>41.549242771694097</v>
      </c>
      <c r="N4041">
        <v>1.46131889495534</v>
      </c>
      <c r="O4041">
        <v>21.118903410902099</v>
      </c>
      <c r="P4041">
        <v>46.932084309133401</v>
      </c>
      <c r="Q4041">
        <v>3.1866267456098003E-2</v>
      </c>
    </row>
    <row r="4042" spans="1:17" hidden="1" x14ac:dyDescent="0.3">
      <c r="A4042" t="s">
        <v>8317</v>
      </c>
      <c r="B4042" t="s">
        <v>8318</v>
      </c>
      <c r="C4042" t="str">
        <f>IFERROR(VLOOKUP(Table1[[#This Row],[Ticker]],[1]!Table2[[Symbol]:[Industry]],2,FALSE),"-")</f>
        <v>-</v>
      </c>
      <c r="D4042" t="s">
        <v>402</v>
      </c>
      <c r="E4042">
        <v>20.872806300000001</v>
      </c>
      <c r="F4042">
        <v>40.840000000000003</v>
      </c>
      <c r="G4042">
        <v>-22.318835784097701</v>
      </c>
      <c r="H4042">
        <v>9.5282282925782003</v>
      </c>
      <c r="I4042">
        <v>-16.889638388616699</v>
      </c>
      <c r="J4042">
        <v>10.9220392875703</v>
      </c>
      <c r="K4042">
        <v>38.152339513712803</v>
      </c>
      <c r="L4042">
        <v>38.640441564257401</v>
      </c>
      <c r="M4042">
        <v>74.091863664739805</v>
      </c>
      <c r="N4042">
        <v>0.984484052220017</v>
      </c>
      <c r="O4042">
        <v>42.997061704211497</v>
      </c>
      <c r="P4042">
        <v>24.512195121951201</v>
      </c>
      <c r="Q4042">
        <v>7.8287043915762994E-2</v>
      </c>
    </row>
    <row r="4043" spans="1:17" hidden="1" x14ac:dyDescent="0.3">
      <c r="A4043" t="s">
        <v>8319</v>
      </c>
      <c r="B4043" t="s">
        <v>8320</v>
      </c>
      <c r="C4043" t="str">
        <f>IFERROR(VLOOKUP(Table1[[#This Row],[Ticker]],[1]!Table2[[Symbol]:[Industry]],2,FALSE),"-")</f>
        <v>-</v>
      </c>
      <c r="D4043" t="s">
        <v>306</v>
      </c>
      <c r="E4043">
        <v>20.870669599999999</v>
      </c>
      <c r="F4043">
        <v>44.52</v>
      </c>
      <c r="G4043">
        <v>-44.049959172679699</v>
      </c>
      <c r="H4043">
        <v>6.5527859899639802</v>
      </c>
      <c r="I4043">
        <v>-20.5196596149374</v>
      </c>
      <c r="J4043">
        <v>10.606055675946299</v>
      </c>
      <c r="K4043">
        <v>44.068274994122</v>
      </c>
      <c r="L4043">
        <v>44.472164932775499</v>
      </c>
      <c r="M4043">
        <v>63.215756558058501</v>
      </c>
      <c r="N4043">
        <v>2.9666583335648</v>
      </c>
      <c r="O4043">
        <v>25.1347708894878</v>
      </c>
      <c r="P4043">
        <v>13.8618925831202</v>
      </c>
      <c r="Q4043">
        <v>3.5200628125955001E-2</v>
      </c>
    </row>
    <row r="4044" spans="1:17" hidden="1" x14ac:dyDescent="0.3">
      <c r="A4044" t="s">
        <v>8321</v>
      </c>
      <c r="B4044" t="s">
        <v>8322</v>
      </c>
      <c r="C4044" t="str">
        <f>IFERROR(VLOOKUP(Table1[[#This Row],[Ticker]],[1]!Table2[[Symbol]:[Industry]],2,FALSE),"-")</f>
        <v>-</v>
      </c>
      <c r="D4044" t="s">
        <v>528</v>
      </c>
      <c r="E4044">
        <v>20.864999999999998</v>
      </c>
      <c r="F4044">
        <v>27.14</v>
      </c>
      <c r="G4044">
        <v>-38.812502259619599</v>
      </c>
      <c r="H4044">
        <v>1.2909424350612999</v>
      </c>
      <c r="I4044">
        <v>-44.627093421846403</v>
      </c>
      <c r="J4044">
        <v>4.6403973460935104</v>
      </c>
      <c r="K4044">
        <v>27.842501323397599</v>
      </c>
      <c r="L4044">
        <v>32.892173967608699</v>
      </c>
      <c r="M4044">
        <v>58.754293627236002</v>
      </c>
      <c r="N4044">
        <v>1.1423146912234701</v>
      </c>
      <c r="O4044">
        <v>117.39130434782599</v>
      </c>
      <c r="P4044">
        <v>13.604018417748</v>
      </c>
    </row>
    <row r="4045" spans="1:17" hidden="1" x14ac:dyDescent="0.3">
      <c r="A4045" t="s">
        <v>8323</v>
      </c>
      <c r="B4045" t="s">
        <v>8324</v>
      </c>
      <c r="C4045" t="str">
        <f>IFERROR(VLOOKUP(Table1[[#This Row],[Ticker]],[1]!Table2[[Symbol]:[Industry]],2,FALSE),"-")</f>
        <v>-</v>
      </c>
      <c r="D4045" t="s">
        <v>51</v>
      </c>
      <c r="E4045">
        <v>20.8237448</v>
      </c>
      <c r="F4045">
        <v>39.6</v>
      </c>
      <c r="G4045">
        <v>31.670732691509802</v>
      </c>
      <c r="H4045">
        <v>-9.8912842379962207</v>
      </c>
      <c r="I4045">
        <v>-8.3302449812404706</v>
      </c>
      <c r="J4045">
        <v>-0.89857009401460797</v>
      </c>
      <c r="K4045">
        <v>42.1593837119838</v>
      </c>
      <c r="L4045">
        <v>36.676787325460801</v>
      </c>
      <c r="M4045">
        <v>45.919988259962999</v>
      </c>
      <c r="N4045">
        <v>0.256891622494552</v>
      </c>
      <c r="O4045">
        <v>36.363636363636303</v>
      </c>
      <c r="P4045">
        <v>87.677725118483394</v>
      </c>
      <c r="Q4045">
        <v>2.4645070871506001E-2</v>
      </c>
    </row>
    <row r="4046" spans="1:17" hidden="1" x14ac:dyDescent="0.3">
      <c r="A4046" t="s">
        <v>8325</v>
      </c>
      <c r="B4046" t="s">
        <v>8326</v>
      </c>
      <c r="C4046" t="str">
        <f>IFERROR(VLOOKUP(Table1[[#This Row],[Ticker]],[1]!Table2[[Symbol]:[Industry]],2,FALSE),"-")</f>
        <v>-</v>
      </c>
      <c r="D4046" t="s">
        <v>743</v>
      </c>
      <c r="E4046">
        <v>20.802747875000001</v>
      </c>
      <c r="F4046">
        <v>83.44</v>
      </c>
      <c r="G4046">
        <v>-14.8489439642275</v>
      </c>
      <c r="H4046">
        <v>3.2728213725380599</v>
      </c>
      <c r="I4046">
        <v>8.1465922818460097</v>
      </c>
      <c r="J4046">
        <v>0.59069862641413395</v>
      </c>
      <c r="K4046">
        <v>83.372139685341494</v>
      </c>
      <c r="L4046">
        <v>79.230617436420403</v>
      </c>
      <c r="M4046">
        <v>59.256974662123497</v>
      </c>
      <c r="N4046">
        <v>2.0150548129541099</v>
      </c>
      <c r="O4046">
        <v>13.1351869606903</v>
      </c>
      <c r="P4046">
        <v>26.042296072507501</v>
      </c>
    </row>
    <row r="4047" spans="1:17" hidden="1" x14ac:dyDescent="0.3">
      <c r="A4047" t="s">
        <v>8327</v>
      </c>
      <c r="B4047" t="s">
        <v>8328</v>
      </c>
      <c r="C4047" t="str">
        <f>IFERROR(VLOOKUP(Table1[[#This Row],[Ticker]],[1]!Table2[[Symbol]:[Industry]],2,FALSE),"-")</f>
        <v>-</v>
      </c>
      <c r="D4047" t="s">
        <v>72</v>
      </c>
      <c r="E4047">
        <v>20.760077259999999</v>
      </c>
      <c r="F4047">
        <v>6.24</v>
      </c>
      <c r="G4047">
        <v>-90.785415497177098</v>
      </c>
      <c r="H4047">
        <v>-3.3836224292030499</v>
      </c>
      <c r="I4047">
        <v>-48.443523100396199</v>
      </c>
      <c r="J4047">
        <v>3.22334577286769</v>
      </c>
      <c r="K4047">
        <v>6.3311881578171096</v>
      </c>
      <c r="L4047">
        <v>8.1227946007687599</v>
      </c>
      <c r="M4047">
        <v>60.342157991275997</v>
      </c>
      <c r="N4047">
        <v>0.45239959554971398</v>
      </c>
      <c r="O4047">
        <v>197.916666666666</v>
      </c>
      <c r="P4047">
        <v>319.07320349227598</v>
      </c>
      <c r="Q4047">
        <v>9.5764356831299996E-2</v>
      </c>
    </row>
    <row r="4048" spans="1:17" hidden="1" x14ac:dyDescent="0.3">
      <c r="A4048" t="s">
        <v>8329</v>
      </c>
      <c r="B4048" t="s">
        <v>8330</v>
      </c>
      <c r="C4048" t="str">
        <f>IFERROR(VLOOKUP(Table1[[#This Row],[Ticker]],[1]!Table2[[Symbol]:[Industry]],2,FALSE),"-")</f>
        <v>-</v>
      </c>
      <c r="D4048" t="s">
        <v>54</v>
      </c>
      <c r="E4048">
        <v>20.751572919999902</v>
      </c>
      <c r="F4048">
        <v>17.68</v>
      </c>
      <c r="G4048">
        <v>-64.524392488441407</v>
      </c>
      <c r="H4048">
        <v>5.8834179409942502</v>
      </c>
      <c r="I4048">
        <v>-56.892382380353901</v>
      </c>
      <c r="J4048">
        <v>8.7367060630006694</v>
      </c>
      <c r="K4048">
        <v>16.9614657329587</v>
      </c>
      <c r="L4048">
        <v>21.880679333670599</v>
      </c>
      <c r="M4048">
        <v>65.867533407416204</v>
      </c>
      <c r="N4048">
        <v>1.98725311715263</v>
      </c>
      <c r="O4048">
        <v>109.219457013574</v>
      </c>
      <c r="P4048">
        <v>22.099447513812098</v>
      </c>
      <c r="Q4048">
        <v>-3.8300335976835E-2</v>
      </c>
    </row>
    <row r="4049" spans="1:17" hidden="1" x14ac:dyDescent="0.3">
      <c r="A4049" t="s">
        <v>8331</v>
      </c>
      <c r="B4049" t="s">
        <v>8332</v>
      </c>
      <c r="C4049" t="str">
        <f>IFERROR(VLOOKUP(Table1[[#This Row],[Ticker]],[1]!Table2[[Symbol]:[Industry]],2,FALSE),"-")</f>
        <v>-</v>
      </c>
      <c r="D4049" t="s">
        <v>1616</v>
      </c>
      <c r="E4049">
        <v>20.7085629</v>
      </c>
      <c r="F4049">
        <v>48.99</v>
      </c>
      <c r="G4049">
        <v>-48.018875289101302</v>
      </c>
      <c r="H4049">
        <v>-4.8169619091956699</v>
      </c>
      <c r="I4049">
        <v>-29.5163346629814</v>
      </c>
      <c r="J4049">
        <v>7.72759633215182</v>
      </c>
      <c r="K4049">
        <v>49.533043190099797</v>
      </c>
      <c r="L4049">
        <v>52.306694705690298</v>
      </c>
      <c r="M4049">
        <v>62.9219832145995</v>
      </c>
      <c r="N4049">
        <v>0.55588235294117605</v>
      </c>
      <c r="O4049">
        <v>36.252296387017701</v>
      </c>
      <c r="P4049">
        <v>32.764227642276403</v>
      </c>
    </row>
    <row r="4050" spans="1:17" hidden="1" x14ac:dyDescent="0.3">
      <c r="A4050" t="s">
        <v>8333</v>
      </c>
      <c r="B4050" t="s">
        <v>8334</v>
      </c>
      <c r="C4050" t="str">
        <f>IFERROR(VLOOKUP(Table1[[#This Row],[Ticker]],[1]!Table2[[Symbol]:[Industry]],2,FALSE),"-")</f>
        <v>-</v>
      </c>
      <c r="D4050" t="s">
        <v>632</v>
      </c>
      <c r="E4050">
        <v>20.6913084</v>
      </c>
      <c r="F4050">
        <v>64.599999999999994</v>
      </c>
      <c r="G4050">
        <v>12.5265040117129</v>
      </c>
      <c r="H4050">
        <v>63.642931138932603</v>
      </c>
      <c r="I4050">
        <v>30.391282033243201</v>
      </c>
      <c r="J4050">
        <v>20.389667567914501</v>
      </c>
      <c r="K4050">
        <v>43.526473188730002</v>
      </c>
      <c r="L4050">
        <v>41.8247520635041</v>
      </c>
      <c r="M4050">
        <v>97.165138611904794</v>
      </c>
      <c r="N4050">
        <v>3.5585888712834302</v>
      </c>
      <c r="O4050">
        <v>0</v>
      </c>
      <c r="P4050">
        <v>84.9942726231385</v>
      </c>
      <c r="Q4050">
        <v>8.9735020333581994E-2</v>
      </c>
    </row>
    <row r="4051" spans="1:17" hidden="1" x14ac:dyDescent="0.3">
      <c r="A4051" t="s">
        <v>8335</v>
      </c>
      <c r="B4051" t="s">
        <v>8336</v>
      </c>
      <c r="C4051" t="str">
        <f>IFERROR(VLOOKUP(Table1[[#This Row],[Ticker]],[1]!Table2[[Symbol]:[Industry]],2,FALSE),"-")</f>
        <v>-</v>
      </c>
      <c r="D4051" t="s">
        <v>528</v>
      </c>
      <c r="E4051">
        <v>20.68264692</v>
      </c>
      <c r="F4051">
        <v>2.09</v>
      </c>
      <c r="G4051">
        <v>-98.317739163130298</v>
      </c>
      <c r="H4051">
        <v>-17.542452105274101</v>
      </c>
      <c r="I4051">
        <v>-51.543021254765598</v>
      </c>
      <c r="J4051">
        <v>7.9034828569744997</v>
      </c>
      <c r="K4051">
        <v>2.11970866283573</v>
      </c>
      <c r="L4051">
        <v>3.42017696972384</v>
      </c>
      <c r="M4051">
        <v>64.754587480939804</v>
      </c>
      <c r="N4051">
        <v>0.98945145214159602</v>
      </c>
      <c r="O4051">
        <v>288.493045165686</v>
      </c>
      <c r="P4051">
        <v>11.213251950148599</v>
      </c>
      <c r="Q4051">
        <v>0.20595045173530299</v>
      </c>
    </row>
    <row r="4052" spans="1:17" hidden="1" x14ac:dyDescent="0.3">
      <c r="A4052" t="s">
        <v>8337</v>
      </c>
      <c r="B4052" t="s">
        <v>8338</v>
      </c>
      <c r="C4052" t="str">
        <f>IFERROR(VLOOKUP(Table1[[#This Row],[Ticker]],[1]!Table2[[Symbol]:[Industry]],2,FALSE),"-")</f>
        <v>-</v>
      </c>
      <c r="D4052" t="s">
        <v>5322</v>
      </c>
      <c r="E4052">
        <v>20.672000000000001</v>
      </c>
      <c r="F4052">
        <v>74.5</v>
      </c>
      <c r="G4052">
        <v>-83.085046891977996</v>
      </c>
      <c r="H4052">
        <v>1.82691726409526</v>
      </c>
      <c r="I4052">
        <v>-26.480674803182598</v>
      </c>
      <c r="J4052">
        <v>4.4164852210407002</v>
      </c>
      <c r="K4052">
        <v>72.448207037659401</v>
      </c>
      <c r="L4052">
        <v>85.001779976796101</v>
      </c>
      <c r="M4052">
        <v>60.4232029345943</v>
      </c>
      <c r="N4052">
        <v>0.90615384615384598</v>
      </c>
      <c r="O4052">
        <v>136.174496644295</v>
      </c>
      <c r="P4052">
        <v>16.862745098039198</v>
      </c>
    </row>
    <row r="4053" spans="1:17" hidden="1" x14ac:dyDescent="0.3">
      <c r="A4053" t="s">
        <v>8339</v>
      </c>
      <c r="B4053" t="s">
        <v>8340</v>
      </c>
      <c r="C4053" t="str">
        <f>IFERROR(VLOOKUP(Table1[[#This Row],[Ticker]],[1]!Table2[[Symbol]:[Industry]],2,FALSE),"-")</f>
        <v>-</v>
      </c>
      <c r="D4053" t="s">
        <v>632</v>
      </c>
      <c r="E4053">
        <v>20.6635524</v>
      </c>
      <c r="F4053">
        <v>39.700000000000003</v>
      </c>
      <c r="G4053">
        <v>374.04286171201898</v>
      </c>
      <c r="H4053">
        <v>-6.6493533231360802</v>
      </c>
      <c r="I4053">
        <v>308.21269190520201</v>
      </c>
      <c r="J4053">
        <v>-8.5210255550867799</v>
      </c>
      <c r="K4053">
        <v>38.722622434277099</v>
      </c>
      <c r="L4053">
        <v>23.383439933984299</v>
      </c>
      <c r="M4053">
        <v>34.4755933792907</v>
      </c>
      <c r="N4053">
        <v>0.81650286723593601</v>
      </c>
      <c r="O4053">
        <v>23.073047858942001</v>
      </c>
      <c r="P4053">
        <v>449.86149584487498</v>
      </c>
      <c r="Q4053">
        <v>0.13774136807592199</v>
      </c>
    </row>
    <row r="4054" spans="1:17" hidden="1" x14ac:dyDescent="0.3">
      <c r="A4054" t="s">
        <v>8341</v>
      </c>
      <c r="B4054" t="s">
        <v>8342</v>
      </c>
      <c r="C4054" t="str">
        <f>IFERROR(VLOOKUP(Table1[[#This Row],[Ticker]],[1]!Table2[[Symbol]:[Industry]],2,FALSE),"-")</f>
        <v>-</v>
      </c>
      <c r="D4054" t="s">
        <v>5353</v>
      </c>
      <c r="E4054">
        <v>20.534643500000001</v>
      </c>
      <c r="F4054">
        <v>8.67</v>
      </c>
      <c r="G4054">
        <v>-79.755407140114897</v>
      </c>
      <c r="H4054">
        <v>9.6028691538892996</v>
      </c>
      <c r="I4054">
        <v>-36.923815550131401</v>
      </c>
      <c r="J4054">
        <v>18.468772802739998</v>
      </c>
      <c r="K4054">
        <v>7.9802827956922</v>
      </c>
      <c r="L4054">
        <v>9.8602415564321895</v>
      </c>
      <c r="M4054">
        <v>62.145225541040297</v>
      </c>
      <c r="N4054">
        <v>2.0620583717357901</v>
      </c>
      <c r="O4054">
        <v>178.149887766809</v>
      </c>
      <c r="P4054">
        <v>23.857142857142801</v>
      </c>
    </row>
    <row r="4055" spans="1:17" hidden="1" x14ac:dyDescent="0.3">
      <c r="A4055" t="s">
        <v>8343</v>
      </c>
      <c r="B4055" t="s">
        <v>8344</v>
      </c>
      <c r="C4055" t="str">
        <f>IFERROR(VLOOKUP(Table1[[#This Row],[Ticker]],[1]!Table2[[Symbol]:[Industry]],2,FALSE),"-")</f>
        <v>-</v>
      </c>
      <c r="D4055" t="s">
        <v>577</v>
      </c>
      <c r="E4055">
        <v>20.532537779999998</v>
      </c>
      <c r="F4055">
        <v>31.06</v>
      </c>
      <c r="G4055">
        <v>-30.372244886965401</v>
      </c>
      <c r="H4055">
        <v>2.9973364311755302</v>
      </c>
      <c r="I4055">
        <v>-64.232151297394694</v>
      </c>
      <c r="J4055">
        <v>-1.10691599367884</v>
      </c>
      <c r="K4055">
        <v>35.683295131967398</v>
      </c>
      <c r="L4055">
        <v>41.168222029922802</v>
      </c>
      <c r="M4055">
        <v>41.947765285924703</v>
      </c>
      <c r="N4055">
        <v>0.79166666666666596</v>
      </c>
      <c r="O4055">
        <v>139.37540244687699</v>
      </c>
      <c r="P4055">
        <v>40.542986425339301</v>
      </c>
    </row>
    <row r="4056" spans="1:17" hidden="1" x14ac:dyDescent="0.3">
      <c r="A4056" t="s">
        <v>8345</v>
      </c>
      <c r="B4056" t="s">
        <v>8346</v>
      </c>
      <c r="C4056" t="str">
        <f>IFERROR(VLOOKUP(Table1[[#This Row],[Ticker]],[1]!Table2[[Symbol]:[Industry]],2,FALSE),"-")</f>
        <v>-</v>
      </c>
      <c r="D4056" t="s">
        <v>2262</v>
      </c>
      <c r="E4056">
        <v>20.510626649999999</v>
      </c>
      <c r="F4056">
        <v>68.36</v>
      </c>
      <c r="G4056">
        <v>-38.617578220298803</v>
      </c>
      <c r="H4056">
        <v>-33.890188730788502</v>
      </c>
      <c r="I4056">
        <v>-59.461600080130601</v>
      </c>
      <c r="J4056">
        <v>-1.38420592513841</v>
      </c>
      <c r="K4056">
        <v>94.952268846045598</v>
      </c>
      <c r="L4056">
        <v>108.039215420771</v>
      </c>
      <c r="M4056">
        <v>26.6674181726965</v>
      </c>
      <c r="N4056">
        <v>1.7045454545454499</v>
      </c>
      <c r="O4056">
        <v>191.837331772966</v>
      </c>
      <c r="P4056">
        <v>16.041419113902499</v>
      </c>
    </row>
    <row r="4057" spans="1:17" hidden="1" x14ac:dyDescent="0.3">
      <c r="A4057" t="s">
        <v>8347</v>
      </c>
      <c r="B4057" t="s">
        <v>8348</v>
      </c>
      <c r="C4057" t="str">
        <f>IFERROR(VLOOKUP(Table1[[#This Row],[Ticker]],[1]!Table2[[Symbol]:[Industry]],2,FALSE),"-")</f>
        <v>-</v>
      </c>
      <c r="E4057">
        <v>20.51</v>
      </c>
      <c r="F4057">
        <v>20.55</v>
      </c>
      <c r="G4057">
        <v>-47.564244886965398</v>
      </c>
      <c r="H4057">
        <v>18.299112876325701</v>
      </c>
      <c r="I4057">
        <v>-19.5580143446135</v>
      </c>
      <c r="J4057">
        <v>-7.0565015271753904</v>
      </c>
      <c r="K4057">
        <v>19.210401808982699</v>
      </c>
      <c r="L4057">
        <v>20.5993079964171</v>
      </c>
      <c r="M4057">
        <v>55.714845616109997</v>
      </c>
      <c r="N4057">
        <v>0.678940925277846</v>
      </c>
      <c r="O4057">
        <v>36.253041362530404</v>
      </c>
      <c r="P4057">
        <v>30.393401015228399</v>
      </c>
      <c r="Q4057">
        <v>7.2102469878849995E-2</v>
      </c>
    </row>
    <row r="4058" spans="1:17" hidden="1" x14ac:dyDescent="0.3">
      <c r="A4058" t="s">
        <v>8349</v>
      </c>
      <c r="B4058" t="s">
        <v>8350</v>
      </c>
      <c r="C4058" t="str">
        <f>IFERROR(VLOOKUP(Table1[[#This Row],[Ticker]],[1]!Table2[[Symbol]:[Industry]],2,FALSE),"-")</f>
        <v>-</v>
      </c>
      <c r="D4058" t="s">
        <v>133</v>
      </c>
      <c r="E4058">
        <v>20.509740000000001</v>
      </c>
      <c r="F4058">
        <v>37</v>
      </c>
      <c r="G4058">
        <v>50.723559991083299</v>
      </c>
      <c r="H4058">
        <v>-5.1337849347021596</v>
      </c>
      <c r="I4058">
        <v>-22.110822410596601</v>
      </c>
      <c r="J4058">
        <v>-0.87521809177078402</v>
      </c>
      <c r="K4058">
        <v>37.0126821863808</v>
      </c>
      <c r="L4058">
        <v>30.8495978627301</v>
      </c>
      <c r="M4058">
        <v>49.924324491877499</v>
      </c>
      <c r="N4058">
        <v>0.190429099000262</v>
      </c>
      <c r="O4058">
        <v>24.8108108108108</v>
      </c>
      <c r="P4058">
        <v>80.487804878048706</v>
      </c>
      <c r="Q4058">
        <v>0.146590288443185</v>
      </c>
    </row>
    <row r="4059" spans="1:17" hidden="1" x14ac:dyDescent="0.3">
      <c r="A4059" t="s">
        <v>8351</v>
      </c>
      <c r="B4059" t="s">
        <v>8352</v>
      </c>
      <c r="C4059" t="str">
        <f>IFERROR(VLOOKUP(Table1[[#This Row],[Ticker]],[1]!Table2[[Symbol]:[Industry]],2,FALSE),"-")</f>
        <v>-</v>
      </c>
      <c r="D4059" t="s">
        <v>139</v>
      </c>
      <c r="E4059">
        <v>20.457699099999999</v>
      </c>
      <c r="F4059">
        <v>41.5</v>
      </c>
      <c r="G4059">
        <v>125.62037049764901</v>
      </c>
      <c r="H4059">
        <v>-1.4337670009557999</v>
      </c>
      <c r="I4059">
        <v>-0.89444576859469604</v>
      </c>
      <c r="J4059">
        <v>-3.0768693775770402</v>
      </c>
      <c r="K4059">
        <v>44.800277850346497</v>
      </c>
      <c r="L4059">
        <v>38.203503864286603</v>
      </c>
      <c r="M4059">
        <v>35.131460200686803</v>
      </c>
      <c r="N4059">
        <v>2.0211909920826399</v>
      </c>
      <c r="O4059">
        <v>61.975903614457799</v>
      </c>
      <c r="P4059">
        <v>176.666666666666</v>
      </c>
      <c r="Q4059">
        <v>6.4204724150864007E-2</v>
      </c>
    </row>
    <row r="4060" spans="1:17" hidden="1" x14ac:dyDescent="0.3">
      <c r="A4060" t="s">
        <v>8353</v>
      </c>
      <c r="B4060" t="s">
        <v>8354</v>
      </c>
      <c r="C4060" t="str">
        <f>IFERROR(VLOOKUP(Table1[[#This Row],[Ticker]],[1]!Table2[[Symbol]:[Industry]],2,FALSE),"-")</f>
        <v>-</v>
      </c>
      <c r="D4060" t="s">
        <v>528</v>
      </c>
      <c r="E4060">
        <v>20.399999999999999</v>
      </c>
      <c r="F4060">
        <v>8.49</v>
      </c>
      <c r="G4060">
        <v>-57.754066769917102</v>
      </c>
      <c r="H4060">
        <v>34.474533032730101</v>
      </c>
      <c r="I4060">
        <v>-49.515861480593301</v>
      </c>
      <c r="J4060">
        <v>-0.90322127791108298</v>
      </c>
      <c r="K4060">
        <v>9.8387570333445407</v>
      </c>
      <c r="L4060">
        <v>11.8740941127389</v>
      </c>
      <c r="M4060">
        <v>71.194641033570804</v>
      </c>
      <c r="N4060">
        <v>0.61414517046418204</v>
      </c>
      <c r="O4060">
        <v>122.143698468786</v>
      </c>
      <c r="P4060">
        <v>42.211055276381899</v>
      </c>
      <c r="Q4060">
        <v>-8.9946397191806998E-2</v>
      </c>
    </row>
    <row r="4061" spans="1:17" hidden="1" x14ac:dyDescent="0.3">
      <c r="A4061" t="s">
        <v>8355</v>
      </c>
      <c r="B4061" t="s">
        <v>8356</v>
      </c>
      <c r="C4061" t="str">
        <f>IFERROR(VLOOKUP(Table1[[#This Row],[Ticker]],[1]!Table2[[Symbol]:[Industry]],2,FALSE),"-")</f>
        <v>-</v>
      </c>
      <c r="D4061" t="s">
        <v>303</v>
      </c>
      <c r="E4061">
        <v>20.34</v>
      </c>
      <c r="F4061">
        <v>56.9</v>
      </c>
      <c r="G4061">
        <v>-15.392385590483</v>
      </c>
      <c r="H4061">
        <v>-7.2086766852917901</v>
      </c>
      <c r="I4061">
        <v>-9.0686494317341708</v>
      </c>
      <c r="J4061">
        <v>1.66296751119111</v>
      </c>
      <c r="K4061">
        <v>55.502832499355897</v>
      </c>
      <c r="L4061">
        <v>55.4033136325953</v>
      </c>
      <c r="M4061">
        <v>57.2064302701706</v>
      </c>
      <c r="N4061">
        <v>0.31215597768164999</v>
      </c>
      <c r="O4061">
        <v>45.694200351493798</v>
      </c>
      <c r="P4061">
        <v>26.304106548279702</v>
      </c>
      <c r="Q4061">
        <v>0.13077158257069099</v>
      </c>
    </row>
    <row r="4062" spans="1:17" hidden="1" x14ac:dyDescent="0.3">
      <c r="A4062" t="s">
        <v>8357</v>
      </c>
      <c r="B4062" t="s">
        <v>8358</v>
      </c>
      <c r="C4062" t="str">
        <f>IFERROR(VLOOKUP(Table1[[#This Row],[Ticker]],[1]!Table2[[Symbol]:[Industry]],2,FALSE),"-")</f>
        <v>-</v>
      </c>
      <c r="D4062" t="s">
        <v>412</v>
      </c>
      <c r="E4062">
        <v>20.306490749999998</v>
      </c>
      <c r="F4062">
        <v>35.01</v>
      </c>
      <c r="G4062">
        <v>60.404141859368004</v>
      </c>
      <c r="H4062">
        <v>-2.2924521052741</v>
      </c>
      <c r="I4062">
        <v>-7.7143597665296504</v>
      </c>
      <c r="J4062">
        <v>-0.60082670845251496</v>
      </c>
      <c r="K4062">
        <v>35.365744156485398</v>
      </c>
      <c r="L4062">
        <v>32.454489046132203</v>
      </c>
      <c r="M4062">
        <v>51.705991386057597</v>
      </c>
      <c r="N4062">
        <v>0.46355086441347998</v>
      </c>
      <c r="O4062">
        <v>23.450442730648302</v>
      </c>
      <c r="P4062">
        <v>99.487179487179404</v>
      </c>
      <c r="Q4062">
        <v>5.7622670622781001E-2</v>
      </c>
    </row>
    <row r="4063" spans="1:17" hidden="1" x14ac:dyDescent="0.3">
      <c r="A4063" t="s">
        <v>8359</v>
      </c>
      <c r="B4063" t="s">
        <v>8360</v>
      </c>
      <c r="C4063" t="str">
        <f>IFERROR(VLOOKUP(Table1[[#This Row],[Ticker]],[1]!Table2[[Symbol]:[Industry]],2,FALSE),"-")</f>
        <v>-</v>
      </c>
      <c r="D4063" t="s">
        <v>412</v>
      </c>
      <c r="E4063">
        <v>20.2592</v>
      </c>
      <c r="F4063">
        <v>19.5</v>
      </c>
      <c r="G4063">
        <v>45.123647489716099</v>
      </c>
      <c r="H4063">
        <v>30.9239439253979</v>
      </c>
      <c r="I4063">
        <v>78.941573303981002</v>
      </c>
      <c r="J4063">
        <v>11.7884658973692</v>
      </c>
      <c r="K4063">
        <v>16.018112972320299</v>
      </c>
      <c r="L4063">
        <v>13.041674952136701</v>
      </c>
      <c r="M4063">
        <v>75.402639585486895</v>
      </c>
      <c r="N4063">
        <v>1.14655083816307</v>
      </c>
      <c r="O4063">
        <v>11.4871794871794</v>
      </c>
      <c r="P4063">
        <v>168.96551724137899</v>
      </c>
      <c r="Q4063">
        <v>0.130410548128468</v>
      </c>
    </row>
    <row r="4064" spans="1:17" hidden="1" x14ac:dyDescent="0.3">
      <c r="A4064" t="s">
        <v>8361</v>
      </c>
      <c r="B4064" t="s">
        <v>8362</v>
      </c>
      <c r="C4064" t="str">
        <f>IFERROR(VLOOKUP(Table1[[#This Row],[Ticker]],[1]!Table2[[Symbol]:[Industry]],2,FALSE),"-")</f>
        <v>-</v>
      </c>
      <c r="D4064" t="s">
        <v>72</v>
      </c>
      <c r="E4064">
        <v>20.242999999999999</v>
      </c>
      <c r="F4064">
        <v>1.52</v>
      </c>
      <c r="G4064">
        <v>-84.255262851037301</v>
      </c>
      <c r="H4064">
        <v>-31.986896549718502</v>
      </c>
      <c r="I4064">
        <v>-68.618751590783802</v>
      </c>
      <c r="J4064">
        <v>-8.3246990770298108</v>
      </c>
      <c r="K4064">
        <v>2.3872498940090598</v>
      </c>
      <c r="M4064">
        <v>0.50373497352317997</v>
      </c>
      <c r="O4064">
        <v>136.18421052631501</v>
      </c>
      <c r="P4064">
        <v>0</v>
      </c>
    </row>
    <row r="4065" spans="1:17" hidden="1" x14ac:dyDescent="0.3">
      <c r="A4065" t="s">
        <v>8363</v>
      </c>
      <c r="B4065" t="s">
        <v>8364</v>
      </c>
      <c r="C4065" t="str">
        <f>IFERROR(VLOOKUP(Table1[[#This Row],[Ticker]],[1]!Table2[[Symbol]:[Industry]],2,FALSE),"-")</f>
        <v>-</v>
      </c>
      <c r="D4065" t="s">
        <v>743</v>
      </c>
      <c r="E4065">
        <v>20.204048429</v>
      </c>
      <c r="F4065">
        <v>202.26</v>
      </c>
      <c r="G4065">
        <v>-25.226308149318101</v>
      </c>
      <c r="K4065">
        <v>199.64482088527899</v>
      </c>
      <c r="L4065">
        <v>192.56798235863999</v>
      </c>
      <c r="M4065">
        <v>61.144137814655998</v>
      </c>
      <c r="N4065">
        <v>1</v>
      </c>
      <c r="O4065">
        <v>3.8267576386828899</v>
      </c>
      <c r="P4065">
        <v>5.6187989556135598</v>
      </c>
      <c r="Q4065">
        <v>-1.293132028575E-3</v>
      </c>
    </row>
    <row r="4066" spans="1:17" hidden="1" x14ac:dyDescent="0.3">
      <c r="A4066" t="s">
        <v>8365</v>
      </c>
      <c r="B4066" t="s">
        <v>8366</v>
      </c>
      <c r="C4066" t="str">
        <f>IFERROR(VLOOKUP(Table1[[#This Row],[Ticker]],[1]!Table2[[Symbol]:[Industry]],2,FALSE),"-")</f>
        <v>-</v>
      </c>
      <c r="D4066" t="s">
        <v>412</v>
      </c>
      <c r="E4066">
        <v>20.099</v>
      </c>
      <c r="F4066">
        <v>18.920000000000002</v>
      </c>
      <c r="G4066">
        <v>-14.0455904527147</v>
      </c>
      <c r="H4066">
        <v>-8.3176459037237205</v>
      </c>
      <c r="I4066">
        <v>-23.989572597650501</v>
      </c>
      <c r="J4066">
        <v>1.4382492531140101</v>
      </c>
      <c r="K4066">
        <v>20.851321472229401</v>
      </c>
      <c r="L4066">
        <v>18.604134366641301</v>
      </c>
      <c r="M4066">
        <v>40.943844402281201</v>
      </c>
      <c r="N4066">
        <v>7.8215613382899604E-2</v>
      </c>
      <c r="O4066">
        <v>46.8287526427061</v>
      </c>
      <c r="P4066">
        <v>45.875096376252799</v>
      </c>
      <c r="Q4066">
        <v>9.2741031007271005E-2</v>
      </c>
    </row>
    <row r="4067" spans="1:17" hidden="1" x14ac:dyDescent="0.3">
      <c r="A4067" t="s">
        <v>8367</v>
      </c>
      <c r="B4067" t="s">
        <v>8368</v>
      </c>
      <c r="C4067" t="str">
        <f>IFERROR(VLOOKUP(Table1[[#This Row],[Ticker]],[1]!Table2[[Symbol]:[Industry]],2,FALSE),"-")</f>
        <v>-</v>
      </c>
      <c r="D4067" t="s">
        <v>1616</v>
      </c>
      <c r="E4067">
        <v>20.073879999999999</v>
      </c>
      <c r="F4067">
        <v>8.91</v>
      </c>
      <c r="G4067">
        <v>-43.510614683674</v>
      </c>
      <c r="H4067">
        <v>1.60942166198428</v>
      </c>
      <c r="I4067">
        <v>-14.127733626712001</v>
      </c>
      <c r="J4067">
        <v>-1.7131231473736399</v>
      </c>
      <c r="K4067">
        <v>8.64269351398708</v>
      </c>
      <c r="L4067">
        <v>9.0770646360928193</v>
      </c>
      <c r="M4067">
        <v>48.834131910441499</v>
      </c>
      <c r="N4067">
        <v>0.98591549295774605</v>
      </c>
      <c r="O4067">
        <v>56.565656565656496</v>
      </c>
      <c r="P4067">
        <v>19.758064516129</v>
      </c>
    </row>
    <row r="4068" spans="1:17" hidden="1" x14ac:dyDescent="0.3">
      <c r="A4068" t="s">
        <v>8369</v>
      </c>
      <c r="B4068" t="s">
        <v>8370</v>
      </c>
      <c r="C4068" t="str">
        <f>IFERROR(VLOOKUP(Table1[[#This Row],[Ticker]],[1]!Table2[[Symbol]:[Industry]],2,FALSE),"-")</f>
        <v>-</v>
      </c>
      <c r="D4068" t="s">
        <v>669</v>
      </c>
      <c r="E4068">
        <v>20.065262499999999</v>
      </c>
      <c r="F4068">
        <v>22.59</v>
      </c>
      <c r="G4068">
        <v>-16.9834161301007</v>
      </c>
      <c r="H4068">
        <v>1.5125383119453999</v>
      </c>
      <c r="I4068">
        <v>27.947738071401101</v>
      </c>
      <c r="J4068">
        <v>10.4271947257261</v>
      </c>
      <c r="K4068">
        <v>20.5213136780493</v>
      </c>
      <c r="L4068">
        <v>18.7714888041411</v>
      </c>
      <c r="M4068">
        <v>61.5662246367379</v>
      </c>
      <c r="N4068">
        <v>0.39066728778270998</v>
      </c>
      <c r="O4068">
        <v>21.513944223107501</v>
      </c>
      <c r="P4068">
        <v>88.25</v>
      </c>
      <c r="Q4068">
        <v>2.4652581906292999E-2</v>
      </c>
    </row>
    <row r="4069" spans="1:17" hidden="1" x14ac:dyDescent="0.3">
      <c r="A4069" t="s">
        <v>8371</v>
      </c>
      <c r="B4069" t="s">
        <v>8372</v>
      </c>
      <c r="C4069" t="str">
        <f>IFERROR(VLOOKUP(Table1[[#This Row],[Ticker]],[1]!Table2[[Symbol]:[Industry]],2,FALSE),"-")</f>
        <v>-</v>
      </c>
      <c r="D4069" t="s">
        <v>743</v>
      </c>
      <c r="E4069">
        <v>20.010432867999999</v>
      </c>
      <c r="F4069">
        <v>89.74</v>
      </c>
      <c r="G4069">
        <v>27.508801029613501</v>
      </c>
      <c r="H4069">
        <v>1.0221575094548401</v>
      </c>
      <c r="I4069">
        <v>11.1199984039927</v>
      </c>
      <c r="J4069">
        <v>1.55248847890857</v>
      </c>
      <c r="K4069">
        <v>86.305620255786906</v>
      </c>
      <c r="L4069">
        <v>76.584328409530002</v>
      </c>
      <c r="M4069">
        <v>57.664030131014698</v>
      </c>
      <c r="N4069">
        <v>0.59893014615367302</v>
      </c>
      <c r="O4069">
        <v>0.93603744149766099</v>
      </c>
      <c r="P4069">
        <v>66.185185185185105</v>
      </c>
      <c r="Q4069">
        <v>6.2739406014718002E-2</v>
      </c>
    </row>
    <row r="4070" spans="1:17" hidden="1" x14ac:dyDescent="0.3">
      <c r="A4070" t="s">
        <v>8373</v>
      </c>
      <c r="B4070" t="s">
        <v>8374</v>
      </c>
      <c r="C4070" t="str">
        <f>IFERROR(VLOOKUP(Table1[[#This Row],[Ticker]],[1]!Table2[[Symbol]:[Industry]],2,FALSE),"-")</f>
        <v>-</v>
      </c>
      <c r="D4070" t="s">
        <v>1374</v>
      </c>
      <c r="E4070">
        <v>19.974939456000001</v>
      </c>
      <c r="F4070">
        <v>9.16</v>
      </c>
      <c r="G4070">
        <v>-48.630498208488902</v>
      </c>
      <c r="H4070">
        <v>-6.4890910519130403</v>
      </c>
      <c r="I4070">
        <v>-35.970737039681303</v>
      </c>
      <c r="J4070">
        <v>-1.7955254767468001</v>
      </c>
      <c r="K4070">
        <v>9.4108983331801195</v>
      </c>
      <c r="L4070">
        <v>11.430685655641</v>
      </c>
      <c r="M4070">
        <v>53.442340314398898</v>
      </c>
      <c r="N4070">
        <v>0.941487775197969</v>
      </c>
      <c r="O4070">
        <v>81.2227074235808</v>
      </c>
      <c r="P4070">
        <v>21.646746347941502</v>
      </c>
      <c r="Q4070">
        <v>-4.1432583388568998E-2</v>
      </c>
    </row>
    <row r="4071" spans="1:17" hidden="1" x14ac:dyDescent="0.3">
      <c r="A4071" t="s">
        <v>8375</v>
      </c>
      <c r="B4071" t="s">
        <v>8376</v>
      </c>
      <c r="C4071" t="str">
        <f>IFERROR(VLOOKUP(Table1[[#This Row],[Ticker]],[1]!Table2[[Symbol]:[Industry]],2,FALSE),"-")</f>
        <v>-</v>
      </c>
      <c r="D4071" t="s">
        <v>740</v>
      </c>
      <c r="E4071">
        <v>19.940977056000001</v>
      </c>
      <c r="F4071">
        <v>8.42</v>
      </c>
      <c r="G4071">
        <v>-90.140715475200693</v>
      </c>
      <c r="H4071">
        <v>0.54265427770460595</v>
      </c>
      <c r="I4071">
        <v>-62.566190454636001</v>
      </c>
      <c r="J4071">
        <v>3.4950760069485698</v>
      </c>
      <c r="K4071">
        <v>8.8582250316077307</v>
      </c>
      <c r="L4071">
        <v>15.2313856363049</v>
      </c>
      <c r="M4071">
        <v>52.7138031899322</v>
      </c>
      <c r="N4071">
        <v>0.46509723643807499</v>
      </c>
      <c r="O4071">
        <v>439.19239904988098</v>
      </c>
      <c r="P4071">
        <v>12.717536813922299</v>
      </c>
      <c r="Q4071">
        <v>-6.5884784106943997E-2</v>
      </c>
    </row>
    <row r="4072" spans="1:17" hidden="1" x14ac:dyDescent="0.3">
      <c r="A4072" t="s">
        <v>8377</v>
      </c>
      <c r="B4072" t="s">
        <v>8378</v>
      </c>
      <c r="C4072" t="str">
        <f>IFERROR(VLOOKUP(Table1[[#This Row],[Ticker]],[1]!Table2[[Symbol]:[Industry]],2,FALSE),"-")</f>
        <v>-</v>
      </c>
      <c r="D4072" t="s">
        <v>1848</v>
      </c>
      <c r="E4072">
        <v>19.8326864</v>
      </c>
      <c r="F4072">
        <v>19.559999999999999</v>
      </c>
      <c r="G4072">
        <v>100.35340217185799</v>
      </c>
      <c r="H4072">
        <v>-9.7525970328103195</v>
      </c>
      <c r="I4072">
        <v>-14.0253794813691</v>
      </c>
      <c r="J4072">
        <v>-2.65644674175909</v>
      </c>
      <c r="K4072">
        <v>20.3575597406223</v>
      </c>
      <c r="L4072">
        <v>15.791979197228301</v>
      </c>
      <c r="M4072">
        <v>37.269993933196403</v>
      </c>
      <c r="N4072">
        <v>1.7150234902938</v>
      </c>
      <c r="O4072">
        <v>30.163599182004099</v>
      </c>
      <c r="P4072">
        <v>157.36842105263099</v>
      </c>
      <c r="Q4072">
        <v>5.9097240082192998E-2</v>
      </c>
    </row>
    <row r="4073" spans="1:17" hidden="1" x14ac:dyDescent="0.3">
      <c r="A4073" t="s">
        <v>8379</v>
      </c>
      <c r="B4073" t="s">
        <v>8380</v>
      </c>
      <c r="C4073" t="str">
        <f>IFERROR(VLOOKUP(Table1[[#This Row],[Ticker]],[1]!Table2[[Symbol]:[Industry]],2,FALSE),"-")</f>
        <v>-</v>
      </c>
      <c r="D4073" t="s">
        <v>528</v>
      </c>
      <c r="E4073">
        <v>19.808419075</v>
      </c>
      <c r="F4073">
        <v>10.67</v>
      </c>
      <c r="G4073">
        <v>-7.8464366677873896</v>
      </c>
      <c r="H4073">
        <v>9.4152748524528498</v>
      </c>
      <c r="I4073">
        <v>23.7275635309107</v>
      </c>
      <c r="J4073">
        <v>2.6769766322170301</v>
      </c>
      <c r="K4073">
        <v>9.4833118159071592</v>
      </c>
      <c r="L4073">
        <v>8.2212837284961502</v>
      </c>
      <c r="M4073">
        <v>62.994904688723302</v>
      </c>
      <c r="N4073">
        <v>0.51759417022907195</v>
      </c>
      <c r="O4073">
        <v>11.5276476101218</v>
      </c>
      <c r="P4073">
        <v>95.779816513761403</v>
      </c>
      <c r="Q4073">
        <v>8.1211775339518996E-2</v>
      </c>
    </row>
    <row r="4074" spans="1:17" hidden="1" x14ac:dyDescent="0.3">
      <c r="A4074" t="s">
        <v>8381</v>
      </c>
      <c r="B4074" t="s">
        <v>8382</v>
      </c>
      <c r="C4074" t="str">
        <f>IFERROR(VLOOKUP(Table1[[#This Row],[Ticker]],[1]!Table2[[Symbol]:[Industry]],2,FALSE),"-")</f>
        <v>-</v>
      </c>
      <c r="D4074" t="s">
        <v>632</v>
      </c>
      <c r="E4074">
        <v>19.722999999999999</v>
      </c>
      <c r="F4074">
        <v>11.99</v>
      </c>
      <c r="G4074">
        <v>8.8484718760402998</v>
      </c>
      <c r="H4074">
        <v>16.258774096726501</v>
      </c>
      <c r="I4074">
        <v>39.590215091236701</v>
      </c>
      <c r="J4074">
        <v>10.381666992674001</v>
      </c>
      <c r="K4074">
        <v>10.8566156209244</v>
      </c>
      <c r="L4074">
        <v>9.9553025697283992</v>
      </c>
      <c r="M4074">
        <v>77.118220987129504</v>
      </c>
      <c r="N4074">
        <v>1.3417698234681299</v>
      </c>
      <c r="O4074">
        <v>19.8498748957464</v>
      </c>
      <c r="P4074">
        <v>94.012944983818699</v>
      </c>
      <c r="Q4074">
        <v>8.3146155207E-2</v>
      </c>
    </row>
    <row r="4075" spans="1:17" hidden="1" x14ac:dyDescent="0.3">
      <c r="A4075" t="s">
        <v>8383</v>
      </c>
      <c r="B4075" t="s">
        <v>8384</v>
      </c>
      <c r="C4075" t="str">
        <f>IFERROR(VLOOKUP(Table1[[#This Row],[Ticker]],[1]!Table2[[Symbol]:[Industry]],2,FALSE),"-")</f>
        <v>-</v>
      </c>
      <c r="D4075" t="s">
        <v>743</v>
      </c>
      <c r="E4075">
        <v>19.692535094</v>
      </c>
      <c r="F4075">
        <v>65.83</v>
      </c>
      <c r="G4075">
        <v>-5.7275407247737897</v>
      </c>
      <c r="H4075">
        <v>-0.223578552516143</v>
      </c>
      <c r="I4075">
        <v>3.6361304162217798</v>
      </c>
      <c r="J4075">
        <v>-0.180603880840737</v>
      </c>
      <c r="K4075">
        <v>63.505491882158303</v>
      </c>
      <c r="L4075">
        <v>58.735558370272798</v>
      </c>
      <c r="M4075">
        <v>43.249617568739502</v>
      </c>
      <c r="N4075">
        <v>0.45159384607861602</v>
      </c>
      <c r="O4075">
        <v>3.2204162236062701</v>
      </c>
      <c r="P4075">
        <v>26.683858055576898</v>
      </c>
    </row>
    <row r="4076" spans="1:17" hidden="1" x14ac:dyDescent="0.3">
      <c r="A4076" t="s">
        <v>8385</v>
      </c>
      <c r="B4076" t="s">
        <v>8386</v>
      </c>
      <c r="C4076" t="str">
        <f>IFERROR(VLOOKUP(Table1[[#This Row],[Ticker]],[1]!Table2[[Symbol]:[Industry]],2,FALSE),"-")</f>
        <v>-</v>
      </c>
      <c r="D4076" t="s">
        <v>127</v>
      </c>
      <c r="E4076">
        <v>19.679716800000001</v>
      </c>
      <c r="F4076">
        <v>35.159999999999997</v>
      </c>
      <c r="G4076">
        <v>83.197596421332406</v>
      </c>
      <c r="H4076">
        <v>-0.93151126752915403</v>
      </c>
      <c r="I4076">
        <v>-39.762251393209397</v>
      </c>
      <c r="J4076">
        <v>-6.7443334924095897</v>
      </c>
      <c r="K4076">
        <v>36.094980361461403</v>
      </c>
      <c r="L4076">
        <v>31.3569188933973</v>
      </c>
      <c r="M4076">
        <v>32.268399784884402</v>
      </c>
      <c r="N4076">
        <v>0.45431038043702698</v>
      </c>
      <c r="O4076">
        <v>51.706484641638198</v>
      </c>
      <c r="P4076">
        <v>130.40629095674899</v>
      </c>
      <c r="Q4076">
        <v>4.2825585682738997E-2</v>
      </c>
    </row>
    <row r="4077" spans="1:17" hidden="1" x14ac:dyDescent="0.3">
      <c r="A4077" t="s">
        <v>8387</v>
      </c>
      <c r="B4077" t="s">
        <v>8388</v>
      </c>
      <c r="C4077" t="str">
        <f>IFERROR(VLOOKUP(Table1[[#This Row],[Ticker]],[1]!Table2[[Symbol]:[Industry]],2,FALSE),"-")</f>
        <v>-</v>
      </c>
      <c r="E4077">
        <v>19.674782400000002</v>
      </c>
      <c r="F4077">
        <v>59.24</v>
      </c>
      <c r="G4077">
        <v>64.210869716832804</v>
      </c>
      <c r="H4077">
        <v>-15.982616615255001</v>
      </c>
      <c r="I4077">
        <v>42.882602975461303</v>
      </c>
      <c r="J4077">
        <v>2.6313913171312802</v>
      </c>
      <c r="K4077">
        <v>60.727022854386398</v>
      </c>
      <c r="L4077">
        <v>50.043851328847403</v>
      </c>
      <c r="M4077">
        <v>52.027606874323503</v>
      </c>
      <c r="N4077">
        <v>1.40085015596967</v>
      </c>
      <c r="O4077">
        <v>48.446995273463799</v>
      </c>
      <c r="P4077">
        <v>135.26608419380401</v>
      </c>
    </row>
    <row r="4078" spans="1:17" hidden="1" x14ac:dyDescent="0.3">
      <c r="A4078" t="s">
        <v>8389</v>
      </c>
      <c r="B4078" t="s">
        <v>8390</v>
      </c>
      <c r="C4078" t="str">
        <f>IFERROR(VLOOKUP(Table1[[#This Row],[Ticker]],[1]!Table2[[Symbol]:[Industry]],2,FALSE),"-")</f>
        <v>-</v>
      </c>
      <c r="D4078" t="s">
        <v>51</v>
      </c>
      <c r="E4078">
        <v>19.660176539999998</v>
      </c>
      <c r="F4078">
        <v>45.9</v>
      </c>
      <c r="G4078">
        <v>-62.511497634218202</v>
      </c>
      <c r="H4078">
        <v>6.2420675368884604</v>
      </c>
      <c r="I4078">
        <v>-16.984876483854801</v>
      </c>
      <c r="J4078">
        <v>-5.9108545668800003</v>
      </c>
      <c r="K4078">
        <v>45.0750649144248</v>
      </c>
      <c r="M4078">
        <v>78.217011584962506</v>
      </c>
      <c r="N4078">
        <v>0.36181434599156098</v>
      </c>
      <c r="O4078">
        <v>80.610021786492396</v>
      </c>
      <c r="P4078">
        <v>38.670694864048301</v>
      </c>
    </row>
    <row r="4079" spans="1:17" hidden="1" x14ac:dyDescent="0.3">
      <c r="A4079" t="s">
        <v>8391</v>
      </c>
      <c r="B4079" t="s">
        <v>8392</v>
      </c>
      <c r="C4079" t="str">
        <f>IFERROR(VLOOKUP(Table1[[#This Row],[Ticker]],[1]!Table2[[Symbol]:[Industry]],2,FALSE),"-")</f>
        <v>-</v>
      </c>
      <c r="D4079" t="s">
        <v>1539</v>
      </c>
      <c r="E4079">
        <v>19.653363383999999</v>
      </c>
      <c r="F4079">
        <v>7.58</v>
      </c>
      <c r="G4079">
        <v>44.488628676252901</v>
      </c>
      <c r="H4079">
        <v>-18.929839492661401</v>
      </c>
      <c r="I4079">
        <v>13.267224356481201</v>
      </c>
      <c r="J4079">
        <v>10.991107180278</v>
      </c>
      <c r="K4079">
        <v>7.3852376185144299</v>
      </c>
      <c r="L4079">
        <v>6.2306581096610296</v>
      </c>
      <c r="M4079">
        <v>51.409384841832399</v>
      </c>
      <c r="N4079">
        <v>0.31926840051912903</v>
      </c>
      <c r="O4079">
        <v>35.356200527704402</v>
      </c>
      <c r="Q4079">
        <v>8.0358015003917996E-2</v>
      </c>
    </row>
    <row r="4080" spans="1:17" hidden="1" x14ac:dyDescent="0.3">
      <c r="A4080" t="s">
        <v>8393</v>
      </c>
      <c r="B4080" t="s">
        <v>8394</v>
      </c>
      <c r="C4080" t="str">
        <f>IFERROR(VLOOKUP(Table1[[#This Row],[Ticker]],[1]!Table2[[Symbol]:[Industry]],2,FALSE),"-")</f>
        <v>-</v>
      </c>
      <c r="D4080" t="s">
        <v>63</v>
      </c>
      <c r="E4080">
        <v>19.609999680000001</v>
      </c>
      <c r="F4080">
        <v>71.22</v>
      </c>
      <c r="G4080">
        <v>170.99589024816899</v>
      </c>
      <c r="H4080">
        <v>4.12200315051241</v>
      </c>
      <c r="I4080">
        <v>158.74582959167799</v>
      </c>
      <c r="J4080">
        <v>-1.1390703345148501</v>
      </c>
      <c r="K4080">
        <v>66.692978285832893</v>
      </c>
      <c r="L4080">
        <v>49.346161200285898</v>
      </c>
      <c r="M4080">
        <v>100</v>
      </c>
      <c r="N4080">
        <v>0</v>
      </c>
      <c r="O4080">
        <v>0</v>
      </c>
      <c r="P4080">
        <v>200.76013513513499</v>
      </c>
    </row>
    <row r="4081" spans="1:17" hidden="1" x14ac:dyDescent="0.3">
      <c r="A4081" t="s">
        <v>8395</v>
      </c>
      <c r="B4081" t="s">
        <v>8396</v>
      </c>
      <c r="C4081" t="str">
        <f>IFERROR(VLOOKUP(Table1[[#This Row],[Ticker]],[1]!Table2[[Symbol]:[Industry]],2,FALSE),"-")</f>
        <v>-</v>
      </c>
      <c r="D4081" t="s">
        <v>3108</v>
      </c>
      <c r="E4081">
        <v>19.562286</v>
      </c>
      <c r="F4081">
        <v>18.809999999999999</v>
      </c>
      <c r="G4081">
        <v>-91.337278594830593</v>
      </c>
      <c r="H4081">
        <v>-0.56214194670988504</v>
      </c>
      <c r="I4081">
        <v>-79.027901568492197</v>
      </c>
      <c r="J4081">
        <v>11.544429371885601</v>
      </c>
      <c r="K4081">
        <v>19.6355137016686</v>
      </c>
      <c r="L4081">
        <v>29.691388901344698</v>
      </c>
      <c r="M4081">
        <v>72.665215319824398</v>
      </c>
      <c r="N4081">
        <v>0.81316337442995301</v>
      </c>
      <c r="O4081">
        <v>284.52950558213701</v>
      </c>
      <c r="P4081">
        <v>13.999999999999901</v>
      </c>
      <c r="Q4081">
        <v>4.2520532606517003E-2</v>
      </c>
    </row>
    <row r="4082" spans="1:17" hidden="1" x14ac:dyDescent="0.3">
      <c r="A4082" t="s">
        <v>8397</v>
      </c>
      <c r="B4082" t="s">
        <v>8398</v>
      </c>
      <c r="C4082" t="str">
        <f>IFERROR(VLOOKUP(Table1[[#This Row],[Ticker]],[1]!Table2[[Symbol]:[Industry]],2,FALSE),"-")</f>
        <v>-</v>
      </c>
      <c r="D4082" t="s">
        <v>632</v>
      </c>
      <c r="E4082">
        <v>19.546312834999998</v>
      </c>
      <c r="F4082">
        <v>29.05</v>
      </c>
      <c r="G4082">
        <v>-58.035849825237001</v>
      </c>
      <c r="H4082">
        <v>5.7297191485485204</v>
      </c>
      <c r="I4082">
        <v>-48.105006353984699</v>
      </c>
      <c r="J4082">
        <v>-6.9432207884707502</v>
      </c>
      <c r="K4082">
        <v>31.828868424800699</v>
      </c>
      <c r="L4082">
        <v>35.902992799638</v>
      </c>
      <c r="M4082">
        <v>17.620855551647299</v>
      </c>
      <c r="N4082">
        <v>1.63888888888888</v>
      </c>
      <c r="O4082">
        <v>79.001721170395797</v>
      </c>
      <c r="P4082">
        <v>15.0039588281868</v>
      </c>
    </row>
    <row r="4083" spans="1:17" hidden="1" x14ac:dyDescent="0.3">
      <c r="A4083" t="s">
        <v>8399</v>
      </c>
      <c r="B4083" t="s">
        <v>5643</v>
      </c>
      <c r="C4083" t="str">
        <f>IFERROR(VLOOKUP(Table1[[#This Row],[Ticker]],[1]!Table2[[Symbol]:[Industry]],2,FALSE),"-")</f>
        <v>-</v>
      </c>
      <c r="D4083" t="s">
        <v>262</v>
      </c>
      <c r="E4083">
        <v>19.538051500000002</v>
      </c>
      <c r="F4083">
        <v>27.83</v>
      </c>
      <c r="G4083">
        <v>84.148130209114399</v>
      </c>
      <c r="H4083">
        <v>35.746698606556997</v>
      </c>
      <c r="I4083">
        <v>59.8097663732879</v>
      </c>
      <c r="J4083">
        <v>-1.1390703345148501</v>
      </c>
      <c r="K4083">
        <v>22.9742990603789</v>
      </c>
      <c r="L4083">
        <v>18.4668413923673</v>
      </c>
      <c r="M4083">
        <v>88.394777298905595</v>
      </c>
      <c r="N4083">
        <v>0.17699285852152</v>
      </c>
      <c r="O4083">
        <v>0</v>
      </c>
      <c r="P4083">
        <v>162.54716981132</v>
      </c>
    </row>
    <row r="4084" spans="1:17" hidden="1" x14ac:dyDescent="0.3">
      <c r="A4084" t="s">
        <v>8400</v>
      </c>
      <c r="B4084" t="s">
        <v>8401</v>
      </c>
      <c r="C4084" t="str">
        <f>IFERROR(VLOOKUP(Table1[[#This Row],[Ticker]],[1]!Table2[[Symbol]:[Industry]],2,FALSE),"-")</f>
        <v>-</v>
      </c>
      <c r="D4084" t="s">
        <v>669</v>
      </c>
      <c r="E4084">
        <v>19.530419999999999</v>
      </c>
      <c r="F4084">
        <v>10.51</v>
      </c>
      <c r="G4084">
        <v>16.2079773352567</v>
      </c>
      <c r="H4084">
        <v>-2.1318240859504201</v>
      </c>
      <c r="I4084">
        <v>-24.984391811614401</v>
      </c>
      <c r="J4084">
        <v>6.2138708419557398</v>
      </c>
      <c r="K4084">
        <v>10.367874766853101</v>
      </c>
      <c r="L4084">
        <v>10.4643007991465</v>
      </c>
      <c r="M4084">
        <v>53.1341578597441</v>
      </c>
      <c r="N4084">
        <v>0.82792487617152299</v>
      </c>
      <c r="O4084">
        <v>52.045670789723999</v>
      </c>
      <c r="P4084">
        <v>65.251572327044002</v>
      </c>
      <c r="Q4084">
        <v>8.7929944289977996E-2</v>
      </c>
    </row>
    <row r="4085" spans="1:17" hidden="1" x14ac:dyDescent="0.3">
      <c r="A4085" t="s">
        <v>8402</v>
      </c>
      <c r="B4085" t="s">
        <v>8403</v>
      </c>
      <c r="C4085" t="str">
        <f>IFERROR(VLOOKUP(Table1[[#This Row],[Ticker]],[1]!Table2[[Symbol]:[Industry]],2,FALSE),"-")</f>
        <v>-</v>
      </c>
      <c r="D4085" t="s">
        <v>528</v>
      </c>
      <c r="E4085">
        <v>19.529499000000001</v>
      </c>
      <c r="F4085">
        <v>20.94</v>
      </c>
      <c r="G4085">
        <v>21.645733421060498</v>
      </c>
      <c r="H4085">
        <v>18.302296753173302</v>
      </c>
      <c r="I4085">
        <v>-10.669235602996499</v>
      </c>
      <c r="J4085">
        <v>-10.0395938947242</v>
      </c>
      <c r="K4085">
        <v>18.127142493365401</v>
      </c>
      <c r="L4085">
        <v>18.1539802831463</v>
      </c>
      <c r="M4085">
        <v>45.412829623742098</v>
      </c>
      <c r="N4085">
        <v>2.1984549382451202</v>
      </c>
      <c r="O4085">
        <v>26.5520534861509</v>
      </c>
      <c r="P4085">
        <v>68.463395012067593</v>
      </c>
      <c r="Q4085">
        <v>-4.5234658358609001E-2</v>
      </c>
    </row>
    <row r="4086" spans="1:17" hidden="1" x14ac:dyDescent="0.3">
      <c r="A4086" t="s">
        <v>8404</v>
      </c>
      <c r="B4086" t="s">
        <v>8405</v>
      </c>
      <c r="C4086" t="str">
        <f>IFERROR(VLOOKUP(Table1[[#This Row],[Ticker]],[1]!Table2[[Symbol]:[Industry]],2,FALSE),"-")</f>
        <v>-</v>
      </c>
      <c r="D4086" t="s">
        <v>473</v>
      </c>
      <c r="E4086">
        <v>19.520739599999999</v>
      </c>
      <c r="F4086">
        <v>6.95</v>
      </c>
      <c r="G4086">
        <v>-23.302706425427001</v>
      </c>
      <c r="H4086">
        <v>-3.66518571754747</v>
      </c>
      <c r="I4086">
        <v>1.70559970662131</v>
      </c>
      <c r="J4086">
        <v>-2.9700562500077998</v>
      </c>
      <c r="K4086">
        <v>6.5782621480849102</v>
      </c>
      <c r="L4086">
        <v>6.2609550903670703</v>
      </c>
      <c r="M4086">
        <v>49.077358573818799</v>
      </c>
      <c r="N4086">
        <v>0.68757879099850605</v>
      </c>
      <c r="O4086">
        <v>53.956834532374003</v>
      </c>
      <c r="P4086">
        <v>57.954545454545404</v>
      </c>
      <c r="Q4086">
        <v>4.7116290531750003E-2</v>
      </c>
    </row>
    <row r="4087" spans="1:17" hidden="1" x14ac:dyDescent="0.3">
      <c r="A4087" t="s">
        <v>8406</v>
      </c>
      <c r="B4087" t="s">
        <v>8407</v>
      </c>
      <c r="C4087" t="str">
        <f>IFERROR(VLOOKUP(Table1[[#This Row],[Ticker]],[1]!Table2[[Symbol]:[Industry]],2,FALSE),"-")</f>
        <v>-</v>
      </c>
      <c r="D4087" t="s">
        <v>528</v>
      </c>
      <c r="E4087">
        <v>19.517071963999999</v>
      </c>
      <c r="F4087">
        <v>13.98</v>
      </c>
      <c r="G4087">
        <v>13.820276497963199</v>
      </c>
      <c r="H4087">
        <v>-5.1504876109970601</v>
      </c>
      <c r="I4087">
        <v>0.74490400681304003</v>
      </c>
      <c r="J4087">
        <v>4.2621642333863701</v>
      </c>
      <c r="K4087">
        <v>13.276302796963</v>
      </c>
      <c r="L4087">
        <v>11.917142539462599</v>
      </c>
      <c r="M4087">
        <v>55.189453073178797</v>
      </c>
      <c r="N4087">
        <v>0.62570718553375904</v>
      </c>
      <c r="O4087">
        <v>23.8197424892703</v>
      </c>
      <c r="P4087">
        <v>59.771428571428501</v>
      </c>
      <c r="Q4087">
        <v>0.103631731698806</v>
      </c>
    </row>
    <row r="4088" spans="1:17" hidden="1" x14ac:dyDescent="0.3">
      <c r="A4088" t="s">
        <v>8408</v>
      </c>
      <c r="B4088" t="s">
        <v>8409</v>
      </c>
      <c r="C4088" t="str">
        <f>IFERROR(VLOOKUP(Table1[[#This Row],[Ticker]],[1]!Table2[[Symbol]:[Industry]],2,FALSE),"-")</f>
        <v>-</v>
      </c>
      <c r="D4088" t="s">
        <v>139</v>
      </c>
      <c r="E4088">
        <v>19.503449459999999</v>
      </c>
      <c r="F4088">
        <v>19.2</v>
      </c>
      <c r="G4088">
        <v>-51.842166964887497</v>
      </c>
      <c r="H4088">
        <v>-6.5900711528931497</v>
      </c>
      <c r="I4088">
        <v>-23.390493551097599</v>
      </c>
      <c r="J4088">
        <v>3.2449474235317499</v>
      </c>
      <c r="K4088">
        <v>20.650697515626799</v>
      </c>
      <c r="L4088">
        <v>22.545230046890001</v>
      </c>
      <c r="M4088">
        <v>52.738125968398101</v>
      </c>
      <c r="N4088">
        <v>0.229677921562883</v>
      </c>
      <c r="O4088">
        <v>102.1875</v>
      </c>
      <c r="P4088">
        <v>12.9411764705882</v>
      </c>
      <c r="Q4088">
        <v>-5.6032106619920002E-3</v>
      </c>
    </row>
    <row r="4089" spans="1:17" hidden="1" x14ac:dyDescent="0.3">
      <c r="A4089" t="s">
        <v>8410</v>
      </c>
      <c r="B4089" t="s">
        <v>8411</v>
      </c>
      <c r="C4089" t="str">
        <f>IFERROR(VLOOKUP(Table1[[#This Row],[Ticker]],[1]!Table2[[Symbol]:[Industry]],2,FALSE),"-")</f>
        <v>-</v>
      </c>
      <c r="D4089" t="s">
        <v>139</v>
      </c>
      <c r="E4089">
        <v>19.4864</v>
      </c>
      <c r="F4089">
        <v>53.84</v>
      </c>
      <c r="G4089">
        <v>408.63575511303401</v>
      </c>
      <c r="H4089">
        <v>59.024432833921303</v>
      </c>
      <c r="I4089">
        <v>50.6213483806319</v>
      </c>
      <c r="J4089">
        <v>20.377517343210201</v>
      </c>
      <c r="K4089">
        <v>39.552556720056003</v>
      </c>
      <c r="L4089">
        <v>30.458189123275801</v>
      </c>
      <c r="M4089">
        <v>67.450219043704806</v>
      </c>
      <c r="N4089">
        <v>1.13266799733865</v>
      </c>
      <c r="O4089">
        <v>6.2964338781574796</v>
      </c>
      <c r="P4089">
        <v>466.14090431125101</v>
      </c>
    </row>
    <row r="4090" spans="1:17" hidden="1" x14ac:dyDescent="0.3">
      <c r="A4090" t="s">
        <v>8412</v>
      </c>
      <c r="B4090" t="s">
        <v>8413</v>
      </c>
      <c r="C4090" t="str">
        <f>IFERROR(VLOOKUP(Table1[[#This Row],[Ticker]],[1]!Table2[[Symbol]:[Industry]],2,FALSE),"-")</f>
        <v>-</v>
      </c>
      <c r="D4090" t="s">
        <v>502</v>
      </c>
      <c r="E4090">
        <v>19.472437500000002</v>
      </c>
      <c r="F4090">
        <v>64.599999999999994</v>
      </c>
      <c r="G4090">
        <v>157.346866224145</v>
      </c>
      <c r="H4090">
        <v>19.316522253700199</v>
      </c>
      <c r="I4090">
        <v>58.138933039954601</v>
      </c>
      <c r="J4090">
        <v>3.1980818749777802</v>
      </c>
      <c r="K4090">
        <v>54.101723651212602</v>
      </c>
      <c r="L4090">
        <v>41.1453793719892</v>
      </c>
      <c r="M4090">
        <v>92.750489992597096</v>
      </c>
      <c r="N4090">
        <v>1.47285803438851</v>
      </c>
      <c r="O4090">
        <v>0</v>
      </c>
      <c r="P4090">
        <v>207.619047619047</v>
      </c>
    </row>
    <row r="4091" spans="1:17" hidden="1" x14ac:dyDescent="0.3">
      <c r="A4091" t="s">
        <v>8414</v>
      </c>
      <c r="B4091" t="s">
        <v>8415</v>
      </c>
      <c r="C4091" t="str">
        <f>IFERROR(VLOOKUP(Table1[[#This Row],[Ticker]],[1]!Table2[[Symbol]:[Industry]],2,FALSE),"-")</f>
        <v>-</v>
      </c>
      <c r="D4091" t="s">
        <v>2598</v>
      </c>
      <c r="E4091">
        <v>19.442966135999999</v>
      </c>
      <c r="F4091">
        <v>1.22</v>
      </c>
      <c r="G4091">
        <v>80.580582699241404</v>
      </c>
      <c r="H4091">
        <v>29.650530350866202</v>
      </c>
      <c r="I4091">
        <v>26.1021514307592</v>
      </c>
      <c r="J4091">
        <v>-5.7544549498994702</v>
      </c>
      <c r="K4091">
        <v>1.0737006434674501</v>
      </c>
      <c r="L4091">
        <v>0.91824655991806003</v>
      </c>
      <c r="M4091">
        <v>60.875794593815797</v>
      </c>
      <c r="N4091">
        <v>1.1360030488383299</v>
      </c>
      <c r="O4091">
        <v>18.8524590163934</v>
      </c>
      <c r="P4091">
        <v>121.818181818181</v>
      </c>
      <c r="Q4091">
        <v>8.3251245401910007E-2</v>
      </c>
    </row>
    <row r="4092" spans="1:17" hidden="1" x14ac:dyDescent="0.3">
      <c r="A4092" t="s">
        <v>8416</v>
      </c>
      <c r="B4092" t="s">
        <v>8417</v>
      </c>
      <c r="C4092" t="str">
        <f>IFERROR(VLOOKUP(Table1[[#This Row],[Ticker]],[1]!Table2[[Symbol]:[Industry]],2,FALSE),"-")</f>
        <v>-</v>
      </c>
      <c r="D4092" t="s">
        <v>1092</v>
      </c>
      <c r="E4092">
        <v>19.424843750000001</v>
      </c>
      <c r="F4092">
        <v>85.15</v>
      </c>
      <c r="G4092">
        <v>-5.5931859894901201</v>
      </c>
      <c r="H4092">
        <v>-1.87035303188851</v>
      </c>
      <c r="I4092">
        <v>-12.2495918825592</v>
      </c>
      <c r="J4092">
        <v>1.0670674632677399</v>
      </c>
      <c r="K4092">
        <v>87.130260937810405</v>
      </c>
      <c r="M4092">
        <v>46.234414810174101</v>
      </c>
      <c r="N4092">
        <v>1</v>
      </c>
    </row>
    <row r="4093" spans="1:17" hidden="1" x14ac:dyDescent="0.3">
      <c r="A4093" t="s">
        <v>8418</v>
      </c>
      <c r="B4093" t="s">
        <v>8419</v>
      </c>
      <c r="C4093" t="str">
        <f>IFERROR(VLOOKUP(Table1[[#This Row],[Ticker]],[1]!Table2[[Symbol]:[Industry]],2,FALSE),"-")</f>
        <v>-</v>
      </c>
      <c r="D4093" t="s">
        <v>259</v>
      </c>
      <c r="E4093">
        <v>19.412643264</v>
      </c>
      <c r="F4093">
        <v>13.7</v>
      </c>
      <c r="G4093">
        <v>-47.069663321051998</v>
      </c>
      <c r="H4093">
        <v>-9.6454189464608397</v>
      </c>
      <c r="I4093">
        <v>-42.512469643439601</v>
      </c>
      <c r="J4093">
        <v>-0.77909913221104299</v>
      </c>
      <c r="K4093">
        <v>14.8336077189763</v>
      </c>
      <c r="L4093">
        <v>15.8842611598029</v>
      </c>
      <c r="M4093">
        <v>47.537407249320097</v>
      </c>
      <c r="N4093">
        <v>0.26473792230196402</v>
      </c>
      <c r="O4093">
        <v>81.526847315268398</v>
      </c>
      <c r="P4093">
        <v>6.20155038759688</v>
      </c>
      <c r="Q4093">
        <v>5.2516076430273999E-2</v>
      </c>
    </row>
    <row r="4094" spans="1:17" hidden="1" x14ac:dyDescent="0.3">
      <c r="A4094" t="s">
        <v>8420</v>
      </c>
      <c r="B4094" t="s">
        <v>8421</v>
      </c>
      <c r="C4094" t="str">
        <f>IFERROR(VLOOKUP(Table1[[#This Row],[Ticker]],[1]!Table2[[Symbol]:[Industry]],2,FALSE),"-")</f>
        <v>-</v>
      </c>
      <c r="D4094" t="s">
        <v>1524</v>
      </c>
      <c r="E4094">
        <v>19.399999999999999</v>
      </c>
      <c r="F4094">
        <v>1.89</v>
      </c>
      <c r="G4094">
        <v>-10.143991722408501</v>
      </c>
      <c r="H4094">
        <v>-11.474863779621201</v>
      </c>
      <c r="I4094">
        <v>-18.188647332295702</v>
      </c>
      <c r="J4094">
        <v>-4.6216573991914602</v>
      </c>
      <c r="K4094">
        <v>1.9378290412066299</v>
      </c>
      <c r="L4094">
        <v>1.8287421971268401</v>
      </c>
      <c r="M4094">
        <v>40.012887141756103</v>
      </c>
      <c r="N4094">
        <v>0.58959641294603504</v>
      </c>
      <c r="O4094">
        <v>38.624338624338598</v>
      </c>
      <c r="P4094">
        <v>31.25</v>
      </c>
      <c r="Q4094">
        <v>0.149161702390194</v>
      </c>
    </row>
    <row r="4095" spans="1:17" hidden="1" x14ac:dyDescent="0.3">
      <c r="A4095" t="s">
        <v>8422</v>
      </c>
      <c r="B4095" t="s">
        <v>8423</v>
      </c>
      <c r="C4095" t="str">
        <f>IFERROR(VLOOKUP(Table1[[#This Row],[Ticker]],[1]!Table2[[Symbol]:[Industry]],2,FALSE),"-")</f>
        <v>-</v>
      </c>
      <c r="E4095">
        <v>19.360979449999999</v>
      </c>
      <c r="F4095">
        <v>31.96</v>
      </c>
      <c r="G4095">
        <v>-51.717846840567397</v>
      </c>
      <c r="H4095">
        <v>-10.8530452453157</v>
      </c>
      <c r="I4095">
        <v>-22.813447912426302</v>
      </c>
      <c r="J4095">
        <v>-4.1406017280829897</v>
      </c>
      <c r="K4095">
        <v>34.536708670015898</v>
      </c>
      <c r="L4095">
        <v>35.259915307236803</v>
      </c>
      <c r="M4095">
        <v>39.099004185109401</v>
      </c>
      <c r="N4095">
        <v>1.9453845573250801</v>
      </c>
      <c r="O4095">
        <v>88.297872340425499</v>
      </c>
      <c r="P4095">
        <v>9.6397941680960599</v>
      </c>
      <c r="Q4095">
        <v>0.187256353016343</v>
      </c>
    </row>
    <row r="4096" spans="1:17" hidden="1" x14ac:dyDescent="0.3">
      <c r="A4096" t="s">
        <v>8424</v>
      </c>
      <c r="B4096" t="s">
        <v>8425</v>
      </c>
      <c r="C4096" t="str">
        <f>IFERROR(VLOOKUP(Table1[[#This Row],[Ticker]],[1]!Table2[[Symbol]:[Industry]],2,FALSE),"-")</f>
        <v>-</v>
      </c>
      <c r="D4096" t="s">
        <v>226</v>
      </c>
      <c r="E4096">
        <v>19.3109</v>
      </c>
      <c r="F4096">
        <v>81.59</v>
      </c>
      <c r="G4096">
        <v>51.426072679101502</v>
      </c>
      <c r="H4096">
        <v>8.5964367836147701</v>
      </c>
      <c r="I4096">
        <v>5.3305387012528396</v>
      </c>
      <c r="J4096">
        <v>12.5490877500084</v>
      </c>
      <c r="K4096">
        <v>75.261345687240194</v>
      </c>
      <c r="L4096">
        <v>72.521849396391502</v>
      </c>
      <c r="M4096">
        <v>74.302376882965405</v>
      </c>
      <c r="N4096">
        <v>0.95326843551742702</v>
      </c>
      <c r="O4096">
        <v>20.112758916533799</v>
      </c>
      <c r="P4096">
        <v>88.603791030975501</v>
      </c>
      <c r="Q4096">
        <v>6.9702366869151003E-2</v>
      </c>
    </row>
    <row r="4097" spans="1:17" hidden="1" x14ac:dyDescent="0.3">
      <c r="A4097" t="s">
        <v>8426</v>
      </c>
      <c r="B4097" t="s">
        <v>8427</v>
      </c>
      <c r="C4097" t="str">
        <f>IFERROR(VLOOKUP(Table1[[#This Row],[Ticker]],[1]!Table2[[Symbol]:[Industry]],2,FALSE),"-")</f>
        <v>-</v>
      </c>
      <c r="D4097" t="s">
        <v>743</v>
      </c>
      <c r="E4097">
        <v>19.229981756999901</v>
      </c>
      <c r="F4097">
        <v>28.82</v>
      </c>
      <c r="G4097">
        <v>6.74579679548998</v>
      </c>
      <c r="H4097">
        <v>0.20473042057693899</v>
      </c>
      <c r="I4097">
        <v>2.5524283166078101</v>
      </c>
      <c r="J4097">
        <v>0.50831837911991395</v>
      </c>
      <c r="K4097">
        <v>27.900268727994199</v>
      </c>
      <c r="L4097">
        <v>25.638999164577001</v>
      </c>
      <c r="M4097">
        <v>53.416699079583402</v>
      </c>
      <c r="N4097">
        <v>0.81321362239918904</v>
      </c>
      <c r="O4097">
        <v>5.7251908396946396</v>
      </c>
      <c r="P4097">
        <v>42.180562407498698</v>
      </c>
      <c r="Q4097">
        <v>2.8878510423630001E-3</v>
      </c>
    </row>
    <row r="4098" spans="1:17" hidden="1" x14ac:dyDescent="0.3">
      <c r="A4098" t="s">
        <v>8428</v>
      </c>
      <c r="B4098" t="s">
        <v>8429</v>
      </c>
      <c r="C4098" t="str">
        <f>IFERROR(VLOOKUP(Table1[[#This Row],[Ticker]],[1]!Table2[[Symbol]:[Industry]],2,FALSE),"-")</f>
        <v>-</v>
      </c>
      <c r="D4098" t="s">
        <v>669</v>
      </c>
      <c r="E4098">
        <v>19.19463</v>
      </c>
      <c r="F4098">
        <v>62.3</v>
      </c>
      <c r="G4098">
        <v>-40.7642448869654</v>
      </c>
      <c r="H4098">
        <v>-14.707044083144</v>
      </c>
      <c r="I4098">
        <v>-25.127733626712001</v>
      </c>
      <c r="J4098">
        <v>-1.1390703345148501</v>
      </c>
      <c r="K4098">
        <v>66.945214554490605</v>
      </c>
      <c r="L4098">
        <v>67.7098102018318</v>
      </c>
      <c r="M4098">
        <v>6.4580050641500302</v>
      </c>
      <c r="N4098">
        <v>1.69090909090909</v>
      </c>
      <c r="O4098">
        <v>23.595505617977501</v>
      </c>
      <c r="P4098">
        <v>0</v>
      </c>
    </row>
    <row r="4099" spans="1:17" hidden="1" x14ac:dyDescent="0.3">
      <c r="A4099" t="s">
        <v>8430</v>
      </c>
      <c r="B4099" t="s">
        <v>8431</v>
      </c>
      <c r="C4099" t="str">
        <f>IFERROR(VLOOKUP(Table1[[#This Row],[Ticker]],[1]!Table2[[Symbol]:[Industry]],2,FALSE),"-")</f>
        <v>-</v>
      </c>
      <c r="D4099" t="s">
        <v>303</v>
      </c>
      <c r="E4099">
        <v>19.062705886</v>
      </c>
      <c r="F4099">
        <v>47.06</v>
      </c>
      <c r="G4099">
        <v>-25.209701452173199</v>
      </c>
      <c r="H4099">
        <v>4.9184423648735001</v>
      </c>
      <c r="I4099">
        <v>-4.9144590850550296</v>
      </c>
      <c r="J4099">
        <v>-2.6769009681010698</v>
      </c>
      <c r="K4099">
        <v>45.477381128928201</v>
      </c>
      <c r="L4099">
        <v>44.230470136963497</v>
      </c>
      <c r="M4099">
        <v>50.347654345353803</v>
      </c>
      <c r="N4099">
        <v>0.41875840685771598</v>
      </c>
      <c r="O4099">
        <v>53.017424564385898</v>
      </c>
      <c r="P4099">
        <v>58.611391978429303</v>
      </c>
      <c r="Q4099">
        <v>5.7073990895928003E-2</v>
      </c>
    </row>
    <row r="4100" spans="1:17" hidden="1" x14ac:dyDescent="0.3">
      <c r="A4100" t="s">
        <v>8432</v>
      </c>
      <c r="B4100" t="s">
        <v>8433</v>
      </c>
      <c r="C4100" t="str">
        <f>IFERROR(VLOOKUP(Table1[[#This Row],[Ticker]],[1]!Table2[[Symbol]:[Industry]],2,FALSE),"-")</f>
        <v>-</v>
      </c>
      <c r="D4100" t="s">
        <v>303</v>
      </c>
      <c r="E4100">
        <v>19.018115049999999</v>
      </c>
      <c r="F4100">
        <v>8.3000000000000007</v>
      </c>
      <c r="G4100">
        <v>-35.338761382983598</v>
      </c>
      <c r="H4100">
        <v>3.6752600718476498</v>
      </c>
      <c r="I4100">
        <v>-49.233284838596298</v>
      </c>
      <c r="J4100">
        <v>0.29291057240637902</v>
      </c>
      <c r="K4100">
        <v>8.4107541445327207</v>
      </c>
      <c r="L4100">
        <v>9.4661413700193808</v>
      </c>
      <c r="M4100">
        <v>59.074659586917797</v>
      </c>
      <c r="N4100">
        <v>0.416013783363269</v>
      </c>
      <c r="O4100">
        <v>71.084337349397501</v>
      </c>
      <c r="P4100">
        <v>14.010989010989</v>
      </c>
      <c r="Q4100">
        <v>6.2970827538852997E-2</v>
      </c>
    </row>
    <row r="4101" spans="1:17" hidden="1" x14ac:dyDescent="0.3">
      <c r="A4101" t="s">
        <v>8434</v>
      </c>
      <c r="B4101" t="s">
        <v>8435</v>
      </c>
      <c r="C4101" t="str">
        <f>IFERROR(VLOOKUP(Table1[[#This Row],[Ticker]],[1]!Table2[[Symbol]:[Industry]],2,FALSE),"-")</f>
        <v>-</v>
      </c>
      <c r="D4101" t="s">
        <v>412</v>
      </c>
      <c r="E4101">
        <v>18.991499999999998</v>
      </c>
      <c r="F4101">
        <v>35.22</v>
      </c>
      <c r="G4101">
        <v>141.15883203611099</v>
      </c>
      <c r="H4101">
        <v>13.765648824340699</v>
      </c>
      <c r="I4101">
        <v>64.744790497208697</v>
      </c>
      <c r="J4101">
        <v>2.86695376187068</v>
      </c>
      <c r="K4101">
        <v>31.138272341570399</v>
      </c>
      <c r="L4101">
        <v>24.6235246443972</v>
      </c>
      <c r="M4101">
        <v>67.796285967905305</v>
      </c>
      <c r="N4101">
        <v>0.45386153007450403</v>
      </c>
      <c r="O4101">
        <v>11.3287904599659</v>
      </c>
      <c r="P4101">
        <v>193.255620316403</v>
      </c>
      <c r="Q4101">
        <v>0.100201379332301</v>
      </c>
    </row>
    <row r="4102" spans="1:17" hidden="1" x14ac:dyDescent="0.3">
      <c r="A4102" t="s">
        <v>8436</v>
      </c>
      <c r="B4102" t="s">
        <v>8437</v>
      </c>
      <c r="C4102" t="str">
        <f>IFERROR(VLOOKUP(Table1[[#This Row],[Ticker]],[1]!Table2[[Symbol]:[Industry]],2,FALSE),"-")</f>
        <v>-</v>
      </c>
      <c r="D4102" t="s">
        <v>528</v>
      </c>
      <c r="E4102">
        <v>18.9691005</v>
      </c>
      <c r="F4102">
        <v>17.8</v>
      </c>
      <c r="G4102">
        <v>53.551924011077702</v>
      </c>
      <c r="H4102">
        <v>-4.0378407745758302</v>
      </c>
      <c r="I4102">
        <v>-0.82410536445868399</v>
      </c>
      <c r="J4102">
        <v>-1.3136919875998401</v>
      </c>
      <c r="K4102">
        <v>18.360936860303099</v>
      </c>
      <c r="L4102">
        <v>17.148768127087902</v>
      </c>
      <c r="M4102">
        <v>44.381458678174901</v>
      </c>
      <c r="N4102">
        <v>0.74753094954969901</v>
      </c>
      <c r="O4102">
        <v>74.157303370786494</v>
      </c>
      <c r="P4102">
        <v>83.316168898043202</v>
      </c>
    </row>
    <row r="4103" spans="1:17" hidden="1" x14ac:dyDescent="0.3">
      <c r="A4103" t="s">
        <v>8438</v>
      </c>
      <c r="B4103" t="s">
        <v>8439</v>
      </c>
      <c r="C4103" t="str">
        <f>IFERROR(VLOOKUP(Table1[[#This Row],[Ticker]],[1]!Table2[[Symbol]:[Industry]],2,FALSE),"-")</f>
        <v>-</v>
      </c>
      <c r="E4103">
        <v>18.937884</v>
      </c>
      <c r="F4103">
        <v>33.74</v>
      </c>
      <c r="G4103">
        <v>117.959690502168</v>
      </c>
      <c r="H4103">
        <v>-0.67200086801064196</v>
      </c>
      <c r="I4103">
        <v>44.2760222418325</v>
      </c>
      <c r="J4103">
        <v>-3.1601349516511998</v>
      </c>
      <c r="K4103">
        <v>30.071524546273402</v>
      </c>
      <c r="L4103">
        <v>23.5606252862536</v>
      </c>
      <c r="M4103">
        <v>59.694043935935902</v>
      </c>
      <c r="N4103">
        <v>2.0894457634242398</v>
      </c>
      <c r="O4103">
        <v>10.2548903378778</v>
      </c>
      <c r="P4103">
        <v>209.82552800734601</v>
      </c>
      <c r="Q4103">
        <v>3.378904985187E-2</v>
      </c>
    </row>
    <row r="4104" spans="1:17" hidden="1" x14ac:dyDescent="0.3">
      <c r="A4104" t="s">
        <v>8440</v>
      </c>
      <c r="B4104" t="s">
        <v>8441</v>
      </c>
      <c r="C4104" t="str">
        <f>IFERROR(VLOOKUP(Table1[[#This Row],[Ticker]],[1]!Table2[[Symbol]:[Industry]],2,FALSE),"-")</f>
        <v>-</v>
      </c>
      <c r="D4104" t="s">
        <v>412</v>
      </c>
      <c r="E4104">
        <v>18.936</v>
      </c>
      <c r="F4104">
        <v>61.86</v>
      </c>
      <c r="G4104">
        <v>123.864291398397</v>
      </c>
      <c r="H4104">
        <v>19.261253008290101</v>
      </c>
      <c r="I4104">
        <v>44.487650988672499</v>
      </c>
      <c r="J4104">
        <v>-10.7092709075807</v>
      </c>
      <c r="K4104">
        <v>55.820944977807898</v>
      </c>
      <c r="L4104">
        <v>43.690134984876202</v>
      </c>
      <c r="M4104">
        <v>51.929987572586597</v>
      </c>
      <c r="N4104">
        <v>0.62698044097579597</v>
      </c>
      <c r="O4104">
        <v>14.2256708697057</v>
      </c>
      <c r="P4104">
        <v>178.147482014388</v>
      </c>
      <c r="Q4104">
        <v>0.145196947187993</v>
      </c>
    </row>
    <row r="4105" spans="1:17" hidden="1" x14ac:dyDescent="0.3">
      <c r="A4105" t="s">
        <v>8442</v>
      </c>
      <c r="B4105" t="s">
        <v>8443</v>
      </c>
      <c r="C4105" t="str">
        <f>IFERROR(VLOOKUP(Table1[[#This Row],[Ticker]],[1]!Table2[[Symbol]:[Industry]],2,FALSE),"-")</f>
        <v>-</v>
      </c>
      <c r="D4105" t="s">
        <v>186</v>
      </c>
      <c r="E4105">
        <v>18.932887282999999</v>
      </c>
      <c r="F4105">
        <v>41.26</v>
      </c>
      <c r="G4105">
        <v>-7.14908886913486</v>
      </c>
      <c r="H4105">
        <v>8.8182302667811197</v>
      </c>
      <c r="I4105">
        <v>-0.62016828971065996</v>
      </c>
      <c r="J4105">
        <v>6.7724906670834404</v>
      </c>
      <c r="K4105">
        <v>35.903499467611603</v>
      </c>
      <c r="L4105">
        <v>37.387617077544697</v>
      </c>
      <c r="M4105">
        <v>75.697461349254397</v>
      </c>
      <c r="N4105">
        <v>2.1103719276996502</v>
      </c>
      <c r="O4105">
        <v>11.2457586039747</v>
      </c>
      <c r="P4105">
        <v>38.642473118279497</v>
      </c>
      <c r="Q4105">
        <v>-7.3558155220037003E-2</v>
      </c>
    </row>
    <row r="4106" spans="1:17" hidden="1" x14ac:dyDescent="0.3">
      <c r="A4106" t="s">
        <v>8444</v>
      </c>
      <c r="B4106" t="s">
        <v>8445</v>
      </c>
      <c r="C4106" t="str">
        <f>IFERROR(VLOOKUP(Table1[[#This Row],[Ticker]],[1]!Table2[[Symbol]:[Industry]],2,FALSE),"-")</f>
        <v>-</v>
      </c>
      <c r="D4106" t="s">
        <v>127</v>
      </c>
      <c r="E4106">
        <v>18.917359999999999</v>
      </c>
      <c r="F4106">
        <v>30.76</v>
      </c>
      <c r="G4106">
        <v>-1.5975782202988</v>
      </c>
      <c r="H4106">
        <v>17.783106689672401</v>
      </c>
      <c r="I4106">
        <v>-19.916401314307699</v>
      </c>
      <c r="J4106">
        <v>9.1163476221414896</v>
      </c>
      <c r="K4106">
        <v>26.118506546104101</v>
      </c>
      <c r="L4106">
        <v>26.472622068393299</v>
      </c>
      <c r="M4106">
        <v>59.652731535665701</v>
      </c>
      <c r="N4106">
        <v>2.1179557581551598</v>
      </c>
      <c r="O4106">
        <v>33.289986996098797</v>
      </c>
      <c r="P4106">
        <v>50.636630754162503</v>
      </c>
      <c r="Q4106">
        <v>7.8859645774791001E-2</v>
      </c>
    </row>
    <row r="4107" spans="1:17" hidden="1" x14ac:dyDescent="0.3">
      <c r="A4107" t="s">
        <v>8446</v>
      </c>
      <c r="B4107" t="s">
        <v>8447</v>
      </c>
      <c r="C4107" t="str">
        <f>IFERROR(VLOOKUP(Table1[[#This Row],[Ticker]],[1]!Table2[[Symbol]:[Industry]],2,FALSE),"-")</f>
        <v>-</v>
      </c>
      <c r="D4107" t="s">
        <v>528</v>
      </c>
      <c r="E4107">
        <v>18.821999999999999</v>
      </c>
      <c r="F4107">
        <v>59.62</v>
      </c>
      <c r="G4107">
        <v>24.531821365622498</v>
      </c>
      <c r="H4107">
        <v>23.608341545519501</v>
      </c>
      <c r="I4107">
        <v>-37.059481299928102</v>
      </c>
      <c r="J4107">
        <v>-1.3299707481324099</v>
      </c>
      <c r="K4107">
        <v>54.311089327654898</v>
      </c>
      <c r="L4107">
        <v>54.481301179512599</v>
      </c>
      <c r="M4107">
        <v>66.784617481716296</v>
      </c>
      <c r="N4107">
        <v>3.2145062721132098</v>
      </c>
      <c r="O4107">
        <v>71.922173767192206</v>
      </c>
      <c r="P4107">
        <v>78.985289702791903</v>
      </c>
    </row>
    <row r="4108" spans="1:17" hidden="1" x14ac:dyDescent="0.3">
      <c r="A4108" t="s">
        <v>8448</v>
      </c>
      <c r="B4108" t="s">
        <v>8449</v>
      </c>
      <c r="C4108" t="str">
        <f>IFERROR(VLOOKUP(Table1[[#This Row],[Ticker]],[1]!Table2[[Symbol]:[Industry]],2,FALSE),"-")</f>
        <v>-</v>
      </c>
      <c r="D4108" t="s">
        <v>4005</v>
      </c>
      <c r="E4108">
        <v>18.803100000000001</v>
      </c>
      <c r="F4108">
        <v>34.06</v>
      </c>
      <c r="G4108">
        <v>-3.4757762180740999</v>
      </c>
      <c r="H4108">
        <v>0.42856238747952302</v>
      </c>
      <c r="I4108">
        <v>-16.896788722344301</v>
      </c>
      <c r="J4108">
        <v>-6.1662442475583097</v>
      </c>
      <c r="K4108">
        <v>34.920661665750202</v>
      </c>
      <c r="L4108">
        <v>34.186737777024199</v>
      </c>
      <c r="M4108">
        <v>47.294082343104897</v>
      </c>
      <c r="N4108">
        <v>0.81622279390746799</v>
      </c>
      <c r="O4108">
        <v>37.6394597768643</v>
      </c>
      <c r="P4108">
        <v>34.998018232263099</v>
      </c>
      <c r="Q4108">
        <v>2.7119765678195001E-2</v>
      </c>
    </row>
    <row r="4109" spans="1:17" hidden="1" x14ac:dyDescent="0.3">
      <c r="A4109" t="s">
        <v>8450</v>
      </c>
      <c r="B4109" t="s">
        <v>8451</v>
      </c>
      <c r="C4109" t="str">
        <f>IFERROR(VLOOKUP(Table1[[#This Row],[Ticker]],[1]!Table2[[Symbol]:[Industry]],2,FALSE),"-")</f>
        <v>-</v>
      </c>
      <c r="D4109" t="s">
        <v>412</v>
      </c>
      <c r="E4109">
        <v>18.781056</v>
      </c>
      <c r="F4109">
        <v>11.9</v>
      </c>
      <c r="G4109">
        <v>2.45797733525675</v>
      </c>
      <c r="H4109">
        <v>-16.7768455092788</v>
      </c>
      <c r="I4109">
        <v>-42.006521505499897</v>
      </c>
      <c r="J4109">
        <v>-1.1390703345148501</v>
      </c>
      <c r="K4109">
        <v>13.330043295154301</v>
      </c>
      <c r="L4109">
        <v>12.9172387108985</v>
      </c>
      <c r="M4109">
        <v>0.92015282919949504</v>
      </c>
      <c r="N4109">
        <v>0.40277777777777701</v>
      </c>
      <c r="O4109">
        <v>44.117647058823501</v>
      </c>
      <c r="P4109">
        <v>63.911845730027501</v>
      </c>
    </row>
    <row r="4110" spans="1:17" hidden="1" x14ac:dyDescent="0.3">
      <c r="A4110" t="s">
        <v>8452</v>
      </c>
      <c r="B4110" t="s">
        <v>8453</v>
      </c>
      <c r="C4110" t="str">
        <f>IFERROR(VLOOKUP(Table1[[#This Row],[Ticker]],[1]!Table2[[Symbol]:[Industry]],2,FALSE),"-")</f>
        <v>-</v>
      </c>
      <c r="D4110" t="s">
        <v>4642</v>
      </c>
      <c r="E4110">
        <v>18.698239300000001</v>
      </c>
      <c r="F4110">
        <v>28.2</v>
      </c>
      <c r="G4110">
        <v>-51.037276712761098</v>
      </c>
      <c r="H4110">
        <v>13.421667314063001</v>
      </c>
      <c r="I4110">
        <v>-19.1142565377632</v>
      </c>
      <c r="J4110">
        <v>-1.39005635100821</v>
      </c>
      <c r="K4110">
        <v>25.4617586473444</v>
      </c>
      <c r="L4110">
        <v>28.279445486248601</v>
      </c>
      <c r="M4110">
        <v>61.954201731323302</v>
      </c>
      <c r="N4110">
        <v>0.43484106890433399</v>
      </c>
      <c r="O4110">
        <v>91.453900709219795</v>
      </c>
      <c r="P4110">
        <v>43.877551020408099</v>
      </c>
      <c r="Q4110">
        <v>9.6047697538379995E-2</v>
      </c>
    </row>
    <row r="4111" spans="1:17" hidden="1" x14ac:dyDescent="0.3">
      <c r="A4111" t="s">
        <v>8454</v>
      </c>
      <c r="B4111" t="s">
        <v>8455</v>
      </c>
      <c r="C4111" t="str">
        <f>IFERROR(VLOOKUP(Table1[[#This Row],[Ticker]],[1]!Table2[[Symbol]:[Industry]],2,FALSE),"-")</f>
        <v>-</v>
      </c>
      <c r="D4111" t="s">
        <v>303</v>
      </c>
      <c r="E4111">
        <v>18.667045496</v>
      </c>
      <c r="F4111">
        <v>5.79</v>
      </c>
      <c r="G4111">
        <v>-26.739333854937001</v>
      </c>
      <c r="H4111">
        <v>-8.6167017103293997</v>
      </c>
      <c r="I4111">
        <v>-23.375382529533301</v>
      </c>
      <c r="J4111">
        <v>-4.61014471468014</v>
      </c>
      <c r="K4111">
        <v>6.2854957905888202</v>
      </c>
      <c r="L4111">
        <v>6.3896942608631804</v>
      </c>
      <c r="M4111">
        <v>40.2078906296573</v>
      </c>
      <c r="N4111">
        <v>1.45811885861311</v>
      </c>
      <c r="O4111">
        <v>46.632124352331601</v>
      </c>
      <c r="P4111">
        <v>9.8671726755218394</v>
      </c>
      <c r="Q4111">
        <v>4.8688395660914E-2</v>
      </c>
    </row>
    <row r="4112" spans="1:17" hidden="1" x14ac:dyDescent="0.3">
      <c r="A4112" t="s">
        <v>8456</v>
      </c>
      <c r="B4112" t="s">
        <v>8457</v>
      </c>
      <c r="C4112" t="str">
        <f>IFERROR(VLOOKUP(Table1[[#This Row],[Ticker]],[1]!Table2[[Symbol]:[Industry]],2,FALSE),"-")</f>
        <v>-</v>
      </c>
      <c r="D4112" t="s">
        <v>528</v>
      </c>
      <c r="E4112">
        <v>18.584</v>
      </c>
      <c r="F4112">
        <v>45.97</v>
      </c>
      <c r="G4112">
        <v>-7.50360658909314</v>
      </c>
      <c r="H4112">
        <v>-6.0594589079951904</v>
      </c>
      <c r="I4112">
        <v>-39.135890233563501</v>
      </c>
      <c r="J4112">
        <v>2.1053741099295902</v>
      </c>
      <c r="K4112">
        <v>52.243380009096697</v>
      </c>
      <c r="L4112">
        <v>53.2160622841105</v>
      </c>
      <c r="M4112">
        <v>46.098464769205798</v>
      </c>
      <c r="N4112">
        <v>3.8125681335704802</v>
      </c>
      <c r="O4112">
        <v>52.5777681096367</v>
      </c>
      <c r="P4112">
        <v>24.2768315761016</v>
      </c>
      <c r="Q4112">
        <v>0.14059874662441099</v>
      </c>
    </row>
    <row r="4113" spans="1:17" hidden="1" x14ac:dyDescent="0.3">
      <c r="A4113" t="s">
        <v>8458</v>
      </c>
      <c r="B4113" t="s">
        <v>8459</v>
      </c>
      <c r="C4113" t="str">
        <f>IFERROR(VLOOKUP(Table1[[#This Row],[Ticker]],[1]!Table2[[Symbol]:[Industry]],2,FALSE),"-")</f>
        <v>-</v>
      </c>
      <c r="D4113" t="s">
        <v>1479</v>
      </c>
      <c r="E4113">
        <v>18.567145249999999</v>
      </c>
      <c r="F4113">
        <v>14.15</v>
      </c>
      <c r="G4113">
        <v>44.496838856876899</v>
      </c>
      <c r="H4113">
        <v>1.08357595471622</v>
      </c>
      <c r="I4113">
        <v>24.5977565693664</v>
      </c>
      <c r="J4113">
        <v>-0.78192747737198898</v>
      </c>
      <c r="K4113">
        <v>14.159446488256799</v>
      </c>
      <c r="L4113">
        <v>12.302626536770701</v>
      </c>
      <c r="M4113">
        <v>45.913957006051298</v>
      </c>
      <c r="N4113">
        <v>3.0617283950617198</v>
      </c>
      <c r="O4113">
        <v>13.074204946996399</v>
      </c>
      <c r="P4113">
        <v>185.28225806451599</v>
      </c>
    </row>
    <row r="4114" spans="1:17" hidden="1" x14ac:dyDescent="0.3">
      <c r="A4114" t="s">
        <v>8460</v>
      </c>
      <c r="B4114" t="s">
        <v>8461</v>
      </c>
      <c r="C4114" t="str">
        <f>IFERROR(VLOOKUP(Table1[[#This Row],[Ticker]],[1]!Table2[[Symbol]:[Industry]],2,FALSE),"-")</f>
        <v>-</v>
      </c>
      <c r="D4114" t="s">
        <v>223</v>
      </c>
      <c r="E4114">
        <v>18.553249999999998</v>
      </c>
      <c r="F4114">
        <v>15</v>
      </c>
      <c r="G4114">
        <v>70.2357551130345</v>
      </c>
      <c r="H4114">
        <v>27.498198301229898</v>
      </c>
      <c r="I4114">
        <v>3.51932519681738</v>
      </c>
      <c r="J4114">
        <v>11.2452713024958</v>
      </c>
      <c r="K4114">
        <v>13.4684367261071</v>
      </c>
      <c r="L4114">
        <v>12.304655803935299</v>
      </c>
      <c r="M4114">
        <v>66.001564829431402</v>
      </c>
      <c r="N4114">
        <v>1.65625389480147</v>
      </c>
      <c r="O4114">
        <v>16.066666666666599</v>
      </c>
      <c r="Q4114">
        <v>7.1454255711731002E-2</v>
      </c>
    </row>
    <row r="4115" spans="1:17" hidden="1" x14ac:dyDescent="0.3">
      <c r="A4115" t="s">
        <v>8462</v>
      </c>
      <c r="B4115" t="s">
        <v>8463</v>
      </c>
      <c r="C4115" t="str">
        <f>IFERROR(VLOOKUP(Table1[[#This Row],[Ticker]],[1]!Table2[[Symbol]:[Industry]],2,FALSE),"-")</f>
        <v>-</v>
      </c>
      <c r="D4115" t="s">
        <v>101</v>
      </c>
      <c r="E4115">
        <v>18.536760000000001</v>
      </c>
      <c r="F4115">
        <v>20.059999999999999</v>
      </c>
      <c r="G4115">
        <v>298.86823374551301</v>
      </c>
      <c r="H4115">
        <v>28.372477353559301</v>
      </c>
      <c r="I4115">
        <v>-58.141130221744099</v>
      </c>
      <c r="J4115">
        <v>1.7266913547762499</v>
      </c>
      <c r="K4115">
        <v>18.422152705835501</v>
      </c>
      <c r="L4115">
        <v>18.352341921755301</v>
      </c>
      <c r="M4115">
        <v>67.452733840102695</v>
      </c>
      <c r="N4115">
        <v>0.70534997233599495</v>
      </c>
      <c r="O4115">
        <v>97.108673978065795</v>
      </c>
      <c r="P4115">
        <v>337.03703703703701</v>
      </c>
      <c r="Q4115">
        <v>0.17971101132089401</v>
      </c>
    </row>
    <row r="4116" spans="1:17" hidden="1" x14ac:dyDescent="0.3">
      <c r="A4116" t="s">
        <v>8464</v>
      </c>
      <c r="B4116" t="s">
        <v>8465</v>
      </c>
      <c r="C4116" t="str">
        <f>IFERROR(VLOOKUP(Table1[[#This Row],[Ticker]],[1]!Table2[[Symbol]:[Industry]],2,FALSE),"-")</f>
        <v>-</v>
      </c>
      <c r="D4116" t="s">
        <v>21</v>
      </c>
      <c r="E4116">
        <v>18.489750000000001</v>
      </c>
      <c r="F4116">
        <v>45</v>
      </c>
      <c r="G4116">
        <v>-59.429765362113898</v>
      </c>
      <c r="H4116">
        <v>22.1543500327776</v>
      </c>
      <c r="I4116">
        <v>-30.2820097586293</v>
      </c>
      <c r="J4116">
        <v>2.8328922823075802</v>
      </c>
      <c r="K4116">
        <v>39.574219947314901</v>
      </c>
      <c r="L4116">
        <v>44.255781917956703</v>
      </c>
      <c r="M4116">
        <v>80.229814298069897</v>
      </c>
      <c r="N4116">
        <v>0.47551290311641597</v>
      </c>
      <c r="O4116">
        <v>55.3333333333333</v>
      </c>
      <c r="P4116">
        <v>59.010600706713703</v>
      </c>
      <c r="Q4116">
        <v>9.7031271703217001E-2</v>
      </c>
    </row>
    <row r="4117" spans="1:17" hidden="1" x14ac:dyDescent="0.3">
      <c r="A4117" t="s">
        <v>8466</v>
      </c>
      <c r="B4117" t="s">
        <v>8467</v>
      </c>
      <c r="C4117" t="str">
        <f>IFERROR(VLOOKUP(Table1[[#This Row],[Ticker]],[1]!Table2[[Symbol]:[Industry]],2,FALSE),"-")</f>
        <v>-</v>
      </c>
      <c r="E4117">
        <v>18.462430000000001</v>
      </c>
      <c r="F4117">
        <v>36.85</v>
      </c>
      <c r="G4117">
        <v>144.82591904745999</v>
      </c>
      <c r="H4117">
        <v>131.92060631396899</v>
      </c>
      <c r="I4117">
        <v>160.46243030771399</v>
      </c>
      <c r="J4117">
        <v>22.721059936311299</v>
      </c>
      <c r="K4117">
        <v>21.171141700876898</v>
      </c>
      <c r="M4117">
        <v>100</v>
      </c>
      <c r="N4117">
        <v>2.5142857142857098</v>
      </c>
      <c r="O4117">
        <v>0</v>
      </c>
      <c r="P4117">
        <v>174.59016393442599</v>
      </c>
    </row>
    <row r="4118" spans="1:17" hidden="1" x14ac:dyDescent="0.3">
      <c r="A4118" t="s">
        <v>8468</v>
      </c>
      <c r="B4118" t="s">
        <v>8469</v>
      </c>
      <c r="C4118" t="str">
        <f>IFERROR(VLOOKUP(Table1[[#This Row],[Ticker]],[1]!Table2[[Symbol]:[Industry]],2,FALSE),"-")</f>
        <v>-</v>
      </c>
      <c r="D4118" t="s">
        <v>412</v>
      </c>
      <c r="E4118">
        <v>18.392927499999999</v>
      </c>
      <c r="F4118">
        <v>18.489999999999998</v>
      </c>
      <c r="G4118">
        <v>26.930670367271698</v>
      </c>
      <c r="H4118">
        <v>-8.4257854386074502</v>
      </c>
      <c r="I4118">
        <v>-2.7421914580373401</v>
      </c>
      <c r="J4118">
        <v>-3.25659283319141</v>
      </c>
      <c r="K4118">
        <v>18.630156666164599</v>
      </c>
      <c r="L4118">
        <v>18.0373209450715</v>
      </c>
      <c r="M4118">
        <v>50.513152526918503</v>
      </c>
      <c r="N4118">
        <v>1.44996302322141</v>
      </c>
      <c r="O4118">
        <v>22.120064899945898</v>
      </c>
      <c r="P4118">
        <v>56.694915254237202</v>
      </c>
      <c r="Q4118">
        <v>4.8607139259922001E-2</v>
      </c>
    </row>
    <row r="4119" spans="1:17" hidden="1" x14ac:dyDescent="0.3">
      <c r="A4119" t="s">
        <v>8470</v>
      </c>
      <c r="B4119" t="s">
        <v>8471</v>
      </c>
      <c r="C4119" t="str">
        <f>IFERROR(VLOOKUP(Table1[[#This Row],[Ticker]],[1]!Table2[[Symbol]:[Industry]],2,FALSE),"-")</f>
        <v>-</v>
      </c>
      <c r="D4119" t="s">
        <v>46</v>
      </c>
      <c r="E4119">
        <v>18.345076200000001</v>
      </c>
      <c r="F4119">
        <v>10.69</v>
      </c>
      <c r="G4119">
        <v>177.41966315901101</v>
      </c>
      <c r="H4119">
        <v>-17.1065546693766</v>
      </c>
      <c r="I4119">
        <v>76.424851043519595</v>
      </c>
      <c r="J4119">
        <v>-11.1390703345148</v>
      </c>
      <c r="K4119">
        <v>11.913958284596101</v>
      </c>
      <c r="L4119">
        <v>8.0502276333443401</v>
      </c>
      <c r="M4119">
        <v>23.413908269341501</v>
      </c>
      <c r="N4119">
        <v>1.00160498773833</v>
      </c>
      <c r="O4119">
        <v>45.650140318054198</v>
      </c>
      <c r="P4119">
        <v>234.06249999999901</v>
      </c>
      <c r="Q4119">
        <v>6.9544723386190999E-2</v>
      </c>
    </row>
    <row r="4120" spans="1:17" hidden="1" x14ac:dyDescent="0.3">
      <c r="A4120" t="s">
        <v>8472</v>
      </c>
      <c r="B4120" t="s">
        <v>8473</v>
      </c>
      <c r="C4120" t="str">
        <f>IFERROR(VLOOKUP(Table1[[#This Row],[Ticker]],[1]!Table2[[Symbol]:[Industry]],2,FALSE),"-")</f>
        <v>-</v>
      </c>
      <c r="D4120" t="s">
        <v>124</v>
      </c>
      <c r="E4120">
        <v>18.3178518</v>
      </c>
      <c r="F4120">
        <v>53.19</v>
      </c>
      <c r="G4120">
        <v>-12.863145985866501</v>
      </c>
      <c r="H4120">
        <v>-1.22193928476128</v>
      </c>
      <c r="I4120">
        <v>-17.348257644179199</v>
      </c>
      <c r="J4120">
        <v>4.6160317063014702</v>
      </c>
      <c r="K4120">
        <v>52.093116014558603</v>
      </c>
      <c r="L4120">
        <v>49.737033283753703</v>
      </c>
      <c r="M4120">
        <v>46.527035286927998</v>
      </c>
      <c r="N4120">
        <v>1.73785303389775</v>
      </c>
      <c r="O4120">
        <v>27.843579620229299</v>
      </c>
      <c r="P4120">
        <v>52.844827586206897</v>
      </c>
      <c r="Q4120">
        <v>7.7871645834455994E-2</v>
      </c>
    </row>
    <row r="4121" spans="1:17" hidden="1" x14ac:dyDescent="0.3">
      <c r="A4121" t="s">
        <v>8474</v>
      </c>
      <c r="B4121" t="s">
        <v>8475</v>
      </c>
      <c r="C4121" t="str">
        <f>IFERROR(VLOOKUP(Table1[[#This Row],[Ticker]],[1]!Table2[[Symbol]:[Industry]],2,FALSE),"-")</f>
        <v>-</v>
      </c>
      <c r="D4121" t="s">
        <v>130</v>
      </c>
      <c r="E4121">
        <v>18.298919999999999</v>
      </c>
      <c r="F4121">
        <v>57.07</v>
      </c>
      <c r="G4121">
        <v>43.280024367127901</v>
      </c>
      <c r="H4121">
        <v>30.7948027966866</v>
      </c>
      <c r="I4121">
        <v>179.29128950953401</v>
      </c>
      <c r="J4121">
        <v>7.0589188379522803</v>
      </c>
      <c r="K4121">
        <v>41.649230859125403</v>
      </c>
      <c r="L4121">
        <v>29.2161444995835</v>
      </c>
      <c r="M4121">
        <v>99.833832651128006</v>
      </c>
      <c r="N4121">
        <v>1.67359758924432</v>
      </c>
      <c r="O4121">
        <v>0</v>
      </c>
      <c r="P4121">
        <v>275.46052631578902</v>
      </c>
    </row>
    <row r="4122" spans="1:17" hidden="1" x14ac:dyDescent="0.3">
      <c r="A4122" t="s">
        <v>8476</v>
      </c>
      <c r="B4122" t="s">
        <v>8477</v>
      </c>
      <c r="C4122" t="str">
        <f>IFERROR(VLOOKUP(Table1[[#This Row],[Ticker]],[1]!Table2[[Symbol]:[Industry]],2,FALSE),"-")</f>
        <v>-</v>
      </c>
      <c r="E4122">
        <v>18.293292000000001</v>
      </c>
      <c r="F4122">
        <v>26.07</v>
      </c>
      <c r="G4122">
        <v>-49.002163102578798</v>
      </c>
      <c r="H4122">
        <v>-2.6642768849526801</v>
      </c>
      <c r="I4122">
        <v>-10.5108814804481</v>
      </c>
      <c r="J4122">
        <v>10.6308411699099</v>
      </c>
      <c r="K4122">
        <v>26.161436077106998</v>
      </c>
      <c r="L4122">
        <v>23.503407698197002</v>
      </c>
      <c r="M4122">
        <v>54.957570698754402</v>
      </c>
      <c r="N4122">
        <v>0.63781363402448499</v>
      </c>
      <c r="O4122">
        <v>53.433064825469799</v>
      </c>
      <c r="P4122">
        <v>60.430769230769201</v>
      </c>
      <c r="Q4122">
        <v>0.110917085162618</v>
      </c>
    </row>
    <row r="4123" spans="1:17" hidden="1" x14ac:dyDescent="0.3">
      <c r="A4123" t="s">
        <v>8478</v>
      </c>
      <c r="B4123" t="s">
        <v>8479</v>
      </c>
      <c r="C4123" t="str">
        <f>IFERROR(VLOOKUP(Table1[[#This Row],[Ticker]],[1]!Table2[[Symbol]:[Industry]],2,FALSE),"-")</f>
        <v>-</v>
      </c>
      <c r="D4123" t="s">
        <v>46</v>
      </c>
      <c r="E4123">
        <v>18.190161</v>
      </c>
      <c r="F4123">
        <v>44.45</v>
      </c>
      <c r="G4123">
        <v>-66.082296462896693</v>
      </c>
      <c r="H4123">
        <v>8.9868862218170307</v>
      </c>
      <c r="I4123">
        <v>-22.666828276917698</v>
      </c>
      <c r="J4123">
        <v>-1.1390703345148501</v>
      </c>
      <c r="K4123">
        <v>42.991462676472601</v>
      </c>
      <c r="L4123">
        <v>52.842424322743</v>
      </c>
      <c r="M4123">
        <v>50.597471724457002</v>
      </c>
      <c r="N4123">
        <v>1.61825726141078</v>
      </c>
      <c r="O4123">
        <v>73.003374578177699</v>
      </c>
      <c r="P4123">
        <v>17.4372523117569</v>
      </c>
    </row>
    <row r="4124" spans="1:17" hidden="1" x14ac:dyDescent="0.3">
      <c r="A4124" t="s">
        <v>8480</v>
      </c>
      <c r="B4124" t="s">
        <v>8481</v>
      </c>
      <c r="C4124" t="str">
        <f>IFERROR(VLOOKUP(Table1[[#This Row],[Ticker]],[1]!Table2[[Symbol]:[Industry]],2,FALSE),"-")</f>
        <v>-</v>
      </c>
      <c r="D4124" t="s">
        <v>473</v>
      </c>
      <c r="E4124">
        <v>18.143999999999998</v>
      </c>
      <c r="F4124">
        <v>13.7</v>
      </c>
      <c r="G4124">
        <v>334.642534774051</v>
      </c>
      <c r="H4124">
        <v>49.124214561392499</v>
      </c>
      <c r="I4124">
        <v>-21.057081452798901</v>
      </c>
      <c r="J4124">
        <v>9.0248640917146599</v>
      </c>
      <c r="K4124">
        <v>9.9470537745465109</v>
      </c>
      <c r="L4124">
        <v>8.6064429626984502</v>
      </c>
      <c r="M4124">
        <v>99.658383356302096</v>
      </c>
      <c r="N4124">
        <v>0.239801488833746</v>
      </c>
      <c r="O4124">
        <v>33.211678832116696</v>
      </c>
      <c r="P4124">
        <v>437.25490196078403</v>
      </c>
      <c r="Q4124">
        <v>0.14516463670926499</v>
      </c>
    </row>
    <row r="4125" spans="1:17" hidden="1" x14ac:dyDescent="0.3">
      <c r="A4125" t="s">
        <v>8482</v>
      </c>
      <c r="B4125" t="s">
        <v>8483</v>
      </c>
      <c r="C4125" t="str">
        <f>IFERROR(VLOOKUP(Table1[[#This Row],[Ticker]],[1]!Table2[[Symbol]:[Industry]],2,FALSE),"-")</f>
        <v>-</v>
      </c>
      <c r="D4125" t="s">
        <v>632</v>
      </c>
      <c r="E4125">
        <v>18.123110100000002</v>
      </c>
      <c r="F4125">
        <v>42.13</v>
      </c>
      <c r="G4125">
        <v>149.98343107584901</v>
      </c>
      <c r="H4125">
        <v>25.880888387719601</v>
      </c>
      <c r="I4125">
        <v>92.189602318439697</v>
      </c>
      <c r="J4125">
        <v>25.423429665485099</v>
      </c>
      <c r="K4125">
        <v>32.3320179029107</v>
      </c>
      <c r="L4125">
        <v>24.9258635570406</v>
      </c>
      <c r="M4125">
        <v>89.716250909160607</v>
      </c>
      <c r="N4125">
        <v>1.70279146141215</v>
      </c>
      <c r="O4125">
        <v>0</v>
      </c>
      <c r="P4125">
        <v>209.779411764705</v>
      </c>
    </row>
    <row r="4126" spans="1:17" hidden="1" x14ac:dyDescent="0.3">
      <c r="A4126" t="s">
        <v>8484</v>
      </c>
      <c r="B4126" t="s">
        <v>8485</v>
      </c>
      <c r="C4126" t="str">
        <f>IFERROR(VLOOKUP(Table1[[#This Row],[Ticker]],[1]!Table2[[Symbol]:[Industry]],2,FALSE),"-")</f>
        <v>-</v>
      </c>
      <c r="D4126" t="s">
        <v>743</v>
      </c>
      <c r="E4126">
        <v>18.095091273000001</v>
      </c>
      <c r="F4126">
        <v>965.86</v>
      </c>
      <c r="G4126">
        <v>25.748732507250999</v>
      </c>
      <c r="H4126">
        <v>-1.1382661917412</v>
      </c>
      <c r="I4126">
        <v>1.54966409293921</v>
      </c>
      <c r="J4126">
        <v>-2.01247416727563E-2</v>
      </c>
      <c r="K4126">
        <v>945.27664984907597</v>
      </c>
      <c r="L4126">
        <v>853.30146984560201</v>
      </c>
      <c r="M4126">
        <v>55.6599041266266</v>
      </c>
      <c r="N4126">
        <v>0.24503566033281499</v>
      </c>
      <c r="O4126">
        <v>8.1782038804795594</v>
      </c>
      <c r="P4126">
        <v>57.303626976759297</v>
      </c>
      <c r="Q4126">
        <v>1.8114824755041999E-2</v>
      </c>
    </row>
    <row r="4127" spans="1:17" hidden="1" x14ac:dyDescent="0.3">
      <c r="A4127" t="s">
        <v>8486</v>
      </c>
      <c r="B4127" t="s">
        <v>8487</v>
      </c>
      <c r="C4127" t="str">
        <f>IFERROR(VLOOKUP(Table1[[#This Row],[Ticker]],[1]!Table2[[Symbol]:[Industry]],2,FALSE),"-")</f>
        <v>-</v>
      </c>
      <c r="D4127" t="s">
        <v>212</v>
      </c>
      <c r="E4127">
        <v>18.094256640000001</v>
      </c>
      <c r="F4127">
        <v>3.2</v>
      </c>
      <c r="G4127">
        <v>-38.335673458393998</v>
      </c>
      <c r="H4127">
        <v>27.124214561392499</v>
      </c>
      <c r="I4127">
        <v>-22.699162198140499</v>
      </c>
      <c r="J4127">
        <v>3.7789624523704002</v>
      </c>
      <c r="K4127">
        <v>2.9432532556174298</v>
      </c>
      <c r="L4127">
        <v>2.3957698877879099</v>
      </c>
      <c r="M4127">
        <v>65.769559171211995</v>
      </c>
      <c r="N4127">
        <v>1.1420068185665699</v>
      </c>
      <c r="O4127">
        <v>40.625</v>
      </c>
      <c r="P4127">
        <v>50.234741784037503</v>
      </c>
    </row>
    <row r="4128" spans="1:17" hidden="1" x14ac:dyDescent="0.3">
      <c r="A4128" t="s">
        <v>8488</v>
      </c>
      <c r="B4128" t="s">
        <v>8489</v>
      </c>
      <c r="C4128" t="str">
        <f>IFERROR(VLOOKUP(Table1[[#This Row],[Ticker]],[1]!Table2[[Symbol]:[Industry]],2,FALSE),"-")</f>
        <v>-</v>
      </c>
      <c r="D4128" t="s">
        <v>359</v>
      </c>
      <c r="E4128">
        <v>18.091674000000001</v>
      </c>
      <c r="F4128">
        <v>15.92</v>
      </c>
      <c r="G4128">
        <v>-35.283532720793303</v>
      </c>
      <c r="H4128">
        <v>6.2248062773688702</v>
      </c>
      <c r="I4128">
        <v>-42.091534531689398</v>
      </c>
      <c r="J4128">
        <v>7.46092966548514</v>
      </c>
      <c r="K4128">
        <v>15.603174411932599</v>
      </c>
      <c r="L4128">
        <v>16.935097511694099</v>
      </c>
      <c r="M4128">
        <v>66.055205529814003</v>
      </c>
      <c r="N4128">
        <v>2.3018042202671101</v>
      </c>
      <c r="O4128">
        <v>116.08040201004999</v>
      </c>
      <c r="P4128">
        <v>17.925925925925899</v>
      </c>
      <c r="Q4128">
        <v>1.92419205231E-3</v>
      </c>
    </row>
    <row r="4129" spans="1:17" hidden="1" x14ac:dyDescent="0.3">
      <c r="A4129" t="s">
        <v>8490</v>
      </c>
      <c r="B4129" t="s">
        <v>8491</v>
      </c>
      <c r="C4129" t="str">
        <f>IFERROR(VLOOKUP(Table1[[#This Row],[Ticker]],[1]!Table2[[Symbol]:[Industry]],2,FALSE),"-")</f>
        <v>-</v>
      </c>
      <c r="D4129" t="s">
        <v>650</v>
      </c>
      <c r="E4129">
        <v>18.065809999999999</v>
      </c>
      <c r="F4129">
        <v>15.9</v>
      </c>
      <c r="G4129">
        <v>95.7676700066515</v>
      </c>
      <c r="H4129">
        <v>9.5997486757964197</v>
      </c>
      <c r="I4129">
        <v>14.0980728249008</v>
      </c>
      <c r="J4129">
        <v>2.2802845041948299</v>
      </c>
      <c r="K4129">
        <v>15.533269570174401</v>
      </c>
      <c r="L4129">
        <v>13.1670073000943</v>
      </c>
      <c r="M4129">
        <v>61.870260772652401</v>
      </c>
      <c r="N4129">
        <v>0.37130809813243398</v>
      </c>
      <c r="O4129">
        <v>24.842767295597401</v>
      </c>
      <c r="Q4129">
        <v>6.1819185981477003E-2</v>
      </c>
    </row>
    <row r="4130" spans="1:17" hidden="1" x14ac:dyDescent="0.3">
      <c r="A4130" t="s">
        <v>8492</v>
      </c>
      <c r="B4130" t="s">
        <v>8493</v>
      </c>
      <c r="C4130" t="str">
        <f>IFERROR(VLOOKUP(Table1[[#This Row],[Ticker]],[1]!Table2[[Symbol]:[Industry]],2,FALSE),"-")</f>
        <v>-</v>
      </c>
      <c r="D4130" t="s">
        <v>2879</v>
      </c>
      <c r="E4130">
        <v>18.059999999999999</v>
      </c>
      <c r="F4130">
        <v>44</v>
      </c>
      <c r="G4130">
        <v>123.25473153626599</v>
      </c>
      <c r="H4130">
        <v>-21.585621194695701</v>
      </c>
      <c r="I4130">
        <v>-4.1277336267120202</v>
      </c>
      <c r="J4130">
        <v>-5.6845248799693904</v>
      </c>
      <c r="K4130">
        <v>43.567910434539399</v>
      </c>
      <c r="L4130">
        <v>35.112484759420902</v>
      </c>
      <c r="M4130">
        <v>36.0403289329439</v>
      </c>
      <c r="N4130">
        <v>0.445921423451201</v>
      </c>
      <c r="O4130">
        <v>25</v>
      </c>
      <c r="P4130">
        <v>183.505154639175</v>
      </c>
      <c r="Q4130">
        <v>0.16967781245278199</v>
      </c>
    </row>
    <row r="4131" spans="1:17" hidden="1" x14ac:dyDescent="0.3">
      <c r="A4131" t="s">
        <v>8494</v>
      </c>
      <c r="B4131" t="s">
        <v>8495</v>
      </c>
      <c r="C4131" t="str">
        <f>IFERROR(VLOOKUP(Table1[[#This Row],[Ticker]],[1]!Table2[[Symbol]:[Industry]],2,FALSE),"-")</f>
        <v>-</v>
      </c>
      <c r="D4131" t="s">
        <v>124</v>
      </c>
      <c r="E4131">
        <v>18.05</v>
      </c>
      <c r="F4131">
        <v>1.88</v>
      </c>
      <c r="G4131">
        <v>-28.6889760697611</v>
      </c>
      <c r="H4131">
        <v>-2.4301895836851601</v>
      </c>
      <c r="I4131">
        <v>-31.671593275834802</v>
      </c>
      <c r="J4131">
        <v>-1.66263054393893</v>
      </c>
      <c r="K4131">
        <v>1.93753895335482</v>
      </c>
      <c r="L4131">
        <v>2.0761713358613099</v>
      </c>
      <c r="M4131">
        <v>51.401784473564497</v>
      </c>
      <c r="N4131">
        <v>0.55589100747934295</v>
      </c>
      <c r="O4131">
        <v>59.574468085106403</v>
      </c>
      <c r="P4131">
        <v>17.499999999999901</v>
      </c>
      <c r="Q4131">
        <v>-5.981361784923E-3</v>
      </c>
    </row>
    <row r="4132" spans="1:17" hidden="1" x14ac:dyDescent="0.3">
      <c r="A4132" t="s">
        <v>8496</v>
      </c>
      <c r="B4132" t="s">
        <v>8497</v>
      </c>
      <c r="C4132" t="str">
        <f>IFERROR(VLOOKUP(Table1[[#This Row],[Ticker]],[1]!Table2[[Symbol]:[Industry]],2,FALSE),"-")</f>
        <v>-</v>
      </c>
      <c r="D4132" t="s">
        <v>175</v>
      </c>
      <c r="E4132">
        <v>18.009</v>
      </c>
      <c r="F4132">
        <v>108.67</v>
      </c>
      <c r="G4132">
        <v>-11.644679669574099</v>
      </c>
      <c r="H4132">
        <v>51.285343641075002</v>
      </c>
      <c r="I4132">
        <v>20.032760200448401</v>
      </c>
      <c r="J4132">
        <v>31.4682326763756</v>
      </c>
      <c r="K4132">
        <v>75.665869204791306</v>
      </c>
      <c r="L4132">
        <v>84.371986311153805</v>
      </c>
      <c r="M4132">
        <v>93.402282280390395</v>
      </c>
      <c r="N4132">
        <v>2.9161348721430098</v>
      </c>
      <c r="O4132">
        <v>15.579276709303301</v>
      </c>
      <c r="P4132">
        <v>89.949309561265494</v>
      </c>
      <c r="Q4132">
        <v>9.2613891447292998E-2</v>
      </c>
    </row>
    <row r="4133" spans="1:17" hidden="1" x14ac:dyDescent="0.3">
      <c r="A4133" t="s">
        <v>8498</v>
      </c>
      <c r="B4133" t="s">
        <v>8499</v>
      </c>
      <c r="C4133" t="str">
        <f>IFERROR(VLOOKUP(Table1[[#This Row],[Ticker]],[1]!Table2[[Symbol]:[Industry]],2,FALSE),"-")</f>
        <v>-</v>
      </c>
      <c r="D4133" t="s">
        <v>577</v>
      </c>
      <c r="E4133">
        <v>17.959479306999999</v>
      </c>
      <c r="F4133">
        <v>3.3</v>
      </c>
      <c r="G4133">
        <v>-70.730255620418006</v>
      </c>
      <c r="H4133">
        <v>-9.2323313996102208</v>
      </c>
      <c r="I4133">
        <v>-28.635505647437402</v>
      </c>
      <c r="J4133">
        <v>-2.3402715357160502</v>
      </c>
      <c r="K4133">
        <v>3.4682236588125002</v>
      </c>
      <c r="L4133">
        <v>4.6215444685929299</v>
      </c>
      <c r="M4133">
        <v>34.9977279865154</v>
      </c>
      <c r="N4133">
        <v>0.64602318039433304</v>
      </c>
      <c r="O4133">
        <v>92.424242424242394</v>
      </c>
      <c r="P4133">
        <v>17.857142857142801</v>
      </c>
      <c r="Q4133">
        <v>-0.14278551711529699</v>
      </c>
    </row>
    <row r="4134" spans="1:17" hidden="1" x14ac:dyDescent="0.3">
      <c r="A4134" t="s">
        <v>8500</v>
      </c>
      <c r="B4134" t="s">
        <v>8501</v>
      </c>
      <c r="C4134" t="str">
        <f>IFERROR(VLOOKUP(Table1[[#This Row],[Ticker]],[1]!Table2[[Symbol]:[Industry]],2,FALSE),"-")</f>
        <v>-</v>
      </c>
      <c r="D4134" t="s">
        <v>306</v>
      </c>
      <c r="E4134">
        <v>17.9583327</v>
      </c>
      <c r="F4134">
        <v>14.27</v>
      </c>
      <c r="G4134">
        <v>-43.800389465278698</v>
      </c>
      <c r="H4134">
        <v>-1.9088432898471099</v>
      </c>
      <c r="I4134">
        <v>-30.5307799067354</v>
      </c>
      <c r="J4134">
        <v>9.3993912039466796</v>
      </c>
      <c r="K4134">
        <v>14.6917497358858</v>
      </c>
      <c r="L4134">
        <v>15.890045553510801</v>
      </c>
      <c r="M4134">
        <v>56.2011560516858</v>
      </c>
      <c r="N4134">
        <v>0.86430350212423901</v>
      </c>
      <c r="O4134">
        <v>70.637701471618698</v>
      </c>
      <c r="P4134">
        <v>16.205211726384299</v>
      </c>
      <c r="Q4134">
        <v>8.9770076817028005E-2</v>
      </c>
    </row>
    <row r="4135" spans="1:17" hidden="1" x14ac:dyDescent="0.3">
      <c r="A4135" t="s">
        <v>8502</v>
      </c>
      <c r="B4135" t="s">
        <v>8503</v>
      </c>
      <c r="C4135" t="str">
        <f>IFERROR(VLOOKUP(Table1[[#This Row],[Ticker]],[1]!Table2[[Symbol]:[Industry]],2,FALSE),"-")</f>
        <v>-</v>
      </c>
      <c r="D4135" t="s">
        <v>740</v>
      </c>
      <c r="E4135">
        <v>17.940325139999999</v>
      </c>
      <c r="F4135">
        <v>22.53</v>
      </c>
      <c r="G4135">
        <v>479.15467403195299</v>
      </c>
      <c r="H4135">
        <v>49.911616136195697</v>
      </c>
      <c r="I4135">
        <v>202.30485064294999</v>
      </c>
      <c r="J4135">
        <v>9.1825811297194306</v>
      </c>
      <c r="K4135">
        <v>16.528758020631798</v>
      </c>
      <c r="L4135">
        <v>10.2935116722639</v>
      </c>
      <c r="M4135">
        <v>99.550274124872402</v>
      </c>
      <c r="N4135">
        <v>0.45634160130734602</v>
      </c>
      <c r="O4135">
        <v>3.9946737683089002</v>
      </c>
      <c r="P4135">
        <v>698.936170212766</v>
      </c>
      <c r="Q4135">
        <v>0.13073406852733099</v>
      </c>
    </row>
    <row r="4136" spans="1:17" hidden="1" x14ac:dyDescent="0.3">
      <c r="A4136" t="s">
        <v>8504</v>
      </c>
      <c r="B4136" t="s">
        <v>8505</v>
      </c>
      <c r="C4136" t="str">
        <f>IFERROR(VLOOKUP(Table1[[#This Row],[Ticker]],[1]!Table2[[Symbol]:[Industry]],2,FALSE),"-")</f>
        <v>-</v>
      </c>
      <c r="D4136" t="s">
        <v>632</v>
      </c>
      <c r="E4136">
        <v>17.937883200000002</v>
      </c>
      <c r="F4136">
        <v>30.27</v>
      </c>
      <c r="G4136">
        <v>97.829740075440498</v>
      </c>
      <c r="H4136">
        <v>30.3609336434154</v>
      </c>
      <c r="I4136">
        <v>67.455949636635196</v>
      </c>
      <c r="J4136">
        <v>-10.687986561814199</v>
      </c>
      <c r="K4136">
        <v>26.832749617952</v>
      </c>
      <c r="L4136">
        <v>19.635519791682999</v>
      </c>
      <c r="M4136">
        <v>33.992406774024701</v>
      </c>
      <c r="N4136">
        <v>1.12593543253527</v>
      </c>
      <c r="O4136">
        <v>23.785926660059399</v>
      </c>
      <c r="P4136">
        <v>177.451879010082</v>
      </c>
      <c r="Q4136">
        <v>8.9599554437602993E-2</v>
      </c>
    </row>
    <row r="4137" spans="1:17" hidden="1" x14ac:dyDescent="0.3">
      <c r="A4137" t="s">
        <v>8506</v>
      </c>
      <c r="B4137" t="s">
        <v>8507</v>
      </c>
      <c r="C4137" t="str">
        <f>IFERROR(VLOOKUP(Table1[[#This Row],[Ticker]],[1]!Table2[[Symbol]:[Industry]],2,FALSE),"-")</f>
        <v>-</v>
      </c>
      <c r="D4137" t="s">
        <v>54</v>
      </c>
      <c r="E4137">
        <v>17.868917304</v>
      </c>
      <c r="F4137">
        <v>12.9</v>
      </c>
      <c r="G4137">
        <v>71.483805035031395</v>
      </c>
      <c r="H4137">
        <v>1.5149812555392901</v>
      </c>
      <c r="I4137">
        <v>9.3172424498430093</v>
      </c>
      <c r="J4137">
        <v>10.3510553387346</v>
      </c>
      <c r="K4137">
        <v>11.5800655675874</v>
      </c>
      <c r="L4137">
        <v>10.6252490157857</v>
      </c>
      <c r="M4137">
        <v>63.747795290557796</v>
      </c>
      <c r="N4137">
        <v>1.57269923401488</v>
      </c>
      <c r="O4137">
        <v>33.2558139534883</v>
      </c>
      <c r="P4137">
        <v>119.01528013582301</v>
      </c>
      <c r="Q4137">
        <v>0.104233608031134</v>
      </c>
    </row>
    <row r="4138" spans="1:17" hidden="1" x14ac:dyDescent="0.3">
      <c r="A4138" t="s">
        <v>8508</v>
      </c>
      <c r="B4138" t="s">
        <v>8509</v>
      </c>
      <c r="C4138" t="str">
        <f>IFERROR(VLOOKUP(Table1[[#This Row],[Ticker]],[1]!Table2[[Symbol]:[Industry]],2,FALSE),"-")</f>
        <v>-</v>
      </c>
      <c r="D4138" t="s">
        <v>51</v>
      </c>
      <c r="E4138">
        <v>17.864668223999999</v>
      </c>
      <c r="F4138">
        <v>21.62</v>
      </c>
      <c r="G4138">
        <v>-19.176009592847802</v>
      </c>
      <c r="H4138">
        <v>-1.5052818414851199</v>
      </c>
      <c r="I4138">
        <v>-6.8324482669105198</v>
      </c>
      <c r="J4138">
        <v>12.194262998818401</v>
      </c>
      <c r="K4138">
        <v>20.052196830810999</v>
      </c>
      <c r="L4138">
        <v>19.935459659716098</v>
      </c>
      <c r="M4138">
        <v>70.801878081590104</v>
      </c>
      <c r="N4138">
        <v>2.7355946745794801</v>
      </c>
      <c r="O4138">
        <v>21.877890841813102</v>
      </c>
      <c r="P4138">
        <v>33.456790123456699</v>
      </c>
      <c r="Q4138">
        <v>-3.5192013381054002E-2</v>
      </c>
    </row>
    <row r="4139" spans="1:17" hidden="1" x14ac:dyDescent="0.3">
      <c r="A4139" t="s">
        <v>8510</v>
      </c>
      <c r="B4139" t="s">
        <v>8511</v>
      </c>
      <c r="C4139" t="str">
        <f>IFERROR(VLOOKUP(Table1[[#This Row],[Ticker]],[1]!Table2[[Symbol]:[Industry]],2,FALSE),"-")</f>
        <v>-</v>
      </c>
      <c r="D4139" t="s">
        <v>412</v>
      </c>
      <c r="E4139">
        <v>17.824849199999999</v>
      </c>
      <c r="F4139">
        <v>51.42</v>
      </c>
      <c r="G4139">
        <v>50.846924765300002</v>
      </c>
      <c r="H4139">
        <v>22.152679330407899</v>
      </c>
      <c r="I4139">
        <v>32.786552087573597</v>
      </c>
      <c r="J4139">
        <v>6.1447546909174902</v>
      </c>
      <c r="K4139">
        <v>44.080984295029801</v>
      </c>
      <c r="L4139">
        <v>37.349998326865602</v>
      </c>
      <c r="M4139">
        <v>83.875440976774698</v>
      </c>
      <c r="N4139">
        <v>1.1460113161899499</v>
      </c>
      <c r="O4139">
        <v>6.7677946324387204</v>
      </c>
      <c r="P4139">
        <v>88.9746416758544</v>
      </c>
      <c r="Q4139">
        <v>6.8409886804888007E-2</v>
      </c>
    </row>
    <row r="4140" spans="1:17" hidden="1" x14ac:dyDescent="0.3">
      <c r="A4140" t="s">
        <v>8512</v>
      </c>
      <c r="B4140" t="s">
        <v>8513</v>
      </c>
      <c r="C4140" t="str">
        <f>IFERROR(VLOOKUP(Table1[[#This Row],[Ticker]],[1]!Table2[[Symbol]:[Industry]],2,FALSE),"-")</f>
        <v>-</v>
      </c>
      <c r="D4140" t="s">
        <v>528</v>
      </c>
      <c r="E4140">
        <v>17.7872734</v>
      </c>
      <c r="F4140">
        <v>18.190000000000001</v>
      </c>
      <c r="G4140">
        <v>8.9848016424014201</v>
      </c>
      <c r="H4140">
        <v>-0.87578543860743996</v>
      </c>
      <c r="I4140">
        <v>-9.1652408396375602</v>
      </c>
      <c r="J4140">
        <v>-1.1390703345148501</v>
      </c>
      <c r="K4140">
        <v>18.1711616422328</v>
      </c>
      <c r="L4140">
        <v>17.139822325855601</v>
      </c>
      <c r="M4140">
        <v>100</v>
      </c>
      <c r="O4140">
        <v>0</v>
      </c>
      <c r="P4140">
        <v>38.7490465293669</v>
      </c>
    </row>
    <row r="4141" spans="1:17" hidden="1" x14ac:dyDescent="0.3">
      <c r="A4141" t="s">
        <v>8514</v>
      </c>
      <c r="B4141" t="s">
        <v>8515</v>
      </c>
      <c r="C4141" t="str">
        <f>IFERROR(VLOOKUP(Table1[[#This Row],[Ticker]],[1]!Table2[[Symbol]:[Industry]],2,FALSE),"-")</f>
        <v>-</v>
      </c>
      <c r="D4141" t="s">
        <v>412</v>
      </c>
      <c r="E4141">
        <v>17.713317499999999</v>
      </c>
      <c r="F4141">
        <v>27.25</v>
      </c>
      <c r="G4141">
        <v>21.205284198906998</v>
      </c>
      <c r="H4141">
        <v>-5.7955342173932003</v>
      </c>
      <c r="I4141">
        <v>-51.955705335587197</v>
      </c>
      <c r="J4141">
        <v>-1.1390703345148501</v>
      </c>
      <c r="K4141">
        <v>30.444573055247599</v>
      </c>
      <c r="L4141">
        <v>33.838352667829497</v>
      </c>
      <c r="M4141">
        <v>4.0868257539999996E-6</v>
      </c>
      <c r="N4141">
        <v>0.89939024390243805</v>
      </c>
      <c r="O4141">
        <v>60.844036697247603</v>
      </c>
      <c r="P4141">
        <v>58.892128279883302</v>
      </c>
    </row>
    <row r="4142" spans="1:17" hidden="1" x14ac:dyDescent="0.3">
      <c r="A4142" t="s">
        <v>8516</v>
      </c>
      <c r="B4142" t="s">
        <v>8517</v>
      </c>
      <c r="C4142" t="str">
        <f>IFERROR(VLOOKUP(Table1[[#This Row],[Ticker]],[1]!Table2[[Symbol]:[Industry]],2,FALSE),"-")</f>
        <v>-</v>
      </c>
      <c r="D4142" t="s">
        <v>51</v>
      </c>
      <c r="E4142">
        <v>17.6952</v>
      </c>
      <c r="F4142">
        <v>17.16</v>
      </c>
      <c r="G4142">
        <v>-21.293954115789699</v>
      </c>
      <c r="H4142">
        <v>-5.0857362313903796</v>
      </c>
      <c r="I4142">
        <v>-18.4222121543193</v>
      </c>
      <c r="J4142">
        <v>0.13260596606317601</v>
      </c>
      <c r="K4142">
        <v>17.481594247181601</v>
      </c>
      <c r="L4142">
        <v>17.833991799745402</v>
      </c>
      <c r="M4142">
        <v>51.415508901291197</v>
      </c>
      <c r="N4142">
        <v>0.488818317711053</v>
      </c>
      <c r="O4142">
        <v>50.058275058275001</v>
      </c>
      <c r="P4142">
        <v>18.836565096952899</v>
      </c>
      <c r="Q4142">
        <v>-1.8611210671424998E-2</v>
      </c>
    </row>
    <row r="4143" spans="1:17" hidden="1" x14ac:dyDescent="0.3">
      <c r="A4143" t="s">
        <v>8518</v>
      </c>
      <c r="B4143" t="s">
        <v>8519</v>
      </c>
      <c r="C4143" t="str">
        <f>IFERROR(VLOOKUP(Table1[[#This Row],[Ticker]],[1]!Table2[[Symbol]:[Industry]],2,FALSE),"-")</f>
        <v>-</v>
      </c>
      <c r="D4143" t="s">
        <v>577</v>
      </c>
      <c r="E4143">
        <v>17.64099792</v>
      </c>
      <c r="F4143">
        <v>4.5599999999999996</v>
      </c>
      <c r="G4143">
        <v>-6.1870091146077604</v>
      </c>
      <c r="H4143">
        <v>-0.66525912281797095</v>
      </c>
      <c r="I4143">
        <v>-19.127733626712001</v>
      </c>
      <c r="J4143">
        <v>-3.39779723389884</v>
      </c>
      <c r="K4143">
        <v>4.8005420425296501</v>
      </c>
      <c r="L4143">
        <v>4.7642285241055999</v>
      </c>
      <c r="M4143">
        <v>45.845593078744102</v>
      </c>
      <c r="N4143">
        <v>0.828380185496563</v>
      </c>
      <c r="O4143">
        <v>50.219298245613999</v>
      </c>
      <c r="P4143">
        <v>41.614906832298097</v>
      </c>
      <c r="Q4143">
        <v>2.2466860255879999E-3</v>
      </c>
    </row>
    <row r="4144" spans="1:17" hidden="1" x14ac:dyDescent="0.3">
      <c r="A4144" t="s">
        <v>8520</v>
      </c>
      <c r="B4144" t="s">
        <v>8521</v>
      </c>
      <c r="C4144" t="str">
        <f>IFERROR(VLOOKUP(Table1[[#This Row],[Ticker]],[1]!Table2[[Symbol]:[Industry]],2,FALSE),"-")</f>
        <v>-</v>
      </c>
      <c r="D4144" t="s">
        <v>193</v>
      </c>
      <c r="E4144">
        <v>17.63775</v>
      </c>
      <c r="F4144">
        <v>4.05</v>
      </c>
      <c r="G4144">
        <v>-12.3729405391394</v>
      </c>
      <c r="I4144">
        <v>-8.9329284319068307</v>
      </c>
      <c r="K4144">
        <v>4.4249445457001002</v>
      </c>
      <c r="L4144">
        <v>4.0278917604158799</v>
      </c>
      <c r="M4144">
        <v>29.723467083117001</v>
      </c>
      <c r="N4144">
        <v>1</v>
      </c>
      <c r="O4144">
        <v>33.3333333333333</v>
      </c>
      <c r="P4144">
        <v>24.615384615384599</v>
      </c>
      <c r="Q4144">
        <v>-2.0192540060606001E-2</v>
      </c>
    </row>
    <row r="4145" spans="1:17" hidden="1" x14ac:dyDescent="0.3">
      <c r="A4145" t="s">
        <v>8522</v>
      </c>
      <c r="B4145" t="s">
        <v>8523</v>
      </c>
      <c r="C4145" t="str">
        <f>IFERROR(VLOOKUP(Table1[[#This Row],[Ticker]],[1]!Table2[[Symbol]:[Industry]],2,FALSE),"-")</f>
        <v>-</v>
      </c>
      <c r="D4145" t="s">
        <v>359</v>
      </c>
      <c r="E4145">
        <v>17.610900000000001</v>
      </c>
      <c r="F4145">
        <v>47.61</v>
      </c>
      <c r="G4145">
        <v>-27.355124646053401</v>
      </c>
      <c r="H4145">
        <v>-5.0551942051721603</v>
      </c>
      <c r="I4145">
        <v>-9.5133631586830099</v>
      </c>
      <c r="J4145">
        <v>2.3219807542830199E-2</v>
      </c>
      <c r="K4145">
        <v>48.368166488033197</v>
      </c>
      <c r="L4145">
        <v>48.480687743310902</v>
      </c>
      <c r="M4145">
        <v>46.644393202317502</v>
      </c>
      <c r="N4145">
        <v>0.54140797137808405</v>
      </c>
      <c r="O4145">
        <v>44.528460407477397</v>
      </c>
      <c r="P4145">
        <v>23.662337662337599</v>
      </c>
      <c r="Q4145">
        <v>-3.5189507853079997E-2</v>
      </c>
    </row>
    <row r="4146" spans="1:17" hidden="1" x14ac:dyDescent="0.3">
      <c r="A4146" t="s">
        <v>8524</v>
      </c>
      <c r="B4146" t="s">
        <v>8525</v>
      </c>
      <c r="C4146" t="str">
        <f>IFERROR(VLOOKUP(Table1[[#This Row],[Ticker]],[1]!Table2[[Symbol]:[Industry]],2,FALSE),"-")</f>
        <v>-</v>
      </c>
      <c r="D4146" t="s">
        <v>51</v>
      </c>
      <c r="E4146">
        <v>17.559999999999999</v>
      </c>
      <c r="F4146">
        <v>4.3099999999999996</v>
      </c>
      <c r="G4146">
        <v>-92.383499006653196</v>
      </c>
      <c r="H4146">
        <v>-10.3603215210816</v>
      </c>
      <c r="I4146">
        <v>-61.114203491410599</v>
      </c>
      <c r="J4146">
        <v>-0.219530104629793</v>
      </c>
      <c r="K4146">
        <v>4.9384434030500302</v>
      </c>
      <c r="L4146">
        <v>7.2549765842494498</v>
      </c>
      <c r="M4146">
        <v>48.176637015073197</v>
      </c>
      <c r="N4146">
        <v>0.92416294977487801</v>
      </c>
      <c r="O4146">
        <v>238.74709976798101</v>
      </c>
      <c r="P4146">
        <v>16.486486486486399</v>
      </c>
      <c r="Q4146">
        <v>-2.4798386923946002E-2</v>
      </c>
    </row>
    <row r="4147" spans="1:17" hidden="1" x14ac:dyDescent="0.3">
      <c r="A4147" t="s">
        <v>8526</v>
      </c>
      <c r="B4147" t="s">
        <v>8527</v>
      </c>
      <c r="C4147" t="str">
        <f>IFERROR(VLOOKUP(Table1[[#This Row],[Ticker]],[1]!Table2[[Symbol]:[Industry]],2,FALSE),"-")</f>
        <v>-</v>
      </c>
      <c r="E4147">
        <v>17.5562325</v>
      </c>
      <c r="F4147">
        <v>34.43</v>
      </c>
      <c r="G4147">
        <v>82.766619310565403</v>
      </c>
      <c r="H4147">
        <v>-5.1177120943271897</v>
      </c>
      <c r="I4147">
        <v>-10.796401093698799</v>
      </c>
      <c r="J4147">
        <v>-13.6640703345148</v>
      </c>
      <c r="K4147">
        <v>36.097117412030997</v>
      </c>
      <c r="L4147">
        <v>29.008188214246101</v>
      </c>
      <c r="M4147">
        <v>28.2874163791186</v>
      </c>
      <c r="N4147">
        <v>0.29685128370741098</v>
      </c>
      <c r="O4147">
        <v>34.127214638396701</v>
      </c>
      <c r="P4147">
        <v>148.23359769286199</v>
      </c>
      <c r="Q4147">
        <v>8.3227506930507997E-2</v>
      </c>
    </row>
    <row r="4148" spans="1:17" hidden="1" x14ac:dyDescent="0.3">
      <c r="A4148" t="s">
        <v>8528</v>
      </c>
      <c r="B4148" t="s">
        <v>8529</v>
      </c>
      <c r="C4148" t="str">
        <f>IFERROR(VLOOKUP(Table1[[#This Row],[Ticker]],[1]!Table2[[Symbol]:[Industry]],2,FALSE),"-")</f>
        <v>-</v>
      </c>
      <c r="D4148" t="s">
        <v>2262</v>
      </c>
      <c r="E4148">
        <v>17.555375040000001</v>
      </c>
      <c r="F4148">
        <v>3.43</v>
      </c>
      <c r="G4148">
        <v>-61.843452807757501</v>
      </c>
      <c r="H4148">
        <v>-24.726988939701499</v>
      </c>
      <c r="I4148">
        <v>-40.837135336113697</v>
      </c>
      <c r="J4148">
        <v>-9.0755782710227795</v>
      </c>
      <c r="K4148">
        <v>4.1582011182405596</v>
      </c>
      <c r="L4148">
        <v>4.3838796198332002</v>
      </c>
      <c r="M4148">
        <v>23.967630474365698</v>
      </c>
      <c r="N4148">
        <v>0.57177622568475095</v>
      </c>
      <c r="O4148">
        <v>117.78425655976601</v>
      </c>
      <c r="P4148">
        <v>10.2893890675241</v>
      </c>
      <c r="Q4148">
        <v>3.4493988922062999E-2</v>
      </c>
    </row>
    <row r="4149" spans="1:17" hidden="1" x14ac:dyDescent="0.3">
      <c r="A4149" t="s">
        <v>8530</v>
      </c>
      <c r="B4149" t="s">
        <v>8531</v>
      </c>
      <c r="C4149" t="str">
        <f>IFERROR(VLOOKUP(Table1[[#This Row],[Ticker]],[1]!Table2[[Symbol]:[Industry]],2,FALSE),"-")</f>
        <v>-</v>
      </c>
      <c r="D4149" t="s">
        <v>7062</v>
      </c>
      <c r="E4149">
        <v>17.502704999999999</v>
      </c>
      <c r="F4149">
        <v>57</v>
      </c>
      <c r="G4149">
        <v>-59.532603684402602</v>
      </c>
      <c r="H4149">
        <v>10.8889204437455</v>
      </c>
      <c r="I4149">
        <v>-31.519037974538101</v>
      </c>
      <c r="J4149">
        <v>-12.629753564328499</v>
      </c>
      <c r="K4149">
        <v>55.466141810687603</v>
      </c>
      <c r="M4149">
        <v>43.694570453293302</v>
      </c>
      <c r="N4149">
        <v>0.67777777777777704</v>
      </c>
      <c r="O4149">
        <v>57.894736842105203</v>
      </c>
      <c r="P4149">
        <v>21.276595744680801</v>
      </c>
    </row>
    <row r="4150" spans="1:17" hidden="1" x14ac:dyDescent="0.3">
      <c r="A4150" t="s">
        <v>8532</v>
      </c>
      <c r="B4150" t="s">
        <v>8533</v>
      </c>
      <c r="C4150" t="str">
        <f>IFERROR(VLOOKUP(Table1[[#This Row],[Ticker]],[1]!Table2[[Symbol]:[Industry]],2,FALSE),"-")</f>
        <v>-</v>
      </c>
      <c r="D4150" t="s">
        <v>7170</v>
      </c>
      <c r="E4150">
        <v>17.498224799999999</v>
      </c>
      <c r="F4150">
        <v>9.4499999999999993</v>
      </c>
      <c r="G4150">
        <v>-18.456824392265801</v>
      </c>
      <c r="H4150">
        <v>-3.5534373438597702</v>
      </c>
      <c r="I4150">
        <v>-36.732156231134603</v>
      </c>
      <c r="J4150">
        <v>3.8609296654851399</v>
      </c>
      <c r="K4150">
        <v>10.2689282646969</v>
      </c>
      <c r="L4150">
        <v>10.149038708316599</v>
      </c>
      <c r="M4150">
        <v>70.380621870430602</v>
      </c>
      <c r="N4150">
        <v>0.63829787234042501</v>
      </c>
      <c r="O4150">
        <v>88.359788359788297</v>
      </c>
      <c r="P4150">
        <v>26</v>
      </c>
    </row>
    <row r="4151" spans="1:17" hidden="1" x14ac:dyDescent="0.3">
      <c r="A4151" t="s">
        <v>8534</v>
      </c>
      <c r="B4151" t="s">
        <v>8535</v>
      </c>
      <c r="C4151" t="str">
        <f>IFERROR(VLOOKUP(Table1[[#This Row],[Ticker]],[1]!Table2[[Symbol]:[Industry]],2,FALSE),"-")</f>
        <v>-</v>
      </c>
      <c r="D4151" t="s">
        <v>528</v>
      </c>
      <c r="E4151">
        <v>17.476320000000001</v>
      </c>
      <c r="F4151">
        <v>0.93</v>
      </c>
      <c r="G4151">
        <v>-71.273678849229597</v>
      </c>
      <c r="H4151">
        <v>-3.0034450130755102</v>
      </c>
      <c r="I4151">
        <v>-15.191563413946</v>
      </c>
      <c r="J4151">
        <v>-3.2667299089829198</v>
      </c>
      <c r="K4151">
        <v>0.95258825933406699</v>
      </c>
      <c r="L4151">
        <v>1.09614199803084</v>
      </c>
      <c r="M4151">
        <v>37.3224735223951</v>
      </c>
      <c r="N4151">
        <v>0.57908716192675203</v>
      </c>
      <c r="O4151">
        <v>84.946236559139706</v>
      </c>
      <c r="P4151">
        <v>24</v>
      </c>
      <c r="Q4151">
        <v>-4.5342199655219999E-3</v>
      </c>
    </row>
    <row r="4152" spans="1:17" hidden="1" x14ac:dyDescent="0.3">
      <c r="A4152" t="s">
        <v>8536</v>
      </c>
      <c r="B4152" t="s">
        <v>8537</v>
      </c>
      <c r="C4152" t="str">
        <f>IFERROR(VLOOKUP(Table1[[#This Row],[Ticker]],[1]!Table2[[Symbol]:[Industry]],2,FALSE),"-")</f>
        <v>-</v>
      </c>
      <c r="D4152" t="s">
        <v>785</v>
      </c>
      <c r="E4152">
        <v>17.449930200000001</v>
      </c>
      <c r="F4152">
        <v>10</v>
      </c>
      <c r="G4152">
        <v>-99.904585287084899</v>
      </c>
      <c r="H4152">
        <v>25.134315571493499</v>
      </c>
      <c r="I4152">
        <v>-84.2680740268314</v>
      </c>
      <c r="J4152">
        <v>1.2199040244595101</v>
      </c>
      <c r="K4152">
        <v>10.241224641463299</v>
      </c>
      <c r="M4152">
        <v>61.320607495149801</v>
      </c>
      <c r="N4152">
        <v>0.25170940170940098</v>
      </c>
      <c r="O4152">
        <v>252.5</v>
      </c>
      <c r="P4152">
        <v>39.664804469273697</v>
      </c>
    </row>
    <row r="4153" spans="1:17" hidden="1" x14ac:dyDescent="0.3">
      <c r="A4153" t="s">
        <v>8538</v>
      </c>
      <c r="B4153" t="s">
        <v>8539</v>
      </c>
      <c r="C4153" t="str">
        <f>IFERROR(VLOOKUP(Table1[[#This Row],[Ticker]],[1]!Table2[[Symbol]:[Industry]],2,FALSE),"-")</f>
        <v>-</v>
      </c>
      <c r="D4153" t="s">
        <v>359</v>
      </c>
      <c r="E4153">
        <v>17.426741960000001</v>
      </c>
      <c r="F4153">
        <v>10.18</v>
      </c>
      <c r="G4153">
        <v>91.540102939121397</v>
      </c>
      <c r="H4153">
        <v>-0.36453799484465199</v>
      </c>
      <c r="I4153">
        <v>-36.830846762626898</v>
      </c>
      <c r="J4153">
        <v>2.3346138760114599</v>
      </c>
      <c r="K4153">
        <v>9.8684865919867093</v>
      </c>
      <c r="L4153">
        <v>9.6668299332176506</v>
      </c>
      <c r="M4153">
        <v>51.341664528232101</v>
      </c>
      <c r="N4153">
        <v>1.0449291616582701</v>
      </c>
      <c r="O4153">
        <v>82.416502946954793</v>
      </c>
      <c r="P4153">
        <v>132.95194508009101</v>
      </c>
      <c r="Q4153">
        <v>6.9668390553168993E-2</v>
      </c>
    </row>
    <row r="4154" spans="1:17" hidden="1" x14ac:dyDescent="0.3">
      <c r="A4154" t="s">
        <v>8540</v>
      </c>
      <c r="B4154" t="s">
        <v>8541</v>
      </c>
      <c r="C4154" t="str">
        <f>IFERROR(VLOOKUP(Table1[[#This Row],[Ticker]],[1]!Table2[[Symbol]:[Industry]],2,FALSE),"-")</f>
        <v>-</v>
      </c>
      <c r="D4154" t="s">
        <v>2773</v>
      </c>
      <c r="E4154">
        <v>17.419499999999999</v>
      </c>
      <c r="F4154">
        <v>18.66</v>
      </c>
      <c r="G4154">
        <v>-48.8097980323017</v>
      </c>
      <c r="H4154">
        <v>-18.117164748952199</v>
      </c>
      <c r="I4154">
        <v>-48.191337866994701</v>
      </c>
      <c r="J4154">
        <v>-8.8313780268225397</v>
      </c>
      <c r="K4154">
        <v>22.447275787447001</v>
      </c>
      <c r="L4154">
        <v>24.019504773300898</v>
      </c>
      <c r="M4154">
        <v>30.850626682535999</v>
      </c>
      <c r="N4154">
        <v>1.30651340996168</v>
      </c>
      <c r="O4154">
        <v>74.169346195069593</v>
      </c>
      <c r="P4154">
        <v>7.6745527986151298</v>
      </c>
      <c r="Q4154">
        <v>8.0990709525888993E-2</v>
      </c>
    </row>
    <row r="4155" spans="1:17" hidden="1" x14ac:dyDescent="0.3">
      <c r="A4155" t="s">
        <v>8542</v>
      </c>
      <c r="B4155" t="s">
        <v>8543</v>
      </c>
      <c r="C4155" t="str">
        <f>IFERROR(VLOOKUP(Table1[[#This Row],[Ticker]],[1]!Table2[[Symbol]:[Industry]],2,FALSE),"-")</f>
        <v>-</v>
      </c>
      <c r="D4155" t="s">
        <v>54</v>
      </c>
      <c r="E4155">
        <v>17.395342095</v>
      </c>
      <c r="F4155">
        <v>34.28</v>
      </c>
      <c r="G4155">
        <v>88.579704157620498</v>
      </c>
      <c r="H4155">
        <v>0.39592672020148101</v>
      </c>
      <c r="I4155">
        <v>31.744606798819799</v>
      </c>
      <c r="J4155">
        <v>0.89217966548514305</v>
      </c>
      <c r="K4155">
        <v>31.036956550760401</v>
      </c>
      <c r="L4155">
        <v>25.214292976518699</v>
      </c>
      <c r="M4155">
        <v>57.144442067167297</v>
      </c>
      <c r="N4155">
        <v>0.42116774067564899</v>
      </c>
      <c r="O4155">
        <v>14.352392065344199</v>
      </c>
      <c r="P4155">
        <v>136.413793103448</v>
      </c>
      <c r="Q4155">
        <v>7.0525409147981E-2</v>
      </c>
    </row>
    <row r="4156" spans="1:17" hidden="1" x14ac:dyDescent="0.3">
      <c r="A4156" t="s">
        <v>8544</v>
      </c>
      <c r="B4156" t="s">
        <v>8545</v>
      </c>
      <c r="C4156" t="str">
        <f>IFERROR(VLOOKUP(Table1[[#This Row],[Ticker]],[1]!Table2[[Symbol]:[Industry]],2,FALSE),"-")</f>
        <v>-</v>
      </c>
      <c r="D4156" t="s">
        <v>130</v>
      </c>
      <c r="E4156">
        <v>17.372288699999999</v>
      </c>
      <c r="F4156">
        <v>55.3</v>
      </c>
      <c r="G4156">
        <v>40.651779766347197</v>
      </c>
      <c r="H4156">
        <v>8.5796893009247004</v>
      </c>
      <c r="I4156">
        <v>6.08965767763579</v>
      </c>
      <c r="J4156">
        <v>9.7293301848784E-2</v>
      </c>
      <c r="K4156">
        <v>52.269240211777401</v>
      </c>
      <c r="L4156">
        <v>45.890366311862998</v>
      </c>
      <c r="M4156">
        <v>49.801309307435098</v>
      </c>
      <c r="N4156">
        <v>0.300235629443177</v>
      </c>
      <c r="O4156">
        <v>44.303797468354396</v>
      </c>
      <c r="P4156">
        <v>78.387096774193495</v>
      </c>
      <c r="Q4156">
        <v>4.8053727088244E-2</v>
      </c>
    </row>
    <row r="4157" spans="1:17" hidden="1" x14ac:dyDescent="0.3">
      <c r="A4157" t="s">
        <v>8546</v>
      </c>
      <c r="B4157" t="s">
        <v>8547</v>
      </c>
      <c r="C4157" t="str">
        <f>IFERROR(VLOOKUP(Table1[[#This Row],[Ticker]],[1]!Table2[[Symbol]:[Industry]],2,FALSE),"-")</f>
        <v>-</v>
      </c>
      <c r="D4157" t="s">
        <v>92</v>
      </c>
      <c r="E4157">
        <v>17.352720000000001</v>
      </c>
      <c r="F4157">
        <v>4.16</v>
      </c>
      <c r="G4157">
        <v>-39.525633173299497</v>
      </c>
      <c r="H4157">
        <v>10.826342220967</v>
      </c>
      <c r="I4157">
        <v>-17.831437330415699</v>
      </c>
      <c r="J4157">
        <v>10.563057325059599</v>
      </c>
      <c r="K4157">
        <v>3.9001136939443102</v>
      </c>
      <c r="L4157">
        <v>4.1184725423039401</v>
      </c>
      <c r="M4157">
        <v>71.154915529267797</v>
      </c>
      <c r="N4157">
        <v>0.74922724176515398</v>
      </c>
      <c r="O4157">
        <v>48.798076923076898</v>
      </c>
      <c r="P4157">
        <v>30</v>
      </c>
      <c r="Q4157">
        <v>3.8792819866488998E-2</v>
      </c>
    </row>
    <row r="4158" spans="1:17" hidden="1" x14ac:dyDescent="0.3">
      <c r="A4158" t="s">
        <v>8548</v>
      </c>
      <c r="B4158" t="s">
        <v>8549</v>
      </c>
      <c r="C4158" t="str">
        <f>IFERROR(VLOOKUP(Table1[[#This Row],[Ticker]],[1]!Table2[[Symbol]:[Industry]],2,FALSE),"-")</f>
        <v>-</v>
      </c>
      <c r="D4158" t="s">
        <v>130</v>
      </c>
      <c r="E4158">
        <v>17.344544800000001</v>
      </c>
      <c r="F4158">
        <v>31.81</v>
      </c>
      <c r="G4158">
        <v>26.167127662054099</v>
      </c>
      <c r="H4158">
        <v>9.6274229369413593</v>
      </c>
      <c r="I4158">
        <v>-28.6169809385399</v>
      </c>
      <c r="J4158">
        <v>-8.9440858318380503</v>
      </c>
      <c r="K4158">
        <v>31.0709272416074</v>
      </c>
      <c r="L4158">
        <v>30.522484871025299</v>
      </c>
      <c r="M4158">
        <v>57.285037400411703</v>
      </c>
      <c r="N4158">
        <v>1.81311567238826</v>
      </c>
      <c r="O4158">
        <v>40.050298648223801</v>
      </c>
      <c r="P4158">
        <v>68.663838812301094</v>
      </c>
      <c r="Q4158">
        <v>9.8394884798592999E-2</v>
      </c>
    </row>
    <row r="4159" spans="1:17" hidden="1" x14ac:dyDescent="0.3">
      <c r="A4159" t="s">
        <v>8550</v>
      </c>
      <c r="B4159" t="s">
        <v>8551</v>
      </c>
      <c r="C4159" t="str">
        <f>IFERROR(VLOOKUP(Table1[[#This Row],[Ticker]],[1]!Table2[[Symbol]:[Industry]],2,FALSE),"-")</f>
        <v>-</v>
      </c>
      <c r="D4159" t="s">
        <v>72</v>
      </c>
      <c r="E4159">
        <v>17.300989999999999</v>
      </c>
      <c r="F4159">
        <v>38.06</v>
      </c>
      <c r="G4159">
        <v>130.03097695603699</v>
      </c>
      <c r="H4159">
        <v>61.238570793395802</v>
      </c>
      <c r="I4159">
        <v>36.010333434431899</v>
      </c>
      <c r="J4159">
        <v>23.972040776596199</v>
      </c>
      <c r="K4159">
        <v>28.1319408469145</v>
      </c>
      <c r="L4159">
        <v>24.1099998817288</v>
      </c>
      <c r="M4159">
        <v>77.560177222143906</v>
      </c>
      <c r="N4159">
        <v>4.6306894143613002</v>
      </c>
      <c r="O4159">
        <v>10.3258013662637</v>
      </c>
      <c r="P4159">
        <v>184.02985074626801</v>
      </c>
      <c r="Q4159">
        <v>6.8322468419438995E-2</v>
      </c>
    </row>
    <row r="4160" spans="1:17" hidden="1" x14ac:dyDescent="0.3">
      <c r="A4160" t="s">
        <v>8552</v>
      </c>
      <c r="B4160" t="s">
        <v>8553</v>
      </c>
      <c r="C4160" t="str">
        <f>IFERROR(VLOOKUP(Table1[[#This Row],[Ticker]],[1]!Table2[[Symbol]:[Industry]],2,FALSE),"-")</f>
        <v>-</v>
      </c>
      <c r="D4160" t="s">
        <v>92</v>
      </c>
      <c r="E4160">
        <v>17.294633175999898</v>
      </c>
      <c r="F4160">
        <v>17</v>
      </c>
      <c r="G4160">
        <v>-8.8538608186866696</v>
      </c>
      <c r="H4160">
        <v>1.9898862031836</v>
      </c>
      <c r="I4160">
        <v>-25.9534597677908</v>
      </c>
      <c r="J4160">
        <v>4.6963105008659696</v>
      </c>
      <c r="K4160">
        <v>16.983741729887399</v>
      </c>
      <c r="L4160">
        <v>18.458176327008001</v>
      </c>
      <c r="M4160">
        <v>69.608358422440205</v>
      </c>
      <c r="N4160">
        <v>1.19284115399431</v>
      </c>
      <c r="O4160">
        <v>40.470588235294102</v>
      </c>
      <c r="P4160">
        <v>23.188405797101399</v>
      </c>
      <c r="Q4160">
        <v>-0.11256020671222999</v>
      </c>
    </row>
    <row r="4161" spans="1:17" hidden="1" x14ac:dyDescent="0.3">
      <c r="A4161" t="s">
        <v>8554</v>
      </c>
      <c r="B4161" t="s">
        <v>8555</v>
      </c>
      <c r="C4161" t="str">
        <f>IFERROR(VLOOKUP(Table1[[#This Row],[Ticker]],[1]!Table2[[Symbol]:[Industry]],2,FALSE),"-")</f>
        <v>-</v>
      </c>
      <c r="D4161" t="s">
        <v>743</v>
      </c>
      <c r="E4161">
        <v>17.228399594999999</v>
      </c>
      <c r="F4161">
        <v>86.34</v>
      </c>
      <c r="G4161">
        <v>-14.797533835034701</v>
      </c>
      <c r="H4161">
        <v>2.8973488897507602</v>
      </c>
      <c r="I4161">
        <v>7.8386458054111499</v>
      </c>
      <c r="J4161">
        <v>-0.432233718060623</v>
      </c>
      <c r="K4161">
        <v>86.282077275708104</v>
      </c>
      <c r="L4161">
        <v>82.040351964728998</v>
      </c>
      <c r="M4161">
        <v>59.689646094536798</v>
      </c>
      <c r="N4161">
        <v>0.56967071679819004</v>
      </c>
      <c r="O4161">
        <v>12.2075515404215</v>
      </c>
      <c r="P4161">
        <v>25.6768558951965</v>
      </c>
    </row>
    <row r="4162" spans="1:17" hidden="1" x14ac:dyDescent="0.3">
      <c r="A4162" t="s">
        <v>8556</v>
      </c>
      <c r="B4162" t="s">
        <v>8557</v>
      </c>
      <c r="C4162" t="str">
        <f>IFERROR(VLOOKUP(Table1[[#This Row],[Ticker]],[1]!Table2[[Symbol]:[Industry]],2,FALSE),"-")</f>
        <v>-</v>
      </c>
      <c r="D4162" t="s">
        <v>1190</v>
      </c>
      <c r="E4162">
        <v>17.225482299999999</v>
      </c>
      <c r="F4162">
        <v>6.55</v>
      </c>
      <c r="G4162">
        <v>-94.358839481559997</v>
      </c>
      <c r="H4162">
        <v>5.1242145613925496</v>
      </c>
      <c r="I4162">
        <v>-59.178069197181799</v>
      </c>
      <c r="J4162">
        <v>-3.9599448056008901</v>
      </c>
      <c r="K4162">
        <v>6.8293488587319304</v>
      </c>
      <c r="L4162">
        <v>10.3989192124277</v>
      </c>
      <c r="M4162">
        <v>48.261202618607797</v>
      </c>
      <c r="N4162">
        <v>1.84628078137638</v>
      </c>
      <c r="O4162">
        <v>196.79389312977099</v>
      </c>
      <c r="P4162">
        <v>39.361702127659498</v>
      </c>
      <c r="Q4162">
        <v>2.7872185386100001E-3</v>
      </c>
    </row>
    <row r="4163" spans="1:17" hidden="1" x14ac:dyDescent="0.3">
      <c r="A4163" t="s">
        <v>8558</v>
      </c>
      <c r="B4163" t="s">
        <v>8559</v>
      </c>
      <c r="C4163" t="str">
        <f>IFERROR(VLOOKUP(Table1[[#This Row],[Ticker]],[1]!Table2[[Symbol]:[Industry]],2,FALSE),"-")</f>
        <v>-</v>
      </c>
      <c r="D4163" t="s">
        <v>2598</v>
      </c>
      <c r="E4163">
        <v>17.22</v>
      </c>
      <c r="F4163">
        <v>36.159999999999997</v>
      </c>
      <c r="G4163">
        <v>8.7798164157164909</v>
      </c>
      <c r="H4163">
        <v>1.6852628043943401</v>
      </c>
      <c r="I4163">
        <v>-22.583429829243599</v>
      </c>
      <c r="J4163">
        <v>26.416485221040599</v>
      </c>
      <c r="K4163">
        <v>33.064102051600699</v>
      </c>
      <c r="L4163">
        <v>34.343099583758999</v>
      </c>
      <c r="M4163">
        <v>78.622985300473701</v>
      </c>
      <c r="N4163">
        <v>4.0968632510647698</v>
      </c>
      <c r="O4163">
        <v>20.1603982300885</v>
      </c>
      <c r="P4163">
        <v>103.718309859154</v>
      </c>
    </row>
    <row r="4164" spans="1:17" hidden="1" x14ac:dyDescent="0.3">
      <c r="A4164" t="s">
        <v>8560</v>
      </c>
      <c r="B4164" t="s">
        <v>8561</v>
      </c>
      <c r="C4164" t="str">
        <f>IFERROR(VLOOKUP(Table1[[#This Row],[Ticker]],[1]!Table2[[Symbol]:[Industry]],2,FALSE),"-")</f>
        <v>-</v>
      </c>
      <c r="D4164" t="s">
        <v>186</v>
      </c>
      <c r="E4164">
        <v>17.203125</v>
      </c>
      <c r="F4164">
        <v>286.39999999999998</v>
      </c>
      <c r="G4164">
        <v>30.9540491646619</v>
      </c>
      <c r="H4164">
        <v>0.72997314389533596</v>
      </c>
      <c r="I4164">
        <v>17.248413162278698</v>
      </c>
      <c r="J4164">
        <v>2.7288541937870301</v>
      </c>
      <c r="K4164">
        <v>274.50985917426101</v>
      </c>
      <c r="L4164">
        <v>242.094747640793</v>
      </c>
      <c r="M4164">
        <v>49.777695046537801</v>
      </c>
      <c r="N4164">
        <v>0.48719582112371002</v>
      </c>
      <c r="O4164">
        <v>19.413407821229001</v>
      </c>
      <c r="P4164">
        <v>72.270676691729307</v>
      </c>
      <c r="Q4164">
        <v>6.6146787623558995E-2</v>
      </c>
    </row>
    <row r="4165" spans="1:17" hidden="1" x14ac:dyDescent="0.3">
      <c r="A4165" t="s">
        <v>8562</v>
      </c>
      <c r="B4165" t="s">
        <v>8563</v>
      </c>
      <c r="C4165" t="str">
        <f>IFERROR(VLOOKUP(Table1[[#This Row],[Ticker]],[1]!Table2[[Symbol]:[Industry]],2,FALSE),"-")</f>
        <v>-</v>
      </c>
      <c r="D4165" t="s">
        <v>743</v>
      </c>
      <c r="E4165">
        <v>17.1837348</v>
      </c>
      <c r="F4165">
        <v>146.33000000000001</v>
      </c>
      <c r="G4165">
        <v>21.920216603653301</v>
      </c>
      <c r="H4165">
        <v>3.4360363774976301</v>
      </c>
      <c r="I4165">
        <v>5.64798872738473</v>
      </c>
      <c r="J4165">
        <v>0.88578652905169297</v>
      </c>
      <c r="K4165">
        <v>136.601433768287</v>
      </c>
      <c r="L4165">
        <v>121.742715152367</v>
      </c>
      <c r="M4165">
        <v>42.376869448986099</v>
      </c>
      <c r="N4165">
        <v>1.1891156335486599</v>
      </c>
      <c r="O4165">
        <v>1.4146108111801901</v>
      </c>
      <c r="P4165">
        <v>58.812676362057701</v>
      </c>
    </row>
    <row r="4166" spans="1:17" hidden="1" x14ac:dyDescent="0.3">
      <c r="A4166" t="s">
        <v>8564</v>
      </c>
      <c r="B4166" t="s">
        <v>8565</v>
      </c>
      <c r="C4166" t="str">
        <f>IFERROR(VLOOKUP(Table1[[#This Row],[Ticker]],[1]!Table2[[Symbol]:[Industry]],2,FALSE),"-")</f>
        <v>-</v>
      </c>
      <c r="D4166" t="s">
        <v>136</v>
      </c>
      <c r="E4166">
        <v>17.162288</v>
      </c>
      <c r="F4166">
        <v>27.5</v>
      </c>
      <c r="G4166">
        <v>-8.5654789107645097</v>
      </c>
      <c r="H4166">
        <v>21.137866438525599</v>
      </c>
      <c r="I4166">
        <v>-0.81912217224148298</v>
      </c>
      <c r="J4166">
        <v>27.8640870854219</v>
      </c>
      <c r="K4166">
        <v>24.348283761803302</v>
      </c>
      <c r="L4166">
        <v>24.022615167808599</v>
      </c>
      <c r="M4166">
        <v>75.393620598681693</v>
      </c>
      <c r="N4166">
        <v>3.6100487921692999</v>
      </c>
      <c r="O4166">
        <v>31.636363636363601</v>
      </c>
      <c r="P4166">
        <v>61.669606114050502</v>
      </c>
      <c r="Q4166">
        <v>8.1474656761433006E-2</v>
      </c>
    </row>
    <row r="4167" spans="1:17" hidden="1" x14ac:dyDescent="0.3">
      <c r="A4167" t="s">
        <v>8566</v>
      </c>
      <c r="B4167" t="s">
        <v>8567</v>
      </c>
      <c r="C4167" t="str">
        <f>IFERROR(VLOOKUP(Table1[[#This Row],[Ticker]],[1]!Table2[[Symbol]:[Industry]],2,FALSE),"-")</f>
        <v>-</v>
      </c>
      <c r="D4167" t="s">
        <v>306</v>
      </c>
      <c r="E4167">
        <v>17.146463008000001</v>
      </c>
      <c r="F4167">
        <v>26.5</v>
      </c>
      <c r="G4167">
        <v>-9.6917482852436798</v>
      </c>
      <c r="H4167">
        <v>-8.4169990478673498</v>
      </c>
      <c r="I4167">
        <v>-40.720531410645499</v>
      </c>
      <c r="J4167">
        <v>-4.5469120347713501</v>
      </c>
      <c r="K4167">
        <v>27.511693270112101</v>
      </c>
      <c r="L4167">
        <v>27.421895220574601</v>
      </c>
      <c r="M4167">
        <v>43.076553437985602</v>
      </c>
      <c r="N4167">
        <v>0.96217736097929696</v>
      </c>
      <c r="O4167">
        <v>50.943396226415103</v>
      </c>
      <c r="P4167">
        <v>30.413385826771599</v>
      </c>
      <c r="Q4167">
        <v>1.1994621594665E-2</v>
      </c>
    </row>
    <row r="4168" spans="1:17" hidden="1" x14ac:dyDescent="0.3">
      <c r="A4168" t="s">
        <v>8568</v>
      </c>
      <c r="B4168" t="s">
        <v>8569</v>
      </c>
      <c r="C4168" t="str">
        <f>IFERROR(VLOOKUP(Table1[[#This Row],[Ticker]],[1]!Table2[[Symbol]:[Industry]],2,FALSE),"-")</f>
        <v>-</v>
      </c>
      <c r="D4168" t="s">
        <v>412</v>
      </c>
      <c r="E4168">
        <v>17.095680000000002</v>
      </c>
      <c r="F4168">
        <v>12.72</v>
      </c>
      <c r="G4168">
        <v>-24.813749837460499</v>
      </c>
      <c r="H4168">
        <v>-0.87578543860743996</v>
      </c>
      <c r="I4168">
        <v>-14.127733626712001</v>
      </c>
      <c r="J4168">
        <v>-1.1390703345148501</v>
      </c>
      <c r="K4168">
        <v>12.718572583392801</v>
      </c>
      <c r="L4168">
        <v>12.617380287103501</v>
      </c>
      <c r="M4168">
        <v>100</v>
      </c>
      <c r="O4168">
        <v>0</v>
      </c>
      <c r="P4168">
        <v>4.9504950495049496</v>
      </c>
    </row>
    <row r="4169" spans="1:17" hidden="1" x14ac:dyDescent="0.3">
      <c r="A4169" t="s">
        <v>8570</v>
      </c>
      <c r="B4169" t="s">
        <v>8571</v>
      </c>
      <c r="C4169" t="str">
        <f>IFERROR(VLOOKUP(Table1[[#This Row],[Ticker]],[1]!Table2[[Symbol]:[Industry]],2,FALSE),"-")</f>
        <v>-</v>
      </c>
      <c r="D4169" t="s">
        <v>743</v>
      </c>
      <c r="E4169">
        <v>17.035611191999902</v>
      </c>
      <c r="F4169">
        <v>26.4</v>
      </c>
      <c r="G4169">
        <v>38.003929998647102</v>
      </c>
      <c r="H4169">
        <v>-2.4400312486633098</v>
      </c>
      <c r="I4169">
        <v>13.3469163008591</v>
      </c>
      <c r="J4169">
        <v>0.16411096100066999</v>
      </c>
      <c r="K4169">
        <v>25.685946239274699</v>
      </c>
      <c r="L4169">
        <v>22.430812711517799</v>
      </c>
      <c r="M4169">
        <v>32.576819102165203</v>
      </c>
      <c r="N4169">
        <v>1.0660484171653299</v>
      </c>
      <c r="O4169">
        <v>4.0909090909090997</v>
      </c>
      <c r="P4169">
        <v>69.524176459256395</v>
      </c>
    </row>
    <row r="4170" spans="1:17" hidden="1" x14ac:dyDescent="0.3">
      <c r="A4170" t="s">
        <v>8572</v>
      </c>
      <c r="B4170" t="s">
        <v>8573</v>
      </c>
      <c r="C4170" t="str">
        <f>IFERROR(VLOOKUP(Table1[[#This Row],[Ticker]],[1]!Table2[[Symbol]:[Industry]],2,FALSE),"-")</f>
        <v>-</v>
      </c>
      <c r="D4170" t="s">
        <v>136</v>
      </c>
      <c r="E4170">
        <v>17.027999999999999</v>
      </c>
      <c r="F4170">
        <v>40.450000000000003</v>
      </c>
      <c r="G4170">
        <v>-42.493478975422804</v>
      </c>
      <c r="H4170">
        <v>-19.402101228081101</v>
      </c>
      <c r="I4170">
        <v>-24.952248617893598</v>
      </c>
      <c r="J4170">
        <v>-15.381616668116701</v>
      </c>
      <c r="K4170">
        <v>46.119869741083697</v>
      </c>
      <c r="L4170">
        <v>39.647177798579897</v>
      </c>
      <c r="M4170">
        <v>1.02044155352054</v>
      </c>
      <c r="N4170">
        <v>0.34365241412442898</v>
      </c>
      <c r="O4170">
        <v>36.266996291718101</v>
      </c>
      <c r="P4170">
        <v>21.6541353383458</v>
      </c>
      <c r="Q4170">
        <v>0.13318627082769</v>
      </c>
    </row>
    <row r="4171" spans="1:17" hidden="1" x14ac:dyDescent="0.3">
      <c r="A4171" t="s">
        <v>8574</v>
      </c>
      <c r="B4171" t="s">
        <v>8575</v>
      </c>
      <c r="C4171" t="str">
        <f>IFERROR(VLOOKUP(Table1[[#This Row],[Ticker]],[1]!Table2[[Symbol]:[Industry]],2,FALSE),"-")</f>
        <v>-</v>
      </c>
      <c r="D4171" t="s">
        <v>359</v>
      </c>
      <c r="E4171">
        <v>16.991499999999998</v>
      </c>
      <c r="F4171">
        <v>85</v>
      </c>
      <c r="G4171">
        <v>-10.465999272930301</v>
      </c>
      <c r="H4171">
        <v>0.45945538161192501</v>
      </c>
      <c r="I4171">
        <v>111.39627804747199</v>
      </c>
      <c r="J4171">
        <v>-5.8369064147929004</v>
      </c>
      <c r="K4171">
        <v>76.927099088514296</v>
      </c>
      <c r="L4171">
        <v>62.500770564095703</v>
      </c>
      <c r="M4171">
        <v>44.376689508842396</v>
      </c>
      <c r="N4171">
        <v>0.39679999999999999</v>
      </c>
      <c r="O4171">
        <v>14.2235294117647</v>
      </c>
      <c r="P4171">
        <v>186.968264686022</v>
      </c>
    </row>
    <row r="4172" spans="1:17" hidden="1" x14ac:dyDescent="0.3">
      <c r="A4172" t="s">
        <v>8576</v>
      </c>
      <c r="B4172" t="s">
        <v>8577</v>
      </c>
      <c r="C4172" t="str">
        <f>IFERROR(VLOOKUP(Table1[[#This Row],[Ticker]],[1]!Table2[[Symbol]:[Industry]],2,FALSE),"-")</f>
        <v>-</v>
      </c>
      <c r="D4172" t="s">
        <v>121</v>
      </c>
      <c r="E4172">
        <v>16.974720000000001</v>
      </c>
      <c r="F4172">
        <v>32</v>
      </c>
      <c r="G4172">
        <v>-50.985318249840901</v>
      </c>
      <c r="H4172">
        <v>-9.9666945295165394</v>
      </c>
      <c r="I4172">
        <v>-31.010850509828899</v>
      </c>
      <c r="J4172">
        <v>-5.4452904302086198</v>
      </c>
      <c r="K4172">
        <v>33.908198802526201</v>
      </c>
      <c r="L4172">
        <v>34.550583570967397</v>
      </c>
      <c r="M4172">
        <v>4.2172308284340003</v>
      </c>
      <c r="N4172">
        <v>0.36290322580645101</v>
      </c>
      <c r="O4172">
        <v>26.937499999999901</v>
      </c>
      <c r="P4172">
        <v>12.994350282485801</v>
      </c>
    </row>
    <row r="4173" spans="1:17" hidden="1" x14ac:dyDescent="0.3">
      <c r="A4173" t="s">
        <v>8578</v>
      </c>
      <c r="B4173" t="s">
        <v>8579</v>
      </c>
      <c r="C4173" t="str">
        <f>IFERROR(VLOOKUP(Table1[[#This Row],[Ticker]],[1]!Table2[[Symbol]:[Industry]],2,FALSE),"-")</f>
        <v>-</v>
      </c>
      <c r="D4173" t="s">
        <v>385</v>
      </c>
      <c r="E4173">
        <v>16.956422272000001</v>
      </c>
      <c r="F4173">
        <v>11.86</v>
      </c>
      <c r="G4173">
        <v>-103.612094942092</v>
      </c>
      <c r="H4173">
        <v>-10.410491769652401</v>
      </c>
      <c r="I4173">
        <v>-60.095842966119697</v>
      </c>
      <c r="K4173">
        <v>18.245312885343001</v>
      </c>
      <c r="L4173">
        <v>36.403654256143597</v>
      </c>
      <c r="M4173">
        <v>0.29829843312424498</v>
      </c>
      <c r="N4173">
        <v>0.65378119275876001</v>
      </c>
      <c r="O4173">
        <v>424.45193929173701</v>
      </c>
      <c r="P4173">
        <v>0.33840947546530598</v>
      </c>
      <c r="Q4173">
        <v>-7.8602954016769006E-2</v>
      </c>
    </row>
    <row r="4174" spans="1:17" hidden="1" x14ac:dyDescent="0.3">
      <c r="A4174" t="s">
        <v>8580</v>
      </c>
      <c r="B4174" t="s">
        <v>8581</v>
      </c>
      <c r="C4174" t="str">
        <f>IFERROR(VLOOKUP(Table1[[#This Row],[Ticker]],[1]!Table2[[Symbol]:[Industry]],2,FALSE),"-")</f>
        <v>-</v>
      </c>
      <c r="D4174" t="s">
        <v>124</v>
      </c>
      <c r="E4174">
        <v>16.945219837</v>
      </c>
      <c r="F4174">
        <v>11.66</v>
      </c>
      <c r="G4174">
        <v>-57.476582146729797</v>
      </c>
      <c r="H4174">
        <v>0.235325672503676</v>
      </c>
      <c r="I4174">
        <v>-35.237341204519801</v>
      </c>
      <c r="J4174">
        <v>-5.7358445280632404</v>
      </c>
      <c r="K4174">
        <v>11.8708453772207</v>
      </c>
      <c r="L4174">
        <v>13.948817390476201</v>
      </c>
      <c r="M4174">
        <v>53.653470964267797</v>
      </c>
      <c r="N4174">
        <v>1.0915104989234199</v>
      </c>
      <c r="O4174">
        <v>159.005145797598</v>
      </c>
      <c r="P4174">
        <v>17.7777777777777</v>
      </c>
      <c r="Q4174">
        <v>2.9302884375866999E-2</v>
      </c>
    </row>
    <row r="4175" spans="1:17" hidden="1" x14ac:dyDescent="0.3">
      <c r="A4175" t="s">
        <v>8582</v>
      </c>
      <c r="B4175" t="s">
        <v>8583</v>
      </c>
      <c r="C4175" t="str">
        <f>IFERROR(VLOOKUP(Table1[[#This Row],[Ticker]],[1]!Table2[[Symbol]:[Industry]],2,FALSE),"-")</f>
        <v>-</v>
      </c>
      <c r="D4175" t="s">
        <v>5878</v>
      </c>
      <c r="E4175">
        <v>16.934715000000001</v>
      </c>
      <c r="F4175">
        <v>37.67</v>
      </c>
      <c r="G4175">
        <v>-15.819901269300599</v>
      </c>
      <c r="H4175">
        <v>-5.8182860503030502</v>
      </c>
      <c r="I4175">
        <v>-37.234490107626499</v>
      </c>
      <c r="J4175">
        <v>-3.6484806230970301</v>
      </c>
      <c r="K4175">
        <v>38.978680380012001</v>
      </c>
      <c r="L4175">
        <v>38.087427794803702</v>
      </c>
      <c r="M4175">
        <v>50.943173523221802</v>
      </c>
      <c r="N4175">
        <v>1.5419145577853699</v>
      </c>
      <c r="O4175">
        <v>51.712237855056998</v>
      </c>
      <c r="P4175">
        <v>33.392351274787501</v>
      </c>
      <c r="Q4175">
        <v>0.17599864494768999</v>
      </c>
    </row>
    <row r="4176" spans="1:17" hidden="1" x14ac:dyDescent="0.3">
      <c r="A4176" t="s">
        <v>8584</v>
      </c>
      <c r="B4176" t="s">
        <v>8585</v>
      </c>
      <c r="C4176" t="str">
        <f>IFERROR(VLOOKUP(Table1[[#This Row],[Ticker]],[1]!Table2[[Symbol]:[Industry]],2,FALSE),"-")</f>
        <v>-</v>
      </c>
      <c r="D4176" t="s">
        <v>2262</v>
      </c>
      <c r="E4176">
        <v>16.931249999999999</v>
      </c>
      <c r="F4176">
        <v>43</v>
      </c>
      <c r="G4176">
        <v>-28.6829096730491</v>
      </c>
      <c r="H4176">
        <v>4.0022633418803597</v>
      </c>
      <c r="I4176">
        <v>29.2055997066213</v>
      </c>
      <c r="J4176">
        <v>3.7400253720442297E-2</v>
      </c>
      <c r="K4176">
        <v>39.976040001280502</v>
      </c>
      <c r="L4176">
        <v>34.031445240580197</v>
      </c>
      <c r="M4176">
        <v>58.358420225766501</v>
      </c>
      <c r="N4176">
        <v>0.49189189189189098</v>
      </c>
      <c r="O4176">
        <v>2.67441860465116</v>
      </c>
      <c r="P4176">
        <v>90.687361419068694</v>
      </c>
    </row>
    <row r="4177" spans="1:17" hidden="1" x14ac:dyDescent="0.3">
      <c r="A4177" t="s">
        <v>8586</v>
      </c>
      <c r="B4177" t="s">
        <v>8587</v>
      </c>
      <c r="C4177" t="str">
        <f>IFERROR(VLOOKUP(Table1[[#This Row],[Ticker]],[1]!Table2[[Symbol]:[Industry]],2,FALSE),"-")</f>
        <v>-</v>
      </c>
      <c r="D4177" t="s">
        <v>139</v>
      </c>
      <c r="E4177">
        <v>16.879487999999998</v>
      </c>
      <c r="F4177">
        <v>66.12</v>
      </c>
      <c r="G4177">
        <v>71.208399489934195</v>
      </c>
      <c r="H4177">
        <v>13.7990040256462</v>
      </c>
      <c r="I4177">
        <v>37.977166304274803</v>
      </c>
      <c r="J4177">
        <v>11.1416314198711</v>
      </c>
      <c r="K4177">
        <v>54.176401346775897</v>
      </c>
      <c r="L4177">
        <v>46.617906456021302</v>
      </c>
      <c r="M4177">
        <v>84.148488574788104</v>
      </c>
      <c r="N4177">
        <v>3.3902931452501601</v>
      </c>
      <c r="O4177">
        <v>1.6333938294010799</v>
      </c>
      <c r="P4177">
        <v>136.56529516994601</v>
      </c>
      <c r="Q4177">
        <v>6.9548149642285007E-2</v>
      </c>
    </row>
    <row r="4178" spans="1:17" hidden="1" x14ac:dyDescent="0.3">
      <c r="A4178" t="s">
        <v>8588</v>
      </c>
      <c r="B4178" t="s">
        <v>8589</v>
      </c>
      <c r="C4178" t="str">
        <f>IFERROR(VLOOKUP(Table1[[#This Row],[Ticker]],[1]!Table2[[Symbol]:[Industry]],2,FALSE),"-")</f>
        <v>-</v>
      </c>
      <c r="D4178" t="s">
        <v>632</v>
      </c>
      <c r="E4178">
        <v>16.848585</v>
      </c>
      <c r="F4178">
        <v>43</v>
      </c>
      <c r="G4178">
        <v>-19.507834630555202</v>
      </c>
      <c r="H4178">
        <v>-4.2804963593783203</v>
      </c>
      <c r="I4178">
        <v>-35.517130336035599</v>
      </c>
      <c r="J4178">
        <v>0.11794425583307699</v>
      </c>
      <c r="K4178">
        <v>46.7457432677245</v>
      </c>
      <c r="L4178">
        <v>48.097681873465397</v>
      </c>
      <c r="M4178">
        <v>49.859762485089099</v>
      </c>
      <c r="N4178">
        <v>0.83635072772452901</v>
      </c>
      <c r="O4178">
        <v>41.209302325581397</v>
      </c>
      <c r="P4178">
        <v>13.009198423127399</v>
      </c>
      <c r="Q4178">
        <v>0.125683592088632</v>
      </c>
    </row>
    <row r="4179" spans="1:17" hidden="1" x14ac:dyDescent="0.3">
      <c r="A4179" t="s">
        <v>8590</v>
      </c>
      <c r="B4179" t="s">
        <v>8591</v>
      </c>
      <c r="C4179" t="str">
        <f>IFERROR(VLOOKUP(Table1[[#This Row],[Ticker]],[1]!Table2[[Symbol]:[Industry]],2,FALSE),"-")</f>
        <v>-</v>
      </c>
      <c r="D4179" t="s">
        <v>46</v>
      </c>
      <c r="E4179">
        <v>16.789390000000001</v>
      </c>
      <c r="F4179">
        <v>26.35</v>
      </c>
      <c r="G4179">
        <v>150.682682487336</v>
      </c>
      <c r="H4179">
        <v>20.3802532087355</v>
      </c>
      <c r="I4179">
        <v>-41.1360438760195</v>
      </c>
      <c r="J4179">
        <v>13.9985443443842</v>
      </c>
      <c r="K4179">
        <v>22.318899197676998</v>
      </c>
      <c r="L4179">
        <v>19.540646077047299</v>
      </c>
      <c r="M4179">
        <v>87.019738273535296</v>
      </c>
      <c r="N4179">
        <v>0.81003039513677799</v>
      </c>
      <c r="O4179">
        <v>51.423149905123303</v>
      </c>
      <c r="P4179">
        <v>210</v>
      </c>
      <c r="Q4179">
        <v>0.22758872725877799</v>
      </c>
    </row>
    <row r="4180" spans="1:17" hidden="1" x14ac:dyDescent="0.3">
      <c r="A4180" t="s">
        <v>8592</v>
      </c>
      <c r="B4180" t="s">
        <v>8593</v>
      </c>
      <c r="C4180" t="str">
        <f>IFERROR(VLOOKUP(Table1[[#This Row],[Ticker]],[1]!Table2[[Symbol]:[Industry]],2,FALSE),"-")</f>
        <v>-</v>
      </c>
      <c r="D4180" t="s">
        <v>473</v>
      </c>
      <c r="E4180">
        <v>16.78021678</v>
      </c>
      <c r="F4180">
        <v>13.54</v>
      </c>
      <c r="G4180">
        <v>24.0993914766708</v>
      </c>
      <c r="H4180">
        <v>-11.325520888342799</v>
      </c>
      <c r="I4180">
        <v>-2.77904941618571</v>
      </c>
      <c r="J4180">
        <v>-10.872403667848101</v>
      </c>
      <c r="K4180">
        <v>13.925215555673301</v>
      </c>
      <c r="L4180">
        <v>12.9395211368264</v>
      </c>
      <c r="M4180">
        <v>8.6254815434179104</v>
      </c>
      <c r="N4180">
        <v>0.98765432098765404</v>
      </c>
      <c r="O4180">
        <v>14.9926144756277</v>
      </c>
      <c r="P4180">
        <v>53.863636363636303</v>
      </c>
    </row>
    <row r="4181" spans="1:17" hidden="1" x14ac:dyDescent="0.3">
      <c r="A4181" t="s">
        <v>8594</v>
      </c>
      <c r="B4181" t="s">
        <v>8595</v>
      </c>
      <c r="C4181" t="str">
        <f>IFERROR(VLOOKUP(Table1[[#This Row],[Ticker]],[1]!Table2[[Symbol]:[Industry]],2,FALSE),"-")</f>
        <v>-</v>
      </c>
      <c r="D4181" t="s">
        <v>632</v>
      </c>
      <c r="E4181">
        <v>16.7118</v>
      </c>
      <c r="F4181">
        <v>12.14</v>
      </c>
      <c r="G4181">
        <v>52.792146090478099</v>
      </c>
      <c r="H4181">
        <v>9.8189129160543498</v>
      </c>
      <c r="I4181">
        <v>55.662476163497701</v>
      </c>
      <c r="J4181">
        <v>0.62563554783808095</v>
      </c>
      <c r="K4181">
        <v>11.0763368040581</v>
      </c>
      <c r="L4181">
        <v>8.9267724507105601</v>
      </c>
      <c r="M4181">
        <v>51.670441770723002</v>
      </c>
      <c r="N4181">
        <v>0.52724221703124796</v>
      </c>
      <c r="O4181">
        <v>22.240527182866501</v>
      </c>
      <c r="P4181">
        <v>101.996672212978</v>
      </c>
      <c r="Q4181">
        <v>0.13390895044609999</v>
      </c>
    </row>
    <row r="4182" spans="1:17" hidden="1" x14ac:dyDescent="0.3">
      <c r="A4182" t="s">
        <v>8596</v>
      </c>
      <c r="B4182" t="s">
        <v>8597</v>
      </c>
      <c r="C4182" t="str">
        <f>IFERROR(VLOOKUP(Table1[[#This Row],[Ticker]],[1]!Table2[[Symbol]:[Industry]],2,FALSE),"-")</f>
        <v>-</v>
      </c>
      <c r="D4182" t="s">
        <v>4452</v>
      </c>
      <c r="E4182">
        <v>16.704000000000001</v>
      </c>
      <c r="F4182">
        <v>2.2799999999999998</v>
      </c>
      <c r="G4182">
        <v>12.7357551130345</v>
      </c>
      <c r="H4182">
        <v>19.957547894725799</v>
      </c>
      <c r="I4182">
        <v>-19.521924498081301</v>
      </c>
      <c r="J4182">
        <v>-1.5682548838710799</v>
      </c>
      <c r="K4182">
        <v>2.0101371210955801</v>
      </c>
      <c r="L4182">
        <v>1.92527183607593</v>
      </c>
      <c r="M4182">
        <v>60.553454817093701</v>
      </c>
      <c r="N4182">
        <v>1.7959956641129</v>
      </c>
      <c r="O4182">
        <v>34.649122807017498</v>
      </c>
      <c r="P4182">
        <v>62.857142857142797</v>
      </c>
      <c r="Q4182">
        <v>6.4466012650072999E-2</v>
      </c>
    </row>
    <row r="4183" spans="1:17" hidden="1" x14ac:dyDescent="0.3">
      <c r="A4183" t="s">
        <v>8598</v>
      </c>
      <c r="B4183" t="s">
        <v>8599</v>
      </c>
      <c r="C4183" t="str">
        <f>IFERROR(VLOOKUP(Table1[[#This Row],[Ticker]],[1]!Table2[[Symbol]:[Industry]],2,FALSE),"-")</f>
        <v>-</v>
      </c>
      <c r="D4183" t="s">
        <v>300</v>
      </c>
      <c r="E4183">
        <v>16.644849000000001</v>
      </c>
      <c r="F4183">
        <v>72.53</v>
      </c>
      <c r="G4183">
        <v>-8.9815637878813703</v>
      </c>
      <c r="H4183">
        <v>10.820562282491199</v>
      </c>
      <c r="I4183">
        <v>-17.716727379204301</v>
      </c>
      <c r="J4183">
        <v>-1.8234503667209501</v>
      </c>
      <c r="K4183">
        <v>74.001101359627796</v>
      </c>
      <c r="L4183">
        <v>73.430372896963505</v>
      </c>
      <c r="M4183">
        <v>42.705784638953098</v>
      </c>
      <c r="N4183">
        <v>0.69899053627760199</v>
      </c>
      <c r="O4183">
        <v>20.115814145870601</v>
      </c>
      <c r="P4183">
        <v>29.056939501779301</v>
      </c>
      <c r="Q4183">
        <v>-3.3485821598698E-2</v>
      </c>
    </row>
    <row r="4184" spans="1:17" hidden="1" x14ac:dyDescent="0.3">
      <c r="A4184" t="s">
        <v>8600</v>
      </c>
      <c r="B4184" t="s">
        <v>8601</v>
      </c>
      <c r="C4184" t="str">
        <f>IFERROR(VLOOKUP(Table1[[#This Row],[Ticker]],[1]!Table2[[Symbol]:[Industry]],2,FALSE),"-")</f>
        <v>-</v>
      </c>
      <c r="D4184" t="s">
        <v>2879</v>
      </c>
      <c r="E4184">
        <v>16.5669</v>
      </c>
      <c r="F4184">
        <v>47</v>
      </c>
      <c r="G4184">
        <v>-69.990621587970097</v>
      </c>
      <c r="H4184">
        <v>4.8713409981741602</v>
      </c>
      <c r="I4184">
        <v>-54.354110327716697</v>
      </c>
      <c r="J4184">
        <v>3.4063842109396898</v>
      </c>
      <c r="K4184">
        <v>46.302397702998199</v>
      </c>
      <c r="M4184">
        <v>57.996343178426002</v>
      </c>
      <c r="N4184">
        <v>0.97726098191214406</v>
      </c>
      <c r="O4184">
        <v>67.553191489361694</v>
      </c>
      <c r="P4184">
        <v>26.684636118598299</v>
      </c>
    </row>
    <row r="4185" spans="1:17" hidden="1" x14ac:dyDescent="0.3">
      <c r="A4185" t="s">
        <v>8602</v>
      </c>
      <c r="B4185" t="s">
        <v>8603</v>
      </c>
      <c r="C4185" t="str">
        <f>IFERROR(VLOOKUP(Table1[[#This Row],[Ticker]],[1]!Table2[[Symbol]:[Industry]],2,FALSE),"-")</f>
        <v>-</v>
      </c>
      <c r="D4185" t="s">
        <v>1603</v>
      </c>
      <c r="E4185">
        <v>16.536159999999999</v>
      </c>
      <c r="F4185">
        <v>35.5</v>
      </c>
      <c r="G4185">
        <v>-47.109995760073701</v>
      </c>
      <c r="H4185">
        <v>-1.7137742654230701</v>
      </c>
      <c r="I4185">
        <v>-6.8769783397029602</v>
      </c>
      <c r="J4185">
        <v>-11.8308942338859</v>
      </c>
      <c r="K4185">
        <v>37.734793273980799</v>
      </c>
      <c r="L4185">
        <v>37.474460726542198</v>
      </c>
      <c r="M4185">
        <v>21.731181654243301</v>
      </c>
      <c r="N4185">
        <v>0.70500927643784705</v>
      </c>
      <c r="O4185">
        <v>42.253521126760504</v>
      </c>
      <c r="P4185">
        <v>18.1364392678868</v>
      </c>
    </row>
    <row r="4186" spans="1:17" hidden="1" x14ac:dyDescent="0.3">
      <c r="A4186" t="s">
        <v>8604</v>
      </c>
      <c r="B4186" t="s">
        <v>8605</v>
      </c>
      <c r="C4186" t="str">
        <f>IFERROR(VLOOKUP(Table1[[#This Row],[Ticker]],[1]!Table2[[Symbol]:[Industry]],2,FALSE),"-")</f>
        <v>-</v>
      </c>
      <c r="D4186" t="s">
        <v>412</v>
      </c>
      <c r="E4186">
        <v>16.502970000000001</v>
      </c>
      <c r="F4186">
        <v>33</v>
      </c>
      <c r="G4186">
        <v>41.664326541605902</v>
      </c>
      <c r="H4186">
        <v>4.15285873707683</v>
      </c>
      <c r="I4186">
        <v>62.154317655339199</v>
      </c>
      <c r="J4186">
        <v>0.555844919722427</v>
      </c>
      <c r="K4186">
        <v>28.663588394479898</v>
      </c>
      <c r="L4186">
        <v>22.971753800578799</v>
      </c>
      <c r="M4186">
        <v>62.7065160689626</v>
      </c>
      <c r="N4186">
        <v>0.54307161696084305</v>
      </c>
      <c r="O4186">
        <v>4.6363636363636296</v>
      </c>
      <c r="P4186">
        <v>119.41489361702099</v>
      </c>
      <c r="Q4186">
        <v>0.100761606181135</v>
      </c>
    </row>
    <row r="4187" spans="1:17" hidden="1" x14ac:dyDescent="0.3">
      <c r="A4187" t="s">
        <v>8606</v>
      </c>
      <c r="B4187" t="s">
        <v>8607</v>
      </c>
      <c r="C4187" t="str">
        <f>IFERROR(VLOOKUP(Table1[[#This Row],[Ticker]],[1]!Table2[[Symbol]:[Industry]],2,FALSE),"-")</f>
        <v>-</v>
      </c>
      <c r="D4187" t="s">
        <v>72</v>
      </c>
      <c r="E4187">
        <v>16.475490000000001</v>
      </c>
      <c r="F4187">
        <v>28.68</v>
      </c>
      <c r="G4187">
        <v>-33.522634148710402</v>
      </c>
      <c r="H4187">
        <v>10.4832409305609</v>
      </c>
      <c r="I4187">
        <v>7.7074405449107397</v>
      </c>
      <c r="J4187">
        <v>13.4747083711218</v>
      </c>
      <c r="K4187">
        <v>24.385479010038601</v>
      </c>
      <c r="L4187">
        <v>25.132264466503099</v>
      </c>
      <c r="M4187">
        <v>66.377140402368994</v>
      </c>
      <c r="N4187">
        <v>3.2532608998008499</v>
      </c>
      <c r="O4187">
        <v>9.6582984658298408</v>
      </c>
      <c r="P4187">
        <v>44.120603015075297</v>
      </c>
      <c r="Q4187">
        <v>0.107890205924844</v>
      </c>
    </row>
    <row r="4188" spans="1:17" hidden="1" x14ac:dyDescent="0.3">
      <c r="A4188" t="s">
        <v>8608</v>
      </c>
      <c r="B4188" t="s">
        <v>8609</v>
      </c>
      <c r="C4188" t="str">
        <f>IFERROR(VLOOKUP(Table1[[#This Row],[Ticker]],[1]!Table2[[Symbol]:[Industry]],2,FALSE),"-")</f>
        <v>-</v>
      </c>
      <c r="D4188" t="s">
        <v>54</v>
      </c>
      <c r="E4188">
        <v>16.431769200000002</v>
      </c>
      <c r="F4188">
        <v>51.91</v>
      </c>
      <c r="G4188">
        <v>67.088238996235106</v>
      </c>
      <c r="H4188">
        <v>6.6611997673101797</v>
      </c>
      <c r="I4188">
        <v>22.8018364075797</v>
      </c>
      <c r="J4188">
        <v>10.736969598929401</v>
      </c>
      <c r="K4188">
        <v>45.702066647281903</v>
      </c>
      <c r="L4188">
        <v>35.974305004340202</v>
      </c>
      <c r="M4188">
        <v>75.865031891797798</v>
      </c>
      <c r="N4188">
        <v>0.35815773921253002</v>
      </c>
      <c r="O4188">
        <v>8.7844345983432799</v>
      </c>
      <c r="P4188">
        <v>141.44186046511601</v>
      </c>
      <c r="Q4188">
        <v>0.11992418114317099</v>
      </c>
    </row>
    <row r="4189" spans="1:17" hidden="1" x14ac:dyDescent="0.3">
      <c r="A4189" t="s">
        <v>8610</v>
      </c>
      <c r="B4189" t="s">
        <v>8611</v>
      </c>
      <c r="C4189" t="str">
        <f>IFERROR(VLOOKUP(Table1[[#This Row],[Ticker]],[1]!Table2[[Symbol]:[Industry]],2,FALSE),"-")</f>
        <v>-</v>
      </c>
      <c r="D4189" t="s">
        <v>743</v>
      </c>
      <c r="E4189">
        <v>16.390346701999999</v>
      </c>
      <c r="F4189">
        <v>122.96</v>
      </c>
      <c r="G4189">
        <v>16.494824935801201</v>
      </c>
      <c r="H4189">
        <v>2.65659471278027</v>
      </c>
      <c r="I4189">
        <v>9.1404367993531306</v>
      </c>
      <c r="J4189">
        <v>0.97623451824333696</v>
      </c>
      <c r="K4189">
        <v>117.433653938872</v>
      </c>
      <c r="L4189">
        <v>105.750241921222</v>
      </c>
      <c r="M4189">
        <v>36.790095614213499</v>
      </c>
      <c r="N4189">
        <v>0.98096082352375202</v>
      </c>
      <c r="O4189">
        <v>8.1652569941444302</v>
      </c>
      <c r="P4189">
        <v>48.502415458937101</v>
      </c>
    </row>
    <row r="4190" spans="1:17" hidden="1" x14ac:dyDescent="0.3">
      <c r="A4190" t="s">
        <v>8612</v>
      </c>
      <c r="B4190" t="s">
        <v>8613</v>
      </c>
      <c r="C4190" t="str">
        <f>IFERROR(VLOOKUP(Table1[[#This Row],[Ticker]],[1]!Table2[[Symbol]:[Industry]],2,FALSE),"-")</f>
        <v>-</v>
      </c>
      <c r="D4190" t="s">
        <v>632</v>
      </c>
      <c r="E4190">
        <v>16.3888079</v>
      </c>
      <c r="F4190">
        <v>4.0999999999999996</v>
      </c>
      <c r="G4190">
        <v>98.013532890812201</v>
      </c>
      <c r="H4190">
        <v>21.148024085202</v>
      </c>
      <c r="I4190">
        <v>76.569940791892606</v>
      </c>
      <c r="J4190">
        <v>-11.226789632760401</v>
      </c>
      <c r="K4190">
        <v>3.7149427425637702</v>
      </c>
      <c r="L4190">
        <v>3.00588909114287</v>
      </c>
      <c r="M4190">
        <v>58.682853647600403</v>
      </c>
      <c r="N4190">
        <v>2.5595916164250099</v>
      </c>
      <c r="O4190">
        <v>11.219512195121901</v>
      </c>
      <c r="P4190">
        <v>134.28571428571399</v>
      </c>
      <c r="Q4190">
        <v>8.1097545734529999E-2</v>
      </c>
    </row>
    <row r="4191" spans="1:17" hidden="1" x14ac:dyDescent="0.3">
      <c r="A4191" t="s">
        <v>8614</v>
      </c>
      <c r="B4191" t="s">
        <v>8615</v>
      </c>
      <c r="C4191" t="str">
        <f>IFERROR(VLOOKUP(Table1[[#This Row],[Ticker]],[1]!Table2[[Symbol]:[Industry]],2,FALSE),"-")</f>
        <v>-</v>
      </c>
      <c r="D4191" t="s">
        <v>528</v>
      </c>
      <c r="E4191">
        <v>16.2315</v>
      </c>
      <c r="F4191">
        <v>108</v>
      </c>
      <c r="G4191">
        <v>178.80718368446301</v>
      </c>
      <c r="H4191">
        <v>15.855606147153001</v>
      </c>
      <c r="I4191">
        <v>62.718508390645098</v>
      </c>
      <c r="J4191">
        <v>-10.722960708846401</v>
      </c>
      <c r="K4191">
        <v>106.956846084826</v>
      </c>
      <c r="L4191">
        <v>78.847913462645096</v>
      </c>
      <c r="M4191">
        <v>29.903229376473199</v>
      </c>
      <c r="N4191">
        <v>0.103533439982038</v>
      </c>
      <c r="O4191">
        <v>30.768518518518501</v>
      </c>
      <c r="P4191">
        <v>228.56708244599901</v>
      </c>
      <c r="Q4191">
        <v>7.6885544699523994E-2</v>
      </c>
    </row>
    <row r="4192" spans="1:17" hidden="1" x14ac:dyDescent="0.3">
      <c r="A4192" t="s">
        <v>8616</v>
      </c>
      <c r="B4192" t="s">
        <v>8617</v>
      </c>
      <c r="C4192" t="str">
        <f>IFERROR(VLOOKUP(Table1[[#This Row],[Ticker]],[1]!Table2[[Symbol]:[Industry]],2,FALSE),"-")</f>
        <v>-</v>
      </c>
      <c r="D4192" t="s">
        <v>743</v>
      </c>
      <c r="E4192">
        <v>16.197496464</v>
      </c>
      <c r="F4192">
        <v>259.44</v>
      </c>
      <c r="G4192">
        <v>8.16972289441577</v>
      </c>
      <c r="H4192">
        <v>-4.4613371604168501E-3</v>
      </c>
      <c r="I4192">
        <v>10.262159454747399</v>
      </c>
      <c r="J4192">
        <v>0.555047312543969</v>
      </c>
      <c r="K4192">
        <v>250.74679999804599</v>
      </c>
      <c r="L4192">
        <v>225.735589526007</v>
      </c>
      <c r="M4192">
        <v>41.917729329093497</v>
      </c>
      <c r="N4192">
        <v>0.80750073561267299</v>
      </c>
      <c r="O4192">
        <v>1.7190872648781901</v>
      </c>
      <c r="P4192">
        <v>43.495575221238902</v>
      </c>
    </row>
    <row r="4193" spans="1:17" hidden="1" x14ac:dyDescent="0.3">
      <c r="A4193" t="s">
        <v>8618</v>
      </c>
      <c r="B4193" t="s">
        <v>8619</v>
      </c>
      <c r="C4193" t="str">
        <f>IFERROR(VLOOKUP(Table1[[#This Row],[Ticker]],[1]!Table2[[Symbol]:[Industry]],2,FALSE),"-")</f>
        <v>-</v>
      </c>
      <c r="D4193" t="s">
        <v>51</v>
      </c>
      <c r="E4193">
        <v>16.192</v>
      </c>
      <c r="F4193">
        <v>36.44</v>
      </c>
      <c r="G4193">
        <v>16.875594147239699</v>
      </c>
      <c r="H4193">
        <v>-0.87578543860743996</v>
      </c>
      <c r="I4193">
        <v>-21.640423982041899</v>
      </c>
      <c r="J4193">
        <v>-0.72979339044937097</v>
      </c>
      <c r="K4193">
        <v>34.238003754254898</v>
      </c>
      <c r="L4193">
        <v>31.281490114869101</v>
      </c>
      <c r="M4193">
        <v>55.270610841141</v>
      </c>
      <c r="N4193">
        <v>2.4308930777507598</v>
      </c>
      <c r="O4193">
        <v>13.803512623490599</v>
      </c>
      <c r="P4193">
        <v>81.293532338308395</v>
      </c>
      <c r="Q4193">
        <v>0.13828804209135201</v>
      </c>
    </row>
    <row r="4194" spans="1:17" hidden="1" x14ac:dyDescent="0.3">
      <c r="A4194" t="s">
        <v>8620</v>
      </c>
      <c r="B4194" t="s">
        <v>8621</v>
      </c>
      <c r="C4194" t="str">
        <f>IFERROR(VLOOKUP(Table1[[#This Row],[Ticker]],[1]!Table2[[Symbol]:[Industry]],2,FALSE),"-")</f>
        <v>-</v>
      </c>
      <c r="D4194" t="s">
        <v>528</v>
      </c>
      <c r="E4194">
        <v>16.183364579999999</v>
      </c>
      <c r="F4194">
        <v>51.54</v>
      </c>
      <c r="G4194">
        <v>-53.511012712710702</v>
      </c>
      <c r="H4194">
        <v>-15.6741285928177</v>
      </c>
      <c r="I4194">
        <v>-29.3196460528339</v>
      </c>
      <c r="J4194">
        <v>-11.0349036678481</v>
      </c>
      <c r="K4194">
        <v>61.916391533897503</v>
      </c>
      <c r="L4194">
        <v>62.848041637734902</v>
      </c>
      <c r="M4194">
        <v>25.1676561326002</v>
      </c>
      <c r="N4194">
        <v>2.6275256528569799</v>
      </c>
      <c r="O4194">
        <v>50.640279394644899</v>
      </c>
      <c r="P4194">
        <v>2.0392001583844799</v>
      </c>
      <c r="Q4194">
        <v>8.4090880461205997E-2</v>
      </c>
    </row>
    <row r="4195" spans="1:17" hidden="1" x14ac:dyDescent="0.3">
      <c r="A4195" t="s">
        <v>8622</v>
      </c>
      <c r="B4195" t="s">
        <v>8623</v>
      </c>
      <c r="C4195" t="str">
        <f>IFERROR(VLOOKUP(Table1[[#This Row],[Ticker]],[1]!Table2[[Symbol]:[Industry]],2,FALSE),"-")</f>
        <v>-</v>
      </c>
      <c r="D4195" t="s">
        <v>92</v>
      </c>
      <c r="E4195">
        <v>16.183253592</v>
      </c>
      <c r="F4195">
        <v>27.44</v>
      </c>
      <c r="G4195">
        <v>-9.2548026383927802</v>
      </c>
      <c r="H4195">
        <v>-2.1469718792853998</v>
      </c>
      <c r="I4195">
        <v>-15.4936574225423</v>
      </c>
      <c r="J4195">
        <v>2.4164852210407002</v>
      </c>
      <c r="K4195">
        <v>27.8879832273897</v>
      </c>
      <c r="L4195">
        <v>27.339097230320501</v>
      </c>
      <c r="M4195">
        <v>61.243063304198998</v>
      </c>
      <c r="N4195">
        <v>0.70281348538208299</v>
      </c>
      <c r="O4195">
        <v>37.718658892128197</v>
      </c>
      <c r="P4195">
        <v>24.727272727272702</v>
      </c>
      <c r="Q4195">
        <v>0.107146397218364</v>
      </c>
    </row>
    <row r="4196" spans="1:17" hidden="1" x14ac:dyDescent="0.3">
      <c r="A4196" t="s">
        <v>8624</v>
      </c>
      <c r="B4196" t="s">
        <v>8625</v>
      </c>
      <c r="C4196" t="str">
        <f>IFERROR(VLOOKUP(Table1[[#This Row],[Ticker]],[1]!Table2[[Symbol]:[Industry]],2,FALSE),"-")</f>
        <v>-</v>
      </c>
      <c r="D4196" t="s">
        <v>971</v>
      </c>
      <c r="E4196">
        <v>16.165655999999998</v>
      </c>
      <c r="F4196">
        <v>4.8899999999999997</v>
      </c>
      <c r="G4196">
        <v>-42.9081170006422</v>
      </c>
      <c r="H4196">
        <v>0.35372275811387999</v>
      </c>
      <c r="I4196">
        <v>-49.014551203276604</v>
      </c>
      <c r="J4196">
        <v>-4.2763252364756204</v>
      </c>
      <c r="K4196">
        <v>5.1854677426981102</v>
      </c>
      <c r="L4196">
        <v>9.9269589710601291</v>
      </c>
      <c r="M4196">
        <v>53.699954065557002</v>
      </c>
      <c r="N4196">
        <v>0.52022643857301298</v>
      </c>
      <c r="O4196">
        <v>85.889570552147205</v>
      </c>
      <c r="P4196">
        <v>11.136363636363599</v>
      </c>
      <c r="Q4196">
        <v>-0.13403681787263799</v>
      </c>
    </row>
    <row r="4197" spans="1:17" hidden="1" x14ac:dyDescent="0.3">
      <c r="A4197" t="s">
        <v>8626</v>
      </c>
      <c r="B4197" t="s">
        <v>8627</v>
      </c>
      <c r="C4197" t="str">
        <f>IFERROR(VLOOKUP(Table1[[#This Row],[Ticker]],[1]!Table2[[Symbol]:[Industry]],2,FALSE),"-")</f>
        <v>-</v>
      </c>
      <c r="D4197" t="s">
        <v>4604</v>
      </c>
      <c r="E4197">
        <v>16.1355465</v>
      </c>
      <c r="F4197">
        <v>4.78</v>
      </c>
      <c r="G4197">
        <v>117.90414889541699</v>
      </c>
      <c r="H4197">
        <v>52.084740877182</v>
      </c>
      <c r="I4197">
        <v>47.358752859774398</v>
      </c>
      <c r="J4197">
        <v>21.229350718116699</v>
      </c>
      <c r="K4197">
        <v>3.5885740439379599</v>
      </c>
      <c r="L4197">
        <v>2.7827887168613099</v>
      </c>
      <c r="M4197">
        <v>74.339893585195696</v>
      </c>
      <c r="N4197">
        <v>1.1390890245438801</v>
      </c>
      <c r="O4197">
        <v>17.991631799163098</v>
      </c>
      <c r="P4197">
        <v>208.387096774193</v>
      </c>
      <c r="Q4197">
        <v>0.10336052412465201</v>
      </c>
    </row>
    <row r="4198" spans="1:17" hidden="1" x14ac:dyDescent="0.3">
      <c r="A4198" t="s">
        <v>8628</v>
      </c>
      <c r="B4198" t="s">
        <v>8629</v>
      </c>
      <c r="C4198" t="str">
        <f>IFERROR(VLOOKUP(Table1[[#This Row],[Ticker]],[1]!Table2[[Symbol]:[Industry]],2,FALSE),"-")</f>
        <v>-</v>
      </c>
      <c r="D4198" t="s">
        <v>993</v>
      </c>
      <c r="E4198">
        <v>16.113499999999998</v>
      </c>
      <c r="F4198">
        <v>8.5399999999999991</v>
      </c>
      <c r="G4198">
        <v>33.524474042288702</v>
      </c>
      <c r="H4198">
        <v>-25.659895974013299</v>
      </c>
      <c r="I4198">
        <v>12.7667686021141</v>
      </c>
      <c r="J4198">
        <v>4.8220002250958496</v>
      </c>
      <c r="K4198">
        <v>9.9058267606823307</v>
      </c>
      <c r="L4198">
        <v>8.4749422531182201</v>
      </c>
      <c r="M4198">
        <v>48.568817924106703</v>
      </c>
      <c r="N4198">
        <v>1.07456558458717</v>
      </c>
      <c r="O4198">
        <v>97.892271662763406</v>
      </c>
      <c r="P4198">
        <v>64.230769230769198</v>
      </c>
      <c r="Q4198">
        <v>0.111353910195555</v>
      </c>
    </row>
    <row r="4199" spans="1:17" hidden="1" x14ac:dyDescent="0.3">
      <c r="A4199" t="s">
        <v>8630</v>
      </c>
      <c r="B4199" t="s">
        <v>8631</v>
      </c>
      <c r="C4199" t="str">
        <f>IFERROR(VLOOKUP(Table1[[#This Row],[Ticker]],[1]!Table2[[Symbol]:[Industry]],2,FALSE),"-")</f>
        <v>-</v>
      </c>
      <c r="D4199" t="s">
        <v>743</v>
      </c>
      <c r="E4199">
        <v>15.966448</v>
      </c>
      <c r="F4199">
        <v>146.99</v>
      </c>
      <c r="G4199">
        <v>15.053489103182301</v>
      </c>
      <c r="H4199">
        <v>2.34534851090284</v>
      </c>
      <c r="I4199">
        <v>2.7443344340337901</v>
      </c>
      <c r="J4199">
        <v>2.6116229544479799</v>
      </c>
      <c r="K4199">
        <v>140.17720027069899</v>
      </c>
      <c r="L4199">
        <v>127.252310172386</v>
      </c>
      <c r="M4199">
        <v>48.680230268627398</v>
      </c>
      <c r="N4199">
        <v>0.84636438796700697</v>
      </c>
      <c r="O4199">
        <v>1.8436628342064001</v>
      </c>
      <c r="P4199">
        <v>45.534653465346501</v>
      </c>
    </row>
    <row r="4200" spans="1:17" hidden="1" x14ac:dyDescent="0.3">
      <c r="A4200" t="s">
        <v>8632</v>
      </c>
      <c r="B4200" t="s">
        <v>8633</v>
      </c>
      <c r="C4200" t="str">
        <f>IFERROR(VLOOKUP(Table1[[#This Row],[Ticker]],[1]!Table2[[Symbol]:[Industry]],2,FALSE),"-")</f>
        <v>-</v>
      </c>
      <c r="D4200" t="s">
        <v>1906</v>
      </c>
      <c r="E4200">
        <v>15.9651</v>
      </c>
      <c r="F4200">
        <v>20.2</v>
      </c>
      <c r="G4200">
        <v>-20.041268243836701</v>
      </c>
      <c r="H4200">
        <v>-2.57154603711118</v>
      </c>
      <c r="I4200">
        <v>-16.4015604288407</v>
      </c>
      <c r="J4200">
        <v>-2.7366739291229401</v>
      </c>
      <c r="K4200">
        <v>20.022345431559099</v>
      </c>
      <c r="L4200">
        <v>19.456722708938401</v>
      </c>
      <c r="M4200">
        <v>42.877549269854001</v>
      </c>
      <c r="N4200">
        <v>0.96646528056800696</v>
      </c>
      <c r="O4200">
        <v>14.257425742574201</v>
      </c>
      <c r="P4200">
        <v>25</v>
      </c>
      <c r="Q4200">
        <v>7.9518884349049999E-3</v>
      </c>
    </row>
    <row r="4201" spans="1:17" hidden="1" x14ac:dyDescent="0.3">
      <c r="A4201" t="s">
        <v>8634</v>
      </c>
      <c r="B4201" t="s">
        <v>8635</v>
      </c>
      <c r="C4201" t="str">
        <f>IFERROR(VLOOKUP(Table1[[#This Row],[Ticker]],[1]!Table2[[Symbol]:[Industry]],2,FALSE),"-")</f>
        <v>-</v>
      </c>
      <c r="E4201">
        <v>15.87112488</v>
      </c>
      <c r="F4201">
        <v>35.71</v>
      </c>
      <c r="G4201">
        <v>670.90840085294406</v>
      </c>
      <c r="H4201">
        <v>-2.14931810748894</v>
      </c>
      <c r="I4201">
        <v>-40.4380926857297</v>
      </c>
      <c r="J4201">
        <v>-5.0981330870061097</v>
      </c>
      <c r="K4201">
        <v>37.961244684440103</v>
      </c>
      <c r="L4201">
        <v>31.8169164937967</v>
      </c>
      <c r="M4201">
        <v>21.2373403196415</v>
      </c>
      <c r="N4201">
        <v>0.29579142381871798</v>
      </c>
      <c r="O4201">
        <v>93.475217026043097</v>
      </c>
      <c r="P4201">
        <v>700.67264573990997</v>
      </c>
    </row>
    <row r="4202" spans="1:17" hidden="1" x14ac:dyDescent="0.3">
      <c r="A4202" t="s">
        <v>8636</v>
      </c>
      <c r="B4202" t="s">
        <v>8637</v>
      </c>
      <c r="C4202" t="str">
        <f>IFERROR(VLOOKUP(Table1[[#This Row],[Ticker]],[1]!Table2[[Symbol]:[Industry]],2,FALSE),"-")</f>
        <v>-</v>
      </c>
      <c r="D4202" t="s">
        <v>51</v>
      </c>
      <c r="E4202">
        <v>15.8338474</v>
      </c>
      <c r="F4202">
        <v>32.42</v>
      </c>
      <c r="G4202">
        <v>32.416845658307103</v>
      </c>
      <c r="H4202">
        <v>-1.0037444917104501</v>
      </c>
      <c r="I4202">
        <v>-31.759847447850198</v>
      </c>
      <c r="J4202">
        <v>-7.8057370011815204</v>
      </c>
      <c r="K4202">
        <v>31.637528014686801</v>
      </c>
      <c r="L4202">
        <v>29.9405535495709</v>
      </c>
      <c r="M4202">
        <v>52.925108669770196</v>
      </c>
      <c r="N4202">
        <v>1.1601083934541601</v>
      </c>
      <c r="O4202">
        <v>38.7415175817396</v>
      </c>
      <c r="P4202">
        <v>70.631578947368396</v>
      </c>
      <c r="Q4202">
        <v>8.1585567755464994E-2</v>
      </c>
    </row>
    <row r="4203" spans="1:17" hidden="1" x14ac:dyDescent="0.3">
      <c r="A4203" t="s">
        <v>8638</v>
      </c>
      <c r="B4203" t="s">
        <v>8639</v>
      </c>
      <c r="C4203" t="str">
        <f>IFERROR(VLOOKUP(Table1[[#This Row],[Ticker]],[1]!Table2[[Symbol]:[Industry]],2,FALSE),"-")</f>
        <v>-</v>
      </c>
      <c r="D4203" t="s">
        <v>412</v>
      </c>
      <c r="E4203">
        <v>15.833166390000001</v>
      </c>
      <c r="F4203">
        <v>12.51</v>
      </c>
      <c r="G4203">
        <v>255.15883203611099</v>
      </c>
      <c r="H4203">
        <v>-9.4259713122133792</v>
      </c>
      <c r="I4203">
        <v>111.277671778693</v>
      </c>
      <c r="J4203">
        <v>-3.5200227154672201</v>
      </c>
      <c r="K4203">
        <v>12.6361395006811</v>
      </c>
      <c r="L4203">
        <v>8.7359574714155599</v>
      </c>
      <c r="M4203">
        <v>35.572032546594002</v>
      </c>
      <c r="N4203">
        <v>0.35115173433083002</v>
      </c>
      <c r="O4203">
        <v>40.527577937649802</v>
      </c>
      <c r="P4203">
        <v>338.94736842105198</v>
      </c>
      <c r="Q4203">
        <v>8.7055364036194002E-2</v>
      </c>
    </row>
    <row r="4204" spans="1:17" hidden="1" x14ac:dyDescent="0.3">
      <c r="A4204" t="s">
        <v>8640</v>
      </c>
      <c r="B4204" t="s">
        <v>8641</v>
      </c>
      <c r="C4204" t="str">
        <f>IFERROR(VLOOKUP(Table1[[#This Row],[Ticker]],[1]!Table2[[Symbol]:[Industry]],2,FALSE),"-")</f>
        <v>-</v>
      </c>
      <c r="D4204" t="s">
        <v>632</v>
      </c>
      <c r="E4204">
        <v>15.761207212</v>
      </c>
      <c r="F4204">
        <v>13.45</v>
      </c>
      <c r="G4204">
        <v>-8.2646965581488594</v>
      </c>
      <c r="H4204">
        <v>-1.3169619091956699</v>
      </c>
      <c r="I4204">
        <v>-10.025566444049399</v>
      </c>
      <c r="J4204">
        <v>0.97254354180490199</v>
      </c>
      <c r="K4204">
        <v>13.1630336044791</v>
      </c>
      <c r="L4204">
        <v>12.657165200278101</v>
      </c>
      <c r="M4204">
        <v>58.5464335241698</v>
      </c>
      <c r="N4204">
        <v>0.77866367044283002</v>
      </c>
      <c r="O4204">
        <v>17.397769516728602</v>
      </c>
      <c r="P4204">
        <v>34.3656343656343</v>
      </c>
      <c r="Q4204">
        <v>6.1333548147627003E-2</v>
      </c>
    </row>
    <row r="4205" spans="1:17" hidden="1" x14ac:dyDescent="0.3">
      <c r="A4205" t="s">
        <v>8642</v>
      </c>
      <c r="B4205" t="s">
        <v>8643</v>
      </c>
      <c r="C4205" t="str">
        <f>IFERROR(VLOOKUP(Table1[[#This Row],[Ticker]],[1]!Table2[[Symbol]:[Industry]],2,FALSE),"-")</f>
        <v>-</v>
      </c>
      <c r="D4205" t="s">
        <v>1374</v>
      </c>
      <c r="E4205">
        <v>15.75</v>
      </c>
      <c r="F4205">
        <v>16.45</v>
      </c>
      <c r="G4205">
        <v>-51.056110915673599</v>
      </c>
      <c r="H4205">
        <v>-32.6939672567892</v>
      </c>
      <c r="I4205">
        <v>-35.4195996554201</v>
      </c>
      <c r="J4205">
        <v>-20.710115910922301</v>
      </c>
      <c r="K4205">
        <v>18.897436914636199</v>
      </c>
      <c r="L4205">
        <v>13.7415743573646</v>
      </c>
      <c r="M4205">
        <v>7.96495619880766</v>
      </c>
      <c r="N4205">
        <v>1.0961805555555499</v>
      </c>
      <c r="O4205">
        <v>40.425531914893597</v>
      </c>
      <c r="P4205">
        <v>9.6666666666666607</v>
      </c>
    </row>
    <row r="4206" spans="1:17" hidden="1" x14ac:dyDescent="0.3">
      <c r="A4206" t="s">
        <v>8644</v>
      </c>
      <c r="B4206" t="s">
        <v>8645</v>
      </c>
      <c r="C4206" t="str">
        <f>IFERROR(VLOOKUP(Table1[[#This Row],[Ticker]],[1]!Table2[[Symbol]:[Industry]],2,FALSE),"-")</f>
        <v>-</v>
      </c>
      <c r="D4206" t="s">
        <v>54</v>
      </c>
      <c r="E4206">
        <v>15.5572632</v>
      </c>
      <c r="F4206">
        <v>24.04</v>
      </c>
      <c r="G4206">
        <v>57.609098838677497</v>
      </c>
      <c r="H4206">
        <v>-6.2777308526141301E-2</v>
      </c>
      <c r="I4206">
        <v>9.9176740100268805</v>
      </c>
      <c r="J4206">
        <v>3.40425519241722</v>
      </c>
      <c r="K4206">
        <v>22.054275451836698</v>
      </c>
      <c r="L4206">
        <v>20.276267061368898</v>
      </c>
      <c r="M4206">
        <v>60.893911651838401</v>
      </c>
      <c r="N4206">
        <v>0.45019073292304501</v>
      </c>
      <c r="O4206">
        <v>21.8386023294509</v>
      </c>
      <c r="P4206">
        <v>97.697368421052602</v>
      </c>
      <c r="Q4206">
        <v>8.9645500936863007E-2</v>
      </c>
    </row>
    <row r="4207" spans="1:17" hidden="1" x14ac:dyDescent="0.3">
      <c r="A4207" t="s">
        <v>8646</v>
      </c>
      <c r="B4207" t="s">
        <v>8647</v>
      </c>
      <c r="C4207" t="str">
        <f>IFERROR(VLOOKUP(Table1[[#This Row],[Ticker]],[1]!Table2[[Symbol]:[Industry]],2,FALSE),"-")</f>
        <v>-</v>
      </c>
      <c r="D4207" t="s">
        <v>72</v>
      </c>
      <c r="E4207">
        <v>15.531750000000001</v>
      </c>
      <c r="F4207">
        <v>10.42</v>
      </c>
      <c r="G4207">
        <v>49.890927526827603</v>
      </c>
      <c r="H4207">
        <v>-0.398686201966229</v>
      </c>
      <c r="I4207">
        <v>-48.386408705576301</v>
      </c>
      <c r="J4207">
        <v>-2.6357962465822</v>
      </c>
      <c r="K4207">
        <v>10.5791033940543</v>
      </c>
      <c r="L4207">
        <v>10.369086985744699</v>
      </c>
      <c r="M4207">
        <v>54.023608216196102</v>
      </c>
      <c r="N4207">
        <v>1.1802415617317701</v>
      </c>
      <c r="O4207">
        <v>101.05566218809901</v>
      </c>
      <c r="P4207">
        <v>91.192660550458697</v>
      </c>
      <c r="Q4207">
        <v>2.2563422419597998E-2</v>
      </c>
    </row>
    <row r="4208" spans="1:17" hidden="1" x14ac:dyDescent="0.3">
      <c r="A4208" t="s">
        <v>8648</v>
      </c>
      <c r="B4208" t="s">
        <v>8649</v>
      </c>
      <c r="C4208" t="str">
        <f>IFERROR(VLOOKUP(Table1[[#This Row],[Ticker]],[1]!Table2[[Symbol]:[Industry]],2,FALSE),"-")</f>
        <v>-</v>
      </c>
      <c r="D4208" t="s">
        <v>2583</v>
      </c>
      <c r="E4208">
        <v>15.5113398</v>
      </c>
      <c r="F4208">
        <v>36</v>
      </c>
      <c r="G4208">
        <v>31.381681702112399</v>
      </c>
      <c r="H4208">
        <v>-1.8542027047945</v>
      </c>
      <c r="I4208">
        <v>-33.283359047776401</v>
      </c>
      <c r="J4208">
        <v>1.6694148761215299</v>
      </c>
      <c r="K4208">
        <v>32.3513778115639</v>
      </c>
      <c r="L4208">
        <v>32.007997430632798</v>
      </c>
      <c r="M4208">
        <v>58.854340665518201</v>
      </c>
      <c r="N4208">
        <v>1.05713862059444</v>
      </c>
      <c r="O4208">
        <v>42.1388888888889</v>
      </c>
      <c r="P4208">
        <v>71.021377672208999</v>
      </c>
      <c r="Q4208">
        <v>9.1453926980655006E-2</v>
      </c>
    </row>
    <row r="4209" spans="1:17" hidden="1" x14ac:dyDescent="0.3">
      <c r="A4209" t="s">
        <v>8650</v>
      </c>
      <c r="B4209" t="s">
        <v>8651</v>
      </c>
      <c r="C4209" t="str">
        <f>IFERROR(VLOOKUP(Table1[[#This Row],[Ticker]],[1]!Table2[[Symbol]:[Industry]],2,FALSE),"-")</f>
        <v>-</v>
      </c>
      <c r="D4209" t="s">
        <v>743</v>
      </c>
      <c r="E4209">
        <v>15.501888424000001</v>
      </c>
      <c r="F4209">
        <v>97.48</v>
      </c>
      <c r="G4209">
        <v>24.329969466496401</v>
      </c>
      <c r="H4209">
        <v>3.8809713181493199</v>
      </c>
      <c r="I4209">
        <v>8.2577026570293306</v>
      </c>
      <c r="J4209">
        <v>0.29503413528521499</v>
      </c>
      <c r="K4209">
        <v>90.129994331394101</v>
      </c>
      <c r="L4209">
        <v>80.510098073295396</v>
      </c>
      <c r="M4209">
        <v>40.888200527429397</v>
      </c>
      <c r="N4209">
        <v>1.0646489561194601</v>
      </c>
      <c r="O4209">
        <v>0.62576938859253395</v>
      </c>
      <c r="P4209">
        <v>55.943049112141999</v>
      </c>
    </row>
    <row r="4210" spans="1:17" hidden="1" x14ac:dyDescent="0.3">
      <c r="A4210" t="s">
        <v>8652</v>
      </c>
      <c r="B4210" t="s">
        <v>8653</v>
      </c>
      <c r="C4210" t="str">
        <f>IFERROR(VLOOKUP(Table1[[#This Row],[Ticker]],[1]!Table2[[Symbol]:[Industry]],2,FALSE),"-")</f>
        <v>-</v>
      </c>
      <c r="D4210" t="s">
        <v>632</v>
      </c>
      <c r="E4210">
        <v>15.48</v>
      </c>
      <c r="F4210">
        <v>35.840000000000003</v>
      </c>
      <c r="G4210">
        <v>-18.147925983197101</v>
      </c>
      <c r="H4210">
        <v>-2.24564845230607</v>
      </c>
      <c r="I4210">
        <v>-8.1862615604985898</v>
      </c>
      <c r="J4210">
        <v>0.355150133486279</v>
      </c>
      <c r="K4210">
        <v>36.148675234251897</v>
      </c>
      <c r="L4210">
        <v>35.981738193934802</v>
      </c>
      <c r="M4210">
        <v>50.770843944854903</v>
      </c>
      <c r="N4210">
        <v>1.0347992663541801</v>
      </c>
      <c r="O4210">
        <v>53.459821428571402</v>
      </c>
      <c r="P4210">
        <v>28.137289953521599</v>
      </c>
      <c r="Q4210">
        <v>-1.8753936751104001E-2</v>
      </c>
    </row>
    <row r="4211" spans="1:17" hidden="1" x14ac:dyDescent="0.3">
      <c r="A4211" t="s">
        <v>8654</v>
      </c>
      <c r="B4211" t="s">
        <v>8655</v>
      </c>
      <c r="C4211" t="str">
        <f>IFERROR(VLOOKUP(Table1[[#This Row],[Ticker]],[1]!Table2[[Symbol]:[Industry]],2,FALSE),"-")</f>
        <v>-</v>
      </c>
      <c r="D4211" t="s">
        <v>528</v>
      </c>
      <c r="E4211">
        <v>15.477161199999999</v>
      </c>
      <c r="F4211">
        <v>34.619999999999997</v>
      </c>
      <c r="G4211">
        <v>80.563823156776806</v>
      </c>
      <c r="H4211">
        <v>-0.35164750757296398</v>
      </c>
      <c r="I4211">
        <v>-26.326567002314299</v>
      </c>
      <c r="J4211">
        <v>-12.7139308052743</v>
      </c>
      <c r="K4211">
        <v>36.131038873617001</v>
      </c>
      <c r="L4211">
        <v>33.920458461510897</v>
      </c>
      <c r="M4211">
        <v>43.729881481564803</v>
      </c>
      <c r="N4211">
        <v>0.50717936200399705</v>
      </c>
      <c r="O4211">
        <v>50.144425187752702</v>
      </c>
      <c r="P4211">
        <v>116.37499999999901</v>
      </c>
      <c r="Q4211">
        <v>0.135979357917102</v>
      </c>
    </row>
    <row r="4212" spans="1:17" hidden="1" x14ac:dyDescent="0.3">
      <c r="A4212" t="s">
        <v>8656</v>
      </c>
      <c r="B4212" t="s">
        <v>8657</v>
      </c>
      <c r="C4212" t="str">
        <f>IFERROR(VLOOKUP(Table1[[#This Row],[Ticker]],[1]!Table2[[Symbol]:[Industry]],2,FALSE),"-")</f>
        <v>-</v>
      </c>
      <c r="D4212" t="s">
        <v>46</v>
      </c>
      <c r="E4212">
        <v>15.381</v>
      </c>
      <c r="F4212">
        <v>20.350000000000001</v>
      </c>
      <c r="G4212">
        <v>-22.092287215007701</v>
      </c>
      <c r="H4212">
        <v>7.9325047168329696</v>
      </c>
      <c r="I4212">
        <v>-23.279519340997702</v>
      </c>
      <c r="J4212">
        <v>-17.3067350051735</v>
      </c>
      <c r="K4212">
        <v>19.4758779247612</v>
      </c>
      <c r="L4212">
        <v>12.219514221388</v>
      </c>
      <c r="M4212">
        <v>49.602580487820802</v>
      </c>
      <c r="N4212">
        <v>1.5882352941176401</v>
      </c>
      <c r="O4212">
        <v>23.0958230958231</v>
      </c>
      <c r="P4212">
        <v>62.8</v>
      </c>
    </row>
    <row r="4213" spans="1:17" hidden="1" x14ac:dyDescent="0.3">
      <c r="A4213" t="s">
        <v>8658</v>
      </c>
      <c r="B4213" t="s">
        <v>8659</v>
      </c>
      <c r="C4213" t="str">
        <f>IFERROR(VLOOKUP(Table1[[#This Row],[Ticker]],[1]!Table2[[Symbol]:[Industry]],2,FALSE),"-")</f>
        <v>-</v>
      </c>
      <c r="D4213" t="s">
        <v>528</v>
      </c>
      <c r="E4213">
        <v>15.316593599999999</v>
      </c>
      <c r="F4213">
        <v>51.04</v>
      </c>
      <c r="G4213">
        <v>59.412923385829103</v>
      </c>
      <c r="H4213">
        <v>19.501573051958498</v>
      </c>
      <c r="I4213">
        <v>-41.213447912426297</v>
      </c>
      <c r="J4213">
        <v>14.597891116732301</v>
      </c>
      <c r="K4213">
        <v>44.3042467859417</v>
      </c>
      <c r="L4213">
        <v>46.288602601940198</v>
      </c>
      <c r="M4213">
        <v>94.101018385247599</v>
      </c>
      <c r="N4213">
        <v>0.63282493111343896</v>
      </c>
      <c r="O4213">
        <v>43.808777429467</v>
      </c>
      <c r="P4213">
        <v>89.177168272794603</v>
      </c>
      <c r="Q4213">
        <v>0.26565967643233401</v>
      </c>
    </row>
    <row r="4214" spans="1:17" hidden="1" x14ac:dyDescent="0.3">
      <c r="A4214" t="s">
        <v>8660</v>
      </c>
      <c r="B4214" t="s">
        <v>8661</v>
      </c>
      <c r="C4214" t="str">
        <f>IFERROR(VLOOKUP(Table1[[#This Row],[Ticker]],[1]!Table2[[Symbol]:[Industry]],2,FALSE),"-")</f>
        <v>-</v>
      </c>
      <c r="D4214" t="s">
        <v>2262</v>
      </c>
      <c r="E4214">
        <v>15.312023999999999</v>
      </c>
      <c r="F4214">
        <v>0.92</v>
      </c>
      <c r="G4214">
        <v>40.606125483404803</v>
      </c>
      <c r="H4214">
        <v>32.457547894725799</v>
      </c>
      <c r="I4214">
        <v>17.300837801859402</v>
      </c>
      <c r="J4214">
        <v>30.367778980553599</v>
      </c>
      <c r="K4214">
        <v>0.73624424185578796</v>
      </c>
      <c r="L4214">
        <v>0.70288171611158601</v>
      </c>
      <c r="M4214">
        <v>84.528279338518104</v>
      </c>
      <c r="N4214">
        <v>1.4203442845587599</v>
      </c>
      <c r="O4214">
        <v>33.695652173912997</v>
      </c>
      <c r="P4214">
        <v>91.6666666666666</v>
      </c>
      <c r="Q4214">
        <v>9.9649802076753002E-2</v>
      </c>
    </row>
    <row r="4215" spans="1:17" hidden="1" x14ac:dyDescent="0.3">
      <c r="A4215" t="s">
        <v>8662</v>
      </c>
      <c r="B4215" t="s">
        <v>8663</v>
      </c>
      <c r="C4215" t="str">
        <f>IFERROR(VLOOKUP(Table1[[#This Row],[Ticker]],[1]!Table2[[Symbol]:[Industry]],2,FALSE),"-")</f>
        <v>-</v>
      </c>
      <c r="D4215" t="s">
        <v>113</v>
      </c>
      <c r="E4215">
        <v>15.311999999999999</v>
      </c>
      <c r="F4215">
        <v>17.829999999999998</v>
      </c>
      <c r="G4215">
        <v>-49.6294134262913</v>
      </c>
      <c r="H4215">
        <v>-6.77086385937542</v>
      </c>
      <c r="I4215">
        <v>-39.712040805343001</v>
      </c>
      <c r="J4215">
        <v>-4.63324670722701</v>
      </c>
      <c r="K4215">
        <v>19.3633995918997</v>
      </c>
      <c r="L4215">
        <v>21.449139749345701</v>
      </c>
      <c r="M4215">
        <v>26.070673100225601</v>
      </c>
      <c r="N4215">
        <v>1.53907648383023</v>
      </c>
      <c r="O4215">
        <v>106.842400448682</v>
      </c>
      <c r="P4215">
        <v>4.8823529411764701</v>
      </c>
      <c r="Q4215">
        <v>1.7605336488855001E-2</v>
      </c>
    </row>
    <row r="4216" spans="1:17" hidden="1" x14ac:dyDescent="0.3">
      <c r="A4216" t="s">
        <v>8664</v>
      </c>
      <c r="B4216" t="s">
        <v>8665</v>
      </c>
      <c r="C4216" t="str">
        <f>IFERROR(VLOOKUP(Table1[[#This Row],[Ticker]],[1]!Table2[[Symbol]:[Industry]],2,FALSE),"-")</f>
        <v>-</v>
      </c>
      <c r="D4216" t="s">
        <v>740</v>
      </c>
      <c r="E4216">
        <v>15.265955</v>
      </c>
      <c r="F4216">
        <v>30</v>
      </c>
      <c r="G4216">
        <v>-37.964979281090301</v>
      </c>
      <c r="H4216">
        <v>-2.5424521052741</v>
      </c>
      <c r="I4216">
        <v>-23.218642717621101</v>
      </c>
      <c r="J4216">
        <v>-2.8057370011815101</v>
      </c>
      <c r="K4216">
        <v>30.3059887248187</v>
      </c>
      <c r="L4216">
        <v>31.3604574197891</v>
      </c>
      <c r="M4216">
        <v>43.2670405974335</v>
      </c>
      <c r="N4216">
        <v>1.52154195011337</v>
      </c>
      <c r="O4216">
        <v>43.1</v>
      </c>
      <c r="P4216">
        <v>19.047619047619001</v>
      </c>
    </row>
    <row r="4217" spans="1:17" hidden="1" x14ac:dyDescent="0.3">
      <c r="A4217" t="s">
        <v>8666</v>
      </c>
      <c r="B4217" t="s">
        <v>8667</v>
      </c>
      <c r="C4217" t="str">
        <f>IFERROR(VLOOKUP(Table1[[#This Row],[Ticker]],[1]!Table2[[Symbol]:[Industry]],2,FALSE),"-")</f>
        <v>-</v>
      </c>
      <c r="D4217" t="s">
        <v>528</v>
      </c>
      <c r="E4217">
        <v>15.257431199999999</v>
      </c>
      <c r="F4217">
        <v>10.93</v>
      </c>
      <c r="G4217">
        <v>-32.5222520044032</v>
      </c>
      <c r="H4217">
        <v>6.5426121875053198</v>
      </c>
      <c r="I4217">
        <v>-25.553989704507799</v>
      </c>
      <c r="J4217">
        <v>0.73710227336506595</v>
      </c>
      <c r="K4217">
        <v>10.405459428409699</v>
      </c>
      <c r="L4217">
        <v>11.1178957288157</v>
      </c>
      <c r="M4217">
        <v>59.033980489189901</v>
      </c>
      <c r="N4217">
        <v>1.3949983919879501</v>
      </c>
      <c r="O4217">
        <v>53.796889295516898</v>
      </c>
      <c r="P4217">
        <v>26.945412311265901</v>
      </c>
      <c r="Q4217">
        <v>2.7448710545673001E-2</v>
      </c>
    </row>
    <row r="4218" spans="1:17" hidden="1" x14ac:dyDescent="0.3">
      <c r="A4218" t="s">
        <v>8668</v>
      </c>
      <c r="B4218" t="s">
        <v>8669</v>
      </c>
      <c r="C4218" t="str">
        <f>IFERROR(VLOOKUP(Table1[[#This Row],[Ticker]],[1]!Table2[[Symbol]:[Industry]],2,FALSE),"-")</f>
        <v>-</v>
      </c>
      <c r="D4218" t="s">
        <v>743</v>
      </c>
      <c r="E4218">
        <v>15.224317124999899</v>
      </c>
      <c r="F4218">
        <v>26.65</v>
      </c>
      <c r="G4218">
        <v>6.8513208438580104</v>
      </c>
      <c r="H4218">
        <v>-0.76180367568950302</v>
      </c>
      <c r="I4218">
        <v>3.16980158455558</v>
      </c>
      <c r="J4218">
        <v>-0.87270808185122795</v>
      </c>
      <c r="K4218">
        <v>25.74418436885</v>
      </c>
      <c r="L4218">
        <v>23.663752020933799</v>
      </c>
      <c r="M4218">
        <v>59.890528015670299</v>
      </c>
      <c r="N4218">
        <v>0.55594335120044502</v>
      </c>
      <c r="O4218">
        <v>3.9399624765478398</v>
      </c>
      <c r="P4218">
        <v>40.930724484399697</v>
      </c>
    </row>
    <row r="4219" spans="1:17" hidden="1" x14ac:dyDescent="0.3">
      <c r="A4219" t="s">
        <v>8670</v>
      </c>
      <c r="B4219" t="s">
        <v>8671</v>
      </c>
      <c r="C4219" t="str">
        <f>IFERROR(VLOOKUP(Table1[[#This Row],[Ticker]],[1]!Table2[[Symbol]:[Industry]],2,FALSE),"-")</f>
        <v>-</v>
      </c>
      <c r="D4219" t="s">
        <v>743</v>
      </c>
      <c r="E4219">
        <v>15.1879762019999</v>
      </c>
      <c r="F4219">
        <v>168.04</v>
      </c>
      <c r="G4219">
        <v>20.110888898264601</v>
      </c>
      <c r="H4219">
        <v>1.3421275416373699</v>
      </c>
      <c r="I4219">
        <v>6.7382665171418097</v>
      </c>
      <c r="J4219">
        <v>0.41421082141531801</v>
      </c>
      <c r="K4219">
        <v>161.99201989444001</v>
      </c>
      <c r="L4219">
        <v>144.37740138179799</v>
      </c>
      <c r="M4219">
        <v>55.3773054855941</v>
      </c>
      <c r="N4219">
        <v>1.0026127925992701</v>
      </c>
      <c r="O4219">
        <v>3.3384908355153602</v>
      </c>
      <c r="P4219">
        <v>53.335158317364701</v>
      </c>
    </row>
    <row r="4220" spans="1:17" hidden="1" x14ac:dyDescent="0.3">
      <c r="A4220" t="s">
        <v>8672</v>
      </c>
      <c r="B4220" t="s">
        <v>8673</v>
      </c>
      <c r="C4220" t="str">
        <f>IFERROR(VLOOKUP(Table1[[#This Row],[Ticker]],[1]!Table2[[Symbol]:[Industry]],2,FALSE),"-")</f>
        <v>-</v>
      </c>
      <c r="D4220" t="s">
        <v>412</v>
      </c>
      <c r="E4220">
        <v>15.187872</v>
      </c>
      <c r="F4220">
        <v>15.74</v>
      </c>
      <c r="G4220">
        <v>-33.436215511200402</v>
      </c>
      <c r="H4220">
        <v>9.3269172640952398</v>
      </c>
      <c r="I4220">
        <v>-15.3824387710031</v>
      </c>
      <c r="J4220">
        <v>3.27834323782829</v>
      </c>
      <c r="K4220">
        <v>15.3161373394585</v>
      </c>
      <c r="L4220">
        <v>15.4898644452536</v>
      </c>
      <c r="M4220">
        <v>61.555347079837297</v>
      </c>
      <c r="N4220">
        <v>1.4345460593072199</v>
      </c>
      <c r="O4220">
        <v>44.5362134688691</v>
      </c>
      <c r="P4220">
        <v>23.064894448788099</v>
      </c>
      <c r="Q4220">
        <v>-2.0771331751125E-2</v>
      </c>
    </row>
    <row r="4221" spans="1:17" hidden="1" x14ac:dyDescent="0.3">
      <c r="A4221" t="s">
        <v>8674</v>
      </c>
      <c r="B4221" t="s">
        <v>8675</v>
      </c>
      <c r="C4221" t="str">
        <f>IFERROR(VLOOKUP(Table1[[#This Row],[Ticker]],[1]!Table2[[Symbol]:[Industry]],2,FALSE),"-")</f>
        <v>-</v>
      </c>
      <c r="E4221">
        <v>15.114591359999899</v>
      </c>
      <c r="F4221">
        <v>136.21</v>
      </c>
      <c r="G4221">
        <v>2406.7348240143301</v>
      </c>
      <c r="H4221">
        <v>50.512945997737603</v>
      </c>
      <c r="I4221">
        <v>754.55849086308297</v>
      </c>
      <c r="J4221">
        <v>9.2336877446652394</v>
      </c>
      <c r="K4221">
        <v>92.170051718382794</v>
      </c>
      <c r="L4221">
        <v>45.531228349056001</v>
      </c>
      <c r="M4221">
        <v>100</v>
      </c>
      <c r="N4221">
        <v>1.73170070527694</v>
      </c>
      <c r="O4221">
        <v>0</v>
      </c>
      <c r="P4221">
        <v>2436.4990689012998</v>
      </c>
    </row>
    <row r="4222" spans="1:17" hidden="1" x14ac:dyDescent="0.3">
      <c r="A4222" t="s">
        <v>8676</v>
      </c>
      <c r="B4222" t="s">
        <v>8677</v>
      </c>
      <c r="C4222" t="str">
        <f>IFERROR(VLOOKUP(Table1[[#This Row],[Ticker]],[1]!Table2[[Symbol]:[Industry]],2,FALSE),"-")</f>
        <v>-</v>
      </c>
      <c r="D4222" t="s">
        <v>27</v>
      </c>
      <c r="E4222">
        <v>15.102425</v>
      </c>
      <c r="F4222">
        <v>74.95</v>
      </c>
      <c r="G4222">
        <v>-66.860342243239003</v>
      </c>
      <c r="H4222">
        <v>-8.3449212410765696</v>
      </c>
      <c r="I4222">
        <v>-30.150142590297399</v>
      </c>
      <c r="J4222">
        <v>3.5397006152058301</v>
      </c>
      <c r="K4222">
        <v>80.767287382582495</v>
      </c>
      <c r="L4222">
        <v>101.964633663204</v>
      </c>
      <c r="M4222">
        <v>42.2828846668274</v>
      </c>
      <c r="N4222">
        <v>0.83018867924528295</v>
      </c>
      <c r="O4222">
        <v>59.0393595730486</v>
      </c>
      <c r="P4222">
        <v>7.6867816091954202</v>
      </c>
      <c r="Q4222">
        <v>-0.130244562843251</v>
      </c>
    </row>
    <row r="4223" spans="1:17" hidden="1" x14ac:dyDescent="0.3">
      <c r="A4223" t="s">
        <v>8678</v>
      </c>
      <c r="B4223" t="s">
        <v>8679</v>
      </c>
      <c r="C4223" t="str">
        <f>IFERROR(VLOOKUP(Table1[[#This Row],[Ticker]],[1]!Table2[[Symbol]:[Industry]],2,FALSE),"-")</f>
        <v>-</v>
      </c>
      <c r="D4223" t="s">
        <v>528</v>
      </c>
      <c r="E4223">
        <v>15.06683868</v>
      </c>
      <c r="F4223">
        <v>468.65</v>
      </c>
      <c r="G4223">
        <v>47.788321887044702</v>
      </c>
      <c r="H4223">
        <v>4.0962264151956402</v>
      </c>
      <c r="I4223">
        <v>-24.5625162354076</v>
      </c>
      <c r="J4223">
        <v>-2.1226090031140799</v>
      </c>
      <c r="K4223">
        <v>469.742801759972</v>
      </c>
      <c r="L4223">
        <v>437.85862344173802</v>
      </c>
      <c r="M4223">
        <v>51.608165118181198</v>
      </c>
      <c r="N4223">
        <v>1.3110690308142501</v>
      </c>
      <c r="O4223">
        <v>31.174650592126302</v>
      </c>
      <c r="P4223">
        <v>80.945945945945894</v>
      </c>
      <c r="Q4223">
        <v>6.3155958092464007E-2</v>
      </c>
    </row>
    <row r="4224" spans="1:17" hidden="1" x14ac:dyDescent="0.3">
      <c r="A4224" t="s">
        <v>8680</v>
      </c>
      <c r="B4224" t="s">
        <v>8681</v>
      </c>
      <c r="C4224" t="str">
        <f>IFERROR(VLOOKUP(Table1[[#This Row],[Ticker]],[1]!Table2[[Symbol]:[Industry]],2,FALSE),"-")</f>
        <v>-</v>
      </c>
      <c r="D4224" t="s">
        <v>5878</v>
      </c>
      <c r="E4224">
        <v>15.025919999999999</v>
      </c>
      <c r="F4224">
        <v>85.79</v>
      </c>
      <c r="G4224">
        <v>5.9794259991104699</v>
      </c>
      <c r="H4224">
        <v>19.572393833101199</v>
      </c>
      <c r="I4224">
        <v>-6.8902336267120097</v>
      </c>
      <c r="J4224">
        <v>3.8609296654851399</v>
      </c>
      <c r="K4224">
        <v>80.049096235180698</v>
      </c>
      <c r="L4224">
        <v>75.850177287172698</v>
      </c>
      <c r="M4224">
        <v>99.3295850841169</v>
      </c>
      <c r="N4224">
        <v>1.7391304347826</v>
      </c>
      <c r="O4224">
        <v>5.2570229630492804</v>
      </c>
      <c r="P4224">
        <v>35.743670886075897</v>
      </c>
    </row>
    <row r="4225" spans="1:17" hidden="1" x14ac:dyDescent="0.3">
      <c r="A4225" t="s">
        <v>8682</v>
      </c>
      <c r="B4225" t="s">
        <v>8683</v>
      </c>
      <c r="C4225" t="str">
        <f>IFERROR(VLOOKUP(Table1[[#This Row],[Ticker]],[1]!Table2[[Symbol]:[Industry]],2,FALSE),"-")</f>
        <v>-</v>
      </c>
      <c r="D4225" t="s">
        <v>971</v>
      </c>
      <c r="E4225">
        <v>15.019111155999999</v>
      </c>
      <c r="F4225">
        <v>25.06</v>
      </c>
      <c r="G4225">
        <v>-32.782820738358602</v>
      </c>
      <c r="H4225">
        <v>-1.99354990966532</v>
      </c>
      <c r="I4225">
        <v>-26.043375102986101</v>
      </c>
      <c r="J4225">
        <v>-1.6611586879285001</v>
      </c>
      <c r="K4225">
        <v>25.170521270553898</v>
      </c>
      <c r="L4225">
        <v>25.758054231812</v>
      </c>
      <c r="M4225">
        <v>46.738635561836503</v>
      </c>
      <c r="N4225">
        <v>0.66889124711757397</v>
      </c>
      <c r="O4225">
        <v>56.424581005586603</v>
      </c>
      <c r="P4225">
        <v>31.479538300104899</v>
      </c>
      <c r="Q4225">
        <v>0.11406041589445701</v>
      </c>
    </row>
    <row r="4226" spans="1:17" hidden="1" x14ac:dyDescent="0.3">
      <c r="A4226" t="s">
        <v>8684</v>
      </c>
      <c r="B4226" t="s">
        <v>8685</v>
      </c>
      <c r="C4226" t="str">
        <f>IFERROR(VLOOKUP(Table1[[#This Row],[Ticker]],[1]!Table2[[Symbol]:[Industry]],2,FALSE),"-")</f>
        <v>-</v>
      </c>
      <c r="D4226" t="s">
        <v>46</v>
      </c>
      <c r="E4226">
        <v>14.982549000000001</v>
      </c>
      <c r="F4226">
        <v>534.9</v>
      </c>
      <c r="G4226">
        <v>2.7187272492574199</v>
      </c>
      <c r="H4226">
        <v>-7.0336801754495397</v>
      </c>
      <c r="I4226">
        <v>1.42638173297689</v>
      </c>
      <c r="J4226">
        <v>-2.0743421189393398</v>
      </c>
      <c r="K4226">
        <v>533.59842095773001</v>
      </c>
      <c r="L4226">
        <v>471.99327689566098</v>
      </c>
      <c r="M4226">
        <v>52.3846391802536</v>
      </c>
      <c r="N4226">
        <v>0.75308641975308599</v>
      </c>
      <c r="O4226">
        <v>17.582725743129501</v>
      </c>
      <c r="P4226">
        <v>81.506616898540798</v>
      </c>
    </row>
    <row r="4227" spans="1:17" hidden="1" x14ac:dyDescent="0.3">
      <c r="A4227" t="s">
        <v>8686</v>
      </c>
      <c r="B4227" t="s">
        <v>8687</v>
      </c>
      <c r="C4227" t="str">
        <f>IFERROR(VLOOKUP(Table1[[#This Row],[Ticker]],[1]!Table2[[Symbol]:[Industry]],2,FALSE),"-")</f>
        <v>-</v>
      </c>
      <c r="D4227" t="s">
        <v>139</v>
      </c>
      <c r="E4227">
        <v>14.89483834</v>
      </c>
      <c r="F4227">
        <v>36.799999999999997</v>
      </c>
      <c r="G4227">
        <v>304.19801926397702</v>
      </c>
      <c r="H4227">
        <v>-9.6685957373686797</v>
      </c>
      <c r="I4227">
        <v>319.83453052423101</v>
      </c>
      <c r="J4227">
        <v>-6.9815979172631097</v>
      </c>
      <c r="K4227">
        <v>28.848549019607798</v>
      </c>
      <c r="M4227">
        <v>21.738300975373399</v>
      </c>
      <c r="O4227">
        <v>23.2336956521739</v>
      </c>
      <c r="P4227">
        <v>333.96226415094299</v>
      </c>
    </row>
    <row r="4228" spans="1:17" hidden="1" x14ac:dyDescent="0.3">
      <c r="A4228" t="s">
        <v>8688</v>
      </c>
      <c r="B4228" t="s">
        <v>8689</v>
      </c>
      <c r="C4228" t="str">
        <f>IFERROR(VLOOKUP(Table1[[#This Row],[Ticker]],[1]!Table2[[Symbol]:[Industry]],2,FALSE),"-")</f>
        <v>-</v>
      </c>
      <c r="D4228" t="s">
        <v>72</v>
      </c>
      <c r="E4228">
        <v>14.82516</v>
      </c>
      <c r="F4228">
        <v>2.5099999999999998</v>
      </c>
      <c r="G4228">
        <v>-33.595662511486502</v>
      </c>
      <c r="H4228">
        <v>3.1402788184206498</v>
      </c>
      <c r="I4228">
        <v>23.0307363186431</v>
      </c>
      <c r="J4228">
        <v>-1.90535385941906</v>
      </c>
      <c r="K4228">
        <v>2.4738842809539898</v>
      </c>
      <c r="L4228">
        <v>2.4597740238432602</v>
      </c>
      <c r="M4228">
        <v>57.809628788892297</v>
      </c>
      <c r="N4228">
        <v>1.7927142369625899</v>
      </c>
      <c r="O4228">
        <v>87.250996015936295</v>
      </c>
      <c r="P4228">
        <v>96.093749999999901</v>
      </c>
      <c r="Q4228">
        <v>-5.6855866476980002E-2</v>
      </c>
    </row>
    <row r="4229" spans="1:17" hidden="1" x14ac:dyDescent="0.3">
      <c r="A4229" t="s">
        <v>8690</v>
      </c>
      <c r="B4229" t="s">
        <v>8691</v>
      </c>
      <c r="C4229" t="str">
        <f>IFERROR(VLOOKUP(Table1[[#This Row],[Ticker]],[1]!Table2[[Symbol]:[Industry]],2,FALSE),"-")</f>
        <v>-</v>
      </c>
      <c r="D4229" t="s">
        <v>54</v>
      </c>
      <c r="E4229">
        <v>14.824260000000001</v>
      </c>
      <c r="F4229">
        <v>24</v>
      </c>
      <c r="G4229">
        <v>66.957066588444306</v>
      </c>
      <c r="H4229">
        <v>11.3691125205762</v>
      </c>
      <c r="I4229">
        <v>-9.5981169019733503</v>
      </c>
      <c r="J4229">
        <v>-3.6981254526250802</v>
      </c>
      <c r="K4229">
        <v>22.970118357809501</v>
      </c>
      <c r="L4229">
        <v>20.206495113476699</v>
      </c>
      <c r="M4229">
        <v>52.553177562012202</v>
      </c>
      <c r="N4229">
        <v>1.0997820684381501</v>
      </c>
      <c r="O4229">
        <v>13.2916666666666</v>
      </c>
      <c r="P4229">
        <v>96.721311475409806</v>
      </c>
      <c r="Q4229">
        <v>7.1514986523811996E-2</v>
      </c>
    </row>
    <row r="4230" spans="1:17" hidden="1" x14ac:dyDescent="0.3">
      <c r="A4230" t="s">
        <v>8692</v>
      </c>
      <c r="B4230" t="s">
        <v>8693</v>
      </c>
      <c r="C4230" t="str">
        <f>IFERROR(VLOOKUP(Table1[[#This Row],[Ticker]],[1]!Table2[[Symbol]:[Industry]],2,FALSE),"-")</f>
        <v>-</v>
      </c>
      <c r="D4230" t="s">
        <v>561</v>
      </c>
      <c r="E4230">
        <v>14.811978</v>
      </c>
      <c r="F4230">
        <v>19.75</v>
      </c>
      <c r="G4230">
        <v>114.364308883121</v>
      </c>
      <c r="H4230">
        <v>10.7494314497673</v>
      </c>
      <c r="I4230">
        <v>70.451705625624399</v>
      </c>
      <c r="J4230">
        <v>5.4907639196287903</v>
      </c>
      <c r="K4230">
        <v>17.132580604676701</v>
      </c>
      <c r="L4230">
        <v>13.028783234459899</v>
      </c>
      <c r="M4230">
        <v>57.5859139632554</v>
      </c>
      <c r="N4230">
        <v>0.620105851658591</v>
      </c>
      <c r="O4230">
        <v>6.0253164556962098</v>
      </c>
      <c r="P4230">
        <v>222.18597063621499</v>
      </c>
      <c r="Q4230">
        <v>9.5400178906715996E-2</v>
      </c>
    </row>
    <row r="4231" spans="1:17" hidden="1" x14ac:dyDescent="0.3">
      <c r="A4231" t="s">
        <v>8694</v>
      </c>
      <c r="B4231" t="s">
        <v>8695</v>
      </c>
      <c r="C4231" t="str">
        <f>IFERROR(VLOOKUP(Table1[[#This Row],[Ticker]],[1]!Table2[[Symbol]:[Industry]],2,FALSE),"-")</f>
        <v>-</v>
      </c>
      <c r="D4231" t="s">
        <v>7743</v>
      </c>
      <c r="E4231">
        <v>14.774211094999901</v>
      </c>
      <c r="F4231">
        <v>35.630000000000003</v>
      </c>
      <c r="G4231">
        <v>6.9062576063218302</v>
      </c>
      <c r="H4231">
        <v>-14.9789676951165</v>
      </c>
      <c r="I4231">
        <v>-28.581515139316998</v>
      </c>
      <c r="J4231">
        <v>-5.9480470911271803</v>
      </c>
      <c r="K4231">
        <v>35.6934413967521</v>
      </c>
      <c r="L4231">
        <v>34.822077514275897</v>
      </c>
      <c r="M4231">
        <v>12.9053695593638</v>
      </c>
      <c r="N4231">
        <v>0.30499999999999999</v>
      </c>
      <c r="O4231">
        <v>55.571147909065303</v>
      </c>
      <c r="P4231">
        <v>69.6666666666666</v>
      </c>
      <c r="Q4231">
        <v>0.106488649235712</v>
      </c>
    </row>
    <row r="4232" spans="1:17" hidden="1" x14ac:dyDescent="0.3">
      <c r="A4232" t="s">
        <v>8696</v>
      </c>
      <c r="B4232" t="s">
        <v>8697</v>
      </c>
      <c r="C4232" t="str">
        <f>IFERROR(VLOOKUP(Table1[[#This Row],[Ticker]],[1]!Table2[[Symbol]:[Industry]],2,FALSE),"-")</f>
        <v>-</v>
      </c>
      <c r="D4232" t="s">
        <v>577</v>
      </c>
      <c r="E4232">
        <v>14.76736</v>
      </c>
      <c r="F4232">
        <v>4.1900000000000004</v>
      </c>
      <c r="G4232">
        <v>-27.8177728675007</v>
      </c>
      <c r="H4232">
        <v>2.8742145613925598</v>
      </c>
      <c r="I4232">
        <v>-8.3196528186311998</v>
      </c>
      <c r="J4232">
        <v>-3.4920115109854302</v>
      </c>
      <c r="K4232">
        <v>4.2337991017111198</v>
      </c>
      <c r="L4232">
        <v>4.1944134575177996</v>
      </c>
      <c r="M4232">
        <v>41.087908900764702</v>
      </c>
      <c r="N4232">
        <v>0.660149675123479</v>
      </c>
      <c r="O4232">
        <v>56.801909307875803</v>
      </c>
      <c r="P4232">
        <v>17.366946778711501</v>
      </c>
      <c r="Q4232">
        <v>4.6707277520000999E-2</v>
      </c>
    </row>
    <row r="4233" spans="1:17" hidden="1" x14ac:dyDescent="0.3">
      <c r="A4233" t="s">
        <v>8698</v>
      </c>
      <c r="B4233" t="s">
        <v>8699</v>
      </c>
      <c r="C4233" t="str">
        <f>IFERROR(VLOOKUP(Table1[[#This Row],[Ticker]],[1]!Table2[[Symbol]:[Industry]],2,FALSE),"-")</f>
        <v>-</v>
      </c>
      <c r="D4233" t="s">
        <v>632</v>
      </c>
      <c r="E4233">
        <v>14.701000000000001</v>
      </c>
      <c r="F4233">
        <v>9.83</v>
      </c>
      <c r="G4233">
        <v>73.755423850094502</v>
      </c>
      <c r="H4233">
        <v>-4.2825990658619402</v>
      </c>
      <c r="I4233">
        <v>13.8670580399546</v>
      </c>
      <c r="J4233">
        <v>8.4063842109396898</v>
      </c>
      <c r="K4233">
        <v>9.9619934077926402</v>
      </c>
      <c r="L4233">
        <v>9.0169327162458401</v>
      </c>
      <c r="M4233">
        <v>71.204044347090502</v>
      </c>
      <c r="N4233">
        <v>0.52292466915084801</v>
      </c>
      <c r="O4233">
        <v>73.448626653102707</v>
      </c>
      <c r="P4233">
        <v>116.997792494481</v>
      </c>
      <c r="Q4233">
        <v>0.105081242198548</v>
      </c>
    </row>
    <row r="4234" spans="1:17" hidden="1" x14ac:dyDescent="0.3">
      <c r="A4234" t="s">
        <v>8700</v>
      </c>
      <c r="B4234" t="s">
        <v>8701</v>
      </c>
      <c r="C4234" t="str">
        <f>IFERROR(VLOOKUP(Table1[[#This Row],[Ticker]],[1]!Table2[[Symbol]:[Industry]],2,FALSE),"-")</f>
        <v>-</v>
      </c>
      <c r="D4234" t="s">
        <v>5307</v>
      </c>
      <c r="E4234">
        <v>14.670999999999999</v>
      </c>
      <c r="F4234">
        <v>8.89</v>
      </c>
      <c r="G4234">
        <v>-54.869552384859297</v>
      </c>
      <c r="H4234">
        <v>3.85722427013043</v>
      </c>
      <c r="I4234">
        <v>-28.316922815901201</v>
      </c>
      <c r="J4234">
        <v>-5.7799543124154003</v>
      </c>
      <c r="K4234">
        <v>8.5090263546130096</v>
      </c>
      <c r="L4234">
        <v>9.4559818142258099</v>
      </c>
      <c r="M4234">
        <v>50.085250572836102</v>
      </c>
      <c r="N4234">
        <v>1.2221851043866501</v>
      </c>
      <c r="O4234">
        <v>50.168728908886301</v>
      </c>
      <c r="P4234">
        <v>18.533333333333299</v>
      </c>
      <c r="Q4234">
        <v>7.6881368010355999E-2</v>
      </c>
    </row>
    <row r="4235" spans="1:17" hidden="1" x14ac:dyDescent="0.3">
      <c r="A4235" t="s">
        <v>8702</v>
      </c>
      <c r="B4235" t="s">
        <v>8703</v>
      </c>
      <c r="C4235" t="str">
        <f>IFERROR(VLOOKUP(Table1[[#This Row],[Ticker]],[1]!Table2[[Symbol]:[Industry]],2,FALSE),"-")</f>
        <v>-</v>
      </c>
      <c r="D4235" t="s">
        <v>1389</v>
      </c>
      <c r="E4235">
        <v>14.6622</v>
      </c>
      <c r="F4235">
        <v>100</v>
      </c>
      <c r="G4235">
        <v>-15.4785306012511</v>
      </c>
      <c r="H4235">
        <v>1.80068514962785</v>
      </c>
      <c r="I4235">
        <v>-44.514089352434198</v>
      </c>
      <c r="J4235">
        <v>6.8300018304336003</v>
      </c>
      <c r="K4235">
        <v>102.715072992687</v>
      </c>
      <c r="L4235">
        <v>107.53585248342701</v>
      </c>
      <c r="M4235">
        <v>64.701009533992405</v>
      </c>
      <c r="N4235">
        <v>0.99253731343283502</v>
      </c>
      <c r="O4235">
        <v>68.919999999999902</v>
      </c>
      <c r="P4235">
        <v>25</v>
      </c>
      <c r="Q4235">
        <v>-1.315555741806E-3</v>
      </c>
    </row>
    <row r="4236" spans="1:17" hidden="1" x14ac:dyDescent="0.3">
      <c r="A4236" t="s">
        <v>8704</v>
      </c>
      <c r="B4236" t="s">
        <v>8705</v>
      </c>
      <c r="C4236" t="str">
        <f>IFERROR(VLOOKUP(Table1[[#This Row],[Ticker]],[1]!Table2[[Symbol]:[Industry]],2,FALSE),"-")</f>
        <v>-</v>
      </c>
      <c r="D4236" t="s">
        <v>528</v>
      </c>
      <c r="E4236">
        <v>14.631064</v>
      </c>
      <c r="F4236">
        <v>27.13</v>
      </c>
      <c r="G4236">
        <v>531.94307218620497</v>
      </c>
      <c r="H4236">
        <v>44.320721111610901</v>
      </c>
      <c r="I4236">
        <v>280.20366172212499</v>
      </c>
      <c r="J4236">
        <v>9.2343736488876296</v>
      </c>
      <c r="K4236">
        <v>18.1496018144461</v>
      </c>
      <c r="L4236">
        <v>10.3007374026206</v>
      </c>
      <c r="M4236">
        <v>99.997031312195503</v>
      </c>
      <c r="N4236">
        <v>0.93855210162139802</v>
      </c>
      <c r="O4236">
        <v>0</v>
      </c>
      <c r="P4236">
        <v>651.52354570637101</v>
      </c>
    </row>
    <row r="4237" spans="1:17" hidden="1" x14ac:dyDescent="0.3">
      <c r="A4237" t="s">
        <v>8706</v>
      </c>
      <c r="B4237" t="s">
        <v>8707</v>
      </c>
      <c r="C4237" t="str">
        <f>IFERROR(VLOOKUP(Table1[[#This Row],[Ticker]],[1]!Table2[[Symbol]:[Industry]],2,FALSE),"-")</f>
        <v>-</v>
      </c>
      <c r="D4237" t="s">
        <v>226</v>
      </c>
      <c r="E4237">
        <v>14.546146368</v>
      </c>
      <c r="F4237">
        <v>52.39</v>
      </c>
      <c r="G4237">
        <v>39.2357551130345</v>
      </c>
      <c r="H4237">
        <v>-1.1612822029774399</v>
      </c>
      <c r="I4237">
        <v>-16.293933439970601</v>
      </c>
      <c r="J4237">
        <v>8.0750218064065606</v>
      </c>
      <c r="K4237">
        <v>53.659123470189797</v>
      </c>
      <c r="L4237">
        <v>54.794777945703999</v>
      </c>
      <c r="M4237">
        <v>75.248840975617</v>
      </c>
      <c r="N4237">
        <v>0.40305569451392298</v>
      </c>
      <c r="O4237">
        <v>112.29242221798</v>
      </c>
      <c r="P4237">
        <v>86.308677098150696</v>
      </c>
      <c r="Q4237">
        <v>9.8499491446707998E-2</v>
      </c>
    </row>
    <row r="4238" spans="1:17" hidden="1" x14ac:dyDescent="0.3">
      <c r="A4238" t="s">
        <v>8708</v>
      </c>
      <c r="B4238" t="s">
        <v>8709</v>
      </c>
      <c r="C4238" t="str">
        <f>IFERROR(VLOOKUP(Table1[[#This Row],[Ticker]],[1]!Table2[[Symbol]:[Industry]],2,FALSE),"-")</f>
        <v>-</v>
      </c>
      <c r="D4238" t="s">
        <v>21</v>
      </c>
      <c r="E4238">
        <v>14.4649</v>
      </c>
      <c r="F4238">
        <v>79</v>
      </c>
      <c r="G4238">
        <v>15.2697187627499</v>
      </c>
      <c r="H4238">
        <v>-15.0062202212161</v>
      </c>
      <c r="I4238">
        <v>20.3403514796709</v>
      </c>
      <c r="J4238">
        <v>-14.658501095324899</v>
      </c>
      <c r="K4238">
        <v>87.202771849997703</v>
      </c>
      <c r="L4238">
        <v>74.994382804947804</v>
      </c>
      <c r="M4238">
        <v>35.5949670551826</v>
      </c>
      <c r="N4238">
        <v>1.9055247661932799</v>
      </c>
      <c r="O4238">
        <v>57.582278481012601</v>
      </c>
      <c r="P4238">
        <v>74.354447141911194</v>
      </c>
      <c r="Q4238">
        <v>7.2708569460077005E-2</v>
      </c>
    </row>
    <row r="4239" spans="1:17" hidden="1" x14ac:dyDescent="0.3">
      <c r="A4239" t="s">
        <v>8710</v>
      </c>
      <c r="B4239" t="s">
        <v>8711</v>
      </c>
      <c r="C4239" t="str">
        <f>IFERROR(VLOOKUP(Table1[[#This Row],[Ticker]],[1]!Table2[[Symbol]:[Industry]],2,FALSE),"-")</f>
        <v>-</v>
      </c>
      <c r="D4239" t="s">
        <v>92</v>
      </c>
      <c r="E4239">
        <v>14.463745866673699</v>
      </c>
      <c r="F4239">
        <v>43</v>
      </c>
      <c r="M4239" s="1">
        <v>9.8126000000000006E-11</v>
      </c>
      <c r="N4239">
        <v>1</v>
      </c>
    </row>
    <row r="4240" spans="1:17" hidden="1" x14ac:dyDescent="0.3">
      <c r="A4240" t="s">
        <v>8712</v>
      </c>
      <c r="B4240" t="s">
        <v>8713</v>
      </c>
      <c r="C4240" t="str">
        <f>IFERROR(VLOOKUP(Table1[[#This Row],[Ticker]],[1]!Table2[[Symbol]:[Industry]],2,FALSE),"-")</f>
        <v>-</v>
      </c>
      <c r="D4240" t="s">
        <v>402</v>
      </c>
      <c r="E4240">
        <v>14.413909</v>
      </c>
      <c r="F4240">
        <v>82.45</v>
      </c>
      <c r="G4240">
        <v>-19.9041516158129</v>
      </c>
      <c r="H4240">
        <v>4.2207217451310598E-2</v>
      </c>
      <c r="I4240">
        <v>-4.1944002933786804</v>
      </c>
      <c r="K4240">
        <v>79.103602502210194</v>
      </c>
      <c r="L4240">
        <v>81.751516601965704</v>
      </c>
      <c r="M4240">
        <v>56.680768442663599</v>
      </c>
      <c r="N4240">
        <v>0.86440677966101698</v>
      </c>
      <c r="O4240">
        <v>17.647058823529399</v>
      </c>
      <c r="P4240">
        <v>36.280991735537199</v>
      </c>
    </row>
    <row r="4241" spans="1:17" hidden="1" x14ac:dyDescent="0.3">
      <c r="A4241" t="s">
        <v>8714</v>
      </c>
      <c r="B4241" t="s">
        <v>8715</v>
      </c>
      <c r="C4241" t="str">
        <f>IFERROR(VLOOKUP(Table1[[#This Row],[Ticker]],[1]!Table2[[Symbol]:[Industry]],2,FALSE),"-")</f>
        <v>-</v>
      </c>
      <c r="D4241" t="s">
        <v>51</v>
      </c>
      <c r="E4241">
        <v>14.4110087</v>
      </c>
      <c r="F4241">
        <v>14.8</v>
      </c>
      <c r="G4241">
        <v>-5.2898966952077</v>
      </c>
      <c r="H4241">
        <v>11.5267106612365</v>
      </c>
      <c r="I4241">
        <v>-38.6175295450793</v>
      </c>
      <c r="J4241">
        <v>5.6016704062258897</v>
      </c>
      <c r="K4241">
        <v>13.428098955961699</v>
      </c>
      <c r="L4241">
        <v>13.809515100286401</v>
      </c>
      <c r="M4241">
        <v>63.846067960872098</v>
      </c>
      <c r="N4241">
        <v>2.0294394951030301</v>
      </c>
      <c r="O4241">
        <v>85.878378378378301</v>
      </c>
      <c r="P4241">
        <v>40.151515151515099</v>
      </c>
      <c r="Q4241">
        <v>7.2279564296894999E-2</v>
      </c>
    </row>
    <row r="4242" spans="1:17" hidden="1" x14ac:dyDescent="0.3">
      <c r="A4242" t="s">
        <v>8716</v>
      </c>
      <c r="B4242" t="s">
        <v>8717</v>
      </c>
      <c r="C4242" t="str">
        <f>IFERROR(VLOOKUP(Table1[[#This Row],[Ticker]],[1]!Table2[[Symbol]:[Industry]],2,FALSE),"-")</f>
        <v>-</v>
      </c>
      <c r="D4242" t="s">
        <v>412</v>
      </c>
      <c r="E4242">
        <v>14.40476</v>
      </c>
      <c r="F4242">
        <v>115.45</v>
      </c>
      <c r="G4242">
        <v>-9.9531199388542202</v>
      </c>
      <c r="H4242">
        <v>-0.87578543860743996</v>
      </c>
      <c r="I4242">
        <v>-4.1753526743310703</v>
      </c>
      <c r="J4242">
        <v>-1.1390703345148501</v>
      </c>
      <c r="K4242">
        <v>109.157801507572</v>
      </c>
      <c r="L4242">
        <v>99.759417588170905</v>
      </c>
      <c r="M4242">
        <v>97.628116521938296</v>
      </c>
      <c r="N4242">
        <v>6.375</v>
      </c>
      <c r="O4242">
        <v>0</v>
      </c>
      <c r="P4242">
        <v>19.835997508822899</v>
      </c>
    </row>
    <row r="4243" spans="1:17" hidden="1" x14ac:dyDescent="0.3">
      <c r="A4243" t="s">
        <v>8718</v>
      </c>
      <c r="B4243" t="s">
        <v>8719</v>
      </c>
      <c r="C4243" t="str">
        <f>IFERROR(VLOOKUP(Table1[[#This Row],[Ticker]],[1]!Table2[[Symbol]:[Industry]],2,FALSE),"-")</f>
        <v>-</v>
      </c>
      <c r="D4243" t="s">
        <v>3532</v>
      </c>
      <c r="E4243">
        <v>14.3895885</v>
      </c>
      <c r="F4243">
        <v>23.6</v>
      </c>
      <c r="G4243">
        <v>122.372507249786</v>
      </c>
      <c r="H4243">
        <v>5.8523751690973898</v>
      </c>
      <c r="I4243">
        <v>17.275384413377001</v>
      </c>
      <c r="J4243">
        <v>-12.134545447637</v>
      </c>
      <c r="K4243">
        <v>18.550350005967498</v>
      </c>
      <c r="L4243">
        <v>16.903467635434101</v>
      </c>
      <c r="M4243">
        <v>59.5024572855217</v>
      </c>
      <c r="N4243">
        <v>1.9963533765594199</v>
      </c>
      <c r="O4243">
        <v>0</v>
      </c>
      <c r="P4243">
        <v>165.168539325842</v>
      </c>
      <c r="Q4243">
        <v>7.7314923497027996E-2</v>
      </c>
    </row>
    <row r="4244" spans="1:17" hidden="1" x14ac:dyDescent="0.3">
      <c r="A4244" t="s">
        <v>8720</v>
      </c>
      <c r="B4244" t="s">
        <v>8721</v>
      </c>
      <c r="C4244" t="str">
        <f>IFERROR(VLOOKUP(Table1[[#This Row],[Ticker]],[1]!Table2[[Symbol]:[Industry]],2,FALSE),"-")</f>
        <v>-</v>
      </c>
      <c r="D4244" t="s">
        <v>528</v>
      </c>
      <c r="E4244">
        <v>14.362512499999999</v>
      </c>
      <c r="F4244">
        <v>49.39</v>
      </c>
      <c r="G4244">
        <v>128.41662286002801</v>
      </c>
      <c r="H4244">
        <v>-8.5275004781852797</v>
      </c>
      <c r="I4244">
        <v>11.068717577343699</v>
      </c>
      <c r="J4244">
        <v>1.37138991653117</v>
      </c>
      <c r="K4244">
        <v>49.669277055510697</v>
      </c>
      <c r="L4244">
        <v>40.769546355156997</v>
      </c>
      <c r="M4244">
        <v>48.528040019165402</v>
      </c>
      <c r="N4244">
        <v>0.28387731386607901</v>
      </c>
      <c r="O4244">
        <v>40.413039076736098</v>
      </c>
      <c r="P4244">
        <v>178.25352112676001</v>
      </c>
      <c r="Q4244">
        <v>0.104565478577129</v>
      </c>
    </row>
    <row r="4245" spans="1:17" hidden="1" x14ac:dyDescent="0.3">
      <c r="A4245" t="s">
        <v>8722</v>
      </c>
      <c r="B4245" t="s">
        <v>8723</v>
      </c>
      <c r="C4245" t="str">
        <f>IFERROR(VLOOKUP(Table1[[#This Row],[Ticker]],[1]!Table2[[Symbol]:[Industry]],2,FALSE),"-")</f>
        <v>-</v>
      </c>
      <c r="D4245" t="s">
        <v>743</v>
      </c>
      <c r="E4245">
        <v>14.354740187999999</v>
      </c>
      <c r="F4245">
        <v>13.69</v>
      </c>
      <c r="G4245">
        <v>-36.061301697369302</v>
      </c>
      <c r="H4245">
        <v>0.36509047380131698</v>
      </c>
      <c r="I4245">
        <v>-6.9233483487167202</v>
      </c>
      <c r="J4245">
        <v>1.67783107393584</v>
      </c>
      <c r="K4245">
        <v>13.609740051495899</v>
      </c>
      <c r="L4245">
        <v>13.5995709433481</v>
      </c>
      <c r="M4245">
        <v>58.520367008885003</v>
      </c>
      <c r="N4245">
        <v>0.76006427023590695</v>
      </c>
      <c r="O4245">
        <v>16.873630387143901</v>
      </c>
      <c r="P4245">
        <v>17.510729613733901</v>
      </c>
    </row>
    <row r="4246" spans="1:17" hidden="1" x14ac:dyDescent="0.3">
      <c r="A4246" t="s">
        <v>8724</v>
      </c>
      <c r="B4246" t="s">
        <v>5280</v>
      </c>
      <c r="C4246" t="str">
        <f>IFERROR(VLOOKUP(Table1[[#This Row],[Ticker]],[1]!Table2[[Symbol]:[Industry]],2,FALSE),"-")</f>
        <v>-</v>
      </c>
      <c r="D4246" t="s">
        <v>139</v>
      </c>
      <c r="E4246">
        <v>14.3514</v>
      </c>
      <c r="F4246">
        <v>43.92</v>
      </c>
      <c r="G4246">
        <v>91.830104255315007</v>
      </c>
      <c r="H4246">
        <v>-35.142125072137901</v>
      </c>
      <c r="I4246">
        <v>49.386786105231302</v>
      </c>
      <c r="J4246">
        <v>-4.2029001217488897</v>
      </c>
      <c r="K4246">
        <v>58.899565833055803</v>
      </c>
      <c r="L4246">
        <v>46.252426082954301</v>
      </c>
      <c r="M4246">
        <v>33.312156540285201</v>
      </c>
      <c r="N4246">
        <v>2.94313038094361</v>
      </c>
      <c r="O4246">
        <v>99.339708561020004</v>
      </c>
      <c r="P4246">
        <v>174.5</v>
      </c>
      <c r="Q4246">
        <v>5.1313813839030997E-2</v>
      </c>
    </row>
    <row r="4247" spans="1:17" hidden="1" x14ac:dyDescent="0.3">
      <c r="A4247" t="s">
        <v>8725</v>
      </c>
      <c r="B4247" t="s">
        <v>8726</v>
      </c>
      <c r="C4247" t="str">
        <f>IFERROR(VLOOKUP(Table1[[#This Row],[Ticker]],[1]!Table2[[Symbol]:[Industry]],2,FALSE),"-")</f>
        <v>-</v>
      </c>
      <c r="D4247" t="s">
        <v>528</v>
      </c>
      <c r="E4247">
        <v>14.3031857</v>
      </c>
      <c r="F4247">
        <v>49.84</v>
      </c>
      <c r="G4247">
        <v>103.459901112098</v>
      </c>
      <c r="H4247">
        <v>96.915881228059206</v>
      </c>
      <c r="I4247">
        <v>115.76156526627599</v>
      </c>
      <c r="J4247">
        <v>49.511516780686598</v>
      </c>
      <c r="K4247">
        <v>28.419456333115001</v>
      </c>
      <c r="L4247">
        <v>23.0935630524462</v>
      </c>
      <c r="M4247">
        <v>97.070372137564505</v>
      </c>
      <c r="N4247">
        <v>3.6835408698202401</v>
      </c>
      <c r="O4247">
        <v>0</v>
      </c>
      <c r="P4247">
        <v>236.52937204591399</v>
      </c>
      <c r="Q4247">
        <v>0.14032260425502199</v>
      </c>
    </row>
    <row r="4248" spans="1:17" hidden="1" x14ac:dyDescent="0.3">
      <c r="A4248" t="s">
        <v>8727</v>
      </c>
      <c r="B4248" t="s">
        <v>8728</v>
      </c>
      <c r="C4248" t="str">
        <f>IFERROR(VLOOKUP(Table1[[#This Row],[Ticker]],[1]!Table2[[Symbol]:[Industry]],2,FALSE),"-")</f>
        <v>-</v>
      </c>
      <c r="D4248" t="s">
        <v>632</v>
      </c>
      <c r="E4248">
        <v>14.281904000000001</v>
      </c>
      <c r="F4248">
        <v>4855.2</v>
      </c>
      <c r="G4248">
        <v>53.655033177294698</v>
      </c>
      <c r="H4248">
        <v>16.568083300598001</v>
      </c>
      <c r="I4248">
        <v>99.006594731496904</v>
      </c>
      <c r="J4248">
        <v>9.0014977224065298</v>
      </c>
      <c r="K4248">
        <v>4116.2050131241504</v>
      </c>
      <c r="L4248">
        <v>3612.6259099110098</v>
      </c>
      <c r="M4248">
        <v>86.583971657997196</v>
      </c>
      <c r="N4248">
        <v>1.29570552147239</v>
      </c>
      <c r="O4248">
        <v>0</v>
      </c>
      <c r="P4248">
        <v>136.14785992217799</v>
      </c>
      <c r="Q4248">
        <v>0.118313947792789</v>
      </c>
    </row>
    <row r="4249" spans="1:17" hidden="1" x14ac:dyDescent="0.3">
      <c r="A4249" t="s">
        <v>8729</v>
      </c>
      <c r="B4249" t="s">
        <v>8730</v>
      </c>
      <c r="C4249" t="str">
        <f>IFERROR(VLOOKUP(Table1[[#This Row],[Ticker]],[1]!Table2[[Symbol]:[Industry]],2,FALSE),"-")</f>
        <v>-</v>
      </c>
      <c r="D4249" t="s">
        <v>528</v>
      </c>
      <c r="E4249">
        <v>14.24808</v>
      </c>
      <c r="F4249">
        <v>48.57</v>
      </c>
      <c r="G4249">
        <v>163.710075354726</v>
      </c>
      <c r="H4249">
        <v>31.069451298414702</v>
      </c>
      <c r="I4249">
        <v>-16.006521505499901</v>
      </c>
      <c r="J4249">
        <v>18.705489250977301</v>
      </c>
      <c r="K4249">
        <v>42.215292072811998</v>
      </c>
      <c r="L4249">
        <v>36.655643045029798</v>
      </c>
      <c r="M4249">
        <v>51.422418090306003</v>
      </c>
      <c r="N4249">
        <v>0.85297994880935202</v>
      </c>
      <c r="O4249">
        <v>25.5095738109944</v>
      </c>
      <c r="P4249">
        <v>193.474320241691</v>
      </c>
    </row>
    <row r="4250" spans="1:17" hidden="1" x14ac:dyDescent="0.3">
      <c r="A4250" t="s">
        <v>8731</v>
      </c>
      <c r="B4250" t="s">
        <v>8732</v>
      </c>
      <c r="C4250" t="str">
        <f>IFERROR(VLOOKUP(Table1[[#This Row],[Ticker]],[1]!Table2[[Symbol]:[Industry]],2,FALSE),"-")</f>
        <v>-</v>
      </c>
      <c r="D4250" t="s">
        <v>669</v>
      </c>
      <c r="E4250">
        <v>14.158833844999901</v>
      </c>
      <c r="F4250">
        <v>15</v>
      </c>
      <c r="G4250">
        <v>-69.740235283123894</v>
      </c>
      <c r="H4250">
        <v>-1.82237096937146</v>
      </c>
      <c r="I4250">
        <v>-39.127733626712001</v>
      </c>
      <c r="J4250">
        <v>-0.174218508188176</v>
      </c>
      <c r="K4250">
        <v>15.3581310645719</v>
      </c>
      <c r="L4250">
        <v>18.531018365935498</v>
      </c>
      <c r="M4250">
        <v>51.124315914794202</v>
      </c>
      <c r="N4250">
        <v>0.481028825355718</v>
      </c>
      <c r="O4250">
        <v>73.6666666666666</v>
      </c>
      <c r="P4250">
        <v>8.1470800288392304</v>
      </c>
      <c r="Q4250">
        <v>-4.7239805032859003E-2</v>
      </c>
    </row>
    <row r="4251" spans="1:17" hidden="1" x14ac:dyDescent="0.3">
      <c r="A4251" t="s">
        <v>8733</v>
      </c>
      <c r="B4251" t="s">
        <v>8734</v>
      </c>
      <c r="C4251" t="str">
        <f>IFERROR(VLOOKUP(Table1[[#This Row],[Ticker]],[1]!Table2[[Symbol]:[Industry]],2,FALSE),"-")</f>
        <v>-</v>
      </c>
      <c r="D4251" t="s">
        <v>54</v>
      </c>
      <c r="E4251">
        <v>14.104981199999999</v>
      </c>
      <c r="F4251">
        <v>33.08</v>
      </c>
      <c r="G4251">
        <v>-16.978701075168601</v>
      </c>
      <c r="H4251">
        <v>-3.9238510892522198</v>
      </c>
      <c r="I4251">
        <v>-13.120100038925701</v>
      </c>
      <c r="J4251">
        <v>-1.1390703345148501</v>
      </c>
      <c r="K4251">
        <v>34.297116911084601</v>
      </c>
      <c r="L4251">
        <v>32.855180375186102</v>
      </c>
      <c r="M4251">
        <v>49.9858452174551</v>
      </c>
      <c r="N4251">
        <v>0.75857353629133795</v>
      </c>
      <c r="O4251">
        <v>32.164449818621499</v>
      </c>
      <c r="P4251">
        <v>62.156862745098003</v>
      </c>
      <c r="Q4251">
        <v>0.103796388955101</v>
      </c>
    </row>
    <row r="4252" spans="1:17" hidden="1" x14ac:dyDescent="0.3">
      <c r="A4252" t="s">
        <v>8735</v>
      </c>
      <c r="B4252" t="s">
        <v>8736</v>
      </c>
      <c r="C4252" t="str">
        <f>IFERROR(VLOOKUP(Table1[[#This Row],[Ticker]],[1]!Table2[[Symbol]:[Industry]],2,FALSE),"-")</f>
        <v>-</v>
      </c>
      <c r="D4252" t="s">
        <v>223</v>
      </c>
      <c r="E4252">
        <v>14.086546500000001</v>
      </c>
      <c r="F4252">
        <v>46.46</v>
      </c>
      <c r="G4252">
        <v>48.996817059937101</v>
      </c>
      <c r="H4252">
        <v>1.90077774460199</v>
      </c>
      <c r="I4252">
        <v>-3.2446787341105798</v>
      </c>
      <c r="J4252">
        <v>-3.1607460327224302</v>
      </c>
      <c r="K4252">
        <v>45.429165006577499</v>
      </c>
      <c r="L4252">
        <v>40.316051455552497</v>
      </c>
      <c r="M4252">
        <v>52.704751284638199</v>
      </c>
      <c r="N4252">
        <v>1.7579622842860501</v>
      </c>
      <c r="O4252">
        <v>39.776151528196202</v>
      </c>
      <c r="P4252">
        <v>101.736864958749</v>
      </c>
      <c r="Q4252">
        <v>9.2741359771467996E-2</v>
      </c>
    </row>
    <row r="4253" spans="1:17" hidden="1" x14ac:dyDescent="0.3">
      <c r="A4253" t="s">
        <v>8737</v>
      </c>
      <c r="B4253" t="s">
        <v>8738</v>
      </c>
      <c r="C4253" t="str">
        <f>IFERROR(VLOOKUP(Table1[[#This Row],[Ticker]],[1]!Table2[[Symbol]:[Industry]],2,FALSE),"-")</f>
        <v>-</v>
      </c>
      <c r="D4253" t="s">
        <v>72</v>
      </c>
      <c r="E4253">
        <v>14.075100000000001</v>
      </c>
      <c r="F4253">
        <v>1.1399999999999999</v>
      </c>
      <c r="G4253">
        <v>18.287703164982499</v>
      </c>
      <c r="H4253">
        <v>3.5885002756782498</v>
      </c>
      <c r="I4253">
        <v>-5.5563050552834596</v>
      </c>
      <c r="J4253">
        <v>2.4007526743346999</v>
      </c>
      <c r="K4253">
        <v>1.1245804484484201</v>
      </c>
      <c r="L4253">
        <v>1.04517516498848</v>
      </c>
      <c r="M4253">
        <v>63.190542869659197</v>
      </c>
      <c r="N4253">
        <v>0.42036531804709398</v>
      </c>
      <c r="O4253">
        <v>48.245614035087698</v>
      </c>
      <c r="P4253">
        <v>67.647058823529306</v>
      </c>
      <c r="Q4253">
        <v>9.3709689939808993E-2</v>
      </c>
    </row>
    <row r="4254" spans="1:17" hidden="1" x14ac:dyDescent="0.3">
      <c r="A4254" t="s">
        <v>8739</v>
      </c>
      <c r="B4254" t="s">
        <v>8740</v>
      </c>
      <c r="C4254" t="str">
        <f>IFERROR(VLOOKUP(Table1[[#This Row],[Ticker]],[1]!Table2[[Symbol]:[Industry]],2,FALSE),"-")</f>
        <v>-</v>
      </c>
      <c r="D4254" t="s">
        <v>632</v>
      </c>
      <c r="E4254">
        <v>13.962432</v>
      </c>
      <c r="F4254">
        <v>24.04</v>
      </c>
      <c r="G4254">
        <v>30.8235974644039</v>
      </c>
      <c r="H4254">
        <v>12.360201372508801</v>
      </c>
      <c r="I4254">
        <v>-9.6059944962772406</v>
      </c>
      <c r="J4254">
        <v>-6.3441176531268404</v>
      </c>
      <c r="K4254">
        <v>22.143793303564902</v>
      </c>
      <c r="L4254">
        <v>19.6091780648831</v>
      </c>
      <c r="M4254">
        <v>52.194778673748097</v>
      </c>
      <c r="N4254">
        <v>2.0998809373020899</v>
      </c>
      <c r="O4254">
        <v>16.680532445923401</v>
      </c>
      <c r="P4254">
        <v>129.170638703527</v>
      </c>
    </row>
    <row r="4255" spans="1:17" hidden="1" x14ac:dyDescent="0.3">
      <c r="A4255" t="s">
        <v>8741</v>
      </c>
      <c r="B4255" t="s">
        <v>8742</v>
      </c>
      <c r="C4255" t="str">
        <f>IFERROR(VLOOKUP(Table1[[#This Row],[Ticker]],[1]!Table2[[Symbol]:[Industry]],2,FALSE),"-")</f>
        <v>-</v>
      </c>
      <c r="D4255" t="s">
        <v>632</v>
      </c>
      <c r="E4255">
        <v>13.953295744999901</v>
      </c>
      <c r="F4255">
        <v>26</v>
      </c>
      <c r="M4255">
        <v>50</v>
      </c>
      <c r="N4255">
        <v>1</v>
      </c>
    </row>
    <row r="4256" spans="1:17" hidden="1" x14ac:dyDescent="0.3">
      <c r="A4256" t="s">
        <v>8743</v>
      </c>
      <c r="B4256" t="s">
        <v>8719</v>
      </c>
      <c r="C4256" t="str">
        <f>IFERROR(VLOOKUP(Table1[[#This Row],[Ticker]],[1]!Table2[[Symbol]:[Industry]],2,FALSE),"-")</f>
        <v>-</v>
      </c>
      <c r="D4256" t="s">
        <v>139</v>
      </c>
      <c r="E4256">
        <v>13.932072</v>
      </c>
      <c r="F4256">
        <v>18</v>
      </c>
      <c r="G4256">
        <v>57.7357551130345</v>
      </c>
      <c r="H4256">
        <v>-8.3307982920778691</v>
      </c>
      <c r="I4256">
        <v>-38.813926095331198</v>
      </c>
      <c r="J4256">
        <v>-8.5940831879852801</v>
      </c>
      <c r="K4256">
        <v>20.216250112297299</v>
      </c>
      <c r="L4256">
        <v>15.1543535986112</v>
      </c>
      <c r="M4256">
        <v>4.1790480899800002E-4</v>
      </c>
      <c r="N4256">
        <v>0.92592592592592504</v>
      </c>
      <c r="O4256">
        <v>60.8333333333333</v>
      </c>
      <c r="P4256">
        <v>108.09248554913199</v>
      </c>
    </row>
    <row r="4257" spans="1:17" hidden="1" x14ac:dyDescent="0.3">
      <c r="A4257" t="s">
        <v>8744</v>
      </c>
      <c r="B4257" t="s">
        <v>8745</v>
      </c>
      <c r="C4257" t="str">
        <f>IFERROR(VLOOKUP(Table1[[#This Row],[Ticker]],[1]!Table2[[Symbol]:[Industry]],2,FALSE),"-")</f>
        <v>-</v>
      </c>
      <c r="D4257" t="s">
        <v>473</v>
      </c>
      <c r="E4257">
        <v>13.9307126</v>
      </c>
      <c r="F4257">
        <v>19</v>
      </c>
      <c r="G4257">
        <v>-23.618993490317401</v>
      </c>
      <c r="H4257">
        <v>4.9737967340945097</v>
      </c>
      <c r="I4257">
        <v>-8.5721780711564701</v>
      </c>
      <c r="J4257">
        <v>-1.1390703345148501</v>
      </c>
      <c r="K4257">
        <v>18.1190592321291</v>
      </c>
      <c r="L4257">
        <v>17.5206700670308</v>
      </c>
      <c r="M4257">
        <v>99.992826608152697</v>
      </c>
      <c r="N4257">
        <v>0.9375</v>
      </c>
      <c r="O4257">
        <v>0</v>
      </c>
      <c r="P4257">
        <v>11.111111111111001</v>
      </c>
    </row>
    <row r="4258" spans="1:17" hidden="1" x14ac:dyDescent="0.3">
      <c r="A4258" t="s">
        <v>8746</v>
      </c>
      <c r="B4258" t="s">
        <v>8747</v>
      </c>
      <c r="C4258" t="str">
        <f>IFERROR(VLOOKUP(Table1[[#This Row],[Ticker]],[1]!Table2[[Symbol]:[Industry]],2,FALSE),"-")</f>
        <v>-</v>
      </c>
      <c r="D4258" t="s">
        <v>528</v>
      </c>
      <c r="E4258">
        <v>13.923</v>
      </c>
      <c r="F4258">
        <v>14.39</v>
      </c>
      <c r="G4258">
        <v>30.1246440019234</v>
      </c>
      <c r="H4258">
        <v>27.987188322325501</v>
      </c>
      <c r="I4258">
        <v>22.919885420907001</v>
      </c>
      <c r="J4258">
        <v>9.3609296654851395</v>
      </c>
      <c r="K4258">
        <v>11.4338196093696</v>
      </c>
      <c r="L4258">
        <v>10.3980525191522</v>
      </c>
      <c r="M4258">
        <v>75.653728085190906</v>
      </c>
      <c r="N4258">
        <v>1.7749722325064701</v>
      </c>
      <c r="O4258">
        <v>1.3203613620569701</v>
      </c>
      <c r="P4258">
        <v>72.749099639855899</v>
      </c>
      <c r="Q4258">
        <v>6.6840945146183994E-2</v>
      </c>
    </row>
    <row r="4259" spans="1:17" hidden="1" x14ac:dyDescent="0.3">
      <c r="A4259" t="s">
        <v>8748</v>
      </c>
      <c r="B4259" t="s">
        <v>8749</v>
      </c>
      <c r="C4259" t="str">
        <f>IFERROR(VLOOKUP(Table1[[#This Row],[Ticker]],[1]!Table2[[Symbol]:[Industry]],2,FALSE),"-")</f>
        <v>-</v>
      </c>
      <c r="D4259" t="s">
        <v>1603</v>
      </c>
      <c r="E4259">
        <v>13.8804333639999</v>
      </c>
      <c r="F4259">
        <v>12.97</v>
      </c>
      <c r="G4259">
        <v>246.177784098541</v>
      </c>
      <c r="H4259">
        <v>37.102937965647797</v>
      </c>
      <c r="I4259">
        <v>52.154317655339199</v>
      </c>
      <c r="J4259">
        <v>17.851755353558499</v>
      </c>
      <c r="K4259">
        <v>10.137834260783199</v>
      </c>
      <c r="L4259">
        <v>8.3164987420027199</v>
      </c>
      <c r="M4259">
        <v>94.826708971014099</v>
      </c>
      <c r="N4259">
        <v>0.72056090819656704</v>
      </c>
      <c r="O4259">
        <v>2.0817270624517898</v>
      </c>
      <c r="Q4259">
        <v>0.11782477871144301</v>
      </c>
    </row>
    <row r="4260" spans="1:17" hidden="1" x14ac:dyDescent="0.3">
      <c r="A4260" t="s">
        <v>8750</v>
      </c>
      <c r="B4260" t="s">
        <v>6156</v>
      </c>
      <c r="C4260" t="str">
        <f>IFERROR(VLOOKUP(Table1[[#This Row],[Ticker]],[1]!Table2[[Symbol]:[Industry]],2,FALSE),"-")</f>
        <v>-</v>
      </c>
      <c r="D4260" t="s">
        <v>473</v>
      </c>
      <c r="E4260">
        <v>13.845621599999999</v>
      </c>
      <c r="F4260">
        <v>1.8</v>
      </c>
      <c r="G4260">
        <v>-29.2055856690883</v>
      </c>
      <c r="H4260">
        <v>-29.8014052733181</v>
      </c>
      <c r="I4260">
        <v>-8.8645757319751795</v>
      </c>
      <c r="J4260">
        <v>-3.4117976072421201</v>
      </c>
      <c r="K4260">
        <v>1.9814215020572099</v>
      </c>
      <c r="L4260">
        <v>1.8621343447159999</v>
      </c>
      <c r="M4260">
        <v>35.379808824460703</v>
      </c>
      <c r="N4260">
        <v>0.87292696267305103</v>
      </c>
      <c r="O4260">
        <v>47.7777777777777</v>
      </c>
      <c r="P4260">
        <v>27.659574468085101</v>
      </c>
      <c r="Q4260">
        <v>5.6899311193122998E-2</v>
      </c>
    </row>
    <row r="4261" spans="1:17" hidden="1" x14ac:dyDescent="0.3">
      <c r="A4261" t="s">
        <v>8751</v>
      </c>
      <c r="B4261" t="s">
        <v>8752</v>
      </c>
      <c r="C4261" t="str">
        <f>IFERROR(VLOOKUP(Table1[[#This Row],[Ticker]],[1]!Table2[[Symbol]:[Industry]],2,FALSE),"-")</f>
        <v>-</v>
      </c>
      <c r="D4261" t="s">
        <v>632</v>
      </c>
      <c r="E4261">
        <v>13.84228643</v>
      </c>
      <c r="F4261">
        <v>15.43</v>
      </c>
      <c r="G4261">
        <v>13.7706388339647</v>
      </c>
      <c r="H4261">
        <v>9.9275386611155501</v>
      </c>
      <c r="I4261">
        <v>-6.2256357246141301</v>
      </c>
      <c r="J4261">
        <v>8.8265654043167494</v>
      </c>
      <c r="K4261">
        <v>14.4297364192212</v>
      </c>
      <c r="L4261">
        <v>13.7920687391277</v>
      </c>
      <c r="M4261">
        <v>69.5633218147142</v>
      </c>
      <c r="N4261">
        <v>0.91737101784735298</v>
      </c>
      <c r="O4261">
        <v>42.903434867141897</v>
      </c>
      <c r="Q4261">
        <v>8.2668526454940994E-2</v>
      </c>
    </row>
    <row r="4262" spans="1:17" hidden="1" x14ac:dyDescent="0.3">
      <c r="A4262" t="s">
        <v>8753</v>
      </c>
      <c r="B4262" t="s">
        <v>8754</v>
      </c>
      <c r="C4262" t="str">
        <f>IFERROR(VLOOKUP(Table1[[#This Row],[Ticker]],[1]!Table2[[Symbol]:[Industry]],2,FALSE),"-")</f>
        <v>-</v>
      </c>
      <c r="D4262" t="s">
        <v>368</v>
      </c>
      <c r="E4262">
        <v>13.831936000000001</v>
      </c>
      <c r="F4262">
        <v>2.5099999999999998</v>
      </c>
      <c r="G4262">
        <v>5.1819916721742896</v>
      </c>
      <c r="H4262">
        <v>25.232588945629001</v>
      </c>
      <c r="I4262">
        <v>-4.5207467271487101</v>
      </c>
      <c r="J4262">
        <v>-2.2973714928160001</v>
      </c>
      <c r="K4262">
        <v>2.34825250334789</v>
      </c>
      <c r="L4262">
        <v>2.2852955571008202</v>
      </c>
      <c r="M4262">
        <v>65.915992157968702</v>
      </c>
      <c r="N4262">
        <v>0.98160626369305504</v>
      </c>
      <c r="O4262">
        <v>44.621513944223103</v>
      </c>
      <c r="P4262">
        <v>54.938271604938201</v>
      </c>
    </row>
    <row r="4263" spans="1:17" hidden="1" x14ac:dyDescent="0.3">
      <c r="A4263" t="s">
        <v>8755</v>
      </c>
      <c r="B4263" t="s">
        <v>8756</v>
      </c>
      <c r="C4263" t="str">
        <f>IFERROR(VLOOKUP(Table1[[#This Row],[Ticker]],[1]!Table2[[Symbol]:[Industry]],2,FALSE),"-")</f>
        <v>-</v>
      </c>
      <c r="D4263" t="s">
        <v>743</v>
      </c>
      <c r="E4263">
        <v>13.801773789</v>
      </c>
      <c r="F4263">
        <v>15.94</v>
      </c>
      <c r="G4263">
        <v>15.382358646088599</v>
      </c>
      <c r="H4263">
        <v>0.196093502123969</v>
      </c>
      <c r="I4263">
        <v>2.9920312520535801</v>
      </c>
      <c r="J4263">
        <v>1.09307252262801</v>
      </c>
      <c r="K4263">
        <v>15.199554499477699</v>
      </c>
      <c r="L4263">
        <v>13.7987491599092</v>
      </c>
      <c r="M4263">
        <v>59.192142314001003</v>
      </c>
      <c r="N4263">
        <v>0.84205148266299701</v>
      </c>
      <c r="O4263">
        <v>2.8858218318694902</v>
      </c>
      <c r="P4263">
        <v>47.456059204440301</v>
      </c>
      <c r="Q4263">
        <v>3.6626942849021002E-2</v>
      </c>
    </row>
    <row r="4264" spans="1:17" hidden="1" x14ac:dyDescent="0.3">
      <c r="A4264" t="s">
        <v>8757</v>
      </c>
      <c r="B4264" t="s">
        <v>8758</v>
      </c>
      <c r="C4264" t="str">
        <f>IFERROR(VLOOKUP(Table1[[#This Row],[Ticker]],[1]!Table2[[Symbol]:[Industry]],2,FALSE),"-")</f>
        <v>-</v>
      </c>
      <c r="D4264" t="s">
        <v>124</v>
      </c>
      <c r="E4264">
        <v>13.788872958000001</v>
      </c>
      <c r="F4264">
        <v>9.5</v>
      </c>
      <c r="G4264">
        <v>38.0802780812324</v>
      </c>
      <c r="H4264">
        <v>4.0459147851062198</v>
      </c>
      <c r="I4264">
        <v>-22.073470060820501</v>
      </c>
      <c r="J4264">
        <v>-7.3390703345148403</v>
      </c>
      <c r="K4264">
        <v>9.4678642877117696</v>
      </c>
      <c r="L4264">
        <v>9.2929473503856208</v>
      </c>
      <c r="M4264">
        <v>49.763113731942703</v>
      </c>
      <c r="N4264">
        <v>2.8462903463284599</v>
      </c>
      <c r="O4264">
        <v>50.5263157894736</v>
      </c>
      <c r="P4264">
        <v>82.341650671785004</v>
      </c>
      <c r="Q4264">
        <v>3.6430191129597E-2</v>
      </c>
    </row>
    <row r="4265" spans="1:17" hidden="1" x14ac:dyDescent="0.3">
      <c r="A4265" t="s">
        <v>8759</v>
      </c>
      <c r="B4265" t="s">
        <v>8760</v>
      </c>
      <c r="C4265" t="str">
        <f>IFERROR(VLOOKUP(Table1[[#This Row],[Ticker]],[1]!Table2[[Symbol]:[Industry]],2,FALSE),"-")</f>
        <v>-</v>
      </c>
      <c r="D4265" t="s">
        <v>1374</v>
      </c>
      <c r="E4265">
        <v>13.702680000000001</v>
      </c>
      <c r="F4265">
        <v>2</v>
      </c>
      <c r="G4265">
        <v>-18.6531337758543</v>
      </c>
      <c r="K4265">
        <v>1.8164878752898299</v>
      </c>
      <c r="L4265">
        <v>1.8009664774797101</v>
      </c>
      <c r="M4265">
        <v>73.414657253377001</v>
      </c>
      <c r="N4265">
        <v>1</v>
      </c>
      <c r="O4265">
        <v>5</v>
      </c>
      <c r="P4265">
        <v>25</v>
      </c>
      <c r="Q4265">
        <v>-2.1676028175539999E-2</v>
      </c>
    </row>
    <row r="4266" spans="1:17" hidden="1" x14ac:dyDescent="0.3">
      <c r="A4266" t="s">
        <v>8761</v>
      </c>
      <c r="B4266" t="s">
        <v>8762</v>
      </c>
      <c r="C4266" t="str">
        <f>IFERROR(VLOOKUP(Table1[[#This Row],[Ticker]],[1]!Table2[[Symbol]:[Industry]],2,FALSE),"-")</f>
        <v>-</v>
      </c>
      <c r="D4266" t="s">
        <v>368</v>
      </c>
      <c r="E4266">
        <v>13.675376</v>
      </c>
      <c r="F4266">
        <v>27</v>
      </c>
      <c r="G4266">
        <v>-45.310069097162497</v>
      </c>
      <c r="H4266">
        <v>-28.926099904016201</v>
      </c>
      <c r="I4266">
        <v>-46.049064942899598</v>
      </c>
      <c r="J4266">
        <v>-18.860589321856601</v>
      </c>
      <c r="K4266">
        <v>37.502774907163399</v>
      </c>
      <c r="L4266">
        <v>38.7241308693524</v>
      </c>
      <c r="M4266">
        <v>10.6322489748856</v>
      </c>
      <c r="N4266">
        <v>0.79150743099787602</v>
      </c>
      <c r="O4266">
        <v>70.370370370370296</v>
      </c>
      <c r="P4266">
        <v>0</v>
      </c>
      <c r="Q4266">
        <v>-3.9682215645178001E-2</v>
      </c>
    </row>
    <row r="4267" spans="1:17" hidden="1" x14ac:dyDescent="0.3">
      <c r="A4267" t="s">
        <v>8763</v>
      </c>
      <c r="B4267" t="s">
        <v>8764</v>
      </c>
      <c r="C4267" t="str">
        <f>IFERROR(VLOOKUP(Table1[[#This Row],[Ticker]],[1]!Table2[[Symbol]:[Industry]],2,FALSE),"-")</f>
        <v>-</v>
      </c>
      <c r="D4267" t="s">
        <v>283</v>
      </c>
      <c r="E4267">
        <v>13.647679999999999</v>
      </c>
      <c r="F4267">
        <v>33.6</v>
      </c>
      <c r="G4267">
        <v>3.5690884463678598</v>
      </c>
      <c r="H4267">
        <v>15.4878509250289</v>
      </c>
      <c r="I4267">
        <v>12.3782904696735</v>
      </c>
      <c r="J4267">
        <v>12.1352659486709</v>
      </c>
      <c r="K4267">
        <v>27.708641769681002</v>
      </c>
      <c r="L4267">
        <v>26.766096405636301</v>
      </c>
      <c r="M4267">
        <v>68.145981913107093</v>
      </c>
      <c r="N4267">
        <v>3.0353804448277901</v>
      </c>
      <c r="O4267">
        <v>5.8630952380952204</v>
      </c>
      <c r="P4267">
        <v>50.875617422541502</v>
      </c>
      <c r="Q4267">
        <v>1.9442024152041999E-2</v>
      </c>
    </row>
    <row r="4268" spans="1:17" hidden="1" x14ac:dyDescent="0.3">
      <c r="A4268" t="s">
        <v>8765</v>
      </c>
      <c r="B4268" t="s">
        <v>8766</v>
      </c>
      <c r="C4268" t="str">
        <f>IFERROR(VLOOKUP(Table1[[#This Row],[Ticker]],[1]!Table2[[Symbol]:[Industry]],2,FALSE),"-")</f>
        <v>-</v>
      </c>
      <c r="D4268" t="s">
        <v>602</v>
      </c>
      <c r="E4268">
        <v>13.6427</v>
      </c>
      <c r="F4268">
        <v>11.13</v>
      </c>
      <c r="G4268">
        <v>267.73575511303397</v>
      </c>
      <c r="H4268">
        <v>27.809021817628299</v>
      </c>
      <c r="I4268">
        <v>-8.5300106665601998</v>
      </c>
      <c r="J4268">
        <v>4.6391216505736699</v>
      </c>
      <c r="K4268">
        <v>9.5789050718906807</v>
      </c>
      <c r="L4268">
        <v>7.9768472870423501</v>
      </c>
      <c r="M4268">
        <v>70.679368785138195</v>
      </c>
      <c r="N4268">
        <v>1.8409408200786199</v>
      </c>
      <c r="O4268">
        <v>8.6253369272237101</v>
      </c>
      <c r="P4268">
        <v>328.07692307692298</v>
      </c>
      <c r="Q4268">
        <v>7.9685593540376007E-2</v>
      </c>
    </row>
    <row r="4269" spans="1:17" hidden="1" x14ac:dyDescent="0.3">
      <c r="A4269" t="s">
        <v>8767</v>
      </c>
      <c r="B4269" t="s">
        <v>8768</v>
      </c>
      <c r="C4269" t="str">
        <f>IFERROR(VLOOKUP(Table1[[#This Row],[Ticker]],[1]!Table2[[Symbol]:[Industry]],2,FALSE),"-")</f>
        <v>-</v>
      </c>
      <c r="D4269" t="s">
        <v>848</v>
      </c>
      <c r="E4269">
        <v>13.6305</v>
      </c>
      <c r="F4269">
        <v>30.29</v>
      </c>
      <c r="G4269">
        <v>-31.6748666486235</v>
      </c>
      <c r="H4269">
        <v>7.1870044293911199</v>
      </c>
      <c r="I4269">
        <v>-7.17151893744649</v>
      </c>
      <c r="J4269">
        <v>3.85226415421997</v>
      </c>
      <c r="K4269">
        <v>29.0434325742109</v>
      </c>
      <c r="L4269">
        <v>29.058070417524998</v>
      </c>
      <c r="M4269">
        <v>75.157182311217994</v>
      </c>
      <c r="N4269">
        <v>3.1765927015651099</v>
      </c>
      <c r="O4269">
        <v>12.413337735226101</v>
      </c>
      <c r="P4269">
        <v>23.683135973866801</v>
      </c>
    </row>
    <row r="4270" spans="1:17" hidden="1" x14ac:dyDescent="0.3">
      <c r="A4270" t="s">
        <v>8769</v>
      </c>
      <c r="B4270" t="s">
        <v>8770</v>
      </c>
      <c r="C4270" t="str">
        <f>IFERROR(VLOOKUP(Table1[[#This Row],[Ticker]],[1]!Table2[[Symbol]:[Industry]],2,FALSE),"-")</f>
        <v>-</v>
      </c>
      <c r="D4270" t="s">
        <v>139</v>
      </c>
      <c r="E4270">
        <v>13.62588</v>
      </c>
      <c r="F4270">
        <v>20.95</v>
      </c>
      <c r="G4270">
        <v>90.298780323118507</v>
      </c>
      <c r="H4270">
        <v>-1.1138806767026801</v>
      </c>
      <c r="I4270">
        <v>63.414639254643802</v>
      </c>
      <c r="J4270">
        <v>-1.0913148426332899</v>
      </c>
      <c r="K4270">
        <v>19.4686870606916</v>
      </c>
      <c r="L4270">
        <v>16.6054023700237</v>
      </c>
      <c r="M4270">
        <v>57.786775072293203</v>
      </c>
      <c r="N4270">
        <v>0.579185520361991</v>
      </c>
      <c r="O4270">
        <v>12.362768496419999</v>
      </c>
      <c r="P4270">
        <v>169.97422680412299</v>
      </c>
    </row>
    <row r="4271" spans="1:17" hidden="1" x14ac:dyDescent="0.3">
      <c r="A4271" t="s">
        <v>8771</v>
      </c>
      <c r="B4271" t="s">
        <v>8772</v>
      </c>
      <c r="C4271" t="str">
        <f>IFERROR(VLOOKUP(Table1[[#This Row],[Ticker]],[1]!Table2[[Symbol]:[Industry]],2,FALSE),"-")</f>
        <v>-</v>
      </c>
      <c r="D4271" t="s">
        <v>632</v>
      </c>
      <c r="E4271">
        <v>13.567824</v>
      </c>
      <c r="F4271">
        <v>24.38</v>
      </c>
      <c r="G4271">
        <v>-50.941095840731997</v>
      </c>
      <c r="H4271">
        <v>-1.70477829612437E-2</v>
      </c>
      <c r="I4271">
        <v>-10.117494718862201</v>
      </c>
      <c r="J4271">
        <v>-11.311154464533899</v>
      </c>
      <c r="K4271">
        <v>24.352024903790198</v>
      </c>
      <c r="L4271">
        <v>25.503123371319301</v>
      </c>
      <c r="M4271">
        <v>43.269622142501497</v>
      </c>
      <c r="N4271">
        <v>0.51179477709038101</v>
      </c>
      <c r="O4271">
        <v>43.355209187858897</v>
      </c>
      <c r="P4271">
        <v>28.315789473684202</v>
      </c>
      <c r="Q4271">
        <v>0.12513813738415799</v>
      </c>
    </row>
    <row r="4272" spans="1:17" hidden="1" x14ac:dyDescent="0.3">
      <c r="A4272" t="s">
        <v>8773</v>
      </c>
      <c r="B4272" t="s">
        <v>8774</v>
      </c>
      <c r="C4272" t="str">
        <f>IFERROR(VLOOKUP(Table1[[#This Row],[Ticker]],[1]!Table2[[Symbol]:[Industry]],2,FALSE),"-")</f>
        <v>-</v>
      </c>
      <c r="E4272">
        <v>13.563774</v>
      </c>
      <c r="F4272">
        <v>17.010000000000002</v>
      </c>
      <c r="G4272">
        <v>-29.7642448869654</v>
      </c>
      <c r="H4272">
        <v>-0.87578543860743996</v>
      </c>
      <c r="I4272">
        <v>-14.127733626712001</v>
      </c>
      <c r="J4272">
        <v>-1.1390703345148501</v>
      </c>
      <c r="K4272">
        <v>17.009998418845299</v>
      </c>
      <c r="L4272">
        <v>16.944919181314599</v>
      </c>
      <c r="M4272">
        <v>100</v>
      </c>
      <c r="O4272">
        <v>0</v>
      </c>
      <c r="P4272">
        <v>0</v>
      </c>
    </row>
    <row r="4273" spans="1:17" hidden="1" x14ac:dyDescent="0.3">
      <c r="A4273" t="s">
        <v>8775</v>
      </c>
      <c r="B4273" t="s">
        <v>8776</v>
      </c>
      <c r="C4273" t="str">
        <f>IFERROR(VLOOKUP(Table1[[#This Row],[Ticker]],[1]!Table2[[Symbol]:[Industry]],2,FALSE),"-")</f>
        <v>-</v>
      </c>
      <c r="D4273" t="s">
        <v>528</v>
      </c>
      <c r="E4273">
        <v>13.55536</v>
      </c>
      <c r="F4273">
        <v>2.08</v>
      </c>
      <c r="G4273">
        <v>13.684030975103401</v>
      </c>
      <c r="H4273">
        <v>-7.18209174491375</v>
      </c>
      <c r="I4273">
        <v>21.8199787915886</v>
      </c>
      <c r="J4273">
        <v>7.7614532256945798</v>
      </c>
      <c r="K4273">
        <v>2.0532157315498001</v>
      </c>
      <c r="L4273">
        <v>1.85549795212522</v>
      </c>
      <c r="M4273">
        <v>63.167693708299403</v>
      </c>
      <c r="N4273">
        <v>0.43774727662183199</v>
      </c>
      <c r="O4273">
        <v>37.019230769230703</v>
      </c>
      <c r="P4273">
        <v>62.5</v>
      </c>
      <c r="Q4273">
        <v>6.3438267269151999E-2</v>
      </c>
    </row>
    <row r="4274" spans="1:17" hidden="1" x14ac:dyDescent="0.3">
      <c r="A4274" t="s">
        <v>8777</v>
      </c>
      <c r="B4274" t="s">
        <v>8778</v>
      </c>
      <c r="C4274" t="str">
        <f>IFERROR(VLOOKUP(Table1[[#This Row],[Ticker]],[1]!Table2[[Symbol]:[Industry]],2,FALSE),"-")</f>
        <v>-</v>
      </c>
      <c r="D4274" t="s">
        <v>971</v>
      </c>
      <c r="E4274">
        <v>13.506740000000001</v>
      </c>
      <c r="F4274">
        <v>27.95</v>
      </c>
      <c r="G4274">
        <v>-17.9642448869654</v>
      </c>
      <c r="H4274">
        <v>-1.1825339048651</v>
      </c>
      <c r="I4274">
        <v>-19.1888749310598</v>
      </c>
      <c r="J4274">
        <v>-0.83042835920621605</v>
      </c>
      <c r="K4274">
        <v>26.709340087979701</v>
      </c>
      <c r="L4274">
        <v>26.947076345882401</v>
      </c>
      <c r="M4274">
        <v>46.504507370191597</v>
      </c>
      <c r="N4274">
        <v>0.53480808213568898</v>
      </c>
      <c r="O4274">
        <v>20.2146690518783</v>
      </c>
      <c r="P4274">
        <v>20.7343412526997</v>
      </c>
      <c r="Q4274">
        <v>-7.4363169919988995E-2</v>
      </c>
    </row>
    <row r="4275" spans="1:17" hidden="1" x14ac:dyDescent="0.3">
      <c r="A4275" t="s">
        <v>8779</v>
      </c>
      <c r="B4275" t="s">
        <v>8780</v>
      </c>
      <c r="C4275" t="str">
        <f>IFERROR(VLOOKUP(Table1[[#This Row],[Ticker]],[1]!Table2[[Symbol]:[Industry]],2,FALSE),"-")</f>
        <v>-</v>
      </c>
      <c r="D4275" t="s">
        <v>1374</v>
      </c>
      <c r="E4275">
        <v>13.490495259999999</v>
      </c>
      <c r="F4275">
        <v>13.45</v>
      </c>
      <c r="G4275">
        <v>-4.06331030752622</v>
      </c>
      <c r="H4275">
        <v>-1.24615580897781</v>
      </c>
      <c r="I4275">
        <v>10.988545443055401</v>
      </c>
      <c r="J4275">
        <v>-1.5094407048852201</v>
      </c>
      <c r="K4275">
        <v>13.0129756845513</v>
      </c>
      <c r="L4275">
        <v>11.833114048333201</v>
      </c>
      <c r="M4275">
        <v>46.657239958279902</v>
      </c>
      <c r="N4275">
        <v>1.12156862745098</v>
      </c>
      <c r="O4275">
        <v>23.420074349442299</v>
      </c>
      <c r="P4275">
        <v>69.182389937106905</v>
      </c>
      <c r="Q4275">
        <v>0.16952289520227101</v>
      </c>
    </row>
    <row r="4276" spans="1:17" hidden="1" x14ac:dyDescent="0.3">
      <c r="A4276" t="s">
        <v>8781</v>
      </c>
      <c r="B4276" t="s">
        <v>8782</v>
      </c>
      <c r="C4276" t="str">
        <f>IFERROR(VLOOKUP(Table1[[#This Row],[Ticker]],[1]!Table2[[Symbol]:[Industry]],2,FALSE),"-")</f>
        <v>-</v>
      </c>
      <c r="D4276" t="s">
        <v>303</v>
      </c>
      <c r="E4276">
        <v>13.43106</v>
      </c>
      <c r="F4276">
        <v>18.87</v>
      </c>
      <c r="G4276">
        <v>46.590895299950397</v>
      </c>
      <c r="H4276">
        <v>-1.59362088863504</v>
      </c>
      <c r="I4276">
        <v>-5.3669267102855098</v>
      </c>
      <c r="J4276">
        <v>3.2138025615965802</v>
      </c>
      <c r="K4276">
        <v>18.553252500212398</v>
      </c>
      <c r="L4276">
        <v>17.5164893853668</v>
      </c>
      <c r="M4276">
        <v>50.373113506231697</v>
      </c>
      <c r="N4276">
        <v>1.1540642551423901</v>
      </c>
      <c r="O4276">
        <v>21.3036565977742</v>
      </c>
      <c r="P4276">
        <v>92.7477017364658</v>
      </c>
      <c r="Q4276">
        <v>0.114759593785225</v>
      </c>
    </row>
    <row r="4277" spans="1:17" hidden="1" x14ac:dyDescent="0.3">
      <c r="A4277" t="s">
        <v>8783</v>
      </c>
      <c r="B4277" t="s">
        <v>8784</v>
      </c>
      <c r="C4277" t="str">
        <f>IFERROR(VLOOKUP(Table1[[#This Row],[Ticker]],[1]!Table2[[Symbol]:[Industry]],2,FALSE),"-")</f>
        <v>-</v>
      </c>
      <c r="D4277" t="s">
        <v>54</v>
      </c>
      <c r="E4277">
        <v>13.354402500000001</v>
      </c>
      <c r="F4277">
        <v>5.35</v>
      </c>
      <c r="G4277">
        <v>3.9857551130345099</v>
      </c>
      <c r="H4277">
        <v>3.0077097070236101</v>
      </c>
      <c r="I4277">
        <v>-20.92215871382</v>
      </c>
      <c r="J4277">
        <v>6.0753585232005598</v>
      </c>
      <c r="K4277">
        <v>4.9113736172018898</v>
      </c>
      <c r="L4277">
        <v>4.8848381506793404</v>
      </c>
      <c r="M4277">
        <v>70.757021305851595</v>
      </c>
      <c r="N4277">
        <v>0.241935483870967</v>
      </c>
      <c r="O4277">
        <v>29.906542056074699</v>
      </c>
      <c r="P4277">
        <v>54.624277456647398</v>
      </c>
      <c r="Q4277">
        <v>5.5187992752947002E-2</v>
      </c>
    </row>
    <row r="4278" spans="1:17" hidden="1" x14ac:dyDescent="0.3">
      <c r="A4278" t="s">
        <v>8785</v>
      </c>
      <c r="B4278" t="s">
        <v>8786</v>
      </c>
      <c r="C4278" t="str">
        <f>IFERROR(VLOOKUP(Table1[[#This Row],[Ticker]],[1]!Table2[[Symbol]:[Industry]],2,FALSE),"-")</f>
        <v>-</v>
      </c>
      <c r="D4278" t="s">
        <v>262</v>
      </c>
      <c r="E4278">
        <v>13.342000000000001</v>
      </c>
      <c r="F4278">
        <v>19.45</v>
      </c>
      <c r="G4278">
        <v>5.4930569211012603</v>
      </c>
      <c r="H4278">
        <v>7.7901210608224298</v>
      </c>
      <c r="I4278">
        <v>-1.8946118725285199</v>
      </c>
      <c r="J4278">
        <v>3.87470377016834</v>
      </c>
      <c r="K4278">
        <v>18.0940439332282</v>
      </c>
      <c r="L4278">
        <v>16.648787491706099</v>
      </c>
      <c r="M4278">
        <v>49.227378891446598</v>
      </c>
      <c r="N4278">
        <v>4.5889907640290799</v>
      </c>
      <c r="O4278">
        <v>23.444730077120798</v>
      </c>
      <c r="P4278">
        <v>58.646003262642701</v>
      </c>
      <c r="Q4278">
        <v>5.3952235846047997E-2</v>
      </c>
    </row>
    <row r="4279" spans="1:17" hidden="1" x14ac:dyDescent="0.3">
      <c r="A4279" t="s">
        <v>8787</v>
      </c>
      <c r="B4279" t="s">
        <v>8788</v>
      </c>
      <c r="C4279" t="str">
        <f>IFERROR(VLOOKUP(Table1[[#This Row],[Ticker]],[1]!Table2[[Symbol]:[Industry]],2,FALSE),"-")</f>
        <v>-</v>
      </c>
      <c r="D4279" t="s">
        <v>412</v>
      </c>
      <c r="E4279">
        <v>13.32851</v>
      </c>
      <c r="F4279">
        <v>6.39</v>
      </c>
      <c r="G4279">
        <v>10.984653791448601</v>
      </c>
      <c r="H4279">
        <v>1.31857192816371</v>
      </c>
      <c r="I4279">
        <v>-35.238844737823101</v>
      </c>
      <c r="J4279">
        <v>-5.8174329076142701</v>
      </c>
      <c r="K4279">
        <v>6.66644205777623</v>
      </c>
      <c r="L4279">
        <v>7.0751207020379798</v>
      </c>
      <c r="M4279">
        <v>41.700700542112202</v>
      </c>
      <c r="N4279">
        <v>1.1254382396702101</v>
      </c>
      <c r="O4279">
        <v>69.483568075117304</v>
      </c>
      <c r="P4279">
        <v>46.224256292906098</v>
      </c>
      <c r="Q4279">
        <v>7.6152306254086005E-2</v>
      </c>
    </row>
    <row r="4280" spans="1:17" hidden="1" x14ac:dyDescent="0.3">
      <c r="A4280" t="s">
        <v>8789</v>
      </c>
      <c r="B4280" t="s">
        <v>8790</v>
      </c>
      <c r="C4280" t="str">
        <f>IFERROR(VLOOKUP(Table1[[#This Row],[Ticker]],[1]!Table2[[Symbol]:[Industry]],2,FALSE),"-")</f>
        <v>-</v>
      </c>
      <c r="D4280" t="s">
        <v>933</v>
      </c>
      <c r="E4280">
        <v>13.2631552</v>
      </c>
      <c r="F4280">
        <v>25.53</v>
      </c>
      <c r="G4280">
        <v>68.142731857220497</v>
      </c>
      <c r="H4280">
        <v>-1.32605150491935</v>
      </c>
      <c r="I4280">
        <v>-5.4894357543715904</v>
      </c>
      <c r="J4280">
        <v>3.0597300082443599</v>
      </c>
      <c r="K4280">
        <v>24.285056614580199</v>
      </c>
      <c r="L4280">
        <v>22.016527223967699</v>
      </c>
      <c r="M4280">
        <v>52.6864592762252</v>
      </c>
      <c r="N4280">
        <v>0.30216479714101302</v>
      </c>
      <c r="O4280">
        <v>61.300430865648202</v>
      </c>
      <c r="P4280">
        <v>101.023622047244</v>
      </c>
      <c r="Q4280">
        <v>7.3635143314646004E-2</v>
      </c>
    </row>
    <row r="4281" spans="1:17" hidden="1" x14ac:dyDescent="0.3">
      <c r="A4281" t="s">
        <v>8791</v>
      </c>
      <c r="B4281" t="s">
        <v>8792</v>
      </c>
      <c r="C4281" t="str">
        <f>IFERROR(VLOOKUP(Table1[[#This Row],[Ticker]],[1]!Table2[[Symbol]:[Industry]],2,FALSE),"-")</f>
        <v>-</v>
      </c>
      <c r="D4281" t="s">
        <v>632</v>
      </c>
      <c r="E4281">
        <v>13.2531552</v>
      </c>
      <c r="F4281">
        <v>27.95</v>
      </c>
      <c r="G4281">
        <v>-18.807516026306399</v>
      </c>
      <c r="H4281">
        <v>-2.26365979945477</v>
      </c>
      <c r="I4281">
        <v>9.37620823194453E-2</v>
      </c>
      <c r="J4281">
        <v>-0.54294514822573003</v>
      </c>
      <c r="K4281">
        <v>26.7235153680111</v>
      </c>
      <c r="L4281">
        <v>25.405638464634698</v>
      </c>
      <c r="M4281">
        <v>44.741889599209102</v>
      </c>
      <c r="N4281">
        <v>0.74331484622083699</v>
      </c>
      <c r="O4281">
        <v>35.599284436493697</v>
      </c>
      <c r="P4281">
        <v>44.072164948453597</v>
      </c>
      <c r="Q4281">
        <v>8.1633229144871006E-2</v>
      </c>
    </row>
    <row r="4282" spans="1:17" hidden="1" x14ac:dyDescent="0.3">
      <c r="A4282" t="s">
        <v>8793</v>
      </c>
      <c r="B4282" t="s">
        <v>8794</v>
      </c>
      <c r="C4282" t="str">
        <f>IFERROR(VLOOKUP(Table1[[#This Row],[Ticker]],[1]!Table2[[Symbol]:[Industry]],2,FALSE),"-")</f>
        <v>-</v>
      </c>
      <c r="D4282" t="s">
        <v>359</v>
      </c>
      <c r="E4282">
        <v>13.252549999999999</v>
      </c>
      <c r="F4282">
        <v>221.8</v>
      </c>
      <c r="G4282">
        <v>2.3381970427545902</v>
      </c>
      <c r="H4282">
        <v>5.9642916326835103</v>
      </c>
      <c r="I4282">
        <v>4.7361463304155196</v>
      </c>
      <c r="J4282">
        <v>-1.1390703345148501</v>
      </c>
      <c r="K4282">
        <v>224.12940711843501</v>
      </c>
      <c r="L4282">
        <v>206.43901304254899</v>
      </c>
      <c r="M4282">
        <v>60.287398283434598</v>
      </c>
      <c r="N4282">
        <v>0.234848484848484</v>
      </c>
      <c r="O4282">
        <v>20.716862037871898</v>
      </c>
      <c r="P4282">
        <v>50.372881355932201</v>
      </c>
    </row>
    <row r="4283" spans="1:17" hidden="1" x14ac:dyDescent="0.3">
      <c r="A4283" t="s">
        <v>8795</v>
      </c>
      <c r="B4283" t="s">
        <v>8796</v>
      </c>
      <c r="C4283" t="str">
        <f>IFERROR(VLOOKUP(Table1[[#This Row],[Ticker]],[1]!Table2[[Symbol]:[Industry]],2,FALSE),"-")</f>
        <v>-</v>
      </c>
      <c r="D4283" t="s">
        <v>528</v>
      </c>
      <c r="E4283">
        <v>13.25</v>
      </c>
      <c r="F4283">
        <v>25.65</v>
      </c>
      <c r="G4283">
        <v>66.787479250965504</v>
      </c>
      <c r="H4283">
        <v>-8.8618965497185496</v>
      </c>
      <c r="I4283">
        <v>108.33540600902001</v>
      </c>
      <c r="J4283">
        <v>-6.7658509612954703</v>
      </c>
      <c r="K4283">
        <v>25.450767591542501</v>
      </c>
      <c r="L4283">
        <v>18.540042434838501</v>
      </c>
      <c r="M4283">
        <v>34.775433479684096</v>
      </c>
      <c r="N4283">
        <v>0.93636192844809796</v>
      </c>
      <c r="O4283">
        <v>19.064327485380101</v>
      </c>
      <c r="P4283">
        <v>233.984375</v>
      </c>
      <c r="Q4283">
        <v>0.16167603941372199</v>
      </c>
    </row>
    <row r="4284" spans="1:17" hidden="1" x14ac:dyDescent="0.3">
      <c r="A4284" t="s">
        <v>8797</v>
      </c>
      <c r="B4284" t="s">
        <v>8798</v>
      </c>
      <c r="C4284" t="str">
        <f>IFERROR(VLOOKUP(Table1[[#This Row],[Ticker]],[1]!Table2[[Symbol]:[Industry]],2,FALSE),"-")</f>
        <v>-</v>
      </c>
      <c r="D4284" t="s">
        <v>632</v>
      </c>
      <c r="E4284">
        <v>13.230159840000001</v>
      </c>
      <c r="F4284">
        <v>0.72</v>
      </c>
      <c r="G4284">
        <v>-97.036972159692695</v>
      </c>
      <c r="H4284">
        <v>-21.754906317728299</v>
      </c>
      <c r="I4284">
        <v>-60.7944002933787</v>
      </c>
      <c r="J4284">
        <v>-1.1390703345148501</v>
      </c>
      <c r="K4284">
        <v>1.0038666255189901</v>
      </c>
      <c r="L4284">
        <v>1.5929970545580501</v>
      </c>
      <c r="M4284">
        <v>0.93205904245212401</v>
      </c>
      <c r="N4284">
        <v>0.35546590956311902</v>
      </c>
      <c r="O4284">
        <v>219.444444444444</v>
      </c>
      <c r="P4284">
        <v>10.769230769230701</v>
      </c>
      <c r="Q4284">
        <v>-9.2302040060722998E-2</v>
      </c>
    </row>
    <row r="4285" spans="1:17" hidden="1" x14ac:dyDescent="0.3">
      <c r="A4285" t="s">
        <v>8799</v>
      </c>
      <c r="B4285" t="s">
        <v>8800</v>
      </c>
      <c r="C4285" t="str">
        <f>IFERROR(VLOOKUP(Table1[[#This Row],[Ticker]],[1]!Table2[[Symbol]:[Industry]],2,FALSE),"-")</f>
        <v>-</v>
      </c>
      <c r="D4285" t="s">
        <v>5322</v>
      </c>
      <c r="E4285">
        <v>13.21114725</v>
      </c>
      <c r="F4285">
        <v>29.61</v>
      </c>
      <c r="G4285">
        <v>-42.030911553632102</v>
      </c>
      <c r="H4285">
        <v>-3.4044435640288802</v>
      </c>
      <c r="I4285">
        <v>-12.7236240376709</v>
      </c>
      <c r="J4285">
        <v>-1.4150275611447101</v>
      </c>
      <c r="K4285">
        <v>29.055331483643901</v>
      </c>
      <c r="L4285">
        <v>30.722150471486302</v>
      </c>
      <c r="M4285">
        <v>50.264319789439298</v>
      </c>
      <c r="N4285">
        <v>2.1028255326504999</v>
      </c>
      <c r="O4285">
        <v>30.631543397500799</v>
      </c>
      <c r="P4285">
        <v>31.308203991130799</v>
      </c>
      <c r="Q4285">
        <v>-9.1388612551E-4</v>
      </c>
    </row>
    <row r="4286" spans="1:17" hidden="1" x14ac:dyDescent="0.3">
      <c r="A4286" t="s">
        <v>8801</v>
      </c>
      <c r="B4286" t="s">
        <v>8802</v>
      </c>
      <c r="C4286" t="str">
        <f>IFERROR(VLOOKUP(Table1[[#This Row],[Ticker]],[1]!Table2[[Symbol]:[Industry]],2,FALSE),"-")</f>
        <v>-</v>
      </c>
      <c r="D4286" t="s">
        <v>127</v>
      </c>
      <c r="E4286">
        <v>13.182</v>
      </c>
      <c r="F4286">
        <v>3.97</v>
      </c>
      <c r="G4286">
        <v>93.831260731011994</v>
      </c>
      <c r="H4286">
        <v>8.1160401744715802</v>
      </c>
      <c r="I4286">
        <v>64.701095202116704</v>
      </c>
      <c r="J4286">
        <v>1.42503222958771</v>
      </c>
      <c r="K4286">
        <v>3.7895502119864299</v>
      </c>
      <c r="L4286">
        <v>3.0978307556390301</v>
      </c>
      <c r="M4286">
        <v>58.633037928609603</v>
      </c>
      <c r="N4286">
        <v>0.69611541249981401</v>
      </c>
      <c r="O4286">
        <v>25.692695214105701</v>
      </c>
      <c r="P4286">
        <v>126.85714285714199</v>
      </c>
      <c r="Q4286">
        <v>-3.0480257233712001E-2</v>
      </c>
    </row>
    <row r="4287" spans="1:17" hidden="1" x14ac:dyDescent="0.3">
      <c r="A4287" t="s">
        <v>8803</v>
      </c>
      <c r="B4287" t="s">
        <v>8804</v>
      </c>
      <c r="C4287" t="str">
        <f>IFERROR(VLOOKUP(Table1[[#This Row],[Ticker]],[1]!Table2[[Symbol]:[Industry]],2,FALSE),"-")</f>
        <v>-</v>
      </c>
      <c r="D4287" t="s">
        <v>528</v>
      </c>
      <c r="E4287">
        <v>13.170878</v>
      </c>
      <c r="F4287">
        <v>41.79</v>
      </c>
      <c r="G4287">
        <v>0.82950511303451702</v>
      </c>
      <c r="H4287">
        <v>-12.9878975507195</v>
      </c>
      <c r="I4287">
        <v>-33.762349011327402</v>
      </c>
      <c r="J4287">
        <v>-3.5835147789592998</v>
      </c>
      <c r="K4287">
        <v>50.644685437346901</v>
      </c>
      <c r="L4287">
        <v>51.072422230198697</v>
      </c>
      <c r="M4287">
        <v>33.4774774461102</v>
      </c>
      <c r="N4287">
        <v>0.95083446098331004</v>
      </c>
      <c r="O4287">
        <v>50.753768844221099</v>
      </c>
      <c r="P4287">
        <v>34.806451612903203</v>
      </c>
    </row>
    <row r="4288" spans="1:17" hidden="1" x14ac:dyDescent="0.3">
      <c r="A4288" t="s">
        <v>8805</v>
      </c>
      <c r="B4288" t="s">
        <v>8806</v>
      </c>
      <c r="C4288" t="str">
        <f>IFERROR(VLOOKUP(Table1[[#This Row],[Ticker]],[1]!Table2[[Symbol]:[Industry]],2,FALSE),"-")</f>
        <v>-</v>
      </c>
      <c r="D4288" t="s">
        <v>21</v>
      </c>
      <c r="E4288">
        <v>13.16746</v>
      </c>
      <c r="F4288">
        <v>25.3</v>
      </c>
      <c r="G4288">
        <v>42.932000846822902</v>
      </c>
      <c r="H4288">
        <v>1.2261997696447899</v>
      </c>
      <c r="I4288">
        <v>29.949715120440601</v>
      </c>
      <c r="J4288">
        <v>6.1410932646671501</v>
      </c>
      <c r="K4288">
        <v>24.754159949768798</v>
      </c>
      <c r="L4288">
        <v>20.5092643477881</v>
      </c>
      <c r="M4288">
        <v>54.505307824571801</v>
      </c>
      <c r="N4288">
        <v>0.57930522191803802</v>
      </c>
      <c r="O4288">
        <v>31.0671936758893</v>
      </c>
      <c r="P4288">
        <v>82.276657060518701</v>
      </c>
      <c r="Q4288">
        <v>4.1203490014934001E-2</v>
      </c>
    </row>
    <row r="4289" spans="1:17" hidden="1" x14ac:dyDescent="0.3">
      <c r="A4289" t="s">
        <v>8807</v>
      </c>
      <c r="B4289" t="s">
        <v>8808</v>
      </c>
      <c r="C4289" t="str">
        <f>IFERROR(VLOOKUP(Table1[[#This Row],[Ticker]],[1]!Table2[[Symbol]:[Industry]],2,FALSE),"-")</f>
        <v>-</v>
      </c>
      <c r="D4289" t="s">
        <v>412</v>
      </c>
      <c r="E4289">
        <v>13.164854699999999</v>
      </c>
      <c r="F4289">
        <v>17.53</v>
      </c>
      <c r="G4289">
        <v>2.7376447577813101</v>
      </c>
      <c r="H4289">
        <v>19.1927077120775</v>
      </c>
      <c r="I4289">
        <v>27.9306132128341</v>
      </c>
      <c r="J4289">
        <v>-6.2797629752074799</v>
      </c>
      <c r="K4289">
        <v>15.239080742294099</v>
      </c>
      <c r="L4289">
        <v>13.184056234934101</v>
      </c>
      <c r="M4289">
        <v>55.567867349168097</v>
      </c>
      <c r="N4289">
        <v>0.13816222312729001</v>
      </c>
      <c r="O4289">
        <v>10.667427267541299</v>
      </c>
      <c r="P4289">
        <v>107.947805456702</v>
      </c>
      <c r="Q4289">
        <v>0.11099026676872301</v>
      </c>
    </row>
    <row r="4290" spans="1:17" hidden="1" x14ac:dyDescent="0.3">
      <c r="A4290" t="s">
        <v>8809</v>
      </c>
      <c r="B4290" t="s">
        <v>8810</v>
      </c>
      <c r="C4290" t="str">
        <f>IFERROR(VLOOKUP(Table1[[#This Row],[Ticker]],[1]!Table2[[Symbol]:[Industry]],2,FALSE),"-")</f>
        <v>-</v>
      </c>
      <c r="E4290">
        <v>13.158152100000001</v>
      </c>
      <c r="F4290">
        <v>36.9</v>
      </c>
      <c r="G4290">
        <v>-2.5228655766206498</v>
      </c>
      <c r="H4290">
        <v>-7.5123662721619899</v>
      </c>
      <c r="I4290">
        <v>6.5393690547791401</v>
      </c>
      <c r="J4290">
        <v>-3.7152476198334101</v>
      </c>
      <c r="K4290">
        <v>34.313181088872398</v>
      </c>
      <c r="L4290">
        <v>32.4536338791698</v>
      </c>
      <c r="M4290">
        <v>55.586851029239099</v>
      </c>
      <c r="N4290">
        <v>0.37028705040431498</v>
      </c>
      <c r="O4290">
        <v>29.457994579945801</v>
      </c>
      <c r="P4290">
        <v>52.605459057071897</v>
      </c>
      <c r="Q4290">
        <v>-2.0545533014122E-2</v>
      </c>
    </row>
    <row r="4291" spans="1:17" hidden="1" x14ac:dyDescent="0.3">
      <c r="A4291" t="s">
        <v>8811</v>
      </c>
      <c r="B4291" t="s">
        <v>8812</v>
      </c>
      <c r="C4291" t="str">
        <f>IFERROR(VLOOKUP(Table1[[#This Row],[Ticker]],[1]!Table2[[Symbol]:[Industry]],2,FALSE),"-")</f>
        <v>-</v>
      </c>
      <c r="E4291">
        <v>13.151579999999999</v>
      </c>
      <c r="F4291">
        <v>12.33</v>
      </c>
      <c r="G4291">
        <v>222.521469398748</v>
      </c>
      <c r="H4291">
        <v>5.8731857548081896</v>
      </c>
      <c r="I4291">
        <v>23.94617454798</v>
      </c>
      <c r="J4291">
        <v>17.308418249959999</v>
      </c>
      <c r="K4291">
        <v>11.3130339893913</v>
      </c>
      <c r="L4291">
        <v>9.3304165485114101</v>
      </c>
      <c r="M4291">
        <v>80.410663632810298</v>
      </c>
      <c r="N4291">
        <v>2.2094956294302399</v>
      </c>
      <c r="O4291">
        <v>12.9764801297648</v>
      </c>
      <c r="P4291">
        <v>272.50755287009002</v>
      </c>
      <c r="Q4291">
        <v>3.2698993882499999E-2</v>
      </c>
    </row>
    <row r="4292" spans="1:17" hidden="1" x14ac:dyDescent="0.3">
      <c r="A4292" t="s">
        <v>8813</v>
      </c>
      <c r="B4292" t="s">
        <v>8814</v>
      </c>
      <c r="C4292" t="str">
        <f>IFERROR(VLOOKUP(Table1[[#This Row],[Ticker]],[1]!Table2[[Symbol]:[Industry]],2,FALSE),"-")</f>
        <v>-</v>
      </c>
      <c r="D4292" t="s">
        <v>743</v>
      </c>
      <c r="E4292">
        <v>13.10207943</v>
      </c>
      <c r="F4292">
        <v>123.27</v>
      </c>
      <c r="G4292">
        <v>16.5850368416347</v>
      </c>
      <c r="H4292">
        <v>1.2591206919790401</v>
      </c>
      <c r="I4292">
        <v>9.2780126942410099</v>
      </c>
      <c r="J4292">
        <v>0.32156673430838301</v>
      </c>
      <c r="K4292">
        <v>117.79483350148899</v>
      </c>
      <c r="L4292">
        <v>106.024787659306</v>
      </c>
      <c r="M4292">
        <v>34.201172078942697</v>
      </c>
      <c r="N4292">
        <v>0.67498255640363902</v>
      </c>
      <c r="O4292">
        <v>0.65709418349963999</v>
      </c>
      <c r="P4292">
        <v>49.363867684478301</v>
      </c>
    </row>
    <row r="4293" spans="1:17" hidden="1" x14ac:dyDescent="0.3">
      <c r="A4293" t="s">
        <v>8815</v>
      </c>
      <c r="B4293" t="s">
        <v>8816</v>
      </c>
      <c r="C4293" t="str">
        <f>IFERROR(VLOOKUP(Table1[[#This Row],[Ticker]],[1]!Table2[[Symbol]:[Industry]],2,FALSE),"-")</f>
        <v>-</v>
      </c>
      <c r="D4293" t="s">
        <v>412</v>
      </c>
      <c r="E4293">
        <v>13.085000000000001</v>
      </c>
      <c r="F4293">
        <v>26.17</v>
      </c>
      <c r="G4293">
        <v>1.08575511303453</v>
      </c>
      <c r="H4293">
        <v>-27.3232278219688</v>
      </c>
      <c r="I4293">
        <v>-26.894400293378599</v>
      </c>
      <c r="J4293">
        <v>-8.27178857440129</v>
      </c>
      <c r="K4293">
        <v>31.679924403863399</v>
      </c>
      <c r="L4293">
        <v>29.160642707351599</v>
      </c>
      <c r="M4293">
        <v>4.6726467071756002</v>
      </c>
      <c r="N4293">
        <v>0.67846007862274604</v>
      </c>
      <c r="O4293">
        <v>44.8987390141383</v>
      </c>
      <c r="P4293">
        <v>44.986149584487499</v>
      </c>
      <c r="Q4293">
        <v>9.6800318792465007E-2</v>
      </c>
    </row>
    <row r="4294" spans="1:17" hidden="1" x14ac:dyDescent="0.3">
      <c r="A4294" t="s">
        <v>8817</v>
      </c>
      <c r="B4294" t="s">
        <v>8818</v>
      </c>
      <c r="C4294" t="str">
        <f>IFERROR(VLOOKUP(Table1[[#This Row],[Ticker]],[1]!Table2[[Symbol]:[Industry]],2,FALSE),"-")</f>
        <v>-</v>
      </c>
      <c r="D4294" t="s">
        <v>121</v>
      </c>
      <c r="E4294">
        <v>13.060374884345199</v>
      </c>
      <c r="F4294">
        <v>99.6</v>
      </c>
      <c r="G4294">
        <v>-5.5931859894901201</v>
      </c>
      <c r="H4294">
        <v>-1.87035303188851</v>
      </c>
      <c r="I4294">
        <v>-12.2495918825592</v>
      </c>
      <c r="J4294">
        <v>1.0670674632677399</v>
      </c>
      <c r="K4294">
        <v>88.622837348358701</v>
      </c>
      <c r="L4294">
        <v>75.642478964540601</v>
      </c>
      <c r="M4294">
        <v>75.835066412166697</v>
      </c>
      <c r="N4294">
        <v>1</v>
      </c>
      <c r="Q4294">
        <v>-4.6725400847372998E-2</v>
      </c>
    </row>
    <row r="4295" spans="1:17" hidden="1" x14ac:dyDescent="0.3">
      <c r="A4295" t="s">
        <v>8819</v>
      </c>
      <c r="B4295" t="s">
        <v>8820</v>
      </c>
      <c r="C4295" t="str">
        <f>IFERROR(VLOOKUP(Table1[[#This Row],[Ticker]],[1]!Table2[[Symbol]:[Industry]],2,FALSE),"-")</f>
        <v>-</v>
      </c>
      <c r="D4295" t="s">
        <v>51</v>
      </c>
      <c r="E4295">
        <v>13.0010751</v>
      </c>
      <c r="F4295">
        <v>52.64</v>
      </c>
      <c r="G4295">
        <v>2.16557967443803</v>
      </c>
      <c r="H4295">
        <v>-26.9359573583782</v>
      </c>
      <c r="I4295">
        <v>14.891874216425199</v>
      </c>
      <c r="J4295">
        <v>-5.2987732128806799</v>
      </c>
      <c r="K4295">
        <v>57.053200279453101</v>
      </c>
      <c r="L4295">
        <v>48.235526248677502</v>
      </c>
      <c r="M4295">
        <v>18.485789528574902</v>
      </c>
      <c r="N4295">
        <v>0.213448156549152</v>
      </c>
      <c r="O4295">
        <v>60.3343465045592</v>
      </c>
      <c r="P4295">
        <v>49.545454545454497</v>
      </c>
      <c r="Q4295">
        <v>9.2686908733858001E-2</v>
      </c>
    </row>
    <row r="4296" spans="1:17" hidden="1" x14ac:dyDescent="0.3">
      <c r="A4296" t="s">
        <v>8821</v>
      </c>
      <c r="B4296" t="s">
        <v>8822</v>
      </c>
      <c r="C4296" t="str">
        <f>IFERROR(VLOOKUP(Table1[[#This Row],[Ticker]],[1]!Table2[[Symbol]:[Industry]],2,FALSE),"-")</f>
        <v>-</v>
      </c>
      <c r="D4296" t="s">
        <v>368</v>
      </c>
      <c r="E4296">
        <v>12.9756801</v>
      </c>
      <c r="F4296">
        <v>23.29</v>
      </c>
      <c r="G4296">
        <v>-28.766846795031299</v>
      </c>
      <c r="H4296">
        <v>-11.3686905917067</v>
      </c>
      <c r="I4296">
        <v>-16.598420393881199</v>
      </c>
      <c r="J4296">
        <v>-2.5376717331162499</v>
      </c>
      <c r="K4296">
        <v>25.7138859364584</v>
      </c>
      <c r="L4296">
        <v>26.697479951486098</v>
      </c>
      <c r="M4296">
        <v>33.464684434825301</v>
      </c>
      <c r="N4296">
        <v>0.73890761943336702</v>
      </c>
      <c r="O4296">
        <v>60.154572778016302</v>
      </c>
      <c r="P4296">
        <v>21.937172774869101</v>
      </c>
    </row>
    <row r="4297" spans="1:17" hidden="1" x14ac:dyDescent="0.3">
      <c r="A4297" t="s">
        <v>8823</v>
      </c>
      <c r="B4297" t="s">
        <v>8824</v>
      </c>
      <c r="C4297" t="str">
        <f>IFERROR(VLOOKUP(Table1[[#This Row],[Ticker]],[1]!Table2[[Symbol]:[Industry]],2,FALSE),"-")</f>
        <v>-</v>
      </c>
      <c r="D4297" t="s">
        <v>528</v>
      </c>
      <c r="E4297">
        <v>12.951320000000001</v>
      </c>
      <c r="F4297">
        <v>64</v>
      </c>
      <c r="G4297">
        <v>33.127076059840299</v>
      </c>
      <c r="H4297">
        <v>25.987034584319499</v>
      </c>
      <c r="I4297">
        <v>89.758854458665397</v>
      </c>
      <c r="J4297">
        <v>23.908010644769501</v>
      </c>
      <c r="K4297">
        <v>53.623146524506097</v>
      </c>
      <c r="L4297">
        <v>45.876014277337397</v>
      </c>
      <c r="M4297">
        <v>84.038780773910304</v>
      </c>
      <c r="N4297">
        <v>0.69811373605750104</v>
      </c>
      <c r="O4297">
        <v>3.90625</v>
      </c>
      <c r="P4297">
        <v>124.56140350877099</v>
      </c>
      <c r="Q4297">
        <v>0.14359248981766601</v>
      </c>
    </row>
    <row r="4298" spans="1:17" hidden="1" x14ac:dyDescent="0.3">
      <c r="A4298" t="s">
        <v>8825</v>
      </c>
      <c r="B4298" t="s">
        <v>8826</v>
      </c>
      <c r="C4298" t="str">
        <f>IFERROR(VLOOKUP(Table1[[#This Row],[Ticker]],[1]!Table2[[Symbol]:[Industry]],2,FALSE),"-")</f>
        <v>-</v>
      </c>
      <c r="D4298" t="s">
        <v>4604</v>
      </c>
      <c r="E4298">
        <v>12.950485523999999</v>
      </c>
      <c r="F4298">
        <v>23.83</v>
      </c>
      <c r="G4298">
        <v>-14.5878311605276</v>
      </c>
      <c r="H4298">
        <v>16.571023072030801</v>
      </c>
      <c r="I4298">
        <v>-24.3387358874505</v>
      </c>
      <c r="J4298">
        <v>17.146643951199401</v>
      </c>
      <c r="K4298">
        <v>22.0965224309906</v>
      </c>
      <c r="L4298">
        <v>23.437740881685901</v>
      </c>
      <c r="M4298">
        <v>73.394585073756105</v>
      </c>
      <c r="N4298">
        <v>2.93703703703703</v>
      </c>
      <c r="O4298">
        <v>27.360469995803602</v>
      </c>
      <c r="P4298">
        <v>45.482295482295399</v>
      </c>
    </row>
    <row r="4299" spans="1:17" hidden="1" x14ac:dyDescent="0.3">
      <c r="A4299" t="s">
        <v>8827</v>
      </c>
      <c r="B4299" t="s">
        <v>8828</v>
      </c>
      <c r="C4299" t="str">
        <f>IFERROR(VLOOKUP(Table1[[#This Row],[Ticker]],[1]!Table2[[Symbol]:[Industry]],2,FALSE),"-")</f>
        <v>-</v>
      </c>
      <c r="D4299" t="s">
        <v>632</v>
      </c>
      <c r="E4299">
        <v>12.932414</v>
      </c>
      <c r="F4299">
        <v>24.25</v>
      </c>
      <c r="G4299">
        <v>59.540985401871303</v>
      </c>
      <c r="H4299">
        <v>-17.058938182403299</v>
      </c>
      <c r="I4299">
        <v>15.7597864589869</v>
      </c>
      <c r="J4299">
        <v>12.9970553199354</v>
      </c>
      <c r="K4299">
        <v>30.569107505614799</v>
      </c>
      <c r="L4299">
        <v>30.6187305683594</v>
      </c>
      <c r="M4299">
        <v>44.384950082698701</v>
      </c>
      <c r="N4299">
        <v>1.02631451301889</v>
      </c>
      <c r="O4299">
        <v>174.432989690721</v>
      </c>
      <c r="P4299">
        <v>89.453125</v>
      </c>
      <c r="Q4299">
        <v>0.131082786261074</v>
      </c>
    </row>
    <row r="4300" spans="1:17" hidden="1" x14ac:dyDescent="0.3">
      <c r="A4300" t="s">
        <v>8829</v>
      </c>
      <c r="B4300" t="s">
        <v>8830</v>
      </c>
      <c r="C4300" t="str">
        <f>IFERROR(VLOOKUP(Table1[[#This Row],[Ticker]],[1]!Table2[[Symbol]:[Industry]],2,FALSE),"-")</f>
        <v>-</v>
      </c>
      <c r="D4300" t="s">
        <v>262</v>
      </c>
      <c r="E4300">
        <v>12.9069045</v>
      </c>
      <c r="F4300">
        <v>49.36</v>
      </c>
      <c r="G4300">
        <v>97.806064011144201</v>
      </c>
      <c r="H4300">
        <v>-1.31826331471363</v>
      </c>
      <c r="I4300">
        <v>-17.096084324569301</v>
      </c>
      <c r="J4300">
        <v>6.3205612324626301</v>
      </c>
      <c r="K4300">
        <v>45.719627827358202</v>
      </c>
      <c r="L4300">
        <v>42.056646468176403</v>
      </c>
      <c r="M4300">
        <v>65.866291277310594</v>
      </c>
      <c r="N4300">
        <v>0.115485976289809</v>
      </c>
      <c r="O4300">
        <v>21.333063209076101</v>
      </c>
      <c r="P4300">
        <v>139.03147699757801</v>
      </c>
      <c r="Q4300">
        <v>0.116896769823742</v>
      </c>
    </row>
    <row r="4301" spans="1:17" hidden="1" x14ac:dyDescent="0.3">
      <c r="A4301" t="s">
        <v>8831</v>
      </c>
      <c r="B4301" t="s">
        <v>8832</v>
      </c>
      <c r="C4301" t="str">
        <f>IFERROR(VLOOKUP(Table1[[#This Row],[Ticker]],[1]!Table2[[Symbol]:[Industry]],2,FALSE),"-")</f>
        <v>-</v>
      </c>
      <c r="D4301" t="s">
        <v>127</v>
      </c>
      <c r="E4301">
        <v>12.89825355</v>
      </c>
      <c r="F4301">
        <v>39.01</v>
      </c>
      <c r="G4301">
        <v>-14.0762259071315</v>
      </c>
      <c r="H4301">
        <v>2.8525767451475601</v>
      </c>
      <c r="I4301">
        <v>-15.8657688911956</v>
      </c>
      <c r="J4301">
        <v>-1.1903918638964099</v>
      </c>
      <c r="K4301">
        <v>38.367272411272999</v>
      </c>
      <c r="L4301">
        <v>37.950114927460397</v>
      </c>
      <c r="M4301">
        <v>61.666285881517901</v>
      </c>
      <c r="N4301">
        <v>0.88732109673002302</v>
      </c>
      <c r="O4301">
        <v>30.2230197385285</v>
      </c>
      <c r="P4301">
        <v>23.762690355329902</v>
      </c>
      <c r="Q4301">
        <v>3.0564253354385E-2</v>
      </c>
    </row>
    <row r="4302" spans="1:17" hidden="1" x14ac:dyDescent="0.3">
      <c r="A4302" t="s">
        <v>8833</v>
      </c>
      <c r="B4302" t="s">
        <v>8834</v>
      </c>
      <c r="C4302" t="str">
        <f>IFERROR(VLOOKUP(Table1[[#This Row],[Ticker]],[1]!Table2[[Symbol]:[Industry]],2,FALSE),"-")</f>
        <v>-</v>
      </c>
      <c r="D4302" t="s">
        <v>412</v>
      </c>
      <c r="E4302">
        <v>12.893625</v>
      </c>
      <c r="F4302">
        <v>1.55</v>
      </c>
      <c r="G4302">
        <v>15.0955681971466</v>
      </c>
      <c r="H4302">
        <v>-7.4234044862264801</v>
      </c>
      <c r="I4302">
        <v>-19.615538504760799</v>
      </c>
      <c r="J4302">
        <v>4.2300571822636703</v>
      </c>
      <c r="K4302">
        <v>1.4693303865843701</v>
      </c>
      <c r="L4302">
        <v>1.3552367112325301</v>
      </c>
      <c r="M4302">
        <v>61.920980931360702</v>
      </c>
      <c r="N4302">
        <v>0.95567992434496596</v>
      </c>
      <c r="O4302">
        <v>30.322580645161199</v>
      </c>
      <c r="P4302">
        <v>66.6666666666666</v>
      </c>
      <c r="Q4302">
        <v>0.12055604414158499</v>
      </c>
    </row>
    <row r="4303" spans="1:17" hidden="1" x14ac:dyDescent="0.3">
      <c r="A4303" t="s">
        <v>8835</v>
      </c>
      <c r="B4303" t="s">
        <v>8836</v>
      </c>
      <c r="C4303" t="str">
        <f>IFERROR(VLOOKUP(Table1[[#This Row],[Ticker]],[1]!Table2[[Symbol]:[Industry]],2,FALSE),"-")</f>
        <v>-</v>
      </c>
      <c r="E4303">
        <v>12.8887132</v>
      </c>
      <c r="F4303">
        <v>16.36</v>
      </c>
      <c r="G4303">
        <v>-38.6221836056284</v>
      </c>
      <c r="H4303">
        <v>4.6329637512823902</v>
      </c>
      <c r="I4303">
        <v>-9.2559387549171497</v>
      </c>
      <c r="J4303">
        <v>-10.6946258900704</v>
      </c>
      <c r="K4303">
        <v>17.594551952912301</v>
      </c>
      <c r="L4303">
        <v>18.753361012795601</v>
      </c>
      <c r="M4303">
        <v>44.176929758890303</v>
      </c>
      <c r="N4303">
        <v>3.0566903751934502</v>
      </c>
      <c r="O4303">
        <v>57.029339853300698</v>
      </c>
      <c r="P4303">
        <v>23.939393939393899</v>
      </c>
      <c r="Q4303">
        <v>6.3933063026939005E-2</v>
      </c>
    </row>
    <row r="4304" spans="1:17" hidden="1" x14ac:dyDescent="0.3">
      <c r="A4304" t="s">
        <v>8837</v>
      </c>
      <c r="B4304" t="s">
        <v>8838</v>
      </c>
      <c r="C4304" t="str">
        <f>IFERROR(VLOOKUP(Table1[[#This Row],[Ticker]],[1]!Table2[[Symbol]:[Industry]],2,FALSE),"-")</f>
        <v>-</v>
      </c>
      <c r="D4304" t="s">
        <v>528</v>
      </c>
      <c r="E4304">
        <v>12.81798</v>
      </c>
      <c r="F4304">
        <v>42</v>
      </c>
      <c r="G4304">
        <v>307.28050017026601</v>
      </c>
      <c r="H4304">
        <v>-22.5175764833835</v>
      </c>
      <c r="I4304">
        <v>76.348456849478396</v>
      </c>
      <c r="J4304">
        <v>-13.6755134832029</v>
      </c>
      <c r="K4304">
        <v>47.1749360694835</v>
      </c>
      <c r="L4304">
        <v>33.532314248995803</v>
      </c>
      <c r="M4304">
        <v>4.88630246147547</v>
      </c>
      <c r="N4304">
        <v>0.35519152686152899</v>
      </c>
      <c r="O4304">
        <v>44.071428571428498</v>
      </c>
      <c r="P4304">
        <v>428.30188679245202</v>
      </c>
      <c r="Q4304">
        <v>0.13284233699028999</v>
      </c>
    </row>
    <row r="4305" spans="1:17" hidden="1" x14ac:dyDescent="0.3">
      <c r="A4305" t="s">
        <v>8839</v>
      </c>
      <c r="B4305" t="s">
        <v>8840</v>
      </c>
      <c r="C4305" t="str">
        <f>IFERROR(VLOOKUP(Table1[[#This Row],[Ticker]],[1]!Table2[[Symbol]:[Industry]],2,FALSE),"-")</f>
        <v>-</v>
      </c>
      <c r="D4305" t="s">
        <v>306</v>
      </c>
      <c r="E4305">
        <v>12.811781999999999</v>
      </c>
      <c r="F4305">
        <v>22.9</v>
      </c>
      <c r="G4305">
        <v>-21.745376962437099</v>
      </c>
      <c r="H4305">
        <v>0.22311566029365801</v>
      </c>
      <c r="I4305">
        <v>-20.6583458716099</v>
      </c>
      <c r="J4305">
        <v>6.08703689159237</v>
      </c>
      <c r="K4305">
        <v>22.658887033579401</v>
      </c>
      <c r="L4305">
        <v>23.534472226104299</v>
      </c>
      <c r="M4305">
        <v>63.677401097586198</v>
      </c>
      <c r="N4305">
        <v>1.0392436949885899</v>
      </c>
      <c r="O4305">
        <v>92.139737991266301</v>
      </c>
      <c r="P4305">
        <v>43.124999999999901</v>
      </c>
      <c r="Q4305">
        <v>4.5671092465104E-2</v>
      </c>
    </row>
    <row r="4306" spans="1:17" hidden="1" x14ac:dyDescent="0.3">
      <c r="A4306" t="s">
        <v>8841</v>
      </c>
      <c r="B4306" t="s">
        <v>8842</v>
      </c>
      <c r="C4306" t="str">
        <f>IFERROR(VLOOKUP(Table1[[#This Row],[Ticker]],[1]!Table2[[Symbol]:[Industry]],2,FALSE),"-")</f>
        <v>-</v>
      </c>
      <c r="D4306" t="s">
        <v>632</v>
      </c>
      <c r="E4306">
        <v>12.8086923539507</v>
      </c>
      <c r="F4306">
        <v>31.5</v>
      </c>
      <c r="G4306">
        <v>-31.633403765470099</v>
      </c>
      <c r="H4306">
        <v>-5.4212399840619803</v>
      </c>
      <c r="I4306">
        <v>-21.480674803182598</v>
      </c>
      <c r="K4306">
        <v>68.019953763615703</v>
      </c>
      <c r="M4306">
        <v>1.6190693955E-5</v>
      </c>
      <c r="N4306">
        <v>0.25</v>
      </c>
      <c r="O4306">
        <v>17.7777777777777</v>
      </c>
      <c r="P4306">
        <v>0</v>
      </c>
    </row>
    <row r="4307" spans="1:17" hidden="1" x14ac:dyDescent="0.3">
      <c r="A4307" t="s">
        <v>8843</v>
      </c>
      <c r="B4307" t="s">
        <v>8844</v>
      </c>
      <c r="C4307" t="str">
        <f>IFERROR(VLOOKUP(Table1[[#This Row],[Ticker]],[1]!Table2[[Symbol]:[Industry]],2,FALSE),"-")</f>
        <v>-</v>
      </c>
      <c r="D4307" t="s">
        <v>528</v>
      </c>
      <c r="E4307">
        <v>12.806552999999999</v>
      </c>
      <c r="F4307">
        <v>3.67</v>
      </c>
      <c r="G4307">
        <v>192.165579674437</v>
      </c>
      <c r="H4307">
        <v>-21.335075626498799</v>
      </c>
      <c r="I4307">
        <v>61.386374455545202</v>
      </c>
      <c r="J4307">
        <v>-2.6894579314140699</v>
      </c>
      <c r="K4307">
        <v>3.7921405233502501</v>
      </c>
      <c r="L4307">
        <v>2.6951811213761498</v>
      </c>
      <c r="M4307">
        <v>39.253642830620798</v>
      </c>
      <c r="N4307">
        <v>0.95214637993560602</v>
      </c>
      <c r="O4307">
        <v>46.321525885558501</v>
      </c>
      <c r="P4307">
        <v>292.09401709401698</v>
      </c>
      <c r="Q4307">
        <v>1.3332104528195001E-2</v>
      </c>
    </row>
    <row r="4308" spans="1:17" hidden="1" x14ac:dyDescent="0.3">
      <c r="A4308" t="s">
        <v>8845</v>
      </c>
      <c r="B4308" t="s">
        <v>8846</v>
      </c>
      <c r="C4308" t="str">
        <f>IFERROR(VLOOKUP(Table1[[#This Row],[Ticker]],[1]!Table2[[Symbol]:[Industry]],2,FALSE),"-")</f>
        <v>-</v>
      </c>
      <c r="D4308" t="s">
        <v>743</v>
      </c>
      <c r="E4308">
        <v>12.801381996</v>
      </c>
      <c r="F4308">
        <v>258.45</v>
      </c>
      <c r="G4308">
        <v>1.26901408687349</v>
      </c>
      <c r="H4308">
        <v>-0.36178676254342701</v>
      </c>
      <c r="I4308">
        <v>1.08713798527085</v>
      </c>
      <c r="J4308">
        <v>0.14398703031288901</v>
      </c>
      <c r="K4308">
        <v>250.000948383599</v>
      </c>
      <c r="L4308">
        <v>231.88521115987601</v>
      </c>
      <c r="M4308">
        <v>61.795021026026802</v>
      </c>
      <c r="N4308">
        <v>0.22654197788192801</v>
      </c>
      <c r="O4308">
        <v>2.5343393306248698</v>
      </c>
      <c r="P4308">
        <v>34.078647022203697</v>
      </c>
    </row>
    <row r="4309" spans="1:17" hidden="1" x14ac:dyDescent="0.3">
      <c r="A4309" t="s">
        <v>8847</v>
      </c>
      <c r="B4309" t="s">
        <v>8848</v>
      </c>
      <c r="C4309" t="str">
        <f>IFERROR(VLOOKUP(Table1[[#This Row],[Ticker]],[1]!Table2[[Symbol]:[Industry]],2,FALSE),"-")</f>
        <v>-</v>
      </c>
      <c r="D4309" t="s">
        <v>54</v>
      </c>
      <c r="E4309">
        <v>12.7842783</v>
      </c>
      <c r="F4309">
        <v>51.13</v>
      </c>
      <c r="G4309">
        <v>91.577746455025803</v>
      </c>
      <c r="H4309">
        <v>3.07639802077288</v>
      </c>
      <c r="I4309">
        <v>11.344659011324699</v>
      </c>
      <c r="J4309">
        <v>-9.5674555525053995E-2</v>
      </c>
      <c r="K4309">
        <v>41.320566529000097</v>
      </c>
      <c r="L4309">
        <v>37.939767205778999</v>
      </c>
      <c r="M4309">
        <v>61.024718386748503</v>
      </c>
      <c r="N4309">
        <v>1.80900235218778</v>
      </c>
      <c r="O4309">
        <v>0.860551535302156</v>
      </c>
      <c r="P4309">
        <v>129.28251121076201</v>
      </c>
      <c r="Q4309">
        <v>4.6517277791868997E-2</v>
      </c>
    </row>
    <row r="4310" spans="1:17" hidden="1" x14ac:dyDescent="0.3">
      <c r="A4310" t="s">
        <v>8849</v>
      </c>
      <c r="B4310" t="s">
        <v>8850</v>
      </c>
      <c r="C4310" t="str">
        <f>IFERROR(VLOOKUP(Table1[[#This Row],[Ticker]],[1]!Table2[[Symbol]:[Industry]],2,FALSE),"-")</f>
        <v>-</v>
      </c>
      <c r="D4310" t="s">
        <v>743</v>
      </c>
      <c r="E4310">
        <v>12.781170502</v>
      </c>
      <c r="F4310">
        <v>25.9</v>
      </c>
      <c r="G4310">
        <v>-18.6912540644249</v>
      </c>
      <c r="H4310">
        <v>-1.29483305765505</v>
      </c>
      <c r="I4310">
        <v>-2.4898025922292599</v>
      </c>
      <c r="J4310">
        <v>1.05013998604809</v>
      </c>
      <c r="K4310">
        <v>25.658905761133099</v>
      </c>
      <c r="L4310">
        <v>24.599172942942399</v>
      </c>
      <c r="N4310">
        <v>0.61921302069148498</v>
      </c>
      <c r="O4310">
        <v>9.9227799227799203</v>
      </c>
      <c r="P4310">
        <v>17.460317460317398</v>
      </c>
    </row>
    <row r="4311" spans="1:17" hidden="1" x14ac:dyDescent="0.3">
      <c r="A4311" t="s">
        <v>8851</v>
      </c>
      <c r="B4311" t="s">
        <v>8852</v>
      </c>
      <c r="C4311" t="str">
        <f>IFERROR(VLOOKUP(Table1[[#This Row],[Ticker]],[1]!Table2[[Symbol]:[Industry]],2,FALSE),"-")</f>
        <v>-</v>
      </c>
      <c r="D4311" t="s">
        <v>139</v>
      </c>
      <c r="E4311">
        <v>12.749143399999999</v>
      </c>
      <c r="F4311">
        <v>18.25</v>
      </c>
      <c r="G4311">
        <v>-29.7642448869654</v>
      </c>
      <c r="H4311">
        <v>-0.87578543860743996</v>
      </c>
      <c r="I4311">
        <v>-14.127733626712001</v>
      </c>
      <c r="J4311">
        <v>-1.1390703345148501</v>
      </c>
      <c r="K4311">
        <v>18.249999720705301</v>
      </c>
      <c r="L4311">
        <v>18.236369031923701</v>
      </c>
      <c r="M4311">
        <v>100</v>
      </c>
      <c r="O4311">
        <v>0</v>
      </c>
      <c r="P4311">
        <v>0</v>
      </c>
    </row>
    <row r="4312" spans="1:17" hidden="1" x14ac:dyDescent="0.3">
      <c r="A4312" t="s">
        <v>8853</v>
      </c>
      <c r="B4312" t="s">
        <v>8854</v>
      </c>
      <c r="C4312" t="str">
        <f>IFERROR(VLOOKUP(Table1[[#This Row],[Ticker]],[1]!Table2[[Symbol]:[Industry]],2,FALSE),"-")</f>
        <v>-</v>
      </c>
      <c r="D4312" t="s">
        <v>412</v>
      </c>
      <c r="E4312">
        <v>12.735312199999999</v>
      </c>
      <c r="F4312">
        <v>26.74</v>
      </c>
      <c r="G4312">
        <v>-6.4247614921315304</v>
      </c>
      <c r="H4312">
        <v>-14.890192773250501</v>
      </c>
      <c r="I4312">
        <v>-35.388039869350401</v>
      </c>
      <c r="J4312">
        <v>11.2272112230375</v>
      </c>
      <c r="K4312">
        <v>27.126225662289201</v>
      </c>
      <c r="L4312">
        <v>25.860021541828502</v>
      </c>
      <c r="M4312">
        <v>52.462456359625698</v>
      </c>
      <c r="N4312">
        <v>0.68234282887748199</v>
      </c>
      <c r="O4312">
        <v>42.857142857142797</v>
      </c>
      <c r="P4312">
        <v>90.320284697508797</v>
      </c>
      <c r="Q4312">
        <v>0.11063788680277301</v>
      </c>
    </row>
    <row r="4313" spans="1:17" hidden="1" x14ac:dyDescent="0.3">
      <c r="A4313" t="s">
        <v>8855</v>
      </c>
      <c r="B4313" t="s">
        <v>8856</v>
      </c>
      <c r="C4313" t="str">
        <f>IFERROR(VLOOKUP(Table1[[#This Row],[Ticker]],[1]!Table2[[Symbol]:[Industry]],2,FALSE),"-")</f>
        <v>-</v>
      </c>
      <c r="D4313" t="s">
        <v>971</v>
      </c>
      <c r="E4313">
        <v>12.723776000000001</v>
      </c>
      <c r="F4313">
        <v>0.86</v>
      </c>
      <c r="G4313">
        <v>38.863206093426598</v>
      </c>
      <c r="H4313">
        <v>-10.765895328717299</v>
      </c>
      <c r="I4313">
        <v>-9.2496848462242092</v>
      </c>
      <c r="J4313">
        <v>-1.1390703345148501</v>
      </c>
      <c r="K4313">
        <v>0.86368747858327</v>
      </c>
      <c r="L4313">
        <v>0.79404720914762905</v>
      </c>
      <c r="M4313">
        <v>38.957974037446697</v>
      </c>
      <c r="N4313">
        <v>0.468950975224037</v>
      </c>
      <c r="O4313">
        <v>53.488372093023202</v>
      </c>
      <c r="P4313">
        <v>72</v>
      </c>
      <c r="Q4313">
        <v>-1.2850978347289999E-3</v>
      </c>
    </row>
    <row r="4314" spans="1:17" hidden="1" x14ac:dyDescent="0.3">
      <c r="A4314" t="s">
        <v>8857</v>
      </c>
      <c r="B4314" t="s">
        <v>8858</v>
      </c>
      <c r="C4314" t="str">
        <f>IFERROR(VLOOKUP(Table1[[#This Row],[Ticker]],[1]!Table2[[Symbol]:[Industry]],2,FALSE),"-")</f>
        <v>-</v>
      </c>
      <c r="D4314" t="s">
        <v>72</v>
      </c>
      <c r="E4314">
        <v>12.697290636</v>
      </c>
      <c r="F4314">
        <v>6.84</v>
      </c>
      <c r="G4314">
        <v>-51.143555231793002</v>
      </c>
      <c r="H4314">
        <v>-0.29013390127215399</v>
      </c>
      <c r="I4314">
        <v>-34.500259819959901</v>
      </c>
      <c r="J4314">
        <v>-3.96792464851768</v>
      </c>
      <c r="K4314">
        <v>7.0503537115366202</v>
      </c>
      <c r="L4314">
        <v>7.6373349822834804</v>
      </c>
      <c r="M4314">
        <v>44.8116702499619</v>
      </c>
      <c r="N4314">
        <v>0.67202716447250699</v>
      </c>
      <c r="O4314">
        <v>65.789473684210506</v>
      </c>
      <c r="P4314">
        <v>13.4328358208955</v>
      </c>
      <c r="Q4314">
        <v>4.2644731322886001E-2</v>
      </c>
    </row>
    <row r="4315" spans="1:17" hidden="1" x14ac:dyDescent="0.3">
      <c r="A4315" t="s">
        <v>8859</v>
      </c>
      <c r="B4315" t="s">
        <v>8860</v>
      </c>
      <c r="C4315" t="str">
        <f>IFERROR(VLOOKUP(Table1[[#This Row],[Ticker]],[1]!Table2[[Symbol]:[Industry]],2,FALSE),"-")</f>
        <v>-</v>
      </c>
      <c r="D4315" t="s">
        <v>21</v>
      </c>
      <c r="E4315">
        <v>12.6878633</v>
      </c>
      <c r="F4315">
        <v>12.09</v>
      </c>
      <c r="G4315">
        <v>-59.3917186937175</v>
      </c>
      <c r="H4315">
        <v>-17.461825521537602</v>
      </c>
      <c r="I4315">
        <v>-42.589272088250397</v>
      </c>
      <c r="J4315">
        <v>12.8363782018402</v>
      </c>
      <c r="K4315">
        <v>12.8552971845162</v>
      </c>
      <c r="L4315">
        <v>15.5677656559615</v>
      </c>
      <c r="M4315">
        <v>66.044185490567898</v>
      </c>
      <c r="N4315">
        <v>0.64202462203303201</v>
      </c>
      <c r="O4315">
        <v>125.392886683209</v>
      </c>
      <c r="P4315">
        <v>38.965517241379303</v>
      </c>
      <c r="Q4315">
        <v>9.8502087926546994E-2</v>
      </c>
    </row>
    <row r="4316" spans="1:17" hidden="1" x14ac:dyDescent="0.3">
      <c r="A4316" t="s">
        <v>8861</v>
      </c>
      <c r="B4316" t="s">
        <v>8862</v>
      </c>
      <c r="C4316" t="str">
        <f>IFERROR(VLOOKUP(Table1[[#This Row],[Ticker]],[1]!Table2[[Symbol]:[Industry]],2,FALSE),"-")</f>
        <v>-</v>
      </c>
      <c r="D4316" t="s">
        <v>743</v>
      </c>
      <c r="E4316">
        <v>12.67263724</v>
      </c>
      <c r="F4316">
        <v>80.88</v>
      </c>
      <c r="G4316">
        <v>-2.2133854010799698</v>
      </c>
      <c r="H4316">
        <v>-0.13814098323493701</v>
      </c>
      <c r="I4316">
        <v>-8.3740394901544904E-2</v>
      </c>
      <c r="J4316">
        <v>0.63710653792334504</v>
      </c>
      <c r="K4316">
        <v>78.470890212581693</v>
      </c>
      <c r="L4316">
        <v>73.202061399114996</v>
      </c>
      <c r="M4316">
        <v>56.470560257846202</v>
      </c>
      <c r="N4316">
        <v>0.75576997428095904</v>
      </c>
      <c r="O4316">
        <v>1.8422354104846701</v>
      </c>
      <c r="P4316">
        <v>31.2987012987012</v>
      </c>
    </row>
    <row r="4317" spans="1:17" hidden="1" x14ac:dyDescent="0.3">
      <c r="A4317" t="s">
        <v>8863</v>
      </c>
      <c r="B4317" t="s">
        <v>8864</v>
      </c>
      <c r="C4317" t="str">
        <f>IFERROR(VLOOKUP(Table1[[#This Row],[Ticker]],[1]!Table2[[Symbol]:[Industry]],2,FALSE),"-")</f>
        <v>-</v>
      </c>
      <c r="D4317" t="s">
        <v>971</v>
      </c>
      <c r="E4317">
        <v>12.66</v>
      </c>
      <c r="F4317">
        <v>6.23</v>
      </c>
      <c r="G4317">
        <v>-26.618549522727001</v>
      </c>
      <c r="H4317">
        <v>1.71740743011217</v>
      </c>
      <c r="I4317">
        <v>-20.584190083168401</v>
      </c>
      <c r="J4317">
        <v>-0.18213253547178099</v>
      </c>
      <c r="K4317">
        <v>6.2508760654362403</v>
      </c>
      <c r="L4317">
        <v>6.5071717357767502</v>
      </c>
      <c r="M4317">
        <v>50.292819004180899</v>
      </c>
      <c r="N4317">
        <v>0.83301528976554595</v>
      </c>
      <c r="O4317">
        <v>42.857142857142797</v>
      </c>
      <c r="P4317">
        <v>21.6796875</v>
      </c>
      <c r="Q4317">
        <v>7.6834934146488995E-2</v>
      </c>
    </row>
    <row r="4318" spans="1:17" hidden="1" x14ac:dyDescent="0.3">
      <c r="A4318" t="s">
        <v>8865</v>
      </c>
      <c r="B4318" t="s">
        <v>8866</v>
      </c>
      <c r="C4318" t="str">
        <f>IFERROR(VLOOKUP(Table1[[#This Row],[Ticker]],[1]!Table2[[Symbol]:[Industry]],2,FALSE),"-")</f>
        <v>-</v>
      </c>
      <c r="D4318" t="s">
        <v>412</v>
      </c>
      <c r="E4318">
        <v>12.636063800000001</v>
      </c>
      <c r="F4318">
        <v>9.16</v>
      </c>
      <c r="G4318">
        <v>102.13448929024899</v>
      </c>
      <c r="H4318">
        <v>25.137286456817399</v>
      </c>
      <c r="I4318">
        <v>16.356596857618399</v>
      </c>
      <c r="J4318">
        <v>19.966457303676101</v>
      </c>
      <c r="K4318">
        <v>7.5108911004938301</v>
      </c>
      <c r="L4318">
        <v>6.9529283662659598</v>
      </c>
      <c r="M4318">
        <v>86.952328553498603</v>
      </c>
      <c r="N4318">
        <v>0.42759598908750102</v>
      </c>
      <c r="O4318">
        <v>18.886462882096001</v>
      </c>
      <c r="P4318">
        <v>136.08247422680401</v>
      </c>
      <c r="Q4318">
        <v>0.150696551705332</v>
      </c>
    </row>
    <row r="4319" spans="1:17" hidden="1" x14ac:dyDescent="0.3">
      <c r="A4319" t="s">
        <v>8867</v>
      </c>
      <c r="B4319" t="s">
        <v>8868</v>
      </c>
      <c r="C4319" t="str">
        <f>IFERROR(VLOOKUP(Table1[[#This Row],[Ticker]],[1]!Table2[[Symbol]:[Industry]],2,FALSE),"-")</f>
        <v>-</v>
      </c>
      <c r="D4319" t="s">
        <v>1357</v>
      </c>
      <c r="E4319">
        <v>12.591982437999899</v>
      </c>
      <c r="F4319">
        <v>26.53</v>
      </c>
      <c r="G4319">
        <v>-20.632200460803301</v>
      </c>
      <c r="H4319">
        <v>0.30651814644214798</v>
      </c>
      <c r="I4319">
        <v>-9.3075044682766102</v>
      </c>
      <c r="J4319">
        <v>-1.0258627873450299</v>
      </c>
      <c r="K4319">
        <v>26.230870603270599</v>
      </c>
      <c r="L4319">
        <v>25.508038166783798</v>
      </c>
      <c r="M4319">
        <v>62.670828158080603</v>
      </c>
      <c r="N4319">
        <v>1.37812218869578</v>
      </c>
      <c r="O4319">
        <v>3.8070109310214701</v>
      </c>
      <c r="P4319">
        <v>10.8187134502923</v>
      </c>
      <c r="Q4319">
        <v>-7.1457502660915995E-2</v>
      </c>
    </row>
    <row r="4320" spans="1:17" hidden="1" x14ac:dyDescent="0.3">
      <c r="A4320" t="s">
        <v>8869</v>
      </c>
      <c r="B4320" t="s">
        <v>8870</v>
      </c>
      <c r="C4320" t="str">
        <f>IFERROR(VLOOKUP(Table1[[#This Row],[Ticker]],[1]!Table2[[Symbol]:[Industry]],2,FALSE),"-")</f>
        <v>-</v>
      </c>
      <c r="D4320" t="s">
        <v>2954</v>
      </c>
      <c r="E4320">
        <v>12.5909856</v>
      </c>
      <c r="F4320">
        <v>28.6</v>
      </c>
      <c r="G4320">
        <v>-69.919088996611805</v>
      </c>
      <c r="H4320">
        <v>-3.2432412572136302</v>
      </c>
      <c r="I4320">
        <v>-37.779628981757398</v>
      </c>
      <c r="J4320">
        <v>-3.53907033451484</v>
      </c>
      <c r="K4320">
        <v>30.115064402082201</v>
      </c>
      <c r="L4320">
        <v>34.601008732756299</v>
      </c>
      <c r="M4320">
        <v>55.634328045017199</v>
      </c>
      <c r="N4320">
        <v>0.95915352009433597</v>
      </c>
      <c r="O4320">
        <v>94.4055944055944</v>
      </c>
      <c r="P4320">
        <v>8.3333333333333393</v>
      </c>
      <c r="Q4320">
        <v>4.8777503968570002E-2</v>
      </c>
    </row>
    <row r="4321" spans="1:17" hidden="1" x14ac:dyDescent="0.3">
      <c r="A4321" t="s">
        <v>8871</v>
      </c>
      <c r="B4321" t="s">
        <v>8872</v>
      </c>
      <c r="C4321" t="str">
        <f>IFERROR(VLOOKUP(Table1[[#This Row],[Ticker]],[1]!Table2[[Symbol]:[Industry]],2,FALSE),"-")</f>
        <v>-</v>
      </c>
      <c r="D4321" t="s">
        <v>528</v>
      </c>
      <c r="E4321">
        <v>12.5685</v>
      </c>
      <c r="F4321">
        <v>7.35</v>
      </c>
      <c r="G4321">
        <v>-29.7642448869654</v>
      </c>
      <c r="H4321">
        <v>-0.87578543860743996</v>
      </c>
      <c r="I4321">
        <v>-14.127733626712001</v>
      </c>
      <c r="J4321">
        <v>-1.1390703345148501</v>
      </c>
      <c r="K4321">
        <v>7.35</v>
      </c>
      <c r="L4321">
        <v>7.3499999999999801</v>
      </c>
      <c r="M4321">
        <v>50</v>
      </c>
      <c r="O4321">
        <v>0</v>
      </c>
      <c r="P4321">
        <v>0</v>
      </c>
    </row>
    <row r="4322" spans="1:17" hidden="1" x14ac:dyDescent="0.3">
      <c r="A4322" t="s">
        <v>8873</v>
      </c>
      <c r="B4322" t="s">
        <v>8874</v>
      </c>
      <c r="C4322" t="str">
        <f>IFERROR(VLOOKUP(Table1[[#This Row],[Ticker]],[1]!Table2[[Symbol]:[Industry]],2,FALSE),"-")</f>
        <v>-</v>
      </c>
      <c r="D4322" t="s">
        <v>402</v>
      </c>
      <c r="E4322">
        <v>12.550709028</v>
      </c>
      <c r="F4322">
        <v>2.86</v>
      </c>
      <c r="G4322">
        <v>-99.9725782202988</v>
      </c>
      <c r="H4322">
        <v>-19.855955410278799</v>
      </c>
      <c r="I4322">
        <v>-79.876236620724001</v>
      </c>
      <c r="J4322">
        <v>-1.1390703345148501</v>
      </c>
      <c r="K4322">
        <v>4.1042790765182602</v>
      </c>
      <c r="L4322">
        <v>8.4458738141831695</v>
      </c>
      <c r="M4322">
        <v>4.0430854885121503</v>
      </c>
      <c r="N4322">
        <v>0.62293915086074103</v>
      </c>
      <c r="O4322">
        <v>389.51048951048898</v>
      </c>
      <c r="P4322">
        <v>0</v>
      </c>
      <c r="Q4322">
        <v>-0.19988352682733801</v>
      </c>
    </row>
    <row r="4323" spans="1:17" hidden="1" x14ac:dyDescent="0.3">
      <c r="A4323" t="s">
        <v>8875</v>
      </c>
      <c r="B4323" t="s">
        <v>8876</v>
      </c>
      <c r="C4323" t="str">
        <f>IFERROR(VLOOKUP(Table1[[#This Row],[Ticker]],[1]!Table2[[Symbol]:[Industry]],2,FALSE),"-")</f>
        <v>-</v>
      </c>
      <c r="D4323" t="s">
        <v>528</v>
      </c>
      <c r="E4323">
        <v>12.54479225</v>
      </c>
      <c r="F4323">
        <v>41.77</v>
      </c>
      <c r="G4323">
        <v>9.4690884463678593</v>
      </c>
      <c r="H4323">
        <v>3.8347408771820302</v>
      </c>
      <c r="I4323">
        <v>-10.659811902659399</v>
      </c>
      <c r="J4323">
        <v>3.7094145139699801</v>
      </c>
      <c r="K4323">
        <v>37.6049835126029</v>
      </c>
      <c r="L4323">
        <v>36.253377511508099</v>
      </c>
      <c r="M4323">
        <v>68.572570253514499</v>
      </c>
      <c r="N4323">
        <v>2.2897897897897899</v>
      </c>
      <c r="O4323">
        <v>12.8800574575053</v>
      </c>
      <c r="P4323">
        <v>117.32570239333999</v>
      </c>
    </row>
    <row r="4324" spans="1:17" hidden="1" x14ac:dyDescent="0.3">
      <c r="A4324" t="s">
        <v>8877</v>
      </c>
      <c r="B4324" t="s">
        <v>8878</v>
      </c>
      <c r="C4324" t="str">
        <f>IFERROR(VLOOKUP(Table1[[#This Row],[Ticker]],[1]!Table2[[Symbol]:[Industry]],2,FALSE),"-")</f>
        <v>-</v>
      </c>
      <c r="D4324" t="s">
        <v>1479</v>
      </c>
      <c r="E4324">
        <v>12.460512</v>
      </c>
      <c r="F4324">
        <v>5.04</v>
      </c>
      <c r="G4324">
        <v>52.8444507652084</v>
      </c>
      <c r="H4324">
        <v>6.5067648969630296</v>
      </c>
      <c r="I4324">
        <v>24.715241579899502</v>
      </c>
      <c r="J4324">
        <v>-2.1699981695663899</v>
      </c>
      <c r="K4324">
        <v>4.3576062810087404</v>
      </c>
      <c r="L4324">
        <v>3.79462177031531</v>
      </c>
      <c r="M4324">
        <v>54.294796608732</v>
      </c>
      <c r="N4324">
        <v>0.463020967126614</v>
      </c>
      <c r="O4324">
        <v>7.9365079365079501</v>
      </c>
      <c r="P4324">
        <v>90.188679245282998</v>
      </c>
      <c r="Q4324">
        <v>5.9870113275518999E-2</v>
      </c>
    </row>
    <row r="4325" spans="1:17" hidden="1" x14ac:dyDescent="0.3">
      <c r="A4325" t="s">
        <v>8879</v>
      </c>
      <c r="B4325" t="s">
        <v>8880</v>
      </c>
      <c r="C4325" t="str">
        <f>IFERROR(VLOOKUP(Table1[[#This Row],[Ticker]],[1]!Table2[[Symbol]:[Industry]],2,FALSE),"-")</f>
        <v>-</v>
      </c>
      <c r="D4325" t="s">
        <v>1711</v>
      </c>
      <c r="E4325">
        <v>12.458796</v>
      </c>
      <c r="F4325">
        <v>24.54</v>
      </c>
      <c r="G4325">
        <v>-3.26939952614073</v>
      </c>
      <c r="H4325">
        <v>18.652834090012099</v>
      </c>
      <c r="I4325">
        <v>-33.4040494161857</v>
      </c>
      <c r="J4325">
        <v>4.60561051654898</v>
      </c>
      <c r="K4325">
        <v>23.294802428682001</v>
      </c>
      <c r="L4325">
        <v>23.459143896626699</v>
      </c>
      <c r="M4325">
        <v>67.361649527361095</v>
      </c>
      <c r="N4325">
        <v>2.85191439230316</v>
      </c>
      <c r="O4325">
        <v>35.656071719641403</v>
      </c>
      <c r="P4325">
        <v>36.5609348914858</v>
      </c>
      <c r="Q4325">
        <v>9.9311804124337003E-2</v>
      </c>
    </row>
    <row r="4326" spans="1:17" hidden="1" x14ac:dyDescent="0.3">
      <c r="A4326" t="s">
        <v>8881</v>
      </c>
      <c r="B4326" t="s">
        <v>8882</v>
      </c>
      <c r="C4326" t="str">
        <f>IFERROR(VLOOKUP(Table1[[#This Row],[Ticker]],[1]!Table2[[Symbol]:[Industry]],2,FALSE),"-")</f>
        <v>-</v>
      </c>
      <c r="D4326" t="s">
        <v>412</v>
      </c>
      <c r="E4326">
        <v>12.4356858</v>
      </c>
      <c r="F4326">
        <v>12.59</v>
      </c>
      <c r="G4326">
        <v>27.807720069229699</v>
      </c>
      <c r="H4326">
        <v>-0.30154425731129397</v>
      </c>
      <c r="I4326">
        <v>-17.430344993839501</v>
      </c>
      <c r="J4326">
        <v>5.8417324578062502</v>
      </c>
      <c r="K4326">
        <v>12.1431602118742</v>
      </c>
      <c r="L4326">
        <v>11.4689323205537</v>
      </c>
      <c r="M4326">
        <v>52.3378022484412</v>
      </c>
      <c r="N4326">
        <v>1.23854587617925</v>
      </c>
      <c r="O4326">
        <v>60.047656870532101</v>
      </c>
      <c r="P4326">
        <v>64.575163398692794</v>
      </c>
      <c r="Q4326">
        <v>6.8056257775264001E-2</v>
      </c>
    </row>
    <row r="4327" spans="1:17" hidden="1" x14ac:dyDescent="0.3">
      <c r="A4327" t="s">
        <v>8883</v>
      </c>
      <c r="B4327" t="s">
        <v>8884</v>
      </c>
      <c r="C4327" t="str">
        <f>IFERROR(VLOOKUP(Table1[[#This Row],[Ticker]],[1]!Table2[[Symbol]:[Industry]],2,FALSE),"-")</f>
        <v>-</v>
      </c>
      <c r="D4327" t="s">
        <v>632</v>
      </c>
      <c r="E4327">
        <v>12.40164</v>
      </c>
      <c r="F4327">
        <v>28.35</v>
      </c>
      <c r="G4327">
        <v>78.385534848717299</v>
      </c>
      <c r="H4327">
        <v>27.756896791025699</v>
      </c>
      <c r="I4327">
        <v>52.636972255640899</v>
      </c>
      <c r="J4327">
        <v>4.5774527665031597</v>
      </c>
      <c r="K4327">
        <v>21.314888358750501</v>
      </c>
      <c r="L4327">
        <v>18.892075708625701</v>
      </c>
      <c r="M4327">
        <v>77.006197425697493</v>
      </c>
      <c r="N4327">
        <v>0.99975022948158798</v>
      </c>
      <c r="O4327">
        <v>5.6437389770723101</v>
      </c>
      <c r="P4327">
        <v>122.17868338557901</v>
      </c>
      <c r="Q4327">
        <v>2.0872441051157001E-2</v>
      </c>
    </row>
    <row r="4328" spans="1:17" hidden="1" x14ac:dyDescent="0.3">
      <c r="A4328" t="s">
        <v>8885</v>
      </c>
      <c r="B4328" t="s">
        <v>8886</v>
      </c>
      <c r="C4328" t="str">
        <f>IFERROR(VLOOKUP(Table1[[#This Row],[Ticker]],[1]!Table2[[Symbol]:[Industry]],2,FALSE),"-")</f>
        <v>-</v>
      </c>
      <c r="D4328" t="s">
        <v>528</v>
      </c>
      <c r="E4328">
        <v>12.396668</v>
      </c>
      <c r="F4328">
        <v>41.21</v>
      </c>
      <c r="G4328">
        <v>9.9306703672717997</v>
      </c>
      <c r="H4328">
        <v>-16.794152785546199</v>
      </c>
      <c r="I4328">
        <v>-12.299218677366801</v>
      </c>
      <c r="J4328">
        <v>-2.9503191429037798</v>
      </c>
      <c r="K4328">
        <v>46.254744655257099</v>
      </c>
      <c r="L4328">
        <v>43.007334262518398</v>
      </c>
      <c r="M4328">
        <v>31.809758217356201</v>
      </c>
      <c r="N4328">
        <v>0.222913787924301</v>
      </c>
      <c r="O4328">
        <v>52.875515651540802</v>
      </c>
      <c r="P4328">
        <v>47.073518915060603</v>
      </c>
      <c r="Q4328">
        <v>0.101645844993812</v>
      </c>
    </row>
    <row r="4329" spans="1:17" hidden="1" x14ac:dyDescent="0.3">
      <c r="A4329" t="s">
        <v>8887</v>
      </c>
      <c r="B4329" t="s">
        <v>8888</v>
      </c>
      <c r="C4329" t="str">
        <f>IFERROR(VLOOKUP(Table1[[#This Row],[Ticker]],[1]!Table2[[Symbol]:[Industry]],2,FALSE),"-")</f>
        <v>-</v>
      </c>
      <c r="D4329" t="s">
        <v>46</v>
      </c>
      <c r="E4329">
        <v>12.379250000000001</v>
      </c>
      <c r="F4329">
        <v>38.090000000000003</v>
      </c>
      <c r="G4329">
        <v>137.53400072706901</v>
      </c>
      <c r="H4329">
        <v>-43.233533622626801</v>
      </c>
      <c r="I4329">
        <v>31.810963691295601</v>
      </c>
      <c r="J4329">
        <v>-13.5758519437102</v>
      </c>
      <c r="K4329">
        <v>51.161827038367697</v>
      </c>
      <c r="L4329">
        <v>37.495490511877797</v>
      </c>
      <c r="M4329">
        <v>2.2492688395781602</v>
      </c>
      <c r="N4329">
        <v>0.50266362748290405</v>
      </c>
      <c r="O4329">
        <v>82.462588605933206</v>
      </c>
      <c r="P4329">
        <v>167.29824561403501</v>
      </c>
    </row>
    <row r="4330" spans="1:17" hidden="1" x14ac:dyDescent="0.3">
      <c r="A4330" t="s">
        <v>8889</v>
      </c>
      <c r="B4330" t="s">
        <v>8890</v>
      </c>
      <c r="C4330" t="str">
        <f>IFERROR(VLOOKUP(Table1[[#This Row],[Ticker]],[1]!Table2[[Symbol]:[Industry]],2,FALSE),"-")</f>
        <v>-</v>
      </c>
      <c r="D4330" t="s">
        <v>359</v>
      </c>
      <c r="E4330">
        <v>12.375845</v>
      </c>
      <c r="F4330">
        <v>18.72</v>
      </c>
      <c r="G4330">
        <v>38.884403761683103</v>
      </c>
      <c r="H4330">
        <v>2.2259991926112801E-2</v>
      </c>
      <c r="I4330">
        <v>37.328577052899597</v>
      </c>
      <c r="J4330">
        <v>-10.6177433202968</v>
      </c>
      <c r="K4330">
        <v>18.189657046010002</v>
      </c>
      <c r="L4330">
        <v>14.590705908565599</v>
      </c>
      <c r="M4330">
        <v>32.408112499562101</v>
      </c>
      <c r="N4330">
        <v>0.33882526102755101</v>
      </c>
      <c r="O4330">
        <v>30.288461538461501</v>
      </c>
      <c r="P4330">
        <v>96.638655462184801</v>
      </c>
      <c r="Q4330">
        <v>7.5301642587665002E-2</v>
      </c>
    </row>
    <row r="4331" spans="1:17" hidden="1" x14ac:dyDescent="0.3">
      <c r="A4331" t="s">
        <v>8891</v>
      </c>
      <c r="B4331" t="s">
        <v>8892</v>
      </c>
      <c r="C4331" t="str">
        <f>IFERROR(VLOOKUP(Table1[[#This Row],[Ticker]],[1]!Table2[[Symbol]:[Industry]],2,FALSE),"-")</f>
        <v>-</v>
      </c>
      <c r="D4331" t="s">
        <v>306</v>
      </c>
      <c r="E4331">
        <v>12.367445243000001</v>
      </c>
      <c r="F4331">
        <v>64.16</v>
      </c>
      <c r="G4331">
        <v>46.985066407800304</v>
      </c>
      <c r="H4331">
        <v>15.111199377010699</v>
      </c>
      <c r="I4331">
        <v>19.678314339919801</v>
      </c>
      <c r="J4331">
        <v>3.99266383772266</v>
      </c>
      <c r="K4331">
        <v>48.4686195070907</v>
      </c>
      <c r="L4331">
        <v>46.541494417044298</v>
      </c>
      <c r="M4331">
        <v>65.384364078163799</v>
      </c>
      <c r="N4331">
        <v>3.5850254198120401</v>
      </c>
      <c r="O4331">
        <v>7.6215710723191998</v>
      </c>
      <c r="P4331">
        <v>84.103299856527897</v>
      </c>
      <c r="Q4331">
        <v>4.1754827421096E-2</v>
      </c>
    </row>
    <row r="4332" spans="1:17" hidden="1" x14ac:dyDescent="0.3">
      <c r="A4332" t="s">
        <v>8893</v>
      </c>
      <c r="B4332" t="s">
        <v>8894</v>
      </c>
      <c r="C4332" t="str">
        <f>IFERROR(VLOOKUP(Table1[[#This Row],[Ticker]],[1]!Table2[[Symbol]:[Industry]],2,FALSE),"-")</f>
        <v>-</v>
      </c>
      <c r="D4332" t="s">
        <v>186</v>
      </c>
      <c r="E4332">
        <v>12.36618</v>
      </c>
      <c r="F4332">
        <v>28</v>
      </c>
      <c r="G4332">
        <v>92.4579773352567</v>
      </c>
      <c r="H4332">
        <v>22.891030704890301</v>
      </c>
      <c r="I4332">
        <v>18.573688174235802</v>
      </c>
      <c r="J4332">
        <v>2.3479937824705202</v>
      </c>
      <c r="K4332">
        <v>25.577559394879302</v>
      </c>
      <c r="L4332">
        <v>21.889931262665801</v>
      </c>
      <c r="M4332">
        <v>66.714590583696904</v>
      </c>
      <c r="N4332">
        <v>0.38261622409806001</v>
      </c>
      <c r="O4332">
        <v>24.964285714285701</v>
      </c>
      <c r="P4332">
        <v>127.642276422764</v>
      </c>
      <c r="Q4332">
        <v>9.9701551594937002E-2</v>
      </c>
    </row>
    <row r="4333" spans="1:17" hidden="1" x14ac:dyDescent="0.3">
      <c r="A4333" t="s">
        <v>8895</v>
      </c>
      <c r="B4333" t="s">
        <v>8896</v>
      </c>
      <c r="C4333" t="str">
        <f>IFERROR(VLOOKUP(Table1[[#This Row],[Ticker]],[1]!Table2[[Symbol]:[Industry]],2,FALSE),"-")</f>
        <v>-</v>
      </c>
      <c r="D4333" t="s">
        <v>632</v>
      </c>
      <c r="E4333">
        <v>12.358995</v>
      </c>
      <c r="F4333">
        <v>17.14</v>
      </c>
      <c r="G4333">
        <v>-11.394079141109099</v>
      </c>
      <c r="H4333">
        <v>-1.5978070992572599</v>
      </c>
      <c r="I4333">
        <v>-11.5544242311405</v>
      </c>
      <c r="J4333">
        <v>-2.7490882236025</v>
      </c>
      <c r="K4333">
        <v>16.621880226485601</v>
      </c>
      <c r="L4333">
        <v>16.665815872888999</v>
      </c>
      <c r="M4333">
        <v>51.143053489743899</v>
      </c>
      <c r="N4333">
        <v>1.89914099774754</v>
      </c>
      <c r="O4333">
        <v>35.647607934655703</v>
      </c>
      <c r="P4333">
        <v>55.818181818181799</v>
      </c>
      <c r="Q4333">
        <v>6.0170579335998002E-2</v>
      </c>
    </row>
    <row r="4334" spans="1:17" hidden="1" x14ac:dyDescent="0.3">
      <c r="A4334" t="s">
        <v>8897</v>
      </c>
      <c r="B4334" t="s">
        <v>8898</v>
      </c>
      <c r="C4334" t="str">
        <f>IFERROR(VLOOKUP(Table1[[#This Row],[Ticker]],[1]!Table2[[Symbol]:[Industry]],2,FALSE),"-")</f>
        <v>-</v>
      </c>
      <c r="D4334" t="s">
        <v>561</v>
      </c>
      <c r="E4334">
        <v>12.350927799999999</v>
      </c>
      <c r="F4334">
        <v>25.55</v>
      </c>
      <c r="G4334">
        <v>-23.261535424689502</v>
      </c>
      <c r="H4334">
        <v>19.877155737863099</v>
      </c>
      <c r="I4334">
        <v>2.0086300096516099</v>
      </c>
      <c r="J4334">
        <v>27.160929665485099</v>
      </c>
      <c r="K4334">
        <v>21.5358215753762</v>
      </c>
      <c r="L4334">
        <v>21.594594951563199</v>
      </c>
      <c r="M4334">
        <v>85.453206666268301</v>
      </c>
      <c r="N4334">
        <v>2.9283323285390201</v>
      </c>
      <c r="O4334">
        <v>6.6536203522504698</v>
      </c>
      <c r="P4334">
        <v>55.319148936170201</v>
      </c>
      <c r="Q4334">
        <v>4.2344195158769998E-2</v>
      </c>
    </row>
    <row r="4335" spans="1:17" hidden="1" x14ac:dyDescent="0.3">
      <c r="A4335" t="s">
        <v>8899</v>
      </c>
      <c r="B4335" t="s">
        <v>8900</v>
      </c>
      <c r="C4335" t="str">
        <f>IFERROR(VLOOKUP(Table1[[#This Row],[Ticker]],[1]!Table2[[Symbol]:[Industry]],2,FALSE),"-")</f>
        <v>-</v>
      </c>
      <c r="D4335" t="s">
        <v>368</v>
      </c>
      <c r="E4335">
        <v>12.320532</v>
      </c>
      <c r="F4335">
        <v>24</v>
      </c>
      <c r="G4335">
        <v>30.2357551130345</v>
      </c>
      <c r="H4335">
        <v>-9.3725174647512297</v>
      </c>
      <c r="I4335">
        <v>47.815586211344602</v>
      </c>
      <c r="J4335">
        <v>8.0936994964344198</v>
      </c>
      <c r="K4335">
        <v>23.031224620281201</v>
      </c>
      <c r="L4335">
        <v>18.412934126821401</v>
      </c>
      <c r="M4335">
        <v>69.659908722276796</v>
      </c>
      <c r="N4335">
        <v>0.46947257383966201</v>
      </c>
      <c r="O4335">
        <v>24.9166666666666</v>
      </c>
      <c r="P4335">
        <v>108.695652173913</v>
      </c>
      <c r="Q4335">
        <v>0.161085053997542</v>
      </c>
    </row>
    <row r="4336" spans="1:17" hidden="1" x14ac:dyDescent="0.3">
      <c r="A4336" t="s">
        <v>8901</v>
      </c>
      <c r="B4336" t="s">
        <v>8902</v>
      </c>
      <c r="C4336" t="str">
        <f>IFERROR(VLOOKUP(Table1[[#This Row],[Ticker]],[1]!Table2[[Symbol]:[Industry]],2,FALSE),"-")</f>
        <v>-</v>
      </c>
      <c r="D4336" t="s">
        <v>385</v>
      </c>
      <c r="E4336">
        <v>12.275345123999999</v>
      </c>
      <c r="F4336">
        <v>11.97</v>
      </c>
      <c r="G4336">
        <v>47.5690884463678</v>
      </c>
      <c r="H4336">
        <v>-1.12578543860743</v>
      </c>
      <c r="I4336">
        <v>80.823406438434503</v>
      </c>
      <c r="J4336">
        <v>-1.1390703345148501</v>
      </c>
      <c r="K4336">
        <v>11.0436090128219</v>
      </c>
      <c r="L4336">
        <v>8.6058911036112509</v>
      </c>
      <c r="M4336">
        <v>26.5756852259784</v>
      </c>
      <c r="N4336">
        <v>3.5087719298245598E-2</v>
      </c>
      <c r="O4336">
        <v>37.259816207184599</v>
      </c>
      <c r="P4336">
        <v>106.379310344827</v>
      </c>
    </row>
    <row r="4337" spans="1:17" hidden="1" x14ac:dyDescent="0.3">
      <c r="A4337" t="s">
        <v>8903</v>
      </c>
      <c r="B4337" t="s">
        <v>8904</v>
      </c>
      <c r="C4337" t="str">
        <f>IFERROR(VLOOKUP(Table1[[#This Row],[Ticker]],[1]!Table2[[Symbol]:[Industry]],2,FALSE),"-")</f>
        <v>-</v>
      </c>
      <c r="D4337" t="s">
        <v>1470</v>
      </c>
      <c r="E4337">
        <v>12.24744675</v>
      </c>
      <c r="F4337">
        <v>5.18</v>
      </c>
      <c r="G4337">
        <v>-20.250502815083799</v>
      </c>
      <c r="H4337">
        <v>-2.45994385444902</v>
      </c>
      <c r="I4337">
        <v>-23.2505406442558</v>
      </c>
      <c r="J4337">
        <v>4.3810995168651798</v>
      </c>
      <c r="K4337">
        <v>4.79882825875075</v>
      </c>
      <c r="L4337">
        <v>5.2063751295195404</v>
      </c>
      <c r="M4337">
        <v>61.771927840129898</v>
      </c>
      <c r="N4337">
        <v>0.67921539323743696</v>
      </c>
      <c r="O4337">
        <v>52.509652509652497</v>
      </c>
      <c r="P4337">
        <v>31.472081218274099</v>
      </c>
      <c r="Q4337">
        <v>9.5414613750079997E-3</v>
      </c>
    </row>
    <row r="4338" spans="1:17" hidden="1" x14ac:dyDescent="0.3">
      <c r="A4338" t="s">
        <v>8905</v>
      </c>
      <c r="B4338" t="s">
        <v>8906</v>
      </c>
      <c r="C4338" t="str">
        <f>IFERROR(VLOOKUP(Table1[[#This Row],[Ticker]],[1]!Table2[[Symbol]:[Industry]],2,FALSE),"-")</f>
        <v>-</v>
      </c>
      <c r="E4338">
        <v>12.247362600000001</v>
      </c>
      <c r="F4338">
        <v>25.46</v>
      </c>
      <c r="G4338">
        <v>250.235755113034</v>
      </c>
      <c r="H4338">
        <v>-5.4478839145746001</v>
      </c>
      <c r="I4338">
        <v>-9.4402336267120202</v>
      </c>
      <c r="J4338">
        <v>-12.112457137285499</v>
      </c>
      <c r="K4338">
        <v>25.9850207219475</v>
      </c>
      <c r="L4338">
        <v>21.832019861470599</v>
      </c>
      <c r="M4338">
        <v>27.269619413736699</v>
      </c>
      <c r="N4338">
        <v>1.31461220795383</v>
      </c>
      <c r="O4338">
        <v>48.075412411626097</v>
      </c>
      <c r="P4338">
        <v>345.88441330998199</v>
      </c>
    </row>
    <row r="4339" spans="1:17" hidden="1" x14ac:dyDescent="0.3">
      <c r="A4339" t="s">
        <v>8907</v>
      </c>
      <c r="B4339" t="s">
        <v>8908</v>
      </c>
      <c r="C4339" t="str">
        <f>IFERROR(VLOOKUP(Table1[[#This Row],[Ticker]],[1]!Table2[[Symbol]:[Industry]],2,FALSE),"-")</f>
        <v>-</v>
      </c>
      <c r="D4339" t="s">
        <v>412</v>
      </c>
      <c r="E4339">
        <v>12.244999999999999</v>
      </c>
      <c r="F4339">
        <v>24.98</v>
      </c>
      <c r="G4339">
        <v>48.029349419084298</v>
      </c>
      <c r="H4339">
        <v>11.4636641026769</v>
      </c>
      <c r="I4339">
        <v>-4.8538928568082502</v>
      </c>
      <c r="J4339">
        <v>-0.93448768312370101</v>
      </c>
      <c r="K4339">
        <v>22.741960877798601</v>
      </c>
      <c r="L4339">
        <v>20.061737906064899</v>
      </c>
      <c r="M4339">
        <v>56.970269142379301</v>
      </c>
      <c r="N4339">
        <v>0.39874291619723601</v>
      </c>
      <c r="O4339">
        <v>11.6893514811849</v>
      </c>
      <c r="P4339">
        <v>85.724907063196994</v>
      </c>
      <c r="Q4339">
        <v>7.0809328186885998E-2</v>
      </c>
    </row>
    <row r="4340" spans="1:17" hidden="1" x14ac:dyDescent="0.3">
      <c r="A4340" t="s">
        <v>8909</v>
      </c>
      <c r="B4340" t="s">
        <v>8910</v>
      </c>
      <c r="C4340" t="str">
        <f>IFERROR(VLOOKUP(Table1[[#This Row],[Ticker]],[1]!Table2[[Symbol]:[Industry]],2,FALSE),"-")</f>
        <v>-</v>
      </c>
      <c r="D4340" t="s">
        <v>303</v>
      </c>
      <c r="E4340">
        <v>12.230399999999999</v>
      </c>
      <c r="F4340">
        <v>26</v>
      </c>
      <c r="G4340">
        <v>-16.671595909149001</v>
      </c>
      <c r="H4340">
        <v>-16.2679103979305</v>
      </c>
      <c r="I4340">
        <v>-35.932244904907499</v>
      </c>
      <c r="J4340">
        <v>-1.1390703345148501</v>
      </c>
      <c r="K4340">
        <v>26.3146031897118</v>
      </c>
      <c r="L4340">
        <v>27.1732011705591</v>
      </c>
      <c r="M4340">
        <v>45.164169861480502</v>
      </c>
      <c r="N4340">
        <v>1.4297872340425499</v>
      </c>
      <c r="O4340">
        <v>106.653846153846</v>
      </c>
      <c r="P4340">
        <v>27.450980392156801</v>
      </c>
    </row>
    <row r="4341" spans="1:17" hidden="1" x14ac:dyDescent="0.3">
      <c r="A4341" t="s">
        <v>8911</v>
      </c>
      <c r="B4341" t="s">
        <v>8912</v>
      </c>
      <c r="C4341" t="str">
        <f>IFERROR(VLOOKUP(Table1[[#This Row],[Ticker]],[1]!Table2[[Symbol]:[Industry]],2,FALSE),"-")</f>
        <v>-</v>
      </c>
      <c r="D4341" t="s">
        <v>743</v>
      </c>
      <c r="E4341">
        <v>12.214835947999999</v>
      </c>
      <c r="F4341">
        <v>2704.01</v>
      </c>
      <c r="G4341">
        <v>1.3392702645496799</v>
      </c>
      <c r="H4341">
        <v>-0.27972960816874898</v>
      </c>
      <c r="I4341">
        <v>0.84698818566388201</v>
      </c>
      <c r="J4341">
        <v>0.45897441073801498</v>
      </c>
      <c r="K4341">
        <v>2614.9092271881</v>
      </c>
      <c r="L4341">
        <v>2424.5803312145599</v>
      </c>
      <c r="M4341">
        <v>57.569699091115801</v>
      </c>
      <c r="N4341">
        <v>0.55992595275463797</v>
      </c>
      <c r="O4341">
        <v>1.2962230169267099</v>
      </c>
      <c r="P4341">
        <v>34.127480158730101</v>
      </c>
      <c r="Q4341">
        <v>2.2268006150822001E-2</v>
      </c>
    </row>
    <row r="4342" spans="1:17" hidden="1" x14ac:dyDescent="0.3">
      <c r="A4342" t="s">
        <v>8913</v>
      </c>
      <c r="B4342" t="s">
        <v>8914</v>
      </c>
      <c r="C4342" t="str">
        <f>IFERROR(VLOOKUP(Table1[[#This Row],[Ticker]],[1]!Table2[[Symbol]:[Industry]],2,FALSE),"-")</f>
        <v>-</v>
      </c>
      <c r="D4342" t="s">
        <v>262</v>
      </c>
      <c r="E4342">
        <v>12.209773139999999</v>
      </c>
      <c r="F4342">
        <v>4.0199999999999996</v>
      </c>
      <c r="G4342">
        <v>48.9024217797011</v>
      </c>
      <c r="H4342">
        <v>-19.827398341833199</v>
      </c>
      <c r="I4342">
        <v>22.143452813965901</v>
      </c>
      <c r="J4342">
        <v>-1.1390703345148501</v>
      </c>
      <c r="K4342">
        <v>4.1576212742273899</v>
      </c>
      <c r="L4342">
        <v>3.4900939613365298</v>
      </c>
      <c r="M4342">
        <v>3.75619941368842</v>
      </c>
      <c r="N4342">
        <v>0.137181325028397</v>
      </c>
      <c r="O4342">
        <v>44.278606965174099</v>
      </c>
      <c r="P4342">
        <v>106.153846153846</v>
      </c>
      <c r="Q4342">
        <v>4.4800260953103001E-2</v>
      </c>
    </row>
    <row r="4343" spans="1:17" hidden="1" x14ac:dyDescent="0.3">
      <c r="A4343" t="s">
        <v>8915</v>
      </c>
      <c r="B4343" t="s">
        <v>8916</v>
      </c>
      <c r="C4343" t="str">
        <f>IFERROR(VLOOKUP(Table1[[#This Row],[Ticker]],[1]!Table2[[Symbol]:[Industry]],2,FALSE),"-")</f>
        <v>-</v>
      </c>
      <c r="D4343" t="s">
        <v>632</v>
      </c>
      <c r="E4343">
        <v>12.20326032</v>
      </c>
      <c r="F4343">
        <v>12.06</v>
      </c>
      <c r="G4343">
        <v>0.61413349141290696</v>
      </c>
      <c r="H4343">
        <v>3.0855672183973901</v>
      </c>
      <c r="I4343">
        <v>-26.989005303012501</v>
      </c>
      <c r="J4343">
        <v>-10.566679762124201</v>
      </c>
      <c r="K4343">
        <v>10.858635051582599</v>
      </c>
      <c r="L4343">
        <v>11.074136825088001</v>
      </c>
      <c r="M4343">
        <v>41.925861232478901</v>
      </c>
      <c r="N4343">
        <v>2.6864319300831099</v>
      </c>
      <c r="O4343">
        <v>55.638474295190697</v>
      </c>
      <c r="P4343">
        <v>38.461538461538403</v>
      </c>
      <c r="Q4343">
        <v>4.9138674326348997E-2</v>
      </c>
    </row>
    <row r="4344" spans="1:17" hidden="1" x14ac:dyDescent="0.3">
      <c r="A4344" t="s">
        <v>8917</v>
      </c>
      <c r="B4344" t="s">
        <v>8918</v>
      </c>
      <c r="C4344" t="str">
        <f>IFERROR(VLOOKUP(Table1[[#This Row],[Ticker]],[1]!Table2[[Symbol]:[Industry]],2,FALSE),"-")</f>
        <v>-</v>
      </c>
      <c r="D4344" t="s">
        <v>1374</v>
      </c>
      <c r="E4344">
        <v>12.198240768</v>
      </c>
      <c r="F4344">
        <v>13.44</v>
      </c>
      <c r="G4344">
        <v>34.941637465975603</v>
      </c>
      <c r="H4344">
        <v>-1.90671327365899</v>
      </c>
      <c r="I4344">
        <v>-8.7159689208296705</v>
      </c>
      <c r="J4344">
        <v>-0.69063984124131805</v>
      </c>
      <c r="K4344">
        <v>13.4393864794091</v>
      </c>
      <c r="L4344">
        <v>12.528699215515299</v>
      </c>
      <c r="M4344">
        <v>54.807662104846102</v>
      </c>
      <c r="N4344">
        <v>4.0121977782618098E-2</v>
      </c>
      <c r="O4344">
        <v>30.431547619047599</v>
      </c>
      <c r="P4344">
        <v>72.528883183568595</v>
      </c>
      <c r="Q4344">
        <v>6.7125418445564994E-2</v>
      </c>
    </row>
    <row r="4345" spans="1:17" hidden="1" x14ac:dyDescent="0.3">
      <c r="A4345" t="s">
        <v>8919</v>
      </c>
      <c r="B4345" t="s">
        <v>8920</v>
      </c>
      <c r="C4345" t="str">
        <f>IFERROR(VLOOKUP(Table1[[#This Row],[Ticker]],[1]!Table2[[Symbol]:[Industry]],2,FALSE),"-")</f>
        <v>-</v>
      </c>
      <c r="D4345" t="s">
        <v>1190</v>
      </c>
      <c r="E4345">
        <v>12.195416</v>
      </c>
      <c r="F4345">
        <v>6.2</v>
      </c>
      <c r="G4345">
        <v>52.588696289505101</v>
      </c>
      <c r="H4345">
        <v>-15.241982621706001</v>
      </c>
      <c r="I4345">
        <v>17.787159990309199</v>
      </c>
      <c r="J4345">
        <v>6.6623481052014597</v>
      </c>
      <c r="K4345">
        <v>6.1632098653305496</v>
      </c>
      <c r="L4345">
        <v>5.52713454454135</v>
      </c>
      <c r="M4345">
        <v>64.140011304064103</v>
      </c>
      <c r="N4345">
        <v>0.20546369800838801</v>
      </c>
      <c r="O4345">
        <v>30.645161290322498</v>
      </c>
      <c r="Q4345">
        <v>7.2705053621592006E-2</v>
      </c>
    </row>
    <row r="4346" spans="1:17" hidden="1" x14ac:dyDescent="0.3">
      <c r="A4346" t="s">
        <v>8921</v>
      </c>
      <c r="B4346" t="s">
        <v>8922</v>
      </c>
      <c r="C4346" t="str">
        <f>IFERROR(VLOOKUP(Table1[[#This Row],[Ticker]],[1]!Table2[[Symbol]:[Industry]],2,FALSE),"-")</f>
        <v>-</v>
      </c>
      <c r="D4346" t="s">
        <v>632</v>
      </c>
      <c r="E4346">
        <v>12.162330000000001</v>
      </c>
      <c r="F4346">
        <v>30.93</v>
      </c>
      <c r="G4346">
        <v>412.86733406040202</v>
      </c>
      <c r="H4346">
        <v>74.543532085973197</v>
      </c>
      <c r="I4346">
        <v>442.167230402065</v>
      </c>
      <c r="J4346">
        <v>9.1919591307452393</v>
      </c>
      <c r="K4346">
        <v>22.267996691303701</v>
      </c>
      <c r="L4346">
        <v>15.661894370266401</v>
      </c>
      <c r="M4346">
        <v>98.6494793933458</v>
      </c>
      <c r="N4346">
        <v>0.72760975006951001</v>
      </c>
      <c r="O4346">
        <v>0</v>
      </c>
      <c r="P4346">
        <v>494.80769230769198</v>
      </c>
      <c r="Q4346">
        <v>0.17925616658514801</v>
      </c>
    </row>
    <row r="4347" spans="1:17" hidden="1" x14ac:dyDescent="0.3">
      <c r="A4347" t="s">
        <v>8923</v>
      </c>
      <c r="B4347" t="s">
        <v>8924</v>
      </c>
      <c r="C4347" t="str">
        <f>IFERROR(VLOOKUP(Table1[[#This Row],[Ticker]],[1]!Table2[[Symbol]:[Industry]],2,FALSE),"-")</f>
        <v>-</v>
      </c>
      <c r="D4347" t="s">
        <v>528</v>
      </c>
      <c r="E4347">
        <v>12.151541699999999</v>
      </c>
      <c r="F4347">
        <v>11.79</v>
      </c>
      <c r="G4347">
        <v>-33.9105863503801</v>
      </c>
      <c r="H4347">
        <v>-6.6992613257776004</v>
      </c>
      <c r="I4347">
        <v>-2.16192166090006</v>
      </c>
      <c r="J4347">
        <v>0.73100840564262304</v>
      </c>
      <c r="K4347">
        <v>10.5632351356588</v>
      </c>
      <c r="L4347">
        <v>10.9899130657684</v>
      </c>
      <c r="M4347">
        <v>47.8904351748048</v>
      </c>
      <c r="N4347">
        <v>2.99278308769299</v>
      </c>
      <c r="O4347">
        <v>31.3825275657336</v>
      </c>
      <c r="P4347">
        <v>38.705882352941103</v>
      </c>
      <c r="Q4347">
        <v>0.132193627345882</v>
      </c>
    </row>
    <row r="4348" spans="1:17" hidden="1" x14ac:dyDescent="0.3">
      <c r="A4348" t="s">
        <v>8925</v>
      </c>
      <c r="B4348" t="s">
        <v>8926</v>
      </c>
      <c r="C4348" t="str">
        <f>IFERROR(VLOOKUP(Table1[[#This Row],[Ticker]],[1]!Table2[[Symbol]:[Industry]],2,FALSE),"-")</f>
        <v>-</v>
      </c>
      <c r="D4348" t="s">
        <v>743</v>
      </c>
      <c r="E4348">
        <v>12.120252429999899</v>
      </c>
      <c r="F4348">
        <v>39.21</v>
      </c>
      <c r="G4348">
        <v>8.7380511215121004</v>
      </c>
      <c r="H4348">
        <v>1.54627073248247</v>
      </c>
      <c r="I4348">
        <v>-0.67287251560091799</v>
      </c>
      <c r="J4348">
        <v>1.6803812950764601</v>
      </c>
      <c r="K4348">
        <v>38.160699384945701</v>
      </c>
      <c r="L4348">
        <v>35.0124320434916</v>
      </c>
      <c r="M4348">
        <v>57.562155009737999</v>
      </c>
      <c r="N4348">
        <v>0.65086797375497696</v>
      </c>
      <c r="O4348">
        <v>2.7288956898750198</v>
      </c>
      <c r="P4348">
        <v>45.2222222222222</v>
      </c>
    </row>
    <row r="4349" spans="1:17" hidden="1" x14ac:dyDescent="0.3">
      <c r="A4349" t="s">
        <v>8927</v>
      </c>
      <c r="B4349" t="s">
        <v>8928</v>
      </c>
      <c r="C4349" t="str">
        <f>IFERROR(VLOOKUP(Table1[[#This Row],[Ticker]],[1]!Table2[[Symbol]:[Industry]],2,FALSE),"-")</f>
        <v>-</v>
      </c>
      <c r="D4349" t="s">
        <v>528</v>
      </c>
      <c r="E4349">
        <v>12.08</v>
      </c>
      <c r="F4349">
        <v>308</v>
      </c>
      <c r="G4349">
        <v>175.18625016253901</v>
      </c>
      <c r="H4349">
        <v>12.2116513709787</v>
      </c>
      <c r="I4349">
        <v>185.92097557932701</v>
      </c>
      <c r="J4349">
        <v>-1.6824591044802599</v>
      </c>
      <c r="K4349">
        <v>256.89538320319298</v>
      </c>
      <c r="L4349">
        <v>174.437157854829</v>
      </c>
      <c r="M4349">
        <v>61.418306722897498</v>
      </c>
      <c r="N4349">
        <v>0.45305969386015699</v>
      </c>
      <c r="O4349">
        <v>2.5974025974025898</v>
      </c>
      <c r="P4349">
        <v>246.45669291338501</v>
      </c>
      <c r="Q4349">
        <v>0.119111606793858</v>
      </c>
    </row>
    <row r="4350" spans="1:17" hidden="1" x14ac:dyDescent="0.3">
      <c r="A4350" t="s">
        <v>8929</v>
      </c>
      <c r="B4350" t="s">
        <v>8930</v>
      </c>
      <c r="C4350" t="str">
        <f>IFERROR(VLOOKUP(Table1[[#This Row],[Ticker]],[1]!Table2[[Symbol]:[Industry]],2,FALSE),"-")</f>
        <v>-</v>
      </c>
      <c r="D4350" t="s">
        <v>1616</v>
      </c>
      <c r="E4350">
        <v>12.051539500000001</v>
      </c>
      <c r="F4350">
        <v>13.97</v>
      </c>
      <c r="G4350">
        <v>-19.7642448869654</v>
      </c>
      <c r="H4350">
        <v>-14.447214010035999</v>
      </c>
      <c r="I4350">
        <v>-12.8224399356315</v>
      </c>
      <c r="J4350">
        <v>-7.0754660942321603</v>
      </c>
      <c r="K4350">
        <v>14.732605045697699</v>
      </c>
      <c r="L4350">
        <v>15.4278440104281</v>
      </c>
      <c r="M4350">
        <v>30.350869664052201</v>
      </c>
      <c r="N4350">
        <v>1.4428953950272101</v>
      </c>
      <c r="O4350">
        <v>63.350035790980598</v>
      </c>
      <c r="P4350">
        <v>34.845559845559798</v>
      </c>
      <c r="Q4350">
        <v>7.0604358265276002E-2</v>
      </c>
    </row>
    <row r="4351" spans="1:17" hidden="1" x14ac:dyDescent="0.3">
      <c r="A4351" t="s">
        <v>8931</v>
      </c>
      <c r="B4351" t="s">
        <v>8932</v>
      </c>
      <c r="C4351" t="str">
        <f>IFERROR(VLOOKUP(Table1[[#This Row],[Ticker]],[1]!Table2[[Symbol]:[Industry]],2,FALSE),"-")</f>
        <v>-</v>
      </c>
      <c r="D4351" t="s">
        <v>431</v>
      </c>
      <c r="E4351">
        <v>12.051318074999999</v>
      </c>
      <c r="F4351">
        <v>35.909999999999997</v>
      </c>
      <c r="G4351">
        <v>-34.7642448869654</v>
      </c>
      <c r="H4351">
        <v>-3.7213138938919799</v>
      </c>
      <c r="I4351">
        <v>-13.3418790098161</v>
      </c>
      <c r="J4351">
        <v>-0.71890226728796502</v>
      </c>
      <c r="K4351">
        <v>36.506984798562797</v>
      </c>
      <c r="L4351">
        <v>36.4227466348595</v>
      </c>
      <c r="M4351">
        <v>42.610393087021997</v>
      </c>
      <c r="N4351">
        <v>1.16153823275733</v>
      </c>
      <c r="O4351">
        <v>26.761347813979398</v>
      </c>
      <c r="P4351">
        <v>15.096153846153801</v>
      </c>
      <c r="Q4351">
        <v>7.3294740097146996E-2</v>
      </c>
    </row>
    <row r="4352" spans="1:17" hidden="1" x14ac:dyDescent="0.3">
      <c r="A4352" t="s">
        <v>8933</v>
      </c>
      <c r="B4352" t="s">
        <v>8934</v>
      </c>
      <c r="C4352" t="str">
        <f>IFERROR(VLOOKUP(Table1[[#This Row],[Ticker]],[1]!Table2[[Symbol]:[Industry]],2,FALSE),"-")</f>
        <v>-</v>
      </c>
      <c r="D4352" t="s">
        <v>632</v>
      </c>
      <c r="E4352">
        <v>12.043701926999899</v>
      </c>
      <c r="F4352">
        <v>14</v>
      </c>
      <c r="G4352">
        <v>5.1105142652503099</v>
      </c>
      <c r="H4352">
        <v>1.9590834487065201</v>
      </c>
      <c r="I4352">
        <v>-13.6252210638979</v>
      </c>
      <c r="J4352">
        <v>-1.1390703345148501</v>
      </c>
      <c r="K4352">
        <v>14.1918525355619</v>
      </c>
      <c r="L4352">
        <v>12.406980575935201</v>
      </c>
      <c r="M4352">
        <v>58.013410510973699</v>
      </c>
      <c r="N4352">
        <v>3.2113430925525899</v>
      </c>
      <c r="O4352">
        <v>19.214285714285701</v>
      </c>
      <c r="P4352">
        <v>93.637621023513105</v>
      </c>
    </row>
    <row r="4353" spans="1:17" hidden="1" x14ac:dyDescent="0.3">
      <c r="A4353" t="s">
        <v>8935</v>
      </c>
      <c r="B4353" t="s">
        <v>8936</v>
      </c>
      <c r="C4353" t="str">
        <f>IFERROR(VLOOKUP(Table1[[#This Row],[Ticker]],[1]!Table2[[Symbol]:[Industry]],2,FALSE),"-")</f>
        <v>-</v>
      </c>
      <c r="D4353" t="s">
        <v>1616</v>
      </c>
      <c r="E4353">
        <v>12.041600000000001</v>
      </c>
      <c r="F4353">
        <v>0.55000000000000004</v>
      </c>
      <c r="G4353">
        <v>-10.199027495661101</v>
      </c>
      <c r="H4353">
        <v>-39.956245208722301</v>
      </c>
      <c r="I4353">
        <v>-32.038181387906</v>
      </c>
      <c r="J4353">
        <v>-8.1566141941639607</v>
      </c>
      <c r="K4353">
        <v>0.65992591168006698</v>
      </c>
      <c r="L4353">
        <v>0.63463871690205598</v>
      </c>
      <c r="M4353">
        <v>24.219442753121399</v>
      </c>
      <c r="N4353">
        <v>2.0290239154172598</v>
      </c>
      <c r="O4353">
        <v>72.727272727272705</v>
      </c>
      <c r="P4353">
        <v>37.5</v>
      </c>
      <c r="Q4353">
        <v>-2.208696937998E-3</v>
      </c>
    </row>
    <row r="4354" spans="1:17" hidden="1" x14ac:dyDescent="0.3">
      <c r="A4354" t="s">
        <v>8937</v>
      </c>
      <c r="B4354" t="s">
        <v>8938</v>
      </c>
      <c r="C4354" t="str">
        <f>IFERROR(VLOOKUP(Table1[[#This Row],[Ticker]],[1]!Table2[[Symbol]:[Industry]],2,FALSE),"-")</f>
        <v>-</v>
      </c>
      <c r="D4354" t="s">
        <v>577</v>
      </c>
      <c r="E4354">
        <v>12.037791611999999</v>
      </c>
      <c r="F4354">
        <v>11.13</v>
      </c>
      <c r="G4354">
        <v>51.211364869131998</v>
      </c>
      <c r="H4354">
        <v>20.032219340365</v>
      </c>
      <c r="I4354">
        <v>63.384228095776002</v>
      </c>
      <c r="J4354">
        <v>15.1827687459449</v>
      </c>
      <c r="K4354">
        <v>8.3876744771306608</v>
      </c>
      <c r="L4354">
        <v>7.3975661581865202</v>
      </c>
      <c r="M4354">
        <v>74.688922658549203</v>
      </c>
      <c r="N4354">
        <v>1.30402081954059</v>
      </c>
      <c r="O4354">
        <v>0</v>
      </c>
      <c r="P4354">
        <v>113.62763915547001</v>
      </c>
      <c r="Q4354">
        <v>0.130812039625054</v>
      </c>
    </row>
    <row r="4355" spans="1:17" hidden="1" x14ac:dyDescent="0.3">
      <c r="A4355" t="s">
        <v>8939</v>
      </c>
      <c r="B4355" t="s">
        <v>8940</v>
      </c>
      <c r="C4355" t="str">
        <f>IFERROR(VLOOKUP(Table1[[#This Row],[Ticker]],[1]!Table2[[Symbol]:[Industry]],2,FALSE),"-")</f>
        <v>-</v>
      </c>
      <c r="D4355" t="s">
        <v>303</v>
      </c>
      <c r="E4355">
        <v>12.0025064</v>
      </c>
      <c r="F4355">
        <v>8.3800000000000008</v>
      </c>
      <c r="G4355">
        <v>77.149335359948097</v>
      </c>
      <c r="H4355">
        <v>4.0053159381134602</v>
      </c>
      <c r="I4355">
        <v>11.887303967272899</v>
      </c>
      <c r="J4355">
        <v>-1.1390703345148501</v>
      </c>
      <c r="K4355">
        <v>6.92300694572931</v>
      </c>
      <c r="L4355">
        <v>5.5082136958929597</v>
      </c>
      <c r="M4355">
        <v>99.999999462256994</v>
      </c>
      <c r="N4355">
        <v>3.0311584497885802</v>
      </c>
      <c r="O4355">
        <v>0</v>
      </c>
      <c r="P4355">
        <v>123.466666666666</v>
      </c>
      <c r="Q4355">
        <v>0.103110820571364</v>
      </c>
    </row>
    <row r="4356" spans="1:17" hidden="1" x14ac:dyDescent="0.3">
      <c r="A4356" t="s">
        <v>8941</v>
      </c>
      <c r="B4356" t="s">
        <v>4526</v>
      </c>
      <c r="C4356" t="str">
        <f>IFERROR(VLOOKUP(Table1[[#This Row],[Ticker]],[1]!Table2[[Symbol]:[Industry]],2,FALSE),"-")</f>
        <v>-</v>
      </c>
      <c r="D4356" t="s">
        <v>54</v>
      </c>
      <c r="E4356">
        <v>11.93</v>
      </c>
      <c r="F4356">
        <v>119.3</v>
      </c>
      <c r="M4356">
        <v>100</v>
      </c>
      <c r="N4356">
        <v>1</v>
      </c>
      <c r="Q4356">
        <v>5.4726977498741003E-2</v>
      </c>
    </row>
    <row r="4357" spans="1:17" hidden="1" x14ac:dyDescent="0.3">
      <c r="A4357" t="s">
        <v>8942</v>
      </c>
      <c r="B4357" t="s">
        <v>8943</v>
      </c>
      <c r="C4357" t="str">
        <f>IFERROR(VLOOKUP(Table1[[#This Row],[Ticker]],[1]!Table2[[Symbol]:[Industry]],2,FALSE),"-")</f>
        <v>-</v>
      </c>
      <c r="D4357" t="s">
        <v>412</v>
      </c>
      <c r="E4357">
        <v>11.8932</v>
      </c>
      <c r="F4357">
        <v>1.02</v>
      </c>
      <c r="G4357">
        <v>-34.437142083227101</v>
      </c>
      <c r="H4357">
        <v>-3.7329282957503001</v>
      </c>
      <c r="I4357">
        <v>-29.8302129655549</v>
      </c>
      <c r="J4357">
        <v>-2.1099441209226102</v>
      </c>
      <c r="K4357">
        <v>1.06022626661918</v>
      </c>
      <c r="L4357">
        <v>1.11151141054096</v>
      </c>
      <c r="M4357">
        <v>34.3492562158387</v>
      </c>
      <c r="N4357">
        <v>0.74088469748938202</v>
      </c>
      <c r="O4357">
        <v>57.843137254901897</v>
      </c>
      <c r="P4357">
        <v>12.087912087912001</v>
      </c>
      <c r="Q4357">
        <v>8.3892160772811003E-2</v>
      </c>
    </row>
    <row r="4358" spans="1:17" hidden="1" x14ac:dyDescent="0.3">
      <c r="A4358" t="s">
        <v>8944</v>
      </c>
      <c r="B4358" t="s">
        <v>8945</v>
      </c>
      <c r="C4358" t="str">
        <f>IFERROR(VLOOKUP(Table1[[#This Row],[Ticker]],[1]!Table2[[Symbol]:[Industry]],2,FALSE),"-")</f>
        <v>-</v>
      </c>
      <c r="D4358" t="s">
        <v>1616</v>
      </c>
      <c r="E4358">
        <v>11.8268325</v>
      </c>
      <c r="F4358">
        <v>39.19</v>
      </c>
      <c r="G4358">
        <v>169.16786800395701</v>
      </c>
      <c r="H4358">
        <v>73.806032743210693</v>
      </c>
      <c r="I4358">
        <v>-32.4819002933787</v>
      </c>
      <c r="J4358">
        <v>9.1968469781466506</v>
      </c>
      <c r="K4358">
        <v>33.185880047793397</v>
      </c>
      <c r="L4358">
        <v>34.1736377819092</v>
      </c>
      <c r="M4358">
        <v>94.263886762531897</v>
      </c>
      <c r="N4358">
        <v>0.369688411500532</v>
      </c>
      <c r="O4358">
        <v>30.364889002296501</v>
      </c>
      <c r="P4358">
        <v>207.37254901960699</v>
      </c>
      <c r="Q4358">
        <v>7.4324875852459005E-2</v>
      </c>
    </row>
    <row r="4359" spans="1:17" hidden="1" x14ac:dyDescent="0.3">
      <c r="A4359" t="s">
        <v>8946</v>
      </c>
      <c r="B4359" t="s">
        <v>8947</v>
      </c>
      <c r="C4359" t="str">
        <f>IFERROR(VLOOKUP(Table1[[#This Row],[Ticker]],[1]!Table2[[Symbol]:[Industry]],2,FALSE),"-")</f>
        <v>-</v>
      </c>
      <c r="D4359" t="s">
        <v>3397</v>
      </c>
      <c r="E4359">
        <v>11.7986</v>
      </c>
      <c r="F4359">
        <v>6.92</v>
      </c>
      <c r="G4359">
        <v>11.4602449089528</v>
      </c>
      <c r="H4359">
        <v>73.431519347286695</v>
      </c>
      <c r="I4359">
        <v>0.25243166254417498</v>
      </c>
      <c r="J4359">
        <v>18.584113056488601</v>
      </c>
      <c r="K4359">
        <v>5.0582839116071696</v>
      </c>
      <c r="L4359">
        <v>4.9413552908146601</v>
      </c>
      <c r="M4359">
        <v>77.567035218028906</v>
      </c>
      <c r="N4359">
        <v>1.84210526315789</v>
      </c>
      <c r="O4359">
        <v>9.8265895953757205</v>
      </c>
      <c r="P4359">
        <v>92.2222222222222</v>
      </c>
      <c r="Q4359">
        <v>1.8623452846929999E-3</v>
      </c>
    </row>
    <row r="4360" spans="1:17" hidden="1" x14ac:dyDescent="0.3">
      <c r="A4360" t="s">
        <v>8948</v>
      </c>
      <c r="B4360" t="s">
        <v>8949</v>
      </c>
      <c r="C4360" t="str">
        <f>IFERROR(VLOOKUP(Table1[[#This Row],[Ticker]],[1]!Table2[[Symbol]:[Industry]],2,FALSE),"-")</f>
        <v>-</v>
      </c>
      <c r="D4360" t="s">
        <v>127</v>
      </c>
      <c r="E4360">
        <v>11.76008085</v>
      </c>
      <c r="F4360">
        <v>10.38</v>
      </c>
      <c r="G4360">
        <v>-58.374973910349198</v>
      </c>
      <c r="H4360">
        <v>-29.007653570475501</v>
      </c>
      <c r="I4360">
        <v>-13.0566528087957</v>
      </c>
      <c r="J4360">
        <v>0.203904872096726</v>
      </c>
      <c r="K4360">
        <v>9.9851071213145808</v>
      </c>
      <c r="L4360">
        <v>10.9274928451006</v>
      </c>
      <c r="M4360">
        <v>52.840517189504702</v>
      </c>
      <c r="N4360">
        <v>0.393277739133441</v>
      </c>
      <c r="O4360">
        <v>57.129094412331298</v>
      </c>
      <c r="P4360">
        <v>30.8953341740227</v>
      </c>
    </row>
    <row r="4361" spans="1:17" hidden="1" x14ac:dyDescent="0.3">
      <c r="A4361" t="s">
        <v>8950</v>
      </c>
      <c r="B4361" t="s">
        <v>8951</v>
      </c>
      <c r="C4361" t="str">
        <f>IFERROR(VLOOKUP(Table1[[#This Row],[Ticker]],[1]!Table2[[Symbol]:[Industry]],2,FALSE),"-")</f>
        <v>-</v>
      </c>
      <c r="D4361" t="s">
        <v>3532</v>
      </c>
      <c r="E4361">
        <v>11.731128500000001</v>
      </c>
      <c r="F4361">
        <v>77.5</v>
      </c>
      <c r="G4361">
        <v>33.393649849876603</v>
      </c>
      <c r="H4361">
        <v>14.8476728262872</v>
      </c>
      <c r="I4361">
        <v>6.9660163732879701</v>
      </c>
      <c r="J4361">
        <v>-1.1390703345148501</v>
      </c>
      <c r="K4361">
        <v>73.489598368077395</v>
      </c>
      <c r="L4361">
        <v>71.042514280567502</v>
      </c>
      <c r="M4361">
        <v>55.306919302081099</v>
      </c>
      <c r="N4361">
        <v>0.41623801589026499</v>
      </c>
      <c r="O4361">
        <v>50.658064516129002</v>
      </c>
      <c r="P4361">
        <v>69.213973799126606</v>
      </c>
      <c r="Q4361">
        <v>0.102415367149103</v>
      </c>
    </row>
    <row r="4362" spans="1:17" hidden="1" x14ac:dyDescent="0.3">
      <c r="A4362" t="s">
        <v>8952</v>
      </c>
      <c r="B4362" t="s">
        <v>8953</v>
      </c>
      <c r="C4362" t="str">
        <f>IFERROR(VLOOKUP(Table1[[#This Row],[Ticker]],[1]!Table2[[Symbol]:[Industry]],2,FALSE),"-")</f>
        <v>-</v>
      </c>
      <c r="D4362" t="s">
        <v>21</v>
      </c>
      <c r="E4362">
        <v>11.6655</v>
      </c>
      <c r="F4362">
        <v>24.25</v>
      </c>
      <c r="G4362">
        <v>114.44522137688099</v>
      </c>
      <c r="H4362">
        <v>-3.6126275438705902</v>
      </c>
      <c r="I4362">
        <v>31.868654091530001</v>
      </c>
      <c r="J4362">
        <v>10.4551325640358</v>
      </c>
      <c r="K4362">
        <v>21.823803472393202</v>
      </c>
      <c r="L4362">
        <v>17.732478776499999</v>
      </c>
      <c r="M4362">
        <v>53.958486307963199</v>
      </c>
      <c r="N4362">
        <v>0.83693833281685703</v>
      </c>
      <c r="O4362">
        <v>4.24742268041238</v>
      </c>
      <c r="P4362">
        <v>246.42857142857099</v>
      </c>
    </row>
    <row r="4363" spans="1:17" hidden="1" x14ac:dyDescent="0.3">
      <c r="A4363" t="s">
        <v>8954</v>
      </c>
      <c r="B4363" t="s">
        <v>8955</v>
      </c>
      <c r="C4363" t="str">
        <f>IFERROR(VLOOKUP(Table1[[#This Row],[Ticker]],[1]!Table2[[Symbol]:[Industry]],2,FALSE),"-")</f>
        <v>-</v>
      </c>
      <c r="D4363" t="s">
        <v>127</v>
      </c>
      <c r="E4363">
        <v>11.65724625</v>
      </c>
      <c r="F4363">
        <v>5.62</v>
      </c>
      <c r="G4363">
        <v>-82.137126242897693</v>
      </c>
      <c r="H4363">
        <v>4.9954266826046698</v>
      </c>
      <c r="I4363">
        <v>-42.988493120382898</v>
      </c>
      <c r="J4363">
        <v>3.9361176354099499</v>
      </c>
      <c r="K4363">
        <v>6.0079485095004097</v>
      </c>
      <c r="L4363">
        <v>8.3654434155920701</v>
      </c>
      <c r="M4363">
        <v>53.010009164768199</v>
      </c>
      <c r="N4363">
        <v>0.855803976831914</v>
      </c>
      <c r="O4363">
        <v>111.565836298932</v>
      </c>
      <c r="P4363">
        <v>16.8399168399168</v>
      </c>
      <c r="Q4363">
        <v>2.6890644556108002E-2</v>
      </c>
    </row>
    <row r="4364" spans="1:17" hidden="1" x14ac:dyDescent="0.3">
      <c r="A4364" t="s">
        <v>8956</v>
      </c>
      <c r="B4364" t="s">
        <v>8957</v>
      </c>
      <c r="C4364" t="str">
        <f>IFERROR(VLOOKUP(Table1[[#This Row],[Ticker]],[1]!Table2[[Symbol]:[Industry]],2,FALSE),"-")</f>
        <v>-</v>
      </c>
      <c r="D4364" t="s">
        <v>3936</v>
      </c>
      <c r="E4364">
        <v>11.576665439999999</v>
      </c>
      <c r="F4364">
        <v>6.94</v>
      </c>
      <c r="G4364">
        <v>-2.6580177807383598</v>
      </c>
      <c r="H4364">
        <v>-13.7545733173953</v>
      </c>
      <c r="I4364">
        <v>-26.941803978470801</v>
      </c>
      <c r="J4364">
        <v>3.4063842109397</v>
      </c>
      <c r="K4364">
        <v>7.1703063504878903</v>
      </c>
      <c r="L4364">
        <v>7.5906710147937204</v>
      </c>
      <c r="M4364">
        <v>46.801829318045201</v>
      </c>
      <c r="N4364">
        <v>1.52526198669123</v>
      </c>
      <c r="O4364">
        <v>90.634005763688705</v>
      </c>
      <c r="P4364">
        <v>37.9721669980119</v>
      </c>
      <c r="Q4364">
        <v>2.8250227386242999E-2</v>
      </c>
    </row>
    <row r="4365" spans="1:17" hidden="1" x14ac:dyDescent="0.3">
      <c r="A4365" t="s">
        <v>8958</v>
      </c>
      <c r="B4365" t="s">
        <v>8959</v>
      </c>
      <c r="C4365" t="str">
        <f>IFERROR(VLOOKUP(Table1[[#This Row],[Ticker]],[1]!Table2[[Symbol]:[Industry]],2,FALSE),"-")</f>
        <v>-</v>
      </c>
      <c r="D4365" t="s">
        <v>92</v>
      </c>
      <c r="E4365">
        <v>11.564025600000001</v>
      </c>
      <c r="F4365">
        <v>8.69</v>
      </c>
      <c r="G4365">
        <v>55.129372134311097</v>
      </c>
      <c r="H4365">
        <v>24.602859627666401</v>
      </c>
      <c r="I4365">
        <v>-17.892960647753</v>
      </c>
      <c r="J4365">
        <v>2.76336868987539</v>
      </c>
      <c r="K4365">
        <v>6.7679488628103304</v>
      </c>
      <c r="L4365">
        <v>6.3805773847279603</v>
      </c>
      <c r="M4365">
        <v>97.992656046827705</v>
      </c>
      <c r="N4365">
        <v>0.202479338842975</v>
      </c>
      <c r="O4365">
        <v>33.716915995397002</v>
      </c>
      <c r="P4365">
        <v>171.56249999999901</v>
      </c>
      <c r="Q4365">
        <v>4.2793391419531999E-2</v>
      </c>
    </row>
    <row r="4366" spans="1:17" hidden="1" x14ac:dyDescent="0.3">
      <c r="A4366" t="s">
        <v>8960</v>
      </c>
      <c r="B4366" t="s">
        <v>8961</v>
      </c>
      <c r="C4366" t="str">
        <f>IFERROR(VLOOKUP(Table1[[#This Row],[Ticker]],[1]!Table2[[Symbol]:[Industry]],2,FALSE),"-")</f>
        <v>-</v>
      </c>
      <c r="D4366" t="s">
        <v>743</v>
      </c>
      <c r="E4366">
        <v>11.560360832000001</v>
      </c>
      <c r="F4366">
        <v>57.81</v>
      </c>
      <c r="G4366">
        <v>46.271077890135601</v>
      </c>
      <c r="H4366">
        <v>0.396299367046267</v>
      </c>
      <c r="I4366">
        <v>15.2300645384256</v>
      </c>
      <c r="J4366">
        <v>-0.57766682574292105</v>
      </c>
      <c r="K4366">
        <v>55.311914397753497</v>
      </c>
      <c r="L4366">
        <v>48.065980948765699</v>
      </c>
      <c r="M4366">
        <v>44.735305969102399</v>
      </c>
      <c r="N4366">
        <v>0.61567795161725303</v>
      </c>
      <c r="O4366">
        <v>0.50164331430548803</v>
      </c>
      <c r="P4366">
        <v>78.151001540831999</v>
      </c>
    </row>
    <row r="4367" spans="1:17" hidden="1" x14ac:dyDescent="0.3">
      <c r="A4367" t="s">
        <v>8962</v>
      </c>
      <c r="B4367" t="s">
        <v>8963</v>
      </c>
      <c r="C4367" t="str">
        <f>IFERROR(VLOOKUP(Table1[[#This Row],[Ticker]],[1]!Table2[[Symbol]:[Industry]],2,FALSE),"-")</f>
        <v>-</v>
      </c>
      <c r="D4367" t="s">
        <v>632</v>
      </c>
      <c r="E4367">
        <v>11.484</v>
      </c>
      <c r="F4367">
        <v>191.4</v>
      </c>
      <c r="G4367">
        <v>-24.772473082247899</v>
      </c>
      <c r="I4367">
        <v>-9.1359618219945293</v>
      </c>
      <c r="M4367">
        <v>100</v>
      </c>
      <c r="N4367">
        <v>1</v>
      </c>
      <c r="O4367">
        <v>0</v>
      </c>
      <c r="P4367">
        <v>4.9917718047174997</v>
      </c>
      <c r="Q4367">
        <v>3.0346719918976001E-2</v>
      </c>
    </row>
    <row r="4368" spans="1:17" hidden="1" x14ac:dyDescent="0.3">
      <c r="A4368" t="s">
        <v>8964</v>
      </c>
      <c r="B4368" t="s">
        <v>8965</v>
      </c>
      <c r="C4368" t="str">
        <f>IFERROR(VLOOKUP(Table1[[#This Row],[Ticker]],[1]!Table2[[Symbol]:[Industry]],2,FALSE),"-")</f>
        <v>-</v>
      </c>
      <c r="D4368" t="s">
        <v>139</v>
      </c>
      <c r="E4368">
        <v>11.436399</v>
      </c>
      <c r="F4368">
        <v>9.09</v>
      </c>
      <c r="G4368">
        <v>16.848658338840899</v>
      </c>
      <c r="H4368">
        <v>-21.509347082443</v>
      </c>
      <c r="I4368">
        <v>-32.6761207234862</v>
      </c>
      <c r="J4368">
        <v>-10.523234557388699</v>
      </c>
      <c r="K4368">
        <v>10.945018634821601</v>
      </c>
      <c r="L4368">
        <v>10.281453616347299</v>
      </c>
      <c r="M4368">
        <v>9.7256271739016107</v>
      </c>
      <c r="N4368">
        <v>1.15124404603414</v>
      </c>
      <c r="O4368">
        <v>48.624862486248603</v>
      </c>
      <c r="P4368">
        <v>46.612903225806399</v>
      </c>
      <c r="Q4368">
        <v>0.100987585642328</v>
      </c>
    </row>
    <row r="4369" spans="1:17" hidden="1" x14ac:dyDescent="0.3">
      <c r="A4369" t="s">
        <v>8966</v>
      </c>
      <c r="B4369" t="s">
        <v>8967</v>
      </c>
      <c r="C4369" t="str">
        <f>IFERROR(VLOOKUP(Table1[[#This Row],[Ticker]],[1]!Table2[[Symbol]:[Industry]],2,FALSE),"-")</f>
        <v>-</v>
      </c>
      <c r="D4369" t="s">
        <v>385</v>
      </c>
      <c r="E4369">
        <v>11.3963758</v>
      </c>
      <c r="F4369">
        <v>26.05</v>
      </c>
      <c r="G4369">
        <v>93.8409053276267</v>
      </c>
      <c r="H4369">
        <v>53.145823204849897</v>
      </c>
      <c r="I4369">
        <v>24.2153359431233</v>
      </c>
      <c r="J4369">
        <v>14.238627507211699</v>
      </c>
      <c r="K4369">
        <v>19.867569017772301</v>
      </c>
      <c r="L4369">
        <v>17.4500225139934</v>
      </c>
      <c r="M4369">
        <v>78.579119753096805</v>
      </c>
      <c r="N4369">
        <v>2.2566852499291299</v>
      </c>
      <c r="O4369">
        <v>6.4107485604606396</v>
      </c>
      <c r="P4369">
        <v>181.926406926406</v>
      </c>
      <c r="Q4369">
        <v>0.217592091668112</v>
      </c>
    </row>
    <row r="4370" spans="1:17" hidden="1" x14ac:dyDescent="0.3">
      <c r="A4370" t="s">
        <v>8968</v>
      </c>
      <c r="B4370" t="s">
        <v>8969</v>
      </c>
      <c r="C4370" t="str">
        <f>IFERROR(VLOOKUP(Table1[[#This Row],[Ticker]],[1]!Table2[[Symbol]:[Industry]],2,FALSE),"-")</f>
        <v>-</v>
      </c>
      <c r="D4370" t="s">
        <v>1187</v>
      </c>
      <c r="E4370">
        <v>11.395812400000001</v>
      </c>
      <c r="F4370">
        <v>9.1300000000000008</v>
      </c>
      <c r="G4370">
        <v>106.76425252236</v>
      </c>
      <c r="H4370">
        <v>23.7560753378316</v>
      </c>
      <c r="I4370">
        <v>86.973587959190994</v>
      </c>
      <c r="J4370">
        <v>-7.0035799401771301</v>
      </c>
      <c r="K4370">
        <v>8.0659753144373401</v>
      </c>
      <c r="L4370">
        <v>6.30382614612056</v>
      </c>
      <c r="M4370">
        <v>52.938545695606997</v>
      </c>
      <c r="N4370">
        <v>2.2797995109555802</v>
      </c>
      <c r="O4370">
        <v>10.514786418400799</v>
      </c>
      <c r="P4370">
        <v>146.756756756756</v>
      </c>
      <c r="Q4370">
        <v>3.9665797968750999E-2</v>
      </c>
    </row>
    <row r="4371" spans="1:17" hidden="1" x14ac:dyDescent="0.3">
      <c r="A4371" t="s">
        <v>8970</v>
      </c>
      <c r="B4371" t="s">
        <v>8971</v>
      </c>
      <c r="C4371" t="str">
        <f>IFERROR(VLOOKUP(Table1[[#This Row],[Ticker]],[1]!Table2[[Symbol]:[Industry]],2,FALSE),"-")</f>
        <v>-</v>
      </c>
      <c r="D4371" t="s">
        <v>1616</v>
      </c>
      <c r="E4371">
        <v>11.37259104</v>
      </c>
      <c r="F4371">
        <v>5.0599999999999996</v>
      </c>
      <c r="G4371">
        <v>-52.747502116798003</v>
      </c>
      <c r="H4371">
        <v>14.124214561392501</v>
      </c>
      <c r="I4371">
        <v>-36.281579780558097</v>
      </c>
      <c r="J4371">
        <v>9.1726802650055195</v>
      </c>
      <c r="K4371">
        <v>4.3670252233826696</v>
      </c>
      <c r="L4371">
        <v>6.4286396484416599</v>
      </c>
      <c r="M4371">
        <v>70.317355769325999</v>
      </c>
      <c r="N4371">
        <v>3.1064062914199799</v>
      </c>
      <c r="O4371">
        <v>127.07509881422899</v>
      </c>
      <c r="P4371">
        <v>38.630136986301302</v>
      </c>
      <c r="Q4371">
        <v>-0.22692329144148399</v>
      </c>
    </row>
    <row r="4372" spans="1:17" hidden="1" x14ac:dyDescent="0.3">
      <c r="A4372" t="s">
        <v>8972</v>
      </c>
      <c r="B4372" t="s">
        <v>8973</v>
      </c>
      <c r="C4372" t="str">
        <f>IFERROR(VLOOKUP(Table1[[#This Row],[Ticker]],[1]!Table2[[Symbol]:[Industry]],2,FALSE),"-")</f>
        <v>-</v>
      </c>
      <c r="D4372" t="s">
        <v>2879</v>
      </c>
      <c r="E4372">
        <v>11.329884720000001</v>
      </c>
      <c r="F4372">
        <v>75.599999999999994</v>
      </c>
      <c r="G4372">
        <v>-50.816876465912799</v>
      </c>
      <c r="H4372">
        <v>26.268513249586199</v>
      </c>
      <c r="I4372">
        <v>45.030161110130003</v>
      </c>
      <c r="J4372">
        <v>-0.486693820069378</v>
      </c>
      <c r="K4372">
        <v>60.965751524777403</v>
      </c>
      <c r="L4372">
        <v>54.274743492919697</v>
      </c>
      <c r="M4372">
        <v>71.903788515985696</v>
      </c>
      <c r="N4372">
        <v>1.43518518518518</v>
      </c>
      <c r="O4372">
        <v>32.989417989418001</v>
      </c>
      <c r="P4372">
        <v>95.500387897595004</v>
      </c>
    </row>
    <row r="4373" spans="1:17" hidden="1" x14ac:dyDescent="0.3">
      <c r="A4373" t="s">
        <v>8974</v>
      </c>
      <c r="B4373" t="s">
        <v>8975</v>
      </c>
      <c r="C4373" t="str">
        <f>IFERROR(VLOOKUP(Table1[[#This Row],[Ticker]],[1]!Table2[[Symbol]:[Industry]],2,FALSE),"-")</f>
        <v>-</v>
      </c>
      <c r="D4373" t="s">
        <v>632</v>
      </c>
      <c r="E4373">
        <v>11.321584400000001</v>
      </c>
      <c r="F4373">
        <v>24.61</v>
      </c>
      <c r="G4373">
        <v>-17.645793861908501</v>
      </c>
      <c r="H4373">
        <v>13.749272782165701</v>
      </c>
      <c r="I4373">
        <v>26.500837801859401</v>
      </c>
      <c r="J4373">
        <v>3.5843339208042901</v>
      </c>
      <c r="K4373">
        <v>22.742657182940398</v>
      </c>
      <c r="L4373">
        <v>20.411450780207801</v>
      </c>
      <c r="M4373">
        <v>94.233066916619507</v>
      </c>
      <c r="N4373">
        <v>1.5</v>
      </c>
      <c r="O4373">
        <v>0</v>
      </c>
      <c r="P4373">
        <v>52.857142857142797</v>
      </c>
    </row>
    <row r="4374" spans="1:17" hidden="1" x14ac:dyDescent="0.3">
      <c r="A4374" t="s">
        <v>8976</v>
      </c>
      <c r="B4374" t="s">
        <v>8977</v>
      </c>
      <c r="C4374" t="str">
        <f>IFERROR(VLOOKUP(Table1[[#This Row],[Ticker]],[1]!Table2[[Symbol]:[Industry]],2,FALSE),"-")</f>
        <v>-</v>
      </c>
      <c r="D4374" t="s">
        <v>1603</v>
      </c>
      <c r="E4374">
        <v>11.317443000000001</v>
      </c>
      <c r="F4374">
        <v>32.17</v>
      </c>
      <c r="G4374">
        <v>124.94955982683901</v>
      </c>
      <c r="H4374">
        <v>4.1209487220718399</v>
      </c>
      <c r="I4374">
        <v>-29.0219135208919</v>
      </c>
      <c r="J4374">
        <v>-2.9711314032171399</v>
      </c>
      <c r="K4374">
        <v>30.939155514551899</v>
      </c>
      <c r="M4374">
        <v>58.6514959573582</v>
      </c>
      <c r="N4374">
        <v>4.8230198804216897</v>
      </c>
      <c r="O4374">
        <v>37.364003730183299</v>
      </c>
      <c r="P4374">
        <v>184.18727915194299</v>
      </c>
    </row>
    <row r="4375" spans="1:17" hidden="1" x14ac:dyDescent="0.3">
      <c r="A4375" t="s">
        <v>8978</v>
      </c>
      <c r="B4375" t="s">
        <v>8979</v>
      </c>
      <c r="C4375" t="str">
        <f>IFERROR(VLOOKUP(Table1[[#This Row],[Ticker]],[1]!Table2[[Symbol]:[Industry]],2,FALSE),"-")</f>
        <v>-</v>
      </c>
      <c r="D4375" t="s">
        <v>412</v>
      </c>
      <c r="E4375">
        <v>11.312784000000001</v>
      </c>
      <c r="F4375">
        <v>0.86</v>
      </c>
      <c r="G4375">
        <v>18.511617181999998</v>
      </c>
      <c r="H4375">
        <v>-21.784876347698301</v>
      </c>
      <c r="I4375">
        <v>-12.9512630384767</v>
      </c>
      <c r="J4375">
        <v>-6.5738529432105004</v>
      </c>
      <c r="K4375">
        <v>0.96086522113633199</v>
      </c>
      <c r="L4375">
        <v>0.83539384156838703</v>
      </c>
      <c r="M4375">
        <v>11.637131951836601</v>
      </c>
      <c r="N4375">
        <v>0.218278309263611</v>
      </c>
      <c r="O4375">
        <v>61.6279069767441</v>
      </c>
      <c r="P4375">
        <v>59.259259259259203</v>
      </c>
      <c r="Q4375">
        <v>7.7189907150597994E-2</v>
      </c>
    </row>
    <row r="4376" spans="1:17" hidden="1" x14ac:dyDescent="0.3">
      <c r="A4376" t="s">
        <v>8980</v>
      </c>
      <c r="B4376" t="s">
        <v>8981</v>
      </c>
      <c r="C4376" t="str">
        <f>IFERROR(VLOOKUP(Table1[[#This Row],[Ticker]],[1]!Table2[[Symbol]:[Industry]],2,FALSE),"-")</f>
        <v>-</v>
      </c>
      <c r="D4376" t="s">
        <v>743</v>
      </c>
      <c r="E4376">
        <v>11.309675944999899</v>
      </c>
      <c r="F4376">
        <v>21.19</v>
      </c>
      <c r="G4376">
        <v>9.8273229654719501</v>
      </c>
      <c r="H4376">
        <v>1.44193546916658</v>
      </c>
      <c r="I4376">
        <v>0.91026854484062902</v>
      </c>
      <c r="J4376">
        <v>1.1786505732591701</v>
      </c>
      <c r="K4376">
        <v>20.285235468349601</v>
      </c>
      <c r="L4376">
        <v>18.557951411681199</v>
      </c>
      <c r="M4376">
        <v>51.507867780463002</v>
      </c>
      <c r="N4376">
        <v>0.63792653352599404</v>
      </c>
      <c r="O4376">
        <v>1.3213780084945601</v>
      </c>
      <c r="P4376">
        <v>42.5975773889636</v>
      </c>
    </row>
    <row r="4377" spans="1:17" hidden="1" x14ac:dyDescent="0.3">
      <c r="A4377" t="s">
        <v>8982</v>
      </c>
      <c r="B4377" t="s">
        <v>8983</v>
      </c>
      <c r="C4377" t="str">
        <f>IFERROR(VLOOKUP(Table1[[#This Row],[Ticker]],[1]!Table2[[Symbol]:[Industry]],2,FALSE),"-")</f>
        <v>-</v>
      </c>
      <c r="E4377">
        <v>11.290684199999999</v>
      </c>
      <c r="F4377">
        <v>23.22</v>
      </c>
      <c r="G4377">
        <v>-11.596305955667701</v>
      </c>
      <c r="H4377">
        <v>-2.2330533895706499</v>
      </c>
      <c r="I4377">
        <v>-25.9393553509809</v>
      </c>
      <c r="J4377">
        <v>-1.8004459958904999</v>
      </c>
      <c r="K4377">
        <v>22.670814023281501</v>
      </c>
      <c r="L4377">
        <v>22.859355412939099</v>
      </c>
      <c r="M4377">
        <v>48.993995877269597</v>
      </c>
      <c r="N4377">
        <v>0.36279289278878502</v>
      </c>
      <c r="O4377">
        <v>28.768303186907801</v>
      </c>
      <c r="P4377">
        <v>38.214285714285701</v>
      </c>
      <c r="Q4377">
        <v>0.116781689833641</v>
      </c>
    </row>
    <row r="4378" spans="1:17" hidden="1" x14ac:dyDescent="0.3">
      <c r="A4378" t="s">
        <v>8984</v>
      </c>
      <c r="B4378" t="s">
        <v>8985</v>
      </c>
      <c r="C4378" t="str">
        <f>IFERROR(VLOOKUP(Table1[[#This Row],[Ticker]],[1]!Table2[[Symbol]:[Industry]],2,FALSE),"-")</f>
        <v>-</v>
      </c>
      <c r="D4378" t="s">
        <v>528</v>
      </c>
      <c r="E4378">
        <v>11.271000000000001</v>
      </c>
      <c r="F4378">
        <v>35.700000000000003</v>
      </c>
      <c r="G4378">
        <v>36.282266740941502</v>
      </c>
      <c r="H4378">
        <v>-12.621146021177299</v>
      </c>
      <c r="I4378">
        <v>-33.903014525588397</v>
      </c>
      <c r="J4378">
        <v>-10.346416878739101</v>
      </c>
      <c r="K4378">
        <v>43.106280777087399</v>
      </c>
      <c r="L4378">
        <v>41.835201791701699</v>
      </c>
      <c r="M4378">
        <v>33.901273059241397</v>
      </c>
      <c r="N4378">
        <v>3.35911298838437</v>
      </c>
      <c r="O4378">
        <v>64.313725490196006</v>
      </c>
      <c r="P4378">
        <v>74.146341463414601</v>
      </c>
      <c r="Q4378">
        <v>2.9850204439492E-2</v>
      </c>
    </row>
    <row r="4379" spans="1:17" hidden="1" x14ac:dyDescent="0.3">
      <c r="A4379" t="s">
        <v>8986</v>
      </c>
      <c r="B4379" t="s">
        <v>8987</v>
      </c>
      <c r="C4379" t="str">
        <f>IFERROR(VLOOKUP(Table1[[#This Row],[Ticker]],[1]!Table2[[Symbol]:[Industry]],2,FALSE),"-")</f>
        <v>-</v>
      </c>
      <c r="D4379" t="s">
        <v>743</v>
      </c>
      <c r="E4379">
        <v>11.262924035999999</v>
      </c>
      <c r="F4379">
        <v>274.01</v>
      </c>
      <c r="G4379">
        <v>6.8990967589198</v>
      </c>
      <c r="H4379">
        <v>-0.30708244833042297</v>
      </c>
      <c r="I4379">
        <v>2.44746313993336</v>
      </c>
      <c r="J4379">
        <v>0.38320826839637201</v>
      </c>
      <c r="K4379">
        <v>265.27766114473599</v>
      </c>
      <c r="L4379">
        <v>243.83423232179101</v>
      </c>
      <c r="M4379">
        <v>55.874429077666797</v>
      </c>
      <c r="N4379">
        <v>0.63047860537726996</v>
      </c>
      <c r="O4379">
        <v>3.9524104959672801</v>
      </c>
      <c r="P4379">
        <v>39.801020408163197</v>
      </c>
      <c r="Q4379">
        <v>3.1845093282099998E-4</v>
      </c>
    </row>
    <row r="4380" spans="1:17" hidden="1" x14ac:dyDescent="0.3">
      <c r="A4380" t="s">
        <v>8988</v>
      </c>
      <c r="B4380" t="s">
        <v>8989</v>
      </c>
      <c r="C4380" t="str">
        <f>IFERROR(VLOOKUP(Table1[[#This Row],[Ticker]],[1]!Table2[[Symbol]:[Industry]],2,FALSE),"-")</f>
        <v>-</v>
      </c>
      <c r="D4380" t="s">
        <v>412</v>
      </c>
      <c r="E4380">
        <v>11.226522959999899</v>
      </c>
      <c r="F4380">
        <v>9.76</v>
      </c>
      <c r="G4380">
        <v>-34.5447326918435</v>
      </c>
      <c r="H4380">
        <v>-0.87578543860743996</v>
      </c>
      <c r="I4380">
        <v>-9.1814970675722503</v>
      </c>
      <c r="J4380">
        <v>-1.1390703345148501</v>
      </c>
      <c r="K4380">
        <v>9.7507517637377195</v>
      </c>
      <c r="L4380">
        <v>10.0939882754718</v>
      </c>
      <c r="M4380">
        <v>99.999990417572306</v>
      </c>
      <c r="O4380">
        <v>5.0204918032786798</v>
      </c>
      <c r="P4380">
        <v>6.0869565217391397</v>
      </c>
    </row>
    <row r="4381" spans="1:17" hidden="1" x14ac:dyDescent="0.3">
      <c r="A4381" t="s">
        <v>8990</v>
      </c>
      <c r="B4381" t="s">
        <v>8991</v>
      </c>
      <c r="C4381" t="str">
        <f>IFERROR(VLOOKUP(Table1[[#This Row],[Ticker]],[1]!Table2[[Symbol]:[Industry]],2,FALSE),"-")</f>
        <v>-</v>
      </c>
      <c r="D4381" t="s">
        <v>412</v>
      </c>
      <c r="E4381">
        <v>11.2101121</v>
      </c>
      <c r="F4381">
        <v>11.21</v>
      </c>
      <c r="G4381">
        <v>94.435755113034503</v>
      </c>
      <c r="H4381">
        <v>-1.1426893531981801</v>
      </c>
      <c r="I4381">
        <v>110.07226637328699</v>
      </c>
      <c r="J4381">
        <v>8.6552489602941591</v>
      </c>
      <c r="K4381">
        <v>11.8467163151878</v>
      </c>
      <c r="M4381">
        <v>69.864924448866304</v>
      </c>
      <c r="N4381">
        <v>3.61111862240194</v>
      </c>
      <c r="O4381">
        <v>74.397859054415605</v>
      </c>
      <c r="P4381">
        <v>124.2</v>
      </c>
    </row>
    <row r="4382" spans="1:17" hidden="1" x14ac:dyDescent="0.3">
      <c r="A4382" t="s">
        <v>8992</v>
      </c>
      <c r="B4382" t="s">
        <v>8993</v>
      </c>
      <c r="C4382" t="str">
        <f>IFERROR(VLOOKUP(Table1[[#This Row],[Ticker]],[1]!Table2[[Symbol]:[Industry]],2,FALSE),"-")</f>
        <v>-</v>
      </c>
      <c r="D4382" t="s">
        <v>938</v>
      </c>
      <c r="E4382">
        <v>11.204370239999999</v>
      </c>
      <c r="F4382">
        <v>2.31</v>
      </c>
      <c r="G4382">
        <v>-3.5347366902441602</v>
      </c>
      <c r="H4382">
        <v>-8.6947154797597008</v>
      </c>
      <c r="I4382">
        <v>1.9526683833382199</v>
      </c>
      <c r="J4382">
        <v>2.5646333691888499</v>
      </c>
      <c r="K4382">
        <v>2.44097924618739</v>
      </c>
      <c r="L4382">
        <v>2.4050365214038099</v>
      </c>
      <c r="M4382">
        <v>44.198384401071102</v>
      </c>
      <c r="N4382">
        <v>0.92824570608272705</v>
      </c>
      <c r="O4382">
        <v>83.549783549783498</v>
      </c>
      <c r="P4382">
        <v>49.0322580645161</v>
      </c>
      <c r="Q4382">
        <v>4.6717346299144001E-2</v>
      </c>
    </row>
    <row r="4383" spans="1:17" hidden="1" x14ac:dyDescent="0.3">
      <c r="A4383" t="s">
        <v>8994</v>
      </c>
      <c r="B4383" t="s">
        <v>8995</v>
      </c>
      <c r="C4383" t="str">
        <f>IFERROR(VLOOKUP(Table1[[#This Row],[Ticker]],[1]!Table2[[Symbol]:[Industry]],2,FALSE),"-")</f>
        <v>-</v>
      </c>
      <c r="D4383" t="s">
        <v>528</v>
      </c>
      <c r="E4383">
        <v>11.129580000000001</v>
      </c>
      <c r="F4383">
        <v>6.32</v>
      </c>
      <c r="G4383">
        <v>-15.6848225042939</v>
      </c>
      <c r="H4383">
        <v>1.78046456139255</v>
      </c>
      <c r="I4383">
        <v>-19.090139641749602</v>
      </c>
      <c r="J4383">
        <v>-1.74421405614874</v>
      </c>
      <c r="K4383">
        <v>6.5835734325317699</v>
      </c>
      <c r="L4383">
        <v>6.2732967301169102</v>
      </c>
      <c r="M4383">
        <v>45.417280436481903</v>
      </c>
      <c r="N4383">
        <v>0.67018867924528303</v>
      </c>
      <c r="O4383">
        <v>82.753164556962005</v>
      </c>
      <c r="P4383">
        <v>27.419354838709602</v>
      </c>
      <c r="Q4383">
        <v>9.6620954852064997E-2</v>
      </c>
    </row>
    <row r="4384" spans="1:17" hidden="1" x14ac:dyDescent="0.3">
      <c r="A4384" t="s">
        <v>8996</v>
      </c>
      <c r="B4384" t="s">
        <v>8997</v>
      </c>
      <c r="C4384" t="str">
        <f>IFERROR(VLOOKUP(Table1[[#This Row],[Ticker]],[1]!Table2[[Symbol]:[Industry]],2,FALSE),"-")</f>
        <v>-</v>
      </c>
      <c r="D4384" t="s">
        <v>303</v>
      </c>
      <c r="E4384">
        <v>11.103906047000001</v>
      </c>
      <c r="F4384">
        <v>8.7100000000000009</v>
      </c>
      <c r="G4384">
        <v>21.714015982599701</v>
      </c>
      <c r="H4384">
        <v>-5.89214312672084</v>
      </c>
      <c r="I4384">
        <v>-22.443523100396199</v>
      </c>
      <c r="J4384">
        <v>-1.1390703345148501</v>
      </c>
      <c r="K4384">
        <v>7.7103858304786899</v>
      </c>
      <c r="L4384">
        <v>6.2462990553954603</v>
      </c>
      <c r="M4384">
        <v>8.0379181930332493</v>
      </c>
      <c r="N4384">
        <v>0.79196964906734102</v>
      </c>
      <c r="O4384">
        <v>11.3662456946038</v>
      </c>
      <c r="P4384">
        <v>74.2</v>
      </c>
    </row>
    <row r="4385" spans="1:17" hidden="1" x14ac:dyDescent="0.3">
      <c r="A4385" t="s">
        <v>8998</v>
      </c>
      <c r="B4385" t="s">
        <v>8999</v>
      </c>
      <c r="C4385" t="str">
        <f>IFERROR(VLOOKUP(Table1[[#This Row],[Ticker]],[1]!Table2[[Symbol]:[Industry]],2,FALSE),"-")</f>
        <v>-</v>
      </c>
      <c r="D4385" t="s">
        <v>1190</v>
      </c>
      <c r="E4385">
        <v>11.1031157</v>
      </c>
      <c r="F4385">
        <v>2.0499999999999998</v>
      </c>
      <c r="G4385">
        <v>-18.953434076154601</v>
      </c>
      <c r="H4385">
        <v>-15.4591187719407</v>
      </c>
      <c r="I4385">
        <v>-24.997298844103302</v>
      </c>
      <c r="J4385">
        <v>-1.1390703345148501</v>
      </c>
      <c r="K4385">
        <v>2.1616347451937701</v>
      </c>
      <c r="L4385">
        <v>1.9119958322563899</v>
      </c>
      <c r="M4385">
        <v>3.6175961063049602</v>
      </c>
      <c r="N4385">
        <v>1.0716207437491201</v>
      </c>
      <c r="O4385">
        <v>40.487804878048699</v>
      </c>
      <c r="P4385">
        <v>46.428571428571402</v>
      </c>
      <c r="Q4385">
        <v>8.6597642141968995E-2</v>
      </c>
    </row>
    <row r="4386" spans="1:17" hidden="1" x14ac:dyDescent="0.3">
      <c r="A4386" t="s">
        <v>9000</v>
      </c>
      <c r="B4386" t="s">
        <v>9001</v>
      </c>
      <c r="C4386" t="str">
        <f>IFERROR(VLOOKUP(Table1[[#This Row],[Ticker]],[1]!Table2[[Symbol]:[Industry]],2,FALSE),"-")</f>
        <v>-</v>
      </c>
      <c r="D4386" t="s">
        <v>971</v>
      </c>
      <c r="E4386">
        <v>11.04279</v>
      </c>
      <c r="F4386">
        <v>18.45</v>
      </c>
      <c r="G4386">
        <v>7.2068018836358396</v>
      </c>
      <c r="H4386">
        <v>4.74348061643843</v>
      </c>
      <c r="I4386">
        <v>11.8968565372223</v>
      </c>
      <c r="J4386">
        <v>-5.2015703345148303</v>
      </c>
      <c r="K4386">
        <v>18.709739275278899</v>
      </c>
      <c r="L4386">
        <v>16.291243810957699</v>
      </c>
      <c r="M4386">
        <v>36.562190329661803</v>
      </c>
      <c r="N4386">
        <v>1.9618942049661001E-2</v>
      </c>
      <c r="O4386">
        <v>24.390243902439</v>
      </c>
      <c r="P4386">
        <v>56.887755102040799</v>
      </c>
      <c r="Q4386">
        <v>5.4301907279948998E-2</v>
      </c>
    </row>
    <row r="4387" spans="1:17" hidden="1" x14ac:dyDescent="0.3">
      <c r="A4387" t="s">
        <v>9002</v>
      </c>
      <c r="B4387" t="s">
        <v>9003</v>
      </c>
      <c r="C4387" t="str">
        <f>IFERROR(VLOOKUP(Table1[[#This Row],[Ticker]],[1]!Table2[[Symbol]:[Industry]],2,FALSE),"-")</f>
        <v>-</v>
      </c>
      <c r="D4387" t="s">
        <v>632</v>
      </c>
      <c r="E4387">
        <v>11.007749065999899</v>
      </c>
      <c r="F4387">
        <v>11</v>
      </c>
      <c r="G4387">
        <v>41.575318975962801</v>
      </c>
      <c r="H4387">
        <v>13.915881228059201</v>
      </c>
      <c r="I4387">
        <v>5.6979744342901499</v>
      </c>
      <c r="J4387">
        <v>15.4746862792417</v>
      </c>
      <c r="K4387">
        <v>9.7424518483592308</v>
      </c>
      <c r="L4387">
        <v>9.1501402867861295</v>
      </c>
      <c r="M4387">
        <v>79.914698815428594</v>
      </c>
      <c r="N4387">
        <v>0.238470017162875</v>
      </c>
      <c r="O4387">
        <v>39.090909090909001</v>
      </c>
      <c r="P4387">
        <v>97.486535008976603</v>
      </c>
      <c r="Q4387">
        <v>8.7622100114642998E-2</v>
      </c>
    </row>
    <row r="4388" spans="1:17" hidden="1" x14ac:dyDescent="0.3">
      <c r="A4388" t="s">
        <v>9004</v>
      </c>
      <c r="B4388" t="s">
        <v>9005</v>
      </c>
      <c r="C4388" t="str">
        <f>IFERROR(VLOOKUP(Table1[[#This Row],[Ticker]],[1]!Table2[[Symbol]:[Industry]],2,FALSE),"-")</f>
        <v>-</v>
      </c>
      <c r="D4388" t="s">
        <v>21</v>
      </c>
      <c r="E4388">
        <v>10.998002100000001</v>
      </c>
      <c r="F4388">
        <v>10.27</v>
      </c>
      <c r="G4388">
        <v>2.24089650120932</v>
      </c>
      <c r="H4388">
        <v>15.328432097463599</v>
      </c>
      <c r="I4388">
        <v>-11.938678900343801</v>
      </c>
      <c r="J4388">
        <v>-10.5681360784594</v>
      </c>
      <c r="K4388">
        <v>9.7450706278570394</v>
      </c>
      <c r="L4388">
        <v>9.0082186583031394</v>
      </c>
      <c r="M4388">
        <v>40.580203472812698</v>
      </c>
      <c r="N4388">
        <v>0.91853364313505204</v>
      </c>
      <c r="O4388">
        <v>29.0165530671859</v>
      </c>
      <c r="P4388">
        <v>106.639839034205</v>
      </c>
    </row>
    <row r="4389" spans="1:17" hidden="1" x14ac:dyDescent="0.3">
      <c r="A4389" t="s">
        <v>9006</v>
      </c>
      <c r="B4389" t="s">
        <v>9007</v>
      </c>
      <c r="C4389" t="str">
        <f>IFERROR(VLOOKUP(Table1[[#This Row],[Ticker]],[1]!Table2[[Symbol]:[Industry]],2,FALSE),"-")</f>
        <v>-</v>
      </c>
      <c r="D4389" t="s">
        <v>743</v>
      </c>
      <c r="E4389">
        <v>10.982502</v>
      </c>
      <c r="F4389">
        <v>286.69</v>
      </c>
      <c r="G4389">
        <v>-21.9657865301314</v>
      </c>
      <c r="H4389">
        <v>-1.22286447640812</v>
      </c>
      <c r="I4389">
        <v>0.13691364311658699</v>
      </c>
      <c r="J4389">
        <v>2.7999977658435702</v>
      </c>
      <c r="K4389">
        <v>287.75675075377899</v>
      </c>
      <c r="L4389">
        <v>278.59717604615003</v>
      </c>
      <c r="M4389">
        <v>56.692276819569898</v>
      </c>
      <c r="N4389">
        <v>0.71311308289532005</v>
      </c>
      <c r="O4389">
        <v>17.9217970630297</v>
      </c>
      <c r="P4389">
        <v>39.848780487804802</v>
      </c>
      <c r="Q4389">
        <v>-0.11226619776288201</v>
      </c>
    </row>
    <row r="4390" spans="1:17" hidden="1" x14ac:dyDescent="0.3">
      <c r="A4390" t="s">
        <v>9008</v>
      </c>
      <c r="B4390" t="s">
        <v>9009</v>
      </c>
      <c r="C4390" t="str">
        <f>IFERROR(VLOOKUP(Table1[[#This Row],[Ticker]],[1]!Table2[[Symbol]:[Industry]],2,FALSE),"-")</f>
        <v>-</v>
      </c>
      <c r="E4390">
        <v>10.957050000000001</v>
      </c>
      <c r="F4390">
        <v>19.100000000000001</v>
      </c>
      <c r="G4390">
        <v>14.1694401168024</v>
      </c>
      <c r="H4390">
        <v>16.9229566997573</v>
      </c>
      <c r="I4390">
        <v>-47.577210978628401</v>
      </c>
      <c r="J4390">
        <v>4.0265669479107604</v>
      </c>
      <c r="K4390">
        <v>16.459547579008301</v>
      </c>
      <c r="L4390">
        <v>17.498746555535</v>
      </c>
      <c r="M4390">
        <v>88.328814711866798</v>
      </c>
      <c r="N4390">
        <v>1.74999999999999</v>
      </c>
      <c r="O4390">
        <v>51.675392670157002</v>
      </c>
      <c r="P4390">
        <v>60.234899328859001</v>
      </c>
    </row>
    <row r="4391" spans="1:17" hidden="1" x14ac:dyDescent="0.3">
      <c r="A4391" t="s">
        <v>9010</v>
      </c>
      <c r="B4391" t="s">
        <v>9011</v>
      </c>
      <c r="C4391" t="str">
        <f>IFERROR(VLOOKUP(Table1[[#This Row],[Ticker]],[1]!Table2[[Symbol]:[Industry]],2,FALSE),"-")</f>
        <v>-</v>
      </c>
      <c r="D4391" t="s">
        <v>412</v>
      </c>
      <c r="E4391">
        <v>10.951752000000001</v>
      </c>
      <c r="F4391">
        <v>0.72</v>
      </c>
      <c r="G4391">
        <v>-38.625004380636298</v>
      </c>
      <c r="H4391">
        <v>-3.5424521052741098</v>
      </c>
      <c r="I4391">
        <v>-15.497596640410601</v>
      </c>
      <c r="J4391">
        <v>6.2138708419557203</v>
      </c>
      <c r="K4391">
        <v>0.724677122736609</v>
      </c>
      <c r="M4391">
        <v>58.5063946135229</v>
      </c>
      <c r="N4391">
        <v>0.89374255534694103</v>
      </c>
      <c r="O4391">
        <v>70.8333333333333</v>
      </c>
      <c r="P4391">
        <v>84.615384615384599</v>
      </c>
    </row>
    <row r="4392" spans="1:17" hidden="1" x14ac:dyDescent="0.3">
      <c r="A4392" t="s">
        <v>9012</v>
      </c>
      <c r="B4392" t="s">
        <v>9013</v>
      </c>
      <c r="C4392" t="str">
        <f>IFERROR(VLOOKUP(Table1[[#This Row],[Ticker]],[1]!Table2[[Symbol]:[Industry]],2,FALSE),"-")</f>
        <v>-</v>
      </c>
      <c r="D4392" t="s">
        <v>359</v>
      </c>
      <c r="E4392">
        <v>10.943497600000001</v>
      </c>
      <c r="F4392">
        <v>34.51</v>
      </c>
      <c r="G4392">
        <v>121.035173717685</v>
      </c>
      <c r="H4392">
        <v>33.771435688708202</v>
      </c>
      <c r="I4392">
        <v>85.930237387780707</v>
      </c>
      <c r="J4392">
        <v>-5.10308495357586</v>
      </c>
      <c r="K4392">
        <v>27.624239953875701</v>
      </c>
      <c r="L4392">
        <v>19.513672078156901</v>
      </c>
      <c r="M4392">
        <v>46.288135312003398</v>
      </c>
      <c r="N4392">
        <v>0.60806370272063703</v>
      </c>
      <c r="O4392">
        <v>13.851057664444999</v>
      </c>
      <c r="P4392">
        <v>232.14629451395501</v>
      </c>
      <c r="Q4392">
        <v>0.16597923507308099</v>
      </c>
    </row>
    <row r="4393" spans="1:17" hidden="1" x14ac:dyDescent="0.3">
      <c r="A4393" t="s">
        <v>9014</v>
      </c>
      <c r="B4393" t="s">
        <v>9015</v>
      </c>
      <c r="C4393" t="str">
        <f>IFERROR(VLOOKUP(Table1[[#This Row],[Ticker]],[1]!Table2[[Symbol]:[Industry]],2,FALSE),"-")</f>
        <v>-</v>
      </c>
      <c r="D4393" t="s">
        <v>5878</v>
      </c>
      <c r="E4393">
        <v>10.928955747</v>
      </c>
      <c r="F4393">
        <v>20.03</v>
      </c>
      <c r="G4393">
        <v>66.224013430059898</v>
      </c>
      <c r="H4393">
        <v>-35.096692736437802</v>
      </c>
      <c r="I4393">
        <v>20.211635923925101</v>
      </c>
      <c r="J4393">
        <v>-1.33857158139764</v>
      </c>
      <c r="K4393">
        <v>25.764064115102101</v>
      </c>
      <c r="L4393">
        <v>21.2736287306066</v>
      </c>
      <c r="M4393">
        <v>2.5554188298362099</v>
      </c>
      <c r="N4393">
        <v>0.56506204693451201</v>
      </c>
      <c r="O4393">
        <v>81.377933100349395</v>
      </c>
      <c r="P4393">
        <v>95.988258317025398</v>
      </c>
      <c r="Q4393">
        <v>5.5090455072072997E-2</v>
      </c>
    </row>
    <row r="4394" spans="1:17" hidden="1" x14ac:dyDescent="0.3">
      <c r="A4394" t="s">
        <v>9016</v>
      </c>
      <c r="B4394" t="s">
        <v>9017</v>
      </c>
      <c r="C4394" t="str">
        <f>IFERROR(VLOOKUP(Table1[[#This Row],[Ticker]],[1]!Table2[[Symbol]:[Industry]],2,FALSE),"-")</f>
        <v>-</v>
      </c>
      <c r="D4394" t="s">
        <v>412</v>
      </c>
      <c r="E4394">
        <v>10.9070839</v>
      </c>
      <c r="F4394">
        <v>8.5500000000000007</v>
      </c>
      <c r="G4394">
        <v>28.276420547415299</v>
      </c>
      <c r="H4394">
        <v>-10.4663026799867</v>
      </c>
      <c r="I4394">
        <v>2.6755450618125698</v>
      </c>
      <c r="J4394">
        <v>-3.12505164292606</v>
      </c>
      <c r="K4394">
        <v>8.3576483674663091</v>
      </c>
      <c r="L4394">
        <v>7.4116974641156101</v>
      </c>
      <c r="M4394">
        <v>45.212738140375201</v>
      </c>
      <c r="N4394">
        <v>0.63585269079882101</v>
      </c>
      <c r="O4394">
        <v>35.672514619883003</v>
      </c>
      <c r="P4394">
        <v>67.647058823529406</v>
      </c>
      <c r="Q4394">
        <v>3.4451516783539998E-2</v>
      </c>
    </row>
    <row r="4395" spans="1:17" hidden="1" x14ac:dyDescent="0.3">
      <c r="A4395" t="s">
        <v>9018</v>
      </c>
      <c r="B4395" t="s">
        <v>9019</v>
      </c>
      <c r="C4395" t="str">
        <f>IFERROR(VLOOKUP(Table1[[#This Row],[Ticker]],[1]!Table2[[Symbol]:[Industry]],2,FALSE),"-")</f>
        <v>-</v>
      </c>
      <c r="D4395" t="s">
        <v>743</v>
      </c>
      <c r="E4395">
        <v>10.8938445</v>
      </c>
      <c r="F4395">
        <v>62.52</v>
      </c>
      <c r="G4395">
        <v>-14.264521997625</v>
      </c>
      <c r="H4395">
        <v>-6.0656780093443201</v>
      </c>
      <c r="I4395">
        <v>-7.2376669486473899</v>
      </c>
      <c r="J4395">
        <v>-2.2906715334421301</v>
      </c>
      <c r="K4395">
        <v>64.516400878671107</v>
      </c>
      <c r="L4395">
        <v>61.558717839021902</v>
      </c>
      <c r="M4395">
        <v>65.817523880043396</v>
      </c>
      <c r="N4395">
        <v>0.59998026924952097</v>
      </c>
      <c r="O4395">
        <v>48.192578374919997</v>
      </c>
      <c r="P4395">
        <v>21.398058252427099</v>
      </c>
    </row>
    <row r="4396" spans="1:17" hidden="1" x14ac:dyDescent="0.3">
      <c r="A4396" t="s">
        <v>9020</v>
      </c>
      <c r="B4396" t="s">
        <v>9021</v>
      </c>
      <c r="C4396" t="str">
        <f>IFERROR(VLOOKUP(Table1[[#This Row],[Ticker]],[1]!Table2[[Symbol]:[Industry]],2,FALSE),"-")</f>
        <v>-</v>
      </c>
      <c r="D4396" t="s">
        <v>124</v>
      </c>
      <c r="E4396">
        <v>10.872</v>
      </c>
      <c r="F4396">
        <v>3.17</v>
      </c>
      <c r="G4396">
        <v>457.27279215007098</v>
      </c>
      <c r="H4396">
        <v>-15.323377506596101</v>
      </c>
      <c r="I4396">
        <v>19.065543684212301</v>
      </c>
      <c r="J4396">
        <v>2.9988606999679099</v>
      </c>
      <c r="K4396">
        <v>2.8603191476898</v>
      </c>
      <c r="L4396">
        <v>2.1435279152110498</v>
      </c>
      <c r="M4396">
        <v>57.056032307320798</v>
      </c>
      <c r="N4396">
        <v>1.20364851805921</v>
      </c>
      <c r="O4396">
        <v>13.564668769716</v>
      </c>
      <c r="P4396">
        <v>487.03703703703701</v>
      </c>
      <c r="Q4396">
        <v>0.225673082584295</v>
      </c>
    </row>
    <row r="4397" spans="1:17" hidden="1" x14ac:dyDescent="0.3">
      <c r="A4397" t="s">
        <v>9022</v>
      </c>
      <c r="B4397" t="s">
        <v>9023</v>
      </c>
      <c r="C4397" t="str">
        <f>IFERROR(VLOOKUP(Table1[[#This Row],[Ticker]],[1]!Table2[[Symbol]:[Industry]],2,FALSE),"-")</f>
        <v>-</v>
      </c>
      <c r="D4397" t="s">
        <v>51</v>
      </c>
      <c r="E4397">
        <v>10.776</v>
      </c>
      <c r="F4397">
        <v>78.989999999999995</v>
      </c>
      <c r="G4397">
        <v>95.278490155769504</v>
      </c>
      <c r="H4397">
        <v>-3.1342888399679798</v>
      </c>
      <c r="I4397">
        <v>-4.4194002933786898</v>
      </c>
      <c r="J4397">
        <v>14.5825791500212</v>
      </c>
      <c r="K4397">
        <v>68.340715189589005</v>
      </c>
      <c r="L4397">
        <v>64.289524892013901</v>
      </c>
      <c r="M4397">
        <v>64.508322014823705</v>
      </c>
      <c r="N4397">
        <v>3.91989870458751</v>
      </c>
      <c r="O4397">
        <v>10.140524116976801</v>
      </c>
      <c r="P4397">
        <v>182.10714285714201</v>
      </c>
      <c r="Q4397">
        <v>9.8983632179525993E-2</v>
      </c>
    </row>
    <row r="4398" spans="1:17" hidden="1" x14ac:dyDescent="0.3">
      <c r="A4398" t="s">
        <v>9024</v>
      </c>
      <c r="B4398" t="s">
        <v>9025</v>
      </c>
      <c r="C4398" t="str">
        <f>IFERROR(VLOOKUP(Table1[[#This Row],[Ticker]],[1]!Table2[[Symbol]:[Industry]],2,FALSE),"-")</f>
        <v>-</v>
      </c>
      <c r="D4398" t="s">
        <v>669</v>
      </c>
      <c r="E4398">
        <v>10.726447500000001</v>
      </c>
      <c r="F4398">
        <v>74.36</v>
      </c>
      <c r="G4398">
        <v>169.71219490361</v>
      </c>
      <c r="H4398">
        <v>-10.8757854386074</v>
      </c>
      <c r="I4398">
        <v>98.938168952084496</v>
      </c>
      <c r="J4398">
        <v>-15.4151797025112</v>
      </c>
      <c r="K4398">
        <v>81.768018007945599</v>
      </c>
      <c r="M4398">
        <v>29.259289309041399</v>
      </c>
      <c r="N4398">
        <v>0.73461356541481404</v>
      </c>
      <c r="O4398">
        <v>33.458848843464203</v>
      </c>
      <c r="P4398">
        <v>214.41860465116201</v>
      </c>
    </row>
    <row r="4399" spans="1:17" hidden="1" x14ac:dyDescent="0.3">
      <c r="A4399" t="s">
        <v>9026</v>
      </c>
      <c r="B4399" t="s">
        <v>9027</v>
      </c>
      <c r="C4399" t="str">
        <f>IFERROR(VLOOKUP(Table1[[#This Row],[Ticker]],[1]!Table2[[Symbol]:[Industry]],2,FALSE),"-")</f>
        <v>-</v>
      </c>
      <c r="D4399" t="s">
        <v>2879</v>
      </c>
      <c r="E4399">
        <v>10.691903999999999</v>
      </c>
      <c r="F4399">
        <v>22.75</v>
      </c>
      <c r="G4399">
        <v>-10.0274027817023</v>
      </c>
      <c r="H4399">
        <v>-14.9972371094662</v>
      </c>
      <c r="I4399">
        <v>-26.289895788874102</v>
      </c>
      <c r="J4399">
        <v>-0.50749138714643605</v>
      </c>
      <c r="K4399">
        <v>24.1280159155814</v>
      </c>
      <c r="L4399">
        <v>22.606747143834699</v>
      </c>
      <c r="M4399">
        <v>46.228572709235003</v>
      </c>
      <c r="N4399">
        <v>0.68510098112872297</v>
      </c>
      <c r="O4399">
        <v>48.307692307692299</v>
      </c>
      <c r="P4399">
        <v>43.171806167400803</v>
      </c>
      <c r="Q4399">
        <v>5.6565599181921E-2</v>
      </c>
    </row>
    <row r="4400" spans="1:17" hidden="1" x14ac:dyDescent="0.3">
      <c r="A4400" t="s">
        <v>9028</v>
      </c>
      <c r="B4400" t="s">
        <v>9029</v>
      </c>
      <c r="C4400" t="str">
        <f>IFERROR(VLOOKUP(Table1[[#This Row],[Ticker]],[1]!Table2[[Symbol]:[Industry]],2,FALSE),"-")</f>
        <v>-</v>
      </c>
      <c r="E4400">
        <v>10.674300000000001</v>
      </c>
      <c r="F4400">
        <v>7.67</v>
      </c>
      <c r="G4400">
        <v>10.969700067162901</v>
      </c>
      <c r="H4400">
        <v>-7.2230908278289903</v>
      </c>
      <c r="I4400">
        <v>-41.9734532880478</v>
      </c>
      <c r="J4400">
        <v>2.3000831046385901</v>
      </c>
      <c r="K4400">
        <v>7.6863474661567297</v>
      </c>
      <c r="L4400">
        <v>7.7530892410643197</v>
      </c>
      <c r="M4400">
        <v>43.323104803210001</v>
      </c>
      <c r="N4400">
        <v>0.41264487892305601</v>
      </c>
      <c r="O4400">
        <v>65.840938722294595</v>
      </c>
      <c r="P4400">
        <v>54.016064257028098</v>
      </c>
      <c r="Q4400">
        <v>7.4527331212670994E-2</v>
      </c>
    </row>
    <row r="4401" spans="1:17" hidden="1" x14ac:dyDescent="0.3">
      <c r="A4401" t="s">
        <v>9030</v>
      </c>
      <c r="B4401" t="s">
        <v>9031</v>
      </c>
      <c r="C4401" t="str">
        <f>IFERROR(VLOOKUP(Table1[[#This Row],[Ticker]],[1]!Table2[[Symbol]:[Industry]],2,FALSE),"-")</f>
        <v>-</v>
      </c>
      <c r="D4401" t="s">
        <v>743</v>
      </c>
      <c r="E4401">
        <v>10.576090199999999</v>
      </c>
      <c r="F4401">
        <v>62.65</v>
      </c>
      <c r="G4401">
        <v>14.890569243720201</v>
      </c>
      <c r="H4401">
        <v>2.5525020738138902</v>
      </c>
      <c r="I4401">
        <v>7.9018729178925602</v>
      </c>
      <c r="J4401">
        <v>3.7131794975872299</v>
      </c>
      <c r="K4401">
        <v>59.360455719578297</v>
      </c>
      <c r="L4401">
        <v>53.729194097480502</v>
      </c>
      <c r="M4401">
        <v>51.449225640246297</v>
      </c>
      <c r="N4401">
        <v>1.3939570903155101</v>
      </c>
      <c r="O4401">
        <v>2.1548284118116401</v>
      </c>
      <c r="P4401">
        <v>45.191193511008102</v>
      </c>
    </row>
    <row r="4402" spans="1:17" hidden="1" x14ac:dyDescent="0.3">
      <c r="A4402" t="s">
        <v>9032</v>
      </c>
      <c r="B4402" t="s">
        <v>9033</v>
      </c>
      <c r="C4402" t="str">
        <f>IFERROR(VLOOKUP(Table1[[#This Row],[Ticker]],[1]!Table2[[Symbol]:[Industry]],2,FALSE),"-")</f>
        <v>-</v>
      </c>
      <c r="D4402" t="s">
        <v>54</v>
      </c>
      <c r="E4402">
        <v>10.529965799999999</v>
      </c>
      <c r="F4402">
        <v>24.07</v>
      </c>
      <c r="G4402">
        <v>10.1776155781508</v>
      </c>
      <c r="H4402">
        <v>0.244081836382188</v>
      </c>
      <c r="I4402">
        <v>-26.568621222201202</v>
      </c>
      <c r="J4402">
        <v>-3.1880860034582001</v>
      </c>
      <c r="K4402">
        <v>23.931246719125401</v>
      </c>
      <c r="L4402">
        <v>23.715533504590201</v>
      </c>
      <c r="M4402">
        <v>54.900398684889197</v>
      </c>
      <c r="N4402">
        <v>0.80389125173296905</v>
      </c>
      <c r="O4402">
        <v>59.950145409223097</v>
      </c>
      <c r="P4402">
        <v>49.503105590062098</v>
      </c>
      <c r="Q4402">
        <v>6.9946769836014999E-2</v>
      </c>
    </row>
    <row r="4403" spans="1:17" hidden="1" x14ac:dyDescent="0.3">
      <c r="A4403" t="s">
        <v>9034</v>
      </c>
      <c r="B4403" t="s">
        <v>9035</v>
      </c>
      <c r="C4403" t="str">
        <f>IFERROR(VLOOKUP(Table1[[#This Row],[Ticker]],[1]!Table2[[Symbol]:[Industry]],2,FALSE),"-")</f>
        <v>-</v>
      </c>
      <c r="D4403" t="s">
        <v>528</v>
      </c>
      <c r="E4403">
        <v>10.5</v>
      </c>
      <c r="F4403">
        <v>17.89</v>
      </c>
      <c r="G4403">
        <v>51.125542777341899</v>
      </c>
      <c r="H4403">
        <v>6.6841408060145602</v>
      </c>
      <c r="I4403">
        <v>-11.8991621981405</v>
      </c>
      <c r="J4403">
        <v>-5.7192230062705702</v>
      </c>
      <c r="K4403">
        <v>17.4608894602977</v>
      </c>
      <c r="L4403">
        <v>15.8500478813397</v>
      </c>
      <c r="M4403">
        <v>47.596808762860697</v>
      </c>
      <c r="N4403">
        <v>0.36679651450831002</v>
      </c>
      <c r="O4403">
        <v>32.364449413079903</v>
      </c>
      <c r="P4403">
        <v>116.84848484848401</v>
      </c>
      <c r="Q4403">
        <v>8.7017507174645001E-2</v>
      </c>
    </row>
    <row r="4404" spans="1:17" hidden="1" x14ac:dyDescent="0.3">
      <c r="A4404" t="s">
        <v>9036</v>
      </c>
      <c r="B4404" t="s">
        <v>9037</v>
      </c>
      <c r="C4404" t="str">
        <f>IFERROR(VLOOKUP(Table1[[#This Row],[Ticker]],[1]!Table2[[Symbol]:[Industry]],2,FALSE),"-")</f>
        <v>-</v>
      </c>
      <c r="D4404" t="s">
        <v>9038</v>
      </c>
      <c r="E4404">
        <v>10.4543594</v>
      </c>
      <c r="F4404">
        <v>17.739999999999998</v>
      </c>
      <c r="G4404">
        <v>-48.759678676919798</v>
      </c>
      <c r="H4404">
        <v>-0.81938385936323299</v>
      </c>
      <c r="I4404">
        <v>-31.5008123411973</v>
      </c>
      <c r="J4404">
        <v>-1.1390703345148501</v>
      </c>
      <c r="K4404">
        <v>18.0918466508375</v>
      </c>
      <c r="L4404">
        <v>20.760470409109601</v>
      </c>
      <c r="M4404">
        <v>24.1729489283559</v>
      </c>
      <c r="N4404">
        <v>0.60606060606060597</v>
      </c>
      <c r="O4404">
        <v>87.5986471251409</v>
      </c>
      <c r="P4404">
        <v>4.2303172737955199</v>
      </c>
    </row>
    <row r="4405" spans="1:17" hidden="1" x14ac:dyDescent="0.3">
      <c r="A4405" t="s">
        <v>9039</v>
      </c>
      <c r="B4405" t="s">
        <v>9040</v>
      </c>
      <c r="C4405" t="str">
        <f>IFERROR(VLOOKUP(Table1[[#This Row],[Ticker]],[1]!Table2[[Symbol]:[Industry]],2,FALSE),"-")</f>
        <v>-</v>
      </c>
      <c r="D4405" t="s">
        <v>139</v>
      </c>
      <c r="E4405">
        <v>10.452590000000001</v>
      </c>
      <c r="F4405">
        <v>91</v>
      </c>
      <c r="G4405">
        <v>141.87754615781</v>
      </c>
      <c r="H4405">
        <v>-16.290043627432102</v>
      </c>
      <c r="I4405">
        <v>-1.2245078202604001</v>
      </c>
      <c r="J4405">
        <v>-4.6555538509983698</v>
      </c>
      <c r="K4405">
        <v>91.899013601599606</v>
      </c>
      <c r="L4405">
        <v>74.577956057435301</v>
      </c>
      <c r="M4405">
        <v>32.271014595826102</v>
      </c>
      <c r="N4405">
        <v>4.4301076833527304</v>
      </c>
      <c r="O4405">
        <v>16.4835164835164</v>
      </c>
      <c r="P4405">
        <v>179.99999999999901</v>
      </c>
      <c r="Q4405">
        <v>9.2469503447310003E-2</v>
      </c>
    </row>
    <row r="4406" spans="1:17" hidden="1" x14ac:dyDescent="0.3">
      <c r="A4406" t="s">
        <v>9041</v>
      </c>
      <c r="B4406" t="s">
        <v>9042</v>
      </c>
      <c r="C4406" t="str">
        <f>IFERROR(VLOOKUP(Table1[[#This Row],[Ticker]],[1]!Table2[[Symbol]:[Industry]],2,FALSE),"-")</f>
        <v>-</v>
      </c>
      <c r="D4406" t="s">
        <v>632</v>
      </c>
      <c r="E4406">
        <v>10.4378459635324</v>
      </c>
      <c r="F4406">
        <v>24.6</v>
      </c>
      <c r="G4406">
        <v>46.453520156014399</v>
      </c>
      <c r="H4406">
        <v>-0.67211945082739699</v>
      </c>
      <c r="I4406">
        <v>-32.073030491288399</v>
      </c>
      <c r="J4406">
        <v>-1.1390703345148501</v>
      </c>
      <c r="K4406">
        <v>24.203219601379399</v>
      </c>
      <c r="L4406">
        <v>23.911991140083799</v>
      </c>
      <c r="M4406">
        <v>87.077144171315496</v>
      </c>
      <c r="N4406">
        <v>0</v>
      </c>
      <c r="O4406">
        <v>35.325203252032502</v>
      </c>
      <c r="P4406">
        <v>76.217765042979906</v>
      </c>
      <c r="Q4406">
        <v>7.6054473508973E-2</v>
      </c>
    </row>
    <row r="4407" spans="1:17" hidden="1" x14ac:dyDescent="0.3">
      <c r="A4407" t="s">
        <v>9043</v>
      </c>
      <c r="B4407" t="s">
        <v>9044</v>
      </c>
      <c r="C4407" t="str">
        <f>IFERROR(VLOOKUP(Table1[[#This Row],[Ticker]],[1]!Table2[[Symbol]:[Industry]],2,FALSE),"-")</f>
        <v>-</v>
      </c>
      <c r="D4407" t="s">
        <v>127</v>
      </c>
      <c r="E4407">
        <v>10.436769112</v>
      </c>
      <c r="F4407">
        <v>19.34</v>
      </c>
      <c r="G4407">
        <v>-65.618307905207502</v>
      </c>
      <c r="H4407">
        <v>-23.515785438607399</v>
      </c>
      <c r="I4407">
        <v>-53.175952977484101</v>
      </c>
      <c r="J4407">
        <v>-6.2886534634996503</v>
      </c>
      <c r="K4407">
        <v>23.8300954959712</v>
      </c>
      <c r="L4407">
        <v>26.6531453477876</v>
      </c>
      <c r="M4407">
        <v>16.847174526796898</v>
      </c>
      <c r="N4407">
        <v>4.5750000000000002</v>
      </c>
      <c r="O4407">
        <v>81.695966907962699</v>
      </c>
      <c r="P4407">
        <v>9.0191657271702503</v>
      </c>
    </row>
    <row r="4408" spans="1:17" hidden="1" x14ac:dyDescent="0.3">
      <c r="A4408" t="s">
        <v>9045</v>
      </c>
      <c r="B4408" t="s">
        <v>9046</v>
      </c>
      <c r="C4408" t="str">
        <f>IFERROR(VLOOKUP(Table1[[#This Row],[Ticker]],[1]!Table2[[Symbol]:[Industry]],2,FALSE),"-")</f>
        <v>-</v>
      </c>
      <c r="D4408" t="s">
        <v>412</v>
      </c>
      <c r="E4408">
        <v>10.4215</v>
      </c>
      <c r="F4408">
        <v>21</v>
      </c>
      <c r="G4408">
        <v>9.7706388339647408</v>
      </c>
      <c r="H4408">
        <v>22.729848364209399</v>
      </c>
      <c r="I4408">
        <v>32.5203110660254</v>
      </c>
      <c r="J4408">
        <v>11.4892664211319</v>
      </c>
      <c r="K4408">
        <v>18.3577934320674</v>
      </c>
      <c r="L4408">
        <v>16.313313815936201</v>
      </c>
      <c r="M4408">
        <v>66.790168024904105</v>
      </c>
      <c r="N4408">
        <v>1.01296029283568</v>
      </c>
      <c r="O4408">
        <v>9.6666666666666607</v>
      </c>
      <c r="P4408">
        <v>86.500888099467105</v>
      </c>
      <c r="Q4408">
        <v>8.5411273143277996E-2</v>
      </c>
    </row>
    <row r="4409" spans="1:17" hidden="1" x14ac:dyDescent="0.3">
      <c r="A4409" t="s">
        <v>9047</v>
      </c>
      <c r="B4409" t="s">
        <v>9048</v>
      </c>
      <c r="C4409" t="str">
        <f>IFERROR(VLOOKUP(Table1[[#This Row],[Ticker]],[1]!Table2[[Symbol]:[Industry]],2,FALSE),"-")</f>
        <v>-</v>
      </c>
      <c r="D4409" t="s">
        <v>136</v>
      </c>
      <c r="E4409">
        <v>10.416</v>
      </c>
      <c r="F4409">
        <v>6.62</v>
      </c>
      <c r="G4409">
        <v>-21.061453425553299</v>
      </c>
      <c r="H4409">
        <v>-2.3420610984314898</v>
      </c>
      <c r="I4409">
        <v>-23.936997931889099</v>
      </c>
      <c r="J4409">
        <v>1.4563495128133901</v>
      </c>
      <c r="K4409">
        <v>6.7842718622061904</v>
      </c>
      <c r="L4409">
        <v>7.1174926705330002</v>
      </c>
      <c r="M4409">
        <v>56.146344668642797</v>
      </c>
      <c r="N4409">
        <v>0.89870644966965896</v>
      </c>
      <c r="O4409">
        <v>96.072507552869993</v>
      </c>
      <c r="P4409">
        <v>28.2945736434108</v>
      </c>
      <c r="Q4409">
        <v>4.4086898223312E-2</v>
      </c>
    </row>
    <row r="4410" spans="1:17" hidden="1" x14ac:dyDescent="0.3">
      <c r="A4410" t="s">
        <v>9049</v>
      </c>
      <c r="B4410" t="s">
        <v>9050</v>
      </c>
      <c r="C4410" t="str">
        <f>IFERROR(VLOOKUP(Table1[[#This Row],[Ticker]],[1]!Table2[[Symbol]:[Industry]],2,FALSE),"-")</f>
        <v>-</v>
      </c>
      <c r="D4410" t="s">
        <v>431</v>
      </c>
      <c r="E4410">
        <v>10.347365</v>
      </c>
      <c r="F4410">
        <v>22.89</v>
      </c>
      <c r="G4410">
        <v>13.3877250942727</v>
      </c>
      <c r="H4410">
        <v>5.2718301150229598E-3</v>
      </c>
      <c r="I4410">
        <v>-9.8452734900377497</v>
      </c>
      <c r="J4410">
        <v>4.8794481840036497</v>
      </c>
      <c r="K4410">
        <v>22.309454195932901</v>
      </c>
      <c r="L4410">
        <v>20.982098490147699</v>
      </c>
      <c r="M4410">
        <v>57.922601349128001</v>
      </c>
      <c r="N4410">
        <v>0.34169951487079903</v>
      </c>
      <c r="O4410">
        <v>39.799038881607601</v>
      </c>
      <c r="P4410">
        <v>50.592105263157897</v>
      </c>
      <c r="Q4410">
        <v>5.7699697195676997E-2</v>
      </c>
    </row>
    <row r="4411" spans="1:17" hidden="1" x14ac:dyDescent="0.3">
      <c r="A4411" t="s">
        <v>9051</v>
      </c>
      <c r="B4411" t="s">
        <v>9052</v>
      </c>
      <c r="C4411" t="str">
        <f>IFERROR(VLOOKUP(Table1[[#This Row],[Ticker]],[1]!Table2[[Symbol]:[Industry]],2,FALSE),"-")</f>
        <v>-</v>
      </c>
      <c r="D4411" t="s">
        <v>51</v>
      </c>
      <c r="E4411">
        <v>10.331060000000001</v>
      </c>
      <c r="F4411">
        <v>18.41</v>
      </c>
      <c r="G4411">
        <v>105.65774999794399</v>
      </c>
      <c r="H4411">
        <v>-5.3940216933706502</v>
      </c>
      <c r="I4411">
        <v>66.362462451719296</v>
      </c>
      <c r="J4411">
        <v>16.895922936009999</v>
      </c>
      <c r="K4411">
        <v>18.721528300946002</v>
      </c>
      <c r="L4411">
        <v>15.741565409763799</v>
      </c>
      <c r="M4411">
        <v>57.080131703597097</v>
      </c>
      <c r="N4411">
        <v>0.554626746629446</v>
      </c>
      <c r="O4411">
        <v>58.6637696903856</v>
      </c>
      <c r="P4411">
        <v>293.37606837606802</v>
      </c>
      <c r="Q4411">
        <v>0.122388125698481</v>
      </c>
    </row>
    <row r="4412" spans="1:17" hidden="1" x14ac:dyDescent="0.3">
      <c r="A4412" t="s">
        <v>9053</v>
      </c>
      <c r="B4412" t="s">
        <v>9054</v>
      </c>
      <c r="C4412" t="str">
        <f>IFERROR(VLOOKUP(Table1[[#This Row],[Ticker]],[1]!Table2[[Symbol]:[Industry]],2,FALSE),"-")</f>
        <v>-</v>
      </c>
      <c r="D4412" t="s">
        <v>5878</v>
      </c>
      <c r="E4412">
        <v>10.305972499999999</v>
      </c>
      <c r="F4412">
        <v>11.25</v>
      </c>
      <c r="G4412">
        <v>-29.048040768791701</v>
      </c>
      <c r="H4412">
        <v>7.2818680902651503</v>
      </c>
      <c r="I4412">
        <v>-17.561210021561799</v>
      </c>
      <c r="J4412">
        <v>5.8418906808976701</v>
      </c>
      <c r="K4412">
        <v>10.927486643864601</v>
      </c>
      <c r="L4412">
        <v>10.5846656145005</v>
      </c>
      <c r="M4412">
        <v>62.412995586509197</v>
      </c>
      <c r="N4412">
        <v>0.36532958189168901</v>
      </c>
      <c r="O4412">
        <v>43.022222222222197</v>
      </c>
      <c r="P4412">
        <v>63.755458515283799</v>
      </c>
    </row>
    <row r="4413" spans="1:17" hidden="1" x14ac:dyDescent="0.3">
      <c r="A4413" t="s">
        <v>9055</v>
      </c>
      <c r="B4413" t="s">
        <v>9056</v>
      </c>
      <c r="C4413" t="str">
        <f>IFERROR(VLOOKUP(Table1[[#This Row],[Ticker]],[1]!Table2[[Symbol]:[Industry]],2,FALSE),"-")</f>
        <v>-</v>
      </c>
      <c r="D4413" t="s">
        <v>46</v>
      </c>
      <c r="E4413">
        <v>10.30561732</v>
      </c>
      <c r="F4413">
        <v>0.82</v>
      </c>
      <c r="G4413">
        <v>-20.4309115536321</v>
      </c>
      <c r="H4413">
        <v>17.9647942715374</v>
      </c>
      <c r="I4413">
        <v>-4.7944002933786898</v>
      </c>
      <c r="J4413">
        <v>9.5497566719703303E-2</v>
      </c>
      <c r="K4413">
        <v>0.80050560007971105</v>
      </c>
      <c r="L4413">
        <v>1.05448765553165</v>
      </c>
      <c r="M4413">
        <v>57.808714866199502</v>
      </c>
      <c r="N4413">
        <v>0.59405790381002999</v>
      </c>
      <c r="O4413">
        <v>18.292682926829201</v>
      </c>
      <c r="P4413">
        <v>49.090909090909001</v>
      </c>
      <c r="Q4413">
        <v>1.0535380393381E-2</v>
      </c>
    </row>
    <row r="4414" spans="1:17" hidden="1" x14ac:dyDescent="0.3">
      <c r="A4414" t="s">
        <v>9057</v>
      </c>
      <c r="B4414" t="s">
        <v>9058</v>
      </c>
      <c r="C4414" t="str">
        <f>IFERROR(VLOOKUP(Table1[[#This Row],[Ticker]],[1]!Table2[[Symbol]:[Industry]],2,FALSE),"-")</f>
        <v>-</v>
      </c>
      <c r="D4414" t="s">
        <v>1539</v>
      </c>
      <c r="E4414">
        <v>10.26998</v>
      </c>
      <c r="F4414">
        <v>6.73</v>
      </c>
      <c r="G4414">
        <v>465.81097635197199</v>
      </c>
      <c r="H4414">
        <v>57.105435218669498</v>
      </c>
      <c r="I4414">
        <v>481.44748761222598</v>
      </c>
      <c r="J4414">
        <v>6.7134937680492497</v>
      </c>
      <c r="M4414">
        <v>100</v>
      </c>
      <c r="O4414">
        <v>0</v>
      </c>
      <c r="P4414">
        <v>495.57522123893801</v>
      </c>
    </row>
    <row r="4415" spans="1:17" hidden="1" x14ac:dyDescent="0.3">
      <c r="A4415" t="s">
        <v>9059</v>
      </c>
      <c r="B4415" t="s">
        <v>9060</v>
      </c>
      <c r="C4415" t="str">
        <f>IFERROR(VLOOKUP(Table1[[#This Row],[Ticker]],[1]!Table2[[Symbol]:[Industry]],2,FALSE),"-")</f>
        <v>-</v>
      </c>
      <c r="D4415" t="s">
        <v>300</v>
      </c>
      <c r="E4415">
        <v>10.215605999999999</v>
      </c>
      <c r="F4415">
        <v>10.199999999999999</v>
      </c>
      <c r="G4415">
        <v>1.1728539577071599</v>
      </c>
      <c r="H4415">
        <v>-15.017199580021501</v>
      </c>
      <c r="I4415">
        <v>-23.137546293973401</v>
      </c>
      <c r="J4415">
        <v>-6.0784925153163503</v>
      </c>
      <c r="K4415">
        <v>11.892078936893901</v>
      </c>
      <c r="L4415">
        <v>11.6384040067162</v>
      </c>
      <c r="M4415">
        <v>0.71984475751824595</v>
      </c>
      <c r="N4415">
        <v>0.81944444444444398</v>
      </c>
      <c r="O4415">
        <v>44.2156862745098</v>
      </c>
      <c r="P4415">
        <v>32.124352331606197</v>
      </c>
    </row>
    <row r="4416" spans="1:17" hidden="1" x14ac:dyDescent="0.3">
      <c r="A4416" t="s">
        <v>9061</v>
      </c>
      <c r="B4416" t="s">
        <v>9062</v>
      </c>
      <c r="C4416" t="str">
        <f>IFERROR(VLOOKUP(Table1[[#This Row],[Ticker]],[1]!Table2[[Symbol]:[Industry]],2,FALSE),"-")</f>
        <v>-</v>
      </c>
      <c r="D4416" t="s">
        <v>632</v>
      </c>
      <c r="E4416">
        <v>10.130280000000001</v>
      </c>
      <c r="F4416">
        <v>1.95</v>
      </c>
      <c r="G4416">
        <v>4.7185137337241798</v>
      </c>
      <c r="H4416">
        <v>-45.619720748580399</v>
      </c>
      <c r="I4416">
        <v>-49.343680470565801</v>
      </c>
      <c r="J4416">
        <v>-18.8097530654385</v>
      </c>
      <c r="K4416">
        <v>2.7607430635213199</v>
      </c>
      <c r="L4416">
        <v>2.4703320421990198</v>
      </c>
      <c r="M4416">
        <v>0.54233009595215298</v>
      </c>
      <c r="N4416">
        <v>0.117848831802269</v>
      </c>
      <c r="O4416">
        <v>123.07692307692299</v>
      </c>
      <c r="P4416">
        <v>39.285714285714299</v>
      </c>
      <c r="Q4416">
        <v>9.9389077816395999E-2</v>
      </c>
    </row>
    <row r="4417" spans="1:17" hidden="1" x14ac:dyDescent="0.3">
      <c r="A4417" t="s">
        <v>9063</v>
      </c>
      <c r="B4417" t="s">
        <v>9064</v>
      </c>
      <c r="C4417" t="str">
        <f>IFERROR(VLOOKUP(Table1[[#This Row],[Ticker]],[1]!Table2[[Symbol]:[Industry]],2,FALSE),"-")</f>
        <v>-</v>
      </c>
      <c r="E4417">
        <v>10.080189000000001</v>
      </c>
      <c r="F4417">
        <v>33</v>
      </c>
      <c r="G4417">
        <v>-31.841396222277002</v>
      </c>
      <c r="H4417">
        <v>-0.87578543860743996</v>
      </c>
      <c r="I4417">
        <v>-9.3658288648072592</v>
      </c>
      <c r="J4417">
        <v>-1.1390703345148501</v>
      </c>
      <c r="K4417">
        <v>32.809797427596003</v>
      </c>
      <c r="L4417">
        <v>32.378595631217102</v>
      </c>
      <c r="M4417">
        <v>84.7193819831745</v>
      </c>
      <c r="N4417">
        <v>0</v>
      </c>
      <c r="O4417">
        <v>2.1212121212121202</v>
      </c>
      <c r="P4417">
        <v>10</v>
      </c>
    </row>
    <row r="4418" spans="1:17" hidden="1" x14ac:dyDescent="0.3">
      <c r="A4418" t="s">
        <v>9065</v>
      </c>
      <c r="B4418" t="s">
        <v>9066</v>
      </c>
      <c r="C4418" t="str">
        <f>IFERROR(VLOOKUP(Table1[[#This Row],[Ticker]],[1]!Table2[[Symbol]:[Industry]],2,FALSE),"-")</f>
        <v>-</v>
      </c>
      <c r="D4418" t="s">
        <v>632</v>
      </c>
      <c r="E4418">
        <v>10.069637999999999</v>
      </c>
      <c r="F4418">
        <v>26.16</v>
      </c>
      <c r="G4418">
        <v>72.712535298793</v>
      </c>
      <c r="H4418">
        <v>3.01619232151964</v>
      </c>
      <c r="I4418">
        <v>-6.7826371966750898</v>
      </c>
      <c r="J4418">
        <v>-2.0481612436057501</v>
      </c>
      <c r="K4418">
        <v>26.4490094698901</v>
      </c>
      <c r="L4418">
        <v>24.184285779844</v>
      </c>
      <c r="M4418">
        <v>51.426024292543197</v>
      </c>
      <c r="N4418">
        <v>1.0333364790260899</v>
      </c>
      <c r="O4418">
        <v>38.2262996941895</v>
      </c>
      <c r="P4418">
        <v>118</v>
      </c>
      <c r="Q4418">
        <v>9.5027355395839994E-2</v>
      </c>
    </row>
    <row r="4419" spans="1:17" hidden="1" x14ac:dyDescent="0.3">
      <c r="A4419" t="s">
        <v>9067</v>
      </c>
      <c r="B4419" t="s">
        <v>9068</v>
      </c>
      <c r="C4419" t="str">
        <f>IFERROR(VLOOKUP(Table1[[#This Row],[Ticker]],[1]!Table2[[Symbol]:[Industry]],2,FALSE),"-")</f>
        <v>-</v>
      </c>
      <c r="E4419">
        <v>10.04598</v>
      </c>
      <c r="F4419">
        <v>2</v>
      </c>
      <c r="G4419">
        <v>-29.7642448869654</v>
      </c>
      <c r="H4419">
        <v>-5.6151219314984404</v>
      </c>
      <c r="I4419">
        <v>-27.171211887581499</v>
      </c>
      <c r="J4419">
        <v>-2.60965856980898</v>
      </c>
      <c r="K4419">
        <v>2.11849715022537</v>
      </c>
      <c r="L4419">
        <v>2.18900382851472</v>
      </c>
      <c r="M4419">
        <v>46.152935062210702</v>
      </c>
      <c r="N4419">
        <v>0.27567146776780799</v>
      </c>
      <c r="O4419">
        <v>78.499999999999901</v>
      </c>
      <c r="P4419">
        <v>14.285714285714199</v>
      </c>
      <c r="Q4419">
        <v>4.6307602034964E-2</v>
      </c>
    </row>
    <row r="4420" spans="1:17" hidden="1" x14ac:dyDescent="0.3">
      <c r="A4420" t="s">
        <v>9069</v>
      </c>
      <c r="B4420" t="s">
        <v>9070</v>
      </c>
      <c r="C4420" t="str">
        <f>IFERROR(VLOOKUP(Table1[[#This Row],[Ticker]],[1]!Table2[[Symbol]:[Industry]],2,FALSE),"-")</f>
        <v>-</v>
      </c>
      <c r="D4420" t="s">
        <v>1190</v>
      </c>
      <c r="E4420">
        <v>10.027277831999999</v>
      </c>
      <c r="F4420">
        <v>3.22</v>
      </c>
      <c r="G4420">
        <v>123.779062199648</v>
      </c>
      <c r="H4420">
        <v>96.714576007175694</v>
      </c>
      <c r="I4420">
        <v>139.41557345990199</v>
      </c>
      <c r="J4420">
        <v>-10.0279592234037</v>
      </c>
      <c r="M4420">
        <v>57.920694193388599</v>
      </c>
      <c r="O4420">
        <v>13.975155279503101</v>
      </c>
      <c r="P4420">
        <v>166.11570247933801</v>
      </c>
    </row>
    <row r="4421" spans="1:17" hidden="1" x14ac:dyDescent="0.3">
      <c r="A4421" t="s">
        <v>9071</v>
      </c>
      <c r="B4421" t="s">
        <v>9072</v>
      </c>
      <c r="C4421" t="str">
        <f>IFERROR(VLOOKUP(Table1[[#This Row],[Ticker]],[1]!Table2[[Symbol]:[Industry]],2,FALSE),"-")</f>
        <v>-</v>
      </c>
      <c r="D4421" t="s">
        <v>2598</v>
      </c>
      <c r="E4421">
        <v>10.026251999999999</v>
      </c>
      <c r="F4421">
        <v>3.8</v>
      </c>
      <c r="G4421">
        <v>-0.51254420669337297</v>
      </c>
      <c r="H4421">
        <v>-13.729815939696699</v>
      </c>
      <c r="I4421">
        <v>-14.127733626712001</v>
      </c>
      <c r="J4421">
        <v>-1.1390703345148501</v>
      </c>
      <c r="K4421">
        <v>3.8532680096691498</v>
      </c>
      <c r="L4421">
        <v>3.6519745089571001</v>
      </c>
      <c r="M4421">
        <v>50.653560636893602</v>
      </c>
      <c r="N4421">
        <v>1.6292005983729101</v>
      </c>
      <c r="O4421">
        <v>36.578947368420998</v>
      </c>
      <c r="P4421">
        <v>76.744186046511601</v>
      </c>
      <c r="Q4421">
        <v>-2.5869683088443E-2</v>
      </c>
    </row>
    <row r="4422" spans="1:17" hidden="1" x14ac:dyDescent="0.3">
      <c r="A4422" t="s">
        <v>9073</v>
      </c>
      <c r="B4422" t="s">
        <v>8742</v>
      </c>
      <c r="C4422" t="str">
        <f>IFERROR(VLOOKUP(Table1[[#This Row],[Ticker]],[1]!Table2[[Symbol]:[Industry]],2,FALSE),"-")</f>
        <v>-</v>
      </c>
      <c r="D4422" t="s">
        <v>938</v>
      </c>
      <c r="E4422">
        <v>10.004246</v>
      </c>
      <c r="F4422">
        <v>10.85</v>
      </c>
      <c r="G4422">
        <v>91.213351854378701</v>
      </c>
      <c r="H4422">
        <v>13.8095292467072</v>
      </c>
      <c r="I4422">
        <v>78.248152898110604</v>
      </c>
      <c r="J4422">
        <v>2.6583980199155199</v>
      </c>
      <c r="K4422">
        <v>10.2415486639955</v>
      </c>
      <c r="L4422">
        <v>8.4523277191051793</v>
      </c>
      <c r="M4422">
        <v>63.212984969578699</v>
      </c>
      <c r="N4422">
        <v>1.4878866675929801</v>
      </c>
      <c r="O4422">
        <v>44.792626728110598</v>
      </c>
      <c r="P4422">
        <v>120.977596741344</v>
      </c>
    </row>
    <row r="4423" spans="1:17" hidden="1" x14ac:dyDescent="0.3">
      <c r="A4423" t="s">
        <v>9074</v>
      </c>
      <c r="B4423" t="s">
        <v>9075</v>
      </c>
      <c r="C4423" t="str">
        <f>IFERROR(VLOOKUP(Table1[[#This Row],[Ticker]],[1]!Table2[[Symbol]:[Industry]],2,FALSE),"-")</f>
        <v>-</v>
      </c>
      <c r="D4423" t="s">
        <v>139</v>
      </c>
      <c r="E4423">
        <v>9.9760069999999992</v>
      </c>
      <c r="F4423">
        <v>8.36</v>
      </c>
      <c r="G4423">
        <v>9.1061870067222301</v>
      </c>
      <c r="H4423">
        <v>5.9606756873979103</v>
      </c>
      <c r="I4423">
        <v>-15.4264349254133</v>
      </c>
      <c r="J4423">
        <v>2.9079270545190798</v>
      </c>
      <c r="K4423">
        <v>7.8346486011434102</v>
      </c>
      <c r="L4423">
        <v>7.6971608511478102</v>
      </c>
      <c r="M4423">
        <v>58.6192805679053</v>
      </c>
      <c r="N4423">
        <v>1.1092632991720299</v>
      </c>
      <c r="O4423">
        <v>22.846889952153099</v>
      </c>
      <c r="P4423">
        <v>53.113553113553102</v>
      </c>
      <c r="Q4423">
        <v>5.7067371171887003E-2</v>
      </c>
    </row>
    <row r="4424" spans="1:17" hidden="1" x14ac:dyDescent="0.3">
      <c r="A4424" t="s">
        <v>9076</v>
      </c>
      <c r="B4424" t="s">
        <v>9077</v>
      </c>
      <c r="C4424" t="str">
        <f>IFERROR(VLOOKUP(Table1[[#This Row],[Ticker]],[1]!Table2[[Symbol]:[Industry]],2,FALSE),"-")</f>
        <v>-</v>
      </c>
      <c r="D4424" t="s">
        <v>262</v>
      </c>
      <c r="E4424">
        <v>9.9724387500000002</v>
      </c>
      <c r="F4424">
        <v>6.57</v>
      </c>
      <c r="G4424">
        <v>117.228236316042</v>
      </c>
      <c r="H4424">
        <v>20.341926738514299</v>
      </c>
      <c r="I4424">
        <v>90.545163569549601</v>
      </c>
      <c r="J4424">
        <v>-1.1390703345148501</v>
      </c>
      <c r="K4424">
        <v>5.3737209739735103</v>
      </c>
      <c r="L4424">
        <v>4.1416795445179098</v>
      </c>
      <c r="M4424">
        <v>100</v>
      </c>
      <c r="N4424">
        <v>0</v>
      </c>
      <c r="O4424">
        <v>0</v>
      </c>
      <c r="P4424">
        <v>146.992481203007</v>
      </c>
    </row>
    <row r="4425" spans="1:17" hidden="1" x14ac:dyDescent="0.3">
      <c r="A4425" t="s">
        <v>9078</v>
      </c>
      <c r="B4425" t="s">
        <v>9079</v>
      </c>
      <c r="C4425" t="str">
        <f>IFERROR(VLOOKUP(Table1[[#This Row],[Ticker]],[1]!Table2[[Symbol]:[Industry]],2,FALSE),"-")</f>
        <v>-</v>
      </c>
      <c r="D4425" t="s">
        <v>262</v>
      </c>
      <c r="E4425">
        <v>9.9560860000000009</v>
      </c>
      <c r="F4425">
        <v>26.6</v>
      </c>
      <c r="G4425">
        <v>90.070465856836194</v>
      </c>
      <c r="H4425">
        <v>32.774003590928402</v>
      </c>
      <c r="I4425">
        <v>-17.330062593233102</v>
      </c>
      <c r="J4425">
        <v>3.1407650564316398</v>
      </c>
      <c r="K4425">
        <v>22.936839464894401</v>
      </c>
      <c r="L4425">
        <v>21.336686128398298</v>
      </c>
      <c r="M4425">
        <v>69.9755079743572</v>
      </c>
      <c r="N4425">
        <v>1.71852226677967</v>
      </c>
      <c r="O4425">
        <v>26.278195488721799</v>
      </c>
      <c r="P4425">
        <v>135.39823008849501</v>
      </c>
    </row>
    <row r="4426" spans="1:17" hidden="1" x14ac:dyDescent="0.3">
      <c r="A4426" t="s">
        <v>9080</v>
      </c>
      <c r="B4426" t="s">
        <v>9081</v>
      </c>
      <c r="C4426" t="str">
        <f>IFERROR(VLOOKUP(Table1[[#This Row],[Ticker]],[1]!Table2[[Symbol]:[Industry]],2,FALSE),"-")</f>
        <v>-</v>
      </c>
      <c r="D4426" t="s">
        <v>632</v>
      </c>
      <c r="E4426">
        <v>9.9493709399999997</v>
      </c>
      <c r="F4426">
        <v>3.2</v>
      </c>
      <c r="G4426">
        <v>-23.0975782202988</v>
      </c>
      <c r="H4426">
        <v>9.9256082896155498</v>
      </c>
      <c r="I4426">
        <v>-7.1043222554745604</v>
      </c>
      <c r="J4426">
        <v>5.9316367361922104</v>
      </c>
      <c r="K4426">
        <v>2.9177108750168599</v>
      </c>
      <c r="L4426">
        <v>3.0019470553131602</v>
      </c>
      <c r="M4426">
        <v>63.986045074623803</v>
      </c>
      <c r="N4426">
        <v>1.25507560111164</v>
      </c>
      <c r="O4426">
        <v>19.999999999999901</v>
      </c>
      <c r="P4426">
        <v>36.170212765957402</v>
      </c>
      <c r="Q4426">
        <v>8.4410944690893996E-2</v>
      </c>
    </row>
    <row r="4427" spans="1:17" hidden="1" x14ac:dyDescent="0.3">
      <c r="A4427" t="s">
        <v>9082</v>
      </c>
      <c r="B4427" t="s">
        <v>9083</v>
      </c>
      <c r="C4427" t="str">
        <f>IFERROR(VLOOKUP(Table1[[#This Row],[Ticker]],[1]!Table2[[Symbol]:[Industry]],2,FALSE),"-")</f>
        <v>-</v>
      </c>
      <c r="D4427" t="s">
        <v>938</v>
      </c>
      <c r="E4427">
        <v>9.8906349999999996</v>
      </c>
      <c r="F4427">
        <v>9.74</v>
      </c>
      <c r="G4427">
        <v>-49.533602382846802</v>
      </c>
      <c r="H4427">
        <v>-16.094974851345199</v>
      </c>
      <c r="I4427">
        <v>-35.325144629948198</v>
      </c>
      <c r="J4427">
        <v>-11.226789632760401</v>
      </c>
      <c r="K4427">
        <v>11.5659010110493</v>
      </c>
      <c r="L4427">
        <v>11.209572077913601</v>
      </c>
      <c r="M4427">
        <v>26.394799187896901</v>
      </c>
      <c r="N4427">
        <v>0.72117122544884904</v>
      </c>
      <c r="O4427">
        <v>60.164271047227899</v>
      </c>
      <c r="P4427">
        <v>13.2558139534883</v>
      </c>
    </row>
    <row r="4428" spans="1:17" hidden="1" x14ac:dyDescent="0.3">
      <c r="A4428" t="s">
        <v>9084</v>
      </c>
      <c r="B4428" t="s">
        <v>9085</v>
      </c>
      <c r="C4428" t="str">
        <f>IFERROR(VLOOKUP(Table1[[#This Row],[Ticker]],[1]!Table2[[Symbol]:[Industry]],2,FALSE),"-")</f>
        <v>-</v>
      </c>
      <c r="D4428" t="s">
        <v>283</v>
      </c>
      <c r="E4428">
        <v>9.8771439999999995</v>
      </c>
      <c r="F4428">
        <v>24.1</v>
      </c>
      <c r="G4428">
        <v>58.5170051130345</v>
      </c>
      <c r="H4428">
        <v>19.323715808275299</v>
      </c>
      <c r="I4428">
        <v>-23.7640290897791</v>
      </c>
      <c r="J4428">
        <v>8.4063842109397005</v>
      </c>
      <c r="K4428">
        <v>21.873383949310501</v>
      </c>
      <c r="L4428">
        <v>19.747279543527199</v>
      </c>
      <c r="M4428">
        <v>63.767264007193198</v>
      </c>
      <c r="N4428">
        <v>0.48852808701553901</v>
      </c>
      <c r="O4428">
        <v>15.062240663900401</v>
      </c>
      <c r="P4428">
        <v>128.219696969696</v>
      </c>
      <c r="Q4428">
        <v>8.7118330585870998E-2</v>
      </c>
    </row>
    <row r="4429" spans="1:17" hidden="1" x14ac:dyDescent="0.3">
      <c r="A4429" t="s">
        <v>9086</v>
      </c>
      <c r="B4429" t="s">
        <v>9087</v>
      </c>
      <c r="C4429" t="str">
        <f>IFERROR(VLOOKUP(Table1[[#This Row],[Ticker]],[1]!Table2[[Symbol]:[Industry]],2,FALSE),"-")</f>
        <v>-</v>
      </c>
      <c r="D4429" t="s">
        <v>632</v>
      </c>
      <c r="E4429">
        <v>9.8426039999999997</v>
      </c>
      <c r="F4429">
        <v>6.78</v>
      </c>
      <c r="G4429">
        <v>115.00109807332301</v>
      </c>
      <c r="H4429">
        <v>27.802054412416702</v>
      </c>
      <c r="I4429">
        <v>47.300837801859402</v>
      </c>
      <c r="J4429">
        <v>-8.5117244900108293</v>
      </c>
      <c r="K4429">
        <v>6.06873620018309</v>
      </c>
      <c r="L4429">
        <v>4.9623113703015802</v>
      </c>
      <c r="M4429">
        <v>60.094561172351298</v>
      </c>
      <c r="N4429">
        <v>1.2453839468608701</v>
      </c>
      <c r="O4429">
        <v>10.176991150442401</v>
      </c>
      <c r="P4429">
        <v>160.76923076923001</v>
      </c>
      <c r="Q4429">
        <v>0.121528400677075</v>
      </c>
    </row>
    <row r="4430" spans="1:17" hidden="1" x14ac:dyDescent="0.3">
      <c r="A4430" t="s">
        <v>9088</v>
      </c>
      <c r="B4430" t="s">
        <v>9089</v>
      </c>
      <c r="C4430" t="str">
        <f>IFERROR(VLOOKUP(Table1[[#This Row],[Ticker]],[1]!Table2[[Symbol]:[Industry]],2,FALSE),"-")</f>
        <v>-</v>
      </c>
      <c r="D4430" t="s">
        <v>528</v>
      </c>
      <c r="E4430">
        <v>9.8336699999999997</v>
      </c>
      <c r="F4430">
        <v>36.840000000000003</v>
      </c>
      <c r="G4430">
        <v>-29.233359250646899</v>
      </c>
      <c r="H4430">
        <v>50.0014075438486</v>
      </c>
      <c r="I4430">
        <v>-13.5968479903934</v>
      </c>
      <c r="J4430">
        <v>9.1846926465480507</v>
      </c>
      <c r="K4430">
        <v>25.191045327466998</v>
      </c>
      <c r="L4430">
        <v>22.938673356047701</v>
      </c>
      <c r="M4430">
        <v>100</v>
      </c>
      <c r="N4430">
        <v>1.66849615806805</v>
      </c>
      <c r="O4430">
        <v>0</v>
      </c>
      <c r="P4430">
        <v>1088.38709677419</v>
      </c>
    </row>
    <row r="4431" spans="1:17" hidden="1" x14ac:dyDescent="0.3">
      <c r="A4431" t="s">
        <v>9090</v>
      </c>
      <c r="B4431" t="s">
        <v>9091</v>
      </c>
      <c r="C4431" t="str">
        <f>IFERROR(VLOOKUP(Table1[[#This Row],[Ticker]],[1]!Table2[[Symbol]:[Industry]],2,FALSE),"-")</f>
        <v>-</v>
      </c>
      <c r="D4431" t="s">
        <v>359</v>
      </c>
      <c r="E4431">
        <v>9.8037500000000009</v>
      </c>
      <c r="F4431">
        <v>12.65</v>
      </c>
      <c r="G4431">
        <v>74.2680131775506</v>
      </c>
      <c r="H4431">
        <v>27.290374642446199</v>
      </c>
      <c r="I4431">
        <v>-9.4958064141396399</v>
      </c>
      <c r="J4431">
        <v>8.5747197782345008</v>
      </c>
      <c r="K4431">
        <v>10.4590087204396</v>
      </c>
      <c r="L4431">
        <v>9.6147087499911201</v>
      </c>
      <c r="M4431">
        <v>99.677557818187097</v>
      </c>
      <c r="N4431">
        <v>1.8846153846153799</v>
      </c>
      <c r="O4431">
        <v>0</v>
      </c>
      <c r="P4431">
        <v>104.032258064516</v>
      </c>
    </row>
    <row r="4432" spans="1:17" hidden="1" x14ac:dyDescent="0.3">
      <c r="A4432" t="s">
        <v>9092</v>
      </c>
      <c r="B4432" t="s">
        <v>9093</v>
      </c>
      <c r="C4432" t="str">
        <f>IFERROR(VLOOKUP(Table1[[#This Row],[Ticker]],[1]!Table2[[Symbol]:[Industry]],2,FALSE),"-")</f>
        <v>-</v>
      </c>
      <c r="D4432" t="s">
        <v>54</v>
      </c>
      <c r="E4432">
        <v>9.7135928000000007</v>
      </c>
      <c r="F4432">
        <v>32.46</v>
      </c>
      <c r="G4432">
        <v>-3.9015073918123</v>
      </c>
      <c r="H4432">
        <v>-3.4977366581196199</v>
      </c>
      <c r="I4432">
        <v>-30.8969643959427</v>
      </c>
      <c r="J4432">
        <v>-6.8373283799828002</v>
      </c>
      <c r="K4432">
        <v>33.209840789629098</v>
      </c>
      <c r="L4432">
        <v>31.068336173430399</v>
      </c>
      <c r="M4432">
        <v>36.7669396208763</v>
      </c>
      <c r="N4432">
        <v>0.58866529774127296</v>
      </c>
      <c r="O4432">
        <v>31.700554528650599</v>
      </c>
      <c r="P4432">
        <v>51.682242990654203</v>
      </c>
      <c r="Q4432">
        <v>5.7503104982635E-2</v>
      </c>
    </row>
    <row r="4433" spans="1:17" hidden="1" x14ac:dyDescent="0.3">
      <c r="A4433" t="s">
        <v>9094</v>
      </c>
      <c r="B4433" t="s">
        <v>9095</v>
      </c>
      <c r="C4433" t="str">
        <f>IFERROR(VLOOKUP(Table1[[#This Row],[Ticker]],[1]!Table2[[Symbol]:[Industry]],2,FALSE),"-")</f>
        <v>-</v>
      </c>
      <c r="D4433" t="s">
        <v>528</v>
      </c>
      <c r="E4433">
        <v>9.6880620000000004</v>
      </c>
      <c r="F4433">
        <v>9.58</v>
      </c>
      <c r="G4433">
        <v>7.2886878741217904</v>
      </c>
      <c r="H4433">
        <v>5.7248746273991502</v>
      </c>
      <c r="I4433">
        <v>-25.9952589257</v>
      </c>
      <c r="J4433">
        <v>4.4164852210407002</v>
      </c>
      <c r="K4433">
        <v>9.5364218852858507</v>
      </c>
      <c r="L4433">
        <v>9.5558431514604205</v>
      </c>
      <c r="M4433">
        <v>60.374203701088199</v>
      </c>
      <c r="N4433">
        <v>0.62462287651949699</v>
      </c>
      <c r="O4433">
        <v>65.031315240083501</v>
      </c>
      <c r="P4433">
        <v>47.384615384615302</v>
      </c>
      <c r="Q4433">
        <v>0.11148371973292399</v>
      </c>
    </row>
    <row r="4434" spans="1:17" hidden="1" x14ac:dyDescent="0.3">
      <c r="A4434" t="s">
        <v>9096</v>
      </c>
      <c r="B4434" t="s">
        <v>9097</v>
      </c>
      <c r="C4434" t="str">
        <f>IFERROR(VLOOKUP(Table1[[#This Row],[Ticker]],[1]!Table2[[Symbol]:[Industry]],2,FALSE),"-")</f>
        <v>-</v>
      </c>
      <c r="D4434" t="s">
        <v>359</v>
      </c>
      <c r="E4434">
        <v>9.6813576000000001</v>
      </c>
      <c r="F4434">
        <v>10</v>
      </c>
      <c r="G4434">
        <v>18.603707635289702</v>
      </c>
      <c r="H4434">
        <v>15.346436783614701</v>
      </c>
      <c r="I4434">
        <v>-26.867698722698002</v>
      </c>
      <c r="J4434">
        <v>8.96619282337989</v>
      </c>
      <c r="K4434">
        <v>10.431069639315499</v>
      </c>
      <c r="L4434">
        <v>10.5876701241097</v>
      </c>
      <c r="M4434">
        <v>59.963920054643502</v>
      </c>
      <c r="N4434">
        <v>0.35965105287176402</v>
      </c>
      <c r="O4434">
        <v>61.7</v>
      </c>
      <c r="P4434">
        <v>72.117039586919105</v>
      </c>
      <c r="Q4434">
        <v>5.5764574519259001E-2</v>
      </c>
    </row>
    <row r="4435" spans="1:17" hidden="1" x14ac:dyDescent="0.3">
      <c r="A4435" t="s">
        <v>9098</v>
      </c>
      <c r="B4435" t="s">
        <v>9099</v>
      </c>
      <c r="C4435" t="str">
        <f>IFERROR(VLOOKUP(Table1[[#This Row],[Ticker]],[1]!Table2[[Symbol]:[Industry]],2,FALSE),"-")</f>
        <v>-</v>
      </c>
      <c r="D4435" t="s">
        <v>7912</v>
      </c>
      <c r="E4435">
        <v>9.6788416000000002</v>
      </c>
      <c r="F4435">
        <v>9.1199999999999992</v>
      </c>
      <c r="G4435">
        <v>-73.847629313697496</v>
      </c>
      <c r="H4435">
        <v>-4.0336801754495504</v>
      </c>
      <c r="I4435">
        <v>-50.7944002933787</v>
      </c>
      <c r="J4435">
        <v>-5.3057370011815204</v>
      </c>
      <c r="K4435">
        <v>9.5470273100330694</v>
      </c>
      <c r="L4435">
        <v>12.745906497586301</v>
      </c>
      <c r="M4435">
        <v>50.959459931142199</v>
      </c>
      <c r="N4435">
        <v>1.14313299541395</v>
      </c>
      <c r="O4435">
        <v>185.197368421052</v>
      </c>
      <c r="P4435">
        <v>14.142678347934901</v>
      </c>
      <c r="Q4435">
        <v>-5.2133619037312999E-2</v>
      </c>
    </row>
    <row r="4436" spans="1:17" hidden="1" x14ac:dyDescent="0.3">
      <c r="A4436" t="s">
        <v>9100</v>
      </c>
      <c r="B4436" t="s">
        <v>9101</v>
      </c>
      <c r="C4436" t="str">
        <f>IFERROR(VLOOKUP(Table1[[#This Row],[Ticker]],[1]!Table2[[Symbol]:[Industry]],2,FALSE),"-")</f>
        <v>-</v>
      </c>
      <c r="D4436" t="s">
        <v>4284</v>
      </c>
      <c r="E4436">
        <v>9.6063965279999994</v>
      </c>
      <c r="F4436">
        <v>5.0999999999999996</v>
      </c>
      <c r="G4436">
        <v>35.820170697450003</v>
      </c>
      <c r="H4436">
        <v>2.3089279371887401</v>
      </c>
      <c r="I4436">
        <v>-19.857863016730501</v>
      </c>
      <c r="J4436">
        <v>7.1014641866432804</v>
      </c>
      <c r="K4436">
        <v>4.5029823014727199</v>
      </c>
      <c r="L4436">
        <v>4.5043383775135402</v>
      </c>
      <c r="M4436">
        <v>66.518504823305406</v>
      </c>
      <c r="N4436">
        <v>1.68953163994334</v>
      </c>
      <c r="O4436">
        <v>94.117647058823493</v>
      </c>
      <c r="P4436">
        <v>84.782608695652101</v>
      </c>
      <c r="Q4436">
        <v>6.2867176263895999E-2</v>
      </c>
    </row>
    <row r="4437" spans="1:17" hidden="1" x14ac:dyDescent="0.3">
      <c r="A4437" t="s">
        <v>9102</v>
      </c>
      <c r="B4437" t="s">
        <v>9103</v>
      </c>
      <c r="C4437" t="str">
        <f>IFERROR(VLOOKUP(Table1[[#This Row],[Ticker]],[1]!Table2[[Symbol]:[Industry]],2,FALSE),"-")</f>
        <v>-</v>
      </c>
      <c r="D4437" t="s">
        <v>502</v>
      </c>
      <c r="E4437">
        <v>9.5434947999999995</v>
      </c>
      <c r="F4437">
        <v>9.58</v>
      </c>
      <c r="G4437">
        <v>33.716983781976403</v>
      </c>
      <c r="H4437">
        <v>20.823560966621301</v>
      </c>
      <c r="I4437">
        <v>-13.918528605791501</v>
      </c>
      <c r="J4437">
        <v>13.799201270423399</v>
      </c>
      <c r="K4437">
        <v>8.1353584198785001</v>
      </c>
      <c r="L4437">
        <v>8.1539258262883898</v>
      </c>
      <c r="M4437">
        <v>75.953442893013403</v>
      </c>
      <c r="N4437">
        <v>1.25394741903963</v>
      </c>
      <c r="O4437">
        <v>58.455114822546903</v>
      </c>
      <c r="P4437">
        <v>86.019417475728105</v>
      </c>
      <c r="Q4437">
        <v>5.1708827777407998E-2</v>
      </c>
    </row>
    <row r="4438" spans="1:17" hidden="1" x14ac:dyDescent="0.3">
      <c r="A4438" t="s">
        <v>9104</v>
      </c>
      <c r="B4438" t="s">
        <v>9105</v>
      </c>
      <c r="C4438" t="str">
        <f>IFERROR(VLOOKUP(Table1[[#This Row],[Ticker]],[1]!Table2[[Symbol]:[Industry]],2,FALSE),"-")</f>
        <v>-</v>
      </c>
      <c r="D4438" t="s">
        <v>72</v>
      </c>
      <c r="E4438">
        <v>9.5265000000000004</v>
      </c>
      <c r="F4438">
        <v>6.5</v>
      </c>
      <c r="G4438">
        <v>-20.886522943916798</v>
      </c>
      <c r="H4438">
        <v>21.470583276476301</v>
      </c>
      <c r="I4438">
        <v>-7.3953855150535599</v>
      </c>
      <c r="J4438">
        <v>-5.5058825615890798</v>
      </c>
      <c r="K4438">
        <v>5.6342804444784296</v>
      </c>
      <c r="L4438">
        <v>5.5795316930545598</v>
      </c>
      <c r="M4438">
        <v>65.740950455245596</v>
      </c>
      <c r="N4438">
        <v>1.6914423436636099</v>
      </c>
      <c r="O4438">
        <v>22.923076923076898</v>
      </c>
      <c r="P4438">
        <v>44.4444444444444</v>
      </c>
      <c r="Q4438">
        <v>8.5942573569589998E-3</v>
      </c>
    </row>
    <row r="4439" spans="1:17" hidden="1" x14ac:dyDescent="0.3">
      <c r="A4439" t="s">
        <v>9106</v>
      </c>
      <c r="B4439" t="s">
        <v>9107</v>
      </c>
      <c r="C4439" t="str">
        <f>IFERROR(VLOOKUP(Table1[[#This Row],[Ticker]],[1]!Table2[[Symbol]:[Industry]],2,FALSE),"-")</f>
        <v>-</v>
      </c>
      <c r="D4439" t="s">
        <v>561</v>
      </c>
      <c r="E4439">
        <v>9.5108599999999992</v>
      </c>
      <c r="F4439">
        <v>34.14</v>
      </c>
      <c r="G4439">
        <v>40.935755113034503</v>
      </c>
      <c r="H4439">
        <v>-0.87578543860743996</v>
      </c>
      <c r="I4439">
        <v>48.443694944716498</v>
      </c>
      <c r="J4439">
        <v>-1.1390703345148501</v>
      </c>
      <c r="K4439">
        <v>32.6304266869925</v>
      </c>
      <c r="L4439">
        <v>26.318553207622202</v>
      </c>
      <c r="M4439">
        <v>100</v>
      </c>
      <c r="N4439">
        <v>0</v>
      </c>
      <c r="O4439">
        <v>0</v>
      </c>
      <c r="P4439">
        <v>70.7</v>
      </c>
    </row>
    <row r="4440" spans="1:17" hidden="1" x14ac:dyDescent="0.3">
      <c r="A4440" t="s">
        <v>9108</v>
      </c>
      <c r="B4440" t="s">
        <v>9109</v>
      </c>
      <c r="C4440" t="str">
        <f>IFERROR(VLOOKUP(Table1[[#This Row],[Ticker]],[1]!Table2[[Symbol]:[Industry]],2,FALSE),"-")</f>
        <v>-</v>
      </c>
      <c r="D4440" t="s">
        <v>743</v>
      </c>
      <c r="E4440">
        <v>9.5089231049999992</v>
      </c>
      <c r="F4440">
        <v>129.02000000000001</v>
      </c>
      <c r="G4440">
        <v>3.7001184108518501</v>
      </c>
      <c r="H4440">
        <v>-1.31134583372294</v>
      </c>
      <c r="I4440">
        <v>-9.20256542884718E-2</v>
      </c>
      <c r="J4440">
        <v>-0.32791897209558302</v>
      </c>
      <c r="K4440">
        <v>121.952406142147</v>
      </c>
      <c r="L4440">
        <v>112.553236707989</v>
      </c>
      <c r="M4440">
        <v>45.884931757483201</v>
      </c>
      <c r="N4440">
        <v>0.923272188232522</v>
      </c>
      <c r="O4440">
        <v>13.9358239032707</v>
      </c>
      <c r="P4440">
        <v>34.353847755909598</v>
      </c>
    </row>
    <row r="4441" spans="1:17" hidden="1" x14ac:dyDescent="0.3">
      <c r="A4441" t="s">
        <v>9110</v>
      </c>
      <c r="B4441" t="s">
        <v>9111</v>
      </c>
      <c r="C4441" t="str">
        <f>IFERROR(VLOOKUP(Table1[[#This Row],[Ticker]],[1]!Table2[[Symbol]:[Industry]],2,FALSE),"-")</f>
        <v>-</v>
      </c>
      <c r="E4441">
        <v>9.5067000000000004</v>
      </c>
      <c r="F4441">
        <v>29.62</v>
      </c>
      <c r="G4441">
        <v>61.209320554685</v>
      </c>
      <c r="H4441">
        <v>-9.7525970328103302</v>
      </c>
      <c r="I4441">
        <v>-44.466397784755301</v>
      </c>
      <c r="J4441">
        <v>-0.97312277394398905</v>
      </c>
      <c r="K4441">
        <v>32.318897829137697</v>
      </c>
      <c r="L4441">
        <v>32.805112982186003</v>
      </c>
      <c r="M4441">
        <v>31.075049521539899</v>
      </c>
      <c r="N4441">
        <v>0.61131151483351898</v>
      </c>
      <c r="O4441">
        <v>138.92640108035101</v>
      </c>
      <c r="P4441">
        <v>90.973565441650507</v>
      </c>
    </row>
    <row r="4442" spans="1:17" hidden="1" x14ac:dyDescent="0.3">
      <c r="A4442" t="s">
        <v>9112</v>
      </c>
      <c r="B4442" t="s">
        <v>9113</v>
      </c>
      <c r="C4442" t="str">
        <f>IFERROR(VLOOKUP(Table1[[#This Row],[Ticker]],[1]!Table2[[Symbol]:[Industry]],2,FALSE),"-")</f>
        <v>-</v>
      </c>
      <c r="D4442" t="s">
        <v>72</v>
      </c>
      <c r="E4442">
        <v>9.5027404000000004</v>
      </c>
      <c r="F4442">
        <v>21.64</v>
      </c>
      <c r="G4442">
        <v>432.31367719095601</v>
      </c>
      <c r="H4442">
        <v>46.895802305125102</v>
      </c>
      <c r="I4442">
        <v>482.01551706199302</v>
      </c>
      <c r="J4442">
        <v>9.1519899565454406</v>
      </c>
      <c r="K4442">
        <v>14.9451203080044</v>
      </c>
      <c r="L4442">
        <v>8.8790018727682707</v>
      </c>
      <c r="M4442">
        <v>99.999999992292999</v>
      </c>
      <c r="N4442">
        <v>0.33900534508143598</v>
      </c>
      <c r="O4442">
        <v>0</v>
      </c>
      <c r="P4442">
        <v>525.43352601156005</v>
      </c>
    </row>
    <row r="4443" spans="1:17" hidden="1" x14ac:dyDescent="0.3">
      <c r="A4443" t="s">
        <v>9114</v>
      </c>
      <c r="B4443" t="s">
        <v>9115</v>
      </c>
      <c r="C4443" t="str">
        <f>IFERROR(VLOOKUP(Table1[[#This Row],[Ticker]],[1]!Table2[[Symbol]:[Industry]],2,FALSE),"-")</f>
        <v>-</v>
      </c>
      <c r="D4443" t="s">
        <v>51</v>
      </c>
      <c r="E4443">
        <v>9.4650304999999992</v>
      </c>
      <c r="F4443">
        <v>19.57</v>
      </c>
      <c r="G4443">
        <v>51.439458816738203</v>
      </c>
      <c r="H4443">
        <v>-21.548667481574601</v>
      </c>
      <c r="I4443">
        <v>-37.950232653570701</v>
      </c>
      <c r="J4443">
        <v>-10.871542659237999</v>
      </c>
      <c r="K4443">
        <v>23.759439054261101</v>
      </c>
      <c r="L4443">
        <v>22.056532691686499</v>
      </c>
      <c r="M4443">
        <v>15.9816049020853</v>
      </c>
      <c r="N4443">
        <v>3.4934210526315699</v>
      </c>
      <c r="O4443">
        <v>45.579969340827702</v>
      </c>
      <c r="P4443">
        <v>160.933333333333</v>
      </c>
    </row>
    <row r="4444" spans="1:17" hidden="1" x14ac:dyDescent="0.3">
      <c r="A4444" t="s">
        <v>9116</v>
      </c>
      <c r="B4444" t="s">
        <v>9117</v>
      </c>
      <c r="C4444" t="str">
        <f>IFERROR(VLOOKUP(Table1[[#This Row],[Ticker]],[1]!Table2[[Symbol]:[Industry]],2,FALSE),"-")</f>
        <v>-</v>
      </c>
      <c r="D4444" t="s">
        <v>27</v>
      </c>
      <c r="E4444">
        <v>9.4438399999999998</v>
      </c>
      <c r="F4444">
        <v>27.2</v>
      </c>
      <c r="G4444">
        <v>-37.560855056457001</v>
      </c>
      <c r="H4444">
        <v>7.9242145613925503</v>
      </c>
      <c r="I4444">
        <v>-13.3869928859712</v>
      </c>
      <c r="J4444">
        <v>-8.7791382462296195</v>
      </c>
      <c r="K4444">
        <v>27.798026174443802</v>
      </c>
      <c r="L4444">
        <v>27.067399285131501</v>
      </c>
      <c r="M4444">
        <v>41.686067066825402</v>
      </c>
      <c r="N4444">
        <v>0.57347670250895999</v>
      </c>
      <c r="O4444">
        <v>25</v>
      </c>
      <c r="P4444">
        <v>15.010570824524301</v>
      </c>
    </row>
    <row r="4445" spans="1:17" hidden="1" x14ac:dyDescent="0.3">
      <c r="A4445" t="s">
        <v>9118</v>
      </c>
      <c r="B4445" t="s">
        <v>9119</v>
      </c>
      <c r="C4445" t="str">
        <f>IFERROR(VLOOKUP(Table1[[#This Row],[Ticker]],[1]!Table2[[Symbol]:[Industry]],2,FALSE),"-")</f>
        <v>-</v>
      </c>
      <c r="D4445" t="s">
        <v>525</v>
      </c>
      <c r="E4445">
        <v>9.4054520000000004</v>
      </c>
      <c r="F4445">
        <v>19.57</v>
      </c>
      <c r="G4445">
        <v>122.751884145292</v>
      </c>
      <c r="H4445">
        <v>8.10972180776937</v>
      </c>
      <c r="I4445">
        <v>43.694847018449202</v>
      </c>
      <c r="J4445">
        <v>3.3053741099295899</v>
      </c>
      <c r="K4445">
        <v>17.230977988637498</v>
      </c>
      <c r="L4445">
        <v>13.494161497402899</v>
      </c>
      <c r="M4445">
        <v>59.073333752436099</v>
      </c>
      <c r="N4445">
        <v>0.18249699227694299</v>
      </c>
      <c r="O4445">
        <v>1.8906489524782799</v>
      </c>
      <c r="P4445">
        <v>166.98499317871699</v>
      </c>
      <c r="Q4445">
        <v>0.133852669248751</v>
      </c>
    </row>
    <row r="4446" spans="1:17" hidden="1" x14ac:dyDescent="0.3">
      <c r="A4446" t="s">
        <v>9120</v>
      </c>
      <c r="B4446" t="s">
        <v>9121</v>
      </c>
      <c r="C4446" t="str">
        <f>IFERROR(VLOOKUP(Table1[[#This Row],[Ticker]],[1]!Table2[[Symbol]:[Industry]],2,FALSE),"-")</f>
        <v>-</v>
      </c>
      <c r="D4446" t="s">
        <v>21</v>
      </c>
      <c r="E4446">
        <v>9.3500145200000002</v>
      </c>
      <c r="F4446">
        <v>7.35</v>
      </c>
      <c r="G4446">
        <v>17.2357551130345</v>
      </c>
      <c r="H4446">
        <v>-12.841597404419399</v>
      </c>
      <c r="I4446">
        <v>-21.4417311046439</v>
      </c>
      <c r="J4446">
        <v>-1.0001814456259599</v>
      </c>
      <c r="K4446">
        <v>7.45748991661626</v>
      </c>
      <c r="L4446">
        <v>7.0061685795289099</v>
      </c>
      <c r="M4446">
        <v>43.657816605683003</v>
      </c>
      <c r="N4446">
        <v>0.88053293307761404</v>
      </c>
      <c r="O4446">
        <v>27.755102040816301</v>
      </c>
      <c r="P4446">
        <v>55.063291139240398</v>
      </c>
      <c r="Q4446">
        <v>2.8370880157588999E-2</v>
      </c>
    </row>
    <row r="4447" spans="1:17" hidden="1" x14ac:dyDescent="0.3">
      <c r="A4447" t="s">
        <v>9122</v>
      </c>
      <c r="B4447" t="s">
        <v>9123</v>
      </c>
      <c r="C4447" t="str">
        <f>IFERROR(VLOOKUP(Table1[[#This Row],[Ticker]],[1]!Table2[[Symbol]:[Industry]],2,FALSE),"-")</f>
        <v>-</v>
      </c>
      <c r="D4447" t="s">
        <v>139</v>
      </c>
      <c r="E4447">
        <v>9.3192299999999992</v>
      </c>
      <c r="F4447">
        <v>7.75</v>
      </c>
      <c r="G4447">
        <v>22.196539426760001</v>
      </c>
      <c r="H4447">
        <v>-13.8450687150579</v>
      </c>
      <c r="I4447">
        <v>-22.736224192749699</v>
      </c>
      <c r="J4447">
        <v>-1.9172804512463599</v>
      </c>
      <c r="K4447">
        <v>8.0386141899187002</v>
      </c>
      <c r="L4447">
        <v>7.3306262830837099</v>
      </c>
      <c r="M4447">
        <v>44.233099961882097</v>
      </c>
      <c r="N4447">
        <v>1.14876980388177</v>
      </c>
      <c r="O4447">
        <v>22.580645161290299</v>
      </c>
      <c r="P4447">
        <v>106.666666666666</v>
      </c>
      <c r="Q4447">
        <v>7.9542571447680996E-2</v>
      </c>
    </row>
    <row r="4448" spans="1:17" hidden="1" x14ac:dyDescent="0.3">
      <c r="A4448" t="s">
        <v>9124</v>
      </c>
      <c r="B4448" t="s">
        <v>9125</v>
      </c>
      <c r="C4448" t="str">
        <f>IFERROR(VLOOKUP(Table1[[#This Row],[Ticker]],[1]!Table2[[Symbol]:[Industry]],2,FALSE),"-")</f>
        <v>-</v>
      </c>
      <c r="D4448" t="s">
        <v>412</v>
      </c>
      <c r="E4448">
        <v>9.3115439999999996</v>
      </c>
      <c r="F4448">
        <v>19.29</v>
      </c>
      <c r="G4448">
        <v>-19.535673458394001</v>
      </c>
      <c r="H4448">
        <v>-6.99242839735565</v>
      </c>
      <c r="I4448">
        <v>-12.3872272975981</v>
      </c>
      <c r="J4448">
        <v>-1.0885397635193901</v>
      </c>
      <c r="K4448">
        <v>19.479431381807501</v>
      </c>
      <c r="L4448">
        <v>18.681945402347001</v>
      </c>
      <c r="M4448">
        <v>54.932273177297802</v>
      </c>
      <c r="N4448">
        <v>1.9199451600925399</v>
      </c>
      <c r="O4448">
        <v>15.0336962156558</v>
      </c>
      <c r="P4448">
        <v>45.037593984962299</v>
      </c>
      <c r="Q4448">
        <v>5.5453881463276997E-2</v>
      </c>
    </row>
    <row r="4449" spans="1:17" hidden="1" x14ac:dyDescent="0.3">
      <c r="A4449" t="s">
        <v>9126</v>
      </c>
      <c r="B4449" t="s">
        <v>9127</v>
      </c>
      <c r="C4449" t="str">
        <f>IFERROR(VLOOKUP(Table1[[#This Row],[Ticker]],[1]!Table2[[Symbol]:[Industry]],2,FALSE),"-")</f>
        <v>-</v>
      </c>
      <c r="E4449">
        <v>9.3077018999999996</v>
      </c>
      <c r="F4449">
        <v>17.02</v>
      </c>
      <c r="G4449">
        <v>59.3468662241456</v>
      </c>
      <c r="H4449">
        <v>-15.6553445568439</v>
      </c>
      <c r="I4449">
        <v>9.6540845551061505</v>
      </c>
      <c r="J4449">
        <v>1.64038585883862</v>
      </c>
      <c r="K4449">
        <v>17.037840055728601</v>
      </c>
      <c r="L4449">
        <v>14.578595042609299</v>
      </c>
      <c r="M4449">
        <v>47.847322259032097</v>
      </c>
      <c r="N4449">
        <v>1.5209220306561799</v>
      </c>
      <c r="O4449">
        <v>27.379553466509901</v>
      </c>
      <c r="P4449">
        <v>110.123456790123</v>
      </c>
      <c r="Q4449">
        <v>0.14415201390619301</v>
      </c>
    </row>
    <row r="4450" spans="1:17" hidden="1" x14ac:dyDescent="0.3">
      <c r="A4450" t="s">
        <v>9128</v>
      </c>
      <c r="B4450" t="s">
        <v>9129</v>
      </c>
      <c r="C4450" t="str">
        <f>IFERROR(VLOOKUP(Table1[[#This Row],[Ticker]],[1]!Table2[[Symbol]:[Industry]],2,FALSE),"-")</f>
        <v>-</v>
      </c>
      <c r="D4450" t="s">
        <v>528</v>
      </c>
      <c r="E4450">
        <v>9.2098943999999996</v>
      </c>
      <c r="F4450">
        <v>29.8</v>
      </c>
      <c r="G4450">
        <v>9.4880915616326593</v>
      </c>
      <c r="H4450">
        <v>24.328164754608501</v>
      </c>
      <c r="I4450">
        <v>28.115703127464499</v>
      </c>
      <c r="J4450">
        <v>12.1476429521984</v>
      </c>
      <c r="K4450">
        <v>24.249259398118301</v>
      </c>
      <c r="L4450">
        <v>21.820708061575299</v>
      </c>
      <c r="M4450">
        <v>79.027880703338894</v>
      </c>
      <c r="N4450">
        <v>1.8592024008772401</v>
      </c>
      <c r="O4450">
        <v>2.7181208053691202</v>
      </c>
      <c r="P4450">
        <v>106.37119113573399</v>
      </c>
      <c r="Q4450">
        <v>0.11862889858299799</v>
      </c>
    </row>
    <row r="4451" spans="1:17" hidden="1" x14ac:dyDescent="0.3">
      <c r="A4451" t="s">
        <v>9130</v>
      </c>
      <c r="B4451" t="s">
        <v>9131</v>
      </c>
      <c r="C4451" t="str">
        <f>IFERROR(VLOOKUP(Table1[[#This Row],[Ticker]],[1]!Table2[[Symbol]:[Industry]],2,FALSE),"-")</f>
        <v>-</v>
      </c>
      <c r="D4451" t="s">
        <v>669</v>
      </c>
      <c r="E4451">
        <v>9.1927339999999997</v>
      </c>
      <c r="F4451">
        <v>33.82</v>
      </c>
      <c r="G4451">
        <v>43.671652548931903</v>
      </c>
      <c r="H4451">
        <v>-37.445300995913399</v>
      </c>
      <c r="I4451">
        <v>88.751690488464902</v>
      </c>
      <c r="J4451">
        <v>-11.0411682366127</v>
      </c>
      <c r="K4451">
        <v>45.230405593341501</v>
      </c>
      <c r="L4451">
        <v>39.2674012692204</v>
      </c>
      <c r="M4451">
        <v>21.5233762405717</v>
      </c>
      <c r="N4451">
        <v>3.7095087027351399</v>
      </c>
      <c r="O4451">
        <v>83.855706682436406</v>
      </c>
      <c r="P4451">
        <v>103.001200480192</v>
      </c>
      <c r="Q4451">
        <v>-2.7896707810171999E-2</v>
      </c>
    </row>
    <row r="4452" spans="1:17" hidden="1" x14ac:dyDescent="0.3">
      <c r="A4452" t="s">
        <v>9132</v>
      </c>
      <c r="B4452" t="s">
        <v>9133</v>
      </c>
      <c r="C4452" t="str">
        <f>IFERROR(VLOOKUP(Table1[[#This Row],[Ticker]],[1]!Table2[[Symbol]:[Industry]],2,FALSE),"-")</f>
        <v>-</v>
      </c>
      <c r="D4452" t="s">
        <v>412</v>
      </c>
      <c r="E4452">
        <v>9.1577990000000007</v>
      </c>
      <c r="F4452">
        <v>30.46</v>
      </c>
      <c r="G4452">
        <v>-32.881293233021403</v>
      </c>
      <c r="H4452">
        <v>6.4155143148268596</v>
      </c>
      <c r="I4452">
        <v>3.02611252713413</v>
      </c>
      <c r="J4452">
        <v>6.6457845840980196</v>
      </c>
      <c r="K4452">
        <v>27.623919548138801</v>
      </c>
      <c r="L4452">
        <v>25.8459819197369</v>
      </c>
      <c r="M4452">
        <v>77.240098188859093</v>
      </c>
      <c r="N4452">
        <v>1.11489435182568</v>
      </c>
      <c r="O4452">
        <v>4.99015101772817</v>
      </c>
      <c r="P4452">
        <v>45.811393011009997</v>
      </c>
      <c r="Q4452">
        <v>0.100410741229204</v>
      </c>
    </row>
    <row r="4453" spans="1:17" hidden="1" x14ac:dyDescent="0.3">
      <c r="A4453" t="s">
        <v>9134</v>
      </c>
      <c r="B4453" t="s">
        <v>9135</v>
      </c>
      <c r="C4453" t="str">
        <f>IFERROR(VLOOKUP(Table1[[#This Row],[Ticker]],[1]!Table2[[Symbol]:[Industry]],2,FALSE),"-")</f>
        <v>-</v>
      </c>
      <c r="D4453" t="s">
        <v>632</v>
      </c>
      <c r="E4453">
        <v>9.1149684000000004</v>
      </c>
      <c r="F4453">
        <v>30.86</v>
      </c>
      <c r="G4453">
        <v>17.188136065415399</v>
      </c>
      <c r="H4453">
        <v>19.124214561392499</v>
      </c>
      <c r="I4453">
        <v>2.3250965619672099</v>
      </c>
      <c r="J4453">
        <v>-11.315540922750101</v>
      </c>
      <c r="K4453">
        <v>27.737618665414399</v>
      </c>
      <c r="L4453">
        <v>25.6382097600846</v>
      </c>
      <c r="M4453">
        <v>57.187658864992699</v>
      </c>
      <c r="N4453">
        <v>1.43482707809655</v>
      </c>
      <c r="O4453">
        <v>12.248865845755001</v>
      </c>
      <c r="P4453">
        <v>76.141552511415497</v>
      </c>
      <c r="Q4453">
        <v>8.1526760936458997E-2</v>
      </c>
    </row>
    <row r="4454" spans="1:17" hidden="1" x14ac:dyDescent="0.3">
      <c r="A4454" t="s">
        <v>9136</v>
      </c>
      <c r="B4454" t="s">
        <v>9137</v>
      </c>
      <c r="C4454" t="str">
        <f>IFERROR(VLOOKUP(Table1[[#This Row],[Ticker]],[1]!Table2[[Symbol]:[Industry]],2,FALSE),"-")</f>
        <v>-</v>
      </c>
      <c r="D4454" t="s">
        <v>1374</v>
      </c>
      <c r="E4454">
        <v>9.1092329500000009</v>
      </c>
      <c r="F4454">
        <v>1.39</v>
      </c>
      <c r="G4454">
        <v>68.807183684463098</v>
      </c>
      <c r="H4454">
        <v>-2.98846149494547</v>
      </c>
      <c r="I4454">
        <v>-47.937257436235797</v>
      </c>
      <c r="J4454">
        <v>3.3722078609738499</v>
      </c>
      <c r="K4454">
        <v>1.72124832613141</v>
      </c>
      <c r="L4454">
        <v>1.5840622548957699</v>
      </c>
      <c r="M4454">
        <v>74.525634484502504</v>
      </c>
      <c r="N4454">
        <v>1.3197367910876101</v>
      </c>
      <c r="O4454">
        <v>79.856115107913595</v>
      </c>
      <c r="Q4454">
        <v>2.0462511527899001E-2</v>
      </c>
    </row>
    <row r="4455" spans="1:17" hidden="1" x14ac:dyDescent="0.3">
      <c r="A4455" t="s">
        <v>9138</v>
      </c>
      <c r="B4455" t="s">
        <v>9139</v>
      </c>
      <c r="C4455" t="str">
        <f>IFERROR(VLOOKUP(Table1[[#This Row],[Ticker]],[1]!Table2[[Symbol]:[Industry]],2,FALSE),"-")</f>
        <v>-</v>
      </c>
      <c r="D4455" t="s">
        <v>113</v>
      </c>
      <c r="E4455">
        <v>9.0909700000000004</v>
      </c>
      <c r="F4455">
        <v>0.49</v>
      </c>
      <c r="G4455">
        <v>-29.7642448869654</v>
      </c>
      <c r="H4455">
        <v>-0.87578543860743996</v>
      </c>
      <c r="I4455">
        <v>-14.127733626712001</v>
      </c>
      <c r="J4455">
        <v>-1.1390703345148501</v>
      </c>
      <c r="K4455">
        <v>0.490300596016641</v>
      </c>
      <c r="L4455">
        <v>0.51284451134740305</v>
      </c>
      <c r="M4455">
        <v>42.892589935559599</v>
      </c>
      <c r="N4455">
        <v>0.816781924120077</v>
      </c>
      <c r="O4455">
        <v>24.4897959183673</v>
      </c>
      <c r="P4455">
        <v>0</v>
      </c>
      <c r="Q4455">
        <v>-0.158805157568428</v>
      </c>
    </row>
    <row r="4456" spans="1:17" hidden="1" x14ac:dyDescent="0.3">
      <c r="A4456" t="s">
        <v>9140</v>
      </c>
      <c r="B4456" t="s">
        <v>9141</v>
      </c>
      <c r="C4456" t="str">
        <f>IFERROR(VLOOKUP(Table1[[#This Row],[Ticker]],[1]!Table2[[Symbol]:[Industry]],2,FALSE),"-")</f>
        <v>-</v>
      </c>
      <c r="E4456">
        <v>9.0800426000000005</v>
      </c>
      <c r="F4456">
        <v>29.98</v>
      </c>
      <c r="G4456">
        <v>-30.0303792848363</v>
      </c>
      <c r="H4456">
        <v>-0.87578543860743996</v>
      </c>
      <c r="I4456">
        <v>-9.1557448311938092</v>
      </c>
      <c r="J4456">
        <v>-1.1390703345148501</v>
      </c>
      <c r="K4456">
        <v>29.890326857050798</v>
      </c>
      <c r="L4456">
        <v>29.6899007004046</v>
      </c>
      <c r="M4456">
        <v>99.999999998127706</v>
      </c>
      <c r="N4456">
        <v>7.375</v>
      </c>
      <c r="O4456">
        <v>0.26684456304202298</v>
      </c>
      <c r="P4456">
        <v>4.97198879551821</v>
      </c>
    </row>
    <row r="4457" spans="1:17" hidden="1" x14ac:dyDescent="0.3">
      <c r="A4457" t="s">
        <v>9142</v>
      </c>
      <c r="B4457" t="s">
        <v>9143</v>
      </c>
      <c r="C4457" t="str">
        <f>IFERROR(VLOOKUP(Table1[[#This Row],[Ticker]],[1]!Table2[[Symbol]:[Industry]],2,FALSE),"-")</f>
        <v>-</v>
      </c>
      <c r="D4457" t="s">
        <v>528</v>
      </c>
      <c r="E4457">
        <v>9.0557800000000004</v>
      </c>
      <c r="F4457">
        <v>19.02</v>
      </c>
      <c r="G4457">
        <v>60.435755113034503</v>
      </c>
      <c r="H4457">
        <v>9.9889595724790397</v>
      </c>
      <c r="I4457">
        <v>-9.6222391212175094</v>
      </c>
      <c r="J4457">
        <v>6.3300322984781596</v>
      </c>
      <c r="K4457">
        <v>18.776203953182598</v>
      </c>
      <c r="L4457">
        <v>16.326489446517598</v>
      </c>
      <c r="M4457">
        <v>55.921136394088002</v>
      </c>
      <c r="N4457">
        <v>0.65942938369377602</v>
      </c>
      <c r="O4457">
        <v>9.7266035751840203</v>
      </c>
      <c r="P4457">
        <v>113.94825646794099</v>
      </c>
      <c r="Q4457">
        <v>9.8628749445379998E-2</v>
      </c>
    </row>
    <row r="4458" spans="1:17" hidden="1" x14ac:dyDescent="0.3">
      <c r="A4458" t="s">
        <v>9144</v>
      </c>
      <c r="B4458" t="s">
        <v>9145</v>
      </c>
      <c r="C4458" t="str">
        <f>IFERROR(VLOOKUP(Table1[[#This Row],[Ticker]],[1]!Table2[[Symbol]:[Industry]],2,FALSE),"-")</f>
        <v>-</v>
      </c>
      <c r="D4458" t="s">
        <v>359</v>
      </c>
      <c r="E4458">
        <v>9.0345840000000006</v>
      </c>
      <c r="F4458">
        <v>28.42</v>
      </c>
      <c r="G4458">
        <v>13.049825464793299</v>
      </c>
      <c r="H4458">
        <v>-1.1758854719518801</v>
      </c>
      <c r="I4458">
        <v>-23.183733626712002</v>
      </c>
      <c r="J4458">
        <v>3.7732103672395199</v>
      </c>
      <c r="K4458">
        <v>29.058420565570401</v>
      </c>
      <c r="L4458">
        <v>28.574422067394199</v>
      </c>
      <c r="M4458">
        <v>59.728379934792102</v>
      </c>
      <c r="N4458">
        <v>1.52998624484181</v>
      </c>
      <c r="O4458">
        <v>38.986629134412297</v>
      </c>
      <c r="P4458">
        <v>43.173803526448303</v>
      </c>
      <c r="Q4458">
        <v>0.100005182182894</v>
      </c>
    </row>
    <row r="4459" spans="1:17" hidden="1" x14ac:dyDescent="0.3">
      <c r="A4459" t="s">
        <v>9146</v>
      </c>
      <c r="B4459" t="s">
        <v>9147</v>
      </c>
      <c r="C4459" t="str">
        <f>IFERROR(VLOOKUP(Table1[[#This Row],[Ticker]],[1]!Table2[[Symbol]:[Industry]],2,FALSE),"-")</f>
        <v>-</v>
      </c>
      <c r="D4459" t="s">
        <v>412</v>
      </c>
      <c r="E4459">
        <v>9.0296400000000006</v>
      </c>
      <c r="F4459">
        <v>31.05</v>
      </c>
      <c r="G4459">
        <v>118.238950001213</v>
      </c>
      <c r="H4459">
        <v>2.2814310562379299</v>
      </c>
      <c r="I4459">
        <v>10.072266373287899</v>
      </c>
      <c r="J4459">
        <v>8.7065557375263296</v>
      </c>
      <c r="K4459">
        <v>27.681128758242899</v>
      </c>
      <c r="L4459">
        <v>23.2555774963494</v>
      </c>
      <c r="M4459">
        <v>71.461176671726605</v>
      </c>
      <c r="N4459">
        <v>1.7454916933764</v>
      </c>
      <c r="O4459">
        <v>10.144927536231799</v>
      </c>
      <c r="P4459">
        <v>149.197431781701</v>
      </c>
      <c r="Q4459">
        <v>0.122182025947082</v>
      </c>
    </row>
    <row r="4460" spans="1:17" hidden="1" x14ac:dyDescent="0.3">
      <c r="A4460" t="s">
        <v>9148</v>
      </c>
      <c r="B4460" t="s">
        <v>9149</v>
      </c>
      <c r="C4460" t="str">
        <f>IFERROR(VLOOKUP(Table1[[#This Row],[Ticker]],[1]!Table2[[Symbol]:[Industry]],2,FALSE),"-")</f>
        <v>-</v>
      </c>
      <c r="D4460" t="s">
        <v>4604</v>
      </c>
      <c r="E4460">
        <v>8.9946740349999992</v>
      </c>
      <c r="F4460">
        <v>1.3</v>
      </c>
      <c r="G4460">
        <v>-11.5824267051473</v>
      </c>
      <c r="H4460">
        <v>-3.1834777462997499</v>
      </c>
      <c r="I4460">
        <v>-55.304204214947298</v>
      </c>
      <c r="J4460">
        <v>-1.9203203345148501</v>
      </c>
      <c r="K4460">
        <v>1.31647163697784</v>
      </c>
      <c r="L4460">
        <v>1.34547134579845</v>
      </c>
      <c r="M4460">
        <v>46.932408963295003</v>
      </c>
      <c r="N4460">
        <v>1.00440414686668</v>
      </c>
      <c r="O4460">
        <v>96.153846153846104</v>
      </c>
      <c r="P4460">
        <v>58.536585365853597</v>
      </c>
      <c r="Q4460">
        <v>2.7776950040289999E-2</v>
      </c>
    </row>
    <row r="4461" spans="1:17" hidden="1" x14ac:dyDescent="0.3">
      <c r="A4461" t="s">
        <v>9150</v>
      </c>
      <c r="B4461" t="s">
        <v>9151</v>
      </c>
      <c r="C4461" t="str">
        <f>IFERROR(VLOOKUP(Table1[[#This Row],[Ticker]],[1]!Table2[[Symbol]:[Industry]],2,FALSE),"-")</f>
        <v>-</v>
      </c>
      <c r="D4461" t="s">
        <v>1616</v>
      </c>
      <c r="E4461">
        <v>8.9642700000000008</v>
      </c>
      <c r="F4461">
        <v>12.6</v>
      </c>
      <c r="G4461">
        <v>-92.039693988761798</v>
      </c>
      <c r="H4461">
        <v>-10.8757854386074</v>
      </c>
      <c r="I4461">
        <v>-51.127733626712001</v>
      </c>
      <c r="J4461">
        <v>-11.1390703345148</v>
      </c>
      <c r="K4461">
        <v>13.987073332597999</v>
      </c>
      <c r="L4461">
        <v>16.690305201124499</v>
      </c>
      <c r="M4461">
        <v>2.2521098671430002E-3</v>
      </c>
      <c r="N4461">
        <v>2.4166666666666599</v>
      </c>
      <c r="O4461">
        <v>165.079365079365</v>
      </c>
      <c r="P4461">
        <v>10.623353819139499</v>
      </c>
    </row>
    <row r="4462" spans="1:17" hidden="1" x14ac:dyDescent="0.3">
      <c r="A4462" t="s">
        <v>9152</v>
      </c>
      <c r="B4462" t="s">
        <v>9153</v>
      </c>
      <c r="C4462" t="str">
        <f>IFERROR(VLOOKUP(Table1[[#This Row],[Ticker]],[1]!Table2[[Symbol]:[Industry]],2,FALSE),"-")</f>
        <v>-</v>
      </c>
      <c r="D4462" t="s">
        <v>669</v>
      </c>
      <c r="E4462">
        <v>8.9285349999999397</v>
      </c>
      <c r="F4462">
        <v>8.75</v>
      </c>
      <c r="G4462">
        <v>-29.7642448869654</v>
      </c>
      <c r="H4462">
        <v>-0.87578543860743996</v>
      </c>
      <c r="I4462">
        <v>-14.127733626712001</v>
      </c>
      <c r="J4462">
        <v>-1.1390703345148501</v>
      </c>
      <c r="K4462">
        <v>8.75</v>
      </c>
      <c r="L4462">
        <v>8.75</v>
      </c>
      <c r="M4462">
        <v>50</v>
      </c>
      <c r="O4462">
        <v>0</v>
      </c>
      <c r="P4462">
        <v>0</v>
      </c>
    </row>
    <row r="4463" spans="1:17" hidden="1" x14ac:dyDescent="0.3">
      <c r="A4463" t="s">
        <v>9154</v>
      </c>
      <c r="B4463" t="s">
        <v>9155</v>
      </c>
      <c r="C4463" t="str">
        <f>IFERROR(VLOOKUP(Table1[[#This Row],[Ticker]],[1]!Table2[[Symbol]:[Industry]],2,FALSE),"-")</f>
        <v>-</v>
      </c>
      <c r="D4463" t="s">
        <v>4642</v>
      </c>
      <c r="E4463">
        <v>8.9261999999999997</v>
      </c>
      <c r="F4463">
        <v>42.75</v>
      </c>
      <c r="G4463">
        <v>22.914326541605899</v>
      </c>
      <c r="H4463">
        <v>-1.4571807874446501</v>
      </c>
      <c r="I4463">
        <v>-12.9921764939937</v>
      </c>
      <c r="J4463">
        <v>-0.55083504039720399</v>
      </c>
      <c r="K4463">
        <v>42.357627826692401</v>
      </c>
      <c r="L4463">
        <v>39.757086767309502</v>
      </c>
      <c r="M4463">
        <v>71.3624800165138</v>
      </c>
      <c r="N4463">
        <v>0.33522727272727199</v>
      </c>
      <c r="O4463">
        <v>5.1228070175438596</v>
      </c>
      <c r="P4463">
        <v>52.678571428571402</v>
      </c>
    </row>
    <row r="4464" spans="1:17" hidden="1" x14ac:dyDescent="0.3">
      <c r="A4464" t="s">
        <v>9156</v>
      </c>
      <c r="B4464" t="s">
        <v>9157</v>
      </c>
      <c r="C4464" t="str">
        <f>IFERROR(VLOOKUP(Table1[[#This Row],[Ticker]],[1]!Table2[[Symbol]:[Industry]],2,FALSE),"-")</f>
        <v>-</v>
      </c>
      <c r="D4464" t="s">
        <v>2805</v>
      </c>
      <c r="E4464">
        <v>8.9151610349999899</v>
      </c>
      <c r="F4464">
        <v>8.57</v>
      </c>
      <c r="G4464">
        <v>67.247249365908104</v>
      </c>
      <c r="H4464">
        <v>-11.6049521052741</v>
      </c>
      <c r="I4464">
        <v>-14.127733626712001</v>
      </c>
      <c r="J4464">
        <v>-4.8469355030541701</v>
      </c>
      <c r="K4464">
        <v>9.0837221731118696</v>
      </c>
      <c r="L4464">
        <v>7.7913223935857303</v>
      </c>
      <c r="M4464">
        <v>23.704622494491399</v>
      </c>
      <c r="N4464">
        <v>0.34744114858626401</v>
      </c>
      <c r="O4464">
        <v>27.071178529754899</v>
      </c>
      <c r="P4464">
        <v>99.302325581395294</v>
      </c>
      <c r="Q4464">
        <v>7.0897098223973998E-2</v>
      </c>
    </row>
    <row r="4465" spans="1:17" hidden="1" x14ac:dyDescent="0.3">
      <c r="A4465" t="s">
        <v>9158</v>
      </c>
      <c r="B4465" t="s">
        <v>9159</v>
      </c>
      <c r="C4465" t="str">
        <f>IFERROR(VLOOKUP(Table1[[#This Row],[Ticker]],[1]!Table2[[Symbol]:[Industry]],2,FALSE),"-")</f>
        <v>-</v>
      </c>
      <c r="D4465" t="s">
        <v>262</v>
      </c>
      <c r="E4465">
        <v>8.8795277160000001</v>
      </c>
      <c r="F4465">
        <v>6.36</v>
      </c>
      <c r="G4465">
        <v>30.841815719095099</v>
      </c>
      <c r="H4465">
        <v>-9.88479444761645</v>
      </c>
      <c r="I4465">
        <v>35.519325196817299</v>
      </c>
      <c r="J4465">
        <v>-7.1855819624218302</v>
      </c>
      <c r="K4465">
        <v>6.2633451013195804</v>
      </c>
      <c r="L4465">
        <v>5.6978335737137202</v>
      </c>
      <c r="M4465">
        <v>51.258938789242798</v>
      </c>
      <c r="N4465">
        <v>0.95716001384167504</v>
      </c>
      <c r="O4465">
        <v>37.264150943396203</v>
      </c>
      <c r="P4465">
        <v>63.917525773195798</v>
      </c>
      <c r="Q4465">
        <v>6.7063385228314995E-2</v>
      </c>
    </row>
    <row r="4466" spans="1:17" hidden="1" x14ac:dyDescent="0.3">
      <c r="A4466" t="s">
        <v>9160</v>
      </c>
      <c r="B4466" t="s">
        <v>9161</v>
      </c>
      <c r="C4466" t="str">
        <f>IFERROR(VLOOKUP(Table1[[#This Row],[Ticker]],[1]!Table2[[Symbol]:[Industry]],2,FALSE),"-")</f>
        <v>-</v>
      </c>
      <c r="D4466" t="s">
        <v>72</v>
      </c>
      <c r="E4466">
        <v>8.8678443389999995</v>
      </c>
      <c r="F4466">
        <v>3.95</v>
      </c>
      <c r="G4466">
        <v>-2.3448900482557899</v>
      </c>
      <c r="H4466">
        <v>-6.1998595126815204</v>
      </c>
      <c r="I4466">
        <v>-14.3802588792372</v>
      </c>
      <c r="J4466">
        <v>3.73272453728001</v>
      </c>
      <c r="K4466">
        <v>4.0245183267479199</v>
      </c>
      <c r="L4466">
        <v>3.9434018058630702</v>
      </c>
      <c r="M4466">
        <v>57.2485750444377</v>
      </c>
      <c r="N4466">
        <v>0.38788978042285799</v>
      </c>
      <c r="O4466">
        <v>27.848101265822699</v>
      </c>
      <c r="P4466">
        <v>31.229235880398601</v>
      </c>
      <c r="Q4466">
        <v>2.1456788983001001E-2</v>
      </c>
    </row>
    <row r="4467" spans="1:17" hidden="1" x14ac:dyDescent="0.3">
      <c r="A4467" t="s">
        <v>9162</v>
      </c>
      <c r="B4467" t="s">
        <v>9163</v>
      </c>
      <c r="C4467" t="str">
        <f>IFERROR(VLOOKUP(Table1[[#This Row],[Ticker]],[1]!Table2[[Symbol]:[Industry]],2,FALSE),"-")</f>
        <v>-</v>
      </c>
      <c r="D4467" t="s">
        <v>300</v>
      </c>
      <c r="E4467">
        <v>8.8285699999999991</v>
      </c>
      <c r="F4467">
        <v>1.94</v>
      </c>
      <c r="G4467">
        <v>-27.6589817290707</v>
      </c>
      <c r="H4467">
        <v>-16.784876347698301</v>
      </c>
      <c r="I4467">
        <v>-32.2711935423238</v>
      </c>
      <c r="J4467">
        <v>-2.7348150153658999</v>
      </c>
      <c r="K4467">
        <v>2.20272522486523</v>
      </c>
      <c r="L4467">
        <v>2.1537210139924299</v>
      </c>
      <c r="M4467">
        <v>29.438492833597302</v>
      </c>
      <c r="N4467">
        <v>0.27909329125144899</v>
      </c>
      <c r="O4467">
        <v>66.494845360824698</v>
      </c>
      <c r="P4467">
        <v>37.588652482269502</v>
      </c>
    </row>
    <row r="4468" spans="1:17" hidden="1" x14ac:dyDescent="0.3">
      <c r="A4468" t="s">
        <v>9164</v>
      </c>
      <c r="B4468" t="s">
        <v>9165</v>
      </c>
      <c r="C4468" t="str">
        <f>IFERROR(VLOOKUP(Table1[[#This Row],[Ticker]],[1]!Table2[[Symbol]:[Industry]],2,FALSE),"-")</f>
        <v>-</v>
      </c>
      <c r="D4468" t="s">
        <v>632</v>
      </c>
      <c r="E4468">
        <v>8.7763451999999997</v>
      </c>
      <c r="F4468">
        <v>5.65</v>
      </c>
      <c r="G4468">
        <v>20.103129118339499</v>
      </c>
      <c r="H4468">
        <v>3.48785092502892</v>
      </c>
      <c r="I4468">
        <v>-22.257814927525001</v>
      </c>
      <c r="J4468">
        <v>1.91299429744205</v>
      </c>
      <c r="K4468">
        <v>5.5719152258423899</v>
      </c>
      <c r="L4468">
        <v>5.2925201586951003</v>
      </c>
      <c r="M4468">
        <v>53.958711834015702</v>
      </c>
      <c r="N4468">
        <v>0.88912591738435798</v>
      </c>
      <c r="O4468">
        <v>11.504424778761001</v>
      </c>
      <c r="P4468">
        <v>55.219780219780198</v>
      </c>
      <c r="Q4468">
        <v>0.123590822722592</v>
      </c>
    </row>
    <row r="4469" spans="1:17" hidden="1" x14ac:dyDescent="0.3">
      <c r="A4469" t="s">
        <v>9166</v>
      </c>
      <c r="B4469" t="s">
        <v>9167</v>
      </c>
      <c r="C4469" t="str">
        <f>IFERROR(VLOOKUP(Table1[[#This Row],[Ticker]],[1]!Table2[[Symbol]:[Industry]],2,FALSE),"-")</f>
        <v>-</v>
      </c>
      <c r="D4469" t="s">
        <v>359</v>
      </c>
      <c r="E4469">
        <v>8.7653811000000008</v>
      </c>
      <c r="F4469">
        <v>103.01</v>
      </c>
      <c r="G4469">
        <v>34.999030864793902</v>
      </c>
      <c r="H4469">
        <v>14.0740473373122</v>
      </c>
      <c r="I4469">
        <v>63.47571464915</v>
      </c>
      <c r="J4469">
        <v>0.95003857637623601</v>
      </c>
      <c r="K4469">
        <v>89.599523874893094</v>
      </c>
      <c r="L4469">
        <v>74.377133876692199</v>
      </c>
      <c r="M4469">
        <v>64.9909726514515</v>
      </c>
      <c r="N4469">
        <v>0.84194299478121204</v>
      </c>
      <c r="O4469">
        <v>1.9318512765750899</v>
      </c>
      <c r="P4469">
        <v>112.391752577319</v>
      </c>
      <c r="Q4469">
        <v>0.18480546459925401</v>
      </c>
    </row>
    <row r="4470" spans="1:17" hidden="1" x14ac:dyDescent="0.3">
      <c r="A4470" t="s">
        <v>9168</v>
      </c>
      <c r="B4470" t="s">
        <v>9169</v>
      </c>
      <c r="C4470" t="str">
        <f>IFERROR(VLOOKUP(Table1[[#This Row],[Ticker]],[1]!Table2[[Symbol]:[Industry]],2,FALSE),"-")</f>
        <v>-</v>
      </c>
      <c r="D4470" t="s">
        <v>632</v>
      </c>
      <c r="E4470">
        <v>8.7571840000000005</v>
      </c>
      <c r="F4470">
        <v>24.3</v>
      </c>
      <c r="G4470">
        <v>0.11282619801581301</v>
      </c>
      <c r="H4470">
        <v>-6.8363170535893003</v>
      </c>
      <c r="I4470">
        <v>-10.5913041422637</v>
      </c>
      <c r="J4470">
        <v>-4.8504105407004099</v>
      </c>
      <c r="K4470">
        <v>24.107609731279201</v>
      </c>
      <c r="L4470">
        <v>23.871949932275399</v>
      </c>
      <c r="M4470">
        <v>35.503299930620599</v>
      </c>
      <c r="N4470">
        <v>1.91285447101046</v>
      </c>
      <c r="O4470">
        <v>20.370370370370299</v>
      </c>
      <c r="P4470">
        <v>39.016018306636099</v>
      </c>
      <c r="Q4470">
        <v>3.8214102635508E-2</v>
      </c>
    </row>
    <row r="4471" spans="1:17" hidden="1" x14ac:dyDescent="0.3">
      <c r="A4471" t="s">
        <v>9170</v>
      </c>
      <c r="B4471" t="s">
        <v>9171</v>
      </c>
      <c r="C4471" t="str">
        <f>IFERROR(VLOOKUP(Table1[[#This Row],[Ticker]],[1]!Table2[[Symbol]:[Industry]],2,FALSE),"-")</f>
        <v>-</v>
      </c>
      <c r="D4471" t="s">
        <v>879</v>
      </c>
      <c r="E4471">
        <v>8.7132000000000005</v>
      </c>
      <c r="F4471">
        <v>12.1</v>
      </c>
      <c r="G4471">
        <v>-19.8641540604441</v>
      </c>
      <c r="H4471">
        <v>7.0122552738607604</v>
      </c>
      <c r="I4471">
        <v>13.2406874259195</v>
      </c>
      <c r="J4471">
        <v>-3.292916488361</v>
      </c>
      <c r="K4471">
        <v>12.039118270648</v>
      </c>
      <c r="L4471">
        <v>11.583922078315499</v>
      </c>
      <c r="M4471">
        <v>58.747120592254497</v>
      </c>
      <c r="N4471">
        <v>1.61734706707287</v>
      </c>
      <c r="O4471">
        <v>22.727272727272702</v>
      </c>
      <c r="P4471">
        <v>35.955056179775198</v>
      </c>
      <c r="Q4471">
        <v>4.9723627623469997E-2</v>
      </c>
    </row>
    <row r="4472" spans="1:17" hidden="1" x14ac:dyDescent="0.3">
      <c r="A4472" t="s">
        <v>9172</v>
      </c>
      <c r="B4472" t="s">
        <v>9173</v>
      </c>
      <c r="C4472" t="str">
        <f>IFERROR(VLOOKUP(Table1[[#This Row],[Ticker]],[1]!Table2[[Symbol]:[Industry]],2,FALSE),"-")</f>
        <v>-</v>
      </c>
      <c r="D4472" t="s">
        <v>139</v>
      </c>
      <c r="E4472">
        <v>8.7103538080000007</v>
      </c>
      <c r="F4472">
        <v>21</v>
      </c>
      <c r="G4472">
        <v>34.941637465975603</v>
      </c>
      <c r="H4472">
        <v>26.639366076544</v>
      </c>
      <c r="I4472">
        <v>-7.9061858270155101</v>
      </c>
      <c r="J4472">
        <v>0.65096353099069904</v>
      </c>
      <c r="K4472">
        <v>17.147759436693701</v>
      </c>
      <c r="L4472">
        <v>16.099862446113999</v>
      </c>
      <c r="M4472">
        <v>77.602342213928694</v>
      </c>
      <c r="N4472">
        <v>1.0840991099350401</v>
      </c>
      <c r="O4472">
        <v>14</v>
      </c>
      <c r="P4472">
        <v>153.62318840579701</v>
      </c>
      <c r="Q4472">
        <v>4.1435247364430003E-3</v>
      </c>
    </row>
    <row r="4473" spans="1:17" hidden="1" x14ac:dyDescent="0.3">
      <c r="A4473" t="s">
        <v>9174</v>
      </c>
      <c r="B4473" t="s">
        <v>9175</v>
      </c>
      <c r="C4473" t="str">
        <f>IFERROR(VLOOKUP(Table1[[#This Row],[Ticker]],[1]!Table2[[Symbol]:[Industry]],2,FALSE),"-")</f>
        <v>-</v>
      </c>
      <c r="D4473" t="s">
        <v>283</v>
      </c>
      <c r="E4473">
        <v>8.7094666800000002</v>
      </c>
      <c r="F4473">
        <v>21.62</v>
      </c>
      <c r="G4473">
        <v>-49.985647100987599</v>
      </c>
      <c r="H4473">
        <v>-20.1852996899121</v>
      </c>
      <c r="I4473">
        <v>-23.249213239994901</v>
      </c>
      <c r="J4473">
        <v>-8.9372354721295206</v>
      </c>
      <c r="K4473">
        <v>22.9498647686749</v>
      </c>
      <c r="L4473">
        <v>23.362498789177899</v>
      </c>
      <c r="M4473">
        <v>23.0997949987926</v>
      </c>
      <c r="N4473">
        <v>1.83398692810457</v>
      </c>
      <c r="O4473">
        <v>61.8871415356151</v>
      </c>
      <c r="P4473">
        <v>37.882653061224403</v>
      </c>
      <c r="Q4473">
        <v>1.4642720170477999E-2</v>
      </c>
    </row>
    <row r="4474" spans="1:17" hidden="1" x14ac:dyDescent="0.3">
      <c r="A4474" t="s">
        <v>9176</v>
      </c>
      <c r="B4474" t="s">
        <v>9177</v>
      </c>
      <c r="C4474" t="str">
        <f>IFERROR(VLOOKUP(Table1[[#This Row],[Ticker]],[1]!Table2[[Symbol]:[Industry]],2,FALSE),"-")</f>
        <v>-</v>
      </c>
      <c r="D4474" t="s">
        <v>412</v>
      </c>
      <c r="E4474">
        <v>8.6501249999999992</v>
      </c>
      <c r="F4474">
        <v>116.5</v>
      </c>
      <c r="G4474">
        <v>-29.7642448869654</v>
      </c>
      <c r="H4474">
        <v>-0.87578543860743996</v>
      </c>
      <c r="I4474">
        <v>-14.127733626712001</v>
      </c>
      <c r="J4474">
        <v>-1.1390703345148501</v>
      </c>
      <c r="K4474">
        <v>116.49999968531</v>
      </c>
      <c r="L4474">
        <v>116.487919141074</v>
      </c>
      <c r="M4474">
        <v>100</v>
      </c>
      <c r="O4474">
        <v>0</v>
      </c>
      <c r="P4474">
        <v>0.43103448275862899</v>
      </c>
    </row>
    <row r="4475" spans="1:17" hidden="1" x14ac:dyDescent="0.3">
      <c r="A4475" t="s">
        <v>9178</v>
      </c>
      <c r="B4475" t="s">
        <v>9179</v>
      </c>
      <c r="C4475" t="str">
        <f>IFERROR(VLOOKUP(Table1[[#This Row],[Ticker]],[1]!Table2[[Symbol]:[Industry]],2,FALSE),"-")</f>
        <v>-</v>
      </c>
      <c r="E4475">
        <v>8.6372474799999992</v>
      </c>
      <c r="F4475">
        <v>5.8</v>
      </c>
      <c r="G4475">
        <v>-57.2642448869654</v>
      </c>
      <c r="H4475">
        <v>-10.5331063108815</v>
      </c>
      <c r="I4475">
        <v>-56.416290840642297</v>
      </c>
      <c r="J4475">
        <v>-10.796391206788901</v>
      </c>
      <c r="K4475">
        <v>6.5630173202299904</v>
      </c>
      <c r="L4475">
        <v>7.5209700195295204</v>
      </c>
      <c r="M4475" s="1">
        <v>3.0011819000000003E-8</v>
      </c>
      <c r="N4475">
        <v>3.171875</v>
      </c>
      <c r="O4475">
        <v>89.999999999999901</v>
      </c>
      <c r="P4475">
        <v>0</v>
      </c>
    </row>
    <row r="4476" spans="1:17" hidden="1" x14ac:dyDescent="0.3">
      <c r="A4476" t="s">
        <v>9180</v>
      </c>
      <c r="B4476" t="s">
        <v>9181</v>
      </c>
      <c r="C4476" t="str">
        <f>IFERROR(VLOOKUP(Table1[[#This Row],[Ticker]],[1]!Table2[[Symbol]:[Industry]],2,FALSE),"-")</f>
        <v>-</v>
      </c>
      <c r="D4476" t="s">
        <v>139</v>
      </c>
      <c r="E4476">
        <v>8.6235499999999998</v>
      </c>
      <c r="F4476">
        <v>16.25</v>
      </c>
      <c r="G4476">
        <v>17.8288522974123</v>
      </c>
      <c r="H4476">
        <v>-10.547825460842001</v>
      </c>
      <c r="I4476">
        <v>-10.6245489133362</v>
      </c>
      <c r="J4476">
        <v>-5.5508350403972004</v>
      </c>
      <c r="K4476">
        <v>16.719301405947199</v>
      </c>
      <c r="L4476">
        <v>15.6933084731001</v>
      </c>
      <c r="M4476">
        <v>42.5402044020856</v>
      </c>
      <c r="N4476">
        <v>1.2645855324148401</v>
      </c>
      <c r="O4476">
        <v>15.692307692307599</v>
      </c>
      <c r="P4476">
        <v>47.727272727272698</v>
      </c>
      <c r="Q4476">
        <v>1.4737182838456001E-2</v>
      </c>
    </row>
    <row r="4477" spans="1:17" hidden="1" x14ac:dyDescent="0.3">
      <c r="A4477" t="s">
        <v>9182</v>
      </c>
      <c r="B4477" t="s">
        <v>9183</v>
      </c>
      <c r="C4477" t="str">
        <f>IFERROR(VLOOKUP(Table1[[#This Row],[Ticker]],[1]!Table2[[Symbol]:[Industry]],2,FALSE),"-")</f>
        <v>-</v>
      </c>
      <c r="D4477" t="s">
        <v>743</v>
      </c>
      <c r="E4477">
        <v>8.5756189999999997</v>
      </c>
      <c r="F4477">
        <v>75.930000000000007</v>
      </c>
      <c r="G4477">
        <v>40.817118024197804</v>
      </c>
      <c r="H4477">
        <v>1.6187915679001299</v>
      </c>
      <c r="I4477">
        <v>15.0049194345124</v>
      </c>
      <c r="J4477">
        <v>0.22858855526792601</v>
      </c>
      <c r="K4477">
        <v>72.876561875704994</v>
      </c>
      <c r="L4477">
        <v>63.801621659954201</v>
      </c>
      <c r="M4477">
        <v>52.364653728359698</v>
      </c>
      <c r="N4477">
        <v>0.52623156340870203</v>
      </c>
      <c r="O4477">
        <v>1.54089292769654</v>
      </c>
      <c r="P4477">
        <v>76.993006993007</v>
      </c>
    </row>
    <row r="4478" spans="1:17" hidden="1" x14ac:dyDescent="0.3">
      <c r="A4478" t="s">
        <v>9184</v>
      </c>
      <c r="B4478" t="s">
        <v>9185</v>
      </c>
      <c r="C4478" t="str">
        <f>IFERROR(VLOOKUP(Table1[[#This Row],[Ticker]],[1]!Table2[[Symbol]:[Industry]],2,FALSE),"-")</f>
        <v>-</v>
      </c>
      <c r="D4478" t="s">
        <v>3406</v>
      </c>
      <c r="E4478">
        <v>8.5479874999999996</v>
      </c>
      <c r="F4478">
        <v>10.6</v>
      </c>
      <c r="G4478">
        <v>214.391599268878</v>
      </c>
      <c r="H4478">
        <v>9.8199570328359496</v>
      </c>
      <c r="I4478">
        <v>5.37621225829362</v>
      </c>
      <c r="J4478">
        <v>-6.8861967712964596</v>
      </c>
      <c r="K4478">
        <v>11.013001353163199</v>
      </c>
      <c r="L4478">
        <v>9.2942689594223697</v>
      </c>
      <c r="M4478">
        <v>26.978695074038999</v>
      </c>
      <c r="N4478">
        <v>0.10434927651056999</v>
      </c>
      <c r="O4478">
        <v>37.5471698113207</v>
      </c>
      <c r="P4478">
        <v>244.15584415584399</v>
      </c>
    </row>
    <row r="4479" spans="1:17" hidden="1" x14ac:dyDescent="0.3">
      <c r="A4479" t="s">
        <v>9186</v>
      </c>
      <c r="B4479" t="s">
        <v>9187</v>
      </c>
      <c r="C4479" t="str">
        <f>IFERROR(VLOOKUP(Table1[[#This Row],[Ticker]],[1]!Table2[[Symbol]:[Industry]],2,FALSE),"-")</f>
        <v>-</v>
      </c>
      <c r="D4479" t="s">
        <v>632</v>
      </c>
      <c r="E4479">
        <v>8.5156872900000007</v>
      </c>
      <c r="F4479">
        <v>9.76</v>
      </c>
      <c r="G4479">
        <v>77.895329581119597</v>
      </c>
      <c r="H4479">
        <v>2.3428605103381801</v>
      </c>
      <c r="I4479">
        <v>-1.03387499403532</v>
      </c>
      <c r="J4479">
        <v>-1.5673358591401101</v>
      </c>
      <c r="K4479">
        <v>8.4044009287799302</v>
      </c>
      <c r="L4479">
        <v>7.18410603656391</v>
      </c>
      <c r="M4479">
        <v>60.832640079307403</v>
      </c>
      <c r="N4479">
        <v>0.28228297356668802</v>
      </c>
      <c r="O4479">
        <v>0</v>
      </c>
      <c r="P4479">
        <v>131.82897862232701</v>
      </c>
      <c r="Q4479">
        <v>6.6093330331453995E-2</v>
      </c>
    </row>
    <row r="4480" spans="1:17" hidden="1" x14ac:dyDescent="0.3">
      <c r="A4480" t="s">
        <v>9188</v>
      </c>
      <c r="B4480" t="s">
        <v>9189</v>
      </c>
      <c r="C4480" t="str">
        <f>IFERROR(VLOOKUP(Table1[[#This Row],[Ticker]],[1]!Table2[[Symbol]:[Industry]],2,FALSE),"-")</f>
        <v>-</v>
      </c>
      <c r="E4480">
        <v>8.5105424999999997</v>
      </c>
      <c r="F4480">
        <v>25.77</v>
      </c>
      <c r="G4480">
        <v>-24.7947947851324</v>
      </c>
      <c r="H4480">
        <v>-0.87578543860743996</v>
      </c>
      <c r="I4480">
        <v>-14.127733626712001</v>
      </c>
      <c r="J4480">
        <v>-1.1390703345148501</v>
      </c>
      <c r="K4480">
        <v>25.764916971954001</v>
      </c>
      <c r="L4480">
        <v>25.452769717199502</v>
      </c>
      <c r="M4480">
        <v>100</v>
      </c>
      <c r="O4480">
        <v>0</v>
      </c>
      <c r="P4480">
        <v>4.9694501018329804</v>
      </c>
    </row>
    <row r="4481" spans="1:17" hidden="1" x14ac:dyDescent="0.3">
      <c r="A4481" t="s">
        <v>9190</v>
      </c>
      <c r="B4481" t="s">
        <v>9191</v>
      </c>
      <c r="C4481" t="str">
        <f>IFERROR(VLOOKUP(Table1[[#This Row],[Ticker]],[1]!Table2[[Symbol]:[Industry]],2,FALSE),"-")</f>
        <v>-</v>
      </c>
      <c r="D4481" t="s">
        <v>1711</v>
      </c>
      <c r="E4481">
        <v>8.4995580000000004</v>
      </c>
      <c r="F4481">
        <v>23.6</v>
      </c>
      <c r="G4481">
        <v>155.95004082732001</v>
      </c>
      <c r="H4481">
        <v>4.1846713459872804</v>
      </c>
      <c r="I4481">
        <v>92.527257616720505</v>
      </c>
      <c r="J4481">
        <v>-0.235844528063235</v>
      </c>
      <c r="K4481">
        <v>22.207562441897899</v>
      </c>
      <c r="L4481">
        <v>17.418884826545401</v>
      </c>
      <c r="M4481">
        <v>43.490638175053498</v>
      </c>
      <c r="N4481">
        <v>0.35992787407202798</v>
      </c>
      <c r="O4481">
        <v>21.1016949152542</v>
      </c>
      <c r="P4481">
        <v>185.71428571428501</v>
      </c>
      <c r="Q4481">
        <v>0.13693806443432599</v>
      </c>
    </row>
    <row r="4482" spans="1:17" hidden="1" x14ac:dyDescent="0.3">
      <c r="A4482" t="s">
        <v>9192</v>
      </c>
      <c r="B4482" t="s">
        <v>9193</v>
      </c>
      <c r="C4482" t="str">
        <f>IFERROR(VLOOKUP(Table1[[#This Row],[Ticker]],[1]!Table2[[Symbol]:[Industry]],2,FALSE),"-")</f>
        <v>-</v>
      </c>
      <c r="D4482" t="s">
        <v>528</v>
      </c>
      <c r="E4482">
        <v>8.4930389999999996</v>
      </c>
      <c r="F4482">
        <v>12.49</v>
      </c>
      <c r="G4482">
        <v>180.93227252596901</v>
      </c>
      <c r="H4482">
        <v>50.856316178020698</v>
      </c>
      <c r="I4482">
        <v>22.8240207592529</v>
      </c>
      <c r="J4482">
        <v>14.3266590152215</v>
      </c>
      <c r="K4482">
        <v>11.512212118010201</v>
      </c>
      <c r="L4482">
        <v>8.5967123640452296</v>
      </c>
      <c r="M4482">
        <v>45.840937142172898</v>
      </c>
      <c r="N4482">
        <v>0.86103280490344603</v>
      </c>
      <c r="O4482">
        <v>54.763811048839003</v>
      </c>
      <c r="P4482">
        <v>254.82954545454501</v>
      </c>
      <c r="Q4482">
        <v>0.12787643443034399</v>
      </c>
    </row>
    <row r="4483" spans="1:17" hidden="1" x14ac:dyDescent="0.3">
      <c r="A4483" t="s">
        <v>9194</v>
      </c>
      <c r="B4483" t="s">
        <v>9195</v>
      </c>
      <c r="C4483" t="str">
        <f>IFERROR(VLOOKUP(Table1[[#This Row],[Ticker]],[1]!Table2[[Symbol]:[Industry]],2,FALSE),"-")</f>
        <v>-</v>
      </c>
      <c r="D4483" t="s">
        <v>72</v>
      </c>
      <c r="E4483">
        <v>8.4506741999999999</v>
      </c>
      <c r="F4483">
        <v>4.3</v>
      </c>
      <c r="G4483">
        <v>3.3626900975546401</v>
      </c>
      <c r="H4483">
        <v>5.3146907518687403</v>
      </c>
      <c r="I4483">
        <v>-20.445816415383</v>
      </c>
      <c r="J4483">
        <v>-12.647006842451299</v>
      </c>
      <c r="K4483">
        <v>4.22705984124417</v>
      </c>
      <c r="L4483">
        <v>3.9339653291333101</v>
      </c>
      <c r="M4483">
        <v>42.7444041338942</v>
      </c>
      <c r="N4483">
        <v>0.76201940471139396</v>
      </c>
      <c r="O4483">
        <v>41.6279069767441</v>
      </c>
      <c r="P4483">
        <v>58.088235294117602</v>
      </c>
      <c r="Q4483">
        <v>4.5551313289195997E-2</v>
      </c>
    </row>
    <row r="4484" spans="1:17" hidden="1" x14ac:dyDescent="0.3">
      <c r="A4484" t="s">
        <v>9196</v>
      </c>
      <c r="B4484" t="s">
        <v>9197</v>
      </c>
      <c r="C4484" t="str">
        <f>IFERROR(VLOOKUP(Table1[[#This Row],[Ticker]],[1]!Table2[[Symbol]:[Industry]],2,FALSE),"-")</f>
        <v>-</v>
      </c>
      <c r="D4484" t="s">
        <v>9198</v>
      </c>
      <c r="E4484">
        <v>8.3770833230000008</v>
      </c>
      <c r="F4484">
        <v>10.4</v>
      </c>
      <c r="G4484">
        <v>-21.450034825182499</v>
      </c>
      <c r="H4484">
        <v>-7.7480321346426697</v>
      </c>
      <c r="I4484">
        <v>-27.461066960045301</v>
      </c>
      <c r="J4484">
        <v>-4.1665932702946602</v>
      </c>
      <c r="K4484">
        <v>10.9102842937895</v>
      </c>
      <c r="L4484">
        <v>11.0649471770367</v>
      </c>
      <c r="M4484">
        <v>44.632542083666799</v>
      </c>
      <c r="N4484">
        <v>1.0638961038960999</v>
      </c>
      <c r="O4484">
        <v>106.25</v>
      </c>
      <c r="P4484">
        <v>14.4776119402985</v>
      </c>
      <c r="Q4484">
        <v>4.2127336321140997E-2</v>
      </c>
    </row>
    <row r="4485" spans="1:17" hidden="1" x14ac:dyDescent="0.3">
      <c r="A4485" t="s">
        <v>9199</v>
      </c>
      <c r="B4485" t="s">
        <v>9200</v>
      </c>
      <c r="C4485" t="str">
        <f>IFERROR(VLOOKUP(Table1[[#This Row],[Ticker]],[1]!Table2[[Symbol]:[Industry]],2,FALSE),"-")</f>
        <v>-</v>
      </c>
      <c r="D4485" t="s">
        <v>743</v>
      </c>
      <c r="E4485">
        <v>8.3382966300000003</v>
      </c>
      <c r="F4485">
        <v>91.4</v>
      </c>
      <c r="G4485">
        <v>27.016142563746001</v>
      </c>
      <c r="H4485">
        <v>1.97880867379218</v>
      </c>
      <c r="I4485">
        <v>11.456218008352501</v>
      </c>
      <c r="J4485">
        <v>0.46921342842851999</v>
      </c>
      <c r="K4485">
        <v>87.9236634381502</v>
      </c>
      <c r="L4485">
        <v>77.794185281860194</v>
      </c>
      <c r="M4485">
        <v>46.9368374749682</v>
      </c>
      <c r="N4485">
        <v>0.58082772224183898</v>
      </c>
      <c r="O4485">
        <v>0.91903719912471704</v>
      </c>
      <c r="P4485">
        <v>94.965870307167194</v>
      </c>
      <c r="Q4485">
        <v>2.6148773974396002E-2</v>
      </c>
    </row>
    <row r="4486" spans="1:17" hidden="1" x14ac:dyDescent="0.3">
      <c r="A4486" t="s">
        <v>9201</v>
      </c>
      <c r="B4486" t="s">
        <v>9202</v>
      </c>
      <c r="C4486" t="str">
        <f>IFERROR(VLOOKUP(Table1[[#This Row],[Ticker]],[1]!Table2[[Symbol]:[Industry]],2,FALSE),"-")</f>
        <v>-</v>
      </c>
      <c r="D4486" t="s">
        <v>262</v>
      </c>
      <c r="E4486">
        <v>8.3157934499999993</v>
      </c>
      <c r="F4486">
        <v>13.59</v>
      </c>
      <c r="G4486">
        <v>2.0495281489220001</v>
      </c>
      <c r="H4486">
        <v>4.1825803201474203</v>
      </c>
      <c r="I4486">
        <v>2.5246268883094198</v>
      </c>
      <c r="J4486">
        <v>1.13365693821242</v>
      </c>
      <c r="K4486">
        <v>12.9592825538714</v>
      </c>
      <c r="L4486">
        <v>12.1075482500092</v>
      </c>
      <c r="M4486">
        <v>56.867683857303902</v>
      </c>
      <c r="N4486">
        <v>1.3127282176508399</v>
      </c>
      <c r="O4486">
        <v>11.6261957321559</v>
      </c>
      <c r="P4486">
        <v>42.602308499475299</v>
      </c>
      <c r="Q4486">
        <v>0.10831468398539899</v>
      </c>
    </row>
    <row r="4487" spans="1:17" hidden="1" x14ac:dyDescent="0.3">
      <c r="A4487" t="s">
        <v>9203</v>
      </c>
      <c r="B4487" t="s">
        <v>9204</v>
      </c>
      <c r="C4487" t="str">
        <f>IFERROR(VLOOKUP(Table1[[#This Row],[Ticker]],[1]!Table2[[Symbol]:[Industry]],2,FALSE),"-")</f>
        <v>-</v>
      </c>
      <c r="D4487" t="s">
        <v>2262</v>
      </c>
      <c r="E4487">
        <v>8.2765970000000006</v>
      </c>
      <c r="F4487">
        <v>9.06</v>
      </c>
      <c r="G4487">
        <v>-70.237306647806406</v>
      </c>
      <c r="H4487">
        <v>53.653831286131201</v>
      </c>
      <c r="I4487">
        <v>-33.5227514203063</v>
      </c>
      <c r="J4487">
        <v>13.312542568710899</v>
      </c>
      <c r="K4487">
        <v>7.1362387045333202</v>
      </c>
      <c r="L4487">
        <v>9.3538669183590599</v>
      </c>
      <c r="M4487">
        <v>72.139504613710699</v>
      </c>
      <c r="N4487">
        <v>3.9816490531853899</v>
      </c>
      <c r="O4487">
        <v>98.675496688741703</v>
      </c>
      <c r="P4487">
        <v>75.241779497098605</v>
      </c>
    </row>
    <row r="4488" spans="1:17" hidden="1" x14ac:dyDescent="0.3">
      <c r="A4488" t="s">
        <v>9205</v>
      </c>
      <c r="B4488" t="s">
        <v>9206</v>
      </c>
      <c r="C4488" t="str">
        <f>IFERROR(VLOOKUP(Table1[[#This Row],[Ticker]],[1]!Table2[[Symbol]:[Industry]],2,FALSE),"-")</f>
        <v>-</v>
      </c>
      <c r="D4488" t="s">
        <v>528</v>
      </c>
      <c r="E4488">
        <v>8.2609999999999992</v>
      </c>
      <c r="F4488">
        <v>1.78</v>
      </c>
      <c r="G4488">
        <v>-23.811863934584501</v>
      </c>
      <c r="H4488">
        <v>-12.433574383331001</v>
      </c>
      <c r="I4488">
        <v>-23.772403677473399</v>
      </c>
      <c r="J4488">
        <v>-1.70404208592728</v>
      </c>
      <c r="K4488">
        <v>1.88836928189022</v>
      </c>
      <c r="L4488">
        <v>1.92719967571787</v>
      </c>
      <c r="M4488">
        <v>26.666932814618601</v>
      </c>
      <c r="N4488">
        <v>0.53497522957939003</v>
      </c>
      <c r="O4488">
        <v>48.876404494382001</v>
      </c>
      <c r="P4488">
        <v>28.985507246376802</v>
      </c>
      <c r="Q4488">
        <v>-3.7601906885067003E-2</v>
      </c>
    </row>
    <row r="4489" spans="1:17" hidden="1" x14ac:dyDescent="0.3">
      <c r="A4489" t="s">
        <v>9207</v>
      </c>
      <c r="B4489" t="s">
        <v>9208</v>
      </c>
      <c r="C4489" t="str">
        <f>IFERROR(VLOOKUP(Table1[[#This Row],[Ticker]],[1]!Table2[[Symbol]:[Industry]],2,FALSE),"-")</f>
        <v>-</v>
      </c>
      <c r="D4489" t="s">
        <v>446</v>
      </c>
      <c r="E4489">
        <v>8.2304288000000003</v>
      </c>
      <c r="F4489">
        <v>16.059999999999999</v>
      </c>
      <c r="G4489">
        <v>-41.132898308599003</v>
      </c>
      <c r="H4489">
        <v>-2.76949344105094</v>
      </c>
      <c r="I4489">
        <v>-18.0176199223433</v>
      </c>
      <c r="J4489">
        <v>-2.91277064032526</v>
      </c>
      <c r="K4489">
        <v>15.0339029654691</v>
      </c>
      <c r="L4489">
        <v>15.195132827661601</v>
      </c>
      <c r="M4489">
        <v>40.489217551057003</v>
      </c>
      <c r="N4489">
        <v>0.55598958333333304</v>
      </c>
      <c r="O4489">
        <v>58.219178082191704</v>
      </c>
      <c r="P4489">
        <v>42.123893805309699</v>
      </c>
      <c r="Q4489">
        <v>3.3984988845619998E-2</v>
      </c>
    </row>
    <row r="4490" spans="1:17" hidden="1" x14ac:dyDescent="0.3">
      <c r="A4490" t="s">
        <v>9209</v>
      </c>
      <c r="B4490" t="s">
        <v>9210</v>
      </c>
      <c r="C4490" t="str">
        <f>IFERROR(VLOOKUP(Table1[[#This Row],[Ticker]],[1]!Table2[[Symbol]:[Industry]],2,FALSE),"-")</f>
        <v>-</v>
      </c>
      <c r="D4490" t="s">
        <v>412</v>
      </c>
      <c r="E4490">
        <v>8.2200000000000006</v>
      </c>
      <c r="F4490">
        <v>8.59</v>
      </c>
      <c r="G4490">
        <v>-63.738111143691</v>
      </c>
      <c r="H4490">
        <v>-1.8396408602941801</v>
      </c>
      <c r="I4490">
        <v>5.8443334123941098</v>
      </c>
      <c r="J4490">
        <v>-15.5140703345148</v>
      </c>
      <c r="K4490">
        <v>8.3980126560625905</v>
      </c>
      <c r="L4490">
        <v>8.0847595437434396</v>
      </c>
      <c r="M4490">
        <v>33.397100294216898</v>
      </c>
      <c r="N4490">
        <v>0.70164734919274996</v>
      </c>
      <c r="O4490">
        <v>51.455180442374797</v>
      </c>
      <c r="P4490">
        <v>37.660256410256402</v>
      </c>
      <c r="Q4490">
        <v>0.1424727654779</v>
      </c>
    </row>
    <row r="4491" spans="1:17" hidden="1" x14ac:dyDescent="0.3">
      <c r="A4491" t="s">
        <v>9211</v>
      </c>
      <c r="B4491" t="s">
        <v>9212</v>
      </c>
      <c r="C4491" t="str">
        <f>IFERROR(VLOOKUP(Table1[[#This Row],[Ticker]],[1]!Table2[[Symbol]:[Industry]],2,FALSE),"-")</f>
        <v>-</v>
      </c>
      <c r="D4491" t="s">
        <v>528</v>
      </c>
      <c r="E4491">
        <v>8.1978779999999993</v>
      </c>
      <c r="F4491">
        <v>13.89</v>
      </c>
      <c r="G4491">
        <v>-24.775582755446202</v>
      </c>
      <c r="H4491">
        <v>-0.87578543860743996</v>
      </c>
      <c r="I4491">
        <v>-14.127733626712001</v>
      </c>
      <c r="J4491">
        <v>-1.1390703345148501</v>
      </c>
      <c r="K4491">
        <v>13.8876567408815</v>
      </c>
      <c r="L4491">
        <v>13.722375179990699</v>
      </c>
      <c r="M4491">
        <v>100</v>
      </c>
      <c r="O4491">
        <v>0</v>
      </c>
      <c r="P4491">
        <v>4.9886621315192698</v>
      </c>
    </row>
    <row r="4492" spans="1:17" hidden="1" x14ac:dyDescent="0.3">
      <c r="A4492" t="s">
        <v>9213</v>
      </c>
      <c r="B4492" t="s">
        <v>9214</v>
      </c>
      <c r="C4492" t="str">
        <f>IFERROR(VLOOKUP(Table1[[#This Row],[Ticker]],[1]!Table2[[Symbol]:[Industry]],2,FALSE),"-")</f>
        <v>-</v>
      </c>
      <c r="D4492" t="s">
        <v>577</v>
      </c>
      <c r="E4492">
        <v>8.0883900000000004</v>
      </c>
      <c r="F4492">
        <v>8.49</v>
      </c>
      <c r="G4492">
        <v>33.504985882265203</v>
      </c>
      <c r="H4492">
        <v>9.8112374621558995</v>
      </c>
      <c r="I4492">
        <v>70.437483764592301</v>
      </c>
      <c r="J4492">
        <v>8.7094145139699801</v>
      </c>
      <c r="K4492">
        <v>8.2221813971560795</v>
      </c>
      <c r="L4492">
        <v>6.7092400000523096</v>
      </c>
      <c r="M4492">
        <v>52.030761004177499</v>
      </c>
      <c r="N4492">
        <v>1.17434467373117</v>
      </c>
      <c r="O4492">
        <v>32.391048292108302</v>
      </c>
      <c r="P4492">
        <v>141.88034188034101</v>
      </c>
      <c r="Q4492">
        <v>2.8238205643147E-2</v>
      </c>
    </row>
    <row r="4493" spans="1:17" hidden="1" x14ac:dyDescent="0.3">
      <c r="A4493" t="s">
        <v>9215</v>
      </c>
      <c r="B4493" t="s">
        <v>9216</v>
      </c>
      <c r="C4493" t="str">
        <f>IFERROR(VLOOKUP(Table1[[#This Row],[Ticker]],[1]!Table2[[Symbol]:[Industry]],2,FALSE),"-")</f>
        <v>-</v>
      </c>
      <c r="D4493" t="s">
        <v>669</v>
      </c>
      <c r="E4493">
        <v>8.0465745999999996</v>
      </c>
      <c r="F4493">
        <v>5.05</v>
      </c>
      <c r="G4493">
        <v>28.0482551130345</v>
      </c>
      <c r="H4493">
        <v>-10.4772347139697</v>
      </c>
      <c r="I4493">
        <v>-42.292740739087499</v>
      </c>
      <c r="J4493">
        <v>2.6031334076889001</v>
      </c>
      <c r="K4493">
        <v>4.9883420119620396</v>
      </c>
      <c r="L4493">
        <v>4.6419044140921297</v>
      </c>
      <c r="M4493">
        <v>55.497651614003303</v>
      </c>
      <c r="N4493">
        <v>1.58664694806929</v>
      </c>
      <c r="O4493">
        <v>53.267326732673197</v>
      </c>
      <c r="P4493">
        <v>66.118421052631504</v>
      </c>
      <c r="Q4493">
        <v>8.8871179565833999E-2</v>
      </c>
    </row>
    <row r="4494" spans="1:17" hidden="1" x14ac:dyDescent="0.3">
      <c r="A4494" t="s">
        <v>9217</v>
      </c>
      <c r="B4494" t="s">
        <v>9218</v>
      </c>
      <c r="C4494" t="str">
        <f>IFERROR(VLOOKUP(Table1[[#This Row],[Ticker]],[1]!Table2[[Symbol]:[Industry]],2,FALSE),"-")</f>
        <v>-</v>
      </c>
      <c r="D4494" t="s">
        <v>412</v>
      </c>
      <c r="E4494">
        <v>8.0314416000000008</v>
      </c>
      <c r="F4494">
        <v>15.87</v>
      </c>
      <c r="G4494">
        <v>110.690300567579</v>
      </c>
      <c r="H4494">
        <v>-15.596597621348501</v>
      </c>
      <c r="I4494">
        <v>56.517427663610498</v>
      </c>
      <c r="J4494">
        <v>14.9008375703201</v>
      </c>
      <c r="K4494">
        <v>15.1761403697228</v>
      </c>
      <c r="L4494">
        <v>12.8800846229078</v>
      </c>
      <c r="M4494">
        <v>64.957677733705296</v>
      </c>
      <c r="N4494">
        <v>0.50074009970437205</v>
      </c>
      <c r="O4494">
        <v>28.4183994959042</v>
      </c>
      <c r="P4494">
        <v>140.45454545454501</v>
      </c>
      <c r="Q4494">
        <v>0.15162297974980199</v>
      </c>
    </row>
    <row r="4495" spans="1:17" hidden="1" x14ac:dyDescent="0.3">
      <c r="A4495" t="s">
        <v>9219</v>
      </c>
      <c r="B4495" t="s">
        <v>9220</v>
      </c>
      <c r="C4495" t="str">
        <f>IFERROR(VLOOKUP(Table1[[#This Row],[Ticker]],[1]!Table2[[Symbol]:[Industry]],2,FALSE),"-")</f>
        <v>-</v>
      </c>
      <c r="D4495" t="s">
        <v>1479</v>
      </c>
      <c r="E4495">
        <v>8.0194829999999993</v>
      </c>
      <c r="F4495">
        <v>15.45</v>
      </c>
      <c r="G4495">
        <v>30.173643311792201</v>
      </c>
      <c r="H4495">
        <v>3.31818572784079</v>
      </c>
      <c r="I4495">
        <v>-0.27364372251159103</v>
      </c>
      <c r="J4495">
        <v>-4.7754339708784803</v>
      </c>
      <c r="K4495">
        <v>14.7650817129469</v>
      </c>
      <c r="L4495">
        <v>13.223441379550399</v>
      </c>
      <c r="M4495">
        <v>55.580101575759002</v>
      </c>
      <c r="N4495">
        <v>0.54632677502138505</v>
      </c>
      <c r="O4495">
        <v>15.533980582524199</v>
      </c>
      <c r="P4495">
        <v>76.571428571428498</v>
      </c>
      <c r="Q4495">
        <v>5.4525056137109E-2</v>
      </c>
    </row>
    <row r="4496" spans="1:17" hidden="1" x14ac:dyDescent="0.3">
      <c r="A4496" t="s">
        <v>9221</v>
      </c>
      <c r="B4496" t="s">
        <v>9222</v>
      </c>
      <c r="C4496" t="str">
        <f>IFERROR(VLOOKUP(Table1[[#This Row],[Ticker]],[1]!Table2[[Symbol]:[Industry]],2,FALSE),"-")</f>
        <v>-</v>
      </c>
      <c r="D4496" t="s">
        <v>528</v>
      </c>
      <c r="E4496">
        <v>7.9840856249999996</v>
      </c>
      <c r="F4496">
        <v>3.75</v>
      </c>
      <c r="G4496">
        <v>18.4570989865523</v>
      </c>
      <c r="H4496">
        <v>12.304730320704801</v>
      </c>
      <c r="I4496">
        <v>-14.9213844203628</v>
      </c>
      <c r="J4496">
        <v>-6.8669939621998202</v>
      </c>
      <c r="K4496">
        <v>3.6170309461882302</v>
      </c>
      <c r="L4496">
        <v>3.48230900640357</v>
      </c>
      <c r="M4496">
        <v>56.493808398581699</v>
      </c>
      <c r="N4496">
        <v>1.21405905407619</v>
      </c>
      <c r="O4496">
        <v>24.266666666666602</v>
      </c>
      <c r="P4496">
        <v>57.563025210084</v>
      </c>
      <c r="Q4496">
        <v>9.5460825511875999E-2</v>
      </c>
    </row>
    <row r="4497" spans="1:17" hidden="1" x14ac:dyDescent="0.3">
      <c r="A4497" t="s">
        <v>9223</v>
      </c>
      <c r="B4497" t="s">
        <v>9224</v>
      </c>
      <c r="C4497" t="str">
        <f>IFERROR(VLOOKUP(Table1[[#This Row],[Ticker]],[1]!Table2[[Symbol]:[Industry]],2,FALSE),"-")</f>
        <v>-</v>
      </c>
      <c r="D4497" t="s">
        <v>46</v>
      </c>
      <c r="E4497">
        <v>7.95777</v>
      </c>
      <c r="F4497">
        <v>24.91</v>
      </c>
      <c r="G4497">
        <v>42.028858561310301</v>
      </c>
      <c r="H4497">
        <v>48.2709722405734</v>
      </c>
      <c r="I4497">
        <v>12.318966880902099</v>
      </c>
      <c r="J4497">
        <v>-6.58443636408572</v>
      </c>
      <c r="K4497">
        <v>21.407548799540901</v>
      </c>
      <c r="L4497">
        <v>19.619083189169</v>
      </c>
      <c r="M4497">
        <v>55.8835498675598</v>
      </c>
      <c r="N4497">
        <v>2.4224635738868399</v>
      </c>
      <c r="O4497">
        <v>28.703331995182602</v>
      </c>
      <c r="P4497">
        <v>91.615384615384599</v>
      </c>
      <c r="Q4497">
        <v>0.15863462831240299</v>
      </c>
    </row>
    <row r="4498" spans="1:17" hidden="1" x14ac:dyDescent="0.3">
      <c r="A4498" t="s">
        <v>9225</v>
      </c>
      <c r="B4498" t="s">
        <v>9226</v>
      </c>
      <c r="C4498" t="str">
        <f>IFERROR(VLOOKUP(Table1[[#This Row],[Ticker]],[1]!Table2[[Symbol]:[Industry]],2,FALSE),"-")</f>
        <v>-</v>
      </c>
      <c r="D4498" t="s">
        <v>1374</v>
      </c>
      <c r="E4498">
        <v>7.8943199999999996</v>
      </c>
      <c r="F4498">
        <v>12.77</v>
      </c>
      <c r="G4498">
        <v>30.260817769676098</v>
      </c>
      <c r="H4498">
        <v>8.7770511405627403</v>
      </c>
      <c r="I4498">
        <v>0.50422328531668903</v>
      </c>
      <c r="J4498">
        <v>7.7759843332731897</v>
      </c>
      <c r="K4498">
        <v>12.151538872323499</v>
      </c>
      <c r="L4498">
        <v>11.3099866287877</v>
      </c>
      <c r="M4498">
        <v>61.502698150506902</v>
      </c>
      <c r="N4498">
        <v>1.1732812273845701</v>
      </c>
      <c r="O4498">
        <v>11.5896632732968</v>
      </c>
      <c r="P4498">
        <v>67.805519053876395</v>
      </c>
      <c r="Q4498">
        <v>0.104619879257598</v>
      </c>
    </row>
    <row r="4499" spans="1:17" hidden="1" x14ac:dyDescent="0.3">
      <c r="A4499" t="s">
        <v>9227</v>
      </c>
      <c r="B4499" t="s">
        <v>9228</v>
      </c>
      <c r="C4499" t="str">
        <f>IFERROR(VLOOKUP(Table1[[#This Row],[Ticker]],[1]!Table2[[Symbol]:[Industry]],2,FALSE),"-")</f>
        <v>-</v>
      </c>
      <c r="D4499" t="s">
        <v>669</v>
      </c>
      <c r="E4499">
        <v>7.882212</v>
      </c>
      <c r="F4499">
        <v>17.16</v>
      </c>
      <c r="G4499">
        <v>53.765166877740398</v>
      </c>
      <c r="H4499">
        <v>66.866150045263495</v>
      </c>
      <c r="I4499">
        <v>67.459567960589496</v>
      </c>
      <c r="J4499">
        <v>37.281515291039703</v>
      </c>
      <c r="K4499">
        <v>11.275770719146401</v>
      </c>
      <c r="L4499">
        <v>11.092885860466399</v>
      </c>
      <c r="M4499">
        <v>89.672157599175705</v>
      </c>
      <c r="N4499">
        <v>4.5113801183501403</v>
      </c>
      <c r="O4499">
        <v>0</v>
      </c>
      <c r="P4499">
        <v>112.113720642768</v>
      </c>
      <c r="Q4499">
        <v>0.128031422962436</v>
      </c>
    </row>
    <row r="4500" spans="1:17" hidden="1" x14ac:dyDescent="0.3">
      <c r="A4500" t="s">
        <v>9229</v>
      </c>
      <c r="B4500" t="s">
        <v>9230</v>
      </c>
      <c r="C4500" t="str">
        <f>IFERROR(VLOOKUP(Table1[[#This Row],[Ticker]],[1]!Table2[[Symbol]:[Industry]],2,FALSE),"-")</f>
        <v>-</v>
      </c>
      <c r="D4500" t="s">
        <v>743</v>
      </c>
      <c r="E4500">
        <v>7.8703070319999897</v>
      </c>
      <c r="F4500">
        <v>86.24</v>
      </c>
      <c r="G4500">
        <v>-14.531748895517</v>
      </c>
      <c r="H4500">
        <v>3.5426525838430001</v>
      </c>
      <c r="I4500">
        <v>8.1291419049012195</v>
      </c>
      <c r="J4500">
        <v>0.79611269183161104</v>
      </c>
      <c r="K4500">
        <v>86.177162353713598</v>
      </c>
      <c r="L4500">
        <v>81.831011912888201</v>
      </c>
      <c r="M4500">
        <v>56.3654480897074</v>
      </c>
      <c r="N4500">
        <v>0.66516560667725699</v>
      </c>
      <c r="O4500">
        <v>12.917439703153899</v>
      </c>
      <c r="P4500">
        <v>24.985507246376802</v>
      </c>
    </row>
    <row r="4501" spans="1:17" hidden="1" x14ac:dyDescent="0.3">
      <c r="A4501" t="s">
        <v>9231</v>
      </c>
      <c r="B4501" t="s">
        <v>9232</v>
      </c>
      <c r="C4501" t="str">
        <f>IFERROR(VLOOKUP(Table1[[#This Row],[Ticker]],[1]!Table2[[Symbol]:[Industry]],2,FALSE),"-")</f>
        <v>-</v>
      </c>
      <c r="D4501" t="s">
        <v>632</v>
      </c>
      <c r="E4501">
        <v>7.8469165580000002</v>
      </c>
      <c r="F4501">
        <v>69.86</v>
      </c>
      <c r="G4501">
        <v>-34.768324299530001</v>
      </c>
      <c r="H4501">
        <v>-16.347049806423499</v>
      </c>
      <c r="I4501">
        <v>-19.131813039276601</v>
      </c>
      <c r="J4501">
        <v>-16.610334702330899</v>
      </c>
      <c r="O4501">
        <v>24.5347838534211</v>
      </c>
      <c r="P4501">
        <v>0</v>
      </c>
    </row>
    <row r="4502" spans="1:17" hidden="1" x14ac:dyDescent="0.3">
      <c r="A4502" t="s">
        <v>9233</v>
      </c>
      <c r="B4502" t="s">
        <v>9234</v>
      </c>
      <c r="C4502" t="str">
        <f>IFERROR(VLOOKUP(Table1[[#This Row],[Ticker]],[1]!Table2[[Symbol]:[Industry]],2,FALSE),"-")</f>
        <v>-</v>
      </c>
      <c r="D4502" t="s">
        <v>368</v>
      </c>
      <c r="E4502">
        <v>7.8467190000000002</v>
      </c>
      <c r="F4502">
        <v>12.2</v>
      </c>
      <c r="G4502">
        <v>22.9266186925088</v>
      </c>
      <c r="H4502">
        <v>-10.815994706170899</v>
      </c>
      <c r="I4502">
        <v>-18.215783941177399</v>
      </c>
      <c r="J4502">
        <v>-8.0888772843217893</v>
      </c>
      <c r="K4502">
        <v>12.722120676058401</v>
      </c>
      <c r="L4502">
        <v>11.4049691426007</v>
      </c>
      <c r="M4502">
        <v>43.210355317469798</v>
      </c>
      <c r="N4502">
        <v>0.79652563437218304</v>
      </c>
      <c r="O4502">
        <v>53.770491803278702</v>
      </c>
      <c r="P4502">
        <v>101.98675496688701</v>
      </c>
      <c r="Q4502">
        <v>0.121811356207191</v>
      </c>
    </row>
    <row r="4503" spans="1:17" hidden="1" x14ac:dyDescent="0.3">
      <c r="A4503" t="s">
        <v>9235</v>
      </c>
      <c r="B4503" t="s">
        <v>9236</v>
      </c>
      <c r="C4503" t="str">
        <f>IFERROR(VLOOKUP(Table1[[#This Row],[Ticker]],[1]!Table2[[Symbol]:[Industry]],2,FALSE),"-")</f>
        <v>-</v>
      </c>
      <c r="D4503" t="s">
        <v>1616</v>
      </c>
      <c r="E4503">
        <v>7.8146500000000003</v>
      </c>
      <c r="F4503">
        <v>14.71</v>
      </c>
      <c r="G4503">
        <v>-56.7617634973873</v>
      </c>
      <c r="H4503">
        <v>11.087404745441599</v>
      </c>
      <c r="I4503">
        <v>-28.654171744085598</v>
      </c>
      <c r="J4503">
        <v>-1.1390703345148501</v>
      </c>
      <c r="K4503">
        <v>13.5726734125703</v>
      </c>
      <c r="L4503">
        <v>15.7110362557583</v>
      </c>
      <c r="M4503">
        <v>65.953066095560402</v>
      </c>
      <c r="N4503">
        <v>1.2521609745219</v>
      </c>
      <c r="O4503">
        <v>132.15499660095099</v>
      </c>
      <c r="P4503">
        <v>33.122171945701297</v>
      </c>
      <c r="Q4503">
        <v>7.8594368947032006E-2</v>
      </c>
    </row>
    <row r="4504" spans="1:17" hidden="1" x14ac:dyDescent="0.3">
      <c r="A4504" t="s">
        <v>9237</v>
      </c>
      <c r="B4504" t="s">
        <v>9238</v>
      </c>
      <c r="C4504" t="str">
        <f>IFERROR(VLOOKUP(Table1[[#This Row],[Ticker]],[1]!Table2[[Symbol]:[Industry]],2,FALSE),"-")</f>
        <v>-</v>
      </c>
      <c r="D4504" t="s">
        <v>528</v>
      </c>
      <c r="E4504">
        <v>7.8042327499999997</v>
      </c>
      <c r="F4504">
        <v>5.24</v>
      </c>
      <c r="G4504">
        <v>23.452129382040301</v>
      </c>
      <c r="H4504">
        <v>-1.8373239001458901</v>
      </c>
      <c r="I4504">
        <v>-0.46179002584435103</v>
      </c>
      <c r="J4504">
        <v>-4.3345590563193603</v>
      </c>
      <c r="K4504">
        <v>5.5059160889644998</v>
      </c>
      <c r="L4504">
        <v>5.10951209097618</v>
      </c>
      <c r="M4504">
        <v>35.909143892411201</v>
      </c>
      <c r="N4504">
        <v>0.59775160568071095</v>
      </c>
      <c r="O4504">
        <v>50.572519083969397</v>
      </c>
      <c r="P4504">
        <v>63.749999999999901</v>
      </c>
      <c r="Q4504">
        <v>7.2730952033624993E-2</v>
      </c>
    </row>
    <row r="4505" spans="1:17" hidden="1" x14ac:dyDescent="0.3">
      <c r="A4505" t="s">
        <v>9239</v>
      </c>
      <c r="B4505" t="s">
        <v>9240</v>
      </c>
      <c r="C4505" t="str">
        <f>IFERROR(VLOOKUP(Table1[[#This Row],[Ticker]],[1]!Table2[[Symbol]:[Industry]],2,FALSE),"-")</f>
        <v>-</v>
      </c>
      <c r="D4505" t="s">
        <v>1190</v>
      </c>
      <c r="E4505">
        <v>7.7883389999999997</v>
      </c>
      <c r="F4505">
        <v>3.75</v>
      </c>
      <c r="G4505">
        <v>67.604176165666104</v>
      </c>
      <c r="H4505">
        <v>0.42291586009385301</v>
      </c>
      <c r="I4505">
        <v>-29.0937200212698</v>
      </c>
      <c r="J4505">
        <v>-1.1390703345148501</v>
      </c>
      <c r="K4505">
        <v>3.8354567005609299</v>
      </c>
      <c r="L4505">
        <v>3.6145497642622302</v>
      </c>
      <c r="M4505">
        <v>53.4477093935201</v>
      </c>
      <c r="N4505">
        <v>0.634316537628827</v>
      </c>
      <c r="O4505">
        <v>31.733333333333299</v>
      </c>
      <c r="P4505">
        <v>97.368421052631504</v>
      </c>
      <c r="Q4505">
        <v>6.4921436808693E-2</v>
      </c>
    </row>
    <row r="4506" spans="1:17" hidden="1" x14ac:dyDescent="0.3">
      <c r="A4506" t="s">
        <v>9241</v>
      </c>
      <c r="B4506" t="s">
        <v>9242</v>
      </c>
      <c r="C4506" t="str">
        <f>IFERROR(VLOOKUP(Table1[[#This Row],[Ticker]],[1]!Table2[[Symbol]:[Industry]],2,FALSE),"-")</f>
        <v>-</v>
      </c>
      <c r="D4506" t="s">
        <v>412</v>
      </c>
      <c r="E4506">
        <v>7.755636</v>
      </c>
      <c r="F4506">
        <v>30.48</v>
      </c>
      <c r="G4506">
        <v>19.2822098807606</v>
      </c>
      <c r="H4506">
        <v>-20.026979072559701</v>
      </c>
      <c r="I4506">
        <v>7.8898804645609903</v>
      </c>
      <c r="J4506">
        <v>-4.37716557261008</v>
      </c>
      <c r="K4506">
        <v>33.6773552341675</v>
      </c>
      <c r="L4506">
        <v>29.0825764267591</v>
      </c>
      <c r="M4506">
        <v>34.806780314250901</v>
      </c>
      <c r="N4506">
        <v>0.26829930604445301</v>
      </c>
      <c r="O4506">
        <v>45.800524934383198</v>
      </c>
      <c r="P4506">
        <v>60.421052631578902</v>
      </c>
      <c r="Q4506">
        <v>9.6039960752894005E-2</v>
      </c>
    </row>
    <row r="4507" spans="1:17" hidden="1" x14ac:dyDescent="0.3">
      <c r="A4507" t="s">
        <v>9243</v>
      </c>
      <c r="B4507" t="s">
        <v>9244</v>
      </c>
      <c r="C4507" t="str">
        <f>IFERROR(VLOOKUP(Table1[[#This Row],[Ticker]],[1]!Table2[[Symbol]:[Industry]],2,FALSE),"-")</f>
        <v>-</v>
      </c>
      <c r="D4507" t="s">
        <v>528</v>
      </c>
      <c r="E4507">
        <v>7.7544599999999999</v>
      </c>
      <c r="F4507">
        <v>7.77</v>
      </c>
      <c r="G4507">
        <v>-29.7642448869654</v>
      </c>
      <c r="H4507">
        <v>-0.87578543860743996</v>
      </c>
      <c r="I4507">
        <v>-14.127733626712001</v>
      </c>
      <c r="J4507">
        <v>-1.1390703345148501</v>
      </c>
      <c r="K4507">
        <v>7.7699995712675802</v>
      </c>
      <c r="L4507">
        <v>7.7552419333365696</v>
      </c>
      <c r="M4507">
        <v>100</v>
      </c>
      <c r="O4507">
        <v>0</v>
      </c>
      <c r="P4507">
        <v>0</v>
      </c>
    </row>
    <row r="4508" spans="1:17" hidden="1" x14ac:dyDescent="0.3">
      <c r="A4508" t="s">
        <v>9245</v>
      </c>
      <c r="B4508" t="s">
        <v>9246</v>
      </c>
      <c r="C4508" t="str">
        <f>IFERROR(VLOOKUP(Table1[[#This Row],[Ticker]],[1]!Table2[[Symbol]:[Industry]],2,FALSE),"-")</f>
        <v>-</v>
      </c>
      <c r="E4508">
        <v>7.7299559999999996</v>
      </c>
      <c r="F4508">
        <v>33.950000000000003</v>
      </c>
      <c r="G4508">
        <v>22.173739609158499</v>
      </c>
      <c r="H4508">
        <v>-0.87578543860743996</v>
      </c>
      <c r="I4508">
        <v>32.2084732698397</v>
      </c>
      <c r="J4508">
        <v>-1.1390703345148501</v>
      </c>
      <c r="K4508">
        <v>21.381206079120801</v>
      </c>
      <c r="L4508">
        <v>19.2108683614352</v>
      </c>
      <c r="M4508">
        <v>76.765632883137698</v>
      </c>
      <c r="N4508">
        <v>0.260124971071511</v>
      </c>
      <c r="O4508">
        <v>0</v>
      </c>
      <c r="P4508">
        <v>185.534062237174</v>
      </c>
      <c r="Q4508">
        <v>0.10889716250879</v>
      </c>
    </row>
    <row r="4509" spans="1:17" hidden="1" x14ac:dyDescent="0.3">
      <c r="A4509" t="s">
        <v>9247</v>
      </c>
      <c r="B4509" t="s">
        <v>9248</v>
      </c>
      <c r="C4509" t="str">
        <f>IFERROR(VLOOKUP(Table1[[#This Row],[Ticker]],[1]!Table2[[Symbol]:[Industry]],2,FALSE),"-")</f>
        <v>-</v>
      </c>
      <c r="D4509" t="s">
        <v>1389</v>
      </c>
      <c r="E4509">
        <v>7.7265252000000002</v>
      </c>
      <c r="F4509">
        <v>7.29</v>
      </c>
      <c r="G4509">
        <v>-34.470127239906603</v>
      </c>
      <c r="H4509">
        <v>1.8002708994207299</v>
      </c>
      <c r="I4509">
        <v>-23.002733626712001</v>
      </c>
      <c r="J4509">
        <v>-5.9693575407811696</v>
      </c>
      <c r="K4509">
        <v>7.3928908640534399</v>
      </c>
      <c r="L4509">
        <v>7.7022515121962902</v>
      </c>
      <c r="M4509">
        <v>30.054918915734699</v>
      </c>
      <c r="N4509">
        <v>0.66176470588235203</v>
      </c>
      <c r="O4509">
        <v>42.524005486968399</v>
      </c>
      <c r="P4509">
        <v>17.580645161290299</v>
      </c>
    </row>
    <row r="4510" spans="1:17" hidden="1" x14ac:dyDescent="0.3">
      <c r="A4510" t="s">
        <v>9249</v>
      </c>
      <c r="B4510" t="s">
        <v>9250</v>
      </c>
      <c r="C4510" t="str">
        <f>IFERROR(VLOOKUP(Table1[[#This Row],[Ticker]],[1]!Table2[[Symbol]:[Industry]],2,FALSE),"-")</f>
        <v>-</v>
      </c>
      <c r="D4510" t="s">
        <v>938</v>
      </c>
      <c r="E4510">
        <v>7.6884096</v>
      </c>
      <c r="F4510">
        <v>5.95</v>
      </c>
      <c r="G4510">
        <v>-36.650003885400501</v>
      </c>
      <c r="H4510">
        <v>11.819527061392501</v>
      </c>
      <c r="I4510">
        <v>-30.324916725303499</v>
      </c>
      <c r="J4510">
        <v>-4.6507760201335904</v>
      </c>
      <c r="K4510">
        <v>5.3155209502276</v>
      </c>
      <c r="L4510">
        <v>5.64957207771727</v>
      </c>
      <c r="M4510">
        <v>54.773758989163397</v>
      </c>
      <c r="N4510">
        <v>1.24684015197207</v>
      </c>
      <c r="O4510">
        <v>52.941176470588204</v>
      </c>
      <c r="P4510">
        <v>49.8740554156171</v>
      </c>
      <c r="Q4510">
        <v>2.4378865223099001E-2</v>
      </c>
    </row>
    <row r="4511" spans="1:17" hidden="1" x14ac:dyDescent="0.3">
      <c r="A4511" t="s">
        <v>9251</v>
      </c>
      <c r="B4511" t="s">
        <v>9252</v>
      </c>
      <c r="C4511" t="str">
        <f>IFERROR(VLOOKUP(Table1[[#This Row],[Ticker]],[1]!Table2[[Symbol]:[Industry]],2,FALSE),"-")</f>
        <v>-</v>
      </c>
      <c r="D4511" t="s">
        <v>3108</v>
      </c>
      <c r="E4511">
        <v>7.6744750499999999</v>
      </c>
      <c r="F4511">
        <v>18.989999999999998</v>
      </c>
      <c r="G4511">
        <v>-11.0767448869654</v>
      </c>
      <c r="H4511">
        <v>-0.17770515937534401</v>
      </c>
      <c r="I4511">
        <v>30.282912761120599</v>
      </c>
      <c r="J4511">
        <v>21.1930851425169</v>
      </c>
      <c r="K4511">
        <v>15.929836377761999</v>
      </c>
      <c r="L4511">
        <v>15.587845482926401</v>
      </c>
      <c r="M4511">
        <v>69.074329566876102</v>
      </c>
      <c r="N4511">
        <v>3.2705501618122899</v>
      </c>
      <c r="O4511">
        <v>6.8983675618746698</v>
      </c>
      <c r="P4511">
        <v>58.912133891213301</v>
      </c>
    </row>
    <row r="4512" spans="1:17" hidden="1" x14ac:dyDescent="0.3">
      <c r="A4512" t="s">
        <v>9253</v>
      </c>
      <c r="B4512" t="s">
        <v>9254</v>
      </c>
      <c r="C4512" t="str">
        <f>IFERROR(VLOOKUP(Table1[[#This Row],[Ticker]],[1]!Table2[[Symbol]:[Industry]],2,FALSE),"-")</f>
        <v>-</v>
      </c>
      <c r="D4512" t="s">
        <v>2583</v>
      </c>
      <c r="E4512">
        <v>7.6551002549999998</v>
      </c>
      <c r="F4512">
        <v>7.62</v>
      </c>
      <c r="G4512">
        <v>-11.0726561019187</v>
      </c>
      <c r="H4512">
        <v>13.303319039004499</v>
      </c>
      <c r="I4512">
        <v>-14.519890489457101</v>
      </c>
      <c r="J4512">
        <v>5.7045050844795604</v>
      </c>
      <c r="K4512">
        <v>7.0627350133545796</v>
      </c>
      <c r="L4512">
        <v>6.8429379499697696</v>
      </c>
      <c r="M4512">
        <v>61.4885445128699</v>
      </c>
      <c r="N4512">
        <v>1.4075938815987701</v>
      </c>
      <c r="O4512">
        <v>11.5485564304461</v>
      </c>
      <c r="P4512">
        <v>39.305301645338197</v>
      </c>
      <c r="Q4512">
        <v>-2.0045561616130001E-3</v>
      </c>
    </row>
    <row r="4513" spans="1:17" hidden="1" x14ac:dyDescent="0.3">
      <c r="A4513" t="s">
        <v>9255</v>
      </c>
      <c r="B4513" t="s">
        <v>9256</v>
      </c>
      <c r="C4513" t="str">
        <f>IFERROR(VLOOKUP(Table1[[#This Row],[Ticker]],[1]!Table2[[Symbol]:[Industry]],2,FALSE),"-")</f>
        <v>-</v>
      </c>
      <c r="D4513" t="s">
        <v>1616</v>
      </c>
      <c r="E4513">
        <v>7.6463999999999999</v>
      </c>
      <c r="F4513">
        <v>17.600000000000001</v>
      </c>
      <c r="G4513">
        <v>24.621720025315199</v>
      </c>
      <c r="H4513">
        <v>-13.396288445715101</v>
      </c>
      <c r="I4513">
        <v>-36.2171537241002</v>
      </c>
      <c r="J4513">
        <v>-2.3736382357494099</v>
      </c>
      <c r="K4513">
        <v>17.808499834195199</v>
      </c>
      <c r="L4513">
        <v>19.019783253841101</v>
      </c>
      <c r="M4513">
        <v>47.356524997164598</v>
      </c>
      <c r="N4513">
        <v>0.71502382800768305</v>
      </c>
      <c r="O4513">
        <v>65.511363636363598</v>
      </c>
      <c r="P4513">
        <v>93.406593406593402</v>
      </c>
      <c r="Q4513">
        <v>0.112258207644474</v>
      </c>
    </row>
    <row r="4514" spans="1:17" hidden="1" x14ac:dyDescent="0.3">
      <c r="A4514" t="s">
        <v>9257</v>
      </c>
      <c r="B4514" t="s">
        <v>9258</v>
      </c>
      <c r="C4514" t="str">
        <f>IFERROR(VLOOKUP(Table1[[#This Row],[Ticker]],[1]!Table2[[Symbol]:[Industry]],2,FALSE),"-")</f>
        <v>-</v>
      </c>
      <c r="D4514" t="s">
        <v>72</v>
      </c>
      <c r="E4514">
        <v>7.5763800000000003</v>
      </c>
      <c r="F4514">
        <v>25.77</v>
      </c>
      <c r="G4514">
        <v>-24.7947947851324</v>
      </c>
      <c r="H4514">
        <v>-0.87578543860743996</v>
      </c>
      <c r="I4514">
        <v>-14.127733626712001</v>
      </c>
      <c r="J4514">
        <v>-1.1390703345148501</v>
      </c>
      <c r="K4514">
        <v>25.769702230612399</v>
      </c>
      <c r="L4514">
        <v>25.562674044245099</v>
      </c>
      <c r="M4514">
        <v>100</v>
      </c>
      <c r="O4514">
        <v>0</v>
      </c>
      <c r="P4514">
        <v>4.9694501018329804</v>
      </c>
    </row>
    <row r="4515" spans="1:17" hidden="1" x14ac:dyDescent="0.3">
      <c r="A4515" t="s">
        <v>9259</v>
      </c>
      <c r="B4515" t="s">
        <v>9260</v>
      </c>
      <c r="C4515" t="str">
        <f>IFERROR(VLOOKUP(Table1[[#This Row],[Ticker]],[1]!Table2[[Symbol]:[Industry]],2,FALSE),"-")</f>
        <v>-</v>
      </c>
      <c r="D4515" t="s">
        <v>1616</v>
      </c>
      <c r="E4515">
        <v>7.5683999999999996</v>
      </c>
      <c r="F4515">
        <v>8.5</v>
      </c>
      <c r="G4515">
        <v>-83.543472728183502</v>
      </c>
      <c r="H4515">
        <v>-16.2748464714712</v>
      </c>
      <c r="I4515">
        <v>-46.236359824795002</v>
      </c>
      <c r="J4515">
        <v>-4.25734990440733</v>
      </c>
      <c r="K4515">
        <v>9.8035305997874502</v>
      </c>
      <c r="L4515">
        <v>12.056660357010101</v>
      </c>
      <c r="M4515">
        <v>38.623526911071998</v>
      </c>
      <c r="N4515">
        <v>5.5672040342841402</v>
      </c>
      <c r="O4515">
        <v>155.76470588235199</v>
      </c>
      <c r="P4515">
        <v>4.8088779284833603</v>
      </c>
      <c r="Q4515">
        <v>2.4390765855150001E-2</v>
      </c>
    </row>
    <row r="4516" spans="1:17" hidden="1" x14ac:dyDescent="0.3">
      <c r="A4516" t="s">
        <v>9261</v>
      </c>
      <c r="B4516" t="s">
        <v>9262</v>
      </c>
      <c r="C4516" t="str">
        <f>IFERROR(VLOOKUP(Table1[[#This Row],[Ticker]],[1]!Table2[[Symbol]:[Industry]],2,FALSE),"-")</f>
        <v>-</v>
      </c>
      <c r="D4516" t="s">
        <v>1374</v>
      </c>
      <c r="E4516">
        <v>7.5614979299999998</v>
      </c>
      <c r="F4516">
        <v>25.76</v>
      </c>
      <c r="G4516">
        <v>-22.4309115536321</v>
      </c>
      <c r="H4516">
        <v>-5.9434836977950702</v>
      </c>
      <c r="I4516">
        <v>-4.51071235011627</v>
      </c>
      <c r="J4516">
        <v>-4.6009114045384596</v>
      </c>
      <c r="K4516">
        <v>25.789561200176099</v>
      </c>
      <c r="L4516">
        <v>24.8347277812064</v>
      </c>
      <c r="M4516">
        <v>41.576600566641702</v>
      </c>
      <c r="N4516">
        <v>0.78417047184170396</v>
      </c>
      <c r="O4516">
        <v>23.9130434782608</v>
      </c>
      <c r="P4516">
        <v>58.5230769230769</v>
      </c>
      <c r="Q4516">
        <v>7.3698832131766007E-2</v>
      </c>
    </row>
    <row r="4517" spans="1:17" hidden="1" x14ac:dyDescent="0.3">
      <c r="A4517" t="s">
        <v>9263</v>
      </c>
      <c r="B4517" t="s">
        <v>3366</v>
      </c>
      <c r="C4517" t="str">
        <f>IFERROR(VLOOKUP(Table1[[#This Row],[Ticker]],[1]!Table2[[Symbol]:[Industry]],2,FALSE),"-")</f>
        <v>-</v>
      </c>
      <c r="D4517" t="s">
        <v>121</v>
      </c>
      <c r="E4517">
        <v>7.5608500000000003</v>
      </c>
      <c r="F4517">
        <v>6.65</v>
      </c>
      <c r="G4517">
        <v>-33.526907694490802</v>
      </c>
      <c r="H4517">
        <v>-10.7368965497185</v>
      </c>
      <c r="I4517">
        <v>-32.532641602172099</v>
      </c>
      <c r="J4517">
        <v>0.42587489240221399</v>
      </c>
      <c r="K4517">
        <v>6.9207678461125504</v>
      </c>
      <c r="L4517">
        <v>7.21605538013387</v>
      </c>
      <c r="M4517">
        <v>49.922295518199299</v>
      </c>
      <c r="N4517">
        <v>0.84055021424935605</v>
      </c>
      <c r="O4517">
        <v>39.398496240601503</v>
      </c>
      <c r="P4517">
        <v>12.331081081081001</v>
      </c>
      <c r="Q4517">
        <v>0.10037827279857101</v>
      </c>
    </row>
    <row r="4518" spans="1:17" hidden="1" x14ac:dyDescent="0.3">
      <c r="A4518" t="s">
        <v>9264</v>
      </c>
      <c r="B4518" t="s">
        <v>9265</v>
      </c>
      <c r="C4518" t="str">
        <f>IFERROR(VLOOKUP(Table1[[#This Row],[Ticker]],[1]!Table2[[Symbol]:[Industry]],2,FALSE),"-")</f>
        <v>-</v>
      </c>
      <c r="D4518" t="s">
        <v>632</v>
      </c>
      <c r="E4518">
        <v>7.5018960000000003</v>
      </c>
      <c r="F4518">
        <v>12.17</v>
      </c>
      <c r="G4518">
        <v>-9.6260415305982594</v>
      </c>
      <c r="H4518">
        <v>-4.9799685483153997</v>
      </c>
      <c r="I4518">
        <v>-28.4235082745993</v>
      </c>
      <c r="J4518">
        <v>-12.839651729863601</v>
      </c>
      <c r="K4518">
        <v>12.8392930242345</v>
      </c>
      <c r="L4518">
        <v>12.789661456719401</v>
      </c>
      <c r="M4518">
        <v>26.935907842066499</v>
      </c>
      <c r="N4518">
        <v>1.02285772234053</v>
      </c>
      <c r="O4518">
        <v>56.532456861133902</v>
      </c>
      <c r="P4518">
        <v>26.375908618899199</v>
      </c>
      <c r="Q4518">
        <v>5.2879079493948003E-2</v>
      </c>
    </row>
    <row r="4519" spans="1:17" hidden="1" x14ac:dyDescent="0.3">
      <c r="A4519" t="s">
        <v>9266</v>
      </c>
      <c r="B4519" t="s">
        <v>9267</v>
      </c>
      <c r="C4519" t="str">
        <f>IFERROR(VLOOKUP(Table1[[#This Row],[Ticker]],[1]!Table2[[Symbol]:[Industry]],2,FALSE),"-")</f>
        <v>-</v>
      </c>
      <c r="D4519" t="s">
        <v>632</v>
      </c>
      <c r="E4519">
        <v>7.4900897999999998</v>
      </c>
      <c r="F4519">
        <v>24.21</v>
      </c>
      <c r="G4519">
        <v>62.378612255891603</v>
      </c>
      <c r="H4519">
        <v>-0.87578543860743996</v>
      </c>
      <c r="I4519">
        <v>7.2865091014725198</v>
      </c>
      <c r="J4519">
        <v>-1.1390703345148501</v>
      </c>
      <c r="K4519">
        <v>22.6585196118358</v>
      </c>
      <c r="M4519">
        <v>99.997122905156402</v>
      </c>
      <c r="N4519">
        <v>0</v>
      </c>
      <c r="O4519">
        <v>0</v>
      </c>
      <c r="P4519">
        <v>101.75</v>
      </c>
    </row>
    <row r="4520" spans="1:17" hidden="1" x14ac:dyDescent="0.3">
      <c r="A4520" t="s">
        <v>9268</v>
      </c>
      <c r="B4520" t="s">
        <v>9269</v>
      </c>
      <c r="C4520" t="str">
        <f>IFERROR(VLOOKUP(Table1[[#This Row],[Ticker]],[1]!Table2[[Symbol]:[Industry]],2,FALSE),"-")</f>
        <v>-</v>
      </c>
      <c r="D4520" t="s">
        <v>51</v>
      </c>
      <c r="E4520">
        <v>7.4810499999999998</v>
      </c>
      <c r="F4520">
        <v>3</v>
      </c>
      <c r="G4520">
        <v>-30.096470800586701</v>
      </c>
      <c r="H4520">
        <v>-24.662193205597699</v>
      </c>
      <c r="I4520">
        <v>-53.275806649024297</v>
      </c>
      <c r="J4520">
        <v>-7.6866893821338902</v>
      </c>
      <c r="K4520">
        <v>3.7847874497953402</v>
      </c>
      <c r="L4520">
        <v>3.9071126390041999</v>
      </c>
      <c r="M4520">
        <v>31.295900102323401</v>
      </c>
      <c r="N4520">
        <v>2.0942101447886499</v>
      </c>
      <c r="O4520">
        <v>100.333333333333</v>
      </c>
      <c r="P4520">
        <v>27.659574468085001</v>
      </c>
      <c r="Q4520">
        <v>-8.9916326038940002E-3</v>
      </c>
    </row>
    <row r="4521" spans="1:17" hidden="1" x14ac:dyDescent="0.3">
      <c r="A4521" t="s">
        <v>9270</v>
      </c>
      <c r="B4521" t="s">
        <v>9271</v>
      </c>
      <c r="C4521" t="str">
        <f>IFERROR(VLOOKUP(Table1[[#This Row],[Ticker]],[1]!Table2[[Symbol]:[Industry]],2,FALSE),"-")</f>
        <v>-</v>
      </c>
      <c r="D4521" t="s">
        <v>514</v>
      </c>
      <c r="E4521">
        <v>7.4687949619999996</v>
      </c>
      <c r="F4521">
        <v>4.66</v>
      </c>
      <c r="G4521">
        <v>-51.444917155873</v>
      </c>
      <c r="H4521">
        <v>0.42856238747952602</v>
      </c>
      <c r="I4521">
        <v>-47.077373914481797</v>
      </c>
      <c r="J4521">
        <v>3.34523459822057</v>
      </c>
      <c r="K4521">
        <v>6.1606576249207698</v>
      </c>
      <c r="L4521">
        <v>12.9770448698377</v>
      </c>
      <c r="M4521">
        <v>79.238138167898299</v>
      </c>
      <c r="N4521">
        <v>0.278996851147498</v>
      </c>
      <c r="O4521">
        <v>75.965665236051393</v>
      </c>
      <c r="P4521">
        <v>10.4265402843602</v>
      </c>
      <c r="Q4521">
        <v>-0.20821738151848501</v>
      </c>
    </row>
    <row r="4522" spans="1:17" hidden="1" x14ac:dyDescent="0.3">
      <c r="A4522" t="s">
        <v>9272</v>
      </c>
      <c r="B4522" t="s">
        <v>9273</v>
      </c>
      <c r="C4522" t="str">
        <f>IFERROR(VLOOKUP(Table1[[#This Row],[Ticker]],[1]!Table2[[Symbol]:[Industry]],2,FALSE),"-")</f>
        <v>-</v>
      </c>
      <c r="D4522" t="s">
        <v>46</v>
      </c>
      <c r="E4522">
        <v>7.4643338000000004</v>
      </c>
      <c r="F4522">
        <v>10.42</v>
      </c>
      <c r="G4522">
        <v>4.6873680162603204</v>
      </c>
      <c r="H4522">
        <v>5.6614975031698798</v>
      </c>
      <c r="I4522">
        <v>-21.505511404489798</v>
      </c>
      <c r="J4522">
        <v>4.8568646248347402</v>
      </c>
      <c r="K4522">
        <v>9.5082797124901006</v>
      </c>
      <c r="L4522">
        <v>9.2653366353818392</v>
      </c>
      <c r="M4522">
        <v>83.614466375817202</v>
      </c>
      <c r="N4522">
        <v>0.78702077598535902</v>
      </c>
      <c r="O4522">
        <v>41.0748560460652</v>
      </c>
      <c r="P4522">
        <v>68.608414239482201</v>
      </c>
      <c r="Q4522">
        <v>3.9615562976136998E-2</v>
      </c>
    </row>
    <row r="4523" spans="1:17" hidden="1" x14ac:dyDescent="0.3">
      <c r="A4523" t="s">
        <v>9274</v>
      </c>
      <c r="B4523" t="s">
        <v>9275</v>
      </c>
      <c r="C4523" t="str">
        <f>IFERROR(VLOOKUP(Table1[[#This Row],[Ticker]],[1]!Table2[[Symbol]:[Industry]],2,FALSE),"-")</f>
        <v>-</v>
      </c>
      <c r="D4523" t="s">
        <v>54</v>
      </c>
      <c r="E4523">
        <v>7.4577342399999997</v>
      </c>
      <c r="F4523">
        <v>6.75</v>
      </c>
      <c r="G4523">
        <v>5.2357551130345197</v>
      </c>
      <c r="H4523">
        <v>-15.303646135124801</v>
      </c>
      <c r="I4523">
        <v>-48.910342322364201</v>
      </c>
      <c r="J4523">
        <v>-3.13337232881684</v>
      </c>
      <c r="K4523">
        <v>7.9447013840751799</v>
      </c>
      <c r="L4523">
        <v>8.2728617556704105</v>
      </c>
      <c r="M4523">
        <v>16.670208533220499</v>
      </c>
      <c r="N4523">
        <v>3.0191516204421802</v>
      </c>
      <c r="O4523">
        <v>56.296296296296298</v>
      </c>
      <c r="P4523">
        <v>53.4090909090908</v>
      </c>
      <c r="Q4523">
        <v>2.1692001829338999E-2</v>
      </c>
    </row>
    <row r="4524" spans="1:17" hidden="1" x14ac:dyDescent="0.3">
      <c r="A4524" t="s">
        <v>9276</v>
      </c>
      <c r="B4524" t="s">
        <v>9277</v>
      </c>
      <c r="C4524" t="str">
        <f>IFERROR(VLOOKUP(Table1[[#This Row],[Ticker]],[1]!Table2[[Symbol]:[Industry]],2,FALSE),"-")</f>
        <v>-</v>
      </c>
      <c r="D4524" t="s">
        <v>632</v>
      </c>
      <c r="E4524">
        <v>7.4344059229999999</v>
      </c>
      <c r="F4524">
        <v>14.26</v>
      </c>
      <c r="G4524">
        <v>-26.803956078301201</v>
      </c>
      <c r="H4524">
        <v>3.87613629444636</v>
      </c>
      <c r="I4524">
        <v>-14.2677896491209</v>
      </c>
      <c r="J4524">
        <v>-2.7149074980079502</v>
      </c>
      <c r="K4524">
        <v>14.392737400884201</v>
      </c>
      <c r="L4524">
        <v>14.671457002400601</v>
      </c>
      <c r="M4524">
        <v>52.321293620576</v>
      </c>
      <c r="N4524">
        <v>1.1007340687793501</v>
      </c>
      <c r="O4524">
        <v>31.837307152875098</v>
      </c>
      <c r="P4524">
        <v>21.880341880341799</v>
      </c>
      <c r="Q4524">
        <v>9.7144042764419999E-2</v>
      </c>
    </row>
    <row r="4525" spans="1:17" hidden="1" x14ac:dyDescent="0.3">
      <c r="A4525" t="s">
        <v>9278</v>
      </c>
      <c r="B4525" t="s">
        <v>9279</v>
      </c>
      <c r="C4525" t="str">
        <f>IFERROR(VLOOKUP(Table1[[#This Row],[Ticker]],[1]!Table2[[Symbol]:[Industry]],2,FALSE),"-")</f>
        <v>-</v>
      </c>
      <c r="D4525" t="s">
        <v>1389</v>
      </c>
      <c r="E4525">
        <v>7.4257759999999999</v>
      </c>
      <c r="F4525">
        <v>190.6</v>
      </c>
      <c r="G4525">
        <v>1.6840309751034801</v>
      </c>
      <c r="H4525">
        <v>-1.1113258730486899</v>
      </c>
      <c r="I4525">
        <v>28.804399856602501</v>
      </c>
      <c r="J4525">
        <v>-1.1390703345148501</v>
      </c>
      <c r="K4525">
        <v>180.40290786251501</v>
      </c>
      <c r="L4525">
        <v>152.56631757026199</v>
      </c>
      <c r="M4525">
        <v>31.826066720630799</v>
      </c>
      <c r="N4525">
        <v>0</v>
      </c>
      <c r="O4525">
        <v>5.5089192025183698</v>
      </c>
      <c r="P4525">
        <v>69.875222816399202</v>
      </c>
    </row>
    <row r="4526" spans="1:17" hidden="1" x14ac:dyDescent="0.3">
      <c r="A4526" t="s">
        <v>9280</v>
      </c>
      <c r="B4526" t="s">
        <v>9281</v>
      </c>
      <c r="C4526" t="str">
        <f>IFERROR(VLOOKUP(Table1[[#This Row],[Ticker]],[1]!Table2[[Symbol]:[Industry]],2,FALSE),"-")</f>
        <v>-</v>
      </c>
      <c r="D4526" t="s">
        <v>669</v>
      </c>
      <c r="E4526">
        <v>7.3903472199999998</v>
      </c>
      <c r="F4526">
        <v>2585.4</v>
      </c>
      <c r="G4526">
        <v>107.18928824473601</v>
      </c>
      <c r="H4526">
        <v>39.831091900745101</v>
      </c>
      <c r="I4526">
        <v>40.224505179258102</v>
      </c>
      <c r="J4526">
        <v>26.484222484310099</v>
      </c>
      <c r="K4526">
        <v>1920.79003563382</v>
      </c>
      <c r="L4526">
        <v>1742.12392001029</v>
      </c>
      <c r="M4526">
        <v>85.547164979329196</v>
      </c>
      <c r="N4526">
        <v>2.4633212622866001</v>
      </c>
      <c r="O4526">
        <v>0</v>
      </c>
      <c r="P4526">
        <v>198.54503464203199</v>
      </c>
      <c r="Q4526">
        <v>8.8517201063324003E-2</v>
      </c>
    </row>
    <row r="4527" spans="1:17" hidden="1" x14ac:dyDescent="0.3">
      <c r="A4527" t="s">
        <v>9282</v>
      </c>
      <c r="B4527" t="s">
        <v>9283</v>
      </c>
      <c r="C4527" t="str">
        <f>IFERROR(VLOOKUP(Table1[[#This Row],[Ticker]],[1]!Table2[[Symbol]:[Industry]],2,FALSE),"-")</f>
        <v>-</v>
      </c>
      <c r="D4527" t="s">
        <v>412</v>
      </c>
      <c r="E4527">
        <v>7.3833504000000003</v>
      </c>
      <c r="F4527">
        <v>9.68</v>
      </c>
      <c r="G4527">
        <v>-37.397832673224997</v>
      </c>
      <c r="H4527">
        <v>-46.174012198413998</v>
      </c>
      <c r="I4527">
        <v>-63.9722932122042</v>
      </c>
      <c r="J4527">
        <v>-23.6067017130373</v>
      </c>
      <c r="K4527">
        <v>16.162310198077598</v>
      </c>
      <c r="L4527">
        <v>15.1576919002704</v>
      </c>
      <c r="M4527">
        <v>5.3818412598858001E-2</v>
      </c>
      <c r="N4527">
        <v>3.1190659780315699</v>
      </c>
      <c r="O4527">
        <v>121.280991735537</v>
      </c>
      <c r="P4527">
        <v>7.5555555555555598</v>
      </c>
      <c r="Q4527">
        <v>9.0357612543739002E-2</v>
      </c>
    </row>
    <row r="4528" spans="1:17" hidden="1" x14ac:dyDescent="0.3">
      <c r="A4528" t="s">
        <v>9284</v>
      </c>
      <c r="B4528" t="s">
        <v>9285</v>
      </c>
      <c r="C4528" t="str">
        <f>IFERROR(VLOOKUP(Table1[[#This Row],[Ticker]],[1]!Table2[[Symbol]:[Industry]],2,FALSE),"-")</f>
        <v>-</v>
      </c>
      <c r="D4528" t="s">
        <v>54</v>
      </c>
      <c r="E4528">
        <v>7.3773365000000002</v>
      </c>
      <c r="F4528">
        <v>6.98</v>
      </c>
      <c r="G4528">
        <v>28.872118749398101</v>
      </c>
      <c r="H4528">
        <v>26.743262180440102</v>
      </c>
      <c r="I4528">
        <v>12.781357282378799</v>
      </c>
      <c r="J4528">
        <v>-4.0376210591525297</v>
      </c>
      <c r="K4528">
        <v>6.39003392650792</v>
      </c>
      <c r="L4528">
        <v>5.7712309413713703</v>
      </c>
      <c r="M4528">
        <v>50.165521103492999</v>
      </c>
      <c r="N4528">
        <v>0.50867903043764995</v>
      </c>
      <c r="O4528">
        <v>14.6131805157593</v>
      </c>
      <c r="P4528">
        <v>81.298701298701303</v>
      </c>
      <c r="Q4528">
        <v>0.102472388733271</v>
      </c>
    </row>
    <row r="4529" spans="1:17" hidden="1" x14ac:dyDescent="0.3">
      <c r="A4529" t="s">
        <v>9286</v>
      </c>
      <c r="B4529" t="s">
        <v>9287</v>
      </c>
      <c r="C4529" t="str">
        <f>IFERROR(VLOOKUP(Table1[[#This Row],[Ticker]],[1]!Table2[[Symbol]:[Industry]],2,FALSE),"-")</f>
        <v>-</v>
      </c>
      <c r="D4529" t="s">
        <v>72</v>
      </c>
      <c r="E4529">
        <v>7.3642480539999999</v>
      </c>
      <c r="F4529">
        <v>23.63</v>
      </c>
      <c r="G4529">
        <v>-48.3656916661594</v>
      </c>
      <c r="H4529">
        <v>4.9199390269507397</v>
      </c>
      <c r="I4529">
        <v>-35.308520818173001</v>
      </c>
      <c r="J4529">
        <v>8.8202392757873394E-2</v>
      </c>
      <c r="K4529">
        <v>22.526000562540101</v>
      </c>
      <c r="L4529">
        <v>25.832362186126701</v>
      </c>
      <c r="M4529">
        <v>55.1683828526753</v>
      </c>
      <c r="N4529">
        <v>0.79497992594766298</v>
      </c>
      <c r="O4529">
        <v>48.074481591197603</v>
      </c>
      <c r="P4529">
        <v>29.4794520547945</v>
      </c>
      <c r="Q4529">
        <v>-7.5020341767899996E-4</v>
      </c>
    </row>
    <row r="4530" spans="1:17" hidden="1" x14ac:dyDescent="0.3">
      <c r="A4530" t="s">
        <v>9288</v>
      </c>
      <c r="B4530" t="s">
        <v>9289</v>
      </c>
      <c r="C4530" t="str">
        <f>IFERROR(VLOOKUP(Table1[[#This Row],[Ticker]],[1]!Table2[[Symbol]:[Industry]],2,FALSE),"-")</f>
        <v>-</v>
      </c>
      <c r="D4530" t="s">
        <v>226</v>
      </c>
      <c r="E4530">
        <v>7.3570684319999904</v>
      </c>
      <c r="F4530">
        <v>12.29</v>
      </c>
      <c r="G4530">
        <v>186.988332432622</v>
      </c>
      <c r="H4530">
        <v>-4.7312071253544099</v>
      </c>
      <c r="I4530">
        <v>84.098072824900797</v>
      </c>
      <c r="J4530">
        <v>8.2759205247173302</v>
      </c>
      <c r="K4530">
        <v>12.395683895690601</v>
      </c>
      <c r="L4530">
        <v>10.600343925461701</v>
      </c>
      <c r="M4530">
        <v>51.785774342025199</v>
      </c>
      <c r="N4530">
        <v>1.8825481875918599</v>
      </c>
      <c r="O4530">
        <v>50.203417412530499</v>
      </c>
      <c r="P4530">
        <v>230.37634408602099</v>
      </c>
      <c r="Q4530">
        <v>0.12675602591486601</v>
      </c>
    </row>
    <row r="4531" spans="1:17" hidden="1" x14ac:dyDescent="0.3">
      <c r="A4531" t="s">
        <v>9290</v>
      </c>
      <c r="B4531" t="s">
        <v>9291</v>
      </c>
      <c r="C4531" t="str">
        <f>IFERROR(VLOOKUP(Table1[[#This Row],[Ticker]],[1]!Table2[[Symbol]:[Industry]],2,FALSE),"-")</f>
        <v>-</v>
      </c>
      <c r="D4531" t="s">
        <v>72</v>
      </c>
      <c r="E4531">
        <v>7.3371532319999897</v>
      </c>
      <c r="F4531">
        <v>1.04</v>
      </c>
      <c r="G4531">
        <v>14.6801995574789</v>
      </c>
      <c r="H4531">
        <v>6.05490763069949</v>
      </c>
      <c r="I4531">
        <v>-17.831437330415699</v>
      </c>
      <c r="J4531">
        <v>-1.1390703345148501</v>
      </c>
      <c r="K4531">
        <v>1.05037726987888</v>
      </c>
      <c r="L4531">
        <v>0.99884049338817005</v>
      </c>
      <c r="M4531">
        <v>59.730618550611801</v>
      </c>
      <c r="N4531">
        <v>1.17208817568739</v>
      </c>
      <c r="O4531">
        <v>18.269230769230699</v>
      </c>
      <c r="P4531">
        <v>65.079365079365004</v>
      </c>
      <c r="Q4531">
        <v>-5.4154681338013003E-2</v>
      </c>
    </row>
    <row r="4532" spans="1:17" hidden="1" x14ac:dyDescent="0.3">
      <c r="A4532" t="s">
        <v>9292</v>
      </c>
      <c r="B4532" t="s">
        <v>9293</v>
      </c>
      <c r="C4532" t="str">
        <f>IFERROR(VLOOKUP(Table1[[#This Row],[Ticker]],[1]!Table2[[Symbol]:[Industry]],2,FALSE),"-")</f>
        <v>-</v>
      </c>
      <c r="D4532" t="s">
        <v>385</v>
      </c>
      <c r="E4532">
        <v>7.3361472959999903</v>
      </c>
      <c r="F4532">
        <v>13.27</v>
      </c>
      <c r="G4532">
        <v>103.042772656894</v>
      </c>
      <c r="H4532">
        <v>-31.1570871484805</v>
      </c>
      <c r="I4532">
        <v>34.973389968793498</v>
      </c>
      <c r="J4532">
        <v>16.661488845354601</v>
      </c>
      <c r="K4532">
        <v>14.9457415580048</v>
      </c>
      <c r="L4532">
        <v>12.359612841464999</v>
      </c>
      <c r="M4532">
        <v>46.5036885441436</v>
      </c>
      <c r="N4532">
        <v>1.2571311921611299</v>
      </c>
      <c r="O4532">
        <v>80.783722682743004</v>
      </c>
      <c r="P4532">
        <v>136.12099644128099</v>
      </c>
      <c r="Q4532">
        <v>0.10776948237388501</v>
      </c>
    </row>
    <row r="4533" spans="1:17" hidden="1" x14ac:dyDescent="0.3">
      <c r="A4533" t="s">
        <v>9294</v>
      </c>
      <c r="B4533" t="s">
        <v>9295</v>
      </c>
      <c r="C4533" t="str">
        <f>IFERROR(VLOOKUP(Table1[[#This Row],[Ticker]],[1]!Table2[[Symbol]:[Industry]],2,FALSE),"-")</f>
        <v>-</v>
      </c>
      <c r="D4533" t="s">
        <v>632</v>
      </c>
      <c r="E4533">
        <v>7.28</v>
      </c>
      <c r="F4533">
        <v>32.44</v>
      </c>
      <c r="G4533">
        <v>-25.956244886965401</v>
      </c>
      <c r="H4533">
        <v>-11.1463541851563</v>
      </c>
      <c r="I4533">
        <v>4.569668495498</v>
      </c>
      <c r="J4533">
        <v>2.0355328400883201</v>
      </c>
      <c r="K4533">
        <v>36.137144092976897</v>
      </c>
      <c r="L4533">
        <v>37.259701833458998</v>
      </c>
      <c r="M4533">
        <v>48.629782629467897</v>
      </c>
      <c r="N4533">
        <v>0.240777185730428</v>
      </c>
      <c r="O4533">
        <v>82.552404438964203</v>
      </c>
      <c r="P4533">
        <v>29.500998003991899</v>
      </c>
    </row>
    <row r="4534" spans="1:17" hidden="1" x14ac:dyDescent="0.3">
      <c r="A4534" t="s">
        <v>9296</v>
      </c>
      <c r="B4534" t="s">
        <v>9297</v>
      </c>
      <c r="C4534" t="str">
        <f>IFERROR(VLOOKUP(Table1[[#This Row],[Ticker]],[1]!Table2[[Symbol]:[Industry]],2,FALSE),"-")</f>
        <v>-</v>
      </c>
      <c r="D4534" t="s">
        <v>1616</v>
      </c>
      <c r="E4534">
        <v>7.2660093000000003</v>
      </c>
      <c r="F4534">
        <v>23.14</v>
      </c>
      <c r="G4534">
        <v>7.5651319676339099</v>
      </c>
      <c r="H4534">
        <v>-12.1874581221212</v>
      </c>
      <c r="I4534">
        <v>19.5522201572279</v>
      </c>
      <c r="J4534">
        <v>-2.8724036678481801</v>
      </c>
      <c r="K4534">
        <v>22.183295963953899</v>
      </c>
      <c r="L4534">
        <v>18.8423456188793</v>
      </c>
      <c r="M4534">
        <v>52.086302480960697</v>
      </c>
      <c r="N4534">
        <v>0.27387570506631398</v>
      </c>
      <c r="O4534">
        <v>46.888504753673303</v>
      </c>
      <c r="P4534">
        <v>82.924901185770693</v>
      </c>
      <c r="Q4534">
        <v>8.6020711318015003E-2</v>
      </c>
    </row>
    <row r="4535" spans="1:17" hidden="1" x14ac:dyDescent="0.3">
      <c r="A4535" t="s">
        <v>9298</v>
      </c>
      <c r="B4535" t="s">
        <v>9299</v>
      </c>
      <c r="C4535" t="str">
        <f>IFERROR(VLOOKUP(Table1[[#This Row],[Ticker]],[1]!Table2[[Symbol]:[Industry]],2,FALSE),"-")</f>
        <v>-</v>
      </c>
      <c r="D4535" t="s">
        <v>4284</v>
      </c>
      <c r="E4535">
        <v>7.2333848599999904</v>
      </c>
      <c r="F4535">
        <v>6.62</v>
      </c>
      <c r="G4535">
        <v>-19.4309115536321</v>
      </c>
      <c r="H4535">
        <v>19.783936783614699</v>
      </c>
      <c r="I4535">
        <v>-35.411919120172101</v>
      </c>
      <c r="J4535">
        <v>20.152378182064499</v>
      </c>
      <c r="K4535">
        <v>5.87701181801157</v>
      </c>
      <c r="L4535">
        <v>6.3235368331327404</v>
      </c>
      <c r="M4535">
        <v>84.565645261125894</v>
      </c>
      <c r="N4535">
        <v>1.8409693446005599</v>
      </c>
      <c r="O4535">
        <v>62.839879154078503</v>
      </c>
      <c r="P4535">
        <v>36.494845360824698</v>
      </c>
      <c r="Q4535">
        <v>1.5249879763819E-2</v>
      </c>
    </row>
    <row r="4536" spans="1:17" hidden="1" x14ac:dyDescent="0.3">
      <c r="A4536" t="s">
        <v>9300</v>
      </c>
      <c r="B4536" t="s">
        <v>9301</v>
      </c>
      <c r="C4536" t="str">
        <f>IFERROR(VLOOKUP(Table1[[#This Row],[Ticker]],[1]!Table2[[Symbol]:[Industry]],2,FALSE),"-")</f>
        <v>-</v>
      </c>
      <c r="D4536" t="s">
        <v>4604</v>
      </c>
      <c r="E4536">
        <v>7.2326449999999998</v>
      </c>
      <c r="F4536">
        <v>11.14</v>
      </c>
      <c r="G4536">
        <v>2.0700746396617502</v>
      </c>
      <c r="H4536">
        <v>-0.87578543860743996</v>
      </c>
      <c r="I4536">
        <v>4.2569635039999802</v>
      </c>
      <c r="J4536">
        <v>-1.1390703345148501</v>
      </c>
      <c r="K4536">
        <v>10.522371170278101</v>
      </c>
      <c r="L4536">
        <v>9.8068608281659806</v>
      </c>
      <c r="M4536">
        <v>74.015420579939899</v>
      </c>
      <c r="N4536">
        <v>0</v>
      </c>
      <c r="O4536">
        <v>22.621184919209998</v>
      </c>
      <c r="P4536">
        <v>64.792899408284001</v>
      </c>
    </row>
    <row r="4537" spans="1:17" hidden="1" x14ac:dyDescent="0.3">
      <c r="A4537" t="s">
        <v>9302</v>
      </c>
      <c r="B4537" t="s">
        <v>9303</v>
      </c>
      <c r="C4537" t="str">
        <f>IFERROR(VLOOKUP(Table1[[#This Row],[Ticker]],[1]!Table2[[Symbol]:[Industry]],2,FALSE),"-")</f>
        <v>-</v>
      </c>
      <c r="D4537" t="s">
        <v>359</v>
      </c>
      <c r="E4537">
        <v>7.2072000000000003</v>
      </c>
      <c r="F4537">
        <v>16.8</v>
      </c>
      <c r="G4537">
        <v>67.650561223492801</v>
      </c>
      <c r="H4537">
        <v>16.467863819935399</v>
      </c>
      <c r="I4537">
        <v>-23.805152981550702</v>
      </c>
      <c r="J4537">
        <v>1.16559520792472</v>
      </c>
      <c r="K4537">
        <v>16.3247635367523</v>
      </c>
      <c r="L4537">
        <v>15.3199775478788</v>
      </c>
      <c r="M4537">
        <v>70.908226874456005</v>
      </c>
      <c r="N4537">
        <v>0.71113323997717903</v>
      </c>
      <c r="O4537">
        <v>32.559523809523803</v>
      </c>
      <c r="P4537">
        <v>101.680672268907</v>
      </c>
      <c r="Q4537">
        <v>9.6915128147547006E-2</v>
      </c>
    </row>
    <row r="4538" spans="1:17" hidden="1" x14ac:dyDescent="0.3">
      <c r="A4538" t="s">
        <v>9304</v>
      </c>
      <c r="B4538" t="s">
        <v>9305</v>
      </c>
      <c r="C4538" t="str">
        <f>IFERROR(VLOOKUP(Table1[[#This Row],[Ticker]],[1]!Table2[[Symbol]:[Industry]],2,FALSE),"-")</f>
        <v>-</v>
      </c>
      <c r="D4538" t="s">
        <v>1479</v>
      </c>
      <c r="E4538">
        <v>7.20038</v>
      </c>
      <c r="F4538">
        <v>23</v>
      </c>
      <c r="G4538">
        <v>-28.887051904509299</v>
      </c>
      <c r="H4538">
        <v>-0.87578543860743996</v>
      </c>
      <c r="I4538">
        <v>-9.8666275523693105</v>
      </c>
      <c r="J4538">
        <v>-1.1390703345148501</v>
      </c>
      <c r="K4538">
        <v>22.934588464264699</v>
      </c>
      <c r="L4538">
        <v>22.565059905762801</v>
      </c>
      <c r="M4538">
        <v>93.779490490814496</v>
      </c>
      <c r="N4538">
        <v>8.6343787217149595E-2</v>
      </c>
      <c r="O4538">
        <v>1.1304347826087</v>
      </c>
      <c r="P4538">
        <v>6.3337956541840104</v>
      </c>
    </row>
    <row r="4539" spans="1:17" hidden="1" x14ac:dyDescent="0.3">
      <c r="A4539" t="s">
        <v>9306</v>
      </c>
      <c r="B4539" t="s">
        <v>9307</v>
      </c>
      <c r="C4539" t="str">
        <f>IFERROR(VLOOKUP(Table1[[#This Row],[Ticker]],[1]!Table2[[Symbol]:[Industry]],2,FALSE),"-")</f>
        <v>-</v>
      </c>
      <c r="D4539" t="s">
        <v>632</v>
      </c>
      <c r="E4539">
        <v>7.1443797780000002</v>
      </c>
      <c r="F4539">
        <v>34.17</v>
      </c>
      <c r="G4539">
        <v>-15.9780311007516</v>
      </c>
      <c r="H4539">
        <v>-1.97564072080713</v>
      </c>
      <c r="I4539">
        <v>-28.488635882351101</v>
      </c>
      <c r="J4539">
        <v>2.4691770881655701</v>
      </c>
      <c r="K4539">
        <v>33.8361411737636</v>
      </c>
      <c r="L4539">
        <v>31.595693838377301</v>
      </c>
      <c r="M4539">
        <v>61.4196501474066</v>
      </c>
      <c r="N4539">
        <v>0.10135815573882</v>
      </c>
      <c r="O4539">
        <v>31.4018144571261</v>
      </c>
      <c r="P4539">
        <v>53.228699551569498</v>
      </c>
    </row>
    <row r="4540" spans="1:17" hidden="1" x14ac:dyDescent="0.3">
      <c r="A4540" t="s">
        <v>9308</v>
      </c>
      <c r="B4540" t="s">
        <v>9309</v>
      </c>
      <c r="C4540" t="str">
        <f>IFERROR(VLOOKUP(Table1[[#This Row],[Ticker]],[1]!Table2[[Symbol]:[Industry]],2,FALSE),"-")</f>
        <v>-</v>
      </c>
      <c r="D4540" t="s">
        <v>1906</v>
      </c>
      <c r="E4540">
        <v>7.1420435309999997</v>
      </c>
      <c r="F4540">
        <v>2.17</v>
      </c>
      <c r="G4540">
        <v>111.346866224145</v>
      </c>
      <c r="H4540">
        <v>63.518153955331897</v>
      </c>
      <c r="I4540">
        <v>74.567918547201003</v>
      </c>
      <c r="J4540">
        <v>8.45688926144474</v>
      </c>
      <c r="K4540">
        <v>1.53442308948078</v>
      </c>
      <c r="L4540">
        <v>1.2160513048121599</v>
      </c>
      <c r="M4540">
        <v>92.778807111917203</v>
      </c>
      <c r="N4540">
        <v>0.55168344011291603</v>
      </c>
      <c r="O4540">
        <v>0</v>
      </c>
      <c r="P4540">
        <v>171.25</v>
      </c>
      <c r="Q4540">
        <v>9.0263474725572002E-2</v>
      </c>
    </row>
    <row r="4541" spans="1:17" hidden="1" x14ac:dyDescent="0.3">
      <c r="A4541" t="s">
        <v>9310</v>
      </c>
      <c r="B4541" t="s">
        <v>9311</v>
      </c>
      <c r="C4541" t="str">
        <f>IFERROR(VLOOKUP(Table1[[#This Row],[Ticker]],[1]!Table2[[Symbol]:[Industry]],2,FALSE),"-")</f>
        <v>-</v>
      </c>
      <c r="D4541" t="s">
        <v>4631</v>
      </c>
      <c r="E4541">
        <v>7.14</v>
      </c>
      <c r="F4541">
        <v>5.88</v>
      </c>
      <c r="G4541">
        <v>3.8721187493981399</v>
      </c>
      <c r="H4541">
        <v>-0.87578543860743996</v>
      </c>
      <c r="I4541">
        <v>-20.497160378304301</v>
      </c>
      <c r="J4541">
        <v>1.8021061360733801</v>
      </c>
      <c r="K4541">
        <v>6.1453394876942804</v>
      </c>
      <c r="L4541">
        <v>6.0710058194659897</v>
      </c>
      <c r="M4541">
        <v>54.2025373070136</v>
      </c>
      <c r="N4541">
        <v>0.16644702176029899</v>
      </c>
      <c r="O4541">
        <v>36.394557823129198</v>
      </c>
      <c r="P4541">
        <v>54.736842105263101</v>
      </c>
      <c r="Q4541">
        <v>1.4938612210324E-2</v>
      </c>
    </row>
    <row r="4542" spans="1:17" hidden="1" x14ac:dyDescent="0.3">
      <c r="A4542" t="s">
        <v>9312</v>
      </c>
      <c r="B4542" t="s">
        <v>9313</v>
      </c>
      <c r="C4542" t="str">
        <f>IFERROR(VLOOKUP(Table1[[#This Row],[Ticker]],[1]!Table2[[Symbol]:[Industry]],2,FALSE),"-")</f>
        <v>-</v>
      </c>
      <c r="D4542" t="s">
        <v>21</v>
      </c>
      <c r="E4542">
        <v>7.1203329629999903</v>
      </c>
      <c r="F4542">
        <v>4.17</v>
      </c>
      <c r="G4542">
        <v>89.709439323560801</v>
      </c>
      <c r="H4542">
        <v>-10.6160451788671</v>
      </c>
      <c r="I4542">
        <v>-34.699162198140598</v>
      </c>
      <c r="J4542">
        <v>-10.091035400017001</v>
      </c>
      <c r="K4542">
        <v>4.75897122883124</v>
      </c>
      <c r="L4542">
        <v>4.2420947814301604</v>
      </c>
      <c r="M4542">
        <v>9.3640413445678394</v>
      </c>
      <c r="N4542">
        <v>2.06562497444828</v>
      </c>
      <c r="O4542">
        <v>51.079136690647402</v>
      </c>
      <c r="Q4542">
        <v>5.5271298993624998E-2</v>
      </c>
    </row>
    <row r="4543" spans="1:17" hidden="1" x14ac:dyDescent="0.3">
      <c r="A4543" t="s">
        <v>9314</v>
      </c>
      <c r="B4543" t="s">
        <v>9315</v>
      </c>
      <c r="C4543" t="str">
        <f>IFERROR(VLOOKUP(Table1[[#This Row],[Ticker]],[1]!Table2[[Symbol]:[Industry]],2,FALSE),"-")</f>
        <v>-</v>
      </c>
      <c r="D4543" t="s">
        <v>2805</v>
      </c>
      <c r="E4543">
        <v>7.1193212499999996</v>
      </c>
      <c r="F4543">
        <v>6.3</v>
      </c>
      <c r="G4543">
        <v>-21.143555231792998</v>
      </c>
      <c r="H4543">
        <v>12.1441060622967</v>
      </c>
      <c r="I4543">
        <v>-19.3908915214488</v>
      </c>
      <c r="J4543">
        <v>-7.7160509025268098</v>
      </c>
      <c r="K4543">
        <v>5.9514507436458501</v>
      </c>
      <c r="L4543">
        <v>6.0015245270225996</v>
      </c>
      <c r="M4543">
        <v>50.082032604971502</v>
      </c>
      <c r="N4543">
        <v>0.919693152192261</v>
      </c>
      <c r="O4543">
        <v>35.714285714285701</v>
      </c>
      <c r="P4543">
        <v>46.853146853146797</v>
      </c>
      <c r="Q4543">
        <v>3.1980692557526003E-2</v>
      </c>
    </row>
    <row r="4544" spans="1:17" hidden="1" x14ac:dyDescent="0.3">
      <c r="A4544" t="s">
        <v>9316</v>
      </c>
      <c r="B4544" t="s">
        <v>9317</v>
      </c>
      <c r="C4544" t="str">
        <f>IFERROR(VLOOKUP(Table1[[#This Row],[Ticker]],[1]!Table2[[Symbol]:[Industry]],2,FALSE),"-")</f>
        <v>-</v>
      </c>
      <c r="D4544" t="s">
        <v>21</v>
      </c>
      <c r="E4544">
        <v>7.0994999999999999</v>
      </c>
      <c r="F4544">
        <v>60.37</v>
      </c>
      <c r="G4544">
        <v>25.189553881001601</v>
      </c>
      <c r="H4544">
        <v>-0.87578543860743996</v>
      </c>
      <c r="I4544">
        <v>-3.9031581291768802</v>
      </c>
      <c r="J4544">
        <v>-1.1390703345148501</v>
      </c>
      <c r="K4544">
        <v>52.114001912164099</v>
      </c>
      <c r="L4544">
        <v>42.712191273551099</v>
      </c>
      <c r="M4544">
        <v>100</v>
      </c>
      <c r="N4544">
        <v>0</v>
      </c>
      <c r="O4544">
        <v>0</v>
      </c>
      <c r="P4544">
        <v>54.953798767967101</v>
      </c>
    </row>
    <row r="4545" spans="1:17" hidden="1" x14ac:dyDescent="0.3">
      <c r="A4545" t="s">
        <v>9318</v>
      </c>
      <c r="B4545" t="s">
        <v>9319</v>
      </c>
      <c r="C4545" t="str">
        <f>IFERROR(VLOOKUP(Table1[[#This Row],[Ticker]],[1]!Table2[[Symbol]:[Industry]],2,FALSE),"-")</f>
        <v>-</v>
      </c>
      <c r="D4545" t="s">
        <v>446</v>
      </c>
      <c r="E4545">
        <v>7.0381159999999996</v>
      </c>
      <c r="F4545">
        <v>5.49</v>
      </c>
      <c r="G4545">
        <v>-39.7642448869654</v>
      </c>
      <c r="H4545">
        <v>-30.086311754396899</v>
      </c>
      <c r="I4545">
        <v>-30.310939733582199</v>
      </c>
      <c r="J4545">
        <v>-4.20213339757791</v>
      </c>
      <c r="K4545">
        <v>6.5264825521874101</v>
      </c>
      <c r="L4545">
        <v>6.9493826784925998</v>
      </c>
      <c r="M4545">
        <v>32.252777178545898</v>
      </c>
      <c r="N4545">
        <v>1.24897907270534</v>
      </c>
      <c r="O4545">
        <v>79.417122040072798</v>
      </c>
      <c r="P4545">
        <v>38.9873417721519</v>
      </c>
      <c r="Q4545">
        <v>-1.5400055252799999E-3</v>
      </c>
    </row>
    <row r="4546" spans="1:17" hidden="1" x14ac:dyDescent="0.3">
      <c r="A4546" t="s">
        <v>9320</v>
      </c>
      <c r="B4546" t="s">
        <v>9321</v>
      </c>
      <c r="C4546" t="str">
        <f>IFERROR(VLOOKUP(Table1[[#This Row],[Ticker]],[1]!Table2[[Symbol]:[Industry]],2,FALSE),"-")</f>
        <v>-</v>
      </c>
      <c r="D4546" t="s">
        <v>528</v>
      </c>
      <c r="E4546">
        <v>7.0349999999999904</v>
      </c>
      <c r="F4546">
        <v>30.55</v>
      </c>
      <c r="G4546">
        <v>105.235755113034</v>
      </c>
      <c r="H4546">
        <v>6.3171970175329104</v>
      </c>
      <c r="I4546">
        <v>11.077184406074799</v>
      </c>
      <c r="J4546">
        <v>-7.2834635756822701</v>
      </c>
      <c r="K4546">
        <v>30.347096028117001</v>
      </c>
      <c r="L4546">
        <v>26.5819679415191</v>
      </c>
      <c r="M4546">
        <v>59.069059695734197</v>
      </c>
      <c r="N4546">
        <v>0.60101198548798995</v>
      </c>
      <c r="O4546">
        <v>31.9476268412438</v>
      </c>
      <c r="P4546">
        <v>149.38775510203999</v>
      </c>
    </row>
    <row r="4547" spans="1:17" hidden="1" x14ac:dyDescent="0.3">
      <c r="A4547" t="s">
        <v>9322</v>
      </c>
      <c r="B4547" t="s">
        <v>9323</v>
      </c>
      <c r="C4547" t="str">
        <f>IFERROR(VLOOKUP(Table1[[#This Row],[Ticker]],[1]!Table2[[Symbol]:[Industry]],2,FALSE),"-")</f>
        <v>-</v>
      </c>
      <c r="D4547" t="s">
        <v>175</v>
      </c>
      <c r="E4547">
        <v>7.0031774609999999</v>
      </c>
      <c r="F4547">
        <v>14.02</v>
      </c>
      <c r="G4547">
        <v>-31.7222868450074</v>
      </c>
      <c r="H4547">
        <v>-8.5841187719407799</v>
      </c>
      <c r="I4547">
        <v>-38.384891919526702</v>
      </c>
      <c r="J4547">
        <v>0.233927377155626</v>
      </c>
      <c r="K4547">
        <v>14.3046910727005</v>
      </c>
      <c r="L4547">
        <v>15.5843723033997</v>
      </c>
      <c r="M4547">
        <v>43.8165594642591</v>
      </c>
      <c r="N4547">
        <v>0.48364350344997598</v>
      </c>
      <c r="O4547">
        <v>56.205420827389403</v>
      </c>
      <c r="P4547">
        <v>13.5222672064777</v>
      </c>
      <c r="Q4547">
        <v>-1.2984529922170999E-2</v>
      </c>
    </row>
    <row r="4548" spans="1:17" hidden="1" x14ac:dyDescent="0.3">
      <c r="A4548" t="s">
        <v>9324</v>
      </c>
      <c r="B4548" t="s">
        <v>9325</v>
      </c>
      <c r="C4548" t="str">
        <f>IFERROR(VLOOKUP(Table1[[#This Row],[Ticker]],[1]!Table2[[Symbol]:[Industry]],2,FALSE),"-")</f>
        <v>-</v>
      </c>
      <c r="D4548" t="s">
        <v>528</v>
      </c>
      <c r="E4548">
        <v>6.9321999999999999</v>
      </c>
      <c r="F4548">
        <v>15.06</v>
      </c>
      <c r="G4548">
        <v>128.99864171097201</v>
      </c>
      <c r="H4548">
        <v>-19.460334331097901</v>
      </c>
      <c r="I4548">
        <v>26.619929924689799</v>
      </c>
      <c r="J4548">
        <v>30.018457950950701</v>
      </c>
      <c r="K4548">
        <v>15.943092059565</v>
      </c>
      <c r="L4548">
        <v>13.256884153395101</v>
      </c>
      <c r="M4548">
        <v>55.959290014690303</v>
      </c>
      <c r="N4548">
        <v>1.0499815159877299</v>
      </c>
      <c r="O4548">
        <v>66.002656042496596</v>
      </c>
      <c r="P4548">
        <v>158.76288659793801</v>
      </c>
      <c r="Q4548">
        <v>4.7657643154538E-2</v>
      </c>
    </row>
    <row r="4549" spans="1:17" hidden="1" x14ac:dyDescent="0.3">
      <c r="A4549" t="s">
        <v>9326</v>
      </c>
      <c r="B4549" t="s">
        <v>9327</v>
      </c>
      <c r="C4549" t="str">
        <f>IFERROR(VLOOKUP(Table1[[#This Row],[Ticker]],[1]!Table2[[Symbol]:[Industry]],2,FALSE),"-")</f>
        <v>-</v>
      </c>
      <c r="D4549" t="s">
        <v>51</v>
      </c>
      <c r="E4549">
        <v>6.9000482999999999</v>
      </c>
      <c r="F4549">
        <v>23</v>
      </c>
      <c r="G4549">
        <v>-19.452494287445099</v>
      </c>
      <c r="H4549">
        <v>-0.87578543860743996</v>
      </c>
      <c r="I4549">
        <v>-9.3441345378737495</v>
      </c>
      <c r="J4549">
        <v>-1.1390703345148501</v>
      </c>
      <c r="K4549">
        <v>22.998138875556599</v>
      </c>
      <c r="L4549">
        <v>22.553290059243899</v>
      </c>
      <c r="M4549">
        <v>10.6643431554632</v>
      </c>
      <c r="N4549">
        <v>0</v>
      </c>
      <c r="O4549">
        <v>5.1739130434782696</v>
      </c>
      <c r="P4549">
        <v>12.1951219512195</v>
      </c>
    </row>
    <row r="4550" spans="1:17" hidden="1" x14ac:dyDescent="0.3">
      <c r="A4550" t="s">
        <v>9328</v>
      </c>
      <c r="B4550" t="s">
        <v>9329</v>
      </c>
      <c r="C4550" t="str">
        <f>IFERROR(VLOOKUP(Table1[[#This Row],[Ticker]],[1]!Table2[[Symbol]:[Industry]],2,FALSE),"-")</f>
        <v>-</v>
      </c>
      <c r="D4550" t="s">
        <v>72</v>
      </c>
      <c r="E4550">
        <v>6.89649100989155</v>
      </c>
      <c r="F4550">
        <v>6.88</v>
      </c>
      <c r="G4550">
        <v>124.110293858421</v>
      </c>
      <c r="H4550">
        <v>101.477155737863</v>
      </c>
      <c r="I4550">
        <v>139.74680511867501</v>
      </c>
      <c r="J4550">
        <v>-1.1390703345148501</v>
      </c>
      <c r="M4550">
        <v>100</v>
      </c>
      <c r="O4550">
        <v>0</v>
      </c>
      <c r="P4550">
        <v>153.87453874538701</v>
      </c>
    </row>
    <row r="4551" spans="1:17" hidden="1" x14ac:dyDescent="0.3">
      <c r="A4551" t="s">
        <v>9330</v>
      </c>
      <c r="B4551" t="s">
        <v>9331</v>
      </c>
      <c r="C4551" t="str">
        <f>IFERROR(VLOOKUP(Table1[[#This Row],[Ticker]],[1]!Table2[[Symbol]:[Industry]],2,FALSE),"-")</f>
        <v>-</v>
      </c>
      <c r="D4551" t="s">
        <v>6760</v>
      </c>
      <c r="E4551">
        <v>6.8708</v>
      </c>
      <c r="F4551">
        <v>19.010000000000002</v>
      </c>
      <c r="G4551">
        <v>-43.511976284424598</v>
      </c>
      <c r="H4551">
        <v>-11.0688703061422</v>
      </c>
      <c r="I4551">
        <v>-50.866502345514</v>
      </c>
      <c r="J4551">
        <v>-9.3538477553500901</v>
      </c>
      <c r="K4551">
        <v>22.325266166217698</v>
      </c>
      <c r="L4551">
        <v>22.892611116741602</v>
      </c>
      <c r="M4551">
        <v>44.275015683011603</v>
      </c>
      <c r="N4551">
        <v>0.67497049225855699</v>
      </c>
      <c r="O4551">
        <v>134.87638085218299</v>
      </c>
      <c r="P4551">
        <v>11.823529411764699</v>
      </c>
    </row>
    <row r="4552" spans="1:17" hidden="1" x14ac:dyDescent="0.3">
      <c r="A4552" t="s">
        <v>9332</v>
      </c>
      <c r="B4552" t="s">
        <v>9333</v>
      </c>
      <c r="C4552" t="str">
        <f>IFERROR(VLOOKUP(Table1[[#This Row],[Ticker]],[1]!Table2[[Symbol]:[Industry]],2,FALSE),"-")</f>
        <v>-</v>
      </c>
      <c r="D4552">
        <v>0</v>
      </c>
      <c r="E4552">
        <v>6.8351499999999996</v>
      </c>
      <c r="F4552">
        <v>7.15</v>
      </c>
      <c r="G4552">
        <v>15.266181076523299</v>
      </c>
      <c r="H4552">
        <v>4.8849235717323003</v>
      </c>
      <c r="I4552">
        <v>19.2677887613476</v>
      </c>
      <c r="J4552">
        <v>-9.1268316899921695E-3</v>
      </c>
      <c r="K4552">
        <v>6.6015584996545504</v>
      </c>
      <c r="L4552">
        <v>6.2399252440906903</v>
      </c>
      <c r="M4552">
        <v>33.054303584157999</v>
      </c>
      <c r="N4552">
        <v>0.82816183633061102</v>
      </c>
      <c r="O4552">
        <v>15.5244755244755</v>
      </c>
      <c r="P4552">
        <v>68.632075471698101</v>
      </c>
    </row>
    <row r="4553" spans="1:17" hidden="1" x14ac:dyDescent="0.3">
      <c r="A4553" t="s">
        <v>9334</v>
      </c>
      <c r="B4553" t="s">
        <v>9335</v>
      </c>
      <c r="C4553" t="str">
        <f>IFERROR(VLOOKUP(Table1[[#This Row],[Ticker]],[1]!Table2[[Symbol]:[Industry]],2,FALSE),"-")</f>
        <v>-</v>
      </c>
      <c r="D4553" t="s">
        <v>223</v>
      </c>
      <c r="E4553">
        <v>6.8303217989999903</v>
      </c>
      <c r="F4553">
        <v>4.88</v>
      </c>
      <c r="G4553">
        <v>145.94196980230001</v>
      </c>
      <c r="H4553">
        <v>-4.0821982642587402</v>
      </c>
      <c r="I4553">
        <v>63.326811827833403</v>
      </c>
      <c r="J4553">
        <v>-1.3456819047627799</v>
      </c>
      <c r="K4553">
        <v>4.8687305161196104</v>
      </c>
      <c r="L4553">
        <v>4.0778009236915604</v>
      </c>
      <c r="M4553">
        <v>49.408439669511303</v>
      </c>
      <c r="N4553">
        <v>0.79092127474474705</v>
      </c>
      <c r="O4553">
        <v>45.286885245901601</v>
      </c>
      <c r="P4553">
        <v>182.08092485549099</v>
      </c>
      <c r="Q4553">
        <v>0.12453523179268799</v>
      </c>
    </row>
    <row r="4554" spans="1:17" hidden="1" x14ac:dyDescent="0.3">
      <c r="A4554" t="s">
        <v>9336</v>
      </c>
      <c r="B4554" t="s">
        <v>9337</v>
      </c>
      <c r="C4554" t="str">
        <f>IFERROR(VLOOKUP(Table1[[#This Row],[Ticker]],[1]!Table2[[Symbol]:[Industry]],2,FALSE),"-")</f>
        <v>-</v>
      </c>
      <c r="D4554" t="s">
        <v>72</v>
      </c>
      <c r="E4554">
        <v>6.8258999999999999</v>
      </c>
      <c r="F4554">
        <v>3.8</v>
      </c>
      <c r="G4554">
        <v>82.5262579063305</v>
      </c>
      <c r="H4554">
        <v>43.139658576836503</v>
      </c>
      <c r="I4554">
        <v>51.811131002108901</v>
      </c>
      <c r="J4554">
        <v>8.5668120184263206</v>
      </c>
      <c r="K4554">
        <v>2.7677250098094301</v>
      </c>
      <c r="L4554">
        <v>2.09305967150706</v>
      </c>
      <c r="M4554">
        <v>99.810488058192803</v>
      </c>
      <c r="N4554">
        <v>0.11606618948304399</v>
      </c>
      <c r="O4554">
        <v>0</v>
      </c>
      <c r="P4554">
        <v>112.290502793296</v>
      </c>
      <c r="Q4554">
        <v>0.17231085428455001</v>
      </c>
    </row>
    <row r="4555" spans="1:17" hidden="1" x14ac:dyDescent="0.3">
      <c r="A4555" t="s">
        <v>9338</v>
      </c>
      <c r="B4555" t="s">
        <v>9339</v>
      </c>
      <c r="C4555" t="str">
        <f>IFERROR(VLOOKUP(Table1[[#This Row],[Ticker]],[1]!Table2[[Symbol]:[Industry]],2,FALSE),"-")</f>
        <v>-</v>
      </c>
      <c r="D4555" t="s">
        <v>300</v>
      </c>
      <c r="E4555">
        <v>6.8231371999999997</v>
      </c>
      <c r="F4555">
        <v>6.84</v>
      </c>
      <c r="G4555">
        <v>-34.6321169314717</v>
      </c>
      <c r="H4555">
        <v>1.1788525889607901E-2</v>
      </c>
      <c r="I4555">
        <v>-26.882835667528301</v>
      </c>
      <c r="J4555">
        <v>-2.1550355014233999</v>
      </c>
      <c r="K4555">
        <v>6.8892196438022202</v>
      </c>
      <c r="M4555">
        <v>46.339964949386399</v>
      </c>
      <c r="N4555">
        <v>0.53911743199165196</v>
      </c>
      <c r="O4555">
        <v>116.666666666666</v>
      </c>
      <c r="P4555">
        <v>21.276595744680801</v>
      </c>
    </row>
    <row r="4556" spans="1:17" hidden="1" x14ac:dyDescent="0.3">
      <c r="A4556" t="s">
        <v>9340</v>
      </c>
      <c r="B4556" t="s">
        <v>9341</v>
      </c>
      <c r="C4556" t="str">
        <f>IFERROR(VLOOKUP(Table1[[#This Row],[Ticker]],[1]!Table2[[Symbol]:[Industry]],2,FALSE),"-")</f>
        <v>-</v>
      </c>
      <c r="D4556" t="s">
        <v>412</v>
      </c>
      <c r="E4556">
        <v>6.8045460000000002</v>
      </c>
      <c r="F4556">
        <v>1.33</v>
      </c>
      <c r="G4556">
        <v>49.965484842764198</v>
      </c>
      <c r="H4556">
        <v>-12.2091187719407</v>
      </c>
      <c r="I4556">
        <v>24.4139330399546</v>
      </c>
      <c r="J4556">
        <v>-6.8128291997630601</v>
      </c>
      <c r="K4556">
        <v>1.3210760294658499</v>
      </c>
      <c r="L4556">
        <v>1.1231982504509801</v>
      </c>
      <c r="M4556">
        <v>38.339745151832602</v>
      </c>
      <c r="N4556">
        <v>0.52067327712459699</v>
      </c>
      <c r="O4556">
        <v>20.300751879699199</v>
      </c>
      <c r="P4556">
        <v>98.507462686567095</v>
      </c>
      <c r="Q4556">
        <v>8.3481690430617997E-2</v>
      </c>
    </row>
    <row r="4557" spans="1:17" hidden="1" x14ac:dyDescent="0.3">
      <c r="A4557" t="s">
        <v>9342</v>
      </c>
      <c r="B4557" t="s">
        <v>9343</v>
      </c>
      <c r="C4557" t="str">
        <f>IFERROR(VLOOKUP(Table1[[#This Row],[Ticker]],[1]!Table2[[Symbol]:[Industry]],2,FALSE),"-")</f>
        <v>-</v>
      </c>
      <c r="D4557" t="s">
        <v>139</v>
      </c>
      <c r="E4557">
        <v>6.8002719999999997</v>
      </c>
      <c r="F4557">
        <v>14.15</v>
      </c>
      <c r="G4557">
        <v>11.7357551130345</v>
      </c>
      <c r="H4557">
        <v>22.7605781977561</v>
      </c>
      <c r="I4557">
        <v>-17.276262031913902</v>
      </c>
      <c r="J4557">
        <v>13.6288621549366</v>
      </c>
      <c r="K4557">
        <v>12.3856364069464</v>
      </c>
      <c r="L4557">
        <v>12.474892839379301</v>
      </c>
      <c r="M4557">
        <v>74.3079330266103</v>
      </c>
      <c r="N4557">
        <v>1.35933827322875</v>
      </c>
      <c r="O4557">
        <v>33.286219081272002</v>
      </c>
      <c r="P4557">
        <v>53.6373507057545</v>
      </c>
      <c r="Q4557">
        <v>2.5690707661458999E-2</v>
      </c>
    </row>
    <row r="4558" spans="1:17" hidden="1" x14ac:dyDescent="0.3">
      <c r="A4558" t="s">
        <v>9344</v>
      </c>
      <c r="B4558" t="s">
        <v>9345</v>
      </c>
      <c r="C4558" t="str">
        <f>IFERROR(VLOOKUP(Table1[[#This Row],[Ticker]],[1]!Table2[[Symbol]:[Industry]],2,FALSE),"-")</f>
        <v>-</v>
      </c>
      <c r="D4558" t="s">
        <v>528</v>
      </c>
      <c r="E4558">
        <v>6.7763499999999999</v>
      </c>
      <c r="F4558">
        <v>10.38</v>
      </c>
      <c r="G4558">
        <v>18.521469398748799</v>
      </c>
      <c r="H4558">
        <v>1.12621656339455</v>
      </c>
      <c r="I4558">
        <v>12.303447859280601</v>
      </c>
      <c r="J4558">
        <v>-3.5337063498405201</v>
      </c>
      <c r="K4558">
        <v>9.5956193093175504</v>
      </c>
      <c r="L4558">
        <v>8.4208573378451597</v>
      </c>
      <c r="M4558">
        <v>59.303587993803703</v>
      </c>
      <c r="N4558">
        <v>0.81475273319929997</v>
      </c>
      <c r="O4558">
        <v>1.5414258188824499</v>
      </c>
      <c r="P4558">
        <v>73.869346733668294</v>
      </c>
      <c r="Q4558">
        <v>5.9011747052939998E-3</v>
      </c>
    </row>
    <row r="4559" spans="1:17" hidden="1" x14ac:dyDescent="0.3">
      <c r="A4559" t="s">
        <v>9346</v>
      </c>
      <c r="B4559" t="s">
        <v>9347</v>
      </c>
      <c r="C4559" t="str">
        <f>IFERROR(VLOOKUP(Table1[[#This Row],[Ticker]],[1]!Table2[[Symbol]:[Industry]],2,FALSE),"-")</f>
        <v>-</v>
      </c>
      <c r="D4559" t="s">
        <v>743</v>
      </c>
      <c r="E4559">
        <v>6.7584707650000002</v>
      </c>
      <c r="F4559">
        <v>37.15</v>
      </c>
      <c r="G4559">
        <v>37.323450674445603</v>
      </c>
      <c r="H4559">
        <v>0.16531045180352499</v>
      </c>
      <c r="I4559">
        <v>9.7468912482462908</v>
      </c>
      <c r="J4559">
        <v>-1.4858653681279799E-2</v>
      </c>
      <c r="K4559">
        <v>35.778156123323697</v>
      </c>
      <c r="L4559">
        <v>31.709925142865199</v>
      </c>
      <c r="M4559">
        <v>51.4778037811056</v>
      </c>
      <c r="N4559">
        <v>0.53453502634210104</v>
      </c>
      <c r="O4559">
        <v>1.66890982503364</v>
      </c>
      <c r="P4559">
        <v>70.804597701149405</v>
      </c>
    </row>
    <row r="4560" spans="1:17" hidden="1" x14ac:dyDescent="0.3">
      <c r="A4560" t="s">
        <v>9348</v>
      </c>
      <c r="B4560" t="s">
        <v>9349</v>
      </c>
      <c r="C4560" t="str">
        <f>IFERROR(VLOOKUP(Table1[[#This Row],[Ticker]],[1]!Table2[[Symbol]:[Industry]],2,FALSE),"-")</f>
        <v>-</v>
      </c>
      <c r="D4560" t="s">
        <v>2598</v>
      </c>
      <c r="E4560">
        <v>6.7473045000000003</v>
      </c>
      <c r="F4560">
        <v>2.86</v>
      </c>
      <c r="G4560">
        <v>24.830349707629001</v>
      </c>
      <c r="H4560">
        <v>-10.647772409291401</v>
      </c>
      <c r="I4560">
        <v>-39.842019340997702</v>
      </c>
      <c r="J4560">
        <v>-16.6878508223197</v>
      </c>
      <c r="K4560">
        <v>2.7805615372136101</v>
      </c>
      <c r="L4560">
        <v>2.70669564414704</v>
      </c>
      <c r="M4560">
        <v>43.371173142120597</v>
      </c>
      <c r="N4560">
        <v>0.81100196463654195</v>
      </c>
      <c r="O4560">
        <v>126.923076923076</v>
      </c>
      <c r="P4560">
        <v>84.516129032257993</v>
      </c>
      <c r="Q4560">
        <v>8.0783457195344993E-2</v>
      </c>
    </row>
    <row r="4561" spans="1:17" hidden="1" x14ac:dyDescent="0.3">
      <c r="A4561" t="s">
        <v>9350</v>
      </c>
      <c r="B4561" t="s">
        <v>9351</v>
      </c>
      <c r="C4561" t="str">
        <f>IFERROR(VLOOKUP(Table1[[#This Row],[Ticker]],[1]!Table2[[Symbol]:[Industry]],2,FALSE),"-")</f>
        <v>-</v>
      </c>
      <c r="D4561" t="s">
        <v>2262</v>
      </c>
      <c r="E4561">
        <v>6.7302</v>
      </c>
      <c r="F4561">
        <v>18</v>
      </c>
      <c r="G4561">
        <v>-1.1928163155369</v>
      </c>
      <c r="H4561">
        <v>-23.655708218530201</v>
      </c>
      <c r="I4561">
        <v>12.1880558469721</v>
      </c>
      <c r="J4561">
        <v>-1.1390703345148501</v>
      </c>
      <c r="K4561">
        <v>20.141517118539898</v>
      </c>
      <c r="L4561">
        <v>18.805976585718199</v>
      </c>
      <c r="M4561">
        <v>26.543084890894601</v>
      </c>
      <c r="N4561">
        <v>0.38124999999999998</v>
      </c>
      <c r="O4561">
        <v>57.6666666666666</v>
      </c>
      <c r="P4561">
        <v>60</v>
      </c>
    </row>
    <row r="4562" spans="1:17" hidden="1" x14ac:dyDescent="0.3">
      <c r="A4562" t="s">
        <v>9352</v>
      </c>
      <c r="B4562" t="s">
        <v>9353</v>
      </c>
      <c r="C4562" t="str">
        <f>IFERROR(VLOOKUP(Table1[[#This Row],[Ticker]],[1]!Table2[[Symbol]:[Industry]],2,FALSE),"-")</f>
        <v>-</v>
      </c>
      <c r="D4562" t="s">
        <v>54</v>
      </c>
      <c r="E4562">
        <v>6.7291044799999904</v>
      </c>
      <c r="F4562">
        <v>8.0500000000000007</v>
      </c>
      <c r="G4562">
        <v>74.550475925217199</v>
      </c>
      <c r="H4562">
        <v>38.397570962776598</v>
      </c>
      <c r="I4562">
        <v>-13.878667624221301</v>
      </c>
      <c r="J4562">
        <v>-5.0770178285482599</v>
      </c>
      <c r="K4562">
        <v>7.4981797287908698</v>
      </c>
      <c r="L4562">
        <v>6.4916008694552101</v>
      </c>
      <c r="M4562">
        <v>51.5911117506894</v>
      </c>
      <c r="N4562">
        <v>1.7919348387331301E-2</v>
      </c>
      <c r="O4562">
        <v>15.0310559006211</v>
      </c>
      <c r="P4562">
        <v>104.314720812182</v>
      </c>
    </row>
    <row r="4563" spans="1:17" hidden="1" x14ac:dyDescent="0.3">
      <c r="A4563" t="s">
        <v>9354</v>
      </c>
      <c r="B4563" t="s">
        <v>9355</v>
      </c>
      <c r="C4563" t="str">
        <f>IFERROR(VLOOKUP(Table1[[#This Row],[Ticker]],[1]!Table2[[Symbol]:[Industry]],2,FALSE),"-")</f>
        <v>-</v>
      </c>
      <c r="E4563">
        <v>6.7003608000000003</v>
      </c>
      <c r="F4563">
        <v>22.89</v>
      </c>
      <c r="G4563">
        <v>-29.7642448869654</v>
      </c>
      <c r="H4563">
        <v>-0.87578543860743996</v>
      </c>
      <c r="I4563">
        <v>-14.127733626712001</v>
      </c>
      <c r="J4563">
        <v>-1.1390703345148501</v>
      </c>
      <c r="K4563">
        <v>22.89</v>
      </c>
      <c r="M4563">
        <v>50</v>
      </c>
      <c r="O4563">
        <v>0</v>
      </c>
      <c r="P4563">
        <v>0</v>
      </c>
    </row>
    <row r="4564" spans="1:17" hidden="1" x14ac:dyDescent="0.3">
      <c r="A4564" t="s">
        <v>9356</v>
      </c>
      <c r="B4564" t="s">
        <v>9357</v>
      </c>
      <c r="C4564" t="str">
        <f>IFERROR(VLOOKUP(Table1[[#This Row],[Ticker]],[1]!Table2[[Symbol]:[Industry]],2,FALSE),"-")</f>
        <v>-</v>
      </c>
      <c r="D4564" t="s">
        <v>139</v>
      </c>
      <c r="E4564">
        <v>6.7001340000000003</v>
      </c>
      <c r="F4564">
        <v>0.72</v>
      </c>
      <c r="G4564">
        <v>-25.102590751627101</v>
      </c>
      <c r="H4564">
        <v>-9.6257854386074406</v>
      </c>
      <c r="I4564">
        <v>-26.322855577931499</v>
      </c>
      <c r="J4564">
        <v>-2.4904216858661998</v>
      </c>
      <c r="K4564">
        <v>0.72572253123173402</v>
      </c>
      <c r="L4564">
        <v>0.75730020557563305</v>
      </c>
      <c r="M4564">
        <v>55.5895390345283</v>
      </c>
      <c r="N4564">
        <v>0.37891244873116697</v>
      </c>
      <c r="O4564">
        <v>88.8888888888889</v>
      </c>
      <c r="P4564">
        <v>53.191489361702097</v>
      </c>
    </row>
    <row r="4565" spans="1:17" hidden="1" x14ac:dyDescent="0.3">
      <c r="A4565" t="s">
        <v>9358</v>
      </c>
      <c r="B4565" t="s">
        <v>9359</v>
      </c>
      <c r="C4565" t="str">
        <f>IFERROR(VLOOKUP(Table1[[#This Row],[Ticker]],[1]!Table2[[Symbol]:[Industry]],2,FALSE),"-")</f>
        <v>-</v>
      </c>
      <c r="D4565" t="s">
        <v>412</v>
      </c>
      <c r="E4565">
        <v>6.6988685399999897</v>
      </c>
      <c r="F4565">
        <v>3.64</v>
      </c>
      <c r="G4565">
        <v>8.1145429918223897</v>
      </c>
      <c r="H4565">
        <v>18.468476856474499</v>
      </c>
      <c r="I4565">
        <v>21.693161895675999</v>
      </c>
      <c r="J4565">
        <v>-4.3305596962169703</v>
      </c>
      <c r="K4565">
        <v>3.1975581203078902</v>
      </c>
      <c r="L4565">
        <v>2.9348950395796498</v>
      </c>
      <c r="M4565">
        <v>58.4471796723656</v>
      </c>
      <c r="N4565">
        <v>1.4206843265883999</v>
      </c>
      <c r="O4565">
        <v>15.934065934065901</v>
      </c>
      <c r="P4565">
        <v>83.838383838383805</v>
      </c>
      <c r="Q4565">
        <v>8.0800770725383997E-2</v>
      </c>
    </row>
    <row r="4566" spans="1:17" hidden="1" x14ac:dyDescent="0.3">
      <c r="A4566" t="s">
        <v>9360</v>
      </c>
      <c r="B4566" t="s">
        <v>9361</v>
      </c>
      <c r="C4566" t="str">
        <f>IFERROR(VLOOKUP(Table1[[#This Row],[Ticker]],[1]!Table2[[Symbol]:[Industry]],2,FALSE),"-")</f>
        <v>-</v>
      </c>
      <c r="D4566" t="s">
        <v>80</v>
      </c>
      <c r="E4566">
        <v>6.6916525</v>
      </c>
      <c r="F4566">
        <v>18.02</v>
      </c>
      <c r="G4566">
        <v>3.3229043006268402</v>
      </c>
      <c r="H4566">
        <v>-0.37302022995988998</v>
      </c>
      <c r="I4566">
        <v>-16.192951018016299</v>
      </c>
      <c r="J4566">
        <v>-0.68680902798218901</v>
      </c>
      <c r="K4566">
        <v>18.2249081382237</v>
      </c>
      <c r="L4566">
        <v>16.581182432364098</v>
      </c>
      <c r="M4566">
        <v>55.277916326333603</v>
      </c>
      <c r="N4566">
        <v>0.79299616765297898</v>
      </c>
      <c r="O4566">
        <v>21.420643729189699</v>
      </c>
      <c r="P4566">
        <v>66.3896583564173</v>
      </c>
      <c r="Q4566">
        <v>5.1000970511422002E-2</v>
      </c>
    </row>
    <row r="4567" spans="1:17" hidden="1" x14ac:dyDescent="0.3">
      <c r="A4567" t="s">
        <v>9362</v>
      </c>
      <c r="B4567" t="s">
        <v>9363</v>
      </c>
      <c r="C4567" t="str">
        <f>IFERROR(VLOOKUP(Table1[[#This Row],[Ticker]],[1]!Table2[[Symbol]:[Industry]],2,FALSE),"-")</f>
        <v>-</v>
      </c>
      <c r="D4567" t="s">
        <v>632</v>
      </c>
      <c r="E4567">
        <v>6.6797145000000002</v>
      </c>
      <c r="F4567">
        <v>21</v>
      </c>
      <c r="G4567">
        <v>-75.472621308888904</v>
      </c>
      <c r="H4567">
        <v>17.054078814786202</v>
      </c>
      <c r="I4567">
        <v>-42.917153769133101</v>
      </c>
      <c r="J4567">
        <v>6.8920177483867002</v>
      </c>
      <c r="K4567">
        <v>19.402014814177399</v>
      </c>
      <c r="L4567">
        <v>23.718140081543599</v>
      </c>
      <c r="M4567">
        <v>83.472792799235805</v>
      </c>
      <c r="N4567">
        <v>3.3280630167666301</v>
      </c>
      <c r="O4567">
        <v>108.99999999999901</v>
      </c>
      <c r="P4567">
        <v>32.2418136020151</v>
      </c>
      <c r="Q4567">
        <v>4.8739155652524999E-2</v>
      </c>
    </row>
    <row r="4568" spans="1:17" hidden="1" x14ac:dyDescent="0.3">
      <c r="A4568" t="s">
        <v>9364</v>
      </c>
      <c r="B4568" t="s">
        <v>9365</v>
      </c>
      <c r="C4568" t="str">
        <f>IFERROR(VLOOKUP(Table1[[#This Row],[Ticker]],[1]!Table2[[Symbol]:[Industry]],2,FALSE),"-")</f>
        <v>-</v>
      </c>
      <c r="D4568" t="s">
        <v>993</v>
      </c>
      <c r="E4568">
        <v>6.6419594000000002</v>
      </c>
      <c r="F4568">
        <v>5.14</v>
      </c>
      <c r="G4568">
        <v>-14.2586269094374</v>
      </c>
      <c r="H4568">
        <v>-0.87578543860743996</v>
      </c>
      <c r="I4568">
        <v>-9.2297744430385702</v>
      </c>
      <c r="J4568">
        <v>-1.1390703345148501</v>
      </c>
      <c r="K4568">
        <v>5.1181223559202103</v>
      </c>
      <c r="L4568">
        <v>4.86558740147054</v>
      </c>
      <c r="M4568">
        <v>100</v>
      </c>
      <c r="O4568">
        <v>0</v>
      </c>
      <c r="P4568">
        <v>15.505617977528001</v>
      </c>
    </row>
    <row r="4569" spans="1:17" hidden="1" x14ac:dyDescent="0.3">
      <c r="A4569" t="s">
        <v>9366</v>
      </c>
      <c r="B4569" t="s">
        <v>9367</v>
      </c>
      <c r="C4569" t="str">
        <f>IFERROR(VLOOKUP(Table1[[#This Row],[Ticker]],[1]!Table2[[Symbol]:[Industry]],2,FALSE),"-")</f>
        <v>-</v>
      </c>
      <c r="D4569" t="s">
        <v>528</v>
      </c>
      <c r="E4569">
        <v>6.6170663999999997</v>
      </c>
      <c r="F4569">
        <v>7.49</v>
      </c>
      <c r="G4569">
        <v>124.13406019778</v>
      </c>
      <c r="H4569">
        <v>19.936397302509299</v>
      </c>
      <c r="I4569">
        <v>-1.8338805532487501</v>
      </c>
      <c r="J4569">
        <v>16.488606765979299</v>
      </c>
      <c r="K4569">
        <v>6.1359467709283502</v>
      </c>
      <c r="L4569">
        <v>6.0922013317359998</v>
      </c>
      <c r="M4569">
        <v>80.536313820889504</v>
      </c>
      <c r="N4569">
        <v>1.6411824611821799</v>
      </c>
      <c r="O4569">
        <v>17.6234979973297</v>
      </c>
      <c r="P4569">
        <v>153.898305084745</v>
      </c>
      <c r="Q4569">
        <v>7.4499861559704006E-2</v>
      </c>
    </row>
    <row r="4570" spans="1:17" hidden="1" x14ac:dyDescent="0.3">
      <c r="A4570" t="s">
        <v>9368</v>
      </c>
      <c r="B4570" t="s">
        <v>9369</v>
      </c>
      <c r="C4570" t="str">
        <f>IFERROR(VLOOKUP(Table1[[#This Row],[Ticker]],[1]!Table2[[Symbol]:[Industry]],2,FALSE),"-")</f>
        <v>-</v>
      </c>
      <c r="E4570">
        <v>6.6052720000000003</v>
      </c>
      <c r="F4570">
        <v>16.34</v>
      </c>
      <c r="G4570">
        <v>3.9509760622980101</v>
      </c>
      <c r="H4570">
        <v>13.369228806406801</v>
      </c>
      <c r="I4570">
        <v>-9.6520303019038405</v>
      </c>
      <c r="J4570">
        <v>1.5497901008244499</v>
      </c>
      <c r="K4570">
        <v>14.4447609212088</v>
      </c>
      <c r="L4570">
        <v>13.8877289570947</v>
      </c>
      <c r="M4570">
        <v>82.287989575768194</v>
      </c>
      <c r="N4570">
        <v>1.5161562391980601</v>
      </c>
      <c r="O4570">
        <v>0.122399020807839</v>
      </c>
      <c r="P4570">
        <v>60.039177277179199</v>
      </c>
      <c r="Q4570">
        <v>-9.9334846119028999E-2</v>
      </c>
    </row>
    <row r="4571" spans="1:17" hidden="1" x14ac:dyDescent="0.3">
      <c r="A4571" t="s">
        <v>9370</v>
      </c>
      <c r="B4571" t="s">
        <v>9371</v>
      </c>
      <c r="C4571" t="str">
        <f>IFERROR(VLOOKUP(Table1[[#This Row],[Ticker]],[1]!Table2[[Symbol]:[Industry]],2,FALSE),"-")</f>
        <v>-</v>
      </c>
      <c r="D4571" t="s">
        <v>262</v>
      </c>
      <c r="E4571">
        <v>6.6031545999999999</v>
      </c>
      <c r="F4571">
        <v>15.98</v>
      </c>
      <c r="G4571">
        <v>-18.637680213808299</v>
      </c>
      <c r="H4571">
        <v>0.92541536192624496</v>
      </c>
      <c r="I4571">
        <v>-11.8229961107068</v>
      </c>
      <c r="J4571">
        <v>-1.4005082430115801</v>
      </c>
      <c r="K4571">
        <v>15.7105721163848</v>
      </c>
      <c r="L4571">
        <v>15.538263985815901</v>
      </c>
      <c r="M4571">
        <v>50.377613890815503</v>
      </c>
      <c r="N4571">
        <v>0.19150610722134201</v>
      </c>
      <c r="O4571">
        <v>54.943679599499298</v>
      </c>
      <c r="P4571">
        <v>32.066115702479301</v>
      </c>
      <c r="Q4571">
        <v>3.9107607876098002E-2</v>
      </c>
    </row>
    <row r="4572" spans="1:17" hidden="1" x14ac:dyDescent="0.3">
      <c r="A4572" t="s">
        <v>9372</v>
      </c>
      <c r="B4572" t="s">
        <v>9373</v>
      </c>
      <c r="C4572" t="str">
        <f>IFERROR(VLOOKUP(Table1[[#This Row],[Ticker]],[1]!Table2[[Symbol]:[Industry]],2,FALSE),"-")</f>
        <v>-</v>
      </c>
      <c r="D4572" t="s">
        <v>528</v>
      </c>
      <c r="E4572">
        <v>6.6</v>
      </c>
      <c r="F4572">
        <v>24.2</v>
      </c>
      <c r="G4572">
        <v>66.664326541605902</v>
      </c>
      <c r="H4572">
        <v>-0.87578543860743996</v>
      </c>
      <c r="I4572">
        <v>-6.4285791985856298</v>
      </c>
      <c r="J4572">
        <v>14.467866081670101</v>
      </c>
      <c r="K4572">
        <v>20.4546232470645</v>
      </c>
      <c r="L4572">
        <v>19.956176129791</v>
      </c>
      <c r="M4572">
        <v>65.259438922917695</v>
      </c>
      <c r="N4572">
        <v>1.1224224394020399</v>
      </c>
      <c r="O4572">
        <v>26.033057851239601</v>
      </c>
      <c r="P4572">
        <v>96.428571428571402</v>
      </c>
    </row>
    <row r="4573" spans="1:17" hidden="1" x14ac:dyDescent="0.3">
      <c r="A4573" t="s">
        <v>9374</v>
      </c>
      <c r="B4573" t="s">
        <v>9375</v>
      </c>
      <c r="C4573" t="str">
        <f>IFERROR(VLOOKUP(Table1[[#This Row],[Ticker]],[1]!Table2[[Symbol]:[Industry]],2,FALSE),"-")</f>
        <v>-</v>
      </c>
      <c r="D4573" t="s">
        <v>226</v>
      </c>
      <c r="E4573">
        <v>6.5456019000000003</v>
      </c>
      <c r="F4573">
        <v>0.82</v>
      </c>
      <c r="G4573">
        <v>6.9024217797011804</v>
      </c>
      <c r="H4573">
        <v>-16.500785438607402</v>
      </c>
      <c r="I4573">
        <v>-28.711066960045301</v>
      </c>
      <c r="J4573">
        <v>-2.3585825296367902</v>
      </c>
      <c r="K4573">
        <v>0.82618572412327895</v>
      </c>
      <c r="L4573">
        <v>0.73497242969328402</v>
      </c>
      <c r="M4573">
        <v>33.867141185432502</v>
      </c>
      <c r="N4573">
        <v>0.91614222293886005</v>
      </c>
      <c r="O4573">
        <v>29.268292682926798</v>
      </c>
      <c r="P4573">
        <v>60.784313725490101</v>
      </c>
      <c r="Q4573">
        <v>8.2952095301134995E-2</v>
      </c>
    </row>
    <row r="4574" spans="1:17" hidden="1" x14ac:dyDescent="0.3">
      <c r="A4574" t="s">
        <v>9376</v>
      </c>
      <c r="B4574" t="s">
        <v>9377</v>
      </c>
      <c r="C4574" t="str">
        <f>IFERROR(VLOOKUP(Table1[[#This Row],[Ticker]],[1]!Table2[[Symbol]:[Industry]],2,FALSE),"-")</f>
        <v>-</v>
      </c>
      <c r="D4574" t="s">
        <v>1479</v>
      </c>
      <c r="E4574">
        <v>6.5418479999999999</v>
      </c>
      <c r="F4574">
        <v>14.19</v>
      </c>
      <c r="G4574">
        <v>2.8525775429410598</v>
      </c>
      <c r="H4574">
        <v>5.2970540675653899</v>
      </c>
      <c r="I4574">
        <v>12.6819178478188</v>
      </c>
      <c r="J4574">
        <v>3.73897844597295</v>
      </c>
      <c r="K4574">
        <v>11.570825335289401</v>
      </c>
      <c r="L4574">
        <v>10.834307738853999</v>
      </c>
      <c r="M4574">
        <v>58.124773332915197</v>
      </c>
      <c r="N4574">
        <v>0.78939464830782202</v>
      </c>
      <c r="O4574">
        <v>0</v>
      </c>
      <c r="P4574">
        <v>66.941176470588204</v>
      </c>
      <c r="Q4574">
        <v>8.2880360203503006E-2</v>
      </c>
    </row>
    <row r="4575" spans="1:17" hidden="1" x14ac:dyDescent="0.3">
      <c r="A4575" t="s">
        <v>9378</v>
      </c>
      <c r="B4575" t="s">
        <v>9379</v>
      </c>
      <c r="C4575" t="str">
        <f>IFERROR(VLOOKUP(Table1[[#This Row],[Ticker]],[1]!Table2[[Symbol]:[Industry]],2,FALSE),"-")</f>
        <v>-</v>
      </c>
      <c r="D4575" t="s">
        <v>303</v>
      </c>
      <c r="E4575">
        <v>6.5415489999999998</v>
      </c>
      <c r="F4575">
        <v>8.33</v>
      </c>
      <c r="G4575">
        <v>-27.805860554040098</v>
      </c>
      <c r="H4575">
        <v>-7.9070354386074397</v>
      </c>
      <c r="I4575">
        <v>-29.473262081996499</v>
      </c>
      <c r="J4575">
        <v>-10.1008189683946</v>
      </c>
      <c r="K4575">
        <v>9.1011710323842898</v>
      </c>
      <c r="L4575">
        <v>9.0599484888769304</v>
      </c>
      <c r="M4575">
        <v>33.486682293415498</v>
      </c>
      <c r="N4575">
        <v>0.53763440860214995</v>
      </c>
      <c r="O4575">
        <v>48.2593037214885</v>
      </c>
      <c r="P4575">
        <v>13.3333333333333</v>
      </c>
    </row>
    <row r="4576" spans="1:17" hidden="1" x14ac:dyDescent="0.3">
      <c r="A4576" t="s">
        <v>9380</v>
      </c>
      <c r="B4576" t="s">
        <v>9381</v>
      </c>
      <c r="C4576" t="str">
        <f>IFERROR(VLOOKUP(Table1[[#This Row],[Ticker]],[1]!Table2[[Symbol]:[Industry]],2,FALSE),"-")</f>
        <v>-</v>
      </c>
      <c r="D4576" t="s">
        <v>92</v>
      </c>
      <c r="E4576">
        <v>6.5189123999999996</v>
      </c>
      <c r="F4576">
        <v>28.9</v>
      </c>
      <c r="G4576">
        <v>321.79825511303397</v>
      </c>
      <c r="H4576">
        <v>-3.2598913988723299</v>
      </c>
      <c r="I4576">
        <v>177.49688796763701</v>
      </c>
      <c r="J4576">
        <v>-3.1988709989666799</v>
      </c>
      <c r="K4576">
        <v>26.3333368391168</v>
      </c>
      <c r="L4576">
        <v>15.787399984291699</v>
      </c>
      <c r="M4576">
        <v>35.610339604275197</v>
      </c>
      <c r="N4576">
        <v>2.3342868841272</v>
      </c>
      <c r="O4576">
        <v>19.896193771626301</v>
      </c>
      <c r="P4576">
        <v>402.60869565217303</v>
      </c>
      <c r="Q4576">
        <v>0.157851477535949</v>
      </c>
    </row>
    <row r="4577" spans="1:17" hidden="1" x14ac:dyDescent="0.3">
      <c r="A4577" t="s">
        <v>9382</v>
      </c>
      <c r="B4577" t="s">
        <v>9383</v>
      </c>
      <c r="C4577" t="str">
        <f>IFERROR(VLOOKUP(Table1[[#This Row],[Ticker]],[1]!Table2[[Symbol]:[Industry]],2,FALSE),"-")</f>
        <v>-</v>
      </c>
      <c r="D4577" t="s">
        <v>9384</v>
      </c>
      <c r="E4577">
        <v>6.5071713000000004</v>
      </c>
      <c r="F4577">
        <v>3.7</v>
      </c>
      <c r="G4577">
        <v>5.2722514633994804</v>
      </c>
      <c r="H4577">
        <v>4.4012594162738301</v>
      </c>
      <c r="I4577">
        <v>-22.543575210870401</v>
      </c>
      <c r="J4577">
        <v>6.9910109662981599</v>
      </c>
      <c r="K4577">
        <v>3.73381153766125</v>
      </c>
      <c r="L4577">
        <v>3.64567678773117</v>
      </c>
      <c r="M4577">
        <v>55.0374155413068</v>
      </c>
      <c r="N4577">
        <v>1.5221677236473801</v>
      </c>
      <c r="O4577">
        <v>37.297297297297199</v>
      </c>
      <c r="P4577">
        <v>46.245059288537497</v>
      </c>
      <c r="Q4577">
        <v>8.7071959085796999E-2</v>
      </c>
    </row>
    <row r="4578" spans="1:17" hidden="1" x14ac:dyDescent="0.3">
      <c r="A4578" t="s">
        <v>9385</v>
      </c>
      <c r="B4578" t="s">
        <v>9386</v>
      </c>
      <c r="C4578" t="str">
        <f>IFERROR(VLOOKUP(Table1[[#This Row],[Ticker]],[1]!Table2[[Symbol]:[Industry]],2,FALSE),"-")</f>
        <v>-</v>
      </c>
      <c r="D4578" t="s">
        <v>5878</v>
      </c>
      <c r="E4578">
        <v>6.4843178000000004</v>
      </c>
      <c r="F4578">
        <v>10.28</v>
      </c>
      <c r="G4578">
        <v>-86.9309115536321</v>
      </c>
      <c r="H4578">
        <v>36.259829263547097</v>
      </c>
      <c r="I4578">
        <v>-56.212240668965499</v>
      </c>
      <c r="J4578">
        <v>7.2777633328198101</v>
      </c>
      <c r="K4578">
        <v>11.1289522343901</v>
      </c>
      <c r="L4578">
        <v>15.372354446550601</v>
      </c>
      <c r="M4578">
        <v>60.0064110920692</v>
      </c>
      <c r="N4578">
        <v>0.97830374753451599</v>
      </c>
      <c r="O4578">
        <v>149.90272373540799</v>
      </c>
      <c r="P4578">
        <v>34.379084967320203</v>
      </c>
      <c r="Q4578">
        <v>-3.1248338752652E-2</v>
      </c>
    </row>
    <row r="4579" spans="1:17" hidden="1" x14ac:dyDescent="0.3">
      <c r="A4579" t="s">
        <v>9387</v>
      </c>
      <c r="B4579" t="s">
        <v>9388</v>
      </c>
      <c r="C4579" t="str">
        <f>IFERROR(VLOOKUP(Table1[[#This Row],[Ticker]],[1]!Table2[[Symbol]:[Industry]],2,FALSE),"-")</f>
        <v>-</v>
      </c>
      <c r="D4579" t="s">
        <v>54</v>
      </c>
      <c r="E4579">
        <v>6.4169</v>
      </c>
      <c r="F4579">
        <v>18</v>
      </c>
      <c r="G4579">
        <v>72.710445776701505</v>
      </c>
      <c r="H4579">
        <v>-12.0432981289627</v>
      </c>
      <c r="I4579">
        <v>-14.016498921483899</v>
      </c>
      <c r="J4579">
        <v>-9.4680383806122794</v>
      </c>
      <c r="K4579">
        <v>17.985225495258302</v>
      </c>
      <c r="L4579">
        <v>16.240984264771001</v>
      </c>
      <c r="M4579">
        <v>35.111760718431398</v>
      </c>
      <c r="N4579">
        <v>1.83981552651806</v>
      </c>
      <c r="O4579">
        <v>58</v>
      </c>
      <c r="P4579">
        <v>102.474690663667</v>
      </c>
    </row>
    <row r="4580" spans="1:17" hidden="1" x14ac:dyDescent="0.3">
      <c r="A4580" t="s">
        <v>9389</v>
      </c>
      <c r="B4580" t="s">
        <v>9390</v>
      </c>
      <c r="C4580" t="str">
        <f>IFERROR(VLOOKUP(Table1[[#This Row],[Ticker]],[1]!Table2[[Symbol]:[Industry]],2,FALSE),"-")</f>
        <v>-</v>
      </c>
      <c r="D4580" t="s">
        <v>1616</v>
      </c>
      <c r="E4580">
        <v>6.4157999999999999</v>
      </c>
      <c r="F4580">
        <v>12.58</v>
      </c>
      <c r="G4580">
        <v>-29.7642448869654</v>
      </c>
      <c r="H4580">
        <v>-0.87578543860743996</v>
      </c>
      <c r="I4580">
        <v>-14.127733626712001</v>
      </c>
      <c r="J4580">
        <v>-1.1390703345148501</v>
      </c>
      <c r="K4580">
        <v>12.58</v>
      </c>
      <c r="L4580">
        <v>12.579999999999901</v>
      </c>
      <c r="M4580">
        <v>50</v>
      </c>
      <c r="O4580">
        <v>0</v>
      </c>
      <c r="P4580">
        <v>0</v>
      </c>
    </row>
    <row r="4581" spans="1:17" hidden="1" x14ac:dyDescent="0.3">
      <c r="A4581" t="s">
        <v>9391</v>
      </c>
      <c r="B4581" t="s">
        <v>9392</v>
      </c>
      <c r="C4581" t="str">
        <f>IFERROR(VLOOKUP(Table1[[#This Row],[Ticker]],[1]!Table2[[Symbol]:[Industry]],2,FALSE),"-")</f>
        <v>-</v>
      </c>
      <c r="D4581" t="s">
        <v>525</v>
      </c>
      <c r="E4581">
        <v>6.3666499999999999</v>
      </c>
      <c r="F4581">
        <v>2.33</v>
      </c>
      <c r="G4581">
        <v>-46.549959172679699</v>
      </c>
      <c r="H4581">
        <v>8.4379400515886296</v>
      </c>
      <c r="I4581">
        <v>-20.927733626712001</v>
      </c>
      <c r="J4581">
        <v>0.68741368374999001</v>
      </c>
      <c r="K4581">
        <v>2.2379232168212702</v>
      </c>
      <c r="L4581">
        <v>2.4662234096573901</v>
      </c>
      <c r="M4581">
        <v>45.522822151292701</v>
      </c>
      <c r="N4581">
        <v>0.96293618135211301</v>
      </c>
      <c r="O4581">
        <v>46.351931330472098</v>
      </c>
      <c r="P4581">
        <v>22.6315789473684</v>
      </c>
      <c r="Q4581">
        <v>-3.1101865086348001E-2</v>
      </c>
    </row>
    <row r="4582" spans="1:17" hidden="1" x14ac:dyDescent="0.3">
      <c r="A4582" t="s">
        <v>9393</v>
      </c>
      <c r="B4582" t="s">
        <v>9394</v>
      </c>
      <c r="C4582" t="str">
        <f>IFERROR(VLOOKUP(Table1[[#This Row],[Ticker]],[1]!Table2[[Symbol]:[Industry]],2,FALSE),"-")</f>
        <v>-</v>
      </c>
      <c r="D4582" t="s">
        <v>2598</v>
      </c>
      <c r="E4582">
        <v>6.3543479999999999</v>
      </c>
      <c r="F4582">
        <v>4.41</v>
      </c>
      <c r="G4582">
        <v>-13.4054058368335</v>
      </c>
      <c r="H4582">
        <v>6.8165222537002501</v>
      </c>
      <c r="I4582">
        <v>-7.8626733857481703</v>
      </c>
      <c r="J4582">
        <v>-5.9009750964196099</v>
      </c>
      <c r="K4582">
        <v>3.9221613769630901</v>
      </c>
      <c r="L4582">
        <v>3.9216373171277401</v>
      </c>
      <c r="M4582">
        <v>52.755044258704103</v>
      </c>
      <c r="N4582">
        <v>0.99210174262338102</v>
      </c>
      <c r="O4582">
        <v>24.7165532879818</v>
      </c>
      <c r="P4582">
        <v>54.736842105263101</v>
      </c>
      <c r="Q4582">
        <v>4.4611067529685001E-2</v>
      </c>
    </row>
    <row r="4583" spans="1:17" hidden="1" x14ac:dyDescent="0.3">
      <c r="A4583" t="s">
        <v>9395</v>
      </c>
      <c r="B4583" t="s">
        <v>9396</v>
      </c>
      <c r="C4583" t="str">
        <f>IFERROR(VLOOKUP(Table1[[#This Row],[Ticker]],[1]!Table2[[Symbol]:[Industry]],2,FALSE),"-")</f>
        <v>-</v>
      </c>
      <c r="D4583" t="s">
        <v>4631</v>
      </c>
      <c r="E4583">
        <v>6.3474000000000004</v>
      </c>
      <c r="F4583">
        <v>3.03</v>
      </c>
      <c r="G4583">
        <v>-25.281486266275799</v>
      </c>
      <c r="H4583">
        <v>-31.086558272331001</v>
      </c>
      <c r="I4583">
        <v>11.0788779435359</v>
      </c>
      <c r="J4583">
        <v>-8.5924864835831798</v>
      </c>
      <c r="K4583">
        <v>3.59485662890066</v>
      </c>
      <c r="L4583">
        <v>3.1606470593218998</v>
      </c>
      <c r="M4583">
        <v>7.0539734593484802</v>
      </c>
      <c r="N4583">
        <v>0.422439554995232</v>
      </c>
      <c r="O4583">
        <v>79.537953795379494</v>
      </c>
      <c r="P4583">
        <v>81.437125748502993</v>
      </c>
      <c r="Q4583">
        <v>5.7409040138384999E-2</v>
      </c>
    </row>
    <row r="4584" spans="1:17" hidden="1" x14ac:dyDescent="0.3">
      <c r="A4584" t="s">
        <v>9397</v>
      </c>
      <c r="B4584" t="s">
        <v>9398</v>
      </c>
      <c r="C4584" t="str">
        <f>IFERROR(VLOOKUP(Table1[[#This Row],[Ticker]],[1]!Table2[[Symbol]:[Industry]],2,FALSE),"-")</f>
        <v>-</v>
      </c>
      <c r="D4584" t="s">
        <v>1190</v>
      </c>
      <c r="E4584">
        <v>6.3434727999999998</v>
      </c>
      <c r="F4584">
        <v>5.49</v>
      </c>
      <c r="G4584">
        <v>147.508482385761</v>
      </c>
      <c r="H4584">
        <v>-23.5277191402649</v>
      </c>
      <c r="I4584">
        <v>23.1222663732879</v>
      </c>
      <c r="J4584">
        <v>0.49432349488623401</v>
      </c>
      <c r="K4584">
        <v>6.2991906748677797</v>
      </c>
      <c r="L4584">
        <v>4.8602499999999997</v>
      </c>
      <c r="M4584">
        <v>42.911025668295203</v>
      </c>
      <c r="N4584">
        <v>0.84785250703686899</v>
      </c>
      <c r="O4584">
        <v>87.613843351548198</v>
      </c>
      <c r="P4584">
        <v>190.47619047619</v>
      </c>
    </row>
    <row r="4585" spans="1:17" hidden="1" x14ac:dyDescent="0.3">
      <c r="A4585" t="s">
        <v>9399</v>
      </c>
      <c r="B4585" t="s">
        <v>9400</v>
      </c>
      <c r="C4585" t="str">
        <f>IFERROR(VLOOKUP(Table1[[#This Row],[Ticker]],[1]!Table2[[Symbol]:[Industry]],2,FALSE),"-")</f>
        <v>-</v>
      </c>
      <c r="D4585" t="s">
        <v>743</v>
      </c>
      <c r="E4585">
        <v>6.3247861439999999</v>
      </c>
      <c r="F4585">
        <v>95.59</v>
      </c>
      <c r="G4585">
        <v>26.9920686584592</v>
      </c>
      <c r="H4585">
        <v>-1.0006943591861699</v>
      </c>
      <c r="I4585">
        <v>1.8232610360730299</v>
      </c>
      <c r="J4585">
        <v>-0.26648833283276702</v>
      </c>
      <c r="K4585">
        <v>93.453567511411407</v>
      </c>
      <c r="L4585">
        <v>84.186502546873797</v>
      </c>
      <c r="M4585">
        <v>63.753004305415402</v>
      </c>
      <c r="N4585">
        <v>0.35908812222694397</v>
      </c>
      <c r="O4585">
        <v>4.71806674338319</v>
      </c>
      <c r="P4585">
        <v>57.739273927392702</v>
      </c>
    </row>
    <row r="4586" spans="1:17" hidden="1" x14ac:dyDescent="0.3">
      <c r="A4586" t="s">
        <v>9401</v>
      </c>
      <c r="B4586" t="s">
        <v>9402</v>
      </c>
      <c r="C4586" t="str">
        <f>IFERROR(VLOOKUP(Table1[[#This Row],[Ticker]],[1]!Table2[[Symbol]:[Industry]],2,FALSE),"-")</f>
        <v>-</v>
      </c>
      <c r="D4586" t="s">
        <v>402</v>
      </c>
      <c r="E4586">
        <v>6.3236907000000002</v>
      </c>
      <c r="F4586">
        <v>4.3</v>
      </c>
      <c r="G4586">
        <v>-63.610398733119297</v>
      </c>
      <c r="H4586">
        <v>40.033305470483398</v>
      </c>
      <c r="I4586">
        <v>-49.466079491373598</v>
      </c>
      <c r="J4586">
        <v>48.860929665485102</v>
      </c>
      <c r="K4586">
        <v>3.6244951167455501</v>
      </c>
      <c r="L4586">
        <v>4.7062432930521299</v>
      </c>
      <c r="M4586">
        <v>82.678107746620995</v>
      </c>
      <c r="N4586">
        <v>2.0178117048346</v>
      </c>
      <c r="O4586">
        <v>67.441860465116207</v>
      </c>
      <c r="P4586">
        <v>48.275862068965502</v>
      </c>
      <c r="Q4586">
        <v>-5.6441541405635003E-2</v>
      </c>
    </row>
    <row r="4587" spans="1:17" hidden="1" x14ac:dyDescent="0.3">
      <c r="A4587" t="s">
        <v>9403</v>
      </c>
      <c r="B4587" t="s">
        <v>9404</v>
      </c>
      <c r="C4587" t="str">
        <f>IFERROR(VLOOKUP(Table1[[#This Row],[Ticker]],[1]!Table2[[Symbol]:[Industry]],2,FALSE),"-")</f>
        <v>-</v>
      </c>
      <c r="D4587" t="s">
        <v>226</v>
      </c>
      <c r="E4587">
        <v>6.3066559499999997</v>
      </c>
      <c r="F4587">
        <v>6.6</v>
      </c>
      <c r="G4587">
        <v>-61.0142448869654</v>
      </c>
      <c r="K4587">
        <v>7.8976443621726604</v>
      </c>
      <c r="M4587">
        <v>24.8553728216223</v>
      </c>
      <c r="N4587">
        <v>1</v>
      </c>
      <c r="O4587">
        <v>45.454545454545404</v>
      </c>
      <c r="P4587">
        <v>4.7619047619047601</v>
      </c>
    </row>
    <row r="4588" spans="1:17" hidden="1" x14ac:dyDescent="0.3">
      <c r="A4588" t="s">
        <v>9405</v>
      </c>
      <c r="B4588" t="s">
        <v>9406</v>
      </c>
      <c r="C4588" t="str">
        <f>IFERROR(VLOOKUP(Table1[[#This Row],[Ticker]],[1]!Table2[[Symbol]:[Industry]],2,FALSE),"-")</f>
        <v>-</v>
      </c>
      <c r="D4588" t="s">
        <v>1616</v>
      </c>
      <c r="E4588">
        <v>6.2919999999999998</v>
      </c>
      <c r="F4588">
        <v>10.029999999999999</v>
      </c>
      <c r="G4588">
        <v>0.32654629331985702</v>
      </c>
      <c r="H4588">
        <v>-2.20405868338921</v>
      </c>
      <c r="I4588">
        <v>-32.715395964374302</v>
      </c>
      <c r="J4588">
        <v>-14.2551939769542</v>
      </c>
      <c r="K4588">
        <v>10.912011681055199</v>
      </c>
      <c r="L4588">
        <v>10.8338801547615</v>
      </c>
      <c r="M4588">
        <v>28.8808390822151</v>
      </c>
      <c r="N4588">
        <v>0.50825082508250796</v>
      </c>
      <c r="O4588">
        <v>56.131605184446599</v>
      </c>
      <c r="P4588">
        <v>33.733333333333299</v>
      </c>
      <c r="Q4588">
        <v>-0.11985919589134</v>
      </c>
    </row>
    <row r="4589" spans="1:17" hidden="1" x14ac:dyDescent="0.3">
      <c r="A4589" t="s">
        <v>9407</v>
      </c>
      <c r="B4589" t="s">
        <v>9408</v>
      </c>
      <c r="C4589" t="str">
        <f>IFERROR(VLOOKUP(Table1[[#This Row],[Ticker]],[1]!Table2[[Symbol]:[Industry]],2,FALSE),"-")</f>
        <v>-</v>
      </c>
      <c r="D4589" t="s">
        <v>528</v>
      </c>
      <c r="E4589">
        <v>6.2888099999999998</v>
      </c>
      <c r="F4589">
        <v>19</v>
      </c>
      <c r="G4589">
        <v>197.821962009586</v>
      </c>
      <c r="H4589">
        <v>33.8759876110379</v>
      </c>
      <c r="I4589">
        <v>24.6597024580213</v>
      </c>
      <c r="J4589">
        <v>1.9537131706397799</v>
      </c>
      <c r="K4589">
        <v>16.5493119497932</v>
      </c>
      <c r="L4589">
        <v>14.076367424034901</v>
      </c>
      <c r="M4589">
        <v>59.417423835043799</v>
      </c>
      <c r="N4589">
        <v>0.98073409654195598</v>
      </c>
      <c r="O4589">
        <v>9.5789473684210602</v>
      </c>
      <c r="P4589">
        <v>227.586206896551</v>
      </c>
    </row>
    <row r="4590" spans="1:17" hidden="1" x14ac:dyDescent="0.3">
      <c r="A4590" t="s">
        <v>9409</v>
      </c>
      <c r="B4590" t="s">
        <v>9410</v>
      </c>
      <c r="C4590" t="str">
        <f>IFERROR(VLOOKUP(Table1[[#This Row],[Ticker]],[1]!Table2[[Symbol]:[Industry]],2,FALSE),"-")</f>
        <v>-</v>
      </c>
      <c r="D4590" t="s">
        <v>3532</v>
      </c>
      <c r="E4590">
        <v>6.2643839999999997</v>
      </c>
      <c r="F4590">
        <v>9.7899999999999991</v>
      </c>
      <c r="G4590">
        <v>343.18261501641598</v>
      </c>
      <c r="H4590">
        <v>45.913205387080602</v>
      </c>
      <c r="I4590">
        <v>279.04495713633997</v>
      </c>
      <c r="J4590">
        <v>8.95267278475119</v>
      </c>
      <c r="K4590">
        <v>6.3901218707426404</v>
      </c>
      <c r="L4590">
        <v>3.2025050264230801</v>
      </c>
      <c r="M4590">
        <v>99.999277785297707</v>
      </c>
      <c r="N4590">
        <v>1.4816991927267</v>
      </c>
      <c r="O4590">
        <v>0</v>
      </c>
      <c r="P4590">
        <v>372.94685990338098</v>
      </c>
    </row>
    <row r="4591" spans="1:17" hidden="1" x14ac:dyDescent="0.3">
      <c r="A4591" t="s">
        <v>9411</v>
      </c>
      <c r="B4591" t="s">
        <v>9412</v>
      </c>
      <c r="C4591" t="str">
        <f>IFERROR(VLOOKUP(Table1[[#This Row],[Ticker]],[1]!Table2[[Symbol]:[Industry]],2,FALSE),"-")</f>
        <v>-</v>
      </c>
      <c r="D4591" t="s">
        <v>412</v>
      </c>
      <c r="E4591">
        <v>6.2</v>
      </c>
      <c r="F4591">
        <v>20.81</v>
      </c>
      <c r="G4591">
        <v>19.091262981417898</v>
      </c>
      <c r="H4591">
        <v>11.169032488563399</v>
      </c>
      <c r="I4591">
        <v>7.0720334088150301</v>
      </c>
      <c r="J4591">
        <v>6.27231527235947</v>
      </c>
      <c r="K4591">
        <v>18.7360238639444</v>
      </c>
      <c r="L4591">
        <v>18.046972680139199</v>
      </c>
      <c r="M4591">
        <v>70.716968068877307</v>
      </c>
      <c r="N4591">
        <v>0.60900194336479696</v>
      </c>
      <c r="O4591">
        <v>32.003844305622302</v>
      </c>
      <c r="P4591">
        <v>67.822580645161196</v>
      </c>
      <c r="Q4591">
        <v>4.4169319625662999E-2</v>
      </c>
    </row>
    <row r="4592" spans="1:17" hidden="1" x14ac:dyDescent="0.3">
      <c r="A4592" t="s">
        <v>9413</v>
      </c>
      <c r="B4592" t="s">
        <v>9414</v>
      </c>
      <c r="C4592" t="str">
        <f>IFERROR(VLOOKUP(Table1[[#This Row],[Ticker]],[1]!Table2[[Symbol]:[Industry]],2,FALSE),"-")</f>
        <v>-</v>
      </c>
      <c r="D4592" t="s">
        <v>743</v>
      </c>
      <c r="E4592">
        <v>6.1746908559999998</v>
      </c>
      <c r="F4592">
        <v>110.58</v>
      </c>
      <c r="G4592">
        <v>57.8821152012748</v>
      </c>
      <c r="H4592">
        <v>2.0953691827337001E-2</v>
      </c>
      <c r="I4592">
        <v>7.5759863820927196</v>
      </c>
      <c r="J4592">
        <v>1.0535902159438599</v>
      </c>
      <c r="K4592">
        <v>106.586668291489</v>
      </c>
      <c r="L4592">
        <v>93.401617109689596</v>
      </c>
      <c r="M4592">
        <v>67.7882302660921</v>
      </c>
      <c r="N4592">
        <v>0.77004748066421203</v>
      </c>
      <c r="O4592">
        <v>2.7400976668475199</v>
      </c>
      <c r="P4592">
        <v>88.896481038605998</v>
      </c>
    </row>
    <row r="4593" spans="1:17" hidden="1" x14ac:dyDescent="0.3">
      <c r="A4593" t="s">
        <v>9415</v>
      </c>
      <c r="B4593" t="s">
        <v>9416</v>
      </c>
      <c r="C4593" t="str">
        <f>IFERROR(VLOOKUP(Table1[[#This Row],[Ticker]],[1]!Table2[[Symbol]:[Industry]],2,FALSE),"-")</f>
        <v>-</v>
      </c>
      <c r="D4593" t="s">
        <v>380</v>
      </c>
      <c r="E4593">
        <v>6.1740000000000004</v>
      </c>
      <c r="F4593">
        <v>5.88</v>
      </c>
      <c r="G4593">
        <v>186.364787371099</v>
      </c>
      <c r="H4593">
        <v>19.616017840081</v>
      </c>
      <c r="I4593">
        <v>24.879358571869499</v>
      </c>
      <c r="J4593">
        <v>-5.99343926655368</v>
      </c>
      <c r="K4593">
        <v>5.2057665921444203</v>
      </c>
      <c r="L4593">
        <v>3.7414898498153999</v>
      </c>
      <c r="M4593">
        <v>30.664597844284401</v>
      </c>
      <c r="N4593">
        <v>9.77147360126083E-2</v>
      </c>
      <c r="O4593">
        <v>10.5442176870748</v>
      </c>
      <c r="P4593">
        <v>217.83783783783699</v>
      </c>
    </row>
    <row r="4594" spans="1:17" hidden="1" x14ac:dyDescent="0.3">
      <c r="A4594" t="s">
        <v>9417</v>
      </c>
      <c r="B4594" t="s">
        <v>9418</v>
      </c>
      <c r="C4594" t="str">
        <f>IFERROR(VLOOKUP(Table1[[#This Row],[Ticker]],[1]!Table2[[Symbol]:[Industry]],2,FALSE),"-")</f>
        <v>-</v>
      </c>
      <c r="D4594" t="s">
        <v>124</v>
      </c>
      <c r="E4594">
        <v>6.1733750000000001</v>
      </c>
      <c r="F4594">
        <v>1.29</v>
      </c>
      <c r="G4594">
        <v>54.521469398748799</v>
      </c>
      <c r="H4594">
        <v>-10.530957852400499</v>
      </c>
      <c r="I4594">
        <v>27.630508131529702</v>
      </c>
      <c r="J4594">
        <v>0.41131726238437399</v>
      </c>
      <c r="K4594">
        <v>1.4893944134457</v>
      </c>
      <c r="L4594">
        <v>1.3137731013980301</v>
      </c>
      <c r="M4594">
        <v>37.164358712534501</v>
      </c>
      <c r="N4594">
        <v>0.763265522587393</v>
      </c>
      <c r="O4594">
        <v>96.899224806201502</v>
      </c>
      <c r="P4594">
        <v>98.461538461538396</v>
      </c>
      <c r="Q4594">
        <v>3.5659686414413E-2</v>
      </c>
    </row>
    <row r="4595" spans="1:17" hidden="1" x14ac:dyDescent="0.3">
      <c r="A4595" t="s">
        <v>9419</v>
      </c>
      <c r="B4595" t="s">
        <v>9420</v>
      </c>
      <c r="C4595" t="str">
        <f>IFERROR(VLOOKUP(Table1[[#This Row],[Ticker]],[1]!Table2[[Symbol]:[Industry]],2,FALSE),"-")</f>
        <v>-</v>
      </c>
      <c r="D4595" t="s">
        <v>740</v>
      </c>
      <c r="E4595">
        <v>6.1664000000000003</v>
      </c>
      <c r="F4595">
        <v>7.1</v>
      </c>
      <c r="G4595">
        <v>-56.568368598305597</v>
      </c>
      <c r="H4595">
        <v>11.800270899420701</v>
      </c>
      <c r="I4595">
        <v>-35.238844737823101</v>
      </c>
      <c r="J4595">
        <v>-1.1390703345148501</v>
      </c>
      <c r="K4595">
        <v>7.5767983004417001</v>
      </c>
      <c r="L4595">
        <v>7.9321609971422298</v>
      </c>
      <c r="M4595">
        <v>60.033916283611802</v>
      </c>
      <c r="N4595">
        <v>1.9209039548022599</v>
      </c>
      <c r="O4595">
        <v>98.873239436619698</v>
      </c>
      <c r="P4595">
        <v>9.2307692307692193</v>
      </c>
      <c r="Q4595">
        <v>4.1551721278186002E-2</v>
      </c>
    </row>
    <row r="4596" spans="1:17" hidden="1" x14ac:dyDescent="0.3">
      <c r="A4596" t="s">
        <v>9421</v>
      </c>
      <c r="B4596" t="s">
        <v>9422</v>
      </c>
      <c r="C4596" t="str">
        <f>IFERROR(VLOOKUP(Table1[[#This Row],[Ticker]],[1]!Table2[[Symbol]:[Industry]],2,FALSE),"-")</f>
        <v>-</v>
      </c>
      <c r="D4596" t="s">
        <v>743</v>
      </c>
      <c r="E4596">
        <v>6.1661835759999999</v>
      </c>
      <c r="F4596">
        <v>37.19</v>
      </c>
      <c r="G4596">
        <v>37.758277635557</v>
      </c>
      <c r="H4596">
        <v>0.54653403622843399</v>
      </c>
      <c r="I4596">
        <v>9.4270836490354704</v>
      </c>
      <c r="J4596">
        <v>1.4903235210068599</v>
      </c>
      <c r="K4596">
        <v>36.0008548677786</v>
      </c>
      <c r="L4596">
        <v>31.9164226114653</v>
      </c>
      <c r="M4596">
        <v>46.0553371054271</v>
      </c>
      <c r="N4596">
        <v>0.33367978028401302</v>
      </c>
      <c r="O4596">
        <v>2.5544501210002801</v>
      </c>
      <c r="P4596">
        <v>70.988505747126396</v>
      </c>
    </row>
    <row r="4597" spans="1:17" hidden="1" x14ac:dyDescent="0.3">
      <c r="A4597" t="s">
        <v>9423</v>
      </c>
      <c r="B4597" t="s">
        <v>9424</v>
      </c>
      <c r="C4597" t="str">
        <f>IFERROR(VLOOKUP(Table1[[#This Row],[Ticker]],[1]!Table2[[Symbol]:[Industry]],2,FALSE),"-")</f>
        <v>-</v>
      </c>
      <c r="D4597" t="s">
        <v>1374</v>
      </c>
      <c r="E4597">
        <v>6.1592729000000004</v>
      </c>
      <c r="F4597">
        <v>10.67</v>
      </c>
      <c r="G4597">
        <v>34.389601266880597</v>
      </c>
      <c r="H4597">
        <v>-0.78569534851735201</v>
      </c>
      <c r="I4597">
        <v>-1.93004698107585</v>
      </c>
      <c r="J4597">
        <v>-7.6992049013777697</v>
      </c>
      <c r="K4597">
        <v>10.6835889390078</v>
      </c>
      <c r="L4597">
        <v>8.7963409717167806</v>
      </c>
      <c r="M4597">
        <v>44.597316541243202</v>
      </c>
      <c r="N4597">
        <v>0.79761670915417604</v>
      </c>
      <c r="O4597">
        <v>16.588566073102101</v>
      </c>
      <c r="P4597">
        <v>112.974051896207</v>
      </c>
      <c r="Q4597">
        <v>9.3965753610741998E-2</v>
      </c>
    </row>
    <row r="4598" spans="1:17" hidden="1" x14ac:dyDescent="0.3">
      <c r="A4598" t="s">
        <v>9425</v>
      </c>
      <c r="B4598" t="s">
        <v>9426</v>
      </c>
      <c r="C4598" t="str">
        <f>IFERROR(VLOOKUP(Table1[[#This Row],[Ticker]],[1]!Table2[[Symbol]:[Industry]],2,FALSE),"-")</f>
        <v>-</v>
      </c>
      <c r="D4598" t="s">
        <v>632</v>
      </c>
      <c r="E4598">
        <v>6.15</v>
      </c>
      <c r="F4598">
        <v>20.5</v>
      </c>
      <c r="G4598">
        <v>-91.208668434078504</v>
      </c>
      <c r="H4598">
        <v>-5.8804193589039997</v>
      </c>
      <c r="I4598">
        <v>-40.147221176333098</v>
      </c>
      <c r="J4598">
        <v>-1.1390703345148501</v>
      </c>
      <c r="K4598">
        <v>22.0794865520656</v>
      </c>
      <c r="L4598">
        <v>25.565104224153501</v>
      </c>
      <c r="M4598">
        <v>39.498160631907702</v>
      </c>
      <c r="N4598">
        <v>8.9939024390243899E-2</v>
      </c>
      <c r="O4598">
        <v>159.365853658536</v>
      </c>
      <c r="P4598">
        <v>53.673163418290798</v>
      </c>
    </row>
    <row r="4599" spans="1:17" hidden="1" x14ac:dyDescent="0.3">
      <c r="A4599" t="s">
        <v>9427</v>
      </c>
      <c r="B4599" t="s">
        <v>9428</v>
      </c>
      <c r="C4599" t="str">
        <f>IFERROR(VLOOKUP(Table1[[#This Row],[Ticker]],[1]!Table2[[Symbol]:[Industry]],2,FALSE),"-")</f>
        <v>-</v>
      </c>
      <c r="D4599" t="s">
        <v>632</v>
      </c>
      <c r="E4599">
        <v>6.1273799999999996</v>
      </c>
      <c r="F4599">
        <v>23.94</v>
      </c>
      <c r="G4599">
        <v>-17.369878689782301</v>
      </c>
      <c r="H4599">
        <v>-13.497144661908401</v>
      </c>
      <c r="I4599">
        <v>-20.282182862305898</v>
      </c>
      <c r="J4599">
        <v>-6.4022282292517003</v>
      </c>
      <c r="K4599">
        <v>24.881727690822999</v>
      </c>
      <c r="L4599">
        <v>25.6622896222859</v>
      </c>
      <c r="M4599">
        <v>34.102063172185098</v>
      </c>
      <c r="N4599">
        <v>2.3918887952931001</v>
      </c>
      <c r="O4599">
        <v>82.832080200501196</v>
      </c>
      <c r="P4599">
        <v>59.281437125748504</v>
      </c>
      <c r="Q4599">
        <v>-9.0679262968639998E-2</v>
      </c>
    </row>
    <row r="4600" spans="1:17" hidden="1" x14ac:dyDescent="0.3">
      <c r="A4600" t="s">
        <v>9429</v>
      </c>
      <c r="B4600" t="s">
        <v>9430</v>
      </c>
      <c r="C4600" t="str">
        <f>IFERROR(VLOOKUP(Table1[[#This Row],[Ticker]],[1]!Table2[[Symbol]:[Industry]],2,FALSE),"-")</f>
        <v>-</v>
      </c>
      <c r="D4600" t="s">
        <v>265</v>
      </c>
      <c r="E4600">
        <v>6.0733827380000003</v>
      </c>
      <c r="F4600">
        <v>7.9</v>
      </c>
      <c r="G4600">
        <v>54.8151943653709</v>
      </c>
      <c r="H4600">
        <v>-6.0219842690168104</v>
      </c>
      <c r="I4600">
        <v>-35.364024753332103</v>
      </c>
      <c r="J4600">
        <v>-11.0279592234037</v>
      </c>
      <c r="K4600">
        <v>8.9812048406020608</v>
      </c>
      <c r="L4600">
        <v>8.2709725927538695</v>
      </c>
      <c r="M4600">
        <v>30.516338953565899</v>
      </c>
      <c r="N4600">
        <v>0.59707684100370495</v>
      </c>
      <c r="O4600">
        <v>87.468354430379705</v>
      </c>
      <c r="P4600">
        <v>163.333333333333</v>
      </c>
      <c r="Q4600">
        <v>8.1990054529111997E-2</v>
      </c>
    </row>
    <row r="4601" spans="1:17" hidden="1" x14ac:dyDescent="0.3">
      <c r="A4601" t="s">
        <v>9431</v>
      </c>
      <c r="B4601" t="s">
        <v>9432</v>
      </c>
      <c r="C4601" t="str">
        <f>IFERROR(VLOOKUP(Table1[[#This Row],[Ticker]],[1]!Table2[[Symbol]:[Industry]],2,FALSE),"-")</f>
        <v>-</v>
      </c>
      <c r="D4601" t="s">
        <v>632</v>
      </c>
      <c r="E4601">
        <v>6.0566834900000002</v>
      </c>
      <c r="F4601">
        <v>13.7</v>
      </c>
      <c r="G4601">
        <v>24.1683393826974</v>
      </c>
      <c r="H4601">
        <v>3.3516198092059701</v>
      </c>
      <c r="I4601">
        <v>-6.9289855828935503</v>
      </c>
      <c r="J4601">
        <v>4.0079884890145596</v>
      </c>
      <c r="K4601">
        <v>13.730216858446299</v>
      </c>
      <c r="L4601">
        <v>12.920231306812701</v>
      </c>
      <c r="M4601">
        <v>68.481441891819998</v>
      </c>
      <c r="N4601">
        <v>4.4320268553801396</v>
      </c>
      <c r="O4601">
        <v>17.153284671532798</v>
      </c>
      <c r="P4601">
        <v>70.822942643391499</v>
      </c>
    </row>
    <row r="4602" spans="1:17" hidden="1" x14ac:dyDescent="0.3">
      <c r="A4602" t="s">
        <v>9433</v>
      </c>
      <c r="B4602" t="s">
        <v>9434</v>
      </c>
      <c r="C4602" t="str">
        <f>IFERROR(VLOOKUP(Table1[[#This Row],[Ticker]],[1]!Table2[[Symbol]:[Industry]],2,FALSE),"-")</f>
        <v>-</v>
      </c>
      <c r="D4602" t="s">
        <v>4452</v>
      </c>
      <c r="E4602">
        <v>6.0470550000000003</v>
      </c>
      <c r="F4602">
        <v>11.3</v>
      </c>
      <c r="G4602">
        <v>40.930619161372803</v>
      </c>
      <c r="H4602">
        <v>29.058425087708301</v>
      </c>
      <c r="I4602">
        <v>28.549034050055599</v>
      </c>
      <c r="J4602">
        <v>6.6862253888700298</v>
      </c>
      <c r="K4602">
        <v>9.7905045367234695</v>
      </c>
      <c r="L4602">
        <v>8.3568875610188798</v>
      </c>
      <c r="M4602">
        <v>59.764979545108503</v>
      </c>
      <c r="N4602">
        <v>2.0200157437759199</v>
      </c>
      <c r="O4602">
        <v>16.106194690265401</v>
      </c>
      <c r="P4602">
        <v>98.245614035087698</v>
      </c>
      <c r="Q4602">
        <v>5.5920611557604E-2</v>
      </c>
    </row>
    <row r="4603" spans="1:17" hidden="1" x14ac:dyDescent="0.3">
      <c r="A4603" t="s">
        <v>9435</v>
      </c>
      <c r="B4603" t="s">
        <v>9436</v>
      </c>
      <c r="C4603" t="str">
        <f>IFERROR(VLOOKUP(Table1[[#This Row],[Ticker]],[1]!Table2[[Symbol]:[Industry]],2,FALSE),"-")</f>
        <v>-</v>
      </c>
      <c r="D4603" t="s">
        <v>848</v>
      </c>
      <c r="E4603">
        <v>6.0468571799999999</v>
      </c>
      <c r="F4603">
        <v>129.53</v>
      </c>
      <c r="G4603">
        <v>-29.7642448869654</v>
      </c>
      <c r="H4603">
        <v>46.801973718682397</v>
      </c>
      <c r="I4603">
        <v>258.19189845147099</v>
      </c>
      <c r="J4603">
        <v>26.454269204217098</v>
      </c>
      <c r="K4603">
        <v>87.200880316470204</v>
      </c>
      <c r="M4603">
        <v>100</v>
      </c>
      <c r="N4603">
        <v>5.0833333333333304</v>
      </c>
      <c r="O4603">
        <v>0</v>
      </c>
    </row>
    <row r="4604" spans="1:17" hidden="1" x14ac:dyDescent="0.3">
      <c r="A4604" t="s">
        <v>9437</v>
      </c>
      <c r="B4604" t="s">
        <v>9438</v>
      </c>
      <c r="C4604" t="str">
        <f>IFERROR(VLOOKUP(Table1[[#This Row],[Ticker]],[1]!Table2[[Symbol]:[Industry]],2,FALSE),"-")</f>
        <v>-</v>
      </c>
      <c r="D4604" t="s">
        <v>1616</v>
      </c>
      <c r="E4604">
        <v>6.0148380000000001</v>
      </c>
      <c r="F4604">
        <v>10.9</v>
      </c>
      <c r="G4604">
        <v>27.5229124001918</v>
      </c>
      <c r="H4604">
        <v>-0.41495594551987602</v>
      </c>
      <c r="I4604">
        <v>10.5862251833566</v>
      </c>
      <c r="J4604">
        <v>9.0732653581039493</v>
      </c>
      <c r="K4604">
        <v>10.320800042333101</v>
      </c>
      <c r="L4604">
        <v>9.59034254144016</v>
      </c>
      <c r="M4604">
        <v>60.2497796351064</v>
      </c>
      <c r="N4604">
        <v>1.1038643574140501</v>
      </c>
      <c r="O4604">
        <v>18.8073394495412</v>
      </c>
      <c r="P4604">
        <v>72.741679873217095</v>
      </c>
      <c r="Q4604">
        <v>5.2627724030180997E-2</v>
      </c>
    </row>
    <row r="4605" spans="1:17" hidden="1" x14ac:dyDescent="0.3">
      <c r="A4605" t="s">
        <v>9439</v>
      </c>
      <c r="B4605" t="s">
        <v>9440</v>
      </c>
      <c r="C4605" t="str">
        <f>IFERROR(VLOOKUP(Table1[[#This Row],[Ticker]],[1]!Table2[[Symbol]:[Industry]],2,FALSE),"-")</f>
        <v>-</v>
      </c>
      <c r="D4605" t="s">
        <v>525</v>
      </c>
      <c r="E4605">
        <v>6.01</v>
      </c>
      <c r="F4605">
        <v>6.12</v>
      </c>
      <c r="G4605">
        <v>56.253992195101397</v>
      </c>
      <c r="H4605">
        <v>8.7957474081078697</v>
      </c>
      <c r="I4605">
        <v>-7.3214509041989402</v>
      </c>
      <c r="J4605">
        <v>-1.1390703345148501</v>
      </c>
      <c r="K4605">
        <v>6.0450945968394603</v>
      </c>
      <c r="L4605">
        <v>5.8255185447409401</v>
      </c>
      <c r="M4605">
        <v>51.860126991156903</v>
      </c>
      <c r="N4605">
        <v>1.83499847824803</v>
      </c>
      <c r="O4605">
        <v>45.424836601307099</v>
      </c>
      <c r="P4605">
        <v>102.649006622516</v>
      </c>
      <c r="Q4605">
        <v>0.11252187963124501</v>
      </c>
    </row>
    <row r="4606" spans="1:17" hidden="1" x14ac:dyDescent="0.3">
      <c r="A4606" t="s">
        <v>9441</v>
      </c>
      <c r="B4606" t="s">
        <v>9442</v>
      </c>
      <c r="C4606" t="str">
        <f>IFERROR(VLOOKUP(Table1[[#This Row],[Ticker]],[1]!Table2[[Symbol]:[Industry]],2,FALSE),"-")</f>
        <v>-</v>
      </c>
      <c r="D4606" t="s">
        <v>632</v>
      </c>
      <c r="E4606">
        <v>6.0069100000000004</v>
      </c>
      <c r="F4606">
        <v>69.31</v>
      </c>
      <c r="G4606">
        <v>-37.350911553632102</v>
      </c>
      <c r="H4606">
        <v>-6.5892549429639597</v>
      </c>
      <c r="I4606">
        <v>-16.508015316852799</v>
      </c>
      <c r="J4606">
        <v>7.0740444195835099</v>
      </c>
      <c r="K4606">
        <v>67.590554635387903</v>
      </c>
      <c r="L4606">
        <v>71.422494823612396</v>
      </c>
      <c r="M4606">
        <v>53.364742003526899</v>
      </c>
      <c r="N4606">
        <v>3.8554559597007101</v>
      </c>
      <c r="O4606">
        <v>39.085269080940698</v>
      </c>
      <c r="P4606">
        <v>25.334538878842601</v>
      </c>
      <c r="Q4606">
        <v>0.138243151210343</v>
      </c>
    </row>
    <row r="4607" spans="1:17" hidden="1" x14ac:dyDescent="0.3">
      <c r="A4607" t="s">
        <v>9443</v>
      </c>
      <c r="B4607" t="s">
        <v>9444</v>
      </c>
      <c r="C4607" t="str">
        <f>IFERROR(VLOOKUP(Table1[[#This Row],[Ticker]],[1]!Table2[[Symbol]:[Industry]],2,FALSE),"-")</f>
        <v>-</v>
      </c>
      <c r="D4607" t="s">
        <v>46</v>
      </c>
      <c r="E4607">
        <v>5.9916159999999996</v>
      </c>
      <c r="F4607">
        <v>13.6</v>
      </c>
      <c r="G4607">
        <v>96.149376375493006</v>
      </c>
      <c r="H4607">
        <v>-5.7708903337123401</v>
      </c>
      <c r="I4607">
        <v>-8.4556279546063493</v>
      </c>
      <c r="J4607">
        <v>-1.1390703345148501</v>
      </c>
      <c r="K4607">
        <v>12.7135245444726</v>
      </c>
      <c r="L4607">
        <v>10.442269342212001</v>
      </c>
      <c r="M4607">
        <v>1.82265070363327</v>
      </c>
      <c r="N4607">
        <v>4.7674704724409399E-3</v>
      </c>
      <c r="O4607">
        <v>5.7352941176470598</v>
      </c>
      <c r="P4607">
        <v>140.28268551236701</v>
      </c>
    </row>
    <row r="4608" spans="1:17" hidden="1" x14ac:dyDescent="0.3">
      <c r="A4608" t="s">
        <v>9445</v>
      </c>
      <c r="B4608" t="s">
        <v>9446</v>
      </c>
      <c r="C4608" t="str">
        <f>IFERROR(VLOOKUP(Table1[[#This Row],[Ticker]],[1]!Table2[[Symbol]:[Industry]],2,FALSE),"-")</f>
        <v>-</v>
      </c>
      <c r="D4608" t="s">
        <v>1616</v>
      </c>
      <c r="E4608">
        <v>5.9664219999999997</v>
      </c>
      <c r="F4608">
        <v>13.09</v>
      </c>
      <c r="G4608">
        <v>38.056267933547304</v>
      </c>
      <c r="H4608">
        <v>8.4809397075913804</v>
      </c>
      <c r="I4608">
        <v>-6.8326516594989002</v>
      </c>
      <c r="J4608">
        <v>-1.1390703345148501</v>
      </c>
      <c r="K4608">
        <v>12.162672198595301</v>
      </c>
      <c r="L4608">
        <v>11.336964232457399</v>
      </c>
      <c r="M4608">
        <v>67.075696083782205</v>
      </c>
      <c r="N4608">
        <v>0.23828125</v>
      </c>
      <c r="O4608">
        <v>22.230710466004499</v>
      </c>
      <c r="P4608">
        <v>67.820512820512803</v>
      </c>
    </row>
    <row r="4609" spans="1:17" hidden="1" x14ac:dyDescent="0.3">
      <c r="A4609" t="s">
        <v>9447</v>
      </c>
      <c r="B4609" t="s">
        <v>9448</v>
      </c>
      <c r="C4609" t="str">
        <f>IFERROR(VLOOKUP(Table1[[#This Row],[Ticker]],[1]!Table2[[Symbol]:[Industry]],2,FALSE),"-")</f>
        <v>-</v>
      </c>
      <c r="D4609" t="s">
        <v>5353</v>
      </c>
      <c r="E4609">
        <v>5.9465946000000001</v>
      </c>
      <c r="F4609">
        <v>19.72</v>
      </c>
      <c r="G4609">
        <v>-42.275336280044399</v>
      </c>
      <c r="H4609">
        <v>-11.151928489761801</v>
      </c>
      <c r="I4609">
        <v>-24.2871869296733</v>
      </c>
      <c r="J4609">
        <v>0.97324290608277797</v>
      </c>
      <c r="K4609">
        <v>21.175512429899499</v>
      </c>
      <c r="L4609">
        <v>20.806395527867998</v>
      </c>
      <c r="M4609">
        <v>58.171329093944799</v>
      </c>
      <c r="N4609">
        <v>1.51088701415552</v>
      </c>
      <c r="O4609">
        <v>41.075050709939099</v>
      </c>
      <c r="P4609">
        <v>34.791524265208402</v>
      </c>
      <c r="Q4609">
        <v>2.7715387053914999E-2</v>
      </c>
    </row>
    <row r="4610" spans="1:17" hidden="1" x14ac:dyDescent="0.3">
      <c r="A4610" t="s">
        <v>9449</v>
      </c>
      <c r="B4610" t="s">
        <v>9450</v>
      </c>
      <c r="C4610" t="str">
        <f>IFERROR(VLOOKUP(Table1[[#This Row],[Ticker]],[1]!Table2[[Symbol]:[Industry]],2,FALSE),"-")</f>
        <v>-</v>
      </c>
      <c r="D4610" t="s">
        <v>300</v>
      </c>
      <c r="E4610">
        <v>5.944928</v>
      </c>
      <c r="F4610">
        <v>3.54</v>
      </c>
      <c r="G4610">
        <v>41.250247866657702</v>
      </c>
      <c r="H4610">
        <v>1.4497959567413901</v>
      </c>
      <c r="I4610">
        <v>-10.3154169111695</v>
      </c>
      <c r="J4610">
        <v>9.5527535648562107</v>
      </c>
      <c r="K4610">
        <v>3.30314692161785</v>
      </c>
      <c r="L4610">
        <v>3.40887271673411</v>
      </c>
      <c r="M4610">
        <v>74.406919102601094</v>
      </c>
      <c r="N4610">
        <v>1.50203068949713</v>
      </c>
      <c r="O4610">
        <v>51.694915254237202</v>
      </c>
      <c r="P4610">
        <v>86.315789473684205</v>
      </c>
      <c r="Q4610">
        <v>1.7272180776762E-2</v>
      </c>
    </row>
    <row r="4611" spans="1:17" hidden="1" x14ac:dyDescent="0.3">
      <c r="A4611" t="s">
        <v>9451</v>
      </c>
      <c r="B4611" t="s">
        <v>9452</v>
      </c>
      <c r="C4611" t="str">
        <f>IFERROR(VLOOKUP(Table1[[#This Row],[Ticker]],[1]!Table2[[Symbol]:[Industry]],2,FALSE),"-")</f>
        <v>-</v>
      </c>
      <c r="D4611" t="s">
        <v>561</v>
      </c>
      <c r="E4611">
        <v>5.9425230000000004</v>
      </c>
      <c r="F4611">
        <v>18.170000000000002</v>
      </c>
      <c r="G4611">
        <v>339.74479904068301</v>
      </c>
      <c r="H4611">
        <v>18.916602104645101</v>
      </c>
      <c r="I4611">
        <v>126.85369873403</v>
      </c>
      <c r="J4611">
        <v>11.7031721687445</v>
      </c>
      <c r="K4611">
        <v>14.772361969959899</v>
      </c>
      <c r="L4611">
        <v>10.7898202243111</v>
      </c>
      <c r="M4611">
        <v>69.772790071561005</v>
      </c>
      <c r="N4611">
        <v>1.5144461158112199</v>
      </c>
      <c r="O4611">
        <v>0</v>
      </c>
      <c r="P4611">
        <v>369.50904392764801</v>
      </c>
    </row>
    <row r="4612" spans="1:17" hidden="1" x14ac:dyDescent="0.3">
      <c r="A4612" t="s">
        <v>9453</v>
      </c>
      <c r="B4612" t="s">
        <v>9454</v>
      </c>
      <c r="C4612" t="str">
        <f>IFERROR(VLOOKUP(Table1[[#This Row],[Ticker]],[1]!Table2[[Symbol]:[Industry]],2,FALSE),"-")</f>
        <v>-</v>
      </c>
      <c r="D4612" t="s">
        <v>21</v>
      </c>
      <c r="E4612">
        <v>5.8821053299999999</v>
      </c>
      <c r="F4612">
        <v>2.54</v>
      </c>
      <c r="G4612">
        <v>7.5330524103318197</v>
      </c>
      <c r="H4612">
        <v>14.578760015938</v>
      </c>
      <c r="I4612">
        <v>0.80439307012055705</v>
      </c>
      <c r="J4612">
        <v>3.8196073514355602</v>
      </c>
      <c r="K4612">
        <v>2.2624440559627099</v>
      </c>
      <c r="L4612">
        <v>1.9848817514822299</v>
      </c>
      <c r="M4612">
        <v>99.999811928189899</v>
      </c>
      <c r="N4612">
        <v>0.33522727272727199</v>
      </c>
      <c r="O4612">
        <v>0</v>
      </c>
      <c r="P4612">
        <v>44.318181818181799</v>
      </c>
    </row>
    <row r="4613" spans="1:17" hidden="1" x14ac:dyDescent="0.3">
      <c r="A4613" t="s">
        <v>9455</v>
      </c>
      <c r="B4613" t="s">
        <v>9456</v>
      </c>
      <c r="C4613" t="str">
        <f>IFERROR(VLOOKUP(Table1[[#This Row],[Ticker]],[1]!Table2[[Symbol]:[Industry]],2,FALSE),"-")</f>
        <v>-</v>
      </c>
      <c r="D4613" t="s">
        <v>92</v>
      </c>
      <c r="E4613">
        <v>5.8634399999999998</v>
      </c>
      <c r="F4613">
        <v>11.36</v>
      </c>
      <c r="G4613">
        <v>24.1652944084274</v>
      </c>
      <c r="H4613">
        <v>1.83196432796584</v>
      </c>
      <c r="I4613">
        <v>8.81598931701091</v>
      </c>
      <c r="J4613">
        <v>3.2252560411967299</v>
      </c>
      <c r="K4613">
        <v>10.318925467279801</v>
      </c>
      <c r="L4613">
        <v>9.0868162966817891</v>
      </c>
      <c r="M4613">
        <v>51.6660403068188</v>
      </c>
      <c r="N4613">
        <v>0.99326790209527405</v>
      </c>
      <c r="O4613">
        <v>10.0352112676056</v>
      </c>
      <c r="P4613">
        <v>76.124031007751896</v>
      </c>
      <c r="Q4613">
        <v>8.3278435419565006E-2</v>
      </c>
    </row>
    <row r="4614" spans="1:17" hidden="1" x14ac:dyDescent="0.3">
      <c r="A4614" t="s">
        <v>9457</v>
      </c>
      <c r="B4614" t="s">
        <v>9458</v>
      </c>
      <c r="C4614" t="str">
        <f>IFERROR(VLOOKUP(Table1[[#This Row],[Ticker]],[1]!Table2[[Symbol]:[Industry]],2,FALSE),"-")</f>
        <v>-</v>
      </c>
      <c r="D4614" t="s">
        <v>72</v>
      </c>
      <c r="E4614">
        <v>5.8632663999999997</v>
      </c>
      <c r="F4614">
        <v>6.33</v>
      </c>
      <c r="G4614">
        <v>3.2189483903454499</v>
      </c>
      <c r="H4614">
        <v>-11.7820834416796</v>
      </c>
      <c r="I4614">
        <v>-28.005284647120099</v>
      </c>
      <c r="J4614">
        <v>-9.0755782710227795</v>
      </c>
      <c r="K4614">
        <v>6.5781996036752197</v>
      </c>
      <c r="L4614">
        <v>6.6140056417306301</v>
      </c>
      <c r="M4614">
        <v>27.387793944336199</v>
      </c>
      <c r="N4614">
        <v>0.89637305474597395</v>
      </c>
      <c r="O4614">
        <v>72.195892575039494</v>
      </c>
      <c r="P4614">
        <v>42.247191011235898</v>
      </c>
      <c r="Q4614">
        <v>2.1113357481779998E-3</v>
      </c>
    </row>
    <row r="4615" spans="1:17" hidden="1" x14ac:dyDescent="0.3">
      <c r="A4615" t="s">
        <v>9459</v>
      </c>
      <c r="B4615" t="s">
        <v>9460</v>
      </c>
      <c r="C4615" t="str">
        <f>IFERROR(VLOOKUP(Table1[[#This Row],[Ticker]],[1]!Table2[[Symbol]:[Industry]],2,FALSE),"-")</f>
        <v>-</v>
      </c>
      <c r="D4615" t="s">
        <v>528</v>
      </c>
      <c r="E4615">
        <v>5.8460999999999999</v>
      </c>
      <c r="F4615">
        <v>30.75</v>
      </c>
      <c r="G4615">
        <v>46.959893044068998</v>
      </c>
      <c r="H4615">
        <v>26.4278239032184</v>
      </c>
      <c r="I4615">
        <v>7.4137683495725497</v>
      </c>
      <c r="J4615">
        <v>12.1640286828698</v>
      </c>
      <c r="K4615">
        <v>24.005140843264801</v>
      </c>
      <c r="L4615">
        <v>21.8670569677389</v>
      </c>
      <c r="M4615">
        <v>90.590390437352795</v>
      </c>
      <c r="N4615">
        <v>1.9887102742260401</v>
      </c>
      <c r="O4615">
        <v>2.34146341463414</v>
      </c>
      <c r="P4615">
        <v>100.325732899022</v>
      </c>
      <c r="Q4615">
        <v>0.157234605725635</v>
      </c>
    </row>
    <row r="4616" spans="1:17" hidden="1" x14ac:dyDescent="0.3">
      <c r="A4616" t="s">
        <v>9461</v>
      </c>
      <c r="B4616" t="s">
        <v>9462</v>
      </c>
      <c r="C4616" t="str">
        <f>IFERROR(VLOOKUP(Table1[[#This Row],[Ticker]],[1]!Table2[[Symbol]:[Industry]],2,FALSE),"-")</f>
        <v>-</v>
      </c>
      <c r="D4616" t="s">
        <v>735</v>
      </c>
      <c r="E4616">
        <v>5.8009500000000003</v>
      </c>
      <c r="F4616">
        <v>149</v>
      </c>
      <c r="G4616">
        <v>-15.412748340534099</v>
      </c>
      <c r="H4616">
        <v>-54.721939284761199</v>
      </c>
      <c r="I4616">
        <v>-78.215465610322497</v>
      </c>
      <c r="J4616">
        <v>-11.853356048800499</v>
      </c>
      <c r="K4616">
        <v>254.32556574612701</v>
      </c>
      <c r="L4616">
        <v>280.14619733453998</v>
      </c>
      <c r="M4616">
        <v>21.3195782431334</v>
      </c>
      <c r="N4616">
        <v>0.27972027972027902</v>
      </c>
      <c r="O4616">
        <v>224.69798657718101</v>
      </c>
      <c r="P4616">
        <v>14.571318723567799</v>
      </c>
    </row>
    <row r="4617" spans="1:17" hidden="1" x14ac:dyDescent="0.3">
      <c r="A4617" t="s">
        <v>9463</v>
      </c>
      <c r="B4617" t="s">
        <v>9464</v>
      </c>
      <c r="C4617" t="str">
        <f>IFERROR(VLOOKUP(Table1[[#This Row],[Ticker]],[1]!Table2[[Symbol]:[Industry]],2,FALSE),"-")</f>
        <v>-</v>
      </c>
      <c r="D4617" t="s">
        <v>139</v>
      </c>
      <c r="E4617">
        <v>5.7975000000000003</v>
      </c>
      <c r="F4617">
        <v>7.8</v>
      </c>
      <c r="G4617">
        <v>-91.881777669869706</v>
      </c>
      <c r="H4617">
        <v>-1.0049844050157</v>
      </c>
      <c r="I4617">
        <v>-54.127733626712001</v>
      </c>
      <c r="J4617">
        <v>-6.0591195350068601</v>
      </c>
      <c r="K4617">
        <v>8.10088774955452</v>
      </c>
      <c r="L4617">
        <v>10.8887390304298</v>
      </c>
      <c r="M4617">
        <v>22.257693289933499</v>
      </c>
      <c r="N4617">
        <v>6.0240963855421603E-2</v>
      </c>
      <c r="O4617">
        <v>187.94871794871699</v>
      </c>
      <c r="P4617">
        <v>23.4177215189873</v>
      </c>
    </row>
    <row r="4618" spans="1:17" hidden="1" x14ac:dyDescent="0.3">
      <c r="A4618" t="s">
        <v>9465</v>
      </c>
      <c r="B4618" t="s">
        <v>9466</v>
      </c>
      <c r="C4618" t="str">
        <f>IFERROR(VLOOKUP(Table1[[#This Row],[Ticker]],[1]!Table2[[Symbol]:[Industry]],2,FALSE),"-")</f>
        <v>-</v>
      </c>
      <c r="D4618" t="s">
        <v>127</v>
      </c>
      <c r="E4618">
        <v>5.7351999999999999</v>
      </c>
      <c r="F4618">
        <v>10.54</v>
      </c>
      <c r="G4618">
        <v>-5.4717920567768097</v>
      </c>
      <c r="H4618">
        <v>1.41429089727042</v>
      </c>
      <c r="I4618">
        <v>-15.6230607295157</v>
      </c>
      <c r="J4618">
        <v>-3.4180129051620698</v>
      </c>
      <c r="K4618">
        <v>10.610077666563001</v>
      </c>
      <c r="L4618">
        <v>10.2890381741125</v>
      </c>
      <c r="M4618">
        <v>48.358976691542999</v>
      </c>
      <c r="N4618">
        <v>0.77070833348344703</v>
      </c>
      <c r="O4618">
        <v>23.3396584440227</v>
      </c>
      <c r="P4618">
        <v>31.585518102371999</v>
      </c>
      <c r="Q4618">
        <v>2.0810037602614E-2</v>
      </c>
    </row>
    <row r="4619" spans="1:17" hidden="1" x14ac:dyDescent="0.3">
      <c r="A4619" t="s">
        <v>9467</v>
      </c>
      <c r="B4619" t="s">
        <v>9468</v>
      </c>
      <c r="C4619" t="str">
        <f>IFERROR(VLOOKUP(Table1[[#This Row],[Ticker]],[1]!Table2[[Symbol]:[Industry]],2,FALSE),"-")</f>
        <v>-</v>
      </c>
      <c r="D4619" t="s">
        <v>743</v>
      </c>
      <c r="E4619">
        <v>5.722810688</v>
      </c>
      <c r="F4619">
        <v>216.02</v>
      </c>
      <c r="G4619">
        <v>32.254805589296403</v>
      </c>
      <c r="H4619">
        <v>2.3342993826119298</v>
      </c>
      <c r="I4619">
        <v>10.436907129832701</v>
      </c>
      <c r="J4619">
        <v>1.71914001482197</v>
      </c>
      <c r="K4619">
        <v>208.28814203831499</v>
      </c>
      <c r="L4619">
        <v>183.05513793716901</v>
      </c>
      <c r="M4619">
        <v>41.480968958534298</v>
      </c>
      <c r="N4619">
        <v>0.50228740662872795</v>
      </c>
      <c r="O4619">
        <v>3.0923062679381399</v>
      </c>
      <c r="P4619">
        <v>66.169230769230694</v>
      </c>
    </row>
    <row r="4620" spans="1:17" hidden="1" x14ac:dyDescent="0.3">
      <c r="A4620" t="s">
        <v>9469</v>
      </c>
      <c r="B4620" t="s">
        <v>9470</v>
      </c>
      <c r="C4620" t="str">
        <f>IFERROR(VLOOKUP(Table1[[#This Row],[Ticker]],[1]!Table2[[Symbol]:[Industry]],2,FALSE),"-")</f>
        <v>-</v>
      </c>
      <c r="D4620" t="s">
        <v>743</v>
      </c>
      <c r="E4620">
        <v>5.7107817000000001</v>
      </c>
      <c r="F4620">
        <v>43.15</v>
      </c>
      <c r="G4620">
        <v>23.304219107358701</v>
      </c>
      <c r="H4620">
        <v>5.0354237838600504</v>
      </c>
      <c r="I4620">
        <v>6.7744798784715003</v>
      </c>
      <c r="J4620">
        <v>1.5482067166147599</v>
      </c>
      <c r="K4620">
        <v>40.028629702938197</v>
      </c>
      <c r="L4620">
        <v>35.574223554403702</v>
      </c>
      <c r="M4620">
        <v>46.348393818943599</v>
      </c>
      <c r="N4620">
        <v>1.0949280211257599</v>
      </c>
      <c r="O4620">
        <v>1.90034762456547</v>
      </c>
      <c r="P4620">
        <v>60.111317254174402</v>
      </c>
    </row>
    <row r="4621" spans="1:17" hidden="1" x14ac:dyDescent="0.3">
      <c r="A4621" t="s">
        <v>9471</v>
      </c>
      <c r="B4621" t="s">
        <v>9472</v>
      </c>
      <c r="C4621" t="str">
        <f>IFERROR(VLOOKUP(Table1[[#This Row],[Ticker]],[1]!Table2[[Symbol]:[Industry]],2,FALSE),"-")</f>
        <v>-</v>
      </c>
      <c r="D4621" t="s">
        <v>577</v>
      </c>
      <c r="E4621">
        <v>5.7</v>
      </c>
      <c r="F4621">
        <v>19</v>
      </c>
      <c r="G4621">
        <v>-10.865621607866601</v>
      </c>
      <c r="H4621">
        <v>11.8169784997081</v>
      </c>
      <c r="I4621">
        <v>-31.769692881154999</v>
      </c>
      <c r="J4621">
        <v>-1.1390703345148501</v>
      </c>
      <c r="K4621">
        <v>17.514327213155099</v>
      </c>
      <c r="L4621">
        <v>18.887335877248301</v>
      </c>
      <c r="M4621">
        <v>99.966183638035901</v>
      </c>
      <c r="N4621">
        <v>4.5564516129032198</v>
      </c>
      <c r="O4621">
        <v>21.421052631578899</v>
      </c>
      <c r="P4621">
        <v>18.8986232790988</v>
      </c>
    </row>
    <row r="4622" spans="1:17" hidden="1" x14ac:dyDescent="0.3">
      <c r="A4622" t="s">
        <v>9473</v>
      </c>
      <c r="B4622" t="s">
        <v>9474</v>
      </c>
      <c r="C4622" t="str">
        <f>IFERROR(VLOOKUP(Table1[[#This Row],[Ticker]],[1]!Table2[[Symbol]:[Industry]],2,FALSE),"-")</f>
        <v>-</v>
      </c>
      <c r="D4622" t="s">
        <v>54</v>
      </c>
      <c r="E4622">
        <v>5.69</v>
      </c>
      <c r="F4622">
        <v>5.81</v>
      </c>
      <c r="G4622">
        <v>26.4185508119592</v>
      </c>
      <c r="H4622">
        <v>-4.7609205737425597</v>
      </c>
      <c r="I4622">
        <v>2.07226637328796</v>
      </c>
      <c r="J4622">
        <v>2.12771732428733</v>
      </c>
      <c r="K4622">
        <v>5.8731178475229804</v>
      </c>
      <c r="L4622">
        <v>5.4180282381593496</v>
      </c>
      <c r="M4622">
        <v>48.330447820367901</v>
      </c>
      <c r="N4622">
        <v>0.76601796407185596</v>
      </c>
      <c r="O4622">
        <v>35.456110154905303</v>
      </c>
      <c r="P4622">
        <v>70.882352941176407</v>
      </c>
      <c r="Q4622">
        <v>4.3778401383480998E-2</v>
      </c>
    </row>
    <row r="4623" spans="1:17" hidden="1" x14ac:dyDescent="0.3">
      <c r="A4623" t="s">
        <v>9475</v>
      </c>
      <c r="B4623" t="s">
        <v>9476</v>
      </c>
      <c r="C4623" t="str">
        <f>IFERROR(VLOOKUP(Table1[[#This Row],[Ticker]],[1]!Table2[[Symbol]:[Industry]],2,FALSE),"-")</f>
        <v>-</v>
      </c>
      <c r="D4623" t="s">
        <v>412</v>
      </c>
      <c r="E4623">
        <v>5.6861370000000004</v>
      </c>
      <c r="F4623">
        <v>18.95</v>
      </c>
      <c r="G4623">
        <v>-29.7642448869654</v>
      </c>
      <c r="H4623">
        <v>-0.87578543860743996</v>
      </c>
      <c r="I4623">
        <v>-14.127733626712001</v>
      </c>
      <c r="J4623">
        <v>-1.1390703345148501</v>
      </c>
      <c r="K4623">
        <v>18.949999985314399</v>
      </c>
      <c r="L4623">
        <v>18.949419054076099</v>
      </c>
      <c r="M4623">
        <v>100</v>
      </c>
      <c r="O4623">
        <v>0</v>
      </c>
      <c r="P4623">
        <v>0</v>
      </c>
    </row>
    <row r="4624" spans="1:17" hidden="1" x14ac:dyDescent="0.3">
      <c r="A4624" t="s">
        <v>9477</v>
      </c>
      <c r="B4624" t="s">
        <v>9478</v>
      </c>
      <c r="C4624" t="str">
        <f>IFERROR(VLOOKUP(Table1[[#This Row],[Ticker]],[1]!Table2[[Symbol]:[Industry]],2,FALSE),"-")</f>
        <v>-</v>
      </c>
      <c r="D4624" t="s">
        <v>300</v>
      </c>
      <c r="E4624">
        <v>5.6821904700000001</v>
      </c>
      <c r="F4624">
        <v>3.4</v>
      </c>
      <c r="G4624">
        <v>-44.7642448869654</v>
      </c>
      <c r="H4624">
        <v>-9.2091187719407799</v>
      </c>
      <c r="I4624">
        <v>-51.397106320438901</v>
      </c>
      <c r="J4624">
        <v>-4.0802468051030898</v>
      </c>
      <c r="K4624">
        <v>3.5944235677508498</v>
      </c>
      <c r="L4624">
        <v>3.7392051095746499</v>
      </c>
      <c r="M4624">
        <v>35.861358764350598</v>
      </c>
      <c r="N4624">
        <v>0.53599222972428096</v>
      </c>
      <c r="O4624">
        <v>99.705882352941103</v>
      </c>
      <c r="P4624">
        <v>28.7878787878787</v>
      </c>
      <c r="Q4624">
        <v>5.7909842405506999E-2</v>
      </c>
    </row>
    <row r="4625" spans="1:17" hidden="1" x14ac:dyDescent="0.3">
      <c r="A4625" t="s">
        <v>9479</v>
      </c>
      <c r="B4625" t="s">
        <v>9480</v>
      </c>
      <c r="C4625" t="str">
        <f>IFERROR(VLOOKUP(Table1[[#This Row],[Ticker]],[1]!Table2[[Symbol]:[Industry]],2,FALSE),"-")</f>
        <v>-</v>
      </c>
      <c r="D4625" t="s">
        <v>743</v>
      </c>
      <c r="E4625">
        <v>5.6472677519999896</v>
      </c>
      <c r="F4625">
        <v>20.8</v>
      </c>
      <c r="G4625">
        <v>9.5010336429017794</v>
      </c>
      <c r="H4625">
        <v>5.58059701580361</v>
      </c>
      <c r="I4625">
        <v>1.2995693699583399</v>
      </c>
      <c r="J4625">
        <v>4.74328260666163</v>
      </c>
      <c r="K4625">
        <v>19.898416220131701</v>
      </c>
      <c r="L4625">
        <v>18.193277411874899</v>
      </c>
      <c r="M4625">
        <v>60.5497023931554</v>
      </c>
      <c r="N4625">
        <v>0.53246961679595795</v>
      </c>
      <c r="O4625">
        <v>4.3269230769230598</v>
      </c>
      <c r="P4625">
        <v>60</v>
      </c>
    </row>
    <row r="4626" spans="1:17" hidden="1" x14ac:dyDescent="0.3">
      <c r="A4626" t="s">
        <v>9481</v>
      </c>
      <c r="B4626" t="s">
        <v>9482</v>
      </c>
      <c r="C4626" t="str">
        <f>IFERROR(VLOOKUP(Table1[[#This Row],[Ticker]],[1]!Table2[[Symbol]:[Industry]],2,FALSE),"-")</f>
        <v>-</v>
      </c>
      <c r="D4626" t="s">
        <v>412</v>
      </c>
      <c r="E4626">
        <v>5.6326400000000003</v>
      </c>
      <c r="F4626">
        <v>13.53</v>
      </c>
      <c r="G4626">
        <v>7.3178219823354302</v>
      </c>
      <c r="H4626">
        <v>10.290060209996801</v>
      </c>
      <c r="I4626">
        <v>-35.919641141162899</v>
      </c>
      <c r="J4626">
        <v>6.3212471258026</v>
      </c>
      <c r="K4626">
        <v>12.7670337054602</v>
      </c>
      <c r="L4626">
        <v>13.6038491815954</v>
      </c>
      <c r="M4626">
        <v>66.306914479397193</v>
      </c>
      <c r="N4626">
        <v>0.83069462273570105</v>
      </c>
      <c r="O4626">
        <v>72.727272727272705</v>
      </c>
      <c r="P4626">
        <v>51.511758118701003</v>
      </c>
      <c r="Q4626">
        <v>7.4194026138381997E-2</v>
      </c>
    </row>
    <row r="4627" spans="1:17" hidden="1" x14ac:dyDescent="0.3">
      <c r="A4627" t="s">
        <v>9483</v>
      </c>
      <c r="B4627" t="s">
        <v>9484</v>
      </c>
      <c r="C4627" t="str">
        <f>IFERROR(VLOOKUP(Table1[[#This Row],[Ticker]],[1]!Table2[[Symbol]:[Industry]],2,FALSE),"-")</f>
        <v>-</v>
      </c>
      <c r="D4627" t="s">
        <v>139</v>
      </c>
      <c r="E4627">
        <v>5.5860000000000003</v>
      </c>
      <c r="F4627">
        <v>18.989999999999998</v>
      </c>
      <c r="G4627">
        <v>150.73797077034601</v>
      </c>
      <c r="H4627">
        <v>15.7178275858133</v>
      </c>
      <c r="I4627">
        <v>-48.3728859812826</v>
      </c>
      <c r="J4627">
        <v>-2.0438068965159002</v>
      </c>
      <c r="K4627">
        <v>17.758465534010401</v>
      </c>
      <c r="L4627">
        <v>15.874358251924299</v>
      </c>
      <c r="M4627">
        <v>43.753014300826798</v>
      </c>
      <c r="N4627">
        <v>0.88554756761984499</v>
      </c>
      <c r="O4627">
        <v>77.935755660874094</v>
      </c>
      <c r="P4627">
        <v>195.794392523364</v>
      </c>
    </row>
    <row r="4628" spans="1:17" hidden="1" x14ac:dyDescent="0.3">
      <c r="A4628" t="s">
        <v>9485</v>
      </c>
      <c r="B4628" t="s">
        <v>9486</v>
      </c>
      <c r="C4628" t="str">
        <f>IFERROR(VLOOKUP(Table1[[#This Row],[Ticker]],[1]!Table2[[Symbol]:[Industry]],2,FALSE),"-")</f>
        <v>-</v>
      </c>
      <c r="D4628" t="s">
        <v>632</v>
      </c>
      <c r="E4628">
        <v>5.5706210450000002</v>
      </c>
      <c r="F4628">
        <v>1.05</v>
      </c>
      <c r="G4628">
        <v>-5.5931859894901201</v>
      </c>
      <c r="H4628">
        <v>-1.87035303188851</v>
      </c>
      <c r="I4628">
        <v>-12.2495918825592</v>
      </c>
      <c r="J4628">
        <v>1.0670674632677399</v>
      </c>
      <c r="K4628">
        <v>0.87095729667658806</v>
      </c>
      <c r="L4628">
        <v>0.71054764949087601</v>
      </c>
      <c r="M4628">
        <v>93.6507375906683</v>
      </c>
      <c r="N4628">
        <v>1</v>
      </c>
      <c r="Q4628">
        <v>2.6574399778243E-2</v>
      </c>
    </row>
    <row r="4629" spans="1:17" hidden="1" x14ac:dyDescent="0.3">
      <c r="A4629" t="s">
        <v>9487</v>
      </c>
      <c r="B4629" t="s">
        <v>9488</v>
      </c>
      <c r="C4629" t="str">
        <f>IFERROR(VLOOKUP(Table1[[#This Row],[Ticker]],[1]!Table2[[Symbol]:[Industry]],2,FALSE),"-")</f>
        <v>-</v>
      </c>
      <c r="E4629">
        <v>5.5654162349999998</v>
      </c>
      <c r="F4629">
        <v>5.3</v>
      </c>
      <c r="G4629">
        <v>-3.27259810892253</v>
      </c>
      <c r="H4629">
        <v>3.84119569346803</v>
      </c>
      <c r="I4629">
        <v>-11.215112267488699</v>
      </c>
      <c r="J4629">
        <v>2.5992474224944901</v>
      </c>
      <c r="K4629">
        <v>5.2315508593039599</v>
      </c>
      <c r="L4629">
        <v>4.9881773379000203</v>
      </c>
      <c r="M4629">
        <v>68.842658121361097</v>
      </c>
      <c r="N4629">
        <v>1.90656895846477</v>
      </c>
      <c r="O4629">
        <v>19.0566037735849</v>
      </c>
      <c r="P4629">
        <v>47.2222222222222</v>
      </c>
      <c r="Q4629">
        <v>-3.6540602060621999E-2</v>
      </c>
    </row>
    <row r="4630" spans="1:17" hidden="1" x14ac:dyDescent="0.3">
      <c r="A4630" t="s">
        <v>9489</v>
      </c>
      <c r="B4630" t="s">
        <v>9490</v>
      </c>
      <c r="C4630" t="str">
        <f>IFERROR(VLOOKUP(Table1[[#This Row],[Ticker]],[1]!Table2[[Symbol]:[Industry]],2,FALSE),"-")</f>
        <v>-</v>
      </c>
      <c r="D4630" t="s">
        <v>92</v>
      </c>
      <c r="E4630">
        <v>5.5353750000000002</v>
      </c>
      <c r="F4630">
        <v>4.3499999999999996</v>
      </c>
      <c r="G4630">
        <v>-106.377148112771</v>
      </c>
      <c r="I4630">
        <v>-27.127733626712001</v>
      </c>
      <c r="K4630">
        <v>17.265326357059401</v>
      </c>
      <c r="L4630">
        <v>64.568764294626902</v>
      </c>
      <c r="M4630">
        <v>49.458628392849597</v>
      </c>
      <c r="N4630">
        <v>1</v>
      </c>
      <c r="O4630">
        <v>327.586206896551</v>
      </c>
      <c r="P4630">
        <v>10.126582278480999</v>
      </c>
    </row>
    <row r="4631" spans="1:17" hidden="1" x14ac:dyDescent="0.3">
      <c r="A4631" t="s">
        <v>9491</v>
      </c>
      <c r="B4631" t="s">
        <v>9492</v>
      </c>
      <c r="C4631" t="str">
        <f>IFERROR(VLOOKUP(Table1[[#This Row],[Ticker]],[1]!Table2[[Symbol]:[Industry]],2,FALSE),"-")</f>
        <v>-</v>
      </c>
      <c r="D4631" t="s">
        <v>359</v>
      </c>
      <c r="E4631">
        <v>5.5106856000000004</v>
      </c>
      <c r="F4631">
        <v>13.35</v>
      </c>
      <c r="G4631">
        <v>62.876447753727099</v>
      </c>
      <c r="H4631">
        <v>23.221775537002301</v>
      </c>
      <c r="I4631">
        <v>29.2664661584651</v>
      </c>
      <c r="J4631">
        <v>11.5270058390901</v>
      </c>
      <c r="K4631">
        <v>10.4956290112322</v>
      </c>
      <c r="L4631">
        <v>9.3360801119592001</v>
      </c>
      <c r="M4631">
        <v>90.821991164852506</v>
      </c>
      <c r="N4631">
        <v>3.49083397882778</v>
      </c>
      <c r="O4631">
        <v>0</v>
      </c>
      <c r="P4631">
        <v>92.640692640692606</v>
      </c>
    </row>
    <row r="4632" spans="1:17" hidden="1" x14ac:dyDescent="0.3">
      <c r="A4632" t="s">
        <v>9493</v>
      </c>
      <c r="B4632" t="s">
        <v>9494</v>
      </c>
      <c r="C4632" t="str">
        <f>IFERROR(VLOOKUP(Table1[[#This Row],[Ticker]],[1]!Table2[[Symbol]:[Industry]],2,FALSE),"-")</f>
        <v>-</v>
      </c>
      <c r="D4632" t="s">
        <v>412</v>
      </c>
      <c r="E4632">
        <v>5.508</v>
      </c>
      <c r="F4632">
        <v>15.65</v>
      </c>
      <c r="G4632">
        <v>-36.720249643208</v>
      </c>
      <c r="H4632">
        <v>5.3742145613925603</v>
      </c>
      <c r="I4632">
        <v>-24.236866309078401</v>
      </c>
      <c r="J4632">
        <v>0.86092966548515304</v>
      </c>
      <c r="K4632">
        <v>15.682853250495199</v>
      </c>
      <c r="L4632">
        <v>16.712055578506501</v>
      </c>
      <c r="M4632">
        <v>46.1311598814519</v>
      </c>
      <c r="N4632">
        <v>1.2755857007110301</v>
      </c>
      <c r="O4632">
        <v>31.9488817891373</v>
      </c>
      <c r="P4632">
        <v>10.914245216158699</v>
      </c>
      <c r="Q4632">
        <v>2.0481846665817999E-2</v>
      </c>
    </row>
    <row r="4633" spans="1:17" hidden="1" x14ac:dyDescent="0.3">
      <c r="A4633" t="s">
        <v>9495</v>
      </c>
      <c r="B4633" t="s">
        <v>9496</v>
      </c>
      <c r="C4633" t="str">
        <f>IFERROR(VLOOKUP(Table1[[#This Row],[Ticker]],[1]!Table2[[Symbol]:[Industry]],2,FALSE),"-")</f>
        <v>-</v>
      </c>
      <c r="D4633" t="s">
        <v>72</v>
      </c>
      <c r="E4633">
        <v>5.4947808</v>
      </c>
      <c r="F4633">
        <v>5.5</v>
      </c>
      <c r="G4633">
        <v>-31.549959172679699</v>
      </c>
      <c r="H4633">
        <v>0.42775273643911899</v>
      </c>
      <c r="I4633">
        <v>-28.7240069186375</v>
      </c>
      <c r="J4633">
        <v>-8.9356805040063705</v>
      </c>
      <c r="K4633">
        <v>5.5850932243599898</v>
      </c>
      <c r="L4633">
        <v>5.8688146448346199</v>
      </c>
      <c r="M4633">
        <v>41.013112032667301</v>
      </c>
      <c r="N4633">
        <v>1.1649140376524201</v>
      </c>
      <c r="O4633">
        <v>32</v>
      </c>
      <c r="P4633">
        <v>12.2448979591836</v>
      </c>
      <c r="Q4633">
        <v>-2.7508564512735999E-2</v>
      </c>
    </row>
    <row r="4634" spans="1:17" hidden="1" x14ac:dyDescent="0.3">
      <c r="A4634" t="s">
        <v>9497</v>
      </c>
      <c r="B4634" t="s">
        <v>9498</v>
      </c>
      <c r="C4634" t="str">
        <f>IFERROR(VLOOKUP(Table1[[#This Row],[Ticker]],[1]!Table2[[Symbol]:[Industry]],2,FALSE),"-")</f>
        <v>-</v>
      </c>
      <c r="D4634" t="s">
        <v>528</v>
      </c>
      <c r="E4634">
        <v>5.4878999999999998</v>
      </c>
      <c r="F4634">
        <v>16.63</v>
      </c>
      <c r="G4634">
        <v>-39.481943041145698</v>
      </c>
      <c r="H4634">
        <v>-0.87578543860743996</v>
      </c>
      <c r="I4634">
        <v>-14.127733626712001</v>
      </c>
      <c r="J4634">
        <v>-1.1390703345148501</v>
      </c>
      <c r="K4634">
        <v>16.632173426898198</v>
      </c>
      <c r="L4634">
        <v>16.713894074244799</v>
      </c>
      <c r="M4634">
        <v>2.3131596830000001E-6</v>
      </c>
      <c r="O4634">
        <v>16.295850871918201</v>
      </c>
      <c r="P4634">
        <v>0</v>
      </c>
    </row>
    <row r="4635" spans="1:17" hidden="1" x14ac:dyDescent="0.3">
      <c r="A4635" t="s">
        <v>9499</v>
      </c>
      <c r="B4635" t="s">
        <v>9500</v>
      </c>
      <c r="C4635" t="str">
        <f>IFERROR(VLOOKUP(Table1[[#This Row],[Ticker]],[1]!Table2[[Symbol]:[Industry]],2,FALSE),"-")</f>
        <v>-</v>
      </c>
      <c r="D4635" t="s">
        <v>46</v>
      </c>
      <c r="E4635">
        <v>5.4826199999999998</v>
      </c>
      <c r="F4635">
        <v>2.34</v>
      </c>
      <c r="G4635">
        <v>55.950040827320201</v>
      </c>
      <c r="H4635">
        <v>29.8504715446327</v>
      </c>
      <c r="I4635">
        <v>5.8722663732879701</v>
      </c>
      <c r="J4635">
        <v>6.6950310479736199</v>
      </c>
      <c r="K4635">
        <v>1.88922929710275</v>
      </c>
      <c r="L4635">
        <v>1.6852784944172501</v>
      </c>
      <c r="M4635">
        <v>68.874164712678095</v>
      </c>
      <c r="N4635">
        <v>1.37088972040933</v>
      </c>
      <c r="O4635">
        <v>4.7008547008547001</v>
      </c>
      <c r="P4635">
        <v>105.263157894736</v>
      </c>
      <c r="Q4635">
        <v>5.9551847419604002E-2</v>
      </c>
    </row>
    <row r="4636" spans="1:17" hidden="1" x14ac:dyDescent="0.3">
      <c r="A4636" t="s">
        <v>9501</v>
      </c>
      <c r="B4636" t="s">
        <v>9502</v>
      </c>
      <c r="C4636" t="str">
        <f>IFERROR(VLOOKUP(Table1[[#This Row],[Ticker]],[1]!Table2[[Symbol]:[Industry]],2,FALSE),"-")</f>
        <v>-</v>
      </c>
      <c r="D4636" t="s">
        <v>72</v>
      </c>
      <c r="E4636">
        <v>5.4778140000000004</v>
      </c>
      <c r="F4636">
        <v>18.75</v>
      </c>
      <c r="G4636">
        <v>-36.712135705823997</v>
      </c>
      <c r="H4636">
        <v>-11.519349795043</v>
      </c>
      <c r="I4636">
        <v>-23.548023481784401</v>
      </c>
      <c r="J4636">
        <v>-2.9345001495311598</v>
      </c>
      <c r="K4636">
        <v>19.574364202166201</v>
      </c>
      <c r="L4636">
        <v>19.1655128993972</v>
      </c>
      <c r="M4636">
        <v>36.921446541692397</v>
      </c>
      <c r="N4636">
        <v>0.27965416433414098</v>
      </c>
      <c r="O4636">
        <v>38.613333333333301</v>
      </c>
      <c r="P4636">
        <v>44.230769230769198</v>
      </c>
      <c r="Q4636">
        <v>6.6059135830884005E-2</v>
      </c>
    </row>
    <row r="4637" spans="1:17" hidden="1" x14ac:dyDescent="0.3">
      <c r="A4637" t="s">
        <v>9503</v>
      </c>
      <c r="B4637" t="s">
        <v>9504</v>
      </c>
      <c r="C4637" t="str">
        <f>IFERROR(VLOOKUP(Table1[[#This Row],[Ticker]],[1]!Table2[[Symbol]:[Industry]],2,FALSE),"-")</f>
        <v>-</v>
      </c>
      <c r="D4637" t="s">
        <v>51</v>
      </c>
      <c r="E4637">
        <v>5.4767999999999999</v>
      </c>
      <c r="F4637">
        <v>26.08</v>
      </c>
      <c r="G4637">
        <v>-33.171652294372798</v>
      </c>
      <c r="H4637">
        <v>-8.6225134187984604</v>
      </c>
      <c r="I4637">
        <v>-44.766031499052403</v>
      </c>
      <c r="J4637">
        <v>-1.1390703345148501</v>
      </c>
      <c r="K4637">
        <v>27.713012722369399</v>
      </c>
      <c r="L4637">
        <v>28.8964689769175</v>
      </c>
      <c r="M4637">
        <v>41.5105210993245</v>
      </c>
      <c r="N4637">
        <v>0.77500000000000002</v>
      </c>
      <c r="O4637">
        <v>68.098159509202404</v>
      </c>
      <c r="P4637">
        <v>4.9919484702093397</v>
      </c>
    </row>
    <row r="4638" spans="1:17" hidden="1" x14ac:dyDescent="0.3">
      <c r="A4638" t="s">
        <v>9505</v>
      </c>
      <c r="B4638" t="s">
        <v>9506</v>
      </c>
      <c r="C4638" t="str">
        <f>IFERROR(VLOOKUP(Table1[[#This Row],[Ticker]],[1]!Table2[[Symbol]:[Industry]],2,FALSE),"-")</f>
        <v>-</v>
      </c>
      <c r="D4638" t="s">
        <v>412</v>
      </c>
      <c r="E4638">
        <v>5.4377129789999996</v>
      </c>
      <c r="F4638">
        <v>35.130000000000003</v>
      </c>
      <c r="G4638">
        <v>271.263152373308</v>
      </c>
      <c r="H4638">
        <v>13.853149897773999</v>
      </c>
      <c r="I4638">
        <v>286.899663633562</v>
      </c>
      <c r="J4638">
        <v>0.83480484690749801</v>
      </c>
      <c r="K4638">
        <v>29.443351990872301</v>
      </c>
      <c r="M4638">
        <v>100</v>
      </c>
      <c r="N4638">
        <v>5.5670103092783502E-2</v>
      </c>
      <c r="O4638">
        <v>0</v>
      </c>
      <c r="P4638">
        <v>301.02739726027397</v>
      </c>
    </row>
    <row r="4639" spans="1:17" hidden="1" x14ac:dyDescent="0.3">
      <c r="A4639" t="s">
        <v>9507</v>
      </c>
      <c r="B4639" t="s">
        <v>9508</v>
      </c>
      <c r="C4639" t="str">
        <f>IFERROR(VLOOKUP(Table1[[#This Row],[Ticker]],[1]!Table2[[Symbol]:[Industry]],2,FALSE),"-")</f>
        <v>-</v>
      </c>
      <c r="D4639" t="s">
        <v>139</v>
      </c>
      <c r="E4639">
        <v>5.4256384000000004</v>
      </c>
      <c r="F4639">
        <v>7.6</v>
      </c>
      <c r="G4639">
        <v>-0.51254420669337297</v>
      </c>
      <c r="H4639">
        <v>-3.1576646332383098</v>
      </c>
      <c r="I4639">
        <v>-37.360056859035197</v>
      </c>
      <c r="J4639">
        <v>-2.09145128689579</v>
      </c>
      <c r="K4639">
        <v>7.3401407177011997</v>
      </c>
      <c r="L4639">
        <v>7.2540194221154204</v>
      </c>
      <c r="M4639">
        <v>52.560297034050201</v>
      </c>
      <c r="N4639">
        <v>1.4960512321513399</v>
      </c>
      <c r="O4639">
        <v>47.5</v>
      </c>
      <c r="P4639">
        <v>94.871794871794805</v>
      </c>
      <c r="Q4639">
        <v>8.2567576107650004E-2</v>
      </c>
    </row>
    <row r="4640" spans="1:17" hidden="1" x14ac:dyDescent="0.3">
      <c r="A4640" t="s">
        <v>9509</v>
      </c>
      <c r="B4640" t="s">
        <v>9510</v>
      </c>
      <c r="C4640" t="str">
        <f>IFERROR(VLOOKUP(Table1[[#This Row],[Ticker]],[1]!Table2[[Symbol]:[Industry]],2,FALSE),"-")</f>
        <v>-</v>
      </c>
      <c r="D4640" t="s">
        <v>21</v>
      </c>
      <c r="E4640">
        <v>5.4142000000000001</v>
      </c>
      <c r="F4640">
        <v>24.5</v>
      </c>
      <c r="G4640">
        <v>66.2357551130345</v>
      </c>
      <c r="H4640">
        <v>-4.7429729386074397</v>
      </c>
      <c r="I4640">
        <v>26.920049908118099</v>
      </c>
      <c r="J4640">
        <v>-2.5017957854166499</v>
      </c>
      <c r="K4640">
        <v>26.394724989105601</v>
      </c>
      <c r="L4640">
        <v>23.9280362396646</v>
      </c>
      <c r="M4640">
        <v>34.587568082189698</v>
      </c>
      <c r="N4640">
        <v>0.88366928900103903</v>
      </c>
      <c r="O4640">
        <v>56.408163265306101</v>
      </c>
      <c r="P4640">
        <v>145</v>
      </c>
      <c r="Q4640">
        <v>0.14692918388090001</v>
      </c>
    </row>
    <row r="4641" spans="1:17" hidden="1" x14ac:dyDescent="0.3">
      <c r="A4641" t="s">
        <v>9511</v>
      </c>
      <c r="B4641" t="s">
        <v>9512</v>
      </c>
      <c r="C4641" t="str">
        <f>IFERROR(VLOOKUP(Table1[[#This Row],[Ticker]],[1]!Table2[[Symbol]:[Industry]],2,FALSE),"-")</f>
        <v>-</v>
      </c>
      <c r="D4641" t="s">
        <v>743</v>
      </c>
      <c r="E4641">
        <v>5.4082145400000003</v>
      </c>
      <c r="F4641">
        <v>31.43</v>
      </c>
      <c r="G4641">
        <v>13.164359023903099</v>
      </c>
      <c r="H4641">
        <v>1.3103450281451601E-2</v>
      </c>
      <c r="I4641">
        <v>10.545015282451001</v>
      </c>
      <c r="J4641">
        <v>-0.886704403915477</v>
      </c>
      <c r="K4641">
        <v>30.858875437275501</v>
      </c>
      <c r="L4641">
        <v>27.676689700792299</v>
      </c>
      <c r="M4641">
        <v>52.608347411978002</v>
      </c>
      <c r="N4641">
        <v>0.86194689031842497</v>
      </c>
      <c r="O4641">
        <v>4.2316258351893001</v>
      </c>
      <c r="P4641">
        <v>46.663555762949102</v>
      </c>
    </row>
    <row r="4642" spans="1:17" hidden="1" x14ac:dyDescent="0.3">
      <c r="A4642" t="s">
        <v>9513</v>
      </c>
      <c r="B4642" t="s">
        <v>9514</v>
      </c>
      <c r="C4642" t="str">
        <f>IFERROR(VLOOKUP(Table1[[#This Row],[Ticker]],[1]!Table2[[Symbol]:[Industry]],2,FALSE),"-")</f>
        <v>-</v>
      </c>
      <c r="D4642" t="s">
        <v>735</v>
      </c>
      <c r="E4642">
        <v>5.3970000000000002</v>
      </c>
      <c r="F4642">
        <v>5.5</v>
      </c>
      <c r="G4642">
        <v>-12.2428773655979</v>
      </c>
      <c r="H4642">
        <v>-11.4844810907813</v>
      </c>
      <c r="I4642">
        <v>-20.5903186607256</v>
      </c>
      <c r="J4642">
        <v>-3.2343084297529501</v>
      </c>
      <c r="K4642">
        <v>5.5747478875114398</v>
      </c>
      <c r="L4642">
        <v>5.7777740742013997</v>
      </c>
      <c r="M4642">
        <v>38.5810796536841</v>
      </c>
      <c r="N4642">
        <v>0.72954831613528803</v>
      </c>
      <c r="O4642">
        <v>54.181818181818201</v>
      </c>
      <c r="P4642">
        <v>30.952380952380899</v>
      </c>
      <c r="Q4642">
        <v>-4.0739845412413003E-2</v>
      </c>
    </row>
    <row r="4643" spans="1:17" hidden="1" x14ac:dyDescent="0.3">
      <c r="A4643" t="s">
        <v>9515</v>
      </c>
      <c r="B4643" t="s">
        <v>9516</v>
      </c>
      <c r="C4643" t="str">
        <f>IFERROR(VLOOKUP(Table1[[#This Row],[Ticker]],[1]!Table2[[Symbol]:[Industry]],2,FALSE),"-")</f>
        <v>-</v>
      </c>
      <c r="D4643" t="s">
        <v>127</v>
      </c>
      <c r="E4643">
        <v>5.3870279999999999</v>
      </c>
      <c r="F4643">
        <v>10.71</v>
      </c>
      <c r="G4643">
        <v>27.7357551130345</v>
      </c>
      <c r="H4643">
        <v>-11.402101228081101</v>
      </c>
      <c r="I4643">
        <v>-23.365021762305201</v>
      </c>
      <c r="J4643">
        <v>-2.4930355182672699</v>
      </c>
      <c r="K4643">
        <v>11.027533983921201</v>
      </c>
      <c r="L4643">
        <v>10.555170167750299</v>
      </c>
      <c r="M4643">
        <v>38.617494604935402</v>
      </c>
      <c r="N4643">
        <v>1.01740737061686</v>
      </c>
      <c r="O4643">
        <v>37.721755368814101</v>
      </c>
      <c r="P4643">
        <v>65.533230293662996</v>
      </c>
      <c r="Q4643">
        <v>5.5756710946486002E-2</v>
      </c>
    </row>
    <row r="4644" spans="1:17" hidden="1" x14ac:dyDescent="0.3">
      <c r="A4644" t="s">
        <v>9517</v>
      </c>
      <c r="B4644" t="s">
        <v>9518</v>
      </c>
      <c r="C4644" t="str">
        <f>IFERROR(VLOOKUP(Table1[[#This Row],[Ticker]],[1]!Table2[[Symbol]:[Industry]],2,FALSE),"-")</f>
        <v>-</v>
      </c>
      <c r="D4644" t="s">
        <v>368</v>
      </c>
      <c r="E4644">
        <v>5.3763278000000003</v>
      </c>
      <c r="F4644">
        <v>6.3</v>
      </c>
      <c r="G4644">
        <v>-14.590570298299999</v>
      </c>
      <c r="H4644">
        <v>16.0499485855721</v>
      </c>
      <c r="I4644">
        <v>-1.02180903066176</v>
      </c>
      <c r="J4644">
        <v>3.8221699755626499</v>
      </c>
      <c r="K4644">
        <v>5.9006370465466098</v>
      </c>
      <c r="L4644">
        <v>5.7703907026556802</v>
      </c>
      <c r="M4644">
        <v>62.239583896910602</v>
      </c>
      <c r="N4644">
        <v>1.0408202222974801</v>
      </c>
      <c r="O4644">
        <v>16.6666666666666</v>
      </c>
      <c r="P4644">
        <v>36.6594360086767</v>
      </c>
      <c r="Q4644">
        <v>8.0958204627635005E-2</v>
      </c>
    </row>
    <row r="4645" spans="1:17" hidden="1" x14ac:dyDescent="0.3">
      <c r="A4645" t="s">
        <v>9519</v>
      </c>
      <c r="B4645" t="s">
        <v>9520</v>
      </c>
      <c r="C4645" t="str">
        <f>IFERROR(VLOOKUP(Table1[[#This Row],[Ticker]],[1]!Table2[[Symbol]:[Industry]],2,FALSE),"-")</f>
        <v>-</v>
      </c>
      <c r="D4645" t="s">
        <v>743</v>
      </c>
      <c r="E4645">
        <v>5.3691015169999998</v>
      </c>
      <c r="F4645">
        <v>121.52</v>
      </c>
      <c r="G4645">
        <v>15.908255712411099</v>
      </c>
      <c r="H4645">
        <v>3.5577951412981599</v>
      </c>
      <c r="I4645">
        <v>8.32289112137342</v>
      </c>
      <c r="J4645">
        <v>2.2660373269773899</v>
      </c>
      <c r="K4645">
        <v>116.7325721837</v>
      </c>
      <c r="L4645">
        <v>105.10686876929999</v>
      </c>
      <c r="M4645">
        <v>48.897049978633802</v>
      </c>
      <c r="N4645">
        <v>0.84827716636822703</v>
      </c>
      <c r="O4645">
        <v>18.169848584595101</v>
      </c>
      <c r="P4645">
        <v>46.763285024154499</v>
      </c>
    </row>
    <row r="4646" spans="1:17" hidden="1" x14ac:dyDescent="0.3">
      <c r="A4646" t="s">
        <v>9521</v>
      </c>
      <c r="B4646" t="s">
        <v>9522</v>
      </c>
      <c r="C4646" t="str">
        <f>IFERROR(VLOOKUP(Table1[[#This Row],[Ticker]],[1]!Table2[[Symbol]:[Industry]],2,FALSE),"-")</f>
        <v>-</v>
      </c>
      <c r="D4646" t="s">
        <v>3878</v>
      </c>
      <c r="E4646">
        <v>5.3515889999999997</v>
      </c>
      <c r="F4646">
        <v>0.8</v>
      </c>
      <c r="G4646">
        <v>-2.7801179028384801</v>
      </c>
      <c r="H4646">
        <v>13.208721603646</v>
      </c>
      <c r="I4646">
        <v>-8.8645757319751795</v>
      </c>
      <c r="J4646">
        <v>12.945436707738599</v>
      </c>
      <c r="K4646">
        <v>0.69690696380800199</v>
      </c>
      <c r="L4646">
        <v>0.69008229353946604</v>
      </c>
      <c r="M4646">
        <v>83.710858784476301</v>
      </c>
      <c r="N4646">
        <v>1.4812720615704</v>
      </c>
      <c r="O4646">
        <v>16.25</v>
      </c>
      <c r="P4646">
        <v>48.148148148148103</v>
      </c>
      <c r="Q4646">
        <v>-5.9108177409736999E-2</v>
      </c>
    </row>
    <row r="4647" spans="1:17" hidden="1" x14ac:dyDescent="0.3">
      <c r="A4647" t="s">
        <v>9523</v>
      </c>
      <c r="B4647" t="s">
        <v>9524</v>
      </c>
      <c r="C4647" t="str">
        <f>IFERROR(VLOOKUP(Table1[[#This Row],[Ticker]],[1]!Table2[[Symbol]:[Industry]],2,FALSE),"-")</f>
        <v>-</v>
      </c>
      <c r="D4647" t="s">
        <v>528</v>
      </c>
      <c r="E4647">
        <v>5.3460000000000001</v>
      </c>
      <c r="F4647">
        <v>8.91</v>
      </c>
      <c r="G4647">
        <v>9.0208018420064899</v>
      </c>
      <c r="H4647">
        <v>2.12999490821336</v>
      </c>
      <c r="I4647">
        <v>32.418319004866902</v>
      </c>
      <c r="J4647">
        <v>-2.1390703345148498</v>
      </c>
      <c r="K4647">
        <v>7.7497678204160403</v>
      </c>
      <c r="L4647">
        <v>6.4639912440588398</v>
      </c>
      <c r="M4647">
        <v>55.445707678515198</v>
      </c>
      <c r="N4647">
        <v>0.85299932203897699</v>
      </c>
      <c r="O4647">
        <v>12.682379349046</v>
      </c>
      <c r="P4647">
        <v>95.394736842105203</v>
      </c>
      <c r="Q4647">
        <v>5.0192212799156997E-2</v>
      </c>
    </row>
    <row r="4648" spans="1:17" hidden="1" x14ac:dyDescent="0.3">
      <c r="A4648" t="s">
        <v>9525</v>
      </c>
      <c r="B4648" t="s">
        <v>9526</v>
      </c>
      <c r="C4648" t="str">
        <f>IFERROR(VLOOKUP(Table1[[#This Row],[Ticker]],[1]!Table2[[Symbol]:[Industry]],2,FALSE),"-")</f>
        <v>-</v>
      </c>
      <c r="D4648" t="s">
        <v>446</v>
      </c>
      <c r="E4648">
        <v>5.3460000000000001</v>
      </c>
      <c r="F4648">
        <v>10.26</v>
      </c>
      <c r="G4648">
        <v>51.188136065415399</v>
      </c>
      <c r="H4648">
        <v>6.8011836541144</v>
      </c>
      <c r="I4648">
        <v>-37.958468593304403</v>
      </c>
      <c r="J4648">
        <v>18.860929665485099</v>
      </c>
      <c r="K4648">
        <v>10.503485928869299</v>
      </c>
      <c r="L4648">
        <v>10.4610677622693</v>
      </c>
      <c r="M4648">
        <v>78.656606664650596</v>
      </c>
      <c r="N4648">
        <v>0.57826466293935397</v>
      </c>
      <c r="O4648">
        <v>104.58089668615899</v>
      </c>
      <c r="P4648">
        <v>80.952380952380906</v>
      </c>
      <c r="Q4648">
        <v>3.4392126921046998E-2</v>
      </c>
    </row>
    <row r="4649" spans="1:17" hidden="1" x14ac:dyDescent="0.3">
      <c r="A4649" t="s">
        <v>9527</v>
      </c>
      <c r="B4649" t="s">
        <v>9528</v>
      </c>
      <c r="C4649" t="str">
        <f>IFERROR(VLOOKUP(Table1[[#This Row],[Ticker]],[1]!Table2[[Symbol]:[Industry]],2,FALSE),"-")</f>
        <v>-</v>
      </c>
      <c r="D4649" t="s">
        <v>262</v>
      </c>
      <c r="E4649">
        <v>5.3395334959999996</v>
      </c>
      <c r="F4649">
        <v>4.88</v>
      </c>
      <c r="G4649">
        <v>-33.130581520628802</v>
      </c>
      <c r="H4649">
        <v>-11.498496061318001</v>
      </c>
      <c r="I4649">
        <v>-19.370452073313899</v>
      </c>
      <c r="J4649">
        <v>-6.1974360932697099</v>
      </c>
      <c r="K4649">
        <v>4.9584013143378298</v>
      </c>
      <c r="L4649">
        <v>4.9778068368737696</v>
      </c>
      <c r="M4649">
        <v>4.1021916980027804</v>
      </c>
      <c r="N4649">
        <v>0.66339508813002201</v>
      </c>
      <c r="O4649">
        <v>41.393442622950801</v>
      </c>
      <c r="P4649">
        <v>31.891891891891799</v>
      </c>
      <c r="Q4649">
        <v>3.5978953691271E-2</v>
      </c>
    </row>
    <row r="4650" spans="1:17" hidden="1" x14ac:dyDescent="0.3">
      <c r="A4650" t="s">
        <v>9529</v>
      </c>
      <c r="B4650" t="s">
        <v>9530</v>
      </c>
      <c r="C4650" t="str">
        <f>IFERROR(VLOOKUP(Table1[[#This Row],[Ticker]],[1]!Table2[[Symbol]:[Industry]],2,FALSE),"-")</f>
        <v>-</v>
      </c>
      <c r="D4650" t="s">
        <v>124</v>
      </c>
      <c r="E4650">
        <v>5.335</v>
      </c>
      <c r="F4650">
        <v>10.67</v>
      </c>
      <c r="G4650">
        <v>111.638470045161</v>
      </c>
      <c r="H4650">
        <v>6.7932357521090001</v>
      </c>
      <c r="I4650">
        <v>-35.498404223616902</v>
      </c>
      <c r="J4650">
        <v>3.46877280274005</v>
      </c>
      <c r="K4650">
        <v>10.207333508330001</v>
      </c>
      <c r="L4650">
        <v>9.2831131772856992</v>
      </c>
      <c r="M4650">
        <v>68.820373839010401</v>
      </c>
      <c r="N4650">
        <v>0.189954315941332</v>
      </c>
      <c r="O4650">
        <v>40.112464854732899</v>
      </c>
      <c r="P4650">
        <v>142.49999999999901</v>
      </c>
      <c r="Q4650">
        <v>5.4694962025620998E-2</v>
      </c>
    </row>
    <row r="4651" spans="1:17" hidden="1" x14ac:dyDescent="0.3">
      <c r="A4651" t="s">
        <v>9531</v>
      </c>
      <c r="B4651" t="s">
        <v>9532</v>
      </c>
      <c r="C4651" t="str">
        <f>IFERROR(VLOOKUP(Table1[[#This Row],[Ticker]],[1]!Table2[[Symbol]:[Industry]],2,FALSE),"-")</f>
        <v>-</v>
      </c>
      <c r="E4651">
        <v>5.3285958000000004</v>
      </c>
      <c r="F4651">
        <v>8.07</v>
      </c>
      <c r="G4651">
        <v>126.42623130350999</v>
      </c>
      <c r="H4651">
        <v>8.7114316053339795</v>
      </c>
      <c r="I4651">
        <v>25.733618193045299</v>
      </c>
      <c r="J4651">
        <v>-4.3155409227501398</v>
      </c>
      <c r="K4651">
        <v>7.9685312182584296</v>
      </c>
      <c r="L4651">
        <v>6.1840003967728601</v>
      </c>
      <c r="M4651">
        <v>40.277405816096397</v>
      </c>
      <c r="N4651">
        <v>0.104860122289436</v>
      </c>
      <c r="O4651">
        <v>13.878562577447299</v>
      </c>
      <c r="P4651">
        <v>169</v>
      </c>
      <c r="Q4651">
        <v>8.9531972357072998E-2</v>
      </c>
    </row>
    <row r="4652" spans="1:17" hidden="1" x14ac:dyDescent="0.3">
      <c r="A4652" t="s">
        <v>9533</v>
      </c>
      <c r="B4652" t="s">
        <v>9534</v>
      </c>
      <c r="C4652" t="str">
        <f>IFERROR(VLOOKUP(Table1[[#This Row],[Ticker]],[1]!Table2[[Symbol]:[Industry]],2,FALSE),"-")</f>
        <v>-</v>
      </c>
      <c r="D4652" t="s">
        <v>743</v>
      </c>
      <c r="E4652">
        <v>5.3081630099999897</v>
      </c>
      <c r="F4652">
        <v>23.17</v>
      </c>
      <c r="G4652">
        <v>14.8674654750819</v>
      </c>
      <c r="H4652">
        <v>2.3142898826154101</v>
      </c>
      <c r="I4652">
        <v>8.3352684874528702</v>
      </c>
      <c r="J4652">
        <v>0.92052651035806099</v>
      </c>
      <c r="K4652">
        <v>22.026510064014801</v>
      </c>
      <c r="L4652">
        <v>19.836484053828499</v>
      </c>
      <c r="M4652">
        <v>49.829539143146199</v>
      </c>
      <c r="N4652">
        <v>0.58229852636453705</v>
      </c>
      <c r="O4652">
        <v>2.7190332326283801</v>
      </c>
      <c r="P4652">
        <v>46.645569620253099</v>
      </c>
    </row>
    <row r="4653" spans="1:17" hidden="1" x14ac:dyDescent="0.3">
      <c r="A4653" t="s">
        <v>9535</v>
      </c>
      <c r="B4653" t="s">
        <v>9536</v>
      </c>
      <c r="C4653" t="str">
        <f>IFERROR(VLOOKUP(Table1[[#This Row],[Ticker]],[1]!Table2[[Symbol]:[Industry]],2,FALSE),"-")</f>
        <v>-</v>
      </c>
      <c r="E4653">
        <v>5.3081364000000004</v>
      </c>
      <c r="F4653">
        <v>16.72</v>
      </c>
      <c r="G4653">
        <v>102.457977335256</v>
      </c>
      <c r="H4653">
        <v>19.668237467620099</v>
      </c>
      <c r="I4653">
        <v>40.258231285568598</v>
      </c>
      <c r="J4653">
        <v>4.1767520544782597</v>
      </c>
      <c r="K4653">
        <v>14.5721799132659</v>
      </c>
      <c r="L4653">
        <v>12.7993656647511</v>
      </c>
      <c r="M4653">
        <v>72.954325694682694</v>
      </c>
      <c r="N4653">
        <v>1.42974805803296</v>
      </c>
      <c r="O4653">
        <v>11.9617224880382</v>
      </c>
      <c r="P4653">
        <v>163.30708661417299</v>
      </c>
      <c r="Q4653">
        <v>-1.4745823808509999E-3</v>
      </c>
    </row>
    <row r="4654" spans="1:17" hidden="1" x14ac:dyDescent="0.3">
      <c r="A4654" t="s">
        <v>9537</v>
      </c>
      <c r="B4654" t="s">
        <v>9538</v>
      </c>
      <c r="C4654" t="str">
        <f>IFERROR(VLOOKUP(Table1[[#This Row],[Ticker]],[1]!Table2[[Symbol]:[Industry]],2,FALSE),"-")</f>
        <v>-</v>
      </c>
      <c r="D4654" t="s">
        <v>1190</v>
      </c>
      <c r="E4654">
        <v>5.3017599999999998</v>
      </c>
      <c r="F4654">
        <v>1.45</v>
      </c>
      <c r="G4654">
        <v>-13.7642448869654</v>
      </c>
      <c r="H4654">
        <v>-9.8578213667511392</v>
      </c>
      <c r="I4654">
        <v>-42.345555408890199</v>
      </c>
      <c r="J4654">
        <v>-4.3237837103110301</v>
      </c>
      <c r="K4654">
        <v>1.6364347219223501</v>
      </c>
      <c r="L4654">
        <v>1.6768634299294001</v>
      </c>
      <c r="M4654">
        <v>38.649313563561499</v>
      </c>
      <c r="N4654">
        <v>0.73815353891452296</v>
      </c>
      <c r="O4654">
        <v>55.862068965517203</v>
      </c>
      <c r="P4654">
        <v>25</v>
      </c>
      <c r="Q4654">
        <v>-3.9877451185681E-2</v>
      </c>
    </row>
    <row r="4655" spans="1:17" hidden="1" x14ac:dyDescent="0.3">
      <c r="A4655" t="s">
        <v>9539</v>
      </c>
      <c r="B4655" t="s">
        <v>9540</v>
      </c>
      <c r="C4655" t="str">
        <f>IFERROR(VLOOKUP(Table1[[#This Row],[Ticker]],[1]!Table2[[Symbol]:[Industry]],2,FALSE),"-")</f>
        <v>-</v>
      </c>
      <c r="D4655" t="s">
        <v>528</v>
      </c>
      <c r="E4655">
        <v>5.2812000000000001</v>
      </c>
      <c r="F4655">
        <v>133</v>
      </c>
      <c r="G4655">
        <v>195.18078320978501</v>
      </c>
      <c r="H4655">
        <v>-15.507536666103301</v>
      </c>
      <c r="I4655">
        <v>78.765667388516306</v>
      </c>
      <c r="J4655">
        <v>7.3467865706432196</v>
      </c>
      <c r="K4655">
        <v>136.98570015849199</v>
      </c>
      <c r="L4655">
        <v>112.725051686848</v>
      </c>
      <c r="M4655">
        <v>58.851510999538903</v>
      </c>
      <c r="N4655">
        <v>2.7322042799002202</v>
      </c>
      <c r="O4655">
        <v>50.037593984962399</v>
      </c>
      <c r="P4655">
        <v>241.90231362467799</v>
      </c>
      <c r="Q4655">
        <v>0.154755163787207</v>
      </c>
    </row>
    <row r="4656" spans="1:17" hidden="1" x14ac:dyDescent="0.3">
      <c r="A4656" t="s">
        <v>9541</v>
      </c>
      <c r="B4656" t="s">
        <v>9542</v>
      </c>
      <c r="C4656" t="str">
        <f>IFERROR(VLOOKUP(Table1[[#This Row],[Ticker]],[1]!Table2[[Symbol]:[Industry]],2,FALSE),"-")</f>
        <v>-</v>
      </c>
      <c r="D4656" t="s">
        <v>359</v>
      </c>
      <c r="E4656">
        <v>5.2624240000000002</v>
      </c>
      <c r="F4656">
        <v>14.6</v>
      </c>
      <c r="G4656">
        <v>34.0965856405317</v>
      </c>
      <c r="H4656">
        <v>-11.9598292875721</v>
      </c>
      <c r="I4656">
        <v>-26.2817649143173</v>
      </c>
      <c r="J4656">
        <v>-3.8057370011815199</v>
      </c>
      <c r="K4656">
        <v>14.998627979875501</v>
      </c>
      <c r="L4656">
        <v>12.2504959037313</v>
      </c>
      <c r="M4656">
        <v>19.6701067295886</v>
      </c>
      <c r="N4656">
        <v>0.48921151888882197</v>
      </c>
      <c r="O4656">
        <v>30.684931506849299</v>
      </c>
      <c r="P4656">
        <v>92.105263157894697</v>
      </c>
    </row>
    <row r="4657" spans="1:17" hidden="1" x14ac:dyDescent="0.3">
      <c r="A4657" t="s">
        <v>9543</v>
      </c>
      <c r="B4657" t="s">
        <v>9544</v>
      </c>
      <c r="C4657" t="str">
        <f>IFERROR(VLOOKUP(Table1[[#This Row],[Ticker]],[1]!Table2[[Symbol]:[Industry]],2,FALSE),"-")</f>
        <v>-</v>
      </c>
      <c r="D4657" t="s">
        <v>72</v>
      </c>
      <c r="E4657">
        <v>5.2490750000000004</v>
      </c>
      <c r="F4657">
        <v>5.53</v>
      </c>
      <c r="G4657">
        <v>-41.846915793165699</v>
      </c>
      <c r="H4657">
        <v>-2.5738986461545998</v>
      </c>
      <c r="I4657">
        <v>-18.287179033990999</v>
      </c>
      <c r="J4657">
        <v>2.64579022325408</v>
      </c>
      <c r="K4657">
        <v>5.4149694056479198</v>
      </c>
      <c r="L4657">
        <v>5.7510605990678396</v>
      </c>
      <c r="M4657">
        <v>46.476101809240099</v>
      </c>
      <c r="N4657">
        <v>0.34461457215941899</v>
      </c>
      <c r="O4657">
        <v>40.8679927667269</v>
      </c>
      <c r="P4657">
        <v>22.8888888888888</v>
      </c>
      <c r="Q4657">
        <v>2.2601097244990001E-2</v>
      </c>
    </row>
    <row r="4658" spans="1:17" hidden="1" x14ac:dyDescent="0.3">
      <c r="A4658" t="s">
        <v>9545</v>
      </c>
      <c r="B4658" t="s">
        <v>9546</v>
      </c>
      <c r="C4658" t="str">
        <f>IFERROR(VLOOKUP(Table1[[#This Row],[Ticker]],[1]!Table2[[Symbol]:[Industry]],2,FALSE),"-")</f>
        <v>-</v>
      </c>
      <c r="D4658" t="s">
        <v>54</v>
      </c>
      <c r="E4658">
        <v>5.2073999999999998</v>
      </c>
      <c r="F4658">
        <v>55.03</v>
      </c>
      <c r="G4658">
        <v>-4.3540352242489799</v>
      </c>
      <c r="H4658">
        <v>-14.5046852744038</v>
      </c>
      <c r="I4658">
        <v>-18.920121169964599</v>
      </c>
      <c r="J4658">
        <v>-19.989000208287599</v>
      </c>
      <c r="K4658">
        <v>65.403741607112096</v>
      </c>
      <c r="L4658">
        <v>60.252095474362001</v>
      </c>
      <c r="M4658">
        <v>21.364241445899101</v>
      </c>
      <c r="N4658">
        <v>0.112187626709916</v>
      </c>
      <c r="O4658">
        <v>58.095584226785299</v>
      </c>
      <c r="P4658">
        <v>31.998081074598201</v>
      </c>
      <c r="Q4658">
        <v>4.6925988503242998E-2</v>
      </c>
    </row>
    <row r="4659" spans="1:17" hidden="1" x14ac:dyDescent="0.3">
      <c r="A4659" t="s">
        <v>9547</v>
      </c>
      <c r="B4659" t="s">
        <v>9548</v>
      </c>
      <c r="C4659" t="str">
        <f>IFERROR(VLOOKUP(Table1[[#This Row],[Ticker]],[1]!Table2[[Symbol]:[Industry]],2,FALSE),"-")</f>
        <v>-</v>
      </c>
      <c r="D4659" t="s">
        <v>51</v>
      </c>
      <c r="E4659">
        <v>5.1298512299999999</v>
      </c>
      <c r="F4659">
        <v>9.92</v>
      </c>
      <c r="G4659">
        <v>105.306845160427</v>
      </c>
      <c r="H4659">
        <v>-3.5534373438597702</v>
      </c>
      <c r="I4659">
        <v>-21.848663859270101</v>
      </c>
      <c r="J4659">
        <v>12.1702821834707</v>
      </c>
      <c r="K4659">
        <v>9.8081508262249297</v>
      </c>
      <c r="L4659">
        <v>9.3900750932245902</v>
      </c>
      <c r="M4659">
        <v>68.992378848198101</v>
      </c>
      <c r="N4659">
        <v>1.5400177856825199</v>
      </c>
      <c r="O4659">
        <v>47.379032258064498</v>
      </c>
      <c r="P4659">
        <v>164.53333333333299</v>
      </c>
      <c r="Q4659">
        <v>7.8499999224162995E-2</v>
      </c>
    </row>
    <row r="4660" spans="1:17" hidden="1" x14ac:dyDescent="0.3">
      <c r="A4660" t="s">
        <v>9549</v>
      </c>
      <c r="B4660" t="s">
        <v>9550</v>
      </c>
      <c r="C4660" t="str">
        <f>IFERROR(VLOOKUP(Table1[[#This Row],[Ticker]],[1]!Table2[[Symbol]:[Industry]],2,FALSE),"-")</f>
        <v>-</v>
      </c>
      <c r="D4660" t="s">
        <v>632</v>
      </c>
      <c r="E4660">
        <v>5.1264305500000003</v>
      </c>
      <c r="F4660">
        <v>14.36</v>
      </c>
      <c r="G4660">
        <v>-7.0292021519227399</v>
      </c>
      <c r="H4660">
        <v>-15.800291826528399</v>
      </c>
      <c r="I4660">
        <v>-59.318573321368497</v>
      </c>
      <c r="J4660">
        <v>-6.9873993833580403</v>
      </c>
      <c r="K4660">
        <v>16.261562926030798</v>
      </c>
      <c r="L4660">
        <v>16.040247898468301</v>
      </c>
      <c r="M4660">
        <v>19.785972124980301</v>
      </c>
      <c r="N4660">
        <v>0.400098508197822</v>
      </c>
      <c r="O4660">
        <v>126.04456824512501</v>
      </c>
      <c r="P4660">
        <v>54.741379310344797</v>
      </c>
      <c r="Q4660">
        <v>0.122852615340661</v>
      </c>
    </row>
    <row r="4661" spans="1:17" hidden="1" x14ac:dyDescent="0.3">
      <c r="A4661" t="s">
        <v>9551</v>
      </c>
      <c r="B4661" t="s">
        <v>9552</v>
      </c>
      <c r="C4661" t="str">
        <f>IFERROR(VLOOKUP(Table1[[#This Row],[Ticker]],[1]!Table2[[Symbol]:[Industry]],2,FALSE),"-")</f>
        <v>-</v>
      </c>
      <c r="D4661" t="s">
        <v>528</v>
      </c>
      <c r="E4661">
        <v>5.1172599999999999</v>
      </c>
      <c r="F4661">
        <v>16.55</v>
      </c>
      <c r="G4661">
        <v>-29.7642448869654</v>
      </c>
      <c r="H4661">
        <v>-0.87578543860743996</v>
      </c>
      <c r="I4661">
        <v>-14.127733626712001</v>
      </c>
      <c r="J4661">
        <v>-1.1390703345148501</v>
      </c>
      <c r="K4661">
        <v>16.549999999999901</v>
      </c>
      <c r="L4661">
        <v>16.55</v>
      </c>
      <c r="M4661">
        <v>100</v>
      </c>
      <c r="O4661">
        <v>0</v>
      </c>
      <c r="P4661">
        <v>0</v>
      </c>
    </row>
    <row r="4662" spans="1:17" hidden="1" x14ac:dyDescent="0.3">
      <c r="A4662" t="s">
        <v>9553</v>
      </c>
      <c r="B4662" t="s">
        <v>9554</v>
      </c>
      <c r="C4662" t="str">
        <f>IFERROR(VLOOKUP(Table1[[#This Row],[Ticker]],[1]!Table2[[Symbol]:[Industry]],2,FALSE),"-")</f>
        <v>-</v>
      </c>
      <c r="D4662" t="s">
        <v>300</v>
      </c>
      <c r="E4662">
        <v>5.1064352749999999</v>
      </c>
      <c r="F4662">
        <v>175.05</v>
      </c>
      <c r="G4662">
        <v>17.770521231871399</v>
      </c>
      <c r="H4662">
        <v>-0.87578543860743996</v>
      </c>
      <c r="I4662">
        <v>33.407032492124898</v>
      </c>
      <c r="J4662">
        <v>-1.1390703345148501</v>
      </c>
      <c r="K4662">
        <v>170.974567620854</v>
      </c>
      <c r="L4662">
        <v>146.521562252781</v>
      </c>
      <c r="M4662">
        <v>99.999999999866205</v>
      </c>
      <c r="N4662">
        <v>0</v>
      </c>
      <c r="O4662">
        <v>0</v>
      </c>
      <c r="P4662">
        <v>47.534766118836899</v>
      </c>
    </row>
    <row r="4663" spans="1:17" hidden="1" x14ac:dyDescent="0.3">
      <c r="A4663" t="s">
        <v>9555</v>
      </c>
      <c r="B4663" t="s">
        <v>9556</v>
      </c>
      <c r="C4663" t="str">
        <f>IFERROR(VLOOKUP(Table1[[#This Row],[Ticker]],[1]!Table2[[Symbol]:[Industry]],2,FALSE),"-")</f>
        <v>-</v>
      </c>
      <c r="D4663" t="s">
        <v>528</v>
      </c>
      <c r="E4663">
        <v>5.1059999999999999</v>
      </c>
      <c r="F4663">
        <v>17.84</v>
      </c>
      <c r="G4663">
        <v>18.4085125881175</v>
      </c>
      <c r="H4663">
        <v>3.3495666740686199</v>
      </c>
      <c r="I4663">
        <v>-0.71387475830770697</v>
      </c>
      <c r="J4663">
        <v>1.08315188770737</v>
      </c>
      <c r="K4663">
        <v>16.935849288064801</v>
      </c>
      <c r="L4663">
        <v>15.3867227736321</v>
      </c>
      <c r="M4663">
        <v>46.7563898391872</v>
      </c>
      <c r="N4663">
        <v>6.3261990757535094E-2</v>
      </c>
      <c r="O4663">
        <v>10.7062780269058</v>
      </c>
      <c r="P4663">
        <v>74.559686888453996</v>
      </c>
      <c r="Q4663">
        <v>1.6851472112785999E-2</v>
      </c>
    </row>
    <row r="4664" spans="1:17" hidden="1" x14ac:dyDescent="0.3">
      <c r="A4664" t="s">
        <v>9557</v>
      </c>
      <c r="B4664" t="s">
        <v>9558</v>
      </c>
      <c r="C4664" t="str">
        <f>IFERROR(VLOOKUP(Table1[[#This Row],[Ticker]],[1]!Table2[[Symbol]:[Industry]],2,FALSE),"-")</f>
        <v>-</v>
      </c>
      <c r="D4664" t="s">
        <v>127</v>
      </c>
      <c r="E4664">
        <v>5.0652321599999999</v>
      </c>
      <c r="F4664">
        <v>0.3</v>
      </c>
      <c r="G4664">
        <v>-5.5931859894901201</v>
      </c>
      <c r="H4664">
        <v>-1.87035303188851</v>
      </c>
      <c r="I4664">
        <v>-12.2495918825592</v>
      </c>
      <c r="J4664">
        <v>1.0670674632677399</v>
      </c>
      <c r="K4664">
        <v>0.38104149371468099</v>
      </c>
      <c r="L4664">
        <v>0.316837459592406</v>
      </c>
      <c r="M4664">
        <v>38.332852816306797</v>
      </c>
      <c r="N4664">
        <v>1</v>
      </c>
      <c r="Q4664">
        <v>5.2048647419290002E-2</v>
      </c>
    </row>
    <row r="4665" spans="1:17" hidden="1" x14ac:dyDescent="0.3">
      <c r="A4665" t="s">
        <v>9559</v>
      </c>
      <c r="B4665" t="s">
        <v>9560</v>
      </c>
      <c r="C4665" t="str">
        <f>IFERROR(VLOOKUP(Table1[[#This Row],[Ticker]],[1]!Table2[[Symbol]:[Industry]],2,FALSE),"-")</f>
        <v>-</v>
      </c>
      <c r="D4665" t="s">
        <v>139</v>
      </c>
      <c r="E4665">
        <v>5.055555</v>
      </c>
      <c r="F4665">
        <v>4.8499999999999996</v>
      </c>
      <c r="G4665">
        <v>-5.5931859894901201</v>
      </c>
      <c r="H4665">
        <v>-1.87035303188851</v>
      </c>
      <c r="I4665">
        <v>-12.2495918825592</v>
      </c>
      <c r="J4665">
        <v>1.0670674632677399</v>
      </c>
      <c r="K4665">
        <v>5.1230840222052203</v>
      </c>
      <c r="M4665">
        <v>99.999956885964906</v>
      </c>
      <c r="N4665">
        <v>1</v>
      </c>
    </row>
    <row r="4666" spans="1:17" hidden="1" x14ac:dyDescent="0.3">
      <c r="A4666" t="s">
        <v>9561</v>
      </c>
      <c r="B4666" t="s">
        <v>9562</v>
      </c>
      <c r="C4666" t="str">
        <f>IFERROR(VLOOKUP(Table1[[#This Row],[Ticker]],[1]!Table2[[Symbol]:[Industry]],2,FALSE),"-")</f>
        <v>-</v>
      </c>
      <c r="E4666">
        <v>5.0401680000000004</v>
      </c>
      <c r="F4666">
        <v>0.55000000000000004</v>
      </c>
      <c r="G4666">
        <v>-34.936658680068902</v>
      </c>
      <c r="H4666">
        <v>-7.5424521052740898</v>
      </c>
      <c r="I4666">
        <v>-38.785267873287303</v>
      </c>
      <c r="J4666">
        <v>-1.1390703345148501</v>
      </c>
      <c r="K4666">
        <v>0.58052452917597896</v>
      </c>
      <c r="L4666">
        <v>0.65644412829231702</v>
      </c>
      <c r="M4666">
        <v>51.180484884900402</v>
      </c>
      <c r="N4666">
        <v>0.43451156206769498</v>
      </c>
      <c r="O4666">
        <v>74.545454545454504</v>
      </c>
      <c r="P4666">
        <v>7.8431372549019702</v>
      </c>
      <c r="Q4666">
        <v>-8.4983826364539994E-3</v>
      </c>
    </row>
    <row r="4667" spans="1:17" hidden="1" x14ac:dyDescent="0.3">
      <c r="A4667" t="s">
        <v>9563</v>
      </c>
      <c r="B4667" t="s">
        <v>9564</v>
      </c>
      <c r="C4667" t="str">
        <f>IFERROR(VLOOKUP(Table1[[#This Row],[Ticker]],[1]!Table2[[Symbol]:[Industry]],2,FALSE),"-")</f>
        <v>-</v>
      </c>
      <c r="D4667" t="s">
        <v>21</v>
      </c>
      <c r="E4667">
        <v>5.0020068000000002</v>
      </c>
      <c r="F4667">
        <v>5.21</v>
      </c>
      <c r="G4667">
        <v>-11.623655317804401</v>
      </c>
      <c r="H4667">
        <v>-8.8387484015704096</v>
      </c>
      <c r="I4667">
        <v>22.259700928261701</v>
      </c>
      <c r="J4667">
        <v>2.6187584755060098</v>
      </c>
      <c r="K4667">
        <v>5.4676670721279699</v>
      </c>
      <c r="L4667">
        <v>5.1918087380055402</v>
      </c>
      <c r="M4667">
        <v>56.564686113879098</v>
      </c>
      <c r="N4667">
        <v>4.4477528089887599</v>
      </c>
      <c r="O4667">
        <v>53.550863723608401</v>
      </c>
      <c r="P4667">
        <v>161.80904522613</v>
      </c>
    </row>
    <row r="4668" spans="1:17" hidden="1" x14ac:dyDescent="0.3">
      <c r="A4668" t="s">
        <v>9565</v>
      </c>
      <c r="B4668" t="s">
        <v>9566</v>
      </c>
      <c r="C4668" t="str">
        <f>IFERROR(VLOOKUP(Table1[[#This Row],[Ticker]],[1]!Table2[[Symbol]:[Industry]],2,FALSE),"-")</f>
        <v>-</v>
      </c>
      <c r="D4668" t="s">
        <v>359</v>
      </c>
      <c r="E4668">
        <v>4.9749999999999996</v>
      </c>
      <c r="F4668">
        <v>9.9499999999999993</v>
      </c>
      <c r="G4668">
        <v>-24.8064389797924</v>
      </c>
      <c r="H4668">
        <v>-0.87578543860743996</v>
      </c>
      <c r="I4668">
        <v>-9.1699277195390394</v>
      </c>
      <c r="J4668">
        <v>-1.1390703345148501</v>
      </c>
      <c r="K4668">
        <v>9.8430328015232593</v>
      </c>
      <c r="L4668">
        <v>9.7536103453607002</v>
      </c>
      <c r="M4668">
        <v>100</v>
      </c>
      <c r="N4668">
        <v>0</v>
      </c>
      <c r="O4668">
        <v>0</v>
      </c>
      <c r="P4668">
        <v>10.432852386237499</v>
      </c>
    </row>
    <row r="4669" spans="1:17" hidden="1" x14ac:dyDescent="0.3">
      <c r="A4669" t="s">
        <v>9567</v>
      </c>
      <c r="B4669" t="s">
        <v>9568</v>
      </c>
      <c r="C4669" t="str">
        <f>IFERROR(VLOOKUP(Table1[[#This Row],[Ticker]],[1]!Table2[[Symbol]:[Industry]],2,FALSE),"-")</f>
        <v>-</v>
      </c>
      <c r="D4669" t="s">
        <v>21</v>
      </c>
      <c r="E4669">
        <v>4.9691179999999999</v>
      </c>
      <c r="F4669">
        <v>9.0299999999999994</v>
      </c>
      <c r="G4669">
        <v>-12.946651096538501</v>
      </c>
      <c r="H4669">
        <v>12.015328453758</v>
      </c>
      <c r="I4669">
        <v>-38.117632616610997</v>
      </c>
      <c r="J4669">
        <v>5.9868204018271802</v>
      </c>
      <c r="K4669">
        <v>8.5310896204700892</v>
      </c>
      <c r="L4669">
        <v>8.3840482600225297</v>
      </c>
      <c r="M4669">
        <v>60.351225887302697</v>
      </c>
      <c r="N4669">
        <v>0.84559238650262902</v>
      </c>
      <c r="O4669">
        <v>38.427464008859303</v>
      </c>
      <c r="P4669">
        <v>47.308319738988502</v>
      </c>
      <c r="Q4669">
        <v>0.121278938491355</v>
      </c>
    </row>
    <row r="4670" spans="1:17" hidden="1" x14ac:dyDescent="0.3">
      <c r="A4670" t="s">
        <v>9569</v>
      </c>
      <c r="B4670" t="s">
        <v>9570</v>
      </c>
      <c r="C4670" t="str">
        <f>IFERROR(VLOOKUP(Table1[[#This Row],[Ticker]],[1]!Table2[[Symbol]:[Industry]],2,FALSE),"-")</f>
        <v>-</v>
      </c>
      <c r="D4670" t="s">
        <v>4284</v>
      </c>
      <c r="E4670">
        <v>4.9628018999999997</v>
      </c>
      <c r="F4670">
        <v>16.78</v>
      </c>
      <c r="G4670">
        <v>12.9228299429665</v>
      </c>
      <c r="H4670">
        <v>15.124214561392501</v>
      </c>
      <c r="I4670">
        <v>-21.163744707044401</v>
      </c>
      <c r="J4670">
        <v>14.5362270762619</v>
      </c>
      <c r="K4670">
        <v>15.081623000573799</v>
      </c>
      <c r="L4670">
        <v>14.7928096832603</v>
      </c>
      <c r="M4670">
        <v>61.397569643179203</v>
      </c>
      <c r="N4670">
        <v>0.883262123034803</v>
      </c>
      <c r="O4670">
        <v>24.255065554231201</v>
      </c>
      <c r="P4670">
        <v>65.320197044334904</v>
      </c>
      <c r="Q4670">
        <v>8.2469735345324993E-2</v>
      </c>
    </row>
    <row r="4671" spans="1:17" hidden="1" x14ac:dyDescent="0.3">
      <c r="A4671" t="s">
        <v>9571</v>
      </c>
      <c r="B4671" t="s">
        <v>9572</v>
      </c>
      <c r="C4671" t="str">
        <f>IFERROR(VLOOKUP(Table1[[#This Row],[Ticker]],[1]!Table2[[Symbol]:[Industry]],2,FALSE),"-")</f>
        <v>-</v>
      </c>
      <c r="D4671" t="s">
        <v>124</v>
      </c>
      <c r="E4671">
        <v>4.9549500000000002</v>
      </c>
      <c r="F4671">
        <v>11.01</v>
      </c>
      <c r="G4671">
        <v>-6.3337516134228702</v>
      </c>
      <c r="H4671">
        <v>5.0501404873184903</v>
      </c>
      <c r="I4671">
        <v>1.76700321539323</v>
      </c>
      <c r="J4671">
        <v>-8.0227912647474096</v>
      </c>
      <c r="K4671">
        <v>9.9250959154393108</v>
      </c>
      <c r="L4671">
        <v>9.7310500723383004</v>
      </c>
      <c r="M4671">
        <v>47.490131090739197</v>
      </c>
      <c r="N4671">
        <v>2.0725492711448998</v>
      </c>
      <c r="O4671">
        <v>45.2316076294277</v>
      </c>
      <c r="P4671">
        <v>56.837606837606799</v>
      </c>
      <c r="Q4671">
        <v>1.8645321720454001E-2</v>
      </c>
    </row>
    <row r="4672" spans="1:17" hidden="1" x14ac:dyDescent="0.3">
      <c r="A4672" t="s">
        <v>9573</v>
      </c>
      <c r="B4672" t="s">
        <v>9574</v>
      </c>
      <c r="C4672" t="str">
        <f>IFERROR(VLOOKUP(Table1[[#This Row],[Ticker]],[1]!Table2[[Symbol]:[Industry]],2,FALSE),"-")</f>
        <v>-</v>
      </c>
      <c r="D4672" t="s">
        <v>632</v>
      </c>
      <c r="E4672">
        <v>4.9438537499999997</v>
      </c>
      <c r="F4672">
        <v>8.25</v>
      </c>
      <c r="G4672">
        <v>-1.85726814277943</v>
      </c>
      <c r="H4672">
        <v>30.076595513773501</v>
      </c>
      <c r="I4672">
        <v>14.7785163732879</v>
      </c>
      <c r="J4672">
        <v>4.6301604347159104</v>
      </c>
      <c r="K4672">
        <v>6.52578622255181</v>
      </c>
      <c r="L4672">
        <v>7.1718328395166502</v>
      </c>
      <c r="M4672">
        <v>79.123031031557304</v>
      </c>
      <c r="N4672">
        <v>1.14864864864864</v>
      </c>
      <c r="O4672">
        <v>3.63636363636363</v>
      </c>
      <c r="P4672">
        <v>101.219512195121</v>
      </c>
    </row>
    <row r="4673" spans="1:17" hidden="1" x14ac:dyDescent="0.3">
      <c r="A4673" t="s">
        <v>9575</v>
      </c>
      <c r="B4673" t="s">
        <v>9576</v>
      </c>
      <c r="C4673" t="str">
        <f>IFERROR(VLOOKUP(Table1[[#This Row],[Ticker]],[1]!Table2[[Symbol]:[Industry]],2,FALSE),"-")</f>
        <v>-</v>
      </c>
      <c r="D4673" t="s">
        <v>163</v>
      </c>
      <c r="E4673">
        <v>4.8364752799999904</v>
      </c>
      <c r="F4673">
        <v>5.6</v>
      </c>
      <c r="G4673">
        <v>-37.202261415891101</v>
      </c>
      <c r="K4673">
        <v>5.4856592989664099</v>
      </c>
      <c r="L4673">
        <v>5.3129273959650396</v>
      </c>
      <c r="M4673">
        <v>11.3707014279082</v>
      </c>
      <c r="N4673">
        <v>1</v>
      </c>
      <c r="O4673">
        <v>29.464285714285701</v>
      </c>
      <c r="P4673">
        <v>31.764705882352899</v>
      </c>
      <c r="Q4673">
        <v>-8.5879446318412003E-2</v>
      </c>
    </row>
    <row r="4674" spans="1:17" hidden="1" x14ac:dyDescent="0.3">
      <c r="A4674" t="s">
        <v>9577</v>
      </c>
      <c r="B4674" t="s">
        <v>9578</v>
      </c>
      <c r="C4674" t="str">
        <f>IFERROR(VLOOKUP(Table1[[#This Row],[Ticker]],[1]!Table2[[Symbol]:[Industry]],2,FALSE),"-")</f>
        <v>-</v>
      </c>
      <c r="D4674" t="s">
        <v>368</v>
      </c>
      <c r="E4674">
        <v>4.8348300000000002</v>
      </c>
      <c r="F4674">
        <v>31.85</v>
      </c>
      <c r="G4674">
        <v>75.719626080776393</v>
      </c>
      <c r="H4674">
        <v>20.226876158350699</v>
      </c>
      <c r="I4674">
        <v>91.356137341029907</v>
      </c>
      <c r="J4674">
        <v>-1.1390703345148501</v>
      </c>
      <c r="K4674">
        <v>19.747904437385699</v>
      </c>
      <c r="M4674">
        <v>99.997925300607903</v>
      </c>
      <c r="N4674">
        <v>0.114864864864864</v>
      </c>
      <c r="O4674">
        <v>0</v>
      </c>
      <c r="P4674">
        <v>110.92715231788</v>
      </c>
    </row>
    <row r="4675" spans="1:17" hidden="1" x14ac:dyDescent="0.3">
      <c r="A4675" t="s">
        <v>9579</v>
      </c>
      <c r="B4675" t="s">
        <v>9580</v>
      </c>
      <c r="C4675" t="str">
        <f>IFERROR(VLOOKUP(Table1[[#This Row],[Ticker]],[1]!Table2[[Symbol]:[Industry]],2,FALSE),"-")</f>
        <v>-</v>
      </c>
      <c r="D4675" t="s">
        <v>21</v>
      </c>
      <c r="E4675">
        <v>4.8321485500000003</v>
      </c>
      <c r="F4675">
        <v>3.05</v>
      </c>
      <c r="G4675">
        <v>15.4738503511297</v>
      </c>
      <c r="H4675">
        <v>-4.9638357530728596</v>
      </c>
      <c r="I4675">
        <v>-44.809551808530202</v>
      </c>
      <c r="J4675">
        <v>-8.7148279102724207</v>
      </c>
      <c r="K4675">
        <v>3.2243046984108799</v>
      </c>
      <c r="M4675">
        <v>12.2595781426072</v>
      </c>
      <c r="N4675">
        <v>0.88467618241402701</v>
      </c>
      <c r="O4675">
        <v>54.0983606557377</v>
      </c>
      <c r="P4675">
        <v>52.499999999999901</v>
      </c>
      <c r="Q4675">
        <v>1.8154491120745998E-2</v>
      </c>
    </row>
    <row r="4676" spans="1:17" hidden="1" x14ac:dyDescent="0.3">
      <c r="A4676" t="s">
        <v>9581</v>
      </c>
      <c r="B4676" t="s">
        <v>9582</v>
      </c>
      <c r="C4676" t="str">
        <f>IFERROR(VLOOKUP(Table1[[#This Row],[Ticker]],[1]!Table2[[Symbol]:[Industry]],2,FALSE),"-")</f>
        <v>-</v>
      </c>
      <c r="E4676">
        <v>4.8254171499999998</v>
      </c>
      <c r="F4676">
        <v>7.08</v>
      </c>
      <c r="G4676">
        <v>68.5550828441269</v>
      </c>
      <c r="H4676">
        <v>-44.649370344267801</v>
      </c>
      <c r="I4676">
        <v>-27.891436428173598</v>
      </c>
      <c r="J4676">
        <v>-11.0544270455184</v>
      </c>
      <c r="K4676">
        <v>12.191810667467401</v>
      </c>
      <c r="L4676">
        <v>11.092974201060001</v>
      </c>
      <c r="M4676">
        <v>13.685385216344899</v>
      </c>
      <c r="N4676">
        <v>0.58061710694170199</v>
      </c>
      <c r="O4676">
        <v>184.463276836158</v>
      </c>
      <c r="P4676">
        <v>98.3193277310924</v>
      </c>
      <c r="Q4676">
        <v>3.2015351860069E-2</v>
      </c>
    </row>
    <row r="4677" spans="1:17" hidden="1" x14ac:dyDescent="0.3">
      <c r="A4677" t="s">
        <v>9583</v>
      </c>
      <c r="B4677" t="s">
        <v>9584</v>
      </c>
      <c r="C4677" t="str">
        <f>IFERROR(VLOOKUP(Table1[[#This Row],[Ticker]],[1]!Table2[[Symbol]:[Industry]],2,FALSE),"-")</f>
        <v>-</v>
      </c>
      <c r="D4677" t="s">
        <v>402</v>
      </c>
      <c r="E4677">
        <v>4.8247159999999996</v>
      </c>
      <c r="F4677">
        <v>9.49</v>
      </c>
      <c r="G4677">
        <v>28.4024217797011</v>
      </c>
      <c r="H4677">
        <v>-44.454857971306602</v>
      </c>
      <c r="I4677">
        <v>-58.630657603320202</v>
      </c>
      <c r="J4677">
        <v>-1.1390703345148501</v>
      </c>
      <c r="K4677">
        <v>13.250584504329</v>
      </c>
      <c r="L4677">
        <v>13.6637686019935</v>
      </c>
      <c r="M4677">
        <v>10.839109948668201</v>
      </c>
      <c r="N4677">
        <v>0.52991452991452903</v>
      </c>
      <c r="O4677">
        <v>112.01264488935701</v>
      </c>
      <c r="P4677">
        <v>84.271844660194105</v>
      </c>
    </row>
    <row r="4678" spans="1:17" hidden="1" x14ac:dyDescent="0.3">
      <c r="A4678" t="s">
        <v>9585</v>
      </c>
      <c r="B4678" t="s">
        <v>9586</v>
      </c>
      <c r="C4678" t="str">
        <f>IFERROR(VLOOKUP(Table1[[#This Row],[Ticker]],[1]!Table2[[Symbol]:[Industry]],2,FALSE),"-")</f>
        <v>-</v>
      </c>
      <c r="D4678" t="s">
        <v>72</v>
      </c>
      <c r="E4678">
        <v>4.7697561999999998</v>
      </c>
      <c r="F4678">
        <v>11.98</v>
      </c>
      <c r="G4678">
        <v>-36.5346729025296</v>
      </c>
      <c r="H4678">
        <v>-3.9514296613838198</v>
      </c>
      <c r="I4678">
        <v>-9.9538205832337603</v>
      </c>
      <c r="J4678">
        <v>-1.9894104705692699</v>
      </c>
      <c r="K4678">
        <v>11.7751087273013</v>
      </c>
      <c r="L4678">
        <v>12.026740775130399</v>
      </c>
      <c r="M4678">
        <v>46.748086552729603</v>
      </c>
      <c r="N4678">
        <v>0.61415789923083497</v>
      </c>
      <c r="O4678">
        <v>16.861435726210299</v>
      </c>
      <c r="P4678">
        <v>26.772486772486701</v>
      </c>
      <c r="Q4678">
        <v>-8.4466002870279999E-2</v>
      </c>
    </row>
    <row r="4679" spans="1:17" hidden="1" x14ac:dyDescent="0.3">
      <c r="A4679" t="s">
        <v>9587</v>
      </c>
      <c r="B4679" t="s">
        <v>9588</v>
      </c>
      <c r="C4679" t="str">
        <f>IFERROR(VLOOKUP(Table1[[#This Row],[Ticker]],[1]!Table2[[Symbol]:[Industry]],2,FALSE),"-")</f>
        <v>-</v>
      </c>
      <c r="D4679" t="s">
        <v>7273</v>
      </c>
      <c r="E4679">
        <v>4.7499310640000001</v>
      </c>
      <c r="F4679">
        <v>5.08</v>
      </c>
      <c r="G4679">
        <v>-68.559425609857001</v>
      </c>
      <c r="H4679">
        <v>-1.46286958733543</v>
      </c>
      <c r="I4679">
        <v>-36.924086210298597</v>
      </c>
      <c r="J4679">
        <v>-5.8295018542146604</v>
      </c>
      <c r="K4679">
        <v>5.1483207171951397</v>
      </c>
      <c r="L4679">
        <v>6.0085166114498501</v>
      </c>
      <c r="M4679">
        <v>20.480787951955602</v>
      </c>
      <c r="N4679">
        <v>1.1842105263157801</v>
      </c>
      <c r="O4679">
        <v>63.385826771653498</v>
      </c>
      <c r="P4679">
        <v>33.684210526315802</v>
      </c>
    </row>
    <row r="4680" spans="1:17" hidden="1" x14ac:dyDescent="0.3">
      <c r="A4680" t="s">
        <v>9589</v>
      </c>
      <c r="B4680" t="s">
        <v>9590</v>
      </c>
      <c r="C4680" t="str">
        <f>IFERROR(VLOOKUP(Table1[[#This Row],[Ticker]],[1]!Table2[[Symbol]:[Industry]],2,FALSE),"-")</f>
        <v>-</v>
      </c>
      <c r="D4680" t="s">
        <v>412</v>
      </c>
      <c r="E4680">
        <v>4.7450000000000001</v>
      </c>
      <c r="F4680">
        <v>13.89</v>
      </c>
      <c r="G4680">
        <v>173.51086428334</v>
      </c>
      <c r="H4680">
        <v>-36.501887731376399</v>
      </c>
      <c r="I4680">
        <v>-7.9350730762532997</v>
      </c>
      <c r="J4680">
        <v>-10.5683507315371</v>
      </c>
      <c r="K4680">
        <v>18.601969927660601</v>
      </c>
      <c r="L4680">
        <v>14.5230838128261</v>
      </c>
      <c r="M4680">
        <v>15.354869943105401</v>
      </c>
      <c r="N4680">
        <v>1.6529397731320601</v>
      </c>
      <c r="O4680">
        <v>115.046796256299</v>
      </c>
      <c r="P4680">
        <v>203.275109170305</v>
      </c>
      <c r="Q4680">
        <v>8.4454414043693998E-2</v>
      </c>
    </row>
    <row r="4681" spans="1:17" hidden="1" x14ac:dyDescent="0.3">
      <c r="A4681" t="s">
        <v>9591</v>
      </c>
      <c r="B4681" t="s">
        <v>9592</v>
      </c>
      <c r="C4681" t="str">
        <f>IFERROR(VLOOKUP(Table1[[#This Row],[Ticker]],[1]!Table2[[Symbol]:[Industry]],2,FALSE),"-")</f>
        <v>-</v>
      </c>
      <c r="D4681" t="s">
        <v>54</v>
      </c>
      <c r="E4681">
        <v>4.701719121</v>
      </c>
      <c r="F4681">
        <v>5.61</v>
      </c>
      <c r="G4681">
        <v>-45.276293079736497</v>
      </c>
      <c r="H4681">
        <v>5.5758274646183796</v>
      </c>
      <c r="I4681">
        <v>-15.533709022142601</v>
      </c>
      <c r="J4681">
        <v>3.72074274959731</v>
      </c>
      <c r="K4681">
        <v>5.4010405172058498</v>
      </c>
      <c r="L4681">
        <v>5.7380387714380197</v>
      </c>
      <c r="M4681">
        <v>97.3518528986517</v>
      </c>
      <c r="N4681">
        <v>2.8947368421052602</v>
      </c>
      <c r="O4681">
        <v>18.3600713012477</v>
      </c>
      <c r="P4681">
        <v>12.2</v>
      </c>
    </row>
    <row r="4682" spans="1:17" hidden="1" x14ac:dyDescent="0.3">
      <c r="A4682" t="s">
        <v>9593</v>
      </c>
      <c r="B4682" t="s">
        <v>9594</v>
      </c>
      <c r="C4682" t="str">
        <f>IFERROR(VLOOKUP(Table1[[#This Row],[Ticker]],[1]!Table2[[Symbol]:[Industry]],2,FALSE),"-")</f>
        <v>-</v>
      </c>
      <c r="D4682" t="s">
        <v>848</v>
      </c>
      <c r="E4682">
        <v>4.6866459999999996</v>
      </c>
      <c r="F4682">
        <v>6.03</v>
      </c>
      <c r="G4682">
        <v>37.271766193366901</v>
      </c>
      <c r="H4682">
        <v>-5.2096538174196398</v>
      </c>
      <c r="I4682">
        <v>-38.469013425959197</v>
      </c>
      <c r="J4682">
        <v>3.79050713027388</v>
      </c>
      <c r="K4682">
        <v>6.7848112375855001</v>
      </c>
      <c r="L4682">
        <v>6.8927813481651903</v>
      </c>
      <c r="M4682">
        <v>53.794804340408902</v>
      </c>
      <c r="N4682">
        <v>0.32608695652173902</v>
      </c>
      <c r="O4682">
        <v>78.109452736318403</v>
      </c>
      <c r="P4682">
        <v>98.355263157894697</v>
      </c>
    </row>
    <row r="4683" spans="1:17" hidden="1" x14ac:dyDescent="0.3">
      <c r="A4683" t="s">
        <v>9595</v>
      </c>
      <c r="B4683" t="s">
        <v>9596</v>
      </c>
      <c r="C4683" t="str">
        <f>IFERROR(VLOOKUP(Table1[[#This Row],[Ticker]],[1]!Table2[[Symbol]:[Industry]],2,FALSE),"-")</f>
        <v>-</v>
      </c>
      <c r="D4683" t="s">
        <v>139</v>
      </c>
      <c r="E4683">
        <v>4.6812149999999999</v>
      </c>
      <c r="F4683">
        <v>1.1000000000000001</v>
      </c>
      <c r="G4683">
        <v>1.18813606541548</v>
      </c>
      <c r="H4683">
        <v>-12.640491320960299</v>
      </c>
      <c r="I4683">
        <v>23.3722663732879</v>
      </c>
      <c r="J4683">
        <v>-3.9168481122926302</v>
      </c>
      <c r="K4683">
        <v>1.11166762898011</v>
      </c>
      <c r="L4683">
        <v>1.0442427534286101</v>
      </c>
      <c r="M4683">
        <v>38.403228637881597</v>
      </c>
      <c r="N4683">
        <v>0.15973291939162801</v>
      </c>
      <c r="O4683">
        <v>55.454545454545404</v>
      </c>
      <c r="P4683">
        <v>50.684931506849303</v>
      </c>
      <c r="Q4683">
        <v>1.5559101579520999E-2</v>
      </c>
    </row>
    <row r="4684" spans="1:17" hidden="1" x14ac:dyDescent="0.3">
      <c r="A4684" t="s">
        <v>9597</v>
      </c>
      <c r="B4684" t="s">
        <v>9598</v>
      </c>
      <c r="C4684" t="str">
        <f>IFERROR(VLOOKUP(Table1[[#This Row],[Ticker]],[1]!Table2[[Symbol]:[Industry]],2,FALSE),"-")</f>
        <v>-</v>
      </c>
      <c r="D4684" t="s">
        <v>18</v>
      </c>
      <c r="E4684">
        <v>4.6129764</v>
      </c>
      <c r="F4684">
        <v>13.56</v>
      </c>
      <c r="G4684">
        <v>96.2357551130345</v>
      </c>
      <c r="H4684">
        <v>2.00737085881289</v>
      </c>
      <c r="I4684">
        <v>170.74621595311899</v>
      </c>
      <c r="J4684">
        <v>3.8144900370021801</v>
      </c>
      <c r="K4684">
        <v>12.5125076601174</v>
      </c>
      <c r="L4684">
        <v>9.3159836445196706</v>
      </c>
      <c r="M4684">
        <v>95.668512186134095</v>
      </c>
      <c r="N4684">
        <v>0.188442211055276</v>
      </c>
      <c r="O4684">
        <v>0</v>
      </c>
      <c r="P4684">
        <v>198.67841409691599</v>
      </c>
    </row>
    <row r="4685" spans="1:17" hidden="1" x14ac:dyDescent="0.3">
      <c r="A4685" t="s">
        <v>9599</v>
      </c>
      <c r="B4685" t="s">
        <v>9600</v>
      </c>
      <c r="C4685" t="str">
        <f>IFERROR(VLOOKUP(Table1[[#This Row],[Ticker]],[1]!Table2[[Symbol]:[Industry]],2,FALSE),"-")</f>
        <v>-</v>
      </c>
      <c r="D4685" t="s">
        <v>300</v>
      </c>
      <c r="E4685">
        <v>4.6119787600000004</v>
      </c>
      <c r="F4685">
        <v>1.72</v>
      </c>
      <c r="G4685">
        <v>26.5993914766708</v>
      </c>
      <c r="H4685">
        <v>-16.146721399198501</v>
      </c>
      <c r="I4685">
        <v>-18.572178071156401</v>
      </c>
      <c r="J4685">
        <v>-5.5835147789592998</v>
      </c>
      <c r="K4685">
        <v>1.8789933557540801</v>
      </c>
      <c r="L4685">
        <v>1.33712864408785</v>
      </c>
      <c r="M4685">
        <v>0.25901411571074101</v>
      </c>
      <c r="N4685">
        <v>3.45599215664538</v>
      </c>
      <c r="O4685">
        <v>61.6279069767441</v>
      </c>
      <c r="P4685">
        <v>72</v>
      </c>
      <c r="Q4685">
        <v>3.8648950059296999E-2</v>
      </c>
    </row>
    <row r="4686" spans="1:17" hidden="1" x14ac:dyDescent="0.3">
      <c r="A4686" t="s">
        <v>9601</v>
      </c>
      <c r="B4686" t="s">
        <v>9602</v>
      </c>
      <c r="C4686" t="str">
        <f>IFERROR(VLOOKUP(Table1[[#This Row],[Ticker]],[1]!Table2[[Symbol]:[Industry]],2,FALSE),"-")</f>
        <v>-</v>
      </c>
      <c r="D4686" t="s">
        <v>72</v>
      </c>
      <c r="E4686">
        <v>4.59</v>
      </c>
      <c r="F4686">
        <v>2.79</v>
      </c>
      <c r="G4686">
        <v>-18.164244886965399</v>
      </c>
      <c r="H4686">
        <v>2.9703684075463999</v>
      </c>
      <c r="I4686">
        <v>-0.25018260630386902</v>
      </c>
      <c r="J4686">
        <v>-1.5080740245517399</v>
      </c>
      <c r="K4686">
        <v>2.6867525458733801</v>
      </c>
      <c r="L4686">
        <v>2.55385871384378</v>
      </c>
      <c r="M4686">
        <v>46.408556928605201</v>
      </c>
      <c r="N4686">
        <v>1.00409391228545</v>
      </c>
      <c r="O4686">
        <v>13.2616487455197</v>
      </c>
      <c r="P4686">
        <v>39.5</v>
      </c>
      <c r="Q4686">
        <v>4.3590017726124003E-2</v>
      </c>
    </row>
    <row r="4687" spans="1:17" hidden="1" x14ac:dyDescent="0.3">
      <c r="A4687" t="s">
        <v>9603</v>
      </c>
      <c r="B4687" t="s">
        <v>9604</v>
      </c>
      <c r="C4687" t="str">
        <f>IFERROR(VLOOKUP(Table1[[#This Row],[Ticker]],[1]!Table2[[Symbol]:[Industry]],2,FALSE),"-")</f>
        <v>-</v>
      </c>
      <c r="D4687" t="s">
        <v>212</v>
      </c>
      <c r="E4687">
        <v>4.5602394999999998</v>
      </c>
      <c r="F4687">
        <v>12.54</v>
      </c>
      <c r="G4687">
        <v>22.2357551130345</v>
      </c>
      <c r="H4687">
        <v>-7.5164104386074504</v>
      </c>
      <c r="I4687">
        <v>-20.1951493570491</v>
      </c>
      <c r="J4687">
        <v>-1.3061547121255499</v>
      </c>
      <c r="K4687">
        <v>11.8691974903993</v>
      </c>
      <c r="L4687">
        <v>11.0507733133591</v>
      </c>
      <c r="M4687">
        <v>47.545543047441001</v>
      </c>
      <c r="N4687">
        <v>0.47887323943661902</v>
      </c>
      <c r="O4687">
        <v>55.980861244019103</v>
      </c>
      <c r="P4687">
        <v>68.775235531628496</v>
      </c>
      <c r="Q4687">
        <v>2.7531388094718001E-2</v>
      </c>
    </row>
    <row r="4688" spans="1:17" hidden="1" x14ac:dyDescent="0.3">
      <c r="A4688" t="s">
        <v>9605</v>
      </c>
      <c r="B4688" t="s">
        <v>9606</v>
      </c>
      <c r="C4688" t="str">
        <f>IFERROR(VLOOKUP(Table1[[#This Row],[Ticker]],[1]!Table2[[Symbol]:[Industry]],2,FALSE),"-")</f>
        <v>-</v>
      </c>
      <c r="D4688" t="s">
        <v>473</v>
      </c>
      <c r="E4688">
        <v>4.5334341259999897</v>
      </c>
      <c r="F4688">
        <v>1.39</v>
      </c>
      <c r="G4688">
        <v>24.6801995574789</v>
      </c>
      <c r="H4688">
        <v>-0.151147757448019</v>
      </c>
      <c r="I4688">
        <v>6.7418315906792703</v>
      </c>
      <c r="J4688">
        <v>-3.2517463908528801</v>
      </c>
      <c r="K4688">
        <v>1.2140114696245801</v>
      </c>
      <c r="L4688">
        <v>1.0386196179899601</v>
      </c>
      <c r="M4688">
        <v>38.924015980321201</v>
      </c>
      <c r="N4688">
        <v>0.94323507180650001</v>
      </c>
      <c r="O4688">
        <v>7.1942446043165402</v>
      </c>
      <c r="P4688">
        <v>85.3333333333333</v>
      </c>
      <c r="Q4688">
        <v>2.1042198754364E-2</v>
      </c>
    </row>
    <row r="4689" spans="1:17" hidden="1" x14ac:dyDescent="0.3">
      <c r="A4689" t="s">
        <v>9607</v>
      </c>
      <c r="B4689" t="s">
        <v>9608</v>
      </c>
      <c r="C4689" t="str">
        <f>IFERROR(VLOOKUP(Table1[[#This Row],[Ticker]],[1]!Table2[[Symbol]:[Industry]],2,FALSE),"-")</f>
        <v>-</v>
      </c>
      <c r="D4689" t="s">
        <v>51</v>
      </c>
      <c r="E4689">
        <v>4.52709048</v>
      </c>
      <c r="F4689">
        <v>10.199999999999999</v>
      </c>
      <c r="G4689">
        <v>39.952893216195903</v>
      </c>
      <c r="H4689">
        <v>-0.87578543860743996</v>
      </c>
      <c r="I4689">
        <v>32.634856301345501</v>
      </c>
      <c r="J4689">
        <v>-1.1390703345148501</v>
      </c>
      <c r="K4689">
        <v>9.4992443793784798</v>
      </c>
      <c r="L4689">
        <v>7.8075341487385996</v>
      </c>
      <c r="M4689">
        <v>100</v>
      </c>
      <c r="N4689">
        <v>0</v>
      </c>
      <c r="O4689">
        <v>0</v>
      </c>
      <c r="P4689">
        <v>69.717138103161403</v>
      </c>
    </row>
    <row r="4690" spans="1:17" hidden="1" x14ac:dyDescent="0.3">
      <c r="A4690" t="s">
        <v>9609</v>
      </c>
      <c r="B4690" t="s">
        <v>9610</v>
      </c>
      <c r="C4690" t="str">
        <f>IFERROR(VLOOKUP(Table1[[#This Row],[Ticker]],[1]!Table2[[Symbol]:[Industry]],2,FALSE),"-")</f>
        <v>-</v>
      </c>
      <c r="D4690" t="s">
        <v>528</v>
      </c>
      <c r="E4690">
        <v>4.5230430000000004</v>
      </c>
      <c r="F4690">
        <v>6.09</v>
      </c>
      <c r="G4690">
        <v>-5.2243675863519696</v>
      </c>
      <c r="H4690">
        <v>1.4771557378631399</v>
      </c>
      <c r="I4690">
        <v>-45.158311203155897</v>
      </c>
      <c r="J4690">
        <v>-1.1390703345148501</v>
      </c>
      <c r="K4690">
        <v>6.20120686790347</v>
      </c>
      <c r="L4690">
        <v>5.92001893268628</v>
      </c>
      <c r="M4690">
        <v>41.611521634531002</v>
      </c>
      <c r="N4690">
        <v>0.38571428571428501</v>
      </c>
      <c r="O4690">
        <v>62.2331691297208</v>
      </c>
      <c r="P4690">
        <v>87.384615384615302</v>
      </c>
    </row>
    <row r="4691" spans="1:17" hidden="1" x14ac:dyDescent="0.3">
      <c r="A4691" t="s">
        <v>9611</v>
      </c>
      <c r="B4691" t="s">
        <v>9612</v>
      </c>
      <c r="C4691" t="str">
        <f>IFERROR(VLOOKUP(Table1[[#This Row],[Ticker]],[1]!Table2[[Symbol]:[Industry]],2,FALSE),"-")</f>
        <v>-</v>
      </c>
      <c r="D4691" t="s">
        <v>1190</v>
      </c>
      <c r="E4691">
        <v>4.5049999999999999</v>
      </c>
      <c r="F4691">
        <v>2.57</v>
      </c>
      <c r="G4691">
        <v>-9.67078694304025</v>
      </c>
      <c r="H4691">
        <v>-11.6501962130182</v>
      </c>
      <c r="I4691">
        <v>-41.528863570214803</v>
      </c>
      <c r="J4691">
        <v>-11.0030159127461</v>
      </c>
      <c r="K4691">
        <v>2.8847290222756898</v>
      </c>
      <c r="L4691">
        <v>2.96285823253374</v>
      </c>
      <c r="M4691">
        <v>28.517202982865498</v>
      </c>
      <c r="N4691">
        <v>1.1493436553348999</v>
      </c>
      <c r="O4691">
        <v>73.151750972762599</v>
      </c>
      <c r="P4691">
        <v>38.172043010752603</v>
      </c>
      <c r="Q4691">
        <v>1.5137761884379999E-2</v>
      </c>
    </row>
    <row r="4692" spans="1:17" hidden="1" x14ac:dyDescent="0.3">
      <c r="A4692" t="s">
        <v>9613</v>
      </c>
      <c r="B4692" t="s">
        <v>9614</v>
      </c>
      <c r="C4692" t="str">
        <f>IFERROR(VLOOKUP(Table1[[#This Row],[Ticker]],[1]!Table2[[Symbol]:[Industry]],2,FALSE),"-")</f>
        <v>-</v>
      </c>
      <c r="D4692" t="s">
        <v>632</v>
      </c>
      <c r="E4692">
        <v>4.4980230600000004</v>
      </c>
      <c r="F4692">
        <v>13.8</v>
      </c>
      <c r="G4692">
        <v>-50.681150331091501</v>
      </c>
      <c r="K4692">
        <v>17.182926074637699</v>
      </c>
      <c r="L4692">
        <v>23.662368761796301</v>
      </c>
      <c r="M4692">
        <v>89.584477983611194</v>
      </c>
      <c r="N4692">
        <v>1</v>
      </c>
      <c r="O4692">
        <v>26.449275362318801</v>
      </c>
      <c r="P4692">
        <v>15</v>
      </c>
    </row>
    <row r="4693" spans="1:17" hidden="1" x14ac:dyDescent="0.3">
      <c r="A4693" t="s">
        <v>9615</v>
      </c>
      <c r="B4693" t="s">
        <v>9616</v>
      </c>
      <c r="C4693" t="str">
        <f>IFERROR(VLOOKUP(Table1[[#This Row],[Ticker]],[1]!Table2[[Symbol]:[Industry]],2,FALSE),"-")</f>
        <v>-</v>
      </c>
      <c r="D4693" t="s">
        <v>412</v>
      </c>
      <c r="E4693">
        <v>4.4880000000000004</v>
      </c>
      <c r="F4693">
        <v>13.6</v>
      </c>
      <c r="G4693">
        <v>1.25694971804414</v>
      </c>
      <c r="H4693">
        <v>1.5338531156094199</v>
      </c>
      <c r="I4693">
        <v>-53.736969861170202</v>
      </c>
      <c r="J4693">
        <v>3.4763142808697598</v>
      </c>
      <c r="K4693">
        <v>15.084906718598599</v>
      </c>
      <c r="L4693">
        <v>16.909241810866099</v>
      </c>
      <c r="M4693">
        <v>54.267085458167998</v>
      </c>
      <c r="N4693">
        <v>3.90937752034606E-2</v>
      </c>
      <c r="O4693">
        <v>85.294117647058798</v>
      </c>
      <c r="P4693">
        <v>38.071065989847703</v>
      </c>
      <c r="Q4693">
        <v>7.9241193556504996E-2</v>
      </c>
    </row>
    <row r="4694" spans="1:17" hidden="1" x14ac:dyDescent="0.3">
      <c r="A4694" t="s">
        <v>9617</v>
      </c>
      <c r="B4694" t="s">
        <v>9618</v>
      </c>
      <c r="C4694" t="str">
        <f>IFERROR(VLOOKUP(Table1[[#This Row],[Ticker]],[1]!Table2[[Symbol]:[Industry]],2,FALSE),"-")</f>
        <v>-</v>
      </c>
      <c r="D4694" t="s">
        <v>139</v>
      </c>
      <c r="E4694">
        <v>4.4609622699999996</v>
      </c>
      <c r="F4694">
        <v>8.11</v>
      </c>
      <c r="G4694">
        <v>2.5359182451715401</v>
      </c>
      <c r="H4694">
        <v>-29.984177046999001</v>
      </c>
      <c r="I4694">
        <v>-44.513999721132599</v>
      </c>
      <c r="J4694">
        <v>-12.890974578258</v>
      </c>
      <c r="K4694">
        <v>9.8917448006289508</v>
      </c>
      <c r="L4694">
        <v>9.8825415367004492</v>
      </c>
      <c r="M4694">
        <v>25.5592339538955</v>
      </c>
      <c r="N4694">
        <v>0.35831261826141803</v>
      </c>
      <c r="O4694">
        <v>77.558569667077705</v>
      </c>
      <c r="P4694">
        <v>74.034334763948394</v>
      </c>
      <c r="Q4694">
        <v>4.7443924735534999E-2</v>
      </c>
    </row>
    <row r="4695" spans="1:17" hidden="1" x14ac:dyDescent="0.3">
      <c r="A4695" t="s">
        <v>9619</v>
      </c>
      <c r="B4695" t="s">
        <v>9620</v>
      </c>
      <c r="C4695" t="str">
        <f>IFERROR(VLOOKUP(Table1[[#This Row],[Ticker]],[1]!Table2[[Symbol]:[Industry]],2,FALSE),"-")</f>
        <v>-</v>
      </c>
      <c r="D4695" t="s">
        <v>306</v>
      </c>
      <c r="E4695">
        <v>4.4065224000000001</v>
      </c>
      <c r="F4695">
        <v>6.12</v>
      </c>
      <c r="G4695">
        <v>-65.343192255386498</v>
      </c>
      <c r="H4695">
        <v>-14.799836071518801</v>
      </c>
      <c r="I4695">
        <v>-29.830212965554999</v>
      </c>
      <c r="J4695">
        <v>-1.1390703345148501</v>
      </c>
      <c r="K4695">
        <v>7.0117467665453903</v>
      </c>
      <c r="L4695">
        <v>7.7137084314520896</v>
      </c>
      <c r="M4695">
        <v>0.28287232341079999</v>
      </c>
      <c r="N4695">
        <v>0.241935483870967</v>
      </c>
      <c r="O4695">
        <v>56.862745098039198</v>
      </c>
      <c r="P4695">
        <v>0</v>
      </c>
    </row>
    <row r="4696" spans="1:17" hidden="1" x14ac:dyDescent="0.3">
      <c r="A4696" t="s">
        <v>9621</v>
      </c>
      <c r="B4696" t="s">
        <v>9622</v>
      </c>
      <c r="C4696" t="str">
        <f>IFERROR(VLOOKUP(Table1[[#This Row],[Ticker]],[1]!Table2[[Symbol]:[Industry]],2,FALSE),"-")</f>
        <v>-</v>
      </c>
      <c r="D4696" t="s">
        <v>412</v>
      </c>
      <c r="E4696">
        <v>4.3981465999999996</v>
      </c>
      <c r="F4696">
        <v>15.35</v>
      </c>
      <c r="G4696">
        <v>85.825642753483905</v>
      </c>
      <c r="H4696">
        <v>-7.7372848032834201</v>
      </c>
      <c r="I4696">
        <v>4.6803159088916804</v>
      </c>
      <c r="J4696">
        <v>-6.4362279572538696</v>
      </c>
      <c r="K4696">
        <v>16.214302276784</v>
      </c>
      <c r="L4696">
        <v>15.412516424945199</v>
      </c>
      <c r="M4696">
        <v>35.149052148209599</v>
      </c>
      <c r="N4696">
        <v>0.81841535940908605</v>
      </c>
      <c r="O4696">
        <v>87.947882736156302</v>
      </c>
      <c r="P4696">
        <v>115.58988764044901</v>
      </c>
    </row>
    <row r="4697" spans="1:17" hidden="1" x14ac:dyDescent="0.3">
      <c r="A4697" t="s">
        <v>9623</v>
      </c>
      <c r="B4697" t="s">
        <v>9624</v>
      </c>
      <c r="C4697" t="str">
        <f>IFERROR(VLOOKUP(Table1[[#This Row],[Ticker]],[1]!Table2[[Symbol]:[Industry]],2,FALSE),"-")</f>
        <v>-</v>
      </c>
      <c r="D4697" t="s">
        <v>528</v>
      </c>
      <c r="E4697">
        <v>4.38</v>
      </c>
      <c r="F4697">
        <v>41.64</v>
      </c>
      <c r="G4697">
        <v>-9.5910847138052908</v>
      </c>
      <c r="H4697">
        <v>1.58035491226974</v>
      </c>
      <c r="I4697">
        <v>36.469011400412697</v>
      </c>
      <c r="J4697">
        <v>-0.42626279255119298</v>
      </c>
      <c r="K4697">
        <v>41.749228362488402</v>
      </c>
      <c r="L4697">
        <v>38.494116891392601</v>
      </c>
      <c r="M4697">
        <v>59.080100343794598</v>
      </c>
      <c r="N4697">
        <v>0.78683333333333305</v>
      </c>
      <c r="O4697">
        <v>21.5177713736791</v>
      </c>
      <c r="P4697">
        <v>74.664429530201303</v>
      </c>
    </row>
    <row r="4698" spans="1:17" hidden="1" x14ac:dyDescent="0.3">
      <c r="A4698" t="s">
        <v>9625</v>
      </c>
      <c r="B4698" t="s">
        <v>9626</v>
      </c>
      <c r="C4698" t="str">
        <f>IFERROR(VLOOKUP(Table1[[#This Row],[Ticker]],[1]!Table2[[Symbol]:[Industry]],2,FALSE),"-")</f>
        <v>-</v>
      </c>
      <c r="D4698" t="s">
        <v>1711</v>
      </c>
      <c r="E4698">
        <v>4.3605740429999997</v>
      </c>
      <c r="F4698">
        <v>9.39</v>
      </c>
      <c r="G4698">
        <v>-9.2250921270168096</v>
      </c>
      <c r="H4698">
        <v>-6.2619643003960501</v>
      </c>
      <c r="I4698">
        <v>-32.829032328010697</v>
      </c>
      <c r="J4698">
        <v>0.72088590180899803</v>
      </c>
      <c r="K4698">
        <v>9.3151959505852293</v>
      </c>
      <c r="L4698">
        <v>9.8596179580493999</v>
      </c>
      <c r="M4698">
        <v>52.518874834982</v>
      </c>
      <c r="N4698">
        <v>0.91449622275643905</v>
      </c>
      <c r="O4698">
        <v>71.458998935037201</v>
      </c>
      <c r="P4698">
        <v>25.2</v>
      </c>
      <c r="Q4698">
        <v>-5.7763793675043001E-2</v>
      </c>
    </row>
    <row r="4699" spans="1:17" hidden="1" x14ac:dyDescent="0.3">
      <c r="A4699" t="s">
        <v>9627</v>
      </c>
      <c r="B4699" t="s">
        <v>9628</v>
      </c>
      <c r="C4699" t="str">
        <f>IFERROR(VLOOKUP(Table1[[#This Row],[Ticker]],[1]!Table2[[Symbol]:[Industry]],2,FALSE),"-")</f>
        <v>-</v>
      </c>
      <c r="D4699" t="s">
        <v>127</v>
      </c>
      <c r="E4699">
        <v>4.3573556880000002</v>
      </c>
      <c r="F4699">
        <v>9.84</v>
      </c>
      <c r="G4699">
        <v>-19.697130793005702</v>
      </c>
      <c r="H4699">
        <v>-0.87578543860743996</v>
      </c>
      <c r="I4699">
        <v>-4.0606195327522796</v>
      </c>
      <c r="J4699">
        <v>-1.1390703345148501</v>
      </c>
      <c r="K4699">
        <v>9.5214117608775695</v>
      </c>
      <c r="L4699">
        <v>9.1735594584268103</v>
      </c>
      <c r="M4699">
        <v>100</v>
      </c>
      <c r="N4699">
        <v>0</v>
      </c>
      <c r="O4699">
        <v>0</v>
      </c>
      <c r="P4699">
        <v>10.067114093959701</v>
      </c>
    </row>
    <row r="4700" spans="1:17" hidden="1" x14ac:dyDescent="0.3">
      <c r="A4700" t="s">
        <v>9629</v>
      </c>
      <c r="B4700" t="s">
        <v>9630</v>
      </c>
      <c r="C4700" t="str">
        <f>IFERROR(VLOOKUP(Table1[[#This Row],[Ticker]],[1]!Table2[[Symbol]:[Industry]],2,FALSE),"-")</f>
        <v>-</v>
      </c>
      <c r="D4700" t="s">
        <v>139</v>
      </c>
      <c r="E4700">
        <v>4.3448399999999996</v>
      </c>
      <c r="F4700">
        <v>7.29</v>
      </c>
      <c r="G4700">
        <v>-29.7642448869654</v>
      </c>
      <c r="H4700">
        <v>-0.87578543860743996</v>
      </c>
      <c r="I4700">
        <v>-14.127733626712001</v>
      </c>
      <c r="J4700">
        <v>-1.1390703345148501</v>
      </c>
      <c r="K4700">
        <v>7.2899998586155697</v>
      </c>
      <c r="L4700">
        <v>7.2828895538590297</v>
      </c>
      <c r="M4700">
        <v>98.182515309086796</v>
      </c>
      <c r="O4700">
        <v>0</v>
      </c>
      <c r="P4700">
        <v>0</v>
      </c>
    </row>
    <row r="4701" spans="1:17" hidden="1" x14ac:dyDescent="0.3">
      <c r="A4701" t="s">
        <v>9631</v>
      </c>
      <c r="B4701" t="s">
        <v>9632</v>
      </c>
      <c r="C4701" t="str">
        <f>IFERROR(VLOOKUP(Table1[[#This Row],[Ticker]],[1]!Table2[[Symbol]:[Industry]],2,FALSE),"-")</f>
        <v>-</v>
      </c>
      <c r="D4701" t="s">
        <v>21</v>
      </c>
      <c r="E4701">
        <v>4.3261469999999997</v>
      </c>
      <c r="F4701">
        <v>1.21</v>
      </c>
      <c r="G4701">
        <v>-66.7434115536321</v>
      </c>
      <c r="H4701">
        <v>-37.744472307294302</v>
      </c>
      <c r="I4701">
        <v>-65.139879375699806</v>
      </c>
      <c r="J4701">
        <v>-10.5593601895873</v>
      </c>
      <c r="K4701">
        <v>1.70352337713442</v>
      </c>
      <c r="L4701">
        <v>1.7362251124678201</v>
      </c>
      <c r="M4701">
        <v>16.596854025728501</v>
      </c>
      <c r="N4701">
        <v>0.58641174349544001</v>
      </c>
      <c r="O4701">
        <v>111.570247933884</v>
      </c>
      <c r="P4701">
        <v>42.352941176470502</v>
      </c>
      <c r="Q4701">
        <v>3.6810253150052E-2</v>
      </c>
    </row>
    <row r="4702" spans="1:17" hidden="1" x14ac:dyDescent="0.3">
      <c r="A4702" t="s">
        <v>9633</v>
      </c>
      <c r="B4702" t="s">
        <v>9634</v>
      </c>
      <c r="C4702" t="str">
        <f>IFERROR(VLOOKUP(Table1[[#This Row],[Ticker]],[1]!Table2[[Symbol]:[Industry]],2,FALSE),"-")</f>
        <v>-</v>
      </c>
      <c r="D4702" t="s">
        <v>412</v>
      </c>
      <c r="E4702">
        <v>4.2802008000000002</v>
      </c>
      <c r="F4702">
        <v>8.59</v>
      </c>
      <c r="G4702">
        <v>25.851697142020001</v>
      </c>
      <c r="H4702">
        <v>11.8873724561294</v>
      </c>
      <c r="I4702">
        <v>25.547063121255398</v>
      </c>
      <c r="J4702">
        <v>3.6286558268543398</v>
      </c>
      <c r="K4702">
        <v>7.6367024525460998</v>
      </c>
      <c r="L4702">
        <v>6.8195517324422097</v>
      </c>
      <c r="M4702">
        <v>62.269908124564502</v>
      </c>
      <c r="N4702">
        <v>1.7925858301837401</v>
      </c>
      <c r="O4702">
        <v>4.19091967403957</v>
      </c>
      <c r="P4702">
        <v>87.145969498910603</v>
      </c>
      <c r="Q4702">
        <v>6.5045913357335006E-2</v>
      </c>
    </row>
    <row r="4703" spans="1:17" hidden="1" x14ac:dyDescent="0.3">
      <c r="A4703" t="s">
        <v>9635</v>
      </c>
      <c r="B4703" t="s">
        <v>9636</v>
      </c>
      <c r="C4703" t="str">
        <f>IFERROR(VLOOKUP(Table1[[#This Row],[Ticker]],[1]!Table2[[Symbol]:[Industry]],2,FALSE),"-")</f>
        <v>-</v>
      </c>
      <c r="D4703" t="s">
        <v>1190</v>
      </c>
      <c r="E4703">
        <v>4.2797526750000001</v>
      </c>
      <c r="F4703">
        <v>4.8499999999999996</v>
      </c>
      <c r="G4703">
        <v>52.566582180703598</v>
      </c>
      <c r="H4703">
        <v>3.1158112000480198</v>
      </c>
      <c r="I4703">
        <v>-38.817174620500801</v>
      </c>
      <c r="J4703">
        <v>2.2012219410592602</v>
      </c>
      <c r="K4703">
        <v>4.9171520647362499</v>
      </c>
      <c r="L4703">
        <v>5.0933784605785899</v>
      </c>
      <c r="M4703">
        <v>63.260315658927603</v>
      </c>
      <c r="N4703">
        <v>0.87279421752098296</v>
      </c>
      <c r="O4703">
        <v>54.6391752577319</v>
      </c>
      <c r="P4703">
        <v>122.477064220183</v>
      </c>
      <c r="Q4703">
        <v>-8.5344115816072E-2</v>
      </c>
    </row>
    <row r="4704" spans="1:17" hidden="1" x14ac:dyDescent="0.3">
      <c r="A4704" t="s">
        <v>9637</v>
      </c>
      <c r="B4704" t="s">
        <v>9638</v>
      </c>
      <c r="C4704" t="str">
        <f>IFERROR(VLOOKUP(Table1[[#This Row],[Ticker]],[1]!Table2[[Symbol]:[Industry]],2,FALSE),"-")</f>
        <v>-</v>
      </c>
      <c r="D4704" t="s">
        <v>669</v>
      </c>
      <c r="E4704">
        <v>4.2680809999999996</v>
      </c>
      <c r="F4704">
        <v>8.66</v>
      </c>
      <c r="G4704">
        <v>-19.586127838619401</v>
      </c>
      <c r="H4704">
        <v>4.09391153108953</v>
      </c>
      <c r="I4704">
        <v>-3.94961657836597</v>
      </c>
      <c r="J4704">
        <v>-1.1390703345148501</v>
      </c>
      <c r="M4704">
        <v>100</v>
      </c>
      <c r="O4704">
        <v>0</v>
      </c>
      <c r="P4704">
        <v>10.178117048346</v>
      </c>
    </row>
    <row r="4705" spans="1:17" hidden="1" x14ac:dyDescent="0.3">
      <c r="A4705" t="s">
        <v>9639</v>
      </c>
      <c r="B4705" t="s">
        <v>9640</v>
      </c>
      <c r="C4705" t="str">
        <f>IFERROR(VLOOKUP(Table1[[#This Row],[Ticker]],[1]!Table2[[Symbol]:[Industry]],2,FALSE),"-")</f>
        <v>-</v>
      </c>
      <c r="D4705" t="s">
        <v>223</v>
      </c>
      <c r="E4705">
        <v>4.2664200000000001</v>
      </c>
      <c r="F4705">
        <v>7.07</v>
      </c>
      <c r="G4705">
        <v>-28.7642448869654</v>
      </c>
      <c r="H4705">
        <v>60.368233700148501</v>
      </c>
      <c r="I4705">
        <v>91.994715352879794</v>
      </c>
      <c r="J4705">
        <v>14.469849047989401</v>
      </c>
      <c r="K4705">
        <v>4.7885838089237698</v>
      </c>
      <c r="L4705">
        <v>4.5685478698250304</v>
      </c>
      <c r="M4705">
        <v>99.744818185806807</v>
      </c>
      <c r="N4705">
        <v>2.6320987654320902</v>
      </c>
      <c r="O4705">
        <v>0</v>
      </c>
      <c r="P4705">
        <v>111.676646706586</v>
      </c>
    </row>
    <row r="4706" spans="1:17" hidden="1" x14ac:dyDescent="0.3">
      <c r="A4706" t="s">
        <v>9641</v>
      </c>
      <c r="B4706" t="s">
        <v>9642</v>
      </c>
      <c r="C4706" t="str">
        <f>IFERROR(VLOOKUP(Table1[[#This Row],[Ticker]],[1]!Table2[[Symbol]:[Industry]],2,FALSE),"-")</f>
        <v>-</v>
      </c>
      <c r="D4706" t="s">
        <v>528</v>
      </c>
      <c r="E4706">
        <v>4.2654399999999999</v>
      </c>
      <c r="F4706">
        <v>8.56</v>
      </c>
      <c r="G4706">
        <v>89.722934600214003</v>
      </c>
      <c r="H4706">
        <v>-4.7306607220541501</v>
      </c>
      <c r="I4706">
        <v>-38.841893697072599</v>
      </c>
      <c r="J4706">
        <v>-5.9651084938863397</v>
      </c>
      <c r="K4706">
        <v>9.2054679867472107</v>
      </c>
      <c r="L4706">
        <v>8.3277188224597793</v>
      </c>
      <c r="M4706">
        <v>44.068755238534997</v>
      </c>
      <c r="N4706">
        <v>2.1175187247935399</v>
      </c>
      <c r="O4706">
        <v>37.266355140186903</v>
      </c>
      <c r="P4706">
        <v>131.35135135135101</v>
      </c>
      <c r="Q4706">
        <v>0.108401461679206</v>
      </c>
    </row>
    <row r="4707" spans="1:17" hidden="1" x14ac:dyDescent="0.3">
      <c r="A4707" t="s">
        <v>9643</v>
      </c>
      <c r="B4707" t="s">
        <v>9644</v>
      </c>
      <c r="C4707" t="str">
        <f>IFERROR(VLOOKUP(Table1[[#This Row],[Ticker]],[1]!Table2[[Symbol]:[Industry]],2,FALSE),"-")</f>
        <v>-</v>
      </c>
      <c r="E4707">
        <v>4.2614200000000002</v>
      </c>
      <c r="F4707">
        <v>1.49</v>
      </c>
      <c r="G4707">
        <v>-21.0051207993742</v>
      </c>
      <c r="H4707">
        <v>-7.4547328070284902</v>
      </c>
      <c r="I4707">
        <v>-38.875208374186698</v>
      </c>
      <c r="J4707">
        <v>-5.1931243885689096</v>
      </c>
      <c r="K4707">
        <v>1.50522736582772</v>
      </c>
      <c r="L4707">
        <v>1.6039809030615799</v>
      </c>
      <c r="M4707">
        <v>45.511266289133602</v>
      </c>
      <c r="N4707">
        <v>0.59705939474255398</v>
      </c>
      <c r="O4707">
        <v>54.362416107382501</v>
      </c>
      <c r="P4707">
        <v>33.035714285714199</v>
      </c>
      <c r="Q4707">
        <v>-0.136891597119428</v>
      </c>
    </row>
    <row r="4708" spans="1:17" hidden="1" x14ac:dyDescent="0.3">
      <c r="A4708" t="s">
        <v>9645</v>
      </c>
      <c r="B4708" t="s">
        <v>9646</v>
      </c>
      <c r="C4708" t="str">
        <f>IFERROR(VLOOKUP(Table1[[#This Row],[Ticker]],[1]!Table2[[Symbol]:[Industry]],2,FALSE),"-")</f>
        <v>-</v>
      </c>
      <c r="D4708" t="s">
        <v>72</v>
      </c>
      <c r="E4708">
        <v>4.240424</v>
      </c>
      <c r="F4708">
        <v>2.0499999999999998</v>
      </c>
      <c r="G4708">
        <v>23.2208297399001</v>
      </c>
      <c r="H4708">
        <v>7.2874798675150103</v>
      </c>
      <c r="I4708">
        <v>1.04080569913065</v>
      </c>
      <c r="J4708">
        <v>7.0241949716076002</v>
      </c>
      <c r="K4708">
        <v>2.0033042566848001</v>
      </c>
      <c r="L4708">
        <v>1.8011153812140099</v>
      </c>
      <c r="M4708">
        <v>64.959523789645402</v>
      </c>
      <c r="N4708">
        <v>1.9561399981302099</v>
      </c>
      <c r="O4708">
        <v>16.585365853658502</v>
      </c>
      <c r="P4708">
        <v>127.777777777777</v>
      </c>
      <c r="Q4708">
        <v>8.4261284444095003E-2</v>
      </c>
    </row>
    <row r="4709" spans="1:17" hidden="1" x14ac:dyDescent="0.3">
      <c r="A4709" t="s">
        <v>9647</v>
      </c>
      <c r="B4709" t="s">
        <v>9648</v>
      </c>
      <c r="C4709" t="str">
        <f>IFERROR(VLOOKUP(Table1[[#This Row],[Ticker]],[1]!Table2[[Symbol]:[Industry]],2,FALSE),"-")</f>
        <v>-</v>
      </c>
      <c r="D4709" t="s">
        <v>561</v>
      </c>
      <c r="E4709">
        <v>4.1656705000000001</v>
      </c>
      <c r="F4709">
        <v>5.45</v>
      </c>
      <c r="G4709">
        <v>26.844950515333299</v>
      </c>
      <c r="H4709">
        <v>23.254144955824099</v>
      </c>
      <c r="I4709">
        <v>12.6164524197996</v>
      </c>
      <c r="J4709">
        <v>-4.9160487517810303</v>
      </c>
      <c r="K4709">
        <v>4.6716332844612198</v>
      </c>
      <c r="L4709">
        <v>4.2337617528429403</v>
      </c>
      <c r="M4709">
        <v>54.680071584012701</v>
      </c>
      <c r="N4709">
        <v>1.14950954828776</v>
      </c>
      <c r="O4709">
        <v>8.2568807339449499</v>
      </c>
      <c r="P4709">
        <v>137.991266375545</v>
      </c>
      <c r="Q4709">
        <v>5.6580476119732999E-2</v>
      </c>
    </row>
    <row r="4710" spans="1:17" hidden="1" x14ac:dyDescent="0.3">
      <c r="A4710" t="s">
        <v>9649</v>
      </c>
      <c r="B4710" t="s">
        <v>9650</v>
      </c>
      <c r="C4710" t="str">
        <f>IFERROR(VLOOKUP(Table1[[#This Row],[Ticker]],[1]!Table2[[Symbol]:[Industry]],2,FALSE),"-")</f>
        <v>-</v>
      </c>
      <c r="D4710" t="s">
        <v>46</v>
      </c>
      <c r="E4710">
        <v>4.1056851500000002</v>
      </c>
      <c r="F4710">
        <v>12.5</v>
      </c>
      <c r="G4710">
        <v>22.860907738187102</v>
      </c>
      <c r="H4710">
        <v>-5.4401007913045403</v>
      </c>
      <c r="I4710">
        <v>-5.9026254016037996</v>
      </c>
      <c r="J4710">
        <v>-10.3734823313577</v>
      </c>
      <c r="K4710">
        <v>11.791127766029399</v>
      </c>
      <c r="L4710">
        <v>11.253014478470201</v>
      </c>
      <c r="M4710">
        <v>41.887731122289303</v>
      </c>
      <c r="N4710">
        <v>1.23694422803721</v>
      </c>
      <c r="O4710">
        <v>19.439999999999898</v>
      </c>
      <c r="P4710">
        <v>52.625152625152602</v>
      </c>
      <c r="Q4710">
        <v>1.9656419383590001E-2</v>
      </c>
    </row>
    <row r="4711" spans="1:17" hidden="1" x14ac:dyDescent="0.3">
      <c r="A4711" t="s">
        <v>9651</v>
      </c>
      <c r="B4711" t="s">
        <v>9652</v>
      </c>
      <c r="C4711" t="str">
        <f>IFERROR(VLOOKUP(Table1[[#This Row],[Ticker]],[1]!Table2[[Symbol]:[Industry]],2,FALSE),"-")</f>
        <v>-</v>
      </c>
      <c r="D4711" t="s">
        <v>412</v>
      </c>
      <c r="E4711">
        <v>4.1050000000000004</v>
      </c>
      <c r="F4711">
        <v>8.07</v>
      </c>
      <c r="G4711">
        <v>14.6006925012277</v>
      </c>
      <c r="H4711">
        <v>16.7459910656905</v>
      </c>
      <c r="I4711">
        <v>27.949731162020299</v>
      </c>
      <c r="J4711">
        <v>2.3918249996591801</v>
      </c>
      <c r="K4711">
        <v>7.2906073724643203</v>
      </c>
      <c r="L4711">
        <v>7.1823883864031002</v>
      </c>
      <c r="M4711">
        <v>63.0757962378134</v>
      </c>
      <c r="N4711">
        <v>0.66015472033956302</v>
      </c>
      <c r="O4711">
        <v>58.859975216852497</v>
      </c>
      <c r="P4711">
        <v>59.171597633136003</v>
      </c>
      <c r="Q4711">
        <v>7.1560886515789998E-2</v>
      </c>
    </row>
    <row r="4712" spans="1:17" hidden="1" x14ac:dyDescent="0.3">
      <c r="A4712" t="s">
        <v>9653</v>
      </c>
      <c r="B4712" t="s">
        <v>9654</v>
      </c>
      <c r="C4712" t="str">
        <f>IFERROR(VLOOKUP(Table1[[#This Row],[Ticker]],[1]!Table2[[Symbol]:[Industry]],2,FALSE),"-")</f>
        <v>-</v>
      </c>
      <c r="D4712" t="s">
        <v>412</v>
      </c>
      <c r="E4712">
        <v>4.0831217999999998</v>
      </c>
      <c r="F4712">
        <v>12.11</v>
      </c>
      <c r="G4712">
        <v>55.121251296240601</v>
      </c>
      <c r="H4712">
        <v>32.681261541258301</v>
      </c>
      <c r="I4712">
        <v>-15.2705907695691</v>
      </c>
      <c r="J4712">
        <v>9.0085311414998994</v>
      </c>
      <c r="K4712">
        <v>9.7508385506230102</v>
      </c>
      <c r="L4712">
        <v>9.0775939652521291</v>
      </c>
      <c r="M4712">
        <v>97.228704655719099</v>
      </c>
      <c r="N4712">
        <v>1.0551083075706</v>
      </c>
      <c r="O4712">
        <v>6.0280759702725</v>
      </c>
      <c r="P4712">
        <v>112.829525483304</v>
      </c>
      <c r="Q4712">
        <v>9.6648184326032005E-2</v>
      </c>
    </row>
    <row r="4713" spans="1:17" hidden="1" x14ac:dyDescent="0.3">
      <c r="A4713" t="s">
        <v>9655</v>
      </c>
      <c r="B4713" t="s">
        <v>9656</v>
      </c>
      <c r="C4713" t="str">
        <f>IFERROR(VLOOKUP(Table1[[#This Row],[Ticker]],[1]!Table2[[Symbol]:[Industry]],2,FALSE),"-")</f>
        <v>-</v>
      </c>
      <c r="D4713" t="s">
        <v>412</v>
      </c>
      <c r="E4713">
        <v>4.0759999999999996</v>
      </c>
      <c r="F4713">
        <v>207.85</v>
      </c>
      <c r="G4713">
        <v>1427.16459406434</v>
      </c>
      <c r="H4713">
        <v>30.7779613314183</v>
      </c>
      <c r="I4713">
        <v>510.23393654451002</v>
      </c>
      <c r="J4713">
        <v>9.1721610592605192</v>
      </c>
      <c r="K4713">
        <v>152.60010333633301</v>
      </c>
      <c r="L4713">
        <v>85.659853289727195</v>
      </c>
      <c r="M4713">
        <v>100</v>
      </c>
      <c r="N4713">
        <v>5.90907915157785</v>
      </c>
      <c r="O4713">
        <v>0</v>
      </c>
      <c r="P4713">
        <v>1456.9288389513099</v>
      </c>
    </row>
    <row r="4714" spans="1:17" hidden="1" x14ac:dyDescent="0.3">
      <c r="A4714" t="s">
        <v>9657</v>
      </c>
      <c r="B4714" t="s">
        <v>9658</v>
      </c>
      <c r="C4714" t="str">
        <f>IFERROR(VLOOKUP(Table1[[#This Row],[Ticker]],[1]!Table2[[Symbol]:[Industry]],2,FALSE),"-")</f>
        <v>-</v>
      </c>
      <c r="D4714" t="s">
        <v>51</v>
      </c>
      <c r="E4714">
        <v>4.0758983999999998</v>
      </c>
      <c r="F4714">
        <v>12.34</v>
      </c>
      <c r="G4714">
        <v>61.553584570398797</v>
      </c>
      <c r="H4714">
        <v>20.236469968189599</v>
      </c>
      <c r="I4714">
        <v>29.193985304763</v>
      </c>
      <c r="J4714">
        <v>12.5940051006882</v>
      </c>
      <c r="K4714">
        <v>10.730261962311401</v>
      </c>
      <c r="L4714">
        <v>11.9687837256518</v>
      </c>
      <c r="M4714">
        <v>73.285171636512004</v>
      </c>
      <c r="N4714">
        <v>0.57488244225011897</v>
      </c>
      <c r="O4714">
        <v>2.1069692058346798</v>
      </c>
      <c r="P4714">
        <v>109.863945578231</v>
      </c>
      <c r="Q4714">
        <v>2.6587175307128001E-2</v>
      </c>
    </row>
    <row r="4715" spans="1:17" hidden="1" x14ac:dyDescent="0.3">
      <c r="A4715" t="s">
        <v>9659</v>
      </c>
      <c r="B4715" t="s">
        <v>9660</v>
      </c>
      <c r="C4715" t="str">
        <f>IFERROR(VLOOKUP(Table1[[#This Row],[Ticker]],[1]!Table2[[Symbol]:[Industry]],2,FALSE),"-")</f>
        <v>-</v>
      </c>
      <c r="D4715" t="s">
        <v>412</v>
      </c>
      <c r="E4715">
        <v>4.0172677999999999</v>
      </c>
      <c r="F4715">
        <v>13.41</v>
      </c>
      <c r="G4715">
        <v>-26.6103987331193</v>
      </c>
      <c r="H4715">
        <v>-45.613713626803801</v>
      </c>
      <c r="I4715">
        <v>-55.975088353511602</v>
      </c>
      <c r="J4715">
        <v>-7.5027066981512096</v>
      </c>
      <c r="K4715">
        <v>16.8585518808577</v>
      </c>
      <c r="L4715">
        <v>16.569936962352401</v>
      </c>
      <c r="M4715">
        <v>13.0054405479693</v>
      </c>
      <c r="N4715">
        <v>1.2135849993791099</v>
      </c>
      <c r="O4715">
        <v>99.850857568978299</v>
      </c>
      <c r="P4715">
        <v>27.836034318398401</v>
      </c>
      <c r="Q4715">
        <v>9.1048581333609005E-2</v>
      </c>
    </row>
    <row r="4716" spans="1:17" hidden="1" x14ac:dyDescent="0.3">
      <c r="A4716" t="s">
        <v>9661</v>
      </c>
      <c r="B4716" t="s">
        <v>9662</v>
      </c>
      <c r="C4716" t="str">
        <f>IFERROR(VLOOKUP(Table1[[#This Row],[Ticker]],[1]!Table2[[Symbol]:[Industry]],2,FALSE),"-")</f>
        <v>-</v>
      </c>
      <c r="E4716">
        <v>3.9706039999999998</v>
      </c>
      <c r="F4716">
        <v>45.1</v>
      </c>
      <c r="G4716">
        <v>-0.90710202982261701</v>
      </c>
      <c r="H4716">
        <v>-0.87578543860743996</v>
      </c>
      <c r="I4716">
        <v>11.1500441510657</v>
      </c>
      <c r="J4716">
        <v>-1.1390703345148501</v>
      </c>
      <c r="K4716">
        <v>44.512352603221998</v>
      </c>
      <c r="L4716">
        <v>38.900457021905297</v>
      </c>
      <c r="M4716">
        <v>50.127975425573403</v>
      </c>
      <c r="N4716">
        <v>0</v>
      </c>
      <c r="O4716">
        <v>0.86474501108646495</v>
      </c>
      <c r="P4716">
        <v>58.245614035087698</v>
      </c>
    </row>
    <row r="4717" spans="1:17" hidden="1" x14ac:dyDescent="0.3">
      <c r="A4717" t="s">
        <v>9663</v>
      </c>
      <c r="B4717" t="s">
        <v>9664</v>
      </c>
      <c r="C4717" t="str">
        <f>IFERROR(VLOOKUP(Table1[[#This Row],[Ticker]],[1]!Table2[[Symbol]:[Industry]],2,FALSE),"-")</f>
        <v>-</v>
      </c>
      <c r="D4717" t="s">
        <v>127</v>
      </c>
      <c r="E4717">
        <v>3.9385971</v>
      </c>
      <c r="F4717">
        <v>8.0399999999999991</v>
      </c>
      <c r="G4717">
        <v>-51.705992459781001</v>
      </c>
      <c r="H4717">
        <v>1.6850340236204699</v>
      </c>
      <c r="I4717">
        <v>-10.6528301518085</v>
      </c>
      <c r="J4717">
        <v>5.3768871122936597</v>
      </c>
      <c r="K4717">
        <v>7.8329390127718099</v>
      </c>
      <c r="L4717">
        <v>7.7156041016465604</v>
      </c>
      <c r="M4717">
        <v>54.353669352549403</v>
      </c>
      <c r="N4717">
        <v>1.0576640790707099</v>
      </c>
      <c r="O4717">
        <v>41.542288557213901</v>
      </c>
      <c r="P4717">
        <v>25.429017160686399</v>
      </c>
      <c r="Q4717">
        <v>5.7769427259581001E-2</v>
      </c>
    </row>
    <row r="4718" spans="1:17" hidden="1" x14ac:dyDescent="0.3">
      <c r="A4718" t="s">
        <v>9665</v>
      </c>
      <c r="B4718" t="s">
        <v>9666</v>
      </c>
      <c r="C4718" t="str">
        <f>IFERROR(VLOOKUP(Table1[[#This Row],[Ticker]],[1]!Table2[[Symbol]:[Industry]],2,FALSE),"-")</f>
        <v>-</v>
      </c>
      <c r="D4718" t="s">
        <v>303</v>
      </c>
      <c r="E4718">
        <v>3.901932</v>
      </c>
      <c r="F4718">
        <v>3</v>
      </c>
      <c r="K4718">
        <v>3.13914626791387</v>
      </c>
      <c r="L4718">
        <v>4.4077132628643598</v>
      </c>
      <c r="M4718">
        <v>99.841790054050605</v>
      </c>
      <c r="N4718">
        <v>1</v>
      </c>
    </row>
    <row r="4719" spans="1:17" hidden="1" x14ac:dyDescent="0.3">
      <c r="A4719" t="s">
        <v>9667</v>
      </c>
      <c r="B4719" t="s">
        <v>9668</v>
      </c>
      <c r="C4719" t="str">
        <f>IFERROR(VLOOKUP(Table1[[#This Row],[Ticker]],[1]!Table2[[Symbol]:[Industry]],2,FALSE),"-")</f>
        <v>-</v>
      </c>
      <c r="D4719" t="s">
        <v>743</v>
      </c>
      <c r="E4719">
        <v>3.8994098080000001</v>
      </c>
      <c r="F4719">
        <v>588.67999999999995</v>
      </c>
      <c r="G4719">
        <v>7.9515647794360396</v>
      </c>
      <c r="H4719">
        <v>1.6150214718206399</v>
      </c>
      <c r="I4719">
        <v>1.13473382184199</v>
      </c>
      <c r="J4719">
        <v>3.9011857265969202E-2</v>
      </c>
      <c r="K4719">
        <v>556.80131843360198</v>
      </c>
      <c r="L4719">
        <v>507.92376544816102</v>
      </c>
      <c r="M4719">
        <v>60.046073572563003</v>
      </c>
      <c r="N4719">
        <v>0.88818684874254605</v>
      </c>
      <c r="O4719">
        <v>1.2349663654277401</v>
      </c>
      <c r="P4719">
        <v>39.809053341566504</v>
      </c>
      <c r="Q4719">
        <v>2.4635765917062999E-2</v>
      </c>
    </row>
    <row r="4720" spans="1:17" hidden="1" x14ac:dyDescent="0.3">
      <c r="A4720" t="s">
        <v>9669</v>
      </c>
      <c r="B4720" t="s">
        <v>9670</v>
      </c>
      <c r="C4720" t="str">
        <f>IFERROR(VLOOKUP(Table1[[#This Row],[Ticker]],[1]!Table2[[Symbol]:[Industry]],2,FALSE),"-")</f>
        <v>-</v>
      </c>
      <c r="D4720" t="s">
        <v>1190</v>
      </c>
      <c r="E4720">
        <v>3.8483814000000001</v>
      </c>
      <c r="F4720">
        <v>3.78</v>
      </c>
      <c r="G4720">
        <v>22.042984028697099</v>
      </c>
      <c r="H4720">
        <v>-18.043167412856299</v>
      </c>
      <c r="I4720">
        <v>62.507780391979502</v>
      </c>
      <c r="J4720">
        <v>-2.6696825794128101</v>
      </c>
      <c r="K4720">
        <v>3.8488488800463898</v>
      </c>
      <c r="L4720">
        <v>2.5438843290413602</v>
      </c>
      <c r="M4720">
        <v>31.780573261405799</v>
      </c>
      <c r="N4720">
        <v>0.65566842806062597</v>
      </c>
      <c r="O4720">
        <v>38.359788359788297</v>
      </c>
      <c r="P4720">
        <v>94.845360824742201</v>
      </c>
    </row>
    <row r="4721" spans="1:17" hidden="1" x14ac:dyDescent="0.3">
      <c r="A4721" t="s">
        <v>9671</v>
      </c>
      <c r="B4721" t="s">
        <v>9672</v>
      </c>
      <c r="C4721" t="str">
        <f>IFERROR(VLOOKUP(Table1[[#This Row],[Ticker]],[1]!Table2[[Symbol]:[Industry]],2,FALSE),"-")</f>
        <v>-</v>
      </c>
      <c r="D4721" t="s">
        <v>528</v>
      </c>
      <c r="E4721">
        <v>3.8454755999999999</v>
      </c>
      <c r="F4721">
        <v>6.19</v>
      </c>
      <c r="G4721">
        <v>-19.621896132517001</v>
      </c>
      <c r="H4721">
        <v>9.2665633158409602</v>
      </c>
      <c r="I4721">
        <v>-3.9853848722636198</v>
      </c>
      <c r="J4721">
        <v>3.7761839027732802</v>
      </c>
      <c r="K4721">
        <v>5.7475434027106296</v>
      </c>
      <c r="L4721">
        <v>5.6450040424835803</v>
      </c>
      <c r="M4721">
        <v>100</v>
      </c>
      <c r="N4721">
        <v>3.9705882352941102</v>
      </c>
      <c r="O4721">
        <v>0</v>
      </c>
      <c r="P4721">
        <v>10.1423487544483</v>
      </c>
    </row>
    <row r="4722" spans="1:17" hidden="1" x14ac:dyDescent="0.3">
      <c r="A4722" t="s">
        <v>9673</v>
      </c>
      <c r="B4722" t="s">
        <v>9674</v>
      </c>
      <c r="C4722" t="str">
        <f>IFERROR(VLOOKUP(Table1[[#This Row],[Ticker]],[1]!Table2[[Symbol]:[Industry]],2,FALSE),"-")</f>
        <v>-</v>
      </c>
      <c r="D4722" t="s">
        <v>46</v>
      </c>
      <c r="E4722">
        <v>3.8399486999999999</v>
      </c>
      <c r="F4722">
        <v>2.5</v>
      </c>
      <c r="G4722">
        <v>-84.7191998419204</v>
      </c>
      <c r="H4722">
        <v>10.235325672503601</v>
      </c>
      <c r="I4722">
        <v>-16.088517940437502</v>
      </c>
      <c r="J4722">
        <v>9.9720407765962502</v>
      </c>
      <c r="K4722">
        <v>2.2705479166845</v>
      </c>
      <c r="L4722">
        <v>3.31145400992735</v>
      </c>
      <c r="M4722">
        <v>75.144405522121403</v>
      </c>
      <c r="N4722">
        <v>0.70136986301369797</v>
      </c>
      <c r="O4722">
        <v>121.99999999999901</v>
      </c>
      <c r="P4722">
        <v>56.25</v>
      </c>
      <c r="Q4722">
        <v>-0.131158513711639</v>
      </c>
    </row>
    <row r="4723" spans="1:17" hidden="1" x14ac:dyDescent="0.3">
      <c r="A4723" t="s">
        <v>9675</v>
      </c>
      <c r="B4723" t="s">
        <v>9676</v>
      </c>
      <c r="C4723" t="str">
        <f>IFERROR(VLOOKUP(Table1[[#This Row],[Ticker]],[1]!Table2[[Symbol]:[Industry]],2,FALSE),"-")</f>
        <v>-</v>
      </c>
      <c r="D4723" t="s">
        <v>528</v>
      </c>
      <c r="E4723">
        <v>3.83</v>
      </c>
      <c r="F4723">
        <v>3.83</v>
      </c>
      <c r="G4723">
        <v>91.623038350028693</v>
      </c>
      <c r="H4723">
        <v>7.3163049568727798</v>
      </c>
      <c r="I4723">
        <v>4.4481177664768303</v>
      </c>
      <c r="J4723">
        <v>-0.87729022980280302</v>
      </c>
      <c r="K4723">
        <v>3.6841916844882299</v>
      </c>
      <c r="L4723">
        <v>3.17093865404602</v>
      </c>
      <c r="M4723">
        <v>69.403061768119599</v>
      </c>
      <c r="N4723">
        <v>0.68116194663787299</v>
      </c>
      <c r="O4723">
        <v>7.5718015665796301</v>
      </c>
      <c r="P4723">
        <v>148.70129870129799</v>
      </c>
      <c r="Q4723">
        <v>0.102077449657164</v>
      </c>
    </row>
    <row r="4724" spans="1:17" hidden="1" x14ac:dyDescent="0.3">
      <c r="A4724" t="s">
        <v>9677</v>
      </c>
      <c r="B4724" t="s">
        <v>9678</v>
      </c>
      <c r="C4724" t="str">
        <f>IFERROR(VLOOKUP(Table1[[#This Row],[Ticker]],[1]!Table2[[Symbol]:[Industry]],2,FALSE),"-")</f>
        <v>-</v>
      </c>
      <c r="D4724" t="s">
        <v>300</v>
      </c>
      <c r="E4724">
        <v>3.8124706000000002</v>
      </c>
      <c r="F4724">
        <v>3.66</v>
      </c>
      <c r="G4724">
        <v>111.02522879724501</v>
      </c>
      <c r="H4724">
        <v>-22.605275460780302</v>
      </c>
      <c r="I4724">
        <v>86.971167472188995</v>
      </c>
      <c r="J4724">
        <v>1.1797702451952801</v>
      </c>
      <c r="K4724">
        <v>3.39501949663416</v>
      </c>
      <c r="L4724">
        <v>2.0512455495537201</v>
      </c>
      <c r="M4724">
        <v>43.616273669816103</v>
      </c>
      <c r="N4724">
        <v>1.3047177691865299</v>
      </c>
      <c r="O4724">
        <v>28.415300546448002</v>
      </c>
      <c r="P4724">
        <v>140.78947368421001</v>
      </c>
      <c r="Q4724">
        <v>0.18735974796611801</v>
      </c>
    </row>
    <row r="4725" spans="1:17" hidden="1" x14ac:dyDescent="0.3">
      <c r="A4725" t="s">
        <v>9679</v>
      </c>
      <c r="B4725" t="s">
        <v>9680</v>
      </c>
      <c r="C4725" t="str">
        <f>IFERROR(VLOOKUP(Table1[[#This Row],[Ticker]],[1]!Table2[[Symbol]:[Industry]],2,FALSE),"-")</f>
        <v>-</v>
      </c>
      <c r="D4725" t="s">
        <v>46</v>
      </c>
      <c r="E4725">
        <v>3.7867500000000001</v>
      </c>
      <c r="F4725">
        <v>7.04</v>
      </c>
      <c r="G4725">
        <v>0.84800001099371103</v>
      </c>
      <c r="H4725">
        <v>2.5724904234615198</v>
      </c>
      <c r="I4725">
        <v>-5.82004131901971</v>
      </c>
      <c r="J4725">
        <v>6.1570670045409299</v>
      </c>
      <c r="K4725">
        <v>7.0426586002042004</v>
      </c>
      <c r="L4725">
        <v>6.5921732404999496</v>
      </c>
      <c r="M4725">
        <v>65.141762169988397</v>
      </c>
      <c r="N4725">
        <v>1.91422201620201</v>
      </c>
      <c r="O4725">
        <v>41.761363636363598</v>
      </c>
      <c r="P4725">
        <v>67.619047619047606</v>
      </c>
      <c r="Q4725">
        <v>8.7167092520417003E-2</v>
      </c>
    </row>
    <row r="4726" spans="1:17" hidden="1" x14ac:dyDescent="0.3">
      <c r="A4726" t="s">
        <v>9681</v>
      </c>
      <c r="B4726" t="s">
        <v>9682</v>
      </c>
      <c r="C4726" t="str">
        <f>IFERROR(VLOOKUP(Table1[[#This Row],[Ticker]],[1]!Table2[[Symbol]:[Industry]],2,FALSE),"-")</f>
        <v>-</v>
      </c>
      <c r="D4726" t="s">
        <v>632</v>
      </c>
      <c r="E4726">
        <v>3.7808190000000002</v>
      </c>
      <c r="F4726">
        <v>4.3899999999999997</v>
      </c>
      <c r="G4726">
        <v>-16.9107744499474</v>
      </c>
      <c r="H4726">
        <v>-7.95543145630654</v>
      </c>
      <c r="I4726">
        <v>-25.975123184944898</v>
      </c>
      <c r="J4726">
        <v>-1.1390703345148501</v>
      </c>
      <c r="K4726">
        <v>4.4278352451213596</v>
      </c>
      <c r="L4726">
        <v>4.4701376220701103</v>
      </c>
      <c r="M4726">
        <v>40.374660338355902</v>
      </c>
      <c r="N4726">
        <v>0.48521866676959802</v>
      </c>
      <c r="O4726">
        <v>36.674259681093403</v>
      </c>
      <c r="P4726">
        <v>22.284122562674</v>
      </c>
      <c r="Q4726">
        <v>2.7594201964329001E-2</v>
      </c>
    </row>
    <row r="4727" spans="1:17" hidden="1" x14ac:dyDescent="0.3">
      <c r="A4727" t="s">
        <v>9683</v>
      </c>
      <c r="B4727" t="s">
        <v>9684</v>
      </c>
      <c r="C4727" t="str">
        <f>IFERROR(VLOOKUP(Table1[[#This Row],[Ticker]],[1]!Table2[[Symbol]:[Industry]],2,FALSE),"-")</f>
        <v>-</v>
      </c>
      <c r="E4727">
        <v>3.7678191999999999</v>
      </c>
      <c r="F4727">
        <v>4.9800000000000004</v>
      </c>
      <c r="G4727">
        <v>-46.902348048363102</v>
      </c>
      <c r="H4727">
        <v>-3.3967938419687802</v>
      </c>
      <c r="I4727">
        <v>-21.9055114044898</v>
      </c>
      <c r="J4727">
        <v>-0.26950511712354602</v>
      </c>
      <c r="K4727">
        <v>4.8522280849862902</v>
      </c>
      <c r="L4727">
        <v>5.2594061170058799</v>
      </c>
      <c r="M4727">
        <v>42.705983006702503</v>
      </c>
      <c r="N4727">
        <v>0.47381290465637999</v>
      </c>
      <c r="O4727">
        <v>59.638554216867398</v>
      </c>
      <c r="P4727">
        <v>17.176470588235301</v>
      </c>
      <c r="Q4727">
        <v>-2.9391475610125999E-2</v>
      </c>
    </row>
    <row r="4728" spans="1:17" hidden="1" x14ac:dyDescent="0.3">
      <c r="A4728" t="s">
        <v>9685</v>
      </c>
      <c r="B4728" t="s">
        <v>9686</v>
      </c>
      <c r="C4728" t="str">
        <f>IFERROR(VLOOKUP(Table1[[#This Row],[Ticker]],[1]!Table2[[Symbol]:[Industry]],2,FALSE),"-")</f>
        <v>-</v>
      </c>
      <c r="D4728" t="s">
        <v>139</v>
      </c>
      <c r="E4728">
        <v>3.75705</v>
      </c>
      <c r="F4728">
        <v>10.83</v>
      </c>
      <c r="G4728">
        <v>-36.562867950648702</v>
      </c>
      <c r="H4728">
        <v>28.459131426000599</v>
      </c>
      <c r="I4728">
        <v>-21.642678118599299</v>
      </c>
      <c r="J4728">
        <v>16.845761734824201</v>
      </c>
      <c r="K4728">
        <v>9.2667206615428093</v>
      </c>
      <c r="L4728">
        <v>10.902482389712301</v>
      </c>
      <c r="M4728">
        <v>76.734391618927603</v>
      </c>
      <c r="N4728">
        <v>0.69779338702956595</v>
      </c>
      <c r="O4728">
        <v>55.1246537396121</v>
      </c>
      <c r="P4728">
        <v>37.088607594936697</v>
      </c>
      <c r="Q4728">
        <v>-4.2290193090341002E-2</v>
      </c>
    </row>
    <row r="4729" spans="1:17" hidden="1" x14ac:dyDescent="0.3">
      <c r="A4729" t="s">
        <v>9687</v>
      </c>
      <c r="B4729" t="s">
        <v>9688</v>
      </c>
      <c r="C4729" t="str">
        <f>IFERROR(VLOOKUP(Table1[[#This Row],[Ticker]],[1]!Table2[[Symbol]:[Industry]],2,FALSE),"-")</f>
        <v>-</v>
      </c>
      <c r="D4729" t="s">
        <v>46</v>
      </c>
      <c r="E4729">
        <v>3.7551427500000001</v>
      </c>
      <c r="F4729">
        <v>2.65</v>
      </c>
      <c r="G4729">
        <v>-69.536972159692695</v>
      </c>
      <c r="I4729">
        <v>-14.127733626712001</v>
      </c>
      <c r="K4729">
        <v>4.20551033348326</v>
      </c>
      <c r="L4729">
        <v>8.3203468668060196</v>
      </c>
      <c r="M4729">
        <v>7.8432681322368997E-2</v>
      </c>
      <c r="N4729">
        <v>1</v>
      </c>
      <c r="O4729">
        <v>73.584905660377302</v>
      </c>
      <c r="P4729">
        <v>3.9215686274509798</v>
      </c>
      <c r="Q4729">
        <v>-3.2202925944115002E-2</v>
      </c>
    </row>
    <row r="4730" spans="1:17" hidden="1" x14ac:dyDescent="0.3">
      <c r="A4730" t="s">
        <v>9689</v>
      </c>
      <c r="B4730" t="s">
        <v>9690</v>
      </c>
      <c r="C4730" t="str">
        <f>IFERROR(VLOOKUP(Table1[[#This Row],[Ticker]],[1]!Table2[[Symbol]:[Industry]],2,FALSE),"-")</f>
        <v>-</v>
      </c>
      <c r="D4730" t="s">
        <v>632</v>
      </c>
      <c r="E4730">
        <v>3.71</v>
      </c>
      <c r="F4730">
        <v>4.45</v>
      </c>
      <c r="G4730">
        <v>-11.0975782202988</v>
      </c>
      <c r="H4730">
        <v>22.380028514880902</v>
      </c>
      <c r="I4730">
        <v>-15.458110566845001</v>
      </c>
      <c r="J4730">
        <v>7.57887838343387</v>
      </c>
      <c r="K4730">
        <v>3.7498695929269399</v>
      </c>
      <c r="L4730">
        <v>4.1357101604324704</v>
      </c>
      <c r="M4730">
        <v>73.388847364192799</v>
      </c>
      <c r="N4730">
        <v>1.4841448711312799</v>
      </c>
      <c r="O4730">
        <v>26.741573033707802</v>
      </c>
      <c r="P4730">
        <v>64.206642066420599</v>
      </c>
      <c r="Q4730">
        <v>7.0448969765644007E-2</v>
      </c>
    </row>
    <row r="4731" spans="1:17" hidden="1" x14ac:dyDescent="0.3">
      <c r="A4731" t="s">
        <v>9691</v>
      </c>
      <c r="B4731" t="s">
        <v>9692</v>
      </c>
      <c r="C4731" t="str">
        <f>IFERROR(VLOOKUP(Table1[[#This Row],[Ticker]],[1]!Table2[[Symbol]:[Industry]],2,FALSE),"-")</f>
        <v>-</v>
      </c>
      <c r="D4731" t="s">
        <v>412</v>
      </c>
      <c r="E4731">
        <v>3.6707000000000001</v>
      </c>
      <c r="F4731">
        <v>7.96</v>
      </c>
      <c r="G4731">
        <v>717.04426575133198</v>
      </c>
      <c r="H4731">
        <v>48.170016088110103</v>
      </c>
      <c r="I4731">
        <v>732.68077701158495</v>
      </c>
      <c r="J4731">
        <v>9.0160777613948699</v>
      </c>
      <c r="K4731">
        <v>4.9563466911351499</v>
      </c>
      <c r="M4731">
        <v>100</v>
      </c>
      <c r="O4731">
        <v>0</v>
      </c>
      <c r="P4731">
        <v>746.80851063829698</v>
      </c>
    </row>
    <row r="4732" spans="1:17" hidden="1" x14ac:dyDescent="0.3">
      <c r="A4732" t="s">
        <v>9693</v>
      </c>
      <c r="B4732" t="s">
        <v>9694</v>
      </c>
      <c r="C4732" t="str">
        <f>IFERROR(VLOOKUP(Table1[[#This Row],[Ticker]],[1]!Table2[[Symbol]:[Industry]],2,FALSE),"-")</f>
        <v>-</v>
      </c>
      <c r="D4732" t="s">
        <v>127</v>
      </c>
      <c r="E4732">
        <v>3.6473360000000001</v>
      </c>
      <c r="F4732">
        <v>6.4</v>
      </c>
      <c r="G4732">
        <v>-58.6531337758543</v>
      </c>
      <c r="H4732">
        <v>-2.9294979188601999</v>
      </c>
      <c r="I4732">
        <v>-45.751665250643597</v>
      </c>
      <c r="J4732">
        <v>0.33392475550151202</v>
      </c>
      <c r="K4732">
        <v>6.4651766980748704</v>
      </c>
      <c r="L4732">
        <v>7.6279269153067402</v>
      </c>
      <c r="M4732">
        <v>44.916289766296501</v>
      </c>
      <c r="N4732">
        <v>1.24556464628036</v>
      </c>
      <c r="O4732">
        <v>90.9375</v>
      </c>
      <c r="P4732">
        <v>11.692844677137799</v>
      </c>
      <c r="Q4732">
        <v>7.9867512150365E-2</v>
      </c>
    </row>
    <row r="4733" spans="1:17" hidden="1" x14ac:dyDescent="0.3">
      <c r="A4733" t="s">
        <v>9695</v>
      </c>
      <c r="B4733" t="s">
        <v>9696</v>
      </c>
      <c r="C4733" t="str">
        <f>IFERROR(VLOOKUP(Table1[[#This Row],[Ticker]],[1]!Table2[[Symbol]:[Industry]],2,FALSE),"-")</f>
        <v>-</v>
      </c>
      <c r="D4733" t="s">
        <v>1374</v>
      </c>
      <c r="E4733">
        <v>3.6425595000000301</v>
      </c>
      <c r="F4733">
        <v>43.87</v>
      </c>
      <c r="G4733">
        <v>31.2265808011079</v>
      </c>
      <c r="H4733">
        <v>3.3198566568955701</v>
      </c>
      <c r="I4733">
        <v>-15.565612754997799</v>
      </c>
      <c r="J4733">
        <v>1.69780909810926</v>
      </c>
      <c r="K4733">
        <v>42.652502944102203</v>
      </c>
      <c r="L4733">
        <v>39.383769341195901</v>
      </c>
      <c r="M4733">
        <v>52.471646248896</v>
      </c>
      <c r="N4733">
        <v>1.2925251511749301</v>
      </c>
      <c r="O4733">
        <v>43.5605197173467</v>
      </c>
      <c r="P4733">
        <v>80.832646331409606</v>
      </c>
      <c r="Q4733">
        <v>6.3054224138243006E-2</v>
      </c>
    </row>
    <row r="4734" spans="1:17" hidden="1" x14ac:dyDescent="0.3">
      <c r="A4734" t="s">
        <v>9697</v>
      </c>
      <c r="B4734" t="s">
        <v>9698</v>
      </c>
      <c r="C4734" t="str">
        <f>IFERROR(VLOOKUP(Table1[[#This Row],[Ticker]],[1]!Table2[[Symbol]:[Industry]],2,FALSE),"-")</f>
        <v>-</v>
      </c>
      <c r="D4734" t="s">
        <v>1374</v>
      </c>
      <c r="E4734">
        <v>3.6264508000000002</v>
      </c>
      <c r="F4734">
        <v>7.69</v>
      </c>
      <c r="G4734">
        <v>58.255315015234999</v>
      </c>
      <c r="H4734">
        <v>-11.784876347698299</v>
      </c>
      <c r="I4734">
        <v>3.0978761293855501</v>
      </c>
      <c r="J4734">
        <v>-6.1087673042118196</v>
      </c>
      <c r="K4734">
        <v>8.3878029805262706</v>
      </c>
      <c r="L4734">
        <v>7.3459215039055303</v>
      </c>
      <c r="M4734">
        <v>22.921830396585701</v>
      </c>
      <c r="N4734">
        <v>0.10884918722225401</v>
      </c>
      <c r="O4734">
        <v>29.258777633289899</v>
      </c>
      <c r="P4734">
        <v>94.683544303797404</v>
      </c>
      <c r="Q4734">
        <v>6.8260018926530996E-2</v>
      </c>
    </row>
    <row r="4735" spans="1:17" hidden="1" x14ac:dyDescent="0.3">
      <c r="A4735" t="s">
        <v>9699</v>
      </c>
      <c r="B4735" t="s">
        <v>9700</v>
      </c>
      <c r="C4735" t="str">
        <f>IFERROR(VLOOKUP(Table1[[#This Row],[Ticker]],[1]!Table2[[Symbol]:[Industry]],2,FALSE),"-")</f>
        <v>-</v>
      </c>
      <c r="D4735" t="s">
        <v>879</v>
      </c>
      <c r="E4735">
        <v>3.6212954299999902</v>
      </c>
      <c r="F4735">
        <v>3.85</v>
      </c>
      <c r="G4735">
        <v>-6.76104999878656</v>
      </c>
      <c r="H4735">
        <v>-4.2968380701863804</v>
      </c>
      <c r="I4735">
        <v>-1.2245078202604101</v>
      </c>
      <c r="J4735">
        <v>20.787839964488398</v>
      </c>
      <c r="K4735">
        <v>3.4821436530302901</v>
      </c>
      <c r="L4735">
        <v>3.2625854581023601</v>
      </c>
      <c r="M4735">
        <v>67.737577664014395</v>
      </c>
      <c r="N4735">
        <v>0.79986910994764304</v>
      </c>
      <c r="O4735">
        <v>27.272727272727199</v>
      </c>
      <c r="P4735">
        <v>59.090909090909101</v>
      </c>
      <c r="Q4735">
        <v>3.6608121516078999E-2</v>
      </c>
    </row>
    <row r="4736" spans="1:17" hidden="1" x14ac:dyDescent="0.3">
      <c r="A4736" t="s">
        <v>9701</v>
      </c>
      <c r="B4736" t="s">
        <v>9702</v>
      </c>
      <c r="C4736" t="str">
        <f>IFERROR(VLOOKUP(Table1[[#This Row],[Ticker]],[1]!Table2[[Symbol]:[Industry]],2,FALSE),"-")</f>
        <v>-</v>
      </c>
      <c r="D4736" t="s">
        <v>473</v>
      </c>
      <c r="E4736">
        <v>3.6</v>
      </c>
      <c r="F4736">
        <v>2.48</v>
      </c>
      <c r="G4736">
        <v>16.1181080542109</v>
      </c>
      <c r="H4736">
        <v>9.2563731517009291</v>
      </c>
      <c r="I4736">
        <v>-4.3932203523757298</v>
      </c>
      <c r="J4736">
        <v>-1.1390703345148501</v>
      </c>
      <c r="K4736">
        <v>2.34834995763332</v>
      </c>
      <c r="L4736">
        <v>2.2010806319077001</v>
      </c>
      <c r="M4736">
        <v>55.044620271737799</v>
      </c>
      <c r="N4736">
        <v>2.0209675130985998</v>
      </c>
      <c r="O4736">
        <v>10.080645161290301</v>
      </c>
      <c r="P4736">
        <v>77.142857142857096</v>
      </c>
      <c r="Q4736">
        <v>8.4677509780722998E-2</v>
      </c>
    </row>
    <row r="4737" spans="1:17" hidden="1" x14ac:dyDescent="0.3">
      <c r="A4737" t="s">
        <v>9703</v>
      </c>
      <c r="B4737" t="s">
        <v>9704</v>
      </c>
      <c r="C4737" t="str">
        <f>IFERROR(VLOOKUP(Table1[[#This Row],[Ticker]],[1]!Table2[[Symbol]:[Industry]],2,FALSE),"-")</f>
        <v>-</v>
      </c>
      <c r="D4737" t="s">
        <v>127</v>
      </c>
      <c r="E4737">
        <v>3.5983168000000001</v>
      </c>
      <c r="F4737">
        <v>8.48</v>
      </c>
      <c r="G4737">
        <v>-71.522486645207195</v>
      </c>
      <c r="H4737">
        <v>-9.9468236899735594</v>
      </c>
      <c r="I4737">
        <v>-15.0623130659643</v>
      </c>
      <c r="J4737">
        <v>6.4935299242173503</v>
      </c>
      <c r="K4737">
        <v>8.6439096705463001</v>
      </c>
      <c r="L4737">
        <v>10.043005291313801</v>
      </c>
      <c r="M4737">
        <v>58.168944242365903</v>
      </c>
      <c r="N4737">
        <v>0.475862129038439</v>
      </c>
      <c r="O4737">
        <v>135.377358490566</v>
      </c>
      <c r="P4737">
        <v>39.016393442622899</v>
      </c>
      <c r="Q4737">
        <v>2.6839934287815E-2</v>
      </c>
    </row>
    <row r="4738" spans="1:17" hidden="1" x14ac:dyDescent="0.3">
      <c r="A4738" t="s">
        <v>9705</v>
      </c>
      <c r="B4738" t="s">
        <v>9706</v>
      </c>
      <c r="C4738" t="str">
        <f>IFERROR(VLOOKUP(Table1[[#This Row],[Ticker]],[1]!Table2[[Symbol]:[Industry]],2,FALSE),"-")</f>
        <v>-</v>
      </c>
      <c r="D4738" t="s">
        <v>5353</v>
      </c>
      <c r="E4738">
        <v>3.5817364999999999</v>
      </c>
      <c r="F4738">
        <v>6.3</v>
      </c>
      <c r="G4738">
        <v>23.894291698400298</v>
      </c>
      <c r="H4738">
        <v>-30.8971529599749</v>
      </c>
      <c r="I4738">
        <v>-39.2169131748689</v>
      </c>
      <c r="J4738">
        <v>0.25411851997431001</v>
      </c>
      <c r="K4738">
        <v>8.2076953225032891</v>
      </c>
      <c r="L4738">
        <v>7.8596052567976704</v>
      </c>
      <c r="M4738">
        <v>29.455673371745402</v>
      </c>
      <c r="N4738">
        <v>2.7635852394918801</v>
      </c>
      <c r="O4738">
        <v>96.6666666666666</v>
      </c>
      <c r="P4738">
        <v>67.553191489361694</v>
      </c>
    </row>
    <row r="4739" spans="1:17" hidden="1" x14ac:dyDescent="0.3">
      <c r="A4739" t="s">
        <v>9707</v>
      </c>
      <c r="B4739" t="s">
        <v>9708</v>
      </c>
      <c r="C4739" t="str">
        <f>IFERROR(VLOOKUP(Table1[[#This Row],[Ticker]],[1]!Table2[[Symbol]:[Industry]],2,FALSE),"-")</f>
        <v>-</v>
      </c>
      <c r="D4739" t="s">
        <v>632</v>
      </c>
      <c r="E4739">
        <v>3.5349005999999998</v>
      </c>
      <c r="F4739">
        <v>21.66</v>
      </c>
      <c r="G4739">
        <v>-30.3152090742933</v>
      </c>
      <c r="H4739">
        <v>-7.7004687242633301</v>
      </c>
      <c r="I4739">
        <v>-38.181029559390801</v>
      </c>
      <c r="J4739">
        <v>-6.1390703345148401</v>
      </c>
      <c r="K4739">
        <v>24.150148975423601</v>
      </c>
      <c r="M4739">
        <v>9.0411676585793401</v>
      </c>
      <c r="N4739">
        <v>1.36574074074074</v>
      </c>
      <c r="O4739">
        <v>63.527239150507803</v>
      </c>
      <c r="P4739">
        <v>0</v>
      </c>
    </row>
    <row r="4740" spans="1:17" hidden="1" x14ac:dyDescent="0.3">
      <c r="A4740" t="s">
        <v>9709</v>
      </c>
      <c r="B4740" t="s">
        <v>9710</v>
      </c>
      <c r="C4740" t="str">
        <f>IFERROR(VLOOKUP(Table1[[#This Row],[Ticker]],[1]!Table2[[Symbol]:[Industry]],2,FALSE),"-")</f>
        <v>-</v>
      </c>
      <c r="D4740" t="s">
        <v>743</v>
      </c>
      <c r="E4740">
        <v>3.52154549999999</v>
      </c>
      <c r="F4740">
        <v>20100</v>
      </c>
      <c r="G4740">
        <v>-5.5931859894901201</v>
      </c>
      <c r="H4740">
        <v>-1.87035303188851</v>
      </c>
      <c r="I4740">
        <v>-12.2495918825592</v>
      </c>
      <c r="J4740">
        <v>1.0670674632677399</v>
      </c>
      <c r="K4740">
        <v>19208.7545485521</v>
      </c>
      <c r="L4740">
        <v>17019.334615027899</v>
      </c>
      <c r="M4740">
        <v>52.023657374319697</v>
      </c>
      <c r="N4740">
        <v>1</v>
      </c>
      <c r="Q4740">
        <v>0.111248485696195</v>
      </c>
    </row>
    <row r="4741" spans="1:17" hidden="1" x14ac:dyDescent="0.3">
      <c r="A4741" t="s">
        <v>9711</v>
      </c>
      <c r="B4741" t="s">
        <v>9712</v>
      </c>
      <c r="C4741" t="str">
        <f>IFERROR(VLOOKUP(Table1[[#This Row],[Ticker]],[1]!Table2[[Symbol]:[Industry]],2,FALSE),"-")</f>
        <v>-</v>
      </c>
      <c r="D4741" t="s">
        <v>193</v>
      </c>
      <c r="E4741">
        <v>3.4672499999999999</v>
      </c>
      <c r="F4741">
        <v>34.5</v>
      </c>
      <c r="G4741">
        <v>50.8640273643434</v>
      </c>
      <c r="H4741">
        <v>-11.4743861123571</v>
      </c>
      <c r="I4741">
        <v>-13.9244225607811</v>
      </c>
      <c r="J4741">
        <v>-1.1390703345148501</v>
      </c>
      <c r="K4741">
        <v>36.542070715663897</v>
      </c>
      <c r="L4741">
        <v>32.311077270889001</v>
      </c>
      <c r="M4741">
        <v>32.6499535347779</v>
      </c>
      <c r="N4741">
        <v>0.14856108502321599</v>
      </c>
      <c r="O4741">
        <v>39.130434782608603</v>
      </c>
      <c r="P4741">
        <v>121.579961464354</v>
      </c>
      <c r="Q4741">
        <v>7.9820638661292007E-2</v>
      </c>
    </row>
    <row r="4742" spans="1:17" hidden="1" x14ac:dyDescent="0.3">
      <c r="A4742" t="s">
        <v>9713</v>
      </c>
      <c r="B4742" t="s">
        <v>9714</v>
      </c>
      <c r="C4742" t="str">
        <f>IFERROR(VLOOKUP(Table1[[#This Row],[Ticker]],[1]!Table2[[Symbol]:[Industry]],2,FALSE),"-")</f>
        <v>-</v>
      </c>
      <c r="D4742" t="s">
        <v>632</v>
      </c>
      <c r="E4742">
        <v>3.4466689000000001</v>
      </c>
      <c r="F4742">
        <v>7.85</v>
      </c>
      <c r="G4742">
        <v>-79.572429030187905</v>
      </c>
      <c r="H4742">
        <v>-3.8662160606170102</v>
      </c>
      <c r="I4742">
        <v>-28.335383899936001</v>
      </c>
      <c r="J4742">
        <v>-9.5006522554188102</v>
      </c>
      <c r="K4742">
        <v>8.5912318892312491</v>
      </c>
      <c r="L4742">
        <v>9.1756170421689305</v>
      </c>
      <c r="M4742">
        <v>40.393869336805103</v>
      </c>
      <c r="N4742">
        <v>0.82660036845588303</v>
      </c>
      <c r="O4742">
        <v>103.18471337579599</v>
      </c>
      <c r="P4742">
        <v>15.4411764705882</v>
      </c>
      <c r="Q4742">
        <v>8.7679835131814002E-2</v>
      </c>
    </row>
    <row r="4743" spans="1:17" hidden="1" x14ac:dyDescent="0.3">
      <c r="A4743" t="s">
        <v>9715</v>
      </c>
      <c r="B4743" t="s">
        <v>9716</v>
      </c>
      <c r="C4743" t="str">
        <f>IFERROR(VLOOKUP(Table1[[#This Row],[Ticker]],[1]!Table2[[Symbol]:[Industry]],2,FALSE),"-")</f>
        <v>-</v>
      </c>
      <c r="D4743" t="s">
        <v>54</v>
      </c>
      <c r="E4743">
        <v>3.4255434999999999</v>
      </c>
      <c r="F4743">
        <v>10.79</v>
      </c>
      <c r="G4743">
        <v>39.623510215075299</v>
      </c>
      <c r="H4743">
        <v>-6.2924521052740996</v>
      </c>
      <c r="I4743">
        <v>-32.999914077839797</v>
      </c>
      <c r="J4743">
        <v>-1.5776668257429201</v>
      </c>
      <c r="K4743">
        <v>11.854234380232199</v>
      </c>
      <c r="L4743">
        <v>10.7201901693113</v>
      </c>
      <c r="M4743">
        <v>1.5215177913300001E-4</v>
      </c>
      <c r="N4743">
        <v>5.1923076923076898</v>
      </c>
      <c r="O4743">
        <v>36.237256719184401</v>
      </c>
      <c r="P4743">
        <v>69.387755102040799</v>
      </c>
    </row>
    <row r="4744" spans="1:17" hidden="1" x14ac:dyDescent="0.3">
      <c r="A4744" t="s">
        <v>9717</v>
      </c>
      <c r="B4744" t="s">
        <v>9718</v>
      </c>
      <c r="C4744" t="str">
        <f>IFERROR(VLOOKUP(Table1[[#This Row],[Ticker]],[1]!Table2[[Symbol]:[Industry]],2,FALSE),"-")</f>
        <v>-</v>
      </c>
      <c r="D4744" t="s">
        <v>72</v>
      </c>
      <c r="E4744">
        <v>3.4157122497302499</v>
      </c>
      <c r="F4744">
        <v>9.2899999999999991</v>
      </c>
      <c r="G4744">
        <v>24.811462267776601</v>
      </c>
      <c r="H4744">
        <v>-0.87578543860743996</v>
      </c>
      <c r="I4744">
        <v>40.447973528029998</v>
      </c>
      <c r="J4744">
        <v>-1.1390703345148501</v>
      </c>
      <c r="K4744">
        <v>9.1982211684354702</v>
      </c>
      <c r="L4744">
        <v>7.9591455322272804</v>
      </c>
      <c r="M4744">
        <v>100</v>
      </c>
      <c r="O4744">
        <v>0</v>
      </c>
      <c r="P4744">
        <v>54.575707154741998</v>
      </c>
    </row>
    <row r="4745" spans="1:17" hidden="1" x14ac:dyDescent="0.3">
      <c r="A4745" t="s">
        <v>9719</v>
      </c>
      <c r="B4745" t="s">
        <v>9720</v>
      </c>
      <c r="C4745" t="str">
        <f>IFERROR(VLOOKUP(Table1[[#This Row],[Ticker]],[1]!Table2[[Symbol]:[Industry]],2,FALSE),"-")</f>
        <v>-</v>
      </c>
      <c r="D4745" t="s">
        <v>368</v>
      </c>
      <c r="E4745">
        <v>3.3761764890000001</v>
      </c>
      <c r="F4745">
        <v>6.3</v>
      </c>
      <c r="G4745">
        <v>-24.059546900388298</v>
      </c>
      <c r="H4745">
        <v>1.30150849607375</v>
      </c>
      <c r="I4745">
        <v>-9.9955022217533394</v>
      </c>
      <c r="J4745">
        <v>8.1787333260508799</v>
      </c>
      <c r="K4745">
        <v>6.2459774291317798</v>
      </c>
      <c r="L4745">
        <v>6.2973180515208496</v>
      </c>
      <c r="M4745">
        <v>62.151136954392697</v>
      </c>
      <c r="N4745">
        <v>0.672595527289787</v>
      </c>
      <c r="O4745">
        <v>21.428571428571399</v>
      </c>
      <c r="P4745">
        <v>21.856866537717501</v>
      </c>
      <c r="Q4745">
        <v>-1.7249816007884E-2</v>
      </c>
    </row>
    <row r="4746" spans="1:17" hidden="1" x14ac:dyDescent="0.3">
      <c r="A4746" t="s">
        <v>9721</v>
      </c>
      <c r="B4746" t="s">
        <v>9722</v>
      </c>
      <c r="C4746" t="str">
        <f>IFERROR(VLOOKUP(Table1[[#This Row],[Ticker]],[1]!Table2[[Symbol]:[Industry]],2,FALSE),"-")</f>
        <v>-</v>
      </c>
      <c r="D4746" t="s">
        <v>743</v>
      </c>
      <c r="E4746">
        <v>3.3721852499999998</v>
      </c>
      <c r="F4746">
        <v>2808.47</v>
      </c>
      <c r="G4746">
        <v>-2.7785711541074599E-2</v>
      </c>
      <c r="H4746">
        <v>-0.74345353588927798</v>
      </c>
      <c r="I4746">
        <v>4.4211118110837298E-2</v>
      </c>
      <c r="J4746">
        <v>-5.0445828728726598E-2</v>
      </c>
      <c r="K4746">
        <v>2690.1924786329</v>
      </c>
      <c r="L4746">
        <v>2465.9024813778701</v>
      </c>
      <c r="M4746">
        <v>62.239883768519803</v>
      </c>
      <c r="N4746">
        <v>0.88545169244564004</v>
      </c>
      <c r="O4746">
        <v>1.83480685212946</v>
      </c>
      <c r="P4746">
        <v>33.1028436018957</v>
      </c>
      <c r="Q4746">
        <v>1.8760771011537999E-2</v>
      </c>
    </row>
    <row r="4747" spans="1:17" hidden="1" x14ac:dyDescent="0.3">
      <c r="A4747" t="s">
        <v>9723</v>
      </c>
      <c r="B4747" t="s">
        <v>9724</v>
      </c>
      <c r="C4747" t="str">
        <f>IFERROR(VLOOKUP(Table1[[#This Row],[Ticker]],[1]!Table2[[Symbol]:[Industry]],2,FALSE),"-")</f>
        <v>-</v>
      </c>
      <c r="D4747" t="s">
        <v>632</v>
      </c>
      <c r="E4747">
        <v>3.3556824000000001</v>
      </c>
      <c r="F4747">
        <v>8.4</v>
      </c>
      <c r="G4747">
        <v>80.2357551130345</v>
      </c>
      <c r="H4747">
        <v>9.3604350338335003</v>
      </c>
      <c r="I4747">
        <v>19.2055997066213</v>
      </c>
      <c r="J4747">
        <v>-1.1390703345148501</v>
      </c>
      <c r="K4747">
        <v>6.6919976426689001</v>
      </c>
      <c r="M4747">
        <v>99.998538002641297</v>
      </c>
      <c r="N4747">
        <v>2.5282952193447401</v>
      </c>
      <c r="O4747">
        <v>0</v>
      </c>
      <c r="P4747">
        <v>110</v>
      </c>
    </row>
    <row r="4748" spans="1:17" hidden="1" x14ac:dyDescent="0.3">
      <c r="A4748" t="s">
        <v>9725</v>
      </c>
      <c r="B4748" t="s">
        <v>9726</v>
      </c>
      <c r="C4748" t="str">
        <f>IFERROR(VLOOKUP(Table1[[#This Row],[Ticker]],[1]!Table2[[Symbol]:[Industry]],2,FALSE),"-")</f>
        <v>-</v>
      </c>
      <c r="D4748" t="s">
        <v>172</v>
      </c>
      <c r="E4748">
        <v>3.342625</v>
      </c>
      <c r="F4748">
        <v>5.36</v>
      </c>
      <c r="G4748">
        <v>70.984818783446499</v>
      </c>
      <c r="H4748">
        <v>-6.0481992317108801</v>
      </c>
      <c r="I4748">
        <v>-4.5162816839717204</v>
      </c>
      <c r="J4748">
        <v>1.28178627628589</v>
      </c>
      <c r="K4748">
        <v>6.0530089599552497</v>
      </c>
      <c r="L4748">
        <v>5.4471266488321604</v>
      </c>
      <c r="M4748">
        <v>44.504245524143897</v>
      </c>
      <c r="N4748">
        <v>1.39919827320382</v>
      </c>
      <c r="O4748">
        <v>56.716417910447703</v>
      </c>
      <c r="P4748">
        <v>120.576131687242</v>
      </c>
      <c r="Q4748">
        <v>3.4874852270642999E-2</v>
      </c>
    </row>
    <row r="4749" spans="1:17" hidden="1" x14ac:dyDescent="0.3">
      <c r="A4749" t="s">
        <v>9727</v>
      </c>
      <c r="B4749" t="s">
        <v>9728</v>
      </c>
      <c r="C4749" t="str">
        <f>IFERROR(VLOOKUP(Table1[[#This Row],[Ticker]],[1]!Table2[[Symbol]:[Industry]],2,FALSE),"-")</f>
        <v>-</v>
      </c>
      <c r="D4749" t="s">
        <v>193</v>
      </c>
      <c r="E4749">
        <v>3.298581</v>
      </c>
      <c r="F4749">
        <v>4.8899999999999997</v>
      </c>
      <c r="G4749">
        <v>-47.441012563733103</v>
      </c>
      <c r="H4749">
        <v>-15.527800090622</v>
      </c>
      <c r="I4749">
        <v>-12.252733626712001</v>
      </c>
      <c r="J4749">
        <v>-0.92401657107399604</v>
      </c>
      <c r="K4749">
        <v>4.9051108189407202</v>
      </c>
      <c r="L4749">
        <v>4.9607681051594499</v>
      </c>
      <c r="M4749">
        <v>42.570480555104297</v>
      </c>
      <c r="N4749">
        <v>0.74821876174959201</v>
      </c>
      <c r="O4749">
        <v>33.946830265848597</v>
      </c>
      <c r="P4749">
        <v>28.3464566929133</v>
      </c>
      <c r="Q4749">
        <v>4.5782572929100998E-2</v>
      </c>
    </row>
    <row r="4750" spans="1:17" hidden="1" x14ac:dyDescent="0.3">
      <c r="A4750" t="s">
        <v>9729</v>
      </c>
      <c r="B4750" t="s">
        <v>9730</v>
      </c>
      <c r="C4750" t="str">
        <f>IFERROR(VLOOKUP(Table1[[#This Row],[Ticker]],[1]!Table2[[Symbol]:[Industry]],2,FALSE),"-")</f>
        <v>-</v>
      </c>
      <c r="D4750" t="s">
        <v>72</v>
      </c>
      <c r="E4750">
        <v>3.2622525000000002</v>
      </c>
      <c r="F4750">
        <v>7.5</v>
      </c>
      <c r="G4750">
        <v>86.374083643293801</v>
      </c>
      <c r="H4750">
        <v>-14.9651325176452</v>
      </c>
      <c r="I4750">
        <v>-47.043654914726297</v>
      </c>
      <c r="J4750">
        <v>-2.4548598081990498</v>
      </c>
      <c r="K4750">
        <v>8.3537671576110402</v>
      </c>
      <c r="L4750">
        <v>7.7664047674720296</v>
      </c>
      <c r="M4750">
        <v>25.223862405343301</v>
      </c>
      <c r="N4750">
        <v>0.152918308017821</v>
      </c>
      <c r="O4750">
        <v>67.733333333333306</v>
      </c>
      <c r="P4750">
        <v>130.061349693251</v>
      </c>
      <c r="Q4750">
        <v>0.118753132092678</v>
      </c>
    </row>
    <row r="4751" spans="1:17" hidden="1" x14ac:dyDescent="0.3">
      <c r="A4751" t="s">
        <v>9731</v>
      </c>
      <c r="B4751" t="s">
        <v>9732</v>
      </c>
      <c r="C4751" t="str">
        <f>IFERROR(VLOOKUP(Table1[[#This Row],[Ticker]],[1]!Table2[[Symbol]:[Industry]],2,FALSE),"-")</f>
        <v>-</v>
      </c>
      <c r="D4751" t="s">
        <v>9733</v>
      </c>
      <c r="E4751">
        <v>3.2125499999999998</v>
      </c>
      <c r="F4751">
        <v>4.95</v>
      </c>
      <c r="G4751">
        <v>11.261396138675501</v>
      </c>
      <c r="H4751">
        <v>21.045396827402399</v>
      </c>
      <c r="I4751">
        <v>10.2441256697703</v>
      </c>
      <c r="J4751">
        <v>-0.52931423695387103</v>
      </c>
      <c r="K4751">
        <v>4.4004003239495004</v>
      </c>
      <c r="L4751">
        <v>4.16204650753959</v>
      </c>
      <c r="M4751">
        <v>97.496200590923294</v>
      </c>
      <c r="N4751">
        <v>0.35867768595041299</v>
      </c>
      <c r="O4751">
        <v>21.818181818181799</v>
      </c>
      <c r="P4751">
        <v>74.295774647887299</v>
      </c>
    </row>
    <row r="4752" spans="1:17" hidden="1" x14ac:dyDescent="0.3">
      <c r="A4752" t="s">
        <v>9734</v>
      </c>
      <c r="B4752" t="s">
        <v>9735</v>
      </c>
      <c r="C4752" t="str">
        <f>IFERROR(VLOOKUP(Table1[[#This Row],[Ticker]],[1]!Table2[[Symbol]:[Industry]],2,FALSE),"-")</f>
        <v>-</v>
      </c>
      <c r="E4752">
        <v>3.2114331170702899</v>
      </c>
      <c r="F4752">
        <v>15.25</v>
      </c>
      <c r="G4752">
        <v>-59.810116446598499</v>
      </c>
      <c r="H4752">
        <v>-0.87578543860743996</v>
      </c>
      <c r="I4752">
        <v>-20.281579780558101</v>
      </c>
      <c r="J4752">
        <v>-1.1390703345148501</v>
      </c>
      <c r="K4752">
        <v>15.074231856397001</v>
      </c>
      <c r="L4752">
        <v>15.305992165764801</v>
      </c>
      <c r="M4752">
        <v>52.0677046831699</v>
      </c>
      <c r="N4752">
        <v>0</v>
      </c>
      <c r="O4752">
        <v>42.950819672131097</v>
      </c>
      <c r="P4752">
        <v>42.124883504193797</v>
      </c>
    </row>
    <row r="4753" spans="1:17" hidden="1" x14ac:dyDescent="0.3">
      <c r="A4753" t="s">
        <v>9736</v>
      </c>
      <c r="B4753" t="s">
        <v>9737</v>
      </c>
      <c r="C4753" t="str">
        <f>IFERROR(VLOOKUP(Table1[[#This Row],[Ticker]],[1]!Table2[[Symbol]:[Industry]],2,FALSE),"-")</f>
        <v>-</v>
      </c>
      <c r="D4753" t="s">
        <v>412</v>
      </c>
      <c r="E4753">
        <v>3.2032943999999999</v>
      </c>
      <c r="F4753">
        <v>8.4600000000000009</v>
      </c>
      <c r="G4753">
        <v>18.656807744613399</v>
      </c>
      <c r="H4753">
        <v>-0.87578543860743996</v>
      </c>
      <c r="I4753">
        <v>-20.127733626712001</v>
      </c>
      <c r="J4753">
        <v>-1.1390703345148501</v>
      </c>
      <c r="K4753">
        <v>8.4849087009761508</v>
      </c>
      <c r="L4753">
        <v>8.0324760457689699</v>
      </c>
      <c r="M4753">
        <v>20.171589802924402</v>
      </c>
      <c r="N4753">
        <v>0</v>
      </c>
      <c r="O4753">
        <v>7.56501182033095</v>
      </c>
      <c r="P4753">
        <v>96.287703016241295</v>
      </c>
    </row>
    <row r="4754" spans="1:17" hidden="1" x14ac:dyDescent="0.3">
      <c r="A4754" t="s">
        <v>9738</v>
      </c>
      <c r="B4754" t="s">
        <v>9739</v>
      </c>
      <c r="C4754" t="str">
        <f>IFERROR(VLOOKUP(Table1[[#This Row],[Ticker]],[1]!Table2[[Symbol]:[Industry]],2,FALSE),"-")</f>
        <v>-</v>
      </c>
      <c r="D4754" t="s">
        <v>86</v>
      </c>
      <c r="E4754">
        <v>3.1877357000000002</v>
      </c>
      <c r="F4754">
        <v>7.55</v>
      </c>
      <c r="G4754">
        <v>41.826664203943601</v>
      </c>
      <c r="H4754">
        <v>1.52101882237792</v>
      </c>
      <c r="I4754">
        <v>-9.1207795237913096</v>
      </c>
      <c r="J4754">
        <v>4.92989518272653</v>
      </c>
      <c r="K4754">
        <v>7.6723753620585304</v>
      </c>
      <c r="L4754">
        <v>7.4765783124671996</v>
      </c>
      <c r="M4754">
        <v>52.870042895516001</v>
      </c>
      <c r="N4754">
        <v>1.25548499017955</v>
      </c>
      <c r="O4754">
        <v>32.7152317880794</v>
      </c>
      <c r="P4754">
        <v>115.099715099715</v>
      </c>
      <c r="Q4754">
        <v>0.13670519830667199</v>
      </c>
    </row>
    <row r="4755" spans="1:17" hidden="1" x14ac:dyDescent="0.3">
      <c r="A4755" t="s">
        <v>9740</v>
      </c>
      <c r="B4755" t="s">
        <v>9741</v>
      </c>
      <c r="C4755" t="str">
        <f>IFERROR(VLOOKUP(Table1[[#This Row],[Ticker]],[1]!Table2[[Symbol]:[Industry]],2,FALSE),"-")</f>
        <v>-</v>
      </c>
      <c r="D4755" t="s">
        <v>385</v>
      </c>
      <c r="E4755">
        <v>3.1445556959999998</v>
      </c>
      <c r="F4755">
        <v>2.89</v>
      </c>
      <c r="G4755">
        <v>1.5993914766708801</v>
      </c>
      <c r="H4755">
        <v>3.7670717042497102</v>
      </c>
      <c r="I4755">
        <v>-45.644321304437099</v>
      </c>
      <c r="J4755">
        <v>9.0113056053347709</v>
      </c>
      <c r="K4755">
        <v>2.9501363967727401</v>
      </c>
      <c r="L4755">
        <v>3.1315502704405298</v>
      </c>
      <c r="M4755">
        <v>58.040351499369002</v>
      </c>
      <c r="N4755">
        <v>0.22540909406890899</v>
      </c>
      <c r="O4755">
        <v>85.813148788927293</v>
      </c>
      <c r="P4755">
        <v>85.256410256410206</v>
      </c>
    </row>
    <row r="4756" spans="1:17" hidden="1" x14ac:dyDescent="0.3">
      <c r="A4756" t="s">
        <v>9742</v>
      </c>
      <c r="B4756" t="s">
        <v>9743</v>
      </c>
      <c r="C4756" t="str">
        <f>IFERROR(VLOOKUP(Table1[[#This Row],[Ticker]],[1]!Table2[[Symbol]:[Industry]],2,FALSE),"-")</f>
        <v>-</v>
      </c>
      <c r="D4756" t="s">
        <v>743</v>
      </c>
      <c r="E4756">
        <v>3.13730683</v>
      </c>
      <c r="F4756">
        <v>87.69</v>
      </c>
      <c r="G4756">
        <v>28.606714116104701</v>
      </c>
      <c r="H4756">
        <v>0.173931945173844</v>
      </c>
      <c r="I4756">
        <v>5.9297691115135898</v>
      </c>
      <c r="J4756">
        <v>0.24981855437402301</v>
      </c>
      <c r="K4756">
        <v>83.692730091142096</v>
      </c>
      <c r="L4756">
        <v>74.712215021446497</v>
      </c>
      <c r="M4756">
        <v>50.818864179380903</v>
      </c>
      <c r="N4756">
        <v>0.80072718688733602</v>
      </c>
      <c r="O4756">
        <v>3.2044702930778799</v>
      </c>
      <c r="P4756">
        <v>62.088724584103502</v>
      </c>
      <c r="Q4756">
        <v>1.4865976829215E-2</v>
      </c>
    </row>
    <row r="4757" spans="1:17" hidden="1" x14ac:dyDescent="0.3">
      <c r="A4757" t="s">
        <v>9744</v>
      </c>
      <c r="B4757" t="s">
        <v>9745</v>
      </c>
      <c r="C4757" t="str">
        <f>IFERROR(VLOOKUP(Table1[[#This Row],[Ticker]],[1]!Table2[[Symbol]:[Industry]],2,FALSE),"-")</f>
        <v>-</v>
      </c>
      <c r="D4757" t="s">
        <v>528</v>
      </c>
      <c r="E4757">
        <v>3.1238001118785701</v>
      </c>
      <c r="F4757">
        <v>3.13</v>
      </c>
      <c r="G4757">
        <v>-29.7642448869654</v>
      </c>
      <c r="H4757">
        <v>-0.87578543860743996</v>
      </c>
      <c r="I4757">
        <v>-14.127733626712001</v>
      </c>
      <c r="J4757">
        <v>-1.1390703345148501</v>
      </c>
      <c r="K4757">
        <v>3.1299999980080502</v>
      </c>
      <c r="L4757">
        <v>3.1299188001834399</v>
      </c>
      <c r="M4757">
        <v>100</v>
      </c>
      <c r="O4757">
        <v>0</v>
      </c>
      <c r="P4757">
        <v>0</v>
      </c>
    </row>
    <row r="4758" spans="1:17" hidden="1" x14ac:dyDescent="0.3">
      <c r="A4758" t="s">
        <v>9746</v>
      </c>
      <c r="B4758" t="s">
        <v>9747</v>
      </c>
      <c r="C4758" t="str">
        <f>IFERROR(VLOOKUP(Table1[[#This Row],[Ticker]],[1]!Table2[[Symbol]:[Industry]],2,FALSE),"-")</f>
        <v>-</v>
      </c>
      <c r="D4758" t="s">
        <v>1906</v>
      </c>
      <c r="E4758">
        <v>3.0729964999999999</v>
      </c>
      <c r="F4758">
        <v>6.24</v>
      </c>
      <c r="G4758">
        <v>12.053936931216301</v>
      </c>
      <c r="H4758">
        <v>-8.9128797199057299</v>
      </c>
      <c r="I4758">
        <v>7.5096932738727702</v>
      </c>
      <c r="J4758">
        <v>-4.3911028548400504</v>
      </c>
      <c r="K4758">
        <v>6.0227756180227301</v>
      </c>
      <c r="L4758">
        <v>5.1161817436861199</v>
      </c>
      <c r="M4758">
        <v>38.192751843008097</v>
      </c>
      <c r="N4758">
        <v>0.72503389860355305</v>
      </c>
      <c r="O4758">
        <v>10.096153846153801</v>
      </c>
      <c r="P4758">
        <v>93.788819875776298</v>
      </c>
      <c r="Q4758">
        <v>1.2625409139309001E-2</v>
      </c>
    </row>
    <row r="4759" spans="1:17" hidden="1" x14ac:dyDescent="0.3">
      <c r="A4759" t="s">
        <v>9748</v>
      </c>
      <c r="B4759" t="s">
        <v>9749</v>
      </c>
      <c r="C4759" t="str">
        <f>IFERROR(VLOOKUP(Table1[[#This Row],[Ticker]],[1]!Table2[[Symbol]:[Industry]],2,FALSE),"-")</f>
        <v>-</v>
      </c>
      <c r="D4759" t="s">
        <v>359</v>
      </c>
      <c r="E4759">
        <v>2.99776585</v>
      </c>
      <c r="F4759">
        <v>1.63</v>
      </c>
      <c r="G4759">
        <v>0.63575511303450905</v>
      </c>
      <c r="H4759">
        <v>8.9144243516023494</v>
      </c>
      <c r="I4759">
        <v>-3.99259849157689</v>
      </c>
      <c r="J4759">
        <v>-8.2396620504911695</v>
      </c>
      <c r="K4759">
        <v>1.60440302538299</v>
      </c>
      <c r="L4759">
        <v>1.5380033338064401</v>
      </c>
      <c r="M4759">
        <v>41.438770398804401</v>
      </c>
      <c r="N4759">
        <v>1.5619108361502601</v>
      </c>
      <c r="O4759">
        <v>41.717791411042903</v>
      </c>
      <c r="P4759">
        <v>69.7916666666666</v>
      </c>
      <c r="Q4759">
        <v>2.5935855722518001E-2</v>
      </c>
    </row>
    <row r="4760" spans="1:17" hidden="1" x14ac:dyDescent="0.3">
      <c r="A4760" t="s">
        <v>9750</v>
      </c>
      <c r="B4760" t="s">
        <v>9751</v>
      </c>
      <c r="C4760" t="str">
        <f>IFERROR(VLOOKUP(Table1[[#This Row],[Ticker]],[1]!Table2[[Symbol]:[Industry]],2,FALSE),"-")</f>
        <v>-</v>
      </c>
      <c r="D4760" t="s">
        <v>528</v>
      </c>
      <c r="E4760">
        <v>2.9933882440000001</v>
      </c>
      <c r="F4760">
        <v>13.46</v>
      </c>
      <c r="G4760">
        <v>-29.7642448869654</v>
      </c>
      <c r="H4760">
        <v>-0.87578543860743996</v>
      </c>
      <c r="I4760">
        <v>-14.127733626712001</v>
      </c>
      <c r="J4760">
        <v>-1.1390703345148501</v>
      </c>
      <c r="K4760">
        <v>13.459998928613601</v>
      </c>
      <c r="L4760">
        <v>13.355738040589801</v>
      </c>
      <c r="M4760">
        <v>100</v>
      </c>
      <c r="O4760">
        <v>0</v>
      </c>
      <c r="P4760">
        <v>0</v>
      </c>
    </row>
    <row r="4761" spans="1:17" hidden="1" x14ac:dyDescent="0.3">
      <c r="A4761" t="s">
        <v>9752</v>
      </c>
      <c r="B4761" t="s">
        <v>9753</v>
      </c>
      <c r="C4761" t="str">
        <f>IFERROR(VLOOKUP(Table1[[#This Row],[Ticker]],[1]!Table2[[Symbol]:[Industry]],2,FALSE),"-")</f>
        <v>-</v>
      </c>
      <c r="D4761" t="s">
        <v>2598</v>
      </c>
      <c r="E4761">
        <v>2.9611355000000001</v>
      </c>
      <c r="F4761">
        <v>36.729999999999997</v>
      </c>
      <c r="G4761">
        <v>-83.033964988746604</v>
      </c>
      <c r="H4761">
        <v>-2.2271367899587902</v>
      </c>
      <c r="I4761">
        <v>10.044004033869401</v>
      </c>
      <c r="J4761">
        <v>-1.1390703345148501</v>
      </c>
      <c r="K4761">
        <v>36.456054024806299</v>
      </c>
      <c r="L4761">
        <v>39.301000241738699</v>
      </c>
      <c r="M4761">
        <v>46.690872372916701</v>
      </c>
      <c r="N4761">
        <v>1.42886597938144</v>
      </c>
      <c r="O4761">
        <v>145.031309556221</v>
      </c>
      <c r="P4761">
        <v>41.814671814671797</v>
      </c>
      <c r="Q4761">
        <v>-3.6136827257895E-2</v>
      </c>
    </row>
    <row r="4762" spans="1:17" hidden="1" x14ac:dyDescent="0.3">
      <c r="A4762" t="s">
        <v>9754</v>
      </c>
      <c r="B4762" t="s">
        <v>9755</v>
      </c>
      <c r="C4762" t="str">
        <f>IFERROR(VLOOKUP(Table1[[#This Row],[Ticker]],[1]!Table2[[Symbol]:[Industry]],2,FALSE),"-")</f>
        <v>-</v>
      </c>
      <c r="D4762" t="s">
        <v>2598</v>
      </c>
      <c r="E4762">
        <v>2.8783485</v>
      </c>
      <c r="F4762">
        <v>18.18</v>
      </c>
      <c r="G4762">
        <v>-24.798886919297999</v>
      </c>
      <c r="H4762">
        <v>-0.87578543860743996</v>
      </c>
      <c r="I4762">
        <v>-14.127733626712001</v>
      </c>
      <c r="J4762">
        <v>-1.1390703345148501</v>
      </c>
      <c r="K4762">
        <v>18.179073368200999</v>
      </c>
      <c r="L4762">
        <v>17.9812535385521</v>
      </c>
      <c r="M4762">
        <v>100</v>
      </c>
      <c r="O4762">
        <v>0</v>
      </c>
      <c r="P4762">
        <v>4.9653579676674298</v>
      </c>
    </row>
    <row r="4763" spans="1:17" hidden="1" x14ac:dyDescent="0.3">
      <c r="A4763" t="s">
        <v>9756</v>
      </c>
      <c r="B4763" t="s">
        <v>9757</v>
      </c>
      <c r="C4763" t="str">
        <f>IFERROR(VLOOKUP(Table1[[#This Row],[Ticker]],[1]!Table2[[Symbol]:[Industry]],2,FALSE),"-")</f>
        <v>-</v>
      </c>
      <c r="D4763" t="s">
        <v>359</v>
      </c>
      <c r="E4763">
        <v>2.83846</v>
      </c>
      <c r="F4763">
        <v>7.25</v>
      </c>
      <c r="G4763">
        <v>8.3309932082726093</v>
      </c>
      <c r="H4763">
        <v>1.4840965672922599</v>
      </c>
      <c r="I4763">
        <v>8.5457012294639405</v>
      </c>
      <c r="J4763">
        <v>14.335139316067499</v>
      </c>
      <c r="K4763">
        <v>6.1524557391769896</v>
      </c>
      <c r="L4763">
        <v>5.3086308060711396</v>
      </c>
      <c r="M4763">
        <v>63.583230498790499</v>
      </c>
      <c r="N4763">
        <v>0.71610284167794303</v>
      </c>
      <c r="O4763">
        <v>4.1379310344827598</v>
      </c>
      <c r="P4763">
        <v>105.96590909090899</v>
      </c>
    </row>
    <row r="4764" spans="1:17" hidden="1" x14ac:dyDescent="0.3">
      <c r="A4764" t="s">
        <v>9758</v>
      </c>
      <c r="B4764" t="s">
        <v>9759</v>
      </c>
      <c r="C4764" t="str">
        <f>IFERROR(VLOOKUP(Table1[[#This Row],[Ticker]],[1]!Table2[[Symbol]:[Industry]],2,FALSE),"-")</f>
        <v>-</v>
      </c>
      <c r="D4764" t="s">
        <v>528</v>
      </c>
      <c r="E4764">
        <v>2.823</v>
      </c>
      <c r="F4764">
        <v>9.41</v>
      </c>
      <c r="G4764">
        <v>35.904769197541498</v>
      </c>
      <c r="H4764">
        <v>-0.87578543860743996</v>
      </c>
      <c r="I4764">
        <v>-14.127733626712001</v>
      </c>
      <c r="J4764">
        <v>-1.1390703345148501</v>
      </c>
      <c r="K4764">
        <v>9.3282207775916</v>
      </c>
      <c r="L4764">
        <v>8.0550382370362197</v>
      </c>
      <c r="M4764">
        <v>99.992037052364694</v>
      </c>
      <c r="O4764">
        <v>0</v>
      </c>
      <c r="P4764">
        <v>65.669014084506998</v>
      </c>
    </row>
    <row r="4765" spans="1:17" hidden="1" x14ac:dyDescent="0.3">
      <c r="A4765" t="s">
        <v>9760</v>
      </c>
      <c r="B4765" t="s">
        <v>9761</v>
      </c>
      <c r="C4765" t="str">
        <f>IFERROR(VLOOKUP(Table1[[#This Row],[Ticker]],[1]!Table2[[Symbol]:[Industry]],2,FALSE),"-")</f>
        <v>-</v>
      </c>
      <c r="D4765" t="s">
        <v>72</v>
      </c>
      <c r="E4765">
        <v>2.8050144000000001</v>
      </c>
      <c r="F4765">
        <v>17.88</v>
      </c>
      <c r="G4765">
        <v>-2.5044584100971599</v>
      </c>
      <c r="H4765">
        <v>10.111179179642001</v>
      </c>
      <c r="I4765">
        <v>-14.794400293378599</v>
      </c>
      <c r="J4765">
        <v>3.8521216795779099</v>
      </c>
      <c r="K4765">
        <v>16.5733075278916</v>
      </c>
      <c r="L4765">
        <v>16.0769132284404</v>
      </c>
      <c r="M4765">
        <v>90.149248598292402</v>
      </c>
      <c r="N4765">
        <v>0.209517045454545</v>
      </c>
      <c r="O4765">
        <v>6.2639821029082796</v>
      </c>
      <c r="P4765">
        <v>37.538461538461497</v>
      </c>
    </row>
    <row r="4766" spans="1:17" hidden="1" x14ac:dyDescent="0.3">
      <c r="A4766" t="s">
        <v>9762</v>
      </c>
      <c r="B4766" t="s">
        <v>9763</v>
      </c>
      <c r="C4766" t="str">
        <f>IFERROR(VLOOKUP(Table1[[#This Row],[Ticker]],[1]!Table2[[Symbol]:[Industry]],2,FALSE),"-")</f>
        <v>-</v>
      </c>
      <c r="D4766" t="s">
        <v>743</v>
      </c>
      <c r="E4766">
        <v>2.7862319549999999</v>
      </c>
      <c r="F4766">
        <v>270.08999999999997</v>
      </c>
      <c r="G4766">
        <v>0.93500505254575805</v>
      </c>
      <c r="H4766">
        <v>-1.66544276405643</v>
      </c>
      <c r="I4766">
        <v>0.14770534092071499</v>
      </c>
      <c r="J4766">
        <v>-0.41567559963529399</v>
      </c>
      <c r="K4766">
        <v>262.63822038501098</v>
      </c>
      <c r="L4766">
        <v>243.54868185882299</v>
      </c>
      <c r="M4766">
        <v>60.128846353450299</v>
      </c>
      <c r="N4766">
        <v>0.58673755520301796</v>
      </c>
      <c r="O4766">
        <v>8.6489688622311203</v>
      </c>
      <c r="P4766">
        <v>53.460227272727202</v>
      </c>
      <c r="Q4766">
        <v>3.1679578910440001E-2</v>
      </c>
    </row>
    <row r="4767" spans="1:17" hidden="1" x14ac:dyDescent="0.3">
      <c r="A4767" t="s">
        <v>9764</v>
      </c>
      <c r="B4767" t="s">
        <v>9765</v>
      </c>
      <c r="C4767" t="str">
        <f>IFERROR(VLOOKUP(Table1[[#This Row],[Ticker]],[1]!Table2[[Symbol]:[Industry]],2,FALSE),"-")</f>
        <v>-</v>
      </c>
      <c r="D4767" t="s">
        <v>51</v>
      </c>
      <c r="E4767">
        <v>2.7726340500000002</v>
      </c>
      <c r="F4767">
        <v>2.75</v>
      </c>
      <c r="G4767">
        <v>-43.013456243432302</v>
      </c>
      <c r="H4767">
        <v>-5.8053629033961602</v>
      </c>
      <c r="I4767">
        <v>-18.972024284151399</v>
      </c>
      <c r="J4767">
        <v>1.5225266236600601</v>
      </c>
      <c r="K4767">
        <v>2.7767227894239599</v>
      </c>
      <c r="L4767">
        <v>2.9709200231660899</v>
      </c>
      <c r="M4767">
        <v>44.4236636504979</v>
      </c>
      <c r="N4767">
        <v>0.91853090378911195</v>
      </c>
      <c r="O4767">
        <v>63.272727272727202</v>
      </c>
      <c r="P4767">
        <v>8.6956521739130608</v>
      </c>
      <c r="Q4767">
        <v>-0.115773739297491</v>
      </c>
    </row>
    <row r="4768" spans="1:17" hidden="1" x14ac:dyDescent="0.3">
      <c r="A4768" t="s">
        <v>9766</v>
      </c>
      <c r="B4768" t="s">
        <v>9767</v>
      </c>
      <c r="C4768" t="str">
        <f>IFERROR(VLOOKUP(Table1[[#This Row],[Ticker]],[1]!Table2[[Symbol]:[Industry]],2,FALSE),"-")</f>
        <v>-</v>
      </c>
      <c r="D4768" t="s">
        <v>528</v>
      </c>
      <c r="E4768">
        <v>2.6956533333333299</v>
      </c>
      <c r="F4768">
        <v>13.77</v>
      </c>
      <c r="G4768">
        <v>-29.7642448869654</v>
      </c>
      <c r="H4768">
        <v>-0.87578543860743996</v>
      </c>
      <c r="I4768">
        <v>-14.127733626712001</v>
      </c>
      <c r="J4768">
        <v>-1.1390703345148501</v>
      </c>
      <c r="K4768">
        <v>13.769999000024599</v>
      </c>
      <c r="L4768">
        <v>13.739590668690701</v>
      </c>
      <c r="M4768">
        <v>100</v>
      </c>
      <c r="O4768">
        <v>0</v>
      </c>
      <c r="P4768">
        <v>0</v>
      </c>
    </row>
    <row r="4769" spans="1:17" hidden="1" x14ac:dyDescent="0.3">
      <c r="A4769" t="s">
        <v>9768</v>
      </c>
      <c r="B4769" t="s">
        <v>9769</v>
      </c>
      <c r="C4769" t="str">
        <f>IFERROR(VLOOKUP(Table1[[#This Row],[Ticker]],[1]!Table2[[Symbol]:[Industry]],2,FALSE),"-")</f>
        <v>-</v>
      </c>
      <c r="D4769" t="s">
        <v>72</v>
      </c>
      <c r="E4769">
        <v>2.6850138000000001</v>
      </c>
      <c r="F4769">
        <v>8.1300000000000008</v>
      </c>
      <c r="G4769">
        <v>-29.7642448869654</v>
      </c>
      <c r="H4769">
        <v>-0.87578543860743996</v>
      </c>
      <c r="I4769">
        <v>-14.127733626712001</v>
      </c>
      <c r="J4769">
        <v>-1.1390703345148501</v>
      </c>
      <c r="K4769">
        <v>8.1299999878790796</v>
      </c>
      <c r="L4769">
        <v>8.1294908515647393</v>
      </c>
      <c r="M4769">
        <v>100</v>
      </c>
      <c r="O4769">
        <v>0</v>
      </c>
      <c r="P4769">
        <v>0</v>
      </c>
    </row>
    <row r="4770" spans="1:17" hidden="1" x14ac:dyDescent="0.3">
      <c r="A4770" t="s">
        <v>9770</v>
      </c>
      <c r="B4770" t="s">
        <v>9771</v>
      </c>
      <c r="C4770" t="str">
        <f>IFERROR(VLOOKUP(Table1[[#This Row],[Ticker]],[1]!Table2[[Symbol]:[Industry]],2,FALSE),"-")</f>
        <v>-</v>
      </c>
      <c r="D4770" t="s">
        <v>528</v>
      </c>
      <c r="E4770">
        <v>2.6520000000000001</v>
      </c>
      <c r="F4770">
        <v>4.3</v>
      </c>
      <c r="G4770">
        <v>-42.895558018278599</v>
      </c>
      <c r="H4770">
        <v>-9.2809578524005296</v>
      </c>
      <c r="I4770">
        <v>-42.100932956695203</v>
      </c>
      <c r="J4770">
        <v>-6.0607705582284899</v>
      </c>
      <c r="K4770">
        <v>4.4973730430339502</v>
      </c>
      <c r="L4770">
        <v>4.7127953833182099</v>
      </c>
      <c r="M4770">
        <v>43.479941812716497</v>
      </c>
      <c r="N4770">
        <v>0.98335643833137198</v>
      </c>
      <c r="O4770">
        <v>90</v>
      </c>
      <c r="P4770">
        <v>17.486338797814199</v>
      </c>
      <c r="Q4770">
        <v>5.7939776342826002E-2</v>
      </c>
    </row>
    <row r="4771" spans="1:17" hidden="1" x14ac:dyDescent="0.3">
      <c r="A4771" t="s">
        <v>9772</v>
      </c>
      <c r="B4771" t="s">
        <v>9773</v>
      </c>
      <c r="C4771" t="str">
        <f>IFERROR(VLOOKUP(Table1[[#This Row],[Ticker]],[1]!Table2[[Symbol]:[Industry]],2,FALSE),"-")</f>
        <v>-</v>
      </c>
      <c r="D4771" t="s">
        <v>528</v>
      </c>
      <c r="E4771">
        <v>2.6116729599999999</v>
      </c>
      <c r="F4771">
        <v>35.97</v>
      </c>
      <c r="G4771">
        <v>159.151417763636</v>
      </c>
      <c r="H4771">
        <v>17.242098017521101</v>
      </c>
      <c r="I4771">
        <v>123.76909177011299</v>
      </c>
      <c r="J4771">
        <v>4.9361176354099596</v>
      </c>
      <c r="K4771">
        <v>26.3052043065337</v>
      </c>
      <c r="M4771">
        <v>100</v>
      </c>
      <c r="N4771">
        <v>3.01218220338983</v>
      </c>
      <c r="O4771">
        <v>0</v>
      </c>
      <c r="P4771">
        <v>188.915662650602</v>
      </c>
    </row>
    <row r="4772" spans="1:17" hidden="1" x14ac:dyDescent="0.3">
      <c r="A4772" t="s">
        <v>9774</v>
      </c>
      <c r="B4772" t="s">
        <v>9775</v>
      </c>
      <c r="C4772" t="str">
        <f>IFERROR(VLOOKUP(Table1[[#This Row],[Ticker]],[1]!Table2[[Symbol]:[Industry]],2,FALSE),"-")</f>
        <v>-</v>
      </c>
      <c r="D4772" t="s">
        <v>359</v>
      </c>
      <c r="E4772">
        <v>2.5409167199999998</v>
      </c>
      <c r="F4772">
        <v>1.37</v>
      </c>
      <c r="G4772">
        <v>-37.817936162133201</v>
      </c>
      <c r="H4772">
        <v>-3.6926868470581402</v>
      </c>
      <c r="I4772">
        <v>-18.323537822516201</v>
      </c>
      <c r="J4772">
        <v>-6.6185223893093701</v>
      </c>
      <c r="K4772">
        <v>1.45098775786815</v>
      </c>
      <c r="L4772">
        <v>1.5176637244538</v>
      </c>
      <c r="M4772">
        <v>41.839164918854401</v>
      </c>
      <c r="N4772">
        <v>0.75759335610018197</v>
      </c>
      <c r="O4772">
        <v>44.525547445255398</v>
      </c>
      <c r="P4772">
        <v>20.175438596491201</v>
      </c>
      <c r="Q4772">
        <v>-1.3345914965964E-2</v>
      </c>
    </row>
    <row r="4773" spans="1:17" hidden="1" x14ac:dyDescent="0.3">
      <c r="A4773" t="s">
        <v>9776</v>
      </c>
      <c r="B4773" t="s">
        <v>9777</v>
      </c>
      <c r="C4773" t="str">
        <f>IFERROR(VLOOKUP(Table1[[#This Row],[Ticker]],[1]!Table2[[Symbol]:[Industry]],2,FALSE),"-")</f>
        <v>-</v>
      </c>
      <c r="D4773" t="s">
        <v>412</v>
      </c>
      <c r="E4773">
        <v>2.50595422912424</v>
      </c>
      <c r="F4773">
        <v>8.33</v>
      </c>
      <c r="G4773">
        <v>-29.7642448869654</v>
      </c>
      <c r="H4773">
        <v>-0.87578543860743996</v>
      </c>
      <c r="I4773">
        <v>-14.127733626712001</v>
      </c>
      <c r="J4773">
        <v>-1.1390703345148501</v>
      </c>
      <c r="K4773">
        <v>8.3299999999999894</v>
      </c>
      <c r="L4773">
        <v>8.33</v>
      </c>
      <c r="M4773">
        <v>50</v>
      </c>
      <c r="O4773">
        <v>0</v>
      </c>
      <c r="P4773">
        <v>0</v>
      </c>
    </row>
    <row r="4774" spans="1:17" hidden="1" x14ac:dyDescent="0.3">
      <c r="A4774" t="s">
        <v>9778</v>
      </c>
      <c r="B4774" t="s">
        <v>9779</v>
      </c>
      <c r="C4774" t="str">
        <f>IFERROR(VLOOKUP(Table1[[#This Row],[Ticker]],[1]!Table2[[Symbol]:[Industry]],2,FALSE),"-")</f>
        <v>-</v>
      </c>
      <c r="D4774" t="s">
        <v>632</v>
      </c>
      <c r="E4774">
        <v>2.5025556276588099</v>
      </c>
      <c r="F4774">
        <v>12.52</v>
      </c>
      <c r="G4774">
        <v>-30.003288711666599</v>
      </c>
      <c r="H4774">
        <v>-0.87578543860743996</v>
      </c>
      <c r="I4774">
        <v>-14.127733626712001</v>
      </c>
      <c r="J4774">
        <v>-1.1390703345148501</v>
      </c>
      <c r="K4774">
        <v>12.5199982433265</v>
      </c>
      <c r="L4774">
        <v>12.5562575654026</v>
      </c>
      <c r="M4774">
        <v>55.887715274265297</v>
      </c>
      <c r="O4774">
        <v>0.23961661341853599</v>
      </c>
      <c r="P4774">
        <v>4.94551550712489</v>
      </c>
    </row>
    <row r="4775" spans="1:17" hidden="1" x14ac:dyDescent="0.3">
      <c r="A4775" t="s">
        <v>9780</v>
      </c>
      <c r="B4775" t="s">
        <v>9781</v>
      </c>
      <c r="C4775" t="str">
        <f>IFERROR(VLOOKUP(Table1[[#This Row],[Ticker]],[1]!Table2[[Symbol]:[Industry]],2,FALSE),"-")</f>
        <v>-</v>
      </c>
      <c r="D4775" t="s">
        <v>46</v>
      </c>
      <c r="E4775">
        <v>2.34178631999999</v>
      </c>
      <c r="F4775">
        <v>2.4</v>
      </c>
      <c r="G4775">
        <v>-5.5931859894901201</v>
      </c>
      <c r="H4775">
        <v>-1.87035303188851</v>
      </c>
      <c r="I4775">
        <v>-12.2495918825592</v>
      </c>
      <c r="J4775">
        <v>1.0670674632677399</v>
      </c>
      <c r="K4775">
        <v>1.7400020759405499</v>
      </c>
      <c r="L4775">
        <v>1.26157303085244</v>
      </c>
      <c r="M4775">
        <v>79.607056726233907</v>
      </c>
      <c r="N4775">
        <v>1</v>
      </c>
      <c r="Q4775">
        <v>-3.5149089750809E-2</v>
      </c>
    </row>
    <row r="4776" spans="1:17" hidden="1" x14ac:dyDescent="0.3">
      <c r="A4776" t="s">
        <v>9782</v>
      </c>
      <c r="B4776" t="s">
        <v>9783</v>
      </c>
      <c r="C4776" t="str">
        <f>IFERROR(VLOOKUP(Table1[[#This Row],[Ticker]],[1]!Table2[[Symbol]:[Industry]],2,FALSE),"-")</f>
        <v>-</v>
      </c>
      <c r="D4776" t="s">
        <v>121</v>
      </c>
      <c r="E4776">
        <v>2.3190444750000001</v>
      </c>
      <c r="F4776">
        <v>159.94999999999999</v>
      </c>
      <c r="G4776">
        <v>118.759683018565</v>
      </c>
      <c r="H4776">
        <v>0.87246630964430705</v>
      </c>
      <c r="I4776">
        <v>22.464922222988999</v>
      </c>
      <c r="J4776">
        <v>-8.5175425567370695</v>
      </c>
      <c r="K4776">
        <v>158.43276467208801</v>
      </c>
      <c r="L4776">
        <v>138.59621234492201</v>
      </c>
      <c r="M4776">
        <v>46.349740852896403</v>
      </c>
      <c r="N4776">
        <v>0.72215589684149495</v>
      </c>
      <c r="O4776">
        <v>15.0359487339793</v>
      </c>
      <c r="P4776">
        <v>166.538910181636</v>
      </c>
      <c r="Q4776">
        <v>4.665748629027E-2</v>
      </c>
    </row>
    <row r="4777" spans="1:17" hidden="1" x14ac:dyDescent="0.3">
      <c r="A4777" t="s">
        <v>9784</v>
      </c>
      <c r="B4777" t="s">
        <v>9785</v>
      </c>
      <c r="C4777" t="str">
        <f>IFERROR(VLOOKUP(Table1[[#This Row],[Ticker]],[1]!Table2[[Symbol]:[Industry]],2,FALSE),"-")</f>
        <v>-</v>
      </c>
      <c r="D4777" t="s">
        <v>46</v>
      </c>
      <c r="E4777">
        <v>2.2983612181383499</v>
      </c>
      <c r="F4777">
        <v>24.48</v>
      </c>
      <c r="G4777">
        <v>-8.3356734583940497</v>
      </c>
      <c r="H4777">
        <v>-0.87578543860743996</v>
      </c>
      <c r="I4777">
        <v>-9.1534626147051608</v>
      </c>
      <c r="J4777">
        <v>-1.1390703345148501</v>
      </c>
      <c r="K4777">
        <v>24.458654573914199</v>
      </c>
      <c r="L4777">
        <v>23.538005864474599</v>
      </c>
      <c r="M4777">
        <v>100</v>
      </c>
      <c r="O4777">
        <v>0</v>
      </c>
      <c r="P4777">
        <v>21.428571428571399</v>
      </c>
    </row>
    <row r="4778" spans="1:17" hidden="1" x14ac:dyDescent="0.3">
      <c r="A4778" t="s">
        <v>9786</v>
      </c>
      <c r="B4778" t="s">
        <v>9787</v>
      </c>
      <c r="C4778" t="str">
        <f>IFERROR(VLOOKUP(Table1[[#This Row],[Ticker]],[1]!Table2[[Symbol]:[Industry]],2,FALSE),"-")</f>
        <v>-</v>
      </c>
      <c r="D4778" t="s">
        <v>262</v>
      </c>
      <c r="E4778">
        <v>2.2678451000000002</v>
      </c>
      <c r="F4778">
        <v>3.31</v>
      </c>
      <c r="G4778">
        <v>-25.017409443927502</v>
      </c>
      <c r="H4778">
        <v>-0.87578543860743996</v>
      </c>
      <c r="I4778">
        <v>-9.3808981836740504</v>
      </c>
      <c r="J4778">
        <v>-1.1390703345148501</v>
      </c>
      <c r="K4778">
        <v>3.2852111182409498</v>
      </c>
      <c r="L4778">
        <v>3.2143561359272699</v>
      </c>
      <c r="M4778">
        <v>50</v>
      </c>
      <c r="O4778">
        <v>0</v>
      </c>
      <c r="P4778">
        <v>4.7468354430379698</v>
      </c>
    </row>
    <row r="4779" spans="1:17" hidden="1" x14ac:dyDescent="0.3">
      <c r="A4779" t="s">
        <v>9788</v>
      </c>
      <c r="B4779" t="s">
        <v>9789</v>
      </c>
      <c r="C4779" t="str">
        <f>IFERROR(VLOOKUP(Table1[[#This Row],[Ticker]],[1]!Table2[[Symbol]:[Industry]],2,FALSE),"-")</f>
        <v>-</v>
      </c>
      <c r="E4779">
        <v>2.2430983119999999</v>
      </c>
      <c r="F4779">
        <v>3.76</v>
      </c>
      <c r="G4779">
        <v>282.62285188722802</v>
      </c>
      <c r="H4779">
        <v>-0.87578543860743996</v>
      </c>
      <c r="I4779">
        <v>56.781357282378799</v>
      </c>
      <c r="J4779">
        <v>-1.1390703345148501</v>
      </c>
      <c r="K4779">
        <v>3.6169172308151598</v>
      </c>
      <c r="L4779">
        <v>2.5581519980028702</v>
      </c>
      <c r="M4779">
        <v>99.999999987781294</v>
      </c>
      <c r="N4779">
        <v>0</v>
      </c>
      <c r="O4779">
        <v>0</v>
      </c>
      <c r="P4779">
        <v>362.07228915662603</v>
      </c>
    </row>
    <row r="4780" spans="1:17" hidden="1" x14ac:dyDescent="0.3">
      <c r="A4780" t="s">
        <v>9790</v>
      </c>
      <c r="B4780" t="s">
        <v>9791</v>
      </c>
      <c r="C4780" t="str">
        <f>IFERROR(VLOOKUP(Table1[[#This Row],[Ticker]],[1]!Table2[[Symbol]:[Industry]],2,FALSE),"-")</f>
        <v>-</v>
      </c>
      <c r="D4780" t="s">
        <v>743</v>
      </c>
      <c r="E4780">
        <v>2.2099980540000002</v>
      </c>
      <c r="F4780">
        <v>74.7</v>
      </c>
      <c r="G4780">
        <v>38.592753084636897</v>
      </c>
      <c r="H4780">
        <v>0.73315920278878499</v>
      </c>
      <c r="I4780">
        <v>9.7528633882133509</v>
      </c>
      <c r="J4780">
        <v>0.19353776991809499</v>
      </c>
      <c r="K4780">
        <v>72.080480399759495</v>
      </c>
      <c r="L4780">
        <v>63.887764597289497</v>
      </c>
      <c r="M4780">
        <v>42.618677459081702</v>
      </c>
      <c r="N4780">
        <v>0.94697951719647899</v>
      </c>
      <c r="O4780">
        <v>1.87416331994643</v>
      </c>
      <c r="P4780">
        <v>70.820946718499897</v>
      </c>
    </row>
    <row r="4781" spans="1:17" hidden="1" x14ac:dyDescent="0.3">
      <c r="A4781" t="s">
        <v>9792</v>
      </c>
      <c r="B4781" t="s">
        <v>9793</v>
      </c>
      <c r="C4781" t="str">
        <f>IFERROR(VLOOKUP(Table1[[#This Row],[Ticker]],[1]!Table2[[Symbol]:[Industry]],2,FALSE),"-")</f>
        <v>-</v>
      </c>
      <c r="D4781" t="s">
        <v>528</v>
      </c>
      <c r="E4781">
        <v>2.1650564000000001</v>
      </c>
      <c r="F4781">
        <v>6.98</v>
      </c>
      <c r="G4781">
        <v>-29.7642448869654</v>
      </c>
      <c r="H4781">
        <v>-0.87578543860743996</v>
      </c>
      <c r="I4781">
        <v>-14.127733626712001</v>
      </c>
      <c r="J4781">
        <v>-1.1390703345148501</v>
      </c>
      <c r="K4781">
        <v>6.9799983063338704</v>
      </c>
      <c r="L4781">
        <v>6.9566370027317497</v>
      </c>
      <c r="M4781">
        <v>99.999996303717197</v>
      </c>
      <c r="O4781">
        <v>0</v>
      </c>
      <c r="P4781">
        <v>0</v>
      </c>
    </row>
    <row r="4782" spans="1:17" hidden="1" x14ac:dyDescent="0.3">
      <c r="A4782" t="s">
        <v>9794</v>
      </c>
      <c r="B4782" t="s">
        <v>9795</v>
      </c>
      <c r="C4782" t="str">
        <f>IFERROR(VLOOKUP(Table1[[#This Row],[Ticker]],[1]!Table2[[Symbol]:[Industry]],2,FALSE),"-")</f>
        <v>-</v>
      </c>
      <c r="D4782" t="s">
        <v>359</v>
      </c>
      <c r="E4782">
        <v>2.1366407999999999</v>
      </c>
      <c r="F4782">
        <v>7.15</v>
      </c>
      <c r="G4782">
        <v>-10.5975782202988</v>
      </c>
      <c r="H4782">
        <v>-3.3415388632649701</v>
      </c>
      <c r="I4782">
        <v>-24.190626708473001</v>
      </c>
      <c r="J4782">
        <v>-2.2501814456259601</v>
      </c>
      <c r="K4782">
        <v>7.2384441048261001</v>
      </c>
      <c r="L4782">
        <v>7.2819418453700404</v>
      </c>
      <c r="M4782">
        <v>45.155131167978901</v>
      </c>
      <c r="N4782">
        <v>1.1489115375646399</v>
      </c>
      <c r="O4782">
        <v>30.769230769230699</v>
      </c>
      <c r="P4782">
        <v>35.931558935361203</v>
      </c>
      <c r="Q4782">
        <v>3.7171977536719997E-2</v>
      </c>
    </row>
    <row r="4783" spans="1:17" hidden="1" x14ac:dyDescent="0.3">
      <c r="A4783" t="s">
        <v>9796</v>
      </c>
      <c r="B4783" t="s">
        <v>9797</v>
      </c>
      <c r="C4783" t="str">
        <f>IFERROR(VLOOKUP(Table1[[#This Row],[Ticker]],[1]!Table2[[Symbol]:[Industry]],2,FALSE),"-")</f>
        <v>-</v>
      </c>
      <c r="D4783" t="s">
        <v>21</v>
      </c>
      <c r="E4783">
        <v>2.08</v>
      </c>
      <c r="F4783">
        <v>16.64</v>
      </c>
      <c r="G4783">
        <v>-24.780017757627899</v>
      </c>
      <c r="H4783">
        <v>-0.87578543860743996</v>
      </c>
      <c r="I4783">
        <v>-9.1435064973744797</v>
      </c>
      <c r="J4783">
        <v>-1.1390703345148501</v>
      </c>
      <c r="K4783">
        <v>16.4372746815196</v>
      </c>
      <c r="L4783">
        <v>16.0739113477063</v>
      </c>
      <c r="M4783">
        <v>100</v>
      </c>
      <c r="N4783">
        <v>0</v>
      </c>
      <c r="O4783">
        <v>0</v>
      </c>
      <c r="P4783">
        <v>4.9842271293375404</v>
      </c>
    </row>
    <row r="4784" spans="1:17" hidden="1" x14ac:dyDescent="0.3">
      <c r="A4784" t="s">
        <v>9798</v>
      </c>
      <c r="B4784" t="s">
        <v>9799</v>
      </c>
      <c r="C4784" t="str">
        <f>IFERROR(VLOOKUP(Table1[[#This Row],[Ticker]],[1]!Table2[[Symbol]:[Industry]],2,FALSE),"-")</f>
        <v>-</v>
      </c>
      <c r="D4784" t="s">
        <v>412</v>
      </c>
      <c r="E4784">
        <v>2.0541</v>
      </c>
      <c r="F4784">
        <v>4.0999999999999996</v>
      </c>
      <c r="G4784">
        <v>-29.7642448869654</v>
      </c>
      <c r="H4784">
        <v>-0.87578543860743996</v>
      </c>
      <c r="I4784">
        <v>-14.127733626712001</v>
      </c>
      <c r="J4784">
        <v>-1.1390703345148501</v>
      </c>
      <c r="K4784">
        <v>4.0999956416440497</v>
      </c>
      <c r="L4784">
        <v>4.0908668706520404</v>
      </c>
      <c r="M4784">
        <v>99.806682354411805</v>
      </c>
      <c r="O4784">
        <v>0</v>
      </c>
      <c r="P4784">
        <v>0</v>
      </c>
    </row>
    <row r="4785" spans="1:17" hidden="1" x14ac:dyDescent="0.3">
      <c r="A4785" t="s">
        <v>9800</v>
      </c>
      <c r="B4785" t="s">
        <v>9801</v>
      </c>
      <c r="C4785" t="str">
        <f>IFERROR(VLOOKUP(Table1[[#This Row],[Ticker]],[1]!Table2[[Symbol]:[Industry]],2,FALSE),"-")</f>
        <v>-</v>
      </c>
      <c r="D4785" t="s">
        <v>300</v>
      </c>
      <c r="E4785">
        <v>1.976</v>
      </c>
      <c r="F4785">
        <v>61.75</v>
      </c>
      <c r="G4785">
        <v>-29.7642448869654</v>
      </c>
      <c r="H4785">
        <v>-0.87578543860743996</v>
      </c>
      <c r="I4785">
        <v>-14.127733626712001</v>
      </c>
      <c r="J4785">
        <v>-1.1390703345148501</v>
      </c>
      <c r="K4785">
        <v>61.75</v>
      </c>
      <c r="L4785">
        <v>61.75</v>
      </c>
      <c r="M4785">
        <v>50</v>
      </c>
      <c r="O4785">
        <v>0</v>
      </c>
      <c r="P4785">
        <v>0</v>
      </c>
    </row>
    <row r="4786" spans="1:17" hidden="1" x14ac:dyDescent="0.3">
      <c r="A4786" t="s">
        <v>9802</v>
      </c>
      <c r="B4786" t="s">
        <v>9803</v>
      </c>
      <c r="C4786" t="str">
        <f>IFERROR(VLOOKUP(Table1[[#This Row],[Ticker]],[1]!Table2[[Symbol]:[Industry]],2,FALSE),"-")</f>
        <v>-</v>
      </c>
      <c r="D4786" t="s">
        <v>95</v>
      </c>
      <c r="E4786">
        <v>1.95423462</v>
      </c>
      <c r="F4786">
        <v>7.9</v>
      </c>
      <c r="K4786">
        <v>7.7408079907778697</v>
      </c>
      <c r="M4786">
        <v>57.238046106161903</v>
      </c>
      <c r="N4786">
        <v>1</v>
      </c>
    </row>
    <row r="4787" spans="1:17" hidden="1" x14ac:dyDescent="0.3">
      <c r="A4787" t="s">
        <v>9804</v>
      </c>
      <c r="B4787" t="s">
        <v>9805</v>
      </c>
      <c r="C4787" t="str">
        <f>IFERROR(VLOOKUP(Table1[[#This Row],[Ticker]],[1]!Table2[[Symbol]:[Industry]],2,FALSE),"-")</f>
        <v>-</v>
      </c>
      <c r="D4787" t="s">
        <v>971</v>
      </c>
      <c r="E4787">
        <v>1.9468433999999999</v>
      </c>
      <c r="F4787">
        <v>4.12</v>
      </c>
      <c r="G4787">
        <v>25.1229731581473</v>
      </c>
      <c r="H4787">
        <v>-0.87578543860743996</v>
      </c>
      <c r="I4787">
        <v>8.1274592516262505</v>
      </c>
      <c r="J4787">
        <v>-1.1390703345148501</v>
      </c>
      <c r="K4787">
        <v>3.8646166481400499</v>
      </c>
      <c r="L4787">
        <v>3.4805707173917302</v>
      </c>
      <c r="M4787">
        <v>99.758189427494898</v>
      </c>
      <c r="N4787">
        <v>1.4749999999999901</v>
      </c>
      <c r="O4787">
        <v>0</v>
      </c>
      <c r="P4787">
        <v>54.887218045112697</v>
      </c>
    </row>
    <row r="4788" spans="1:17" hidden="1" x14ac:dyDescent="0.3">
      <c r="A4788" t="s">
        <v>9806</v>
      </c>
      <c r="B4788" t="s">
        <v>9807</v>
      </c>
      <c r="C4788" t="str">
        <f>IFERROR(VLOOKUP(Table1[[#This Row],[Ticker]],[1]!Table2[[Symbol]:[Industry]],2,FALSE),"-")</f>
        <v>-</v>
      </c>
      <c r="D4788" t="s">
        <v>743</v>
      </c>
      <c r="E4788">
        <v>1.7649299939999901</v>
      </c>
      <c r="F4788">
        <v>4531.74</v>
      </c>
      <c r="K4788">
        <v>4523.2196314963803</v>
      </c>
      <c r="L4788">
        <v>4345.2923176734603</v>
      </c>
      <c r="M4788">
        <v>66.2688689774686</v>
      </c>
      <c r="N4788">
        <v>1</v>
      </c>
      <c r="Q4788">
        <v>7.1969087878504007E-2</v>
      </c>
    </row>
    <row r="4789" spans="1:17" hidden="1" x14ac:dyDescent="0.3">
      <c r="A4789" t="s">
        <v>9808</v>
      </c>
      <c r="B4789" t="s">
        <v>9809</v>
      </c>
      <c r="C4789" t="str">
        <f>IFERROR(VLOOKUP(Table1[[#This Row],[Ticker]],[1]!Table2[[Symbol]:[Industry]],2,FALSE),"-")</f>
        <v>-</v>
      </c>
      <c r="D4789" t="s">
        <v>632</v>
      </c>
      <c r="E4789">
        <v>1.6740138</v>
      </c>
      <c r="F4789">
        <v>4.87</v>
      </c>
      <c r="G4789">
        <v>47.972981390406702</v>
      </c>
      <c r="H4789">
        <v>9.3052100365056791</v>
      </c>
      <c r="I4789">
        <v>63.609492650660201</v>
      </c>
      <c r="J4789">
        <v>3.8178262172092898</v>
      </c>
      <c r="K4789">
        <v>4.4723204816895201</v>
      </c>
      <c r="L4789">
        <v>3.7214658990959699</v>
      </c>
      <c r="M4789">
        <v>100</v>
      </c>
      <c r="N4789">
        <v>6.6666666666666599</v>
      </c>
      <c r="O4789">
        <v>0</v>
      </c>
      <c r="P4789">
        <v>77.737226277372201</v>
      </c>
    </row>
    <row r="4790" spans="1:17" hidden="1" x14ac:dyDescent="0.3">
      <c r="A4790" t="s">
        <v>9810</v>
      </c>
      <c r="B4790" t="s">
        <v>9811</v>
      </c>
      <c r="C4790" t="str">
        <f>IFERROR(VLOOKUP(Table1[[#This Row],[Ticker]],[1]!Table2[[Symbol]:[Industry]],2,FALSE),"-")</f>
        <v>-</v>
      </c>
      <c r="D4790" t="s">
        <v>21</v>
      </c>
      <c r="E4790">
        <v>1.6015999999999999</v>
      </c>
      <c r="F4790">
        <v>0.44</v>
      </c>
      <c r="G4790">
        <v>-29.7642448869654</v>
      </c>
      <c r="H4790">
        <v>-0.87578543860743996</v>
      </c>
      <c r="I4790">
        <v>-14.127733626712001</v>
      </c>
      <c r="J4790">
        <v>-1.1390703345148501</v>
      </c>
      <c r="K4790">
        <v>0.43999998920301098</v>
      </c>
      <c r="L4790">
        <v>0.43938775903500499</v>
      </c>
      <c r="M4790">
        <v>100</v>
      </c>
      <c r="O4790">
        <v>0</v>
      </c>
      <c r="P4790">
        <v>0</v>
      </c>
    </row>
    <row r="4791" spans="1:17" hidden="1" x14ac:dyDescent="0.3">
      <c r="A4791" t="s">
        <v>9812</v>
      </c>
      <c r="B4791" t="s">
        <v>9813</v>
      </c>
      <c r="C4791" t="str">
        <f>IFERROR(VLOOKUP(Table1[[#This Row],[Ticker]],[1]!Table2[[Symbol]:[Industry]],2,FALSE),"-")</f>
        <v>-</v>
      </c>
      <c r="D4791" t="s">
        <v>156</v>
      </c>
      <c r="E4791">
        <v>1.5802400699999899</v>
      </c>
      <c r="F4791">
        <v>2.27</v>
      </c>
      <c r="G4791">
        <v>-29.7642448869654</v>
      </c>
      <c r="H4791">
        <v>-0.87578543860743996</v>
      </c>
      <c r="I4791">
        <v>-14.127733626712001</v>
      </c>
      <c r="J4791">
        <v>-1.1390703345148501</v>
      </c>
      <c r="M4791">
        <v>99.999999922976301</v>
      </c>
      <c r="O4791">
        <v>0</v>
      </c>
      <c r="P4791">
        <v>0</v>
      </c>
    </row>
    <row r="4792" spans="1:17" hidden="1" x14ac:dyDescent="0.3">
      <c r="A4792" t="s">
        <v>9814</v>
      </c>
      <c r="B4792" t="s">
        <v>9815</v>
      </c>
      <c r="C4792" t="str">
        <f>IFERROR(VLOOKUP(Table1[[#This Row],[Ticker]],[1]!Table2[[Symbol]:[Industry]],2,FALSE),"-")</f>
        <v>-</v>
      </c>
      <c r="E4792">
        <v>1.3999699999999999</v>
      </c>
      <c r="F4792">
        <v>12.14</v>
      </c>
      <c r="G4792">
        <v>-14.1451972679178</v>
      </c>
      <c r="H4792">
        <v>9.3146907518687492</v>
      </c>
      <c r="I4792">
        <v>1.49131399233559</v>
      </c>
      <c r="J4792">
        <v>9.05140585596134</v>
      </c>
      <c r="K4792">
        <v>10.6234531127099</v>
      </c>
      <c r="L4792">
        <v>10.531589177143401</v>
      </c>
      <c r="M4792">
        <v>100</v>
      </c>
      <c r="N4792">
        <v>7.375</v>
      </c>
      <c r="O4792">
        <v>0</v>
      </c>
      <c r="P4792">
        <v>15.619047619047601</v>
      </c>
    </row>
    <row r="4793" spans="1:17" hidden="1" x14ac:dyDescent="0.3">
      <c r="A4793" t="s">
        <v>9816</v>
      </c>
      <c r="B4793" t="s">
        <v>9817</v>
      </c>
      <c r="C4793" t="str">
        <f>IFERROR(VLOOKUP(Table1[[#This Row],[Ticker]],[1]!Table2[[Symbol]:[Industry]],2,FALSE),"-")</f>
        <v>-</v>
      </c>
      <c r="D4793" t="s">
        <v>139</v>
      </c>
      <c r="E4793">
        <v>1.3824000000000001</v>
      </c>
      <c r="F4793">
        <v>11.52</v>
      </c>
      <c r="G4793">
        <v>-29.7642448869654</v>
      </c>
      <c r="H4793">
        <v>-0.87578543860743996</v>
      </c>
      <c r="I4793">
        <v>-14.127733626712001</v>
      </c>
      <c r="J4793">
        <v>-1.1390703345148501</v>
      </c>
      <c r="K4793">
        <v>11.5199999999999</v>
      </c>
      <c r="L4793">
        <v>11.52</v>
      </c>
      <c r="M4793">
        <v>50</v>
      </c>
      <c r="O4793">
        <v>0</v>
      </c>
      <c r="P4793">
        <v>0</v>
      </c>
    </row>
    <row r="4794" spans="1:17" hidden="1" x14ac:dyDescent="0.3">
      <c r="A4794" t="s">
        <v>9818</v>
      </c>
      <c r="B4794" t="s">
        <v>9819</v>
      </c>
      <c r="C4794" t="str">
        <f>IFERROR(VLOOKUP(Table1[[#This Row],[Ticker]],[1]!Table2[[Symbol]:[Industry]],2,FALSE),"-")</f>
        <v>-</v>
      </c>
      <c r="D4794" t="s">
        <v>113</v>
      </c>
      <c r="E4794">
        <v>1.37832452449136</v>
      </c>
      <c r="F4794">
        <v>13.12</v>
      </c>
      <c r="G4794">
        <v>-29.7642448869654</v>
      </c>
      <c r="H4794">
        <v>-0.87578543860743996</v>
      </c>
      <c r="I4794">
        <v>-14.127733626712001</v>
      </c>
      <c r="J4794">
        <v>-1.1390703345148501</v>
      </c>
      <c r="K4794">
        <v>13.12</v>
      </c>
      <c r="L4794">
        <v>13.1199999999999</v>
      </c>
      <c r="M4794">
        <v>50</v>
      </c>
      <c r="O4794">
        <v>0</v>
      </c>
      <c r="P4794">
        <v>0</v>
      </c>
    </row>
    <row r="4795" spans="1:17" hidden="1" x14ac:dyDescent="0.3">
      <c r="A4795" t="s">
        <v>9820</v>
      </c>
      <c r="B4795" t="s">
        <v>9821</v>
      </c>
      <c r="C4795" t="str">
        <f>IFERROR(VLOOKUP(Table1[[#This Row],[Ticker]],[1]!Table2[[Symbol]:[Industry]],2,FALSE),"-")</f>
        <v>-</v>
      </c>
      <c r="D4795" t="s">
        <v>577</v>
      </c>
      <c r="E4795">
        <v>1.3188</v>
      </c>
      <c r="F4795">
        <v>18.84</v>
      </c>
      <c r="G4795">
        <v>-29.7642448869654</v>
      </c>
      <c r="H4795">
        <v>-0.87578543860743996</v>
      </c>
      <c r="I4795">
        <v>-14.127733626712001</v>
      </c>
      <c r="J4795">
        <v>-1.1390703345148501</v>
      </c>
      <c r="K4795">
        <v>18.839987625966302</v>
      </c>
      <c r="L4795">
        <v>18.7585228517082</v>
      </c>
      <c r="M4795">
        <v>100</v>
      </c>
      <c r="O4795">
        <v>0</v>
      </c>
      <c r="P4795">
        <v>0</v>
      </c>
    </row>
    <row r="4796" spans="1:17" hidden="1" x14ac:dyDescent="0.3">
      <c r="A4796" t="s">
        <v>9822</v>
      </c>
      <c r="B4796" t="s">
        <v>9823</v>
      </c>
      <c r="C4796" t="str">
        <f>IFERROR(VLOOKUP(Table1[[#This Row],[Ticker]],[1]!Table2[[Symbol]:[Industry]],2,FALSE),"-")</f>
        <v>-</v>
      </c>
      <c r="D4796" t="s">
        <v>1190</v>
      </c>
      <c r="E4796">
        <v>1.2757499999999999</v>
      </c>
      <c r="F4796">
        <v>85.05</v>
      </c>
      <c r="G4796">
        <v>-37.718790341510903</v>
      </c>
      <c r="H4796">
        <v>-0.87578543860743996</v>
      </c>
      <c r="I4796">
        <v>-19.099800665818101</v>
      </c>
      <c r="J4796">
        <v>-1.1390703345148501</v>
      </c>
      <c r="K4796">
        <v>85.158427840642602</v>
      </c>
      <c r="L4796">
        <v>89.1647042076264</v>
      </c>
      <c r="M4796">
        <v>3.8134211653962402</v>
      </c>
      <c r="O4796">
        <v>16.402116402116299</v>
      </c>
      <c r="P4796">
        <v>0</v>
      </c>
    </row>
    <row r="4797" spans="1:17" hidden="1" x14ac:dyDescent="0.3">
      <c r="A4797" t="s">
        <v>9824</v>
      </c>
      <c r="B4797" t="s">
        <v>9825</v>
      </c>
      <c r="C4797" t="str">
        <f>IFERROR(VLOOKUP(Table1[[#This Row],[Ticker]],[1]!Table2[[Symbol]:[Industry]],2,FALSE),"-")</f>
        <v>-</v>
      </c>
      <c r="D4797" t="s">
        <v>72</v>
      </c>
      <c r="E4797">
        <v>1.2510239999999999</v>
      </c>
      <c r="F4797">
        <v>10.050000000000001</v>
      </c>
      <c r="G4797">
        <v>-29.7642448869654</v>
      </c>
      <c r="H4797">
        <v>-0.87578543860743996</v>
      </c>
      <c r="I4797">
        <v>-14.127733626712001</v>
      </c>
      <c r="J4797">
        <v>-1.1390703345148501</v>
      </c>
      <c r="K4797">
        <v>10.050000000000001</v>
      </c>
      <c r="L4797">
        <v>10.049999999999899</v>
      </c>
      <c r="M4797">
        <v>50</v>
      </c>
      <c r="O4797">
        <v>0</v>
      </c>
      <c r="P4797">
        <v>0</v>
      </c>
    </row>
    <row r="4798" spans="1:17" hidden="1" x14ac:dyDescent="0.3">
      <c r="A4798" t="s">
        <v>9826</v>
      </c>
      <c r="B4798" t="s">
        <v>9827</v>
      </c>
      <c r="C4798" t="str">
        <f>IFERROR(VLOOKUP(Table1[[#This Row],[Ticker]],[1]!Table2[[Symbol]:[Industry]],2,FALSE),"-")</f>
        <v>-</v>
      </c>
      <c r="D4798" t="s">
        <v>72</v>
      </c>
      <c r="E4798">
        <v>1.1528</v>
      </c>
      <c r="F4798">
        <v>10.48</v>
      </c>
      <c r="G4798">
        <v>-29.7642448869654</v>
      </c>
      <c r="H4798">
        <v>-0.87578543860743996</v>
      </c>
      <c r="I4798">
        <v>-14.127733626712001</v>
      </c>
      <c r="J4798">
        <v>-1.1390703345148501</v>
      </c>
      <c r="M4798">
        <v>50</v>
      </c>
      <c r="N4798">
        <v>1</v>
      </c>
      <c r="O4798">
        <v>0</v>
      </c>
    </row>
    <row r="4799" spans="1:17" hidden="1" x14ac:dyDescent="0.3">
      <c r="A4799" t="s">
        <v>9828</v>
      </c>
      <c r="B4799" t="s">
        <v>9829</v>
      </c>
      <c r="C4799" t="str">
        <f>IFERROR(VLOOKUP(Table1[[#This Row],[Ticker]],[1]!Table2[[Symbol]:[Industry]],2,FALSE),"-")</f>
        <v>-</v>
      </c>
      <c r="D4799" t="s">
        <v>72</v>
      </c>
      <c r="E4799">
        <v>1.143</v>
      </c>
      <c r="F4799">
        <v>3.81</v>
      </c>
      <c r="G4799">
        <v>-29.7642448869654</v>
      </c>
      <c r="H4799">
        <v>-0.87578543860743996</v>
      </c>
      <c r="I4799">
        <v>-14.127733626712001</v>
      </c>
      <c r="J4799">
        <v>-1.1390703345148501</v>
      </c>
      <c r="K4799">
        <v>3.80999998406392</v>
      </c>
      <c r="L4799">
        <v>3.8093102031934398</v>
      </c>
      <c r="M4799">
        <v>100</v>
      </c>
      <c r="O4799">
        <v>0</v>
      </c>
      <c r="P4799">
        <v>0</v>
      </c>
    </row>
    <row r="4800" spans="1:17" hidden="1" x14ac:dyDescent="0.3">
      <c r="A4800" t="s">
        <v>9830</v>
      </c>
      <c r="B4800" t="s">
        <v>9831</v>
      </c>
      <c r="C4800" t="str">
        <f>IFERROR(VLOOKUP(Table1[[#This Row],[Ticker]],[1]!Table2[[Symbol]:[Industry]],2,FALSE),"-")</f>
        <v>-</v>
      </c>
      <c r="E4800">
        <v>1.129</v>
      </c>
      <c r="F4800">
        <v>11.29</v>
      </c>
      <c r="G4800">
        <v>40.265875594962203</v>
      </c>
      <c r="H4800">
        <v>-0.87578543860743996</v>
      </c>
      <c r="I4800">
        <v>19.481733828909199</v>
      </c>
      <c r="J4800">
        <v>-1.1390703345148501</v>
      </c>
      <c r="K4800">
        <v>11.0459541464783</v>
      </c>
      <c r="L4800">
        <v>8.9744867003750599</v>
      </c>
      <c r="M4800">
        <v>100</v>
      </c>
      <c r="N4800">
        <v>0</v>
      </c>
      <c r="O4800">
        <v>0</v>
      </c>
      <c r="P4800">
        <v>70.030120481927696</v>
      </c>
    </row>
    <row r="4801" spans="1:16" hidden="1" x14ac:dyDescent="0.3">
      <c r="A4801" t="s">
        <v>9832</v>
      </c>
      <c r="B4801" t="s">
        <v>9833</v>
      </c>
      <c r="C4801" t="str">
        <f>IFERROR(VLOOKUP(Table1[[#This Row],[Ticker]],[1]!Table2[[Symbol]:[Industry]],2,FALSE),"-")</f>
        <v>-</v>
      </c>
      <c r="D4801" t="s">
        <v>632</v>
      </c>
      <c r="E4801">
        <v>1.0733211024003799</v>
      </c>
      <c r="F4801">
        <v>1.95</v>
      </c>
      <c r="K4801">
        <v>2.2159995707425302</v>
      </c>
      <c r="M4801" s="1">
        <v>2.4459774300000002E-7</v>
      </c>
      <c r="N4801">
        <v>1</v>
      </c>
    </row>
    <row r="4802" spans="1:16" hidden="1" x14ac:dyDescent="0.3">
      <c r="A4802" t="s">
        <v>9834</v>
      </c>
      <c r="B4802" t="s">
        <v>9835</v>
      </c>
      <c r="C4802" t="str">
        <f>IFERROR(VLOOKUP(Table1[[#This Row],[Ticker]],[1]!Table2[[Symbol]:[Industry]],2,FALSE),"-")</f>
        <v>-</v>
      </c>
      <c r="D4802" t="s">
        <v>46</v>
      </c>
      <c r="E4802">
        <v>0.93283125</v>
      </c>
      <c r="F4802">
        <v>57.85</v>
      </c>
      <c r="G4802">
        <v>-29.7642448869654</v>
      </c>
      <c r="H4802">
        <v>-0.87578543860743996</v>
      </c>
      <c r="I4802">
        <v>-14.127733626712001</v>
      </c>
      <c r="J4802">
        <v>-1.1390703345148501</v>
      </c>
      <c r="K4802">
        <v>57.849966698522103</v>
      </c>
      <c r="L4802">
        <v>57.631404966567899</v>
      </c>
      <c r="M4802">
        <v>100</v>
      </c>
      <c r="O4802">
        <v>0</v>
      </c>
      <c r="P4802">
        <v>0</v>
      </c>
    </row>
    <row r="4803" spans="1:16" hidden="1" x14ac:dyDescent="0.3">
      <c r="A4803" t="s">
        <v>9836</v>
      </c>
      <c r="B4803" t="s">
        <v>9837</v>
      </c>
      <c r="C4803" t="str">
        <f>IFERROR(VLOOKUP(Table1[[#This Row],[Ticker]],[1]!Table2[[Symbol]:[Industry]],2,FALSE),"-")</f>
        <v>-</v>
      </c>
      <c r="D4803" t="s">
        <v>172</v>
      </c>
      <c r="E4803">
        <v>0.92903103284561495</v>
      </c>
      <c r="F4803">
        <v>9.5</v>
      </c>
      <c r="G4803">
        <v>-29.7642448869654</v>
      </c>
      <c r="H4803">
        <v>-0.87578543860743996</v>
      </c>
      <c r="I4803">
        <v>-14.127733626712001</v>
      </c>
      <c r="J4803">
        <v>-1.1390703345148501</v>
      </c>
      <c r="K4803">
        <v>9.5</v>
      </c>
      <c r="L4803">
        <v>9.5</v>
      </c>
      <c r="M4803">
        <v>50</v>
      </c>
      <c r="O4803">
        <v>0</v>
      </c>
      <c r="P4803">
        <v>0</v>
      </c>
    </row>
    <row r="4804" spans="1:16" hidden="1" x14ac:dyDescent="0.3">
      <c r="A4804" t="s">
        <v>9838</v>
      </c>
      <c r="B4804" t="s">
        <v>9839</v>
      </c>
      <c r="C4804" t="str">
        <f>IFERROR(VLOOKUP(Table1[[#This Row],[Ticker]],[1]!Table2[[Symbol]:[Industry]],2,FALSE),"-")</f>
        <v>-</v>
      </c>
      <c r="D4804" t="s">
        <v>528</v>
      </c>
      <c r="E4804">
        <v>0.86460657346542202</v>
      </c>
      <c r="F4804">
        <v>11.02</v>
      </c>
      <c r="G4804">
        <v>-29.7642448869654</v>
      </c>
      <c r="H4804">
        <v>-0.87578543860743996</v>
      </c>
      <c r="I4804">
        <v>-14.127733626712001</v>
      </c>
      <c r="J4804">
        <v>-1.1390703345148501</v>
      </c>
      <c r="K4804">
        <v>11.019999974436599</v>
      </c>
      <c r="L4804">
        <v>11.018957935687199</v>
      </c>
      <c r="M4804">
        <v>100</v>
      </c>
      <c r="O4804">
        <v>0</v>
      </c>
      <c r="P4804">
        <v>0</v>
      </c>
    </row>
    <row r="4805" spans="1:16" hidden="1" x14ac:dyDescent="0.3">
      <c r="A4805" t="s">
        <v>9840</v>
      </c>
      <c r="B4805" t="s">
        <v>9841</v>
      </c>
      <c r="C4805" t="str">
        <f>IFERROR(VLOOKUP(Table1[[#This Row],[Ticker]],[1]!Table2[[Symbol]:[Industry]],2,FALSE),"-")</f>
        <v>-</v>
      </c>
      <c r="D4805" t="s">
        <v>577</v>
      </c>
      <c r="E4805">
        <v>0.73349999999999704</v>
      </c>
      <c r="F4805">
        <v>4.8899999999999997</v>
      </c>
      <c r="G4805">
        <v>-29.7642448869654</v>
      </c>
      <c r="H4805">
        <v>-0.87578543860743996</v>
      </c>
      <c r="I4805">
        <v>-14.127733626712001</v>
      </c>
      <c r="J4805">
        <v>-1.1390703345148501</v>
      </c>
      <c r="K4805">
        <v>4.8899999999999899</v>
      </c>
      <c r="L4805">
        <v>4.8899999999999801</v>
      </c>
      <c r="M4805">
        <v>50</v>
      </c>
      <c r="O4805">
        <v>0</v>
      </c>
      <c r="P4805">
        <v>0</v>
      </c>
    </row>
    <row r="4806" spans="1:16" hidden="1" x14ac:dyDescent="0.3">
      <c r="A4806" t="s">
        <v>9842</v>
      </c>
      <c r="B4806" t="s">
        <v>9843</v>
      </c>
      <c r="C4806" t="str">
        <f>IFERROR(VLOOKUP(Table1[[#This Row],[Ticker]],[1]!Table2[[Symbol]:[Industry]],2,FALSE),"-")</f>
        <v>-</v>
      </c>
      <c r="D4806" t="s">
        <v>193</v>
      </c>
      <c r="E4806">
        <v>0.72540000000000004</v>
      </c>
      <c r="F4806">
        <v>8.06</v>
      </c>
      <c r="G4806">
        <v>51.359350618652499</v>
      </c>
      <c r="H4806">
        <v>-0.87578543860743996</v>
      </c>
      <c r="I4806">
        <v>21.791322022529101</v>
      </c>
      <c r="J4806">
        <v>-1.1390703345148501</v>
      </c>
      <c r="K4806">
        <v>7.7361282995924601</v>
      </c>
      <c r="L4806">
        <v>6.2775652421682899</v>
      </c>
      <c r="M4806">
        <v>100</v>
      </c>
      <c r="N4806">
        <v>0</v>
      </c>
      <c r="O4806">
        <v>0</v>
      </c>
      <c r="P4806">
        <v>81.123595505617899</v>
      </c>
    </row>
    <row r="4807" spans="1:16" hidden="1" x14ac:dyDescent="0.3">
      <c r="A4807" t="s">
        <v>9844</v>
      </c>
      <c r="B4807" t="s">
        <v>9845</v>
      </c>
      <c r="C4807" t="str">
        <f>IFERROR(VLOOKUP(Table1[[#This Row],[Ticker]],[1]!Table2[[Symbol]:[Industry]],2,FALSE),"-")</f>
        <v>-</v>
      </c>
      <c r="E4807">
        <v>0.66086999999999996</v>
      </c>
      <c r="F4807">
        <v>10.5</v>
      </c>
      <c r="G4807">
        <v>-29.7642448869654</v>
      </c>
      <c r="H4807">
        <v>-0.87578543860743996</v>
      </c>
      <c r="I4807">
        <v>-14.127733626712001</v>
      </c>
      <c r="J4807">
        <v>-1.1390703345148501</v>
      </c>
      <c r="K4807">
        <v>10.267381628555899</v>
      </c>
      <c r="M4807">
        <v>50</v>
      </c>
      <c r="O4807">
        <v>0</v>
      </c>
    </row>
    <row r="4808" spans="1:16" hidden="1" x14ac:dyDescent="0.3">
      <c r="A4808" t="s">
        <v>9846</v>
      </c>
      <c r="B4808" t="s">
        <v>9847</v>
      </c>
      <c r="C4808" t="str">
        <f>IFERROR(VLOOKUP(Table1[[#This Row],[Ticker]],[1]!Table2[[Symbol]:[Industry]],2,FALSE),"-")</f>
        <v>-</v>
      </c>
      <c r="D4808" t="s">
        <v>743</v>
      </c>
      <c r="E4808">
        <v>0.62861604399999904</v>
      </c>
      <c r="F4808">
        <v>37.44</v>
      </c>
      <c r="G4808">
        <v>37.155059615932402</v>
      </c>
      <c r="H4808">
        <v>6.8374259261459597E-2</v>
      </c>
      <c r="I4808">
        <v>9.4774165878802403</v>
      </c>
      <c r="J4808">
        <v>0.187764217340014</v>
      </c>
      <c r="K4808">
        <v>36.249906049560103</v>
      </c>
      <c r="L4808">
        <v>32.210052557945097</v>
      </c>
      <c r="M4808">
        <v>21.949362773198501</v>
      </c>
      <c r="N4808">
        <v>1.1334041408320501</v>
      </c>
      <c r="O4808">
        <v>4.13995726495728</v>
      </c>
      <c r="P4808">
        <v>69.718948322756106</v>
      </c>
    </row>
    <row r="4809" spans="1:16" hidden="1" x14ac:dyDescent="0.3">
      <c r="A4809" t="s">
        <v>9848</v>
      </c>
      <c r="B4809" t="s">
        <v>9849</v>
      </c>
      <c r="C4809" t="str">
        <f>IFERROR(VLOOKUP(Table1[[#This Row],[Ticker]],[1]!Table2[[Symbol]:[Industry]],2,FALSE),"-")</f>
        <v>-</v>
      </c>
      <c r="D4809" t="s">
        <v>528</v>
      </c>
      <c r="E4809">
        <v>0.53694771600428903</v>
      </c>
      <c r="F4809">
        <v>5.64</v>
      </c>
      <c r="G4809">
        <v>17.1107551130345</v>
      </c>
      <c r="H4809">
        <v>14.461637874275899</v>
      </c>
      <c r="I4809">
        <v>32.7472663732879</v>
      </c>
      <c r="J4809">
        <v>-1.1390703345148501</v>
      </c>
      <c r="K4809">
        <v>4.7251011750291196</v>
      </c>
      <c r="L4809">
        <v>4.10952424305533</v>
      </c>
      <c r="M4809">
        <v>100</v>
      </c>
      <c r="N4809">
        <v>0</v>
      </c>
      <c r="O4809">
        <v>0</v>
      </c>
      <c r="P4809">
        <v>46.875</v>
      </c>
    </row>
    <row r="4810" spans="1:16" hidden="1" x14ac:dyDescent="0.3">
      <c r="A4810" t="s">
        <v>9850</v>
      </c>
      <c r="B4810" t="s">
        <v>9851</v>
      </c>
      <c r="C4810" t="str">
        <f>IFERROR(VLOOKUP(Table1[[#This Row],[Ticker]],[1]!Table2[[Symbol]:[Industry]],2,FALSE),"-")</f>
        <v>-</v>
      </c>
      <c r="D4810" t="s">
        <v>124</v>
      </c>
      <c r="E4810">
        <v>0.49906499999999998</v>
      </c>
      <c r="F4810">
        <v>20.37</v>
      </c>
      <c r="G4810">
        <v>-19.536972159692699</v>
      </c>
      <c r="H4810">
        <v>-0.87578543860743996</v>
      </c>
      <c r="I4810">
        <v>-9.1277336267120095</v>
      </c>
      <c r="J4810">
        <v>-1.1390703345148501</v>
      </c>
      <c r="K4810">
        <v>20.130174291780602</v>
      </c>
      <c r="L4810">
        <v>19.464236173680401</v>
      </c>
      <c r="M4810">
        <v>100</v>
      </c>
      <c r="N4810">
        <v>0</v>
      </c>
      <c r="O4810">
        <v>0</v>
      </c>
      <c r="P4810">
        <v>10.2272727272727</v>
      </c>
    </row>
    <row r="4811" spans="1:16" hidden="1" x14ac:dyDescent="0.3">
      <c r="A4811" t="s">
        <v>9852</v>
      </c>
      <c r="B4811" t="s">
        <v>9853</v>
      </c>
      <c r="C4811" t="str">
        <f>IFERROR(VLOOKUP(Table1[[#This Row],[Ticker]],[1]!Table2[[Symbol]:[Industry]],2,FALSE),"-")</f>
        <v>-</v>
      </c>
      <c r="D4811" t="s">
        <v>139</v>
      </c>
      <c r="E4811">
        <v>0.49402200000000002</v>
      </c>
      <c r="F4811">
        <v>4.1100000000000003</v>
      </c>
      <c r="G4811">
        <v>-29.7642448869654</v>
      </c>
      <c r="H4811">
        <v>-0.87578543860743996</v>
      </c>
      <c r="I4811">
        <v>-14.127733626712001</v>
      </c>
      <c r="J4811">
        <v>-1.1390703345148501</v>
      </c>
      <c r="K4811">
        <v>4.1099999824565501</v>
      </c>
      <c r="L4811">
        <v>4.1092630746331302</v>
      </c>
      <c r="M4811">
        <v>100</v>
      </c>
      <c r="O4811">
        <v>0</v>
      </c>
      <c r="P4811">
        <v>0</v>
      </c>
    </row>
    <row r="4812" spans="1:16" hidden="1" x14ac:dyDescent="0.3">
      <c r="A4812" t="s">
        <v>9854</v>
      </c>
      <c r="B4812" t="s">
        <v>9855</v>
      </c>
      <c r="C4812" t="str">
        <f>IFERROR(VLOOKUP(Table1[[#This Row],[Ticker]],[1]!Table2[[Symbol]:[Industry]],2,FALSE),"-")</f>
        <v>-</v>
      </c>
      <c r="E4812">
        <v>0.38200000000000001</v>
      </c>
      <c r="F4812">
        <v>9.5500000000000007</v>
      </c>
      <c r="G4812">
        <v>-29.7642448869654</v>
      </c>
      <c r="H4812">
        <v>-0.87578543860743996</v>
      </c>
      <c r="I4812">
        <v>-14.127733626712001</v>
      </c>
      <c r="J4812">
        <v>-1.1390703345148501</v>
      </c>
      <c r="K4812">
        <v>9.5499994473268295</v>
      </c>
      <c r="L4812">
        <v>9.5304336482753094</v>
      </c>
      <c r="M4812">
        <v>100</v>
      </c>
      <c r="O4812">
        <v>0</v>
      </c>
      <c r="P4812">
        <v>0</v>
      </c>
    </row>
    <row r="4813" spans="1:16" hidden="1" x14ac:dyDescent="0.3">
      <c r="A4813" t="s">
        <v>9856</v>
      </c>
      <c r="B4813" t="s">
        <v>9857</v>
      </c>
      <c r="C4813" t="str">
        <f>IFERROR(VLOOKUP(Table1[[#This Row],[Ticker]],[1]!Table2[[Symbol]:[Industry]],2,FALSE),"-")</f>
        <v>-</v>
      </c>
      <c r="D4813" t="s">
        <v>412</v>
      </c>
      <c r="E4813">
        <v>0.35678500000000002</v>
      </c>
      <c r="F4813">
        <v>7.15</v>
      </c>
      <c r="G4813">
        <v>-29.7642448869654</v>
      </c>
      <c r="H4813">
        <v>-0.87578543860743996</v>
      </c>
      <c r="I4813">
        <v>-14.127733626712001</v>
      </c>
      <c r="J4813">
        <v>-1.1390703345148501</v>
      </c>
      <c r="K4813">
        <v>7.14999996746488</v>
      </c>
      <c r="L4813">
        <v>7.1486737363292301</v>
      </c>
      <c r="M4813">
        <v>100</v>
      </c>
      <c r="O4813">
        <v>0</v>
      </c>
      <c r="P4813">
        <v>0</v>
      </c>
    </row>
    <row r="4814" spans="1:16" hidden="1" x14ac:dyDescent="0.3">
      <c r="A4814" t="s">
        <v>9858</v>
      </c>
      <c r="B4814" t="s">
        <v>9859</v>
      </c>
      <c r="C4814" t="str">
        <f>IFERROR(VLOOKUP(Table1[[#This Row],[Ticker]],[1]!Table2[[Symbol]:[Industry]],2,FALSE),"-")</f>
        <v>-</v>
      </c>
      <c r="D4814" t="s">
        <v>124</v>
      </c>
      <c r="E4814">
        <v>0.34499999999999997</v>
      </c>
      <c r="F4814">
        <v>3.45</v>
      </c>
      <c r="G4814">
        <v>-19.891633421997302</v>
      </c>
      <c r="H4814">
        <v>-0.87578543860743996</v>
      </c>
      <c r="I4814">
        <v>-14.127733626712001</v>
      </c>
      <c r="J4814">
        <v>-1.1390703345148501</v>
      </c>
      <c r="K4814">
        <v>3.4499203810113301</v>
      </c>
      <c r="L4814">
        <v>3.4149336555057599</v>
      </c>
      <c r="M4814">
        <v>100</v>
      </c>
      <c r="O4814">
        <v>0</v>
      </c>
      <c r="P4814">
        <v>9.8726114649681591</v>
      </c>
    </row>
    <row r="4815" spans="1:16" hidden="1" x14ac:dyDescent="0.3">
      <c r="A4815" t="s">
        <v>9860</v>
      </c>
      <c r="B4815" t="s">
        <v>9861</v>
      </c>
      <c r="C4815" t="str">
        <f>IFERROR(VLOOKUP(Table1[[#This Row],[Ticker]],[1]!Table2[[Symbol]:[Industry]],2,FALSE),"-")</f>
        <v>-</v>
      </c>
      <c r="D4815" t="s">
        <v>632</v>
      </c>
      <c r="E4815">
        <v>0.33499999999999802</v>
      </c>
      <c r="F4815">
        <v>1</v>
      </c>
      <c r="G4815">
        <v>-14.8449732899431</v>
      </c>
      <c r="H4815">
        <v>-4.2627840798750798</v>
      </c>
      <c r="I4815">
        <v>-17.738252227332602</v>
      </c>
      <c r="J4815">
        <v>-0.68487498968562099</v>
      </c>
      <c r="M4815">
        <v>50</v>
      </c>
      <c r="N4815">
        <v>1</v>
      </c>
    </row>
    <row r="4816" spans="1:16" hidden="1" x14ac:dyDescent="0.3">
      <c r="A4816" t="s">
        <v>9862</v>
      </c>
      <c r="B4816" t="s">
        <v>9863</v>
      </c>
      <c r="C4816" t="str">
        <f>IFERROR(VLOOKUP(Table1[[#This Row],[Ticker]],[1]!Table2[[Symbol]:[Industry]],2,FALSE),"-")</f>
        <v>-</v>
      </c>
      <c r="D4816" t="s">
        <v>412</v>
      </c>
      <c r="E4816">
        <v>0.28151999999999999</v>
      </c>
      <c r="F4816">
        <v>11.73</v>
      </c>
      <c r="G4816">
        <v>101.141266924058</v>
      </c>
      <c r="H4816">
        <v>-0.87578543860743996</v>
      </c>
      <c r="I4816">
        <v>-14.127733626712001</v>
      </c>
      <c r="J4816">
        <v>-1.1390703345148501</v>
      </c>
      <c r="K4816">
        <v>11.722912869736</v>
      </c>
      <c r="L4816">
        <v>10.584454188988</v>
      </c>
      <c r="M4816">
        <v>99.999262565895194</v>
      </c>
      <c r="O4816">
        <v>0</v>
      </c>
      <c r="P4816">
        <v>263.15789473684202</v>
      </c>
    </row>
    <row r="4817" spans="1:16" hidden="1" x14ac:dyDescent="0.3">
      <c r="A4817" t="s">
        <v>9864</v>
      </c>
      <c r="B4817" t="s">
        <v>9865</v>
      </c>
      <c r="C4817" t="str">
        <f>IFERROR(VLOOKUP(Table1[[#This Row],[Ticker]],[1]!Table2[[Symbol]:[Industry]],2,FALSE),"-")</f>
        <v>-</v>
      </c>
      <c r="D4817" t="s">
        <v>368</v>
      </c>
      <c r="E4817">
        <v>0.22970760000000001</v>
      </c>
      <c r="F4817">
        <v>2.14</v>
      </c>
      <c r="G4817">
        <v>-24.862284102651699</v>
      </c>
      <c r="H4817">
        <v>-0.87578543860743996</v>
      </c>
      <c r="I4817">
        <v>-9.2257728423982908</v>
      </c>
      <c r="J4817">
        <v>-1.1390703345148501</v>
      </c>
      <c r="K4817">
        <v>2.1220974906888901</v>
      </c>
      <c r="L4817">
        <v>2.07488719349822</v>
      </c>
      <c r="M4817">
        <v>100</v>
      </c>
      <c r="N4817">
        <v>0</v>
      </c>
      <c r="O4817">
        <v>0</v>
      </c>
      <c r="P4817">
        <v>4.9019607843137303</v>
      </c>
    </row>
    <row r="4818" spans="1:16" hidden="1" x14ac:dyDescent="0.3">
      <c r="A4818" t="s">
        <v>9866</v>
      </c>
      <c r="B4818" t="s">
        <v>9867</v>
      </c>
      <c r="C4818" t="str">
        <f>IFERROR(VLOOKUP(Table1[[#This Row],[Ticker]],[1]!Table2[[Symbol]:[Industry]],2,FALSE),"-")</f>
        <v>-</v>
      </c>
      <c r="D4818" t="s">
        <v>72</v>
      </c>
      <c r="E4818">
        <v>0.205176</v>
      </c>
      <c r="F4818">
        <v>1.03</v>
      </c>
      <c r="G4818">
        <v>-29.7642448869654</v>
      </c>
      <c r="H4818">
        <v>-0.87578543860743996</v>
      </c>
      <c r="I4818">
        <v>-14.127733626712001</v>
      </c>
      <c r="J4818">
        <v>-1.1390703345148501</v>
      </c>
      <c r="K4818">
        <v>1.0299999980080501</v>
      </c>
      <c r="L4818">
        <v>1.0299188001834201</v>
      </c>
      <c r="M4818">
        <v>100</v>
      </c>
      <c r="O4818">
        <v>0</v>
      </c>
      <c r="P4818">
        <v>0</v>
      </c>
    </row>
    <row r="4819" spans="1:16" hidden="1" x14ac:dyDescent="0.3">
      <c r="A4819" t="s">
        <v>9868</v>
      </c>
      <c r="B4819" t="s">
        <v>9869</v>
      </c>
      <c r="C4819" t="str">
        <f>IFERROR(VLOOKUP(Table1[[#This Row],[Ticker]],[1]!Table2[[Symbol]:[Industry]],2,FALSE),"-")</f>
        <v>-</v>
      </c>
      <c r="D4819" t="s">
        <v>971</v>
      </c>
      <c r="E4819">
        <v>0.20382</v>
      </c>
      <c r="F4819">
        <v>2.58</v>
      </c>
      <c r="G4819">
        <v>-29.7642448869654</v>
      </c>
      <c r="H4819">
        <v>-0.87578543860743996</v>
      </c>
      <c r="I4819">
        <v>-14.127733626712001</v>
      </c>
      <c r="J4819">
        <v>-1.1390703345148501</v>
      </c>
      <c r="K4819">
        <v>2.5799999999999899</v>
      </c>
      <c r="L4819">
        <v>2.5799999999999899</v>
      </c>
      <c r="M4819">
        <v>50</v>
      </c>
      <c r="O4819">
        <v>0</v>
      </c>
      <c r="P4819">
        <v>0</v>
      </c>
    </row>
    <row r="4820" spans="1:16" hidden="1" x14ac:dyDescent="0.3">
      <c r="A4820" t="s">
        <v>9870</v>
      </c>
      <c r="B4820" t="s">
        <v>9871</v>
      </c>
      <c r="C4820" t="str">
        <f>IFERROR(VLOOKUP(Table1[[#This Row],[Ticker]],[1]!Table2[[Symbol]:[Industry]],2,FALSE),"-")</f>
        <v>-</v>
      </c>
      <c r="D4820" t="s">
        <v>92</v>
      </c>
      <c r="E4820">
        <v>0.17280000000000001</v>
      </c>
      <c r="F4820">
        <v>1.44</v>
      </c>
      <c r="G4820">
        <v>-95.314484121415205</v>
      </c>
      <c r="I4820">
        <v>-79.677972861161706</v>
      </c>
      <c r="K4820">
        <v>1.51599561782055</v>
      </c>
      <c r="L4820">
        <v>2.56737409726624</v>
      </c>
      <c r="M4820">
        <v>100</v>
      </c>
      <c r="O4820">
        <v>190.277777777777</v>
      </c>
      <c r="P4820">
        <v>71.428571428571402</v>
      </c>
    </row>
    <row r="4821" spans="1:16" hidden="1" x14ac:dyDescent="0.3">
      <c r="A4821" t="s">
        <v>9872</v>
      </c>
      <c r="B4821" t="s">
        <v>9873</v>
      </c>
      <c r="C4821" t="str">
        <f>IFERROR(VLOOKUP(Table1[[#This Row],[Ticker]],[1]!Table2[[Symbol]:[Industry]],2,FALSE),"-")</f>
        <v>-</v>
      </c>
      <c r="D4821" t="s">
        <v>172</v>
      </c>
      <c r="E4821">
        <v>0.14255999999999999</v>
      </c>
      <c r="F4821">
        <v>2.97</v>
      </c>
      <c r="G4821">
        <v>44.941637465975703</v>
      </c>
      <c r="H4821">
        <v>44.712449855510201</v>
      </c>
      <c r="I4821">
        <v>60.578148726229102</v>
      </c>
      <c r="J4821">
        <v>8.8609296654851395</v>
      </c>
      <c r="K4821">
        <v>2.29344534909225</v>
      </c>
      <c r="L4821">
        <v>1.9414971109649299</v>
      </c>
      <c r="M4821">
        <v>100</v>
      </c>
      <c r="N4821">
        <v>1.6902439024390199</v>
      </c>
      <c r="O4821">
        <v>0</v>
      </c>
      <c r="P4821">
        <v>74.705882352941202</v>
      </c>
    </row>
    <row r="4822" spans="1:16" hidden="1" x14ac:dyDescent="0.3">
      <c r="A4822" t="s">
        <v>9874</v>
      </c>
      <c r="B4822" t="s">
        <v>9875</v>
      </c>
      <c r="C4822" t="str">
        <f>IFERROR(VLOOKUP(Table1[[#This Row],[Ticker]],[1]!Table2[[Symbol]:[Industry]],2,FALSE),"-")</f>
        <v>-</v>
      </c>
      <c r="D4822" t="s">
        <v>226</v>
      </c>
      <c r="E4822">
        <v>0.124319999999998</v>
      </c>
      <c r="F4822">
        <v>5.18</v>
      </c>
      <c r="G4822">
        <v>-29.7642448869654</v>
      </c>
      <c r="H4822">
        <v>-0.87578543860743996</v>
      </c>
      <c r="I4822">
        <v>-14.127733626712001</v>
      </c>
      <c r="J4822">
        <v>-1.1390703345148501</v>
      </c>
      <c r="K4822">
        <v>5.18</v>
      </c>
      <c r="L4822">
        <v>5.1799999999999899</v>
      </c>
      <c r="M4822">
        <v>100</v>
      </c>
      <c r="O4822">
        <v>0</v>
      </c>
      <c r="P4822">
        <v>0</v>
      </c>
    </row>
    <row r="4823" spans="1:16" hidden="1" x14ac:dyDescent="0.3">
      <c r="A4823" t="s">
        <v>9876</v>
      </c>
      <c r="B4823" t="s">
        <v>9877</v>
      </c>
      <c r="C4823" t="str">
        <f>IFERROR(VLOOKUP(Table1[[#This Row],[Ticker]],[1]!Table2[[Symbol]:[Industry]],2,FALSE),"-")</f>
        <v>-</v>
      </c>
      <c r="D4823" t="s">
        <v>226</v>
      </c>
      <c r="E4823">
        <v>0.114264</v>
      </c>
      <c r="F4823">
        <v>12</v>
      </c>
      <c r="G4823">
        <v>-29.7642448869654</v>
      </c>
      <c r="H4823">
        <v>-0.87578543860743996</v>
      </c>
      <c r="I4823">
        <v>-14.127733626712001</v>
      </c>
      <c r="J4823">
        <v>-1.1390703345148501</v>
      </c>
      <c r="K4823">
        <v>12</v>
      </c>
      <c r="L4823">
        <v>12</v>
      </c>
      <c r="M4823">
        <v>50</v>
      </c>
      <c r="O4823">
        <v>0</v>
      </c>
      <c r="P4823">
        <v>0</v>
      </c>
    </row>
    <row r="4824" spans="1:16" hidden="1" x14ac:dyDescent="0.3">
      <c r="A4824" t="s">
        <v>9878</v>
      </c>
      <c r="B4824" t="s">
        <v>9879</v>
      </c>
      <c r="C4824" t="str">
        <f>IFERROR(VLOOKUP(Table1[[#This Row],[Ticker]],[1]!Table2[[Symbol]:[Industry]],2,FALSE),"-")</f>
        <v>-</v>
      </c>
      <c r="D4824" t="s">
        <v>127</v>
      </c>
      <c r="E4824">
        <v>0.105825</v>
      </c>
      <c r="F4824">
        <v>4.25</v>
      </c>
      <c r="G4824">
        <v>-29.7642448869654</v>
      </c>
      <c r="H4824">
        <v>-0.87578543860743996</v>
      </c>
      <c r="I4824">
        <v>-14.127733626712001</v>
      </c>
      <c r="J4824">
        <v>-1.1390703345148501</v>
      </c>
      <c r="K4824">
        <v>4.2499999950201399</v>
      </c>
      <c r="L4824">
        <v>4.2497970004585497</v>
      </c>
      <c r="M4824">
        <v>100</v>
      </c>
      <c r="O4824">
        <v>0</v>
      </c>
      <c r="P4824">
        <v>0</v>
      </c>
    </row>
    <row r="4825" spans="1:16" hidden="1" x14ac:dyDescent="0.3">
      <c r="A4825" t="s">
        <v>9880</v>
      </c>
      <c r="B4825" t="s">
        <v>9881</v>
      </c>
      <c r="C4825" t="str">
        <f>IFERROR(VLOOKUP(Table1[[#This Row],[Ticker]],[1]!Table2[[Symbol]:[Industry]],2,FALSE),"-")</f>
        <v>-</v>
      </c>
      <c r="D4825" t="s">
        <v>412</v>
      </c>
      <c r="E4825">
        <v>9.7884604062407093E-2</v>
      </c>
      <c r="F4825">
        <v>4.63</v>
      </c>
      <c r="G4825">
        <v>-14.0142448869654</v>
      </c>
      <c r="H4825">
        <v>-0.87578543860743996</v>
      </c>
      <c r="I4825">
        <v>1.6222663732879701</v>
      </c>
      <c r="J4825">
        <v>-1.1390703345148501</v>
      </c>
      <c r="K4825">
        <v>4.5297891267481996</v>
      </c>
      <c r="L4825">
        <v>4.2321533112618397</v>
      </c>
      <c r="M4825">
        <v>50</v>
      </c>
      <c r="N4825">
        <v>0</v>
      </c>
      <c r="O4825">
        <v>0</v>
      </c>
      <c r="P4825">
        <v>15.749999999999901</v>
      </c>
    </row>
    <row r="4826" spans="1:16" hidden="1" x14ac:dyDescent="0.3">
      <c r="A4826" t="s">
        <v>9882</v>
      </c>
      <c r="B4826" t="s">
        <v>9883</v>
      </c>
      <c r="C4826" t="str">
        <f>IFERROR(VLOOKUP(Table1[[#This Row],[Ticker]],[1]!Table2[[Symbol]:[Industry]],2,FALSE),"-")</f>
        <v>-</v>
      </c>
      <c r="D4826" t="s">
        <v>528</v>
      </c>
      <c r="E4826">
        <v>9.1329431639917899E-2</v>
      </c>
      <c r="F4826">
        <v>4.55</v>
      </c>
      <c r="G4826">
        <v>-29.7642448869654</v>
      </c>
      <c r="H4826">
        <v>-0.87578543860743996</v>
      </c>
      <c r="I4826">
        <v>-14.127733626712001</v>
      </c>
      <c r="J4826">
        <v>-1.1390703345148501</v>
      </c>
      <c r="K4826">
        <v>4.55</v>
      </c>
      <c r="L4826">
        <v>4.5499999999999803</v>
      </c>
      <c r="M4826">
        <v>50</v>
      </c>
      <c r="O4826">
        <v>0</v>
      </c>
      <c r="P4826">
        <v>0</v>
      </c>
    </row>
    <row r="4827" spans="1:16" hidden="1" x14ac:dyDescent="0.3">
      <c r="A4827" t="s">
        <v>9884</v>
      </c>
      <c r="B4827" t="s">
        <v>9885</v>
      </c>
      <c r="C4827" t="str">
        <f>IFERROR(VLOOKUP(Table1[[#This Row],[Ticker]],[1]!Table2[[Symbol]:[Industry]],2,FALSE),"-")</f>
        <v>-</v>
      </c>
      <c r="D4827" t="s">
        <v>127</v>
      </c>
      <c r="E4827">
        <v>9.0601812000000004E-2</v>
      </c>
      <c r="F4827">
        <v>0.44</v>
      </c>
      <c r="G4827">
        <v>-25.002340125060702</v>
      </c>
      <c r="H4827">
        <v>-0.87578543860743996</v>
      </c>
      <c r="I4827">
        <v>-14.127733626712001</v>
      </c>
      <c r="J4827">
        <v>-1.1390703345148501</v>
      </c>
      <c r="K4827">
        <v>0.43999460225113801</v>
      </c>
      <c r="L4827">
        <v>0.43520907651738799</v>
      </c>
      <c r="M4827">
        <v>50</v>
      </c>
      <c r="O4827">
        <v>0</v>
      </c>
      <c r="P4827">
        <v>4.7619047619047601</v>
      </c>
    </row>
    <row r="4828" spans="1:16" hidden="1" x14ac:dyDescent="0.3">
      <c r="A4828" t="s">
        <v>9886</v>
      </c>
      <c r="B4828" t="s">
        <v>9887</v>
      </c>
      <c r="C4828" t="str">
        <f>IFERROR(VLOOKUP(Table1[[#This Row],[Ticker]],[1]!Table2[[Symbol]:[Industry]],2,FALSE),"-")</f>
        <v>-</v>
      </c>
      <c r="D4828" t="s">
        <v>577</v>
      </c>
      <c r="E4828">
        <v>8.9298000000000002E-2</v>
      </c>
      <c r="F4828">
        <v>38.74</v>
      </c>
      <c r="G4828">
        <v>-24.777795022466801</v>
      </c>
      <c r="H4828">
        <v>-0.87578543860743996</v>
      </c>
      <c r="I4828">
        <v>-14.127733626712001</v>
      </c>
      <c r="J4828">
        <v>-1.1390703345148501</v>
      </c>
      <c r="K4828">
        <v>38.7396997859409</v>
      </c>
      <c r="L4828">
        <v>38.509596934381101</v>
      </c>
      <c r="M4828">
        <v>50</v>
      </c>
      <c r="O4828">
        <v>0</v>
      </c>
      <c r="P4828">
        <v>4.9864498644986499</v>
      </c>
    </row>
    <row r="4829" spans="1:16" hidden="1" x14ac:dyDescent="0.3">
      <c r="A4829" t="s">
        <v>9888</v>
      </c>
      <c r="B4829" t="s">
        <v>9889</v>
      </c>
      <c r="C4829" t="str">
        <f>IFERROR(VLOOKUP(Table1[[#This Row],[Ticker]],[1]!Table2[[Symbol]:[Industry]],2,FALSE),"-")</f>
        <v>-</v>
      </c>
      <c r="E4829">
        <v>8.1900000000000001E-2</v>
      </c>
      <c r="F4829">
        <v>0.13</v>
      </c>
      <c r="G4829">
        <v>-29.7642448869654</v>
      </c>
      <c r="H4829">
        <v>-0.87578543860743996</v>
      </c>
      <c r="I4829">
        <v>-14.127733626712001</v>
      </c>
      <c r="J4829">
        <v>-1.1390703345148501</v>
      </c>
      <c r="K4829">
        <v>0.12999999999999901</v>
      </c>
      <c r="L4829">
        <v>0.12999999999999901</v>
      </c>
      <c r="M4829">
        <v>50</v>
      </c>
      <c r="O4829">
        <v>0</v>
      </c>
      <c r="P4829">
        <v>0</v>
      </c>
    </row>
    <row r="4830" spans="1:16" hidden="1" x14ac:dyDescent="0.3">
      <c r="A4830" t="s">
        <v>9890</v>
      </c>
      <c r="B4830" t="s">
        <v>9891</v>
      </c>
      <c r="C4830" t="str">
        <f>IFERROR(VLOOKUP(Table1[[#This Row],[Ticker]],[1]!Table2[[Symbol]:[Industry]],2,FALSE),"-")</f>
        <v>-</v>
      </c>
      <c r="D4830" t="s">
        <v>528</v>
      </c>
      <c r="E4830">
        <v>7.0599999999999996E-2</v>
      </c>
      <c r="F4830">
        <v>3.53</v>
      </c>
      <c r="G4830">
        <v>-19.795397534940498</v>
      </c>
      <c r="H4830">
        <v>-0.87578543860743996</v>
      </c>
      <c r="I4830">
        <v>-9.3799591459998695</v>
      </c>
      <c r="J4830">
        <v>-1.1390703345148501</v>
      </c>
      <c r="K4830">
        <v>3.5000905521055401</v>
      </c>
      <c r="L4830">
        <v>3.46923514835825</v>
      </c>
      <c r="M4830">
        <v>100</v>
      </c>
      <c r="N4830">
        <v>0</v>
      </c>
      <c r="O4830">
        <v>0</v>
      </c>
      <c r="P4830">
        <v>9.9688473520249197</v>
      </c>
    </row>
    <row r="4831" spans="1:16" hidden="1" x14ac:dyDescent="0.3">
      <c r="A4831" t="s">
        <v>9892</v>
      </c>
      <c r="B4831" t="s">
        <v>9893</v>
      </c>
      <c r="C4831" t="str">
        <f>IFERROR(VLOOKUP(Table1[[#This Row],[Ticker]],[1]!Table2[[Symbol]:[Industry]],2,FALSE),"-")</f>
        <v>-</v>
      </c>
      <c r="D4831" t="s">
        <v>359</v>
      </c>
      <c r="E4831">
        <v>6.5538816E-2</v>
      </c>
      <c r="F4831">
        <v>2.35</v>
      </c>
      <c r="G4831">
        <v>255.481656752378</v>
      </c>
      <c r="H4831">
        <v>24.966911190606002</v>
      </c>
      <c r="I4831">
        <v>52.5389330399546</v>
      </c>
      <c r="J4831">
        <v>8.6648512341126001</v>
      </c>
      <c r="K4831">
        <v>1.8708165691946499</v>
      </c>
      <c r="L4831">
        <v>1.47536399363339</v>
      </c>
      <c r="M4831">
        <v>100</v>
      </c>
      <c r="N4831">
        <v>0.85714285714285698</v>
      </c>
      <c r="O4831">
        <v>0</v>
      </c>
      <c r="P4831">
        <v>285.24590163934403</v>
      </c>
    </row>
    <row r="4832" spans="1:16" hidden="1" x14ac:dyDescent="0.3">
      <c r="A4832" t="s">
        <v>9894</v>
      </c>
      <c r="B4832" t="s">
        <v>9895</v>
      </c>
      <c r="C4832" t="str">
        <f>IFERROR(VLOOKUP(Table1[[#This Row],[Ticker]],[1]!Table2[[Symbol]:[Industry]],2,FALSE),"-")</f>
        <v>-</v>
      </c>
      <c r="D4832" t="s">
        <v>178</v>
      </c>
      <c r="E4832">
        <v>5.1029999999999999E-2</v>
      </c>
      <c r="F4832">
        <v>22.68</v>
      </c>
      <c r="G4832">
        <v>-98.088267233334193</v>
      </c>
      <c r="H4832">
        <v>-0.87578543860743996</v>
      </c>
      <c r="I4832">
        <v>-14.127733626712001</v>
      </c>
      <c r="J4832">
        <v>-1.1390703345148501</v>
      </c>
      <c r="K4832">
        <v>22.757709985123199</v>
      </c>
      <c r="L4832">
        <v>32.448528977148897</v>
      </c>
      <c r="M4832">
        <v>0</v>
      </c>
      <c r="O4832">
        <v>215.69664902998201</v>
      </c>
      <c r="P4832">
        <v>4.9999999999999796</v>
      </c>
    </row>
    <row r="4833" spans="1:17" hidden="1" x14ac:dyDescent="0.3">
      <c r="A4833" t="s">
        <v>9896</v>
      </c>
      <c r="B4833" t="s">
        <v>9897</v>
      </c>
      <c r="C4833" t="str">
        <f>IFERROR(VLOOKUP(Table1[[#This Row],[Ticker]],[1]!Table2[[Symbol]:[Industry]],2,FALSE),"-")</f>
        <v>-</v>
      </c>
      <c r="D4833" t="s">
        <v>139</v>
      </c>
      <c r="E4833">
        <v>2.6800000000000001E-2</v>
      </c>
      <c r="F4833">
        <v>1.34</v>
      </c>
      <c r="G4833">
        <v>-29.7642448869654</v>
      </c>
      <c r="H4833">
        <v>-0.87578543860743996</v>
      </c>
      <c r="I4833">
        <v>-14.127733626712001</v>
      </c>
      <c r="J4833">
        <v>-1.1390703345148501</v>
      </c>
      <c r="K4833">
        <v>1.33999999712925</v>
      </c>
      <c r="L4833">
        <v>1.3398794122127</v>
      </c>
      <c r="M4833">
        <v>100</v>
      </c>
      <c r="O4833">
        <v>0</v>
      </c>
      <c r="P4833">
        <v>0</v>
      </c>
    </row>
    <row r="4834" spans="1:17" hidden="1" x14ac:dyDescent="0.3">
      <c r="A4834" t="s">
        <v>9898</v>
      </c>
      <c r="B4834" t="s">
        <v>9899</v>
      </c>
      <c r="C4834" t="str">
        <f>IFERROR(VLOOKUP(Table1[[#This Row],[Ticker]],[1]!Table2[[Symbol]:[Industry]],2,FALSE),"-")</f>
        <v>-</v>
      </c>
      <c r="D4834" t="s">
        <v>127</v>
      </c>
      <c r="E4834">
        <v>2.4500000000000001E-2</v>
      </c>
      <c r="F4834">
        <v>0.05</v>
      </c>
      <c r="G4834">
        <v>-29.7642448869654</v>
      </c>
      <c r="H4834">
        <v>-0.87578543860743996</v>
      </c>
      <c r="I4834">
        <v>135.872266373288</v>
      </c>
      <c r="J4834">
        <v>-1.1390703345148501</v>
      </c>
      <c r="K4834">
        <v>4.7041388890931603E-2</v>
      </c>
      <c r="M4834">
        <v>100</v>
      </c>
      <c r="O4834">
        <v>0</v>
      </c>
    </row>
    <row r="4835" spans="1:17" hidden="1" x14ac:dyDescent="0.3">
      <c r="A4835" t="s">
        <v>9900</v>
      </c>
      <c r="B4835" t="s">
        <v>9901</v>
      </c>
      <c r="C4835" t="str">
        <f>IFERROR(VLOOKUP(Table1[[#This Row],[Ticker]],[1]!Table2[[Symbol]:[Industry]],2,FALSE),"-")</f>
        <v>-</v>
      </c>
      <c r="E4835">
        <v>4.9799999999999996E-4</v>
      </c>
      <c r="F4835">
        <v>0.02</v>
      </c>
      <c r="G4835">
        <v>-29.7642448869654</v>
      </c>
      <c r="H4835">
        <v>-0.87578543860743996</v>
      </c>
      <c r="I4835">
        <v>-14.127733626712001</v>
      </c>
      <c r="J4835">
        <v>-1.1390703345148501</v>
      </c>
      <c r="K4835">
        <v>0.02</v>
      </c>
      <c r="L4835">
        <v>0.02</v>
      </c>
      <c r="M4835">
        <v>50</v>
      </c>
      <c r="O4835">
        <v>0</v>
      </c>
      <c r="P4835">
        <v>0</v>
      </c>
    </row>
    <row r="4836" spans="1:17" hidden="1" x14ac:dyDescent="0.3">
      <c r="A4836" t="s">
        <v>9902</v>
      </c>
      <c r="B4836" t="s">
        <v>9903</v>
      </c>
      <c r="C4836" t="str">
        <f>IFERROR(VLOOKUP(Table1[[#This Row],[Ticker]],[1]!Table2[[Symbol]:[Industry]],2,FALSE),"-")</f>
        <v>-</v>
      </c>
      <c r="D4836" t="s">
        <v>1357</v>
      </c>
      <c r="E4836">
        <v>0</v>
      </c>
      <c r="F4836">
        <v>1251.52</v>
      </c>
      <c r="G4836">
        <v>-21.033803456246901</v>
      </c>
      <c r="H4836">
        <v>0.17638643500253501</v>
      </c>
      <c r="I4836">
        <v>-10.073724514337099</v>
      </c>
      <c r="J4836">
        <v>-0.93698208931444904</v>
      </c>
      <c r="K4836">
        <v>1238.84739586717</v>
      </c>
      <c r="L4836">
        <v>1209.10171510483</v>
      </c>
      <c r="M4836">
        <v>36.382996971611497</v>
      </c>
      <c r="N4836">
        <v>1.05842268546236</v>
      </c>
      <c r="O4836">
        <v>2.3874968038864699</v>
      </c>
      <c r="P4836">
        <v>8.8041730058682806</v>
      </c>
      <c r="Q4836">
        <v>-0.13193077695746</v>
      </c>
    </row>
    <row r="4837" spans="1:17" hidden="1" x14ac:dyDescent="0.3">
      <c r="A4837" t="s">
        <v>9904</v>
      </c>
      <c r="B4837" t="s">
        <v>9905</v>
      </c>
      <c r="C4837" t="str">
        <f>IFERROR(VLOOKUP(Table1[[#This Row],[Ticker]],[1]!Table2[[Symbol]:[Industry]],2,FALSE),"-")</f>
        <v>-</v>
      </c>
      <c r="D4837" t="s">
        <v>1357</v>
      </c>
      <c r="E4837">
        <v>0</v>
      </c>
      <c r="F4837">
        <v>1232.71</v>
      </c>
      <c r="G4837">
        <v>-22.461035478969301</v>
      </c>
      <c r="H4837">
        <v>-0.38557336682930099</v>
      </c>
      <c r="I4837">
        <v>-10.3651390357574</v>
      </c>
      <c r="J4837">
        <v>-0.73157569306938597</v>
      </c>
      <c r="K4837">
        <v>1223.2660222381501</v>
      </c>
      <c r="L4837">
        <v>1197.9939007673599</v>
      </c>
      <c r="M4837">
        <v>36.058663394519002</v>
      </c>
      <c r="N4837">
        <v>1.4443073880344499</v>
      </c>
      <c r="O4837">
        <v>12.9624972621297</v>
      </c>
      <c r="P4837">
        <v>9.9161836825679899</v>
      </c>
      <c r="Q4837">
        <v>-0.13333261542483699</v>
      </c>
    </row>
    <row r="4838" spans="1:17" hidden="1" x14ac:dyDescent="0.3">
      <c r="A4838" t="s">
        <v>9906</v>
      </c>
      <c r="B4838" t="s">
        <v>9907</v>
      </c>
      <c r="C4838" t="str">
        <f>IFERROR(VLOOKUP(Table1[[#This Row],[Ticker]],[1]!Table2[[Symbol]:[Industry]],2,FALSE),"-")</f>
        <v>-</v>
      </c>
      <c r="D4838" t="s">
        <v>743</v>
      </c>
      <c r="E4838">
        <v>0</v>
      </c>
      <c r="F4838">
        <v>52.17</v>
      </c>
      <c r="G4838">
        <v>-14.2263080485901</v>
      </c>
      <c r="H4838">
        <v>-2.18533184209956</v>
      </c>
      <c r="I4838">
        <v>-1.78923233472235</v>
      </c>
      <c r="J4838">
        <v>-0.86911275641997898</v>
      </c>
      <c r="K4838">
        <v>51.770526608600697</v>
      </c>
      <c r="L4838">
        <v>49.260765963053203</v>
      </c>
      <c r="M4838">
        <v>37.853305265548997</v>
      </c>
      <c r="N4838">
        <v>0.120336698821226</v>
      </c>
      <c r="O4838">
        <v>6.3829787234042303</v>
      </c>
      <c r="P4838">
        <v>22.2982793379905</v>
      </c>
      <c r="Q4838">
        <v>7.2054511565187995E-2</v>
      </c>
    </row>
    <row r="4839" spans="1:17" hidden="1" x14ac:dyDescent="0.3">
      <c r="A4839" t="s">
        <v>9908</v>
      </c>
      <c r="B4839" t="s">
        <v>9909</v>
      </c>
      <c r="C4839" t="str">
        <f>IFERROR(VLOOKUP(Table1[[#This Row],[Ticker]],[1]!Table2[[Symbol]:[Industry]],2,FALSE),"-")</f>
        <v>-</v>
      </c>
      <c r="D4839" t="s">
        <v>743</v>
      </c>
      <c r="E4839">
        <v>0</v>
      </c>
      <c r="F4839">
        <v>25.7</v>
      </c>
      <c r="G4839">
        <v>-18.441365219634601</v>
      </c>
      <c r="H4839">
        <v>-0.99174987617992305</v>
      </c>
      <c r="I4839">
        <v>-2.38860319192941</v>
      </c>
      <c r="J4839">
        <v>-0.16212621571844699</v>
      </c>
      <c r="K4839">
        <v>25.433654033567102</v>
      </c>
      <c r="L4839">
        <v>24.3805034181932</v>
      </c>
      <c r="M4839">
        <v>42.1652590342811</v>
      </c>
      <c r="N4839">
        <v>0.760160912302284</v>
      </c>
      <c r="O4839">
        <v>4.5914396887159503</v>
      </c>
      <c r="P4839">
        <v>17.620137299771098</v>
      </c>
      <c r="Q4839">
        <v>-2.5629607369169999E-2</v>
      </c>
    </row>
    <row r="4840" spans="1:17" hidden="1" x14ac:dyDescent="0.3">
      <c r="A4840" t="s">
        <v>9910</v>
      </c>
      <c r="B4840" t="s">
        <v>9911</v>
      </c>
      <c r="C4840" t="str">
        <f>IFERROR(VLOOKUP(Table1[[#This Row],[Ticker]],[1]!Table2[[Symbol]:[Industry]],2,FALSE),"-")</f>
        <v>-</v>
      </c>
      <c r="D4840" t="s">
        <v>743</v>
      </c>
      <c r="E4840">
        <v>0</v>
      </c>
      <c r="F4840">
        <v>22.42</v>
      </c>
      <c r="G4840">
        <v>21.783679947426801</v>
      </c>
      <c r="H4840">
        <v>-6.5704430506631994E-2</v>
      </c>
      <c r="I4840">
        <v>9.1268018323314006</v>
      </c>
      <c r="J4840">
        <v>0.72541352178346596</v>
      </c>
      <c r="K4840">
        <v>21.568425362667899</v>
      </c>
      <c r="L4840">
        <v>19.227017784644602</v>
      </c>
      <c r="M4840">
        <v>39.917065374287702</v>
      </c>
      <c r="N4840">
        <v>0.86281426531722905</v>
      </c>
      <c r="O4840">
        <v>2.0071364852809901</v>
      </c>
      <c r="P4840">
        <v>55.155709342560499</v>
      </c>
      <c r="Q4840">
        <v>8.1438948753974005E-2</v>
      </c>
    </row>
    <row r="4841" spans="1:17" hidden="1" x14ac:dyDescent="0.3">
      <c r="A4841" t="s">
        <v>9912</v>
      </c>
      <c r="B4841" t="s">
        <v>9913</v>
      </c>
      <c r="C4841" t="str">
        <f>IFERROR(VLOOKUP(Table1[[#This Row],[Ticker]],[1]!Table2[[Symbol]:[Industry]],2,FALSE),"-")</f>
        <v>-</v>
      </c>
      <c r="D4841" t="s">
        <v>743</v>
      </c>
      <c r="E4841">
        <v>0</v>
      </c>
      <c r="F4841">
        <v>30.98</v>
      </c>
      <c r="G4841">
        <v>26.5819574849749</v>
      </c>
      <c r="H4841">
        <v>-0.18613026619364401</v>
      </c>
      <c r="I4841">
        <v>4.5695843809507997</v>
      </c>
      <c r="J4841">
        <v>-0.61448017058042503</v>
      </c>
      <c r="K4841">
        <v>29.795108595468001</v>
      </c>
      <c r="L4841">
        <v>26.699571677220401</v>
      </c>
      <c r="M4841">
        <v>46.770192321881197</v>
      </c>
      <c r="N4841">
        <v>1.5360618798236301</v>
      </c>
      <c r="O4841">
        <v>4.7449967721110404</v>
      </c>
      <c r="P4841">
        <v>58.749679733538301</v>
      </c>
      <c r="Q4841">
        <v>-1.7638996257211999E-2</v>
      </c>
    </row>
    <row r="4842" spans="1:17" hidden="1" x14ac:dyDescent="0.3">
      <c r="A4842" t="s">
        <v>9914</v>
      </c>
      <c r="B4842" t="s">
        <v>9915</v>
      </c>
      <c r="C4842" t="str">
        <f>IFERROR(VLOOKUP(Table1[[#This Row],[Ticker]],[1]!Table2[[Symbol]:[Industry]],2,FALSE),"-")</f>
        <v>-</v>
      </c>
      <c r="D4842" t="s">
        <v>743</v>
      </c>
      <c r="E4842">
        <v>0</v>
      </c>
      <c r="F4842">
        <v>45.33</v>
      </c>
      <c r="G4842">
        <v>10.7067808335179</v>
      </c>
      <c r="H4842">
        <v>0.442396379574373</v>
      </c>
      <c r="I4842">
        <v>-0.71767608355465695</v>
      </c>
      <c r="J4842">
        <v>-0.73366492910944703</v>
      </c>
      <c r="K4842">
        <v>41.6821893236636</v>
      </c>
      <c r="L4842">
        <v>38.101326223640399</v>
      </c>
      <c r="M4842">
        <v>42.372329352446798</v>
      </c>
      <c r="N4842">
        <v>1.3204768886768501</v>
      </c>
      <c r="O4842">
        <v>3.61791308184424</v>
      </c>
      <c r="P4842">
        <v>60.744680851063798</v>
      </c>
      <c r="Q4842">
        <v>2.6969867049001998E-2</v>
      </c>
    </row>
    <row r="4843" spans="1:17" hidden="1" x14ac:dyDescent="0.3">
      <c r="A4843" t="s">
        <v>9916</v>
      </c>
      <c r="B4843" t="s">
        <v>9917</v>
      </c>
      <c r="C4843" t="str">
        <f>IFERROR(VLOOKUP(Table1[[#This Row],[Ticker]],[1]!Table2[[Symbol]:[Industry]],2,FALSE),"-")</f>
        <v>-</v>
      </c>
      <c r="D4843" t="s">
        <v>743</v>
      </c>
      <c r="E4843">
        <v>0</v>
      </c>
      <c r="F4843">
        <v>39.840000000000003</v>
      </c>
      <c r="G4843">
        <v>10.6657868366862</v>
      </c>
      <c r="H4843">
        <v>1.0330972287379301</v>
      </c>
      <c r="I4843">
        <v>4.3379220378731604</v>
      </c>
      <c r="J4843">
        <v>0.43373534787986501</v>
      </c>
      <c r="K4843">
        <v>38.401360054281398</v>
      </c>
      <c r="L4843">
        <v>34.990892683921302</v>
      </c>
      <c r="M4843">
        <v>37.855201331873801</v>
      </c>
      <c r="N4843">
        <v>0.61992058340064105</v>
      </c>
      <c r="O4843">
        <v>19.4779116465863</v>
      </c>
      <c r="P4843">
        <v>64.628099173553693</v>
      </c>
      <c r="Q4843">
        <v>5.8879591037521002E-2</v>
      </c>
    </row>
    <row r="4844" spans="1:17" hidden="1" x14ac:dyDescent="0.3">
      <c r="A4844" t="s">
        <v>9918</v>
      </c>
      <c r="B4844" t="s">
        <v>9919</v>
      </c>
      <c r="C4844" t="str">
        <f>IFERROR(VLOOKUP(Table1[[#This Row],[Ticker]],[1]!Table2[[Symbol]:[Industry]],2,FALSE),"-")</f>
        <v>-</v>
      </c>
      <c r="D4844" t="s">
        <v>743</v>
      </c>
      <c r="E4844">
        <v>0</v>
      </c>
      <c r="F4844">
        <v>52.03</v>
      </c>
      <c r="G4844">
        <v>-13.832872337945799</v>
      </c>
      <c r="H4844">
        <v>-1.29563276685171</v>
      </c>
      <c r="I4844">
        <v>-1.92156584581919</v>
      </c>
      <c r="J4844">
        <v>-1.50393267629171E-2</v>
      </c>
      <c r="K4844">
        <v>51.607211170084902</v>
      </c>
      <c r="L4844">
        <v>49.1056613053766</v>
      </c>
      <c r="M4844">
        <v>38.548106434567202</v>
      </c>
      <c r="N4844">
        <v>0.44583042570370401</v>
      </c>
      <c r="O4844">
        <v>4.7472611954641497</v>
      </c>
      <c r="P4844">
        <v>23.1479289940828</v>
      </c>
      <c r="Q4844">
        <v>-3.9160773297699998E-4</v>
      </c>
    </row>
    <row r="4845" spans="1:17" hidden="1" x14ac:dyDescent="0.3">
      <c r="A4845" t="s">
        <v>9920</v>
      </c>
      <c r="B4845" t="s">
        <v>9921</v>
      </c>
      <c r="C4845" t="str">
        <f>IFERROR(VLOOKUP(Table1[[#This Row],[Ticker]],[1]!Table2[[Symbol]:[Industry]],2,FALSE),"-")</f>
        <v>-</v>
      </c>
      <c r="D4845" t="s">
        <v>743</v>
      </c>
      <c r="E4845">
        <v>0</v>
      </c>
      <c r="F4845">
        <v>162.49</v>
      </c>
      <c r="G4845">
        <v>15.160835384172501</v>
      </c>
      <c r="H4845">
        <v>-0.13967260921241501</v>
      </c>
      <c r="I4845">
        <v>2.1857953639823302</v>
      </c>
      <c r="J4845">
        <v>0.62309925868641802</v>
      </c>
      <c r="K4845">
        <v>155.07423596281399</v>
      </c>
      <c r="L4845">
        <v>140.91897579002</v>
      </c>
      <c r="M4845">
        <v>34.574083232051997</v>
      </c>
      <c r="N4845">
        <v>0.90182834248370503</v>
      </c>
      <c r="O4845">
        <v>2.1170533571296599</v>
      </c>
      <c r="P4845">
        <v>47.704754113262403</v>
      </c>
      <c r="Q4845">
        <v>3.8010026247456002E-2</v>
      </c>
    </row>
    <row r="4846" spans="1:17" hidden="1" x14ac:dyDescent="0.3">
      <c r="A4846" t="s">
        <v>9922</v>
      </c>
      <c r="B4846" t="s">
        <v>9923</v>
      </c>
      <c r="C4846" t="str">
        <f>IFERROR(VLOOKUP(Table1[[#This Row],[Ticker]],[1]!Table2[[Symbol]:[Industry]],2,FALSE),"-")</f>
        <v>-</v>
      </c>
      <c r="D4846" t="s">
        <v>561</v>
      </c>
      <c r="E4846">
        <v>0</v>
      </c>
      <c r="F4846">
        <v>85.6</v>
      </c>
      <c r="G4846">
        <v>-37.123552246272801</v>
      </c>
      <c r="H4846">
        <v>-1.81798927636454</v>
      </c>
      <c r="I4846">
        <v>-33.197413119952003</v>
      </c>
      <c r="J4846">
        <v>-0.40291702766746201</v>
      </c>
      <c r="K4846">
        <v>88.814226710102503</v>
      </c>
      <c r="L4846">
        <v>95.085033011131898</v>
      </c>
      <c r="M4846">
        <v>70.236447926634199</v>
      </c>
      <c r="N4846">
        <v>0.49509762842537502</v>
      </c>
      <c r="O4846">
        <v>54.556074766355103</v>
      </c>
      <c r="P4846">
        <v>29.618413082979899</v>
      </c>
      <c r="Q4846">
        <v>0.14567341613641299</v>
      </c>
    </row>
    <row r="4847" spans="1:17" hidden="1" x14ac:dyDescent="0.3">
      <c r="A4847" t="s">
        <v>9924</v>
      </c>
      <c r="B4847" t="s">
        <v>9925</v>
      </c>
      <c r="C4847" t="str">
        <f>IFERROR(VLOOKUP(Table1[[#This Row],[Ticker]],[1]!Table2[[Symbol]:[Industry]],2,FALSE),"-")</f>
        <v>-</v>
      </c>
      <c r="D4847" t="s">
        <v>743</v>
      </c>
      <c r="E4847">
        <v>0</v>
      </c>
      <c r="F4847">
        <v>280.25</v>
      </c>
      <c r="G4847">
        <v>5.6483952367299102</v>
      </c>
      <c r="H4847">
        <v>-1.06975475618811</v>
      </c>
      <c r="I4847">
        <v>2.3664260773242201</v>
      </c>
      <c r="J4847">
        <v>-4.9590070181931102E-2</v>
      </c>
      <c r="K4847">
        <v>271.43782358533002</v>
      </c>
      <c r="L4847">
        <v>249.55627288388001</v>
      </c>
      <c r="M4847">
        <v>38.8935273072047</v>
      </c>
      <c r="N4847">
        <v>0.71222411007976405</v>
      </c>
      <c r="O4847">
        <v>3.4790365744870702</v>
      </c>
      <c r="P4847">
        <v>39.6014943960149</v>
      </c>
      <c r="Q4847">
        <v>1.8802390589823002E-2</v>
      </c>
    </row>
    <row r="4848" spans="1:17" hidden="1" x14ac:dyDescent="0.3">
      <c r="A4848" t="s">
        <v>9926</v>
      </c>
      <c r="B4848" t="s">
        <v>9927</v>
      </c>
      <c r="C4848" t="str">
        <f>IFERROR(VLOOKUP(Table1[[#This Row],[Ticker]],[1]!Table2[[Symbol]:[Industry]],2,FALSE),"-")</f>
        <v>-</v>
      </c>
      <c r="D4848" t="s">
        <v>226</v>
      </c>
      <c r="E4848">
        <v>0</v>
      </c>
      <c r="F4848">
        <v>1402.4</v>
      </c>
      <c r="G4848">
        <v>-36.3954033423582</v>
      </c>
      <c r="H4848">
        <v>-9.5417100689143197</v>
      </c>
      <c r="I4848">
        <v>-5.0933688311903298</v>
      </c>
      <c r="J4848">
        <v>3.6707975583396899</v>
      </c>
      <c r="K4848">
        <v>1489.5461957196101</v>
      </c>
      <c r="L4848">
        <v>1500.88277403503</v>
      </c>
      <c r="M4848">
        <v>62.226032105996701</v>
      </c>
      <c r="N4848">
        <v>0.77669751202480597</v>
      </c>
      <c r="O4848">
        <v>55.091272104962897</v>
      </c>
      <c r="P4848">
        <v>20.3208785551885</v>
      </c>
      <c r="Q4848">
        <v>6.3467078324692006E-2</v>
      </c>
    </row>
    <row r="4849" spans="1:17" hidden="1" x14ac:dyDescent="0.3">
      <c r="A4849" t="s">
        <v>9928</v>
      </c>
      <c r="B4849" t="s">
        <v>9929</v>
      </c>
      <c r="C4849" t="str">
        <f>IFERROR(VLOOKUP(Table1[[#This Row],[Ticker]],[1]!Table2[[Symbol]:[Industry]],2,FALSE),"-")</f>
        <v>-</v>
      </c>
      <c r="D4849" t="s">
        <v>743</v>
      </c>
      <c r="E4849">
        <v>0</v>
      </c>
      <c r="F4849">
        <v>274.14</v>
      </c>
      <c r="G4849">
        <v>0.50566577640649801</v>
      </c>
      <c r="H4849">
        <v>-0.79920738369004296</v>
      </c>
      <c r="I4849">
        <v>0.53201793127868202</v>
      </c>
      <c r="J4849">
        <v>-0.12688733182796499</v>
      </c>
      <c r="K4849">
        <v>265.800469744738</v>
      </c>
      <c r="L4849">
        <v>246.365454515675</v>
      </c>
      <c r="M4849">
        <v>30.520322535784199</v>
      </c>
      <c r="N4849">
        <v>0.216384007879971</v>
      </c>
      <c r="O4849">
        <v>6.5149193842562303</v>
      </c>
      <c r="P4849">
        <v>34.7125307125307</v>
      </c>
      <c r="Q4849">
        <v>1.6721317295981999E-2</v>
      </c>
    </row>
    <row r="4850" spans="1:17" hidden="1" x14ac:dyDescent="0.3">
      <c r="A4850" t="s">
        <v>9930</v>
      </c>
      <c r="B4850" t="s">
        <v>9931</v>
      </c>
      <c r="C4850" t="str">
        <f>IFERROR(VLOOKUP(Table1[[#This Row],[Ticker]],[1]!Table2[[Symbol]:[Industry]],2,FALSE),"-")</f>
        <v>-</v>
      </c>
      <c r="D4850" t="s">
        <v>743</v>
      </c>
      <c r="E4850">
        <v>0</v>
      </c>
      <c r="F4850">
        <v>763.61</v>
      </c>
      <c r="G4850">
        <v>40.210156893780201</v>
      </c>
      <c r="H4850">
        <v>0.71134678684535502</v>
      </c>
      <c r="I4850">
        <v>14.873516499989901</v>
      </c>
      <c r="J4850">
        <v>9.4316162029535799E-2</v>
      </c>
      <c r="K4850">
        <v>733.25963382279701</v>
      </c>
      <c r="L4850">
        <v>641.39095550586501</v>
      </c>
      <c r="M4850">
        <v>33.773001793398997</v>
      </c>
      <c r="N4850">
        <v>0.443395326657129</v>
      </c>
      <c r="O4850">
        <v>0.18726836997944299</v>
      </c>
      <c r="P4850">
        <v>77.171693735498806</v>
      </c>
      <c r="Q4850">
        <v>3.7138248543373997E-2</v>
      </c>
    </row>
    <row r="4851" spans="1:17" hidden="1" x14ac:dyDescent="0.3">
      <c r="A4851" t="s">
        <v>9932</v>
      </c>
      <c r="B4851" t="s">
        <v>9933</v>
      </c>
      <c r="C4851" t="str">
        <f>IFERROR(VLOOKUP(Table1[[#This Row],[Ticker]],[1]!Table2[[Symbol]:[Industry]],2,FALSE),"-")</f>
        <v>-</v>
      </c>
      <c r="D4851" t="s">
        <v>743</v>
      </c>
      <c r="E4851">
        <v>0</v>
      </c>
      <c r="F4851">
        <v>267.13</v>
      </c>
      <c r="G4851">
        <v>1.1882527844889901</v>
      </c>
      <c r="H4851">
        <v>1.5955531081999299</v>
      </c>
      <c r="I4851">
        <v>0.78666024750288699</v>
      </c>
      <c r="J4851">
        <v>0.35745156809842799</v>
      </c>
      <c r="K4851">
        <v>258.32526136358001</v>
      </c>
      <c r="L4851">
        <v>239.85313392827001</v>
      </c>
      <c r="M4851">
        <v>38.590708796903002</v>
      </c>
      <c r="N4851">
        <v>0.30726343503174802</v>
      </c>
      <c r="O4851">
        <v>2.94238760154232</v>
      </c>
      <c r="P4851">
        <v>34.236180904522598</v>
      </c>
      <c r="Q4851">
        <v>1.5258138167479E-2</v>
      </c>
    </row>
    <row r="4852" spans="1:17" hidden="1" x14ac:dyDescent="0.3">
      <c r="A4852" t="s">
        <v>9934</v>
      </c>
      <c r="B4852" t="s">
        <v>9935</v>
      </c>
      <c r="C4852" t="str">
        <f>IFERROR(VLOOKUP(Table1[[#This Row],[Ticker]],[1]!Table2[[Symbol]:[Industry]],2,FALSE),"-")</f>
        <v>-</v>
      </c>
      <c r="D4852" t="s">
        <v>743</v>
      </c>
      <c r="E4852">
        <v>0</v>
      </c>
      <c r="F4852">
        <v>264.17</v>
      </c>
      <c r="G4852">
        <v>-18.248351434308098</v>
      </c>
      <c r="H4852">
        <v>-1.7293887019402601</v>
      </c>
      <c r="I4852">
        <v>-1.7771190730608399</v>
      </c>
      <c r="J4852">
        <v>0.212281016836499</v>
      </c>
      <c r="K4852">
        <v>260.52575912304002</v>
      </c>
      <c r="L4852">
        <v>249.757804541203</v>
      </c>
      <c r="M4852">
        <v>43.6990592984979</v>
      </c>
      <c r="N4852">
        <v>0.55984214976980096</v>
      </c>
      <c r="O4852">
        <v>4.0655638414657203</v>
      </c>
      <c r="P4852">
        <v>17.749052819255599</v>
      </c>
      <c r="Q4852">
        <v>-2.6504851824225999E-2</v>
      </c>
    </row>
    <row r="4853" spans="1:17" hidden="1" x14ac:dyDescent="0.3">
      <c r="A4853" t="s">
        <v>9936</v>
      </c>
      <c r="B4853" t="s">
        <v>9937</v>
      </c>
      <c r="C4853" t="str">
        <f>IFERROR(VLOOKUP(Table1[[#This Row],[Ticker]],[1]!Table2[[Symbol]:[Industry]],2,FALSE),"-")</f>
        <v>-</v>
      </c>
      <c r="D4853" t="s">
        <v>743</v>
      </c>
      <c r="E4853">
        <v>0</v>
      </c>
      <c r="F4853">
        <v>271.86</v>
      </c>
      <c r="G4853">
        <v>1.29201866462593</v>
      </c>
      <c r="H4853">
        <v>-0.517097423224543</v>
      </c>
      <c r="I4853">
        <v>0.78962698536897402</v>
      </c>
      <c r="J4853">
        <v>0.31887359071878402</v>
      </c>
      <c r="K4853">
        <v>262.96163207333598</v>
      </c>
      <c r="L4853">
        <v>243.19577331531599</v>
      </c>
      <c r="M4853">
        <v>39.772223044646402</v>
      </c>
      <c r="N4853">
        <v>0.749543353171499</v>
      </c>
      <c r="O4853">
        <v>3.21856838078422</v>
      </c>
      <c r="P4853">
        <v>1188.2528550443001</v>
      </c>
      <c r="Q4853">
        <v>-4.0451341168239998E-3</v>
      </c>
    </row>
    <row r="4854" spans="1:17" hidden="1" x14ac:dyDescent="0.3">
      <c r="A4854" t="s">
        <v>9938</v>
      </c>
      <c r="B4854" t="s">
        <v>9939</v>
      </c>
      <c r="C4854" t="str">
        <f>IFERROR(VLOOKUP(Table1[[#This Row],[Ticker]],[1]!Table2[[Symbol]:[Industry]],2,FALSE),"-")</f>
        <v>-</v>
      </c>
      <c r="D4854" t="s">
        <v>229</v>
      </c>
      <c r="E4854">
        <v>0</v>
      </c>
      <c r="F4854">
        <v>153.5</v>
      </c>
      <c r="G4854">
        <v>-1.84757822029881</v>
      </c>
      <c r="H4854">
        <v>-5.1967730929284199</v>
      </c>
      <c r="I4854">
        <v>-14.127733626712001</v>
      </c>
      <c r="J4854">
        <v>-5.46005798883583</v>
      </c>
      <c r="K4854">
        <v>154.93454671787799</v>
      </c>
      <c r="L4854">
        <v>147.85534869004101</v>
      </c>
      <c r="M4854">
        <v>50</v>
      </c>
      <c r="N4854">
        <v>7.0062499999999996</v>
      </c>
      <c r="O4854">
        <v>5.5374592833876202</v>
      </c>
      <c r="P4854">
        <v>53.499999999999901</v>
      </c>
    </row>
    <row r="4855" spans="1:17" hidden="1" x14ac:dyDescent="0.3">
      <c r="A4855" t="s">
        <v>9940</v>
      </c>
      <c r="B4855" t="s">
        <v>9941</v>
      </c>
      <c r="C4855" t="str">
        <f>IFERROR(VLOOKUP(Table1[[#This Row],[Ticker]],[1]!Table2[[Symbol]:[Industry]],2,FALSE),"-")</f>
        <v>-</v>
      </c>
      <c r="D4855" t="s">
        <v>743</v>
      </c>
      <c r="E4855">
        <v>0</v>
      </c>
      <c r="F4855">
        <v>918.11</v>
      </c>
      <c r="G4855">
        <v>27.6269402055207</v>
      </c>
      <c r="H4855">
        <v>0.79964090250980702</v>
      </c>
      <c r="I4855">
        <v>10.9860544957158</v>
      </c>
      <c r="J4855">
        <v>0.74648522104070603</v>
      </c>
      <c r="K4855">
        <v>882.79579634732704</v>
      </c>
      <c r="L4855">
        <v>783.06000879262501</v>
      </c>
      <c r="M4855">
        <v>37.3388535311583</v>
      </c>
      <c r="N4855">
        <v>0.77275970165387498</v>
      </c>
      <c r="O4855">
        <v>3.5148293777434101</v>
      </c>
      <c r="P4855">
        <v>62.785460992907801</v>
      </c>
      <c r="Q4855">
        <v>2.6632969630870001E-2</v>
      </c>
    </row>
    <row r="4856" spans="1:17" hidden="1" x14ac:dyDescent="0.3">
      <c r="A4856" t="s">
        <v>9942</v>
      </c>
      <c r="B4856" t="s">
        <v>9943</v>
      </c>
      <c r="C4856" t="str">
        <f>IFERROR(VLOOKUP(Table1[[#This Row],[Ticker]],[1]!Table2[[Symbol]:[Industry]],2,FALSE),"-")</f>
        <v>-</v>
      </c>
      <c r="D4856" t="s">
        <v>743</v>
      </c>
      <c r="E4856">
        <v>0</v>
      </c>
      <c r="F4856">
        <v>880.35</v>
      </c>
      <c r="G4856">
        <v>-2.72961285233343</v>
      </c>
      <c r="H4856">
        <v>-4.4808463594464699E-2</v>
      </c>
      <c r="I4856">
        <v>-0.67325846723010396</v>
      </c>
      <c r="J4856">
        <v>0.41271392678934699</v>
      </c>
      <c r="K4856">
        <v>850.55954846597399</v>
      </c>
      <c r="L4856">
        <v>794.01395844861702</v>
      </c>
      <c r="M4856">
        <v>43.617668529781398</v>
      </c>
      <c r="N4856">
        <v>0.41024740155174899</v>
      </c>
      <c r="O4856">
        <v>12.4552734707786</v>
      </c>
      <c r="P4856">
        <v>43.146341463414601</v>
      </c>
      <c r="Q4856">
        <v>3.5665262196414999E-2</v>
      </c>
    </row>
    <row r="4857" spans="1:17" hidden="1" x14ac:dyDescent="0.3">
      <c r="A4857" t="s">
        <v>9944</v>
      </c>
      <c r="B4857" t="s">
        <v>9945</v>
      </c>
      <c r="C4857" t="str">
        <f>IFERROR(VLOOKUP(Table1[[#This Row],[Ticker]],[1]!Table2[[Symbol]:[Industry]],2,FALSE),"-")</f>
        <v>-</v>
      </c>
      <c r="D4857" t="s">
        <v>743</v>
      </c>
      <c r="E4857">
        <v>0</v>
      </c>
      <c r="F4857">
        <v>288.95</v>
      </c>
      <c r="G4857">
        <v>6.2122257012697997</v>
      </c>
      <c r="H4857">
        <v>0.36789078398953001</v>
      </c>
      <c r="I4857">
        <v>2.4172589115043901</v>
      </c>
      <c r="J4857">
        <v>2.2068145498315599</v>
      </c>
      <c r="K4857">
        <v>279.653589166183</v>
      </c>
      <c r="L4857">
        <v>256.97537794290002</v>
      </c>
      <c r="M4857">
        <v>36.174903309900898</v>
      </c>
      <c r="N4857">
        <v>0.72315810355088195</v>
      </c>
      <c r="O4857">
        <v>2.94168541270116</v>
      </c>
      <c r="P4857">
        <v>64.634493761039195</v>
      </c>
      <c r="Q4857">
        <v>1.2902501101542001E-2</v>
      </c>
    </row>
    <row r="4858" spans="1:17" hidden="1" x14ac:dyDescent="0.3">
      <c r="A4858" t="s">
        <v>9946</v>
      </c>
      <c r="B4858" t="s">
        <v>9947</v>
      </c>
      <c r="C4858" t="str">
        <f>IFERROR(VLOOKUP(Table1[[#This Row],[Ticker]],[1]!Table2[[Symbol]:[Industry]],2,FALSE),"-")</f>
        <v>-</v>
      </c>
      <c r="D4858" t="s">
        <v>743</v>
      </c>
      <c r="E4858">
        <v>0</v>
      </c>
      <c r="F4858">
        <v>921.38</v>
      </c>
      <c r="G4858">
        <v>-2.2192107231170399</v>
      </c>
      <c r="H4858">
        <v>0.101880425198127</v>
      </c>
      <c r="I4858">
        <v>-0.38834986214556699</v>
      </c>
      <c r="J4858">
        <v>-0.34899274736590402</v>
      </c>
      <c r="K4858">
        <v>895.18553885068002</v>
      </c>
      <c r="L4858">
        <v>834.84533194574703</v>
      </c>
      <c r="M4858">
        <v>36.216852662223999</v>
      </c>
      <c r="N4858">
        <v>0.57304068123445295</v>
      </c>
      <c r="O4858">
        <v>1.3262714623716501</v>
      </c>
      <c r="P4858">
        <v>30.692198581560199</v>
      </c>
      <c r="Q4858">
        <v>1.1367808071405999E-2</v>
      </c>
    </row>
    <row r="4859" spans="1:17" hidden="1" x14ac:dyDescent="0.3">
      <c r="A4859" t="s">
        <v>9948</v>
      </c>
      <c r="B4859" t="s">
        <v>9949</v>
      </c>
      <c r="C4859" t="str">
        <f>IFERROR(VLOOKUP(Table1[[#This Row],[Ticker]],[1]!Table2[[Symbol]:[Industry]],2,FALSE),"-")</f>
        <v>-</v>
      </c>
      <c r="D4859" t="s">
        <v>743</v>
      </c>
      <c r="E4859">
        <v>0</v>
      </c>
      <c r="F4859">
        <v>894.59</v>
      </c>
      <c r="G4859">
        <v>-2.2390463639482001</v>
      </c>
      <c r="H4859">
        <v>-0.232542317578258</v>
      </c>
      <c r="I4859">
        <v>-0.28903872698689098</v>
      </c>
      <c r="J4859">
        <v>-1.2187578695885899</v>
      </c>
      <c r="K4859">
        <v>867.51724543000705</v>
      </c>
      <c r="L4859">
        <v>809.39043942159503</v>
      </c>
      <c r="M4859">
        <v>37.423081017166801</v>
      </c>
      <c r="N4859">
        <v>0.45642809247178401</v>
      </c>
      <c r="O4859">
        <v>0.50414156205635896</v>
      </c>
      <c r="P4859">
        <v>31.144633066525898</v>
      </c>
      <c r="Q4859">
        <v>2.5475784075280001E-3</v>
      </c>
    </row>
    <row r="4860" spans="1:17" hidden="1" x14ac:dyDescent="0.3">
      <c r="A4860" t="s">
        <v>9950</v>
      </c>
      <c r="B4860" t="s">
        <v>9951</v>
      </c>
      <c r="C4860" t="str">
        <f>IFERROR(VLOOKUP(Table1[[#This Row],[Ticker]],[1]!Table2[[Symbol]:[Industry]],2,FALSE),"-")</f>
        <v>-</v>
      </c>
      <c r="D4860" t="s">
        <v>743</v>
      </c>
      <c r="E4860">
        <v>0</v>
      </c>
      <c r="F4860">
        <v>260.45</v>
      </c>
      <c r="G4860">
        <v>-18.136437583690999</v>
      </c>
      <c r="H4860">
        <v>-0.29503854425722698</v>
      </c>
      <c r="I4860">
        <v>-2.1206807733167699</v>
      </c>
      <c r="J4860">
        <v>-0.41111131591146</v>
      </c>
      <c r="K4860">
        <v>257.302951871402</v>
      </c>
      <c r="L4860">
        <v>246.681579430928</v>
      </c>
      <c r="M4860">
        <v>45.289626408737497</v>
      </c>
      <c r="N4860">
        <v>0.44095657762636598</v>
      </c>
      <c r="O4860">
        <v>3.6667306584757098</v>
      </c>
      <c r="P4860">
        <v>17.8506787330316</v>
      </c>
    </row>
    <row r="4861" spans="1:17" hidden="1" x14ac:dyDescent="0.3">
      <c r="A4861" t="s">
        <v>9952</v>
      </c>
      <c r="B4861" t="s">
        <v>9953</v>
      </c>
      <c r="C4861" t="str">
        <f>IFERROR(VLOOKUP(Table1[[#This Row],[Ticker]],[1]!Table2[[Symbol]:[Industry]],2,FALSE),"-")</f>
        <v>-</v>
      </c>
      <c r="D4861" t="s">
        <v>743</v>
      </c>
      <c r="E4861">
        <v>0</v>
      </c>
      <c r="F4861">
        <v>452.91</v>
      </c>
      <c r="G4861">
        <v>10.321122098280799</v>
      </c>
      <c r="H4861">
        <v>0.24590048933273301</v>
      </c>
      <c r="I4861">
        <v>-0.59653767754800602</v>
      </c>
      <c r="J4861">
        <v>-1.0246538585423099</v>
      </c>
      <c r="K4861">
        <v>416.143910817012</v>
      </c>
      <c r="L4861">
        <v>380.93286731491202</v>
      </c>
      <c r="M4861">
        <v>43.691570787736502</v>
      </c>
      <c r="N4861">
        <v>0.55993723626125402</v>
      </c>
      <c r="O4861">
        <v>1.0576052637389199</v>
      </c>
      <c r="P4861">
        <v>42.873817034700302</v>
      </c>
    </row>
    <row r="4862" spans="1:17" hidden="1" x14ac:dyDescent="0.3">
      <c r="A4862" t="s">
        <v>9954</v>
      </c>
      <c r="B4862" t="s">
        <v>9955</v>
      </c>
      <c r="C4862" t="str">
        <f>IFERROR(VLOOKUP(Table1[[#This Row],[Ticker]],[1]!Table2[[Symbol]:[Industry]],2,FALSE),"-")</f>
        <v>-</v>
      </c>
      <c r="D4862" t="s">
        <v>743</v>
      </c>
      <c r="E4862">
        <v>0</v>
      </c>
      <c r="F4862">
        <v>523.13</v>
      </c>
      <c r="G4862">
        <v>-14.265161143340601</v>
      </c>
      <c r="H4862">
        <v>-1.6066824485742199</v>
      </c>
      <c r="I4862">
        <v>-1.8801207096430399</v>
      </c>
      <c r="J4862">
        <v>-1.3451850717185601</v>
      </c>
      <c r="K4862">
        <v>518.65532327450705</v>
      </c>
      <c r="L4862">
        <v>493.510551236683</v>
      </c>
      <c r="M4862">
        <v>38.951823625668403</v>
      </c>
      <c r="N4862">
        <v>0.44578348374661902</v>
      </c>
      <c r="O4862">
        <v>4.0276795442815301</v>
      </c>
      <c r="P4862">
        <v>22.340972871842801</v>
      </c>
    </row>
    <row r="4863" spans="1:17" hidden="1" x14ac:dyDescent="0.3">
      <c r="A4863" t="s">
        <v>9956</v>
      </c>
      <c r="B4863" t="s">
        <v>9957</v>
      </c>
      <c r="C4863" t="str">
        <f>IFERROR(VLOOKUP(Table1[[#This Row],[Ticker]],[1]!Table2[[Symbol]:[Industry]],2,FALSE),"-")</f>
        <v>-</v>
      </c>
      <c r="D4863" t="s">
        <v>1357</v>
      </c>
      <c r="E4863">
        <v>0</v>
      </c>
      <c r="F4863">
        <v>123.61</v>
      </c>
      <c r="G4863">
        <v>-22.7703904768555</v>
      </c>
      <c r="H4863">
        <v>-0.44390799401813003</v>
      </c>
      <c r="I4863">
        <v>-10.5063068516261</v>
      </c>
      <c r="J4863">
        <v>-1.0578685480755501</v>
      </c>
      <c r="K4863">
        <v>122.841756073778</v>
      </c>
      <c r="L4863">
        <v>120.32504021139</v>
      </c>
      <c r="M4863">
        <v>42.831285615245399</v>
      </c>
      <c r="N4863">
        <v>0.48622470959283398</v>
      </c>
      <c r="O4863">
        <v>3.1469945797265502</v>
      </c>
      <c r="P4863">
        <v>7.15152565880721</v>
      </c>
    </row>
    <row r="4864" spans="1:17" hidden="1" x14ac:dyDescent="0.3">
      <c r="A4864" t="s">
        <v>9958</v>
      </c>
      <c r="B4864" t="s">
        <v>9959</v>
      </c>
      <c r="C4864" t="str">
        <f>IFERROR(VLOOKUP(Table1[[#This Row],[Ticker]],[1]!Table2[[Symbol]:[Industry]],2,FALSE),"-")</f>
        <v>-</v>
      </c>
      <c r="D4864" t="s">
        <v>743</v>
      </c>
      <c r="E4864">
        <v>0</v>
      </c>
      <c r="F4864">
        <v>42.47</v>
      </c>
      <c r="G4864">
        <v>4.8048298912347702</v>
      </c>
      <c r="H4864">
        <v>0.41453714203771802</v>
      </c>
      <c r="I4864">
        <v>1.7206024343899999</v>
      </c>
      <c r="J4864">
        <v>0.32095838736164201</v>
      </c>
      <c r="K4864">
        <v>40.888686479616297</v>
      </c>
      <c r="L4864">
        <v>37.757075181353599</v>
      </c>
      <c r="M4864">
        <v>40.246772189485696</v>
      </c>
      <c r="N4864">
        <v>0.68298436543581598</v>
      </c>
      <c r="O4864">
        <v>0.32964445490935002</v>
      </c>
      <c r="P4864">
        <v>37.2656755009696</v>
      </c>
    </row>
    <row r="4865" spans="1:16" hidden="1" x14ac:dyDescent="0.3">
      <c r="A4865" t="s">
        <v>9960</v>
      </c>
      <c r="B4865" t="s">
        <v>9961</v>
      </c>
      <c r="C4865" t="str">
        <f>IFERROR(VLOOKUP(Table1[[#This Row],[Ticker]],[1]!Table2[[Symbol]:[Industry]],2,FALSE),"-")</f>
        <v>-</v>
      </c>
      <c r="D4865" t="s">
        <v>1357</v>
      </c>
      <c r="E4865">
        <v>0</v>
      </c>
      <c r="F4865">
        <v>57.18</v>
      </c>
      <c r="G4865">
        <v>-21.036349849886101</v>
      </c>
      <c r="H4865">
        <v>0.67898487941375196</v>
      </c>
      <c r="I4865">
        <v>-9.4791245491131892</v>
      </c>
      <c r="J4865">
        <v>0.30815875125994502</v>
      </c>
      <c r="K4865">
        <v>56.444324408685702</v>
      </c>
      <c r="L4865">
        <v>55.062765005289599</v>
      </c>
      <c r="M4865">
        <v>51.453169897924603</v>
      </c>
      <c r="N4865">
        <v>2.3191783391189298</v>
      </c>
      <c r="O4865">
        <v>3.8125218607904801</v>
      </c>
      <c r="P4865">
        <v>8.8935440868405902</v>
      </c>
    </row>
    <row r="4866" spans="1:16" hidden="1" x14ac:dyDescent="0.3">
      <c r="A4866" t="s">
        <v>9962</v>
      </c>
      <c r="B4866" t="s">
        <v>9963</v>
      </c>
      <c r="C4866" t="str">
        <f>IFERROR(VLOOKUP(Table1[[#This Row],[Ticker]],[1]!Table2[[Symbol]:[Industry]],2,FALSE),"-")</f>
        <v>-</v>
      </c>
      <c r="D4866" t="s">
        <v>632</v>
      </c>
      <c r="M4866">
        <v>50</v>
      </c>
    </row>
    <row r="4867" spans="1:16" hidden="1" x14ac:dyDescent="0.3">
      <c r="A4867" t="s">
        <v>9964</v>
      </c>
      <c r="B4867" t="s">
        <v>9965</v>
      </c>
      <c r="C4867" t="str">
        <f>IFERROR(VLOOKUP(Table1[[#This Row],[Ticker]],[1]!Table2[[Symbol]:[Industry]],2,FALSE),"-")</f>
        <v>-</v>
      </c>
    </row>
    <row r="4868" spans="1:16" hidden="1" x14ac:dyDescent="0.3">
      <c r="A4868" t="s">
        <v>9966</v>
      </c>
      <c r="B4868" t="s">
        <v>9967</v>
      </c>
      <c r="C4868" t="str">
        <f>IFERROR(VLOOKUP(Table1[[#This Row],[Ticker]],[1]!Table2[[Symbol]:[Industry]],2,FALSE),"-")</f>
        <v>-</v>
      </c>
      <c r="D4868" t="s">
        <v>577</v>
      </c>
      <c r="F4868">
        <v>250</v>
      </c>
      <c r="G4868">
        <v>-5.5931859894901201</v>
      </c>
      <c r="H4868">
        <v>-1.87035303188851</v>
      </c>
      <c r="I4868">
        <v>-12.2495918825592</v>
      </c>
      <c r="J4868">
        <v>1.0670674632677399</v>
      </c>
      <c r="N4868">
        <v>1</v>
      </c>
    </row>
    <row r="4869" spans="1:16" hidden="1" x14ac:dyDescent="0.3">
      <c r="A4869" t="s">
        <v>9968</v>
      </c>
      <c r="B4869" t="s">
        <v>9969</v>
      </c>
      <c r="C4869" t="str">
        <f>IFERROR(VLOOKUP(Table1[[#This Row],[Ticker]],[1]!Table2[[Symbol]:[Industry]],2,FALSE),"-")</f>
        <v>-</v>
      </c>
      <c r="F4869">
        <v>10.28</v>
      </c>
      <c r="G4869">
        <v>-5.5931859894901201</v>
      </c>
      <c r="H4869">
        <v>-1.87035303188851</v>
      </c>
      <c r="I4869">
        <v>-12.2495918825592</v>
      </c>
      <c r="J4869">
        <v>1.0670674632677399</v>
      </c>
    </row>
    <row r="4870" spans="1:16" hidden="1" x14ac:dyDescent="0.3">
      <c r="A4870" t="s">
        <v>9970</v>
      </c>
      <c r="B4870" t="s">
        <v>9971</v>
      </c>
      <c r="C4870" t="str">
        <f>IFERROR(VLOOKUP(Table1[[#This Row],[Ticker]],[1]!Table2[[Symbol]:[Industry]],2,FALSE),"-")</f>
        <v>-</v>
      </c>
      <c r="F4870">
        <v>1.1499999999999999</v>
      </c>
      <c r="G4870">
        <v>-5.5931859894901201</v>
      </c>
      <c r="H4870">
        <v>-1.87035303188851</v>
      </c>
      <c r="I4870">
        <v>-12.2495918825592</v>
      </c>
      <c r="J4870">
        <v>1.0670674632677399</v>
      </c>
    </row>
    <row r="4871" spans="1:16" hidden="1" x14ac:dyDescent="0.3">
      <c r="A4871" t="s">
        <v>9972</v>
      </c>
      <c r="B4871" t="s">
        <v>9973</v>
      </c>
      <c r="C4871" t="str">
        <f>IFERROR(VLOOKUP(Table1[[#This Row],[Ticker]],[1]!Table2[[Symbol]:[Industry]],2,FALSE),"-")</f>
        <v>-</v>
      </c>
      <c r="D4871" t="s">
        <v>127</v>
      </c>
      <c r="F4871">
        <v>91</v>
      </c>
      <c r="G4871">
        <v>22.562504359770301</v>
      </c>
      <c r="H4871">
        <v>-3.18012864769738</v>
      </c>
      <c r="I4871">
        <v>-21.412501838632501</v>
      </c>
      <c r="J4871">
        <v>6.40038027916136</v>
      </c>
      <c r="K4871">
        <v>89.192242417886405</v>
      </c>
      <c r="L4871">
        <v>87.365951078837895</v>
      </c>
      <c r="N4871">
        <v>0.29951679470730902</v>
      </c>
      <c r="O4871">
        <v>38.186813186813097</v>
      </c>
      <c r="P4871">
        <v>59.425367904695101</v>
      </c>
    </row>
    <row r="4872" spans="1:16" hidden="1" x14ac:dyDescent="0.3">
      <c r="A4872" t="s">
        <v>9974</v>
      </c>
      <c r="B4872" t="s">
        <v>9975</v>
      </c>
      <c r="C4872" t="str">
        <f>IFERROR(VLOOKUP(Table1[[#This Row],[Ticker]],[1]!Table2[[Symbol]:[Industry]],2,FALSE),"-")</f>
        <v>-</v>
      </c>
    </row>
    <row r="4873" spans="1:16" hidden="1" x14ac:dyDescent="0.3">
      <c r="A4873" t="s">
        <v>9976</v>
      </c>
      <c r="B4873" t="s">
        <v>9977</v>
      </c>
      <c r="C4873" t="str">
        <f>IFERROR(VLOOKUP(Table1[[#This Row],[Ticker]],[1]!Table2[[Symbol]:[Industry]],2,FALSE),"-")</f>
        <v>-</v>
      </c>
    </row>
    <row r="4874" spans="1:16" hidden="1" x14ac:dyDescent="0.3">
      <c r="A4874" t="s">
        <v>9978</v>
      </c>
      <c r="B4874" t="s">
        <v>9979</v>
      </c>
      <c r="C4874" t="str">
        <f>IFERROR(VLOOKUP(Table1[[#This Row],[Ticker]],[1]!Table2[[Symbol]:[Industry]],2,FALSE),"-")</f>
        <v>-</v>
      </c>
    </row>
    <row r="4875" spans="1:16" hidden="1" x14ac:dyDescent="0.3">
      <c r="A4875" t="s">
        <v>9980</v>
      </c>
      <c r="B4875" t="s">
        <v>9981</v>
      </c>
      <c r="C4875" t="str">
        <f>IFERROR(VLOOKUP(Table1[[#This Row],[Ticker]],[1]!Table2[[Symbol]:[Industry]],2,FALSE),"-")</f>
        <v>-</v>
      </c>
    </row>
    <row r="4876" spans="1:16" hidden="1" x14ac:dyDescent="0.3">
      <c r="A4876" t="s">
        <v>9982</v>
      </c>
      <c r="B4876" t="s">
        <v>9983</v>
      </c>
      <c r="C4876" t="str">
        <f>IFERROR(VLOOKUP(Table1[[#This Row],[Ticker]],[1]!Table2[[Symbol]:[Industry]],2,FALSE),"-")</f>
        <v>-</v>
      </c>
    </row>
    <row r="4877" spans="1:16" hidden="1" x14ac:dyDescent="0.3">
      <c r="A4877" t="s">
        <v>9984</v>
      </c>
      <c r="B4877" t="s">
        <v>9985</v>
      </c>
      <c r="C4877" t="str">
        <f>IFERROR(VLOOKUP(Table1[[#This Row],[Ticker]],[1]!Table2[[Symbol]:[Industry]],2,FALSE),"-")</f>
        <v>-</v>
      </c>
    </row>
    <row r="4878" spans="1:16" hidden="1" x14ac:dyDescent="0.3">
      <c r="A4878" t="s">
        <v>9986</v>
      </c>
      <c r="B4878" t="s">
        <v>9987</v>
      </c>
      <c r="C4878" t="str">
        <f>IFERROR(VLOOKUP(Table1[[#This Row],[Ticker]],[1]!Table2[[Symbol]:[Industry]],2,FALSE),"-")</f>
        <v>-</v>
      </c>
    </row>
    <row r="4879" spans="1:16" hidden="1" x14ac:dyDescent="0.3">
      <c r="A4879" t="s">
        <v>9988</v>
      </c>
      <c r="B4879" t="s">
        <v>9989</v>
      </c>
      <c r="C4879" t="str">
        <f>IFERROR(VLOOKUP(Table1[[#This Row],[Ticker]],[1]!Table2[[Symbol]:[Industry]],2,FALSE),"-")</f>
        <v>-</v>
      </c>
    </row>
    <row r="4880" spans="1:16" hidden="1" x14ac:dyDescent="0.3">
      <c r="A4880" t="s">
        <v>9990</v>
      </c>
      <c r="B4880" t="s">
        <v>9991</v>
      </c>
      <c r="C4880" t="str">
        <f>IFERROR(VLOOKUP(Table1[[#This Row],[Ticker]],[1]!Table2[[Symbol]:[Industry]],2,FALSE),"-")</f>
        <v>-</v>
      </c>
      <c r="D4880" t="s">
        <v>528</v>
      </c>
      <c r="F4880">
        <v>0</v>
      </c>
      <c r="G4880">
        <v>-29.7642448869654</v>
      </c>
      <c r="M4880">
        <v>50</v>
      </c>
    </row>
    <row r="4881" spans="1:16" hidden="1" x14ac:dyDescent="0.3">
      <c r="A4881" t="s">
        <v>9992</v>
      </c>
      <c r="B4881" t="s">
        <v>9993</v>
      </c>
      <c r="C4881" t="str">
        <f>IFERROR(VLOOKUP(Table1[[#This Row],[Ticker]],[1]!Table2[[Symbol]:[Industry]],2,FALSE),"-")</f>
        <v>-</v>
      </c>
    </row>
    <row r="4882" spans="1:16" hidden="1" x14ac:dyDescent="0.3">
      <c r="A4882" t="s">
        <v>9994</v>
      </c>
      <c r="B4882" t="s">
        <v>9995</v>
      </c>
      <c r="C4882" t="str">
        <f>IFERROR(VLOOKUP(Table1[[#This Row],[Ticker]],[1]!Table2[[Symbol]:[Industry]],2,FALSE),"-")</f>
        <v>-</v>
      </c>
      <c r="F4882">
        <v>0.82</v>
      </c>
      <c r="G4882">
        <v>-17.435477763677799</v>
      </c>
      <c r="H4882">
        <v>-0.87578543860743996</v>
      </c>
      <c r="I4882">
        <v>-11.627733626712001</v>
      </c>
      <c r="J4882">
        <v>-7.8806433682227199</v>
      </c>
      <c r="K4882">
        <v>0.80873277314689396</v>
      </c>
      <c r="L4882">
        <v>0.82424874587552399</v>
      </c>
      <c r="N4882">
        <v>0.96795104469462501</v>
      </c>
      <c r="O4882">
        <v>18.292682926829201</v>
      </c>
      <c r="P4882">
        <v>67.346938775510196</v>
      </c>
    </row>
    <row r="4883" spans="1:16" hidden="1" x14ac:dyDescent="0.3">
      <c r="A4883" t="s">
        <v>9996</v>
      </c>
      <c r="B4883" t="s">
        <v>9997</v>
      </c>
      <c r="C4883" t="str">
        <f>IFERROR(VLOOKUP(Table1[[#This Row],[Ticker]],[1]!Table2[[Symbol]:[Industry]],2,FALSE),"-")</f>
        <v>-</v>
      </c>
      <c r="D4883" t="s">
        <v>127</v>
      </c>
      <c r="F4883">
        <v>0</v>
      </c>
      <c r="G4883">
        <v>-29.7642448869654</v>
      </c>
      <c r="M4883">
        <v>50</v>
      </c>
    </row>
    <row r="4884" spans="1:16" hidden="1" x14ac:dyDescent="0.3">
      <c r="A4884" t="s">
        <v>9998</v>
      </c>
      <c r="B4884" t="s">
        <v>9999</v>
      </c>
      <c r="C4884" t="str">
        <f>IFERROR(VLOOKUP(Table1[[#This Row],[Ticker]],[1]!Table2[[Symbol]:[Industry]],2,FALSE),"-")</f>
        <v>-</v>
      </c>
      <c r="F4884">
        <v>0</v>
      </c>
      <c r="G4884">
        <v>-29.7642448869654</v>
      </c>
      <c r="M4884">
        <v>50</v>
      </c>
    </row>
    <row r="4885" spans="1:16" hidden="1" x14ac:dyDescent="0.3">
      <c r="A4885" t="s">
        <v>10000</v>
      </c>
      <c r="B4885" t="s">
        <v>10001</v>
      </c>
      <c r="C4885" t="str">
        <f>IFERROR(VLOOKUP(Table1[[#This Row],[Ticker]],[1]!Table2[[Symbol]:[Industry]],2,FALSE),"-")</f>
        <v>-</v>
      </c>
      <c r="D4885" t="s">
        <v>412</v>
      </c>
      <c r="F4885">
        <v>0</v>
      </c>
      <c r="G4885">
        <v>-29.7642448869654</v>
      </c>
      <c r="M4885">
        <v>50</v>
      </c>
    </row>
    <row r="4886" spans="1:16" hidden="1" x14ac:dyDescent="0.3">
      <c r="A4886" t="s">
        <v>10002</v>
      </c>
      <c r="B4886" t="s">
        <v>10003</v>
      </c>
      <c r="C4886" t="str">
        <f>IFERROR(VLOOKUP(Table1[[#This Row],[Ticker]],[1]!Table2[[Symbol]:[Industry]],2,FALSE),"-")</f>
        <v>-</v>
      </c>
      <c r="D4886" t="s">
        <v>528</v>
      </c>
    </row>
    <row r="4887" spans="1:16" hidden="1" x14ac:dyDescent="0.3">
      <c r="A4887" t="s">
        <v>10004</v>
      </c>
      <c r="B4887" t="s">
        <v>10005</v>
      </c>
      <c r="C4887" t="str">
        <f>IFERROR(VLOOKUP(Table1[[#This Row],[Ticker]],[1]!Table2[[Symbol]:[Industry]],2,FALSE),"-")</f>
        <v>-</v>
      </c>
      <c r="D4887" t="s">
        <v>262</v>
      </c>
    </row>
    <row r="4888" spans="1:16" hidden="1" x14ac:dyDescent="0.3">
      <c r="A4888" t="s">
        <v>10006</v>
      </c>
      <c r="B4888" t="s">
        <v>10007</v>
      </c>
      <c r="C4888" t="str">
        <f>IFERROR(VLOOKUP(Table1[[#This Row],[Ticker]],[1]!Table2[[Symbol]:[Industry]],2,FALSE),"-")</f>
        <v>-</v>
      </c>
      <c r="D4888" t="s">
        <v>139</v>
      </c>
      <c r="F4888">
        <v>0</v>
      </c>
      <c r="G4888">
        <v>-29.7642448869654</v>
      </c>
    </row>
    <row r="4889" spans="1:16" hidden="1" x14ac:dyDescent="0.3">
      <c r="A4889" t="s">
        <v>10008</v>
      </c>
      <c r="B4889" t="s">
        <v>10009</v>
      </c>
      <c r="C4889" t="str">
        <f>IFERROR(VLOOKUP(Table1[[#This Row],[Ticker]],[1]!Table2[[Symbol]:[Industry]],2,FALSE),"-")</f>
        <v>-</v>
      </c>
      <c r="D4889" t="s">
        <v>632</v>
      </c>
      <c r="F4889">
        <v>0</v>
      </c>
      <c r="G4889">
        <v>-29.7642448869654</v>
      </c>
      <c r="M4889">
        <v>50</v>
      </c>
    </row>
    <row r="4890" spans="1:16" hidden="1" x14ac:dyDescent="0.3">
      <c r="A4890" t="s">
        <v>10010</v>
      </c>
      <c r="B4890" t="s">
        <v>10011</v>
      </c>
      <c r="C4890" t="str">
        <f>IFERROR(VLOOKUP(Table1[[#This Row],[Ticker]],[1]!Table2[[Symbol]:[Industry]],2,FALSE),"-")</f>
        <v>-</v>
      </c>
      <c r="F4890">
        <v>0</v>
      </c>
      <c r="G4890">
        <v>-29.7642448869654</v>
      </c>
      <c r="M4890">
        <v>50</v>
      </c>
    </row>
    <row r="4891" spans="1:16" hidden="1" x14ac:dyDescent="0.3">
      <c r="A4891" t="s">
        <v>10012</v>
      </c>
      <c r="B4891" t="s">
        <v>10013</v>
      </c>
      <c r="C4891" t="str">
        <f>IFERROR(VLOOKUP(Table1[[#This Row],[Ticker]],[1]!Table2[[Symbol]:[Industry]],2,FALSE),"-")</f>
        <v>-</v>
      </c>
    </row>
    <row r="4892" spans="1:16" hidden="1" x14ac:dyDescent="0.3">
      <c r="A4892" t="s">
        <v>10014</v>
      </c>
      <c r="B4892" t="s">
        <v>10015</v>
      </c>
      <c r="C4892" t="str">
        <f>IFERROR(VLOOKUP(Table1[[#This Row],[Ticker]],[1]!Table2[[Symbol]:[Industry]],2,FALSE),"-")</f>
        <v>-</v>
      </c>
      <c r="D4892" t="s">
        <v>632</v>
      </c>
      <c r="F4892">
        <v>0</v>
      </c>
      <c r="G4892">
        <v>-29.7642448869654</v>
      </c>
      <c r="M4892">
        <v>50</v>
      </c>
    </row>
    <row r="4893" spans="1:16" hidden="1" x14ac:dyDescent="0.3">
      <c r="A4893" t="s">
        <v>10016</v>
      </c>
      <c r="B4893" t="s">
        <v>10017</v>
      </c>
      <c r="C4893" t="str">
        <f>IFERROR(VLOOKUP(Table1[[#This Row],[Ticker]],[1]!Table2[[Symbol]:[Industry]],2,FALSE),"-")</f>
        <v>-</v>
      </c>
      <c r="D4893" t="s">
        <v>124</v>
      </c>
      <c r="F4893">
        <v>0</v>
      </c>
      <c r="G4893">
        <v>-29.7642448869654</v>
      </c>
      <c r="M4893">
        <v>50</v>
      </c>
    </row>
    <row r="4894" spans="1:16" hidden="1" x14ac:dyDescent="0.3">
      <c r="A4894" t="s">
        <v>10018</v>
      </c>
      <c r="B4894" t="s">
        <v>10019</v>
      </c>
      <c r="C4894" t="str">
        <f>IFERROR(VLOOKUP(Table1[[#This Row],[Ticker]],[1]!Table2[[Symbol]:[Industry]],2,FALSE),"-")</f>
        <v>-</v>
      </c>
      <c r="D4894" t="s">
        <v>632</v>
      </c>
      <c r="F4894">
        <v>0</v>
      </c>
      <c r="G4894">
        <v>-29.7642448869654</v>
      </c>
      <c r="M4894">
        <v>50</v>
      </c>
    </row>
    <row r="4895" spans="1:16" hidden="1" x14ac:dyDescent="0.3">
      <c r="A4895" t="s">
        <v>10020</v>
      </c>
      <c r="B4895" t="s">
        <v>10021</v>
      </c>
      <c r="C4895" t="str">
        <f>IFERROR(VLOOKUP(Table1[[#This Row],[Ticker]],[1]!Table2[[Symbol]:[Industry]],2,FALSE),"-")</f>
        <v>-</v>
      </c>
      <c r="D4895" t="s">
        <v>124</v>
      </c>
      <c r="F4895">
        <v>0</v>
      </c>
      <c r="G4895">
        <v>-29.7642448869654</v>
      </c>
      <c r="M4895">
        <v>50</v>
      </c>
    </row>
    <row r="4896" spans="1:16" hidden="1" x14ac:dyDescent="0.3">
      <c r="A4896" t="s">
        <v>10022</v>
      </c>
      <c r="B4896" t="s">
        <v>10023</v>
      </c>
      <c r="C4896" t="str">
        <f>IFERROR(VLOOKUP(Table1[[#This Row],[Ticker]],[1]!Table2[[Symbol]:[Industry]],2,FALSE),"-")</f>
        <v>-</v>
      </c>
      <c r="F4896">
        <v>0</v>
      </c>
      <c r="G4896">
        <v>-29.7642448869654</v>
      </c>
      <c r="M4896">
        <v>50</v>
      </c>
    </row>
    <row r="4897" spans="1:16" hidden="1" x14ac:dyDescent="0.3">
      <c r="A4897" t="s">
        <v>10024</v>
      </c>
      <c r="B4897" t="s">
        <v>10025</v>
      </c>
      <c r="C4897" t="str">
        <f>IFERROR(VLOOKUP(Table1[[#This Row],[Ticker]],[1]!Table2[[Symbol]:[Industry]],2,FALSE),"-")</f>
        <v>-</v>
      </c>
      <c r="D4897" t="s">
        <v>46</v>
      </c>
      <c r="F4897">
        <v>0</v>
      </c>
      <c r="G4897">
        <v>-29.7642448869654</v>
      </c>
      <c r="M4897">
        <v>50</v>
      </c>
    </row>
    <row r="4898" spans="1:16" hidden="1" x14ac:dyDescent="0.3">
      <c r="A4898" t="s">
        <v>10026</v>
      </c>
      <c r="B4898" t="s">
        <v>10027</v>
      </c>
      <c r="C4898" t="str">
        <f>IFERROR(VLOOKUP(Table1[[#This Row],[Ticker]],[1]!Table2[[Symbol]:[Industry]],2,FALSE),"-")</f>
        <v>-</v>
      </c>
      <c r="D4898" t="s">
        <v>3532</v>
      </c>
      <c r="F4898">
        <v>0</v>
      </c>
      <c r="G4898">
        <v>-29.7642448869654</v>
      </c>
      <c r="M4898">
        <v>50</v>
      </c>
    </row>
    <row r="4899" spans="1:16" hidden="1" x14ac:dyDescent="0.3">
      <c r="A4899" t="s">
        <v>10028</v>
      </c>
      <c r="B4899" t="s">
        <v>10029</v>
      </c>
      <c r="C4899" t="str">
        <f>IFERROR(VLOOKUP(Table1[[#This Row],[Ticker]],[1]!Table2[[Symbol]:[Industry]],2,FALSE),"-")</f>
        <v>-</v>
      </c>
      <c r="D4899" t="s">
        <v>72</v>
      </c>
      <c r="F4899">
        <v>0</v>
      </c>
      <c r="G4899">
        <v>-29.7642448869654</v>
      </c>
      <c r="M4899">
        <v>50</v>
      </c>
    </row>
    <row r="4900" spans="1:16" hidden="1" x14ac:dyDescent="0.3">
      <c r="A4900" t="s">
        <v>10030</v>
      </c>
      <c r="B4900" t="s">
        <v>10031</v>
      </c>
      <c r="C4900" t="str">
        <f>IFERROR(VLOOKUP(Table1[[#This Row],[Ticker]],[1]!Table2[[Symbol]:[Industry]],2,FALSE),"-")</f>
        <v>-</v>
      </c>
      <c r="D4900" t="s">
        <v>223</v>
      </c>
      <c r="F4900">
        <v>0</v>
      </c>
      <c r="G4900">
        <v>-29.7642448869654</v>
      </c>
      <c r="M4900">
        <v>50</v>
      </c>
    </row>
    <row r="4901" spans="1:16" hidden="1" x14ac:dyDescent="0.3">
      <c r="A4901" t="s">
        <v>10032</v>
      </c>
      <c r="B4901" t="s">
        <v>10033</v>
      </c>
      <c r="C4901" t="str">
        <f>IFERROR(VLOOKUP(Table1[[#This Row],[Ticker]],[1]!Table2[[Symbol]:[Industry]],2,FALSE),"-")</f>
        <v>-</v>
      </c>
      <c r="D4901" t="s">
        <v>412</v>
      </c>
      <c r="F4901">
        <v>0</v>
      </c>
      <c r="G4901">
        <v>-29.7642448869654</v>
      </c>
      <c r="M4901">
        <v>50</v>
      </c>
    </row>
    <row r="4902" spans="1:16" hidden="1" x14ac:dyDescent="0.3">
      <c r="A4902" t="s">
        <v>10034</v>
      </c>
      <c r="B4902" t="s">
        <v>10035</v>
      </c>
      <c r="C4902" t="str">
        <f>IFERROR(VLOOKUP(Table1[[#This Row],[Ticker]],[1]!Table2[[Symbol]:[Industry]],2,FALSE),"-")</f>
        <v>-</v>
      </c>
      <c r="D4902" t="s">
        <v>124</v>
      </c>
      <c r="F4902">
        <v>0</v>
      </c>
      <c r="G4902">
        <v>-29.7642448869654</v>
      </c>
      <c r="M4902">
        <v>50</v>
      </c>
    </row>
    <row r="4903" spans="1:16" hidden="1" x14ac:dyDescent="0.3">
      <c r="A4903" t="s">
        <v>10036</v>
      </c>
      <c r="B4903" t="s">
        <v>10037</v>
      </c>
      <c r="C4903" t="str">
        <f>IFERROR(VLOOKUP(Table1[[#This Row],[Ticker]],[1]!Table2[[Symbol]:[Industry]],2,FALSE),"-")</f>
        <v>-</v>
      </c>
      <c r="F4903">
        <v>21.95</v>
      </c>
      <c r="G4903">
        <v>-19.959342435739799</v>
      </c>
      <c r="H4903">
        <v>7.6528928656319604</v>
      </c>
      <c r="I4903">
        <v>-5.9996548089780397</v>
      </c>
      <c r="J4903">
        <v>4.74900752436593</v>
      </c>
      <c r="K4903">
        <v>20.244934508788301</v>
      </c>
      <c r="L4903">
        <v>20.361426629431499</v>
      </c>
      <c r="N4903">
        <v>1.72145757702034</v>
      </c>
      <c r="O4903">
        <v>29.794988610478299</v>
      </c>
      <c r="P4903">
        <v>38.050314465408803</v>
      </c>
    </row>
    <row r="4904" spans="1:16" hidden="1" x14ac:dyDescent="0.3">
      <c r="A4904" t="s">
        <v>10038</v>
      </c>
      <c r="B4904" t="s">
        <v>10039</v>
      </c>
      <c r="C4904" t="str">
        <f>IFERROR(VLOOKUP(Table1[[#This Row],[Ticker]],[1]!Table2[[Symbol]:[Industry]],2,FALSE),"-")</f>
        <v>-</v>
      </c>
      <c r="D4904" t="s">
        <v>1190</v>
      </c>
    </row>
    <row r="4905" spans="1:16" hidden="1" x14ac:dyDescent="0.3">
      <c r="A4905" t="s">
        <v>10040</v>
      </c>
      <c r="B4905" t="s">
        <v>10041</v>
      </c>
      <c r="C4905" t="str">
        <f>IFERROR(VLOOKUP(Table1[[#This Row],[Ticker]],[1]!Table2[[Symbol]:[Industry]],2,FALSE),"-")</f>
        <v>-</v>
      </c>
      <c r="F4905">
        <v>0</v>
      </c>
      <c r="G4905">
        <v>-29.7642448869654</v>
      </c>
      <c r="M4905">
        <v>50</v>
      </c>
    </row>
    <row r="4906" spans="1:16" hidden="1" x14ac:dyDescent="0.3">
      <c r="A4906" t="s">
        <v>10042</v>
      </c>
      <c r="B4906" t="s">
        <v>10043</v>
      </c>
      <c r="C4906" t="str">
        <f>IFERROR(VLOOKUP(Table1[[#This Row],[Ticker]],[1]!Table2[[Symbol]:[Industry]],2,FALSE),"-")</f>
        <v>-</v>
      </c>
      <c r="D4906" t="s">
        <v>528</v>
      </c>
      <c r="F4906">
        <v>0</v>
      </c>
      <c r="G4906">
        <v>-29.7642448869654</v>
      </c>
      <c r="M4906">
        <v>50</v>
      </c>
    </row>
    <row r="4907" spans="1:16" hidden="1" x14ac:dyDescent="0.3">
      <c r="A4907" t="s">
        <v>10044</v>
      </c>
      <c r="B4907" t="s">
        <v>10045</v>
      </c>
      <c r="C4907" t="str">
        <f>IFERROR(VLOOKUP(Table1[[#This Row],[Ticker]],[1]!Table2[[Symbol]:[Industry]],2,FALSE),"-")</f>
        <v>-</v>
      </c>
      <c r="D4907" t="s">
        <v>528</v>
      </c>
      <c r="F4907">
        <v>0</v>
      </c>
      <c r="G4907">
        <v>-29.7642448869654</v>
      </c>
      <c r="M4907">
        <v>50</v>
      </c>
    </row>
    <row r="4908" spans="1:16" hidden="1" x14ac:dyDescent="0.3">
      <c r="A4908" t="s">
        <v>10046</v>
      </c>
      <c r="B4908" t="s">
        <v>10047</v>
      </c>
      <c r="C4908" t="str">
        <f>IFERROR(VLOOKUP(Table1[[#This Row],[Ticker]],[1]!Table2[[Symbol]:[Industry]],2,FALSE),"-")</f>
        <v>-</v>
      </c>
      <c r="F4908">
        <v>0</v>
      </c>
      <c r="G4908">
        <v>-29.7642448869654</v>
      </c>
      <c r="M4908">
        <v>50</v>
      </c>
    </row>
    <row r="4909" spans="1:16" hidden="1" x14ac:dyDescent="0.3">
      <c r="A4909" t="s">
        <v>10048</v>
      </c>
      <c r="B4909" t="s">
        <v>10049</v>
      </c>
      <c r="C4909" t="str">
        <f>IFERROR(VLOOKUP(Table1[[#This Row],[Ticker]],[1]!Table2[[Symbol]:[Industry]],2,FALSE),"-")</f>
        <v>-</v>
      </c>
      <c r="F4909">
        <v>0</v>
      </c>
      <c r="G4909">
        <v>-29.7642448869654</v>
      </c>
      <c r="M4909">
        <v>50</v>
      </c>
    </row>
    <row r="4910" spans="1:16" hidden="1" x14ac:dyDescent="0.3">
      <c r="A4910" t="s">
        <v>10050</v>
      </c>
      <c r="B4910" t="s">
        <v>10051</v>
      </c>
      <c r="C4910" t="str">
        <f>IFERROR(VLOOKUP(Table1[[#This Row],[Ticker]],[1]!Table2[[Symbol]:[Industry]],2,FALSE),"-")</f>
        <v>-</v>
      </c>
      <c r="D4910" t="s">
        <v>54</v>
      </c>
      <c r="F4910">
        <v>0</v>
      </c>
      <c r="G4910">
        <v>-29.7642448869654</v>
      </c>
      <c r="M4910">
        <v>50</v>
      </c>
    </row>
    <row r="4911" spans="1:16" hidden="1" x14ac:dyDescent="0.3">
      <c r="A4911" t="s">
        <v>10052</v>
      </c>
      <c r="B4911" t="s">
        <v>10053</v>
      </c>
      <c r="C4911" t="str">
        <f>IFERROR(VLOOKUP(Table1[[#This Row],[Ticker]],[1]!Table2[[Symbol]:[Industry]],2,FALSE),"-")</f>
        <v>-</v>
      </c>
      <c r="F4911">
        <v>0</v>
      </c>
      <c r="G4911">
        <v>-29.7642448869654</v>
      </c>
      <c r="M4911">
        <v>50</v>
      </c>
    </row>
    <row r="4912" spans="1:16" hidden="1" x14ac:dyDescent="0.3">
      <c r="A4912" t="s">
        <v>10054</v>
      </c>
      <c r="B4912" t="s">
        <v>10055</v>
      </c>
      <c r="C4912" t="str">
        <f>IFERROR(VLOOKUP(Table1[[#This Row],[Ticker]],[1]!Table2[[Symbol]:[Industry]],2,FALSE),"-")</f>
        <v>-</v>
      </c>
      <c r="D4912" t="s">
        <v>528</v>
      </c>
      <c r="F4912">
        <v>0</v>
      </c>
      <c r="G4912">
        <v>-29.7642448869654</v>
      </c>
      <c r="M4912">
        <v>50</v>
      </c>
    </row>
    <row r="4913" spans="1:13" hidden="1" x14ac:dyDescent="0.3">
      <c r="A4913" t="s">
        <v>10056</v>
      </c>
      <c r="B4913" t="s">
        <v>10057</v>
      </c>
      <c r="C4913" t="str">
        <f>IFERROR(VLOOKUP(Table1[[#This Row],[Ticker]],[1]!Table2[[Symbol]:[Industry]],2,FALSE),"-")</f>
        <v>-</v>
      </c>
      <c r="D4913" t="s">
        <v>124</v>
      </c>
      <c r="F4913">
        <v>0</v>
      </c>
      <c r="G4913">
        <v>-29.7642448869654</v>
      </c>
    </row>
    <row r="4914" spans="1:13" hidden="1" x14ac:dyDescent="0.3">
      <c r="A4914" t="s">
        <v>10058</v>
      </c>
      <c r="B4914" t="s">
        <v>10059</v>
      </c>
      <c r="C4914" t="str">
        <f>IFERROR(VLOOKUP(Table1[[#This Row],[Ticker]],[1]!Table2[[Symbol]:[Industry]],2,FALSE),"-")</f>
        <v>-</v>
      </c>
      <c r="D4914" t="s">
        <v>528</v>
      </c>
      <c r="F4914">
        <v>0</v>
      </c>
      <c r="G4914">
        <v>-29.7642448869654</v>
      </c>
      <c r="M4914">
        <v>50</v>
      </c>
    </row>
    <row r="4915" spans="1:13" hidden="1" x14ac:dyDescent="0.3">
      <c r="A4915" t="s">
        <v>10060</v>
      </c>
      <c r="B4915" t="s">
        <v>10061</v>
      </c>
      <c r="C4915" t="str">
        <f>IFERROR(VLOOKUP(Table1[[#This Row],[Ticker]],[1]!Table2[[Symbol]:[Industry]],2,FALSE),"-")</f>
        <v>-</v>
      </c>
      <c r="D4915" t="s">
        <v>139</v>
      </c>
      <c r="F4915">
        <v>0</v>
      </c>
      <c r="G4915">
        <v>-29.7642448869654</v>
      </c>
      <c r="M4915">
        <v>50</v>
      </c>
    </row>
    <row r="4916" spans="1:13" hidden="1" x14ac:dyDescent="0.3">
      <c r="A4916" t="s">
        <v>10062</v>
      </c>
      <c r="B4916" t="s">
        <v>10063</v>
      </c>
      <c r="C4916" t="str">
        <f>IFERROR(VLOOKUP(Table1[[#This Row],[Ticker]],[1]!Table2[[Symbol]:[Industry]],2,FALSE),"-")</f>
        <v>-</v>
      </c>
      <c r="D4916" t="s">
        <v>139</v>
      </c>
      <c r="F4916">
        <v>0</v>
      </c>
      <c r="G4916">
        <v>-29.7642448869654</v>
      </c>
      <c r="M4916">
        <v>50</v>
      </c>
    </row>
    <row r="4917" spans="1:13" hidden="1" x14ac:dyDescent="0.3">
      <c r="A4917" t="s">
        <v>10064</v>
      </c>
      <c r="B4917" t="s">
        <v>10065</v>
      </c>
      <c r="C4917" t="str">
        <f>IFERROR(VLOOKUP(Table1[[#This Row],[Ticker]],[1]!Table2[[Symbol]:[Industry]],2,FALSE),"-")</f>
        <v>-</v>
      </c>
      <c r="D4917" t="s">
        <v>528</v>
      </c>
      <c r="F4917">
        <v>0</v>
      </c>
      <c r="G4917">
        <v>-29.7642448869654</v>
      </c>
      <c r="M4917">
        <v>50</v>
      </c>
    </row>
    <row r="4918" spans="1:13" hidden="1" x14ac:dyDescent="0.3">
      <c r="A4918" t="s">
        <v>10066</v>
      </c>
      <c r="B4918" t="s">
        <v>10067</v>
      </c>
      <c r="C4918" t="str">
        <f>IFERROR(VLOOKUP(Table1[[#This Row],[Ticker]],[1]!Table2[[Symbol]:[Industry]],2,FALSE),"-")</f>
        <v>-</v>
      </c>
      <c r="F4918">
        <v>0</v>
      </c>
      <c r="G4918">
        <v>-29.7642448869654</v>
      </c>
      <c r="M4918">
        <v>50</v>
      </c>
    </row>
    <row r="4919" spans="1:13" hidden="1" x14ac:dyDescent="0.3">
      <c r="A4919" t="s">
        <v>10068</v>
      </c>
      <c r="B4919" t="s">
        <v>10069</v>
      </c>
      <c r="C4919" t="str">
        <f>IFERROR(VLOOKUP(Table1[[#This Row],[Ticker]],[1]!Table2[[Symbol]:[Industry]],2,FALSE),"-")</f>
        <v>-</v>
      </c>
      <c r="D4919" t="s">
        <v>412</v>
      </c>
      <c r="F4919">
        <v>0</v>
      </c>
      <c r="G4919">
        <v>-29.7642448869654</v>
      </c>
      <c r="M4919">
        <v>50</v>
      </c>
    </row>
    <row r="4920" spans="1:13" hidden="1" x14ac:dyDescent="0.3">
      <c r="A4920" t="s">
        <v>10070</v>
      </c>
      <c r="B4920" t="s">
        <v>10071</v>
      </c>
      <c r="C4920" t="str">
        <f>IFERROR(VLOOKUP(Table1[[#This Row],[Ticker]],[1]!Table2[[Symbol]:[Industry]],2,FALSE),"-")</f>
        <v>-</v>
      </c>
      <c r="D4920" t="s">
        <v>528</v>
      </c>
      <c r="F4920">
        <v>0</v>
      </c>
      <c r="G4920">
        <v>-29.7642448869654</v>
      </c>
    </row>
    <row r="4921" spans="1:13" hidden="1" x14ac:dyDescent="0.3">
      <c r="A4921" t="s">
        <v>10072</v>
      </c>
      <c r="B4921" t="s">
        <v>10073</v>
      </c>
      <c r="C4921" t="str">
        <f>IFERROR(VLOOKUP(Table1[[#This Row],[Ticker]],[1]!Table2[[Symbol]:[Industry]],2,FALSE),"-")</f>
        <v>-</v>
      </c>
      <c r="F4921">
        <v>0</v>
      </c>
      <c r="G4921">
        <v>-29.7642448869654</v>
      </c>
      <c r="M4921">
        <v>50</v>
      </c>
    </row>
    <row r="4922" spans="1:13" hidden="1" x14ac:dyDescent="0.3">
      <c r="A4922" t="s">
        <v>10074</v>
      </c>
      <c r="B4922" t="s">
        <v>10075</v>
      </c>
      <c r="C4922" t="str">
        <f>IFERROR(VLOOKUP(Table1[[#This Row],[Ticker]],[1]!Table2[[Symbol]:[Industry]],2,FALSE),"-")</f>
        <v>-</v>
      </c>
      <c r="D4922" t="s">
        <v>528</v>
      </c>
      <c r="F4922">
        <v>0</v>
      </c>
      <c r="G4922">
        <v>-29.7642448869654</v>
      </c>
      <c r="M4922">
        <v>50</v>
      </c>
    </row>
    <row r="4923" spans="1:13" hidden="1" x14ac:dyDescent="0.3">
      <c r="A4923" t="s">
        <v>10076</v>
      </c>
      <c r="B4923" t="s">
        <v>10077</v>
      </c>
      <c r="C4923" t="str">
        <f>IFERROR(VLOOKUP(Table1[[#This Row],[Ticker]],[1]!Table2[[Symbol]:[Industry]],2,FALSE),"-")</f>
        <v>-</v>
      </c>
      <c r="D4923" t="s">
        <v>124</v>
      </c>
      <c r="F4923">
        <v>0</v>
      </c>
      <c r="G4923">
        <v>-29.7642448869654</v>
      </c>
      <c r="M4923">
        <v>50</v>
      </c>
    </row>
    <row r="4924" spans="1:13" hidden="1" x14ac:dyDescent="0.3">
      <c r="A4924" t="s">
        <v>10078</v>
      </c>
      <c r="B4924" t="s">
        <v>10079</v>
      </c>
      <c r="C4924" t="str">
        <f>IFERROR(VLOOKUP(Table1[[#This Row],[Ticker]],[1]!Table2[[Symbol]:[Industry]],2,FALSE),"-")</f>
        <v>-</v>
      </c>
      <c r="D4924" t="s">
        <v>51</v>
      </c>
      <c r="F4924">
        <v>0</v>
      </c>
      <c r="G4924">
        <v>-29.7642448869654</v>
      </c>
      <c r="M4924">
        <v>50</v>
      </c>
    </row>
    <row r="4925" spans="1:13" hidden="1" x14ac:dyDescent="0.3">
      <c r="A4925" t="s">
        <v>10080</v>
      </c>
      <c r="B4925" t="s">
        <v>10081</v>
      </c>
      <c r="C4925" t="str">
        <f>IFERROR(VLOOKUP(Table1[[#This Row],[Ticker]],[1]!Table2[[Symbol]:[Industry]],2,FALSE),"-")</f>
        <v>-</v>
      </c>
      <c r="D4925" t="s">
        <v>577</v>
      </c>
      <c r="F4925">
        <v>0</v>
      </c>
      <c r="G4925">
        <v>-29.7642448869654</v>
      </c>
      <c r="M4925">
        <v>50</v>
      </c>
    </row>
    <row r="4926" spans="1:13" hidden="1" x14ac:dyDescent="0.3">
      <c r="A4926" t="s">
        <v>10082</v>
      </c>
      <c r="B4926" t="s">
        <v>10083</v>
      </c>
      <c r="C4926" t="str">
        <f>IFERROR(VLOOKUP(Table1[[#This Row],[Ticker]],[1]!Table2[[Symbol]:[Industry]],2,FALSE),"-")</f>
        <v>-</v>
      </c>
      <c r="D4926" t="s">
        <v>226</v>
      </c>
      <c r="F4926">
        <v>0</v>
      </c>
      <c r="G4926">
        <v>-29.7642448869654</v>
      </c>
      <c r="M4926">
        <v>50</v>
      </c>
    </row>
    <row r="4927" spans="1:13" hidden="1" x14ac:dyDescent="0.3">
      <c r="A4927" t="s">
        <v>10084</v>
      </c>
      <c r="B4927" t="s">
        <v>10085</v>
      </c>
      <c r="C4927" t="str">
        <f>IFERROR(VLOOKUP(Table1[[#This Row],[Ticker]],[1]!Table2[[Symbol]:[Industry]],2,FALSE),"-")</f>
        <v>-</v>
      </c>
      <c r="D4927" t="s">
        <v>226</v>
      </c>
      <c r="F4927">
        <v>0</v>
      </c>
      <c r="G4927">
        <v>-29.7642448869654</v>
      </c>
      <c r="M4927">
        <v>50</v>
      </c>
    </row>
    <row r="4928" spans="1:13" hidden="1" x14ac:dyDescent="0.3">
      <c r="A4928" t="s">
        <v>10086</v>
      </c>
      <c r="B4928" t="s">
        <v>10087</v>
      </c>
      <c r="C4928" t="str">
        <f>IFERROR(VLOOKUP(Table1[[#This Row],[Ticker]],[1]!Table2[[Symbol]:[Industry]],2,FALSE),"-")</f>
        <v>-</v>
      </c>
      <c r="F4928">
        <v>0</v>
      </c>
      <c r="G4928">
        <v>-29.7642448869654</v>
      </c>
      <c r="M4928">
        <v>50</v>
      </c>
    </row>
    <row r="4929" spans="1:16" hidden="1" x14ac:dyDescent="0.3">
      <c r="A4929" t="s">
        <v>10088</v>
      </c>
      <c r="B4929" t="s">
        <v>10089</v>
      </c>
      <c r="C4929" t="str">
        <f>IFERROR(VLOOKUP(Table1[[#This Row],[Ticker]],[1]!Table2[[Symbol]:[Industry]],2,FALSE),"-")</f>
        <v>-</v>
      </c>
      <c r="F4929">
        <v>0</v>
      </c>
      <c r="G4929">
        <v>-29.7642448869654</v>
      </c>
      <c r="M4929">
        <v>50</v>
      </c>
    </row>
    <row r="4930" spans="1:16" hidden="1" x14ac:dyDescent="0.3">
      <c r="A4930" t="s">
        <v>10090</v>
      </c>
      <c r="B4930" t="s">
        <v>10091</v>
      </c>
      <c r="C4930" t="str">
        <f>IFERROR(VLOOKUP(Table1[[#This Row],[Ticker]],[1]!Table2[[Symbol]:[Industry]],2,FALSE),"-")</f>
        <v>-</v>
      </c>
      <c r="D4930" t="s">
        <v>368</v>
      </c>
      <c r="F4930">
        <v>0</v>
      </c>
      <c r="G4930">
        <v>-29.7642448869654</v>
      </c>
      <c r="M4930">
        <v>50</v>
      </c>
    </row>
    <row r="4931" spans="1:16" hidden="1" x14ac:dyDescent="0.3">
      <c r="A4931" t="s">
        <v>10092</v>
      </c>
      <c r="B4931" t="s">
        <v>10093</v>
      </c>
      <c r="C4931" t="str">
        <f>IFERROR(VLOOKUP(Table1[[#This Row],[Ticker]],[1]!Table2[[Symbol]:[Industry]],2,FALSE),"-")</f>
        <v>-</v>
      </c>
      <c r="D4931" t="s">
        <v>306</v>
      </c>
      <c r="F4931">
        <v>0</v>
      </c>
      <c r="G4931">
        <v>-29.7642448869654</v>
      </c>
      <c r="M4931">
        <v>50</v>
      </c>
    </row>
    <row r="4932" spans="1:16" hidden="1" x14ac:dyDescent="0.3">
      <c r="A4932" t="s">
        <v>10094</v>
      </c>
      <c r="B4932" t="s">
        <v>10095</v>
      </c>
      <c r="C4932" t="str">
        <f>IFERROR(VLOOKUP(Table1[[#This Row],[Ticker]],[1]!Table2[[Symbol]:[Industry]],2,FALSE),"-")</f>
        <v>-</v>
      </c>
      <c r="D4932" t="s">
        <v>46</v>
      </c>
    </row>
    <row r="4933" spans="1:16" hidden="1" x14ac:dyDescent="0.3">
      <c r="A4933" t="s">
        <v>25</v>
      </c>
      <c r="B4933" t="s">
        <v>10096</v>
      </c>
      <c r="C4933" t="str">
        <f>IFERROR(VLOOKUP(Table1[[#This Row],[Ticker]],[1]!Table2[[Symbol]:[Industry]],2,FALSE),"-")</f>
        <v>-</v>
      </c>
      <c r="D4933" t="s">
        <v>27</v>
      </c>
      <c r="F4933">
        <v>1155.5</v>
      </c>
      <c r="G4933">
        <v>112.656818786589</v>
      </c>
      <c r="H4933">
        <v>-0.57685178403197901</v>
      </c>
      <c r="I4933">
        <v>44.398813224707901</v>
      </c>
      <c r="J4933">
        <v>4.8986655145417499</v>
      </c>
      <c r="K4933">
        <v>1055.97644563676</v>
      </c>
      <c r="L4933">
        <v>872.81995971886704</v>
      </c>
      <c r="N4933">
        <v>0.88008926898005002</v>
      </c>
      <c r="O4933">
        <v>1.8347035915188199</v>
      </c>
      <c r="P4933">
        <v>148.49462365591299</v>
      </c>
    </row>
    <row r="4934" spans="1:16" hidden="1" x14ac:dyDescent="0.3">
      <c r="A4934" t="s">
        <v>10097</v>
      </c>
      <c r="B4934" t="s">
        <v>10098</v>
      </c>
      <c r="C4934" t="str">
        <f>IFERROR(VLOOKUP(Table1[[#This Row],[Ticker]],[1]!Table2[[Symbol]:[Industry]],2,FALSE),"-")</f>
        <v>-</v>
      </c>
      <c r="F4934">
        <v>180.4</v>
      </c>
      <c r="G4934">
        <v>112.383406119745</v>
      </c>
      <c r="H4934">
        <v>35.050140487318401</v>
      </c>
      <c r="I4934">
        <v>99.616342202671802</v>
      </c>
      <c r="J4934">
        <v>-10.297486176099</v>
      </c>
      <c r="K4934">
        <v>148.954761894717</v>
      </c>
      <c r="L4934">
        <v>108.473298648991</v>
      </c>
      <c r="N4934">
        <v>1.7831583369575099</v>
      </c>
      <c r="O4934">
        <v>13.0820399113082</v>
      </c>
      <c r="P4934">
        <v>195.253682487725</v>
      </c>
    </row>
    <row r="4935" spans="1:16" hidden="1" x14ac:dyDescent="0.3">
      <c r="A4935" t="s">
        <v>10099</v>
      </c>
      <c r="B4935" t="s">
        <v>10100</v>
      </c>
      <c r="C4935" t="str">
        <f>IFERROR(VLOOKUP(Table1[[#This Row],[Ticker]],[1]!Table2[[Symbol]:[Industry]],2,FALSE),"-")</f>
        <v>-</v>
      </c>
      <c r="F4935">
        <v>0</v>
      </c>
      <c r="G4935">
        <v>-29.7642448869654</v>
      </c>
      <c r="M4935">
        <v>50</v>
      </c>
    </row>
    <row r="4936" spans="1:16" hidden="1" x14ac:dyDescent="0.3">
      <c r="A4936" t="s">
        <v>10101</v>
      </c>
      <c r="B4936" t="s">
        <v>10102</v>
      </c>
      <c r="C4936" t="str">
        <f>IFERROR(VLOOKUP(Table1[[#This Row],[Ticker]],[1]!Table2[[Symbol]:[Industry]],2,FALSE),"-")</f>
        <v>-</v>
      </c>
      <c r="D4936" t="s">
        <v>46</v>
      </c>
    </row>
    <row r="4937" spans="1:16" hidden="1" x14ac:dyDescent="0.3">
      <c r="A4937" t="s">
        <v>10103</v>
      </c>
      <c r="B4937" t="s">
        <v>10104</v>
      </c>
      <c r="C4937" t="str">
        <f>IFERROR(VLOOKUP(Table1[[#This Row],[Ticker]],[1]!Table2[[Symbol]:[Industry]],2,FALSE),"-")</f>
        <v>-</v>
      </c>
      <c r="D4937" t="s">
        <v>95</v>
      </c>
      <c r="F4937">
        <v>101.63</v>
      </c>
      <c r="G4937">
        <v>-29.7642448869654</v>
      </c>
      <c r="H4937">
        <v>-0.15229683603064201</v>
      </c>
      <c r="I4937">
        <v>-14.2947277328024</v>
      </c>
      <c r="J4937">
        <v>-1.1390703345148501</v>
      </c>
      <c r="K4937">
        <v>97.121960915275906</v>
      </c>
      <c r="N4937">
        <v>0</v>
      </c>
      <c r="O4937">
        <v>0.16727344288103199</v>
      </c>
    </row>
    <row r="4938" spans="1:16" hidden="1" x14ac:dyDescent="0.3">
      <c r="A4938" t="s">
        <v>10105</v>
      </c>
      <c r="B4938" t="s">
        <v>10106</v>
      </c>
      <c r="C4938" t="str">
        <f>IFERROR(VLOOKUP(Table1[[#This Row],[Ticker]],[1]!Table2[[Symbol]:[Industry]],2,FALSE),"-")</f>
        <v>-</v>
      </c>
      <c r="D4938" t="s">
        <v>743</v>
      </c>
      <c r="F4938">
        <v>26.76</v>
      </c>
      <c r="G4938">
        <v>7.3961856614712103</v>
      </c>
      <c r="H4938">
        <v>3.6626164233009999</v>
      </c>
      <c r="I4938">
        <v>5.0174133011597402</v>
      </c>
      <c r="J4938">
        <v>2.5546580225455502</v>
      </c>
      <c r="K4938">
        <v>25.236215164821601</v>
      </c>
      <c r="L4938">
        <v>23.333745494374099</v>
      </c>
      <c r="N4938">
        <v>1.60292492390931</v>
      </c>
      <c r="O4938">
        <v>0.89686098654708701</v>
      </c>
      <c r="P4938">
        <v>62.181818181818102</v>
      </c>
    </row>
    <row r="4939" spans="1:16" hidden="1" x14ac:dyDescent="0.3">
      <c r="A4939" t="s">
        <v>10107</v>
      </c>
      <c r="B4939" t="s">
        <v>10108</v>
      </c>
      <c r="C4939" t="str">
        <f>IFERROR(VLOOKUP(Table1[[#This Row],[Ticker]],[1]!Table2[[Symbol]:[Industry]],2,FALSE),"-")</f>
        <v>-</v>
      </c>
      <c r="D4939" t="s">
        <v>743</v>
      </c>
      <c r="F4939">
        <v>84.19</v>
      </c>
      <c r="G4939">
        <v>-14.8918202724205</v>
      </c>
      <c r="H4939">
        <v>3.4069486391935202</v>
      </c>
      <c r="I4939">
        <v>8.0993279296178198</v>
      </c>
      <c r="J4939">
        <v>8.7850451667400797E-2</v>
      </c>
      <c r="K4939">
        <v>84.013860597745094</v>
      </c>
      <c r="L4939">
        <v>79.974620579790596</v>
      </c>
      <c r="N4939">
        <v>0.85617317431156903</v>
      </c>
      <c r="O4939">
        <v>11.711604703646501</v>
      </c>
      <c r="P4939">
        <v>24.929514764801802</v>
      </c>
    </row>
    <row r="4940" spans="1:16" hidden="1" x14ac:dyDescent="0.3">
      <c r="A4940" t="s">
        <v>10109</v>
      </c>
      <c r="B4940" t="s">
        <v>10110</v>
      </c>
      <c r="C4940" t="str">
        <f>IFERROR(VLOOKUP(Table1[[#This Row],[Ticker]],[1]!Table2[[Symbol]:[Industry]],2,FALSE),"-")</f>
        <v>-</v>
      </c>
      <c r="D4940" t="s">
        <v>1357</v>
      </c>
      <c r="F4940">
        <v>238.24</v>
      </c>
      <c r="G4940">
        <v>-20.354371178584302</v>
      </c>
      <c r="H4940">
        <v>-0.79132597914798597</v>
      </c>
      <c r="I4940">
        <v>-9.0512108904177406</v>
      </c>
      <c r="J4940">
        <v>-1.56342225250148</v>
      </c>
      <c r="K4940">
        <v>234.58760321066899</v>
      </c>
      <c r="L4940">
        <v>226.99228248198401</v>
      </c>
      <c r="N4940">
        <v>1.1123644482245301</v>
      </c>
      <c r="O4940">
        <v>4.8102753525856201</v>
      </c>
      <c r="P4940">
        <v>10.1942645698427</v>
      </c>
    </row>
    <row r="4941" spans="1:16" hidden="1" x14ac:dyDescent="0.3">
      <c r="A4941" t="s">
        <v>10111</v>
      </c>
      <c r="B4941" t="s">
        <v>10112</v>
      </c>
      <c r="C4941" t="str">
        <f>IFERROR(VLOOKUP(Table1[[#This Row],[Ticker]],[1]!Table2[[Symbol]:[Industry]],2,FALSE),"-")</f>
        <v>-</v>
      </c>
      <c r="D4941" t="s">
        <v>743</v>
      </c>
      <c r="F4941">
        <v>1154.0899999999999</v>
      </c>
      <c r="G4941">
        <v>-20.349011378556099</v>
      </c>
      <c r="H4941">
        <v>2.2501353285422598</v>
      </c>
      <c r="I4941">
        <v>-9.0480650479994704</v>
      </c>
      <c r="J4941">
        <v>0.176719139169358</v>
      </c>
      <c r="K4941">
        <v>1134.87075560927</v>
      </c>
      <c r="L4941">
        <v>1105.91424957036</v>
      </c>
      <c r="N4941">
        <v>0.495936271049712</v>
      </c>
      <c r="O4941">
        <v>9.4022129989862009</v>
      </c>
      <c r="P4941">
        <v>34.401239096763597</v>
      </c>
    </row>
    <row r="4942" spans="1:16" hidden="1" x14ac:dyDescent="0.3">
      <c r="A4942" t="s">
        <v>10113</v>
      </c>
      <c r="B4942" t="s">
        <v>10114</v>
      </c>
      <c r="C4942" t="str">
        <f>IFERROR(VLOOKUP(Table1[[#This Row],[Ticker]],[1]!Table2[[Symbol]:[Industry]],2,FALSE),"-")</f>
        <v>-</v>
      </c>
      <c r="D4942" t="s">
        <v>743</v>
      </c>
      <c r="F4942">
        <v>95.22</v>
      </c>
      <c r="G4942">
        <v>23.3225718332917</v>
      </c>
      <c r="H4942">
        <v>8.8979662063701795E-2</v>
      </c>
      <c r="I4942">
        <v>2.7353002466311098</v>
      </c>
      <c r="J4942">
        <v>1.11241649641123</v>
      </c>
      <c r="K4942">
        <v>93.322421835170999</v>
      </c>
      <c r="L4942">
        <v>84.563952026163605</v>
      </c>
      <c r="N4942">
        <v>0.83721177304623495</v>
      </c>
      <c r="O4942">
        <v>2.7725267800882101</v>
      </c>
      <c r="P4942">
        <v>57.388429752066102</v>
      </c>
    </row>
    <row r="4943" spans="1:16" hidden="1" x14ac:dyDescent="0.3">
      <c r="A4943" t="s">
        <v>10115</v>
      </c>
      <c r="B4943" t="s">
        <v>10116</v>
      </c>
      <c r="C4943" t="str">
        <f>IFERROR(VLOOKUP(Table1[[#This Row],[Ticker]],[1]!Table2[[Symbol]:[Industry]],2,FALSE),"-")</f>
        <v>-</v>
      </c>
      <c r="D4943" t="s">
        <v>743</v>
      </c>
      <c r="F4943">
        <v>51.76</v>
      </c>
      <c r="G4943">
        <v>-14.4601682551989</v>
      </c>
      <c r="H4943">
        <v>-1.3922353238408001</v>
      </c>
      <c r="I4943">
        <v>-2.1173462646691799</v>
      </c>
      <c r="J4943">
        <v>-0.94642922490205705</v>
      </c>
      <c r="K4943">
        <v>51.535144922352899</v>
      </c>
      <c r="L4943">
        <v>49.029056569857197</v>
      </c>
      <c r="N4943">
        <v>0.20306616695093599</v>
      </c>
      <c r="O4943">
        <v>13.8330757341576</v>
      </c>
      <c r="P4943">
        <v>43.2208079690094</v>
      </c>
    </row>
    <row r="4944" spans="1:16" hidden="1" x14ac:dyDescent="0.3">
      <c r="A4944" t="s">
        <v>10117</v>
      </c>
      <c r="B4944" t="s">
        <v>10118</v>
      </c>
      <c r="C4944" t="str">
        <f>IFERROR(VLOOKUP(Table1[[#This Row],[Ticker]],[1]!Table2[[Symbol]:[Industry]],2,FALSE),"-")</f>
        <v>-</v>
      </c>
      <c r="D4944" t="s">
        <v>1357</v>
      </c>
      <c r="F4944">
        <v>1005.23</v>
      </c>
      <c r="G4944">
        <v>-29.240239646913</v>
      </c>
      <c r="H4944">
        <v>4.1385125596727903</v>
      </c>
      <c r="I4944">
        <v>-13.604733626711999</v>
      </c>
      <c r="J4944">
        <v>3.4683617143283101</v>
      </c>
      <c r="K4944">
        <v>1001.80575894705</v>
      </c>
      <c r="L4944">
        <v>1000.54932186563</v>
      </c>
      <c r="N4944">
        <v>1.5011020247118601</v>
      </c>
      <c r="O4944">
        <v>4.4825562309123104</v>
      </c>
      <c r="P4944">
        <v>0.623623623623625</v>
      </c>
    </row>
    <row r="4945" spans="1:16" hidden="1" x14ac:dyDescent="0.3">
      <c r="A4945" t="s">
        <v>10119</v>
      </c>
      <c r="B4945" t="s">
        <v>10120</v>
      </c>
      <c r="C4945" t="str">
        <f>IFERROR(VLOOKUP(Table1[[#This Row],[Ticker]],[1]!Table2[[Symbol]:[Industry]],2,FALSE),"-")</f>
        <v>-</v>
      </c>
      <c r="D4945" t="s">
        <v>743</v>
      </c>
      <c r="F4945">
        <v>183.06</v>
      </c>
      <c r="G4945">
        <v>26.9920489989738</v>
      </c>
      <c r="H4945">
        <v>1.77997431038404</v>
      </c>
      <c r="I4945">
        <v>8.0833619070352292</v>
      </c>
      <c r="J4945">
        <v>1.24707104575897</v>
      </c>
      <c r="K4945">
        <v>174.292924714891</v>
      </c>
      <c r="L4945">
        <v>154.39447305478299</v>
      </c>
      <c r="N4945">
        <v>0.67259649576423997</v>
      </c>
      <c r="O4945">
        <v>0.70468698787282602</v>
      </c>
      <c r="P4945">
        <v>59.1826086956521</v>
      </c>
    </row>
    <row r="4946" spans="1:16" hidden="1" x14ac:dyDescent="0.3">
      <c r="A4946" t="s">
        <v>10121</v>
      </c>
      <c r="B4946" t="s">
        <v>10122</v>
      </c>
      <c r="C4946" t="str">
        <f>IFERROR(VLOOKUP(Table1[[#This Row],[Ticker]],[1]!Table2[[Symbol]:[Industry]],2,FALSE),"-")</f>
        <v>-</v>
      </c>
      <c r="D4946" t="s">
        <v>743</v>
      </c>
      <c r="F4946">
        <v>21.94</v>
      </c>
      <c r="G4946">
        <v>21.0393625062521</v>
      </c>
      <c r="H4946">
        <v>-0.13435819115609601</v>
      </c>
      <c r="I4946">
        <v>8.5792014963304908</v>
      </c>
      <c r="J4946">
        <v>-1.2309820992207401</v>
      </c>
      <c r="K4946">
        <v>21.1483598567883</v>
      </c>
      <c r="L4946">
        <v>18.782503907757899</v>
      </c>
      <c r="N4946">
        <v>0.72398058933383103</v>
      </c>
      <c r="O4946">
        <v>2.7803099361896</v>
      </c>
      <c r="P4946">
        <v>54.834156669019002</v>
      </c>
    </row>
    <row r="4947" spans="1:16" hidden="1" x14ac:dyDescent="0.3">
      <c r="A4947" t="s">
        <v>10123</v>
      </c>
      <c r="B4947" t="s">
        <v>10124</v>
      </c>
      <c r="C4947" t="str">
        <f>IFERROR(VLOOKUP(Table1[[#This Row],[Ticker]],[1]!Table2[[Symbol]:[Industry]],2,FALSE),"-")</f>
        <v>-</v>
      </c>
      <c r="D4947" t="s">
        <v>743</v>
      </c>
      <c r="F4947">
        <v>37.659999999999997</v>
      </c>
      <c r="G4947">
        <v>5.8009099006514901</v>
      </c>
      <c r="H4947">
        <v>-0.36911877194078002</v>
      </c>
      <c r="I4947">
        <v>4.3371924506707904</v>
      </c>
      <c r="J4947">
        <v>-0.30974984227302399</v>
      </c>
      <c r="K4947">
        <v>36.7210635271108</v>
      </c>
      <c r="L4947">
        <v>33.438843862690199</v>
      </c>
      <c r="N4947">
        <v>0.63426095465098298</v>
      </c>
      <c r="O4947">
        <v>17.896972915560202</v>
      </c>
      <c r="P4947">
        <v>44.846153846153797</v>
      </c>
    </row>
    <row r="4948" spans="1:16" hidden="1" x14ac:dyDescent="0.3">
      <c r="A4948" t="s">
        <v>10125</v>
      </c>
      <c r="B4948" t="s">
        <v>10126</v>
      </c>
      <c r="C4948" t="str">
        <f>IFERROR(VLOOKUP(Table1[[#This Row],[Ticker]],[1]!Table2[[Symbol]:[Industry]],2,FALSE),"-")</f>
        <v>-</v>
      </c>
      <c r="D4948" t="s">
        <v>1684</v>
      </c>
      <c r="F4948">
        <v>70.86</v>
      </c>
      <c r="G4948">
        <v>-8.9458305647148393</v>
      </c>
      <c r="H4948">
        <v>1.1823607905232301</v>
      </c>
      <c r="I4948">
        <v>0.64388930817621104</v>
      </c>
      <c r="J4948">
        <v>-1.32206583001036</v>
      </c>
      <c r="K4948">
        <v>70.420646230047495</v>
      </c>
      <c r="L4948">
        <v>67.491503679326101</v>
      </c>
      <c r="N4948">
        <v>0.52130595326900098</v>
      </c>
      <c r="O4948">
        <v>15.7211402766017</v>
      </c>
      <c r="P4948">
        <v>26.3101604278074</v>
      </c>
    </row>
    <row r="4949" spans="1:16" hidden="1" x14ac:dyDescent="0.3">
      <c r="A4949" t="s">
        <v>10127</v>
      </c>
      <c r="B4949" t="s">
        <v>10128</v>
      </c>
      <c r="C4949" t="str">
        <f>IFERROR(VLOOKUP(Table1[[#This Row],[Ticker]],[1]!Table2[[Symbol]:[Industry]],2,FALSE),"-")</f>
        <v>-</v>
      </c>
      <c r="D4949" t="s">
        <v>743</v>
      </c>
      <c r="F4949">
        <v>1000.01</v>
      </c>
      <c r="G4949">
        <v>-29.762244866965201</v>
      </c>
      <c r="H4949">
        <v>-0.87478542860734099</v>
      </c>
      <c r="I4949">
        <v>-14.126733626711999</v>
      </c>
      <c r="J4949">
        <v>-1.1390703345148501</v>
      </c>
      <c r="K4949">
        <v>1000.00189394685</v>
      </c>
      <c r="L4949">
        <v>999.99965848783597</v>
      </c>
      <c r="N4949">
        <v>0.603061171306296</v>
      </c>
      <c r="O4949">
        <v>2.9989700102998902</v>
      </c>
      <c r="P4949">
        <v>0.60057945354312603</v>
      </c>
    </row>
    <row r="4950" spans="1:16" hidden="1" x14ac:dyDescent="0.3">
      <c r="A4950" t="s">
        <v>10129</v>
      </c>
      <c r="B4950" t="s">
        <v>10130</v>
      </c>
      <c r="C4950" t="str">
        <f>IFERROR(VLOOKUP(Table1[[#This Row],[Ticker]],[1]!Table2[[Symbol]:[Industry]],2,FALSE),"-")</f>
        <v>-</v>
      </c>
      <c r="D4950" t="s">
        <v>743</v>
      </c>
      <c r="F4950">
        <v>70.349999999999994</v>
      </c>
      <c r="G4950">
        <v>23.603969632328099</v>
      </c>
      <c r="H4950">
        <v>-6.4596097556936698</v>
      </c>
      <c r="I4950">
        <v>-11.874826649967799</v>
      </c>
      <c r="J4950">
        <v>-1.99677562135399</v>
      </c>
      <c r="K4950">
        <v>71.950154939185893</v>
      </c>
      <c r="L4950">
        <v>66.465081379777303</v>
      </c>
      <c r="N4950">
        <v>0.54691999862973995</v>
      </c>
      <c r="O4950">
        <v>23.240938166311299</v>
      </c>
      <c r="P4950">
        <v>58.731949458483697</v>
      </c>
    </row>
    <row r="4951" spans="1:16" hidden="1" x14ac:dyDescent="0.3">
      <c r="A4951" t="s">
        <v>10131</v>
      </c>
      <c r="B4951" t="s">
        <v>10132</v>
      </c>
      <c r="C4951" t="str">
        <f>IFERROR(VLOOKUP(Table1[[#This Row],[Ticker]],[1]!Table2[[Symbol]:[Industry]],2,FALSE),"-")</f>
        <v>-</v>
      </c>
      <c r="D4951" t="s">
        <v>743</v>
      </c>
      <c r="F4951">
        <v>83.27</v>
      </c>
      <c r="G4951">
        <v>-2.6150618055789998</v>
      </c>
      <c r="H4951">
        <v>-1.20014872548874</v>
      </c>
      <c r="I4951">
        <v>-4.36125142308618E-2</v>
      </c>
      <c r="J4951">
        <v>-0.28821340003083201</v>
      </c>
      <c r="K4951">
        <v>80.749468339517506</v>
      </c>
      <c r="L4951">
        <v>75.2135452288897</v>
      </c>
      <c r="N4951">
        <v>0.294280696118914</v>
      </c>
      <c r="O4951">
        <v>3.6627837156238701</v>
      </c>
      <c r="P4951">
        <v>32.279586973788597</v>
      </c>
    </row>
    <row r="4952" spans="1:16" hidden="1" x14ac:dyDescent="0.3">
      <c r="A4952" t="s">
        <v>10133</v>
      </c>
      <c r="B4952" t="s">
        <v>10134</v>
      </c>
      <c r="C4952" t="str">
        <f>IFERROR(VLOOKUP(Table1[[#This Row],[Ticker]],[1]!Table2[[Symbol]:[Industry]],2,FALSE),"-")</f>
        <v>-</v>
      </c>
      <c r="D4952" t="s">
        <v>743</v>
      </c>
      <c r="F4952">
        <v>207.93</v>
      </c>
      <c r="G4952">
        <v>9.2263968242644694</v>
      </c>
      <c r="H4952">
        <v>1.1272658926588499</v>
      </c>
      <c r="I4952">
        <v>1.15196920635333</v>
      </c>
      <c r="J4952">
        <v>0.279994061648769</v>
      </c>
      <c r="K4952">
        <v>199.313341562814</v>
      </c>
      <c r="L4952">
        <v>181.45097600186801</v>
      </c>
      <c r="N4952">
        <v>0.96297697003653504</v>
      </c>
      <c r="O4952">
        <v>5.8048381666906996</v>
      </c>
      <c r="P4952">
        <v>47.384462716189297</v>
      </c>
    </row>
    <row r="4953" spans="1:16" hidden="1" x14ac:dyDescent="0.3">
      <c r="A4953" t="s">
        <v>10135</v>
      </c>
      <c r="B4953" t="s">
        <v>10136</v>
      </c>
      <c r="C4953" t="str">
        <f>IFERROR(VLOOKUP(Table1[[#This Row],[Ticker]],[1]!Table2[[Symbol]:[Industry]],2,FALSE),"-")</f>
        <v>-</v>
      </c>
      <c r="F4953">
        <v>0</v>
      </c>
      <c r="G4953">
        <v>-29.7642448869654</v>
      </c>
    </row>
    <row r="4954" spans="1:16" hidden="1" x14ac:dyDescent="0.3">
      <c r="A4954" t="s">
        <v>10137</v>
      </c>
      <c r="B4954" t="s">
        <v>10138</v>
      </c>
      <c r="C4954" t="str">
        <f>IFERROR(VLOOKUP(Table1[[#This Row],[Ticker]],[1]!Table2[[Symbol]:[Industry]],2,FALSE),"-")</f>
        <v>-</v>
      </c>
      <c r="D4954" t="s">
        <v>1357</v>
      </c>
      <c r="F4954">
        <v>26.82</v>
      </c>
      <c r="G4954">
        <v>-22.0534015134714</v>
      </c>
      <c r="H4954">
        <v>0.17922586508510299</v>
      </c>
      <c r="I4954">
        <v>-10.535613116862599</v>
      </c>
      <c r="J4954">
        <v>-1.4364681040315701</v>
      </c>
      <c r="K4954">
        <v>26.577882256245498</v>
      </c>
      <c r="L4954">
        <v>25.881608411707099</v>
      </c>
      <c r="N4954">
        <v>0.559678332402617</v>
      </c>
      <c r="O4954">
        <v>11.1111111111111</v>
      </c>
      <c r="P4954">
        <v>13.212325875896999</v>
      </c>
    </row>
    <row r="4955" spans="1:16" hidden="1" x14ac:dyDescent="0.3">
      <c r="A4955" t="s">
        <v>10139</v>
      </c>
      <c r="B4955" t="s">
        <v>10140</v>
      </c>
      <c r="C4955" t="str">
        <f>IFERROR(VLOOKUP(Table1[[#This Row],[Ticker]],[1]!Table2[[Symbol]:[Industry]],2,FALSE),"-")</f>
        <v>-</v>
      </c>
      <c r="D4955" t="s">
        <v>743</v>
      </c>
      <c r="F4955">
        <v>84</v>
      </c>
      <c r="G4955">
        <v>-15.6183011446091</v>
      </c>
      <c r="H4955">
        <v>1.10548257291994</v>
      </c>
      <c r="I4955">
        <v>7.0843875854091802</v>
      </c>
      <c r="J4955">
        <v>-3.1927477371986597E-2</v>
      </c>
      <c r="K4955">
        <v>85.131729085882</v>
      </c>
      <c r="L4955">
        <v>81.242215927092502</v>
      </c>
      <c r="N4955">
        <v>2.50922757905944</v>
      </c>
      <c r="O4955">
        <v>14.285714285714199</v>
      </c>
      <c r="P4955">
        <v>23.529411764705799</v>
      </c>
    </row>
    <row r="4956" spans="1:16" hidden="1" x14ac:dyDescent="0.3">
      <c r="A4956" t="s">
        <v>10141</v>
      </c>
      <c r="B4956" t="s">
        <v>10142</v>
      </c>
      <c r="C4956" t="str">
        <f>IFERROR(VLOOKUP(Table1[[#This Row],[Ticker]],[1]!Table2[[Symbol]:[Industry]],2,FALSE),"-")</f>
        <v>-</v>
      </c>
      <c r="D4956" t="s">
        <v>1684</v>
      </c>
      <c r="F4956">
        <v>70.95</v>
      </c>
      <c r="G4956">
        <v>-8.6891595627333906</v>
      </c>
      <c r="H4956">
        <v>2.26090520887458</v>
      </c>
      <c r="I4956">
        <v>1.14440284769903</v>
      </c>
      <c r="J4956">
        <v>-1.0832356053132699</v>
      </c>
      <c r="K4956">
        <v>70.347955575161293</v>
      </c>
      <c r="L4956">
        <v>67.344659952868398</v>
      </c>
      <c r="N4956">
        <v>0.86683484128639199</v>
      </c>
      <c r="O4956">
        <v>6.6384778012684897</v>
      </c>
      <c r="P4956">
        <v>29</v>
      </c>
    </row>
    <row r="4957" spans="1:16" hidden="1" x14ac:dyDescent="0.3">
      <c r="A4957" t="s">
        <v>10143</v>
      </c>
      <c r="B4957" t="s">
        <v>10144</v>
      </c>
      <c r="C4957" t="str">
        <f>IFERROR(VLOOKUP(Table1[[#This Row],[Ticker]],[1]!Table2[[Symbol]:[Industry]],2,FALSE),"-")</f>
        <v>-</v>
      </c>
      <c r="D4957" t="s">
        <v>743</v>
      </c>
      <c r="F4957">
        <v>85.39</v>
      </c>
      <c r="G4957">
        <v>-13.254489122195301</v>
      </c>
      <c r="H4957">
        <v>3.0276056323854799</v>
      </c>
      <c r="I4957">
        <v>9.0901595911811999</v>
      </c>
      <c r="J4957">
        <v>-0.13112535645246701</v>
      </c>
      <c r="K4957">
        <v>84.470818233956194</v>
      </c>
      <c r="L4957">
        <v>80.510212510980793</v>
      </c>
      <c r="N4957">
        <v>0.87624752247192605</v>
      </c>
      <c r="O4957">
        <v>10.8443611664129</v>
      </c>
      <c r="P4957">
        <v>25.555065431554102</v>
      </c>
    </row>
    <row r="4958" spans="1:16" hidden="1" x14ac:dyDescent="0.3">
      <c r="A4958" t="s">
        <v>10145</v>
      </c>
      <c r="B4958" t="s">
        <v>10146</v>
      </c>
      <c r="C4958" t="str">
        <f>IFERROR(VLOOKUP(Table1[[#This Row],[Ticker]],[1]!Table2[[Symbol]:[Industry]],2,FALSE),"-")</f>
        <v>-</v>
      </c>
      <c r="F4958">
        <v>120</v>
      </c>
      <c r="G4958">
        <v>-29.7642448869654</v>
      </c>
      <c r="H4958">
        <v>-0.87578543860743996</v>
      </c>
      <c r="I4958">
        <v>-14.127733626712001</v>
      </c>
      <c r="J4958">
        <v>-1.1390703345148501</v>
      </c>
      <c r="N4958">
        <v>1</v>
      </c>
      <c r="O4958">
        <v>0</v>
      </c>
    </row>
    <row r="4959" spans="1:16" hidden="1" x14ac:dyDescent="0.3">
      <c r="A4959" t="s">
        <v>10147</v>
      </c>
      <c r="B4959" t="s">
        <v>10148</v>
      </c>
      <c r="C4959" t="str">
        <f>IFERROR(VLOOKUP(Table1[[#This Row],[Ticker]],[1]!Table2[[Symbol]:[Industry]],2,FALSE),"-")</f>
        <v>-</v>
      </c>
    </row>
    <row r="4960" spans="1:16" hidden="1" x14ac:dyDescent="0.3">
      <c r="A4960" t="s">
        <v>10149</v>
      </c>
      <c r="B4960" t="s">
        <v>10150</v>
      </c>
      <c r="C4960" t="str">
        <f>IFERROR(VLOOKUP(Table1[[#This Row],[Ticker]],[1]!Table2[[Symbol]:[Industry]],2,FALSE),"-")</f>
        <v>-</v>
      </c>
      <c r="D4960" t="s">
        <v>743</v>
      </c>
      <c r="F4960">
        <v>43.16</v>
      </c>
      <c r="G4960">
        <v>10.0478704353539</v>
      </c>
      <c r="H4960">
        <v>4.0461833489075696</v>
      </c>
      <c r="I4960">
        <v>-1.6146992158674001</v>
      </c>
      <c r="J4960">
        <v>4.0101115711636801</v>
      </c>
      <c r="K4960">
        <v>39.678734617501298</v>
      </c>
      <c r="L4960">
        <v>36.2322122253359</v>
      </c>
      <c r="N4960">
        <v>0.315510090578976</v>
      </c>
      <c r="O4960">
        <v>1.25115848007415</v>
      </c>
      <c r="P4960">
        <v>48.827586206896498</v>
      </c>
    </row>
    <row r="4961" spans="1:16" hidden="1" x14ac:dyDescent="0.3">
      <c r="A4961" t="s">
        <v>10151</v>
      </c>
      <c r="B4961" t="s">
        <v>10152</v>
      </c>
      <c r="C4961" t="str">
        <f>IFERROR(VLOOKUP(Table1[[#This Row],[Ticker]],[1]!Table2[[Symbol]:[Industry]],2,FALSE),"-")</f>
        <v>-</v>
      </c>
      <c r="D4961" t="s">
        <v>743</v>
      </c>
      <c r="F4961">
        <v>515.79999999999995</v>
      </c>
      <c r="G4961">
        <v>-14.030983354027001</v>
      </c>
      <c r="H4961">
        <v>-1.4714810573622401</v>
      </c>
      <c r="I4961">
        <v>-2.0630759257973499</v>
      </c>
      <c r="J4961">
        <v>9.5787490491497707E-2</v>
      </c>
      <c r="K4961">
        <v>511.97995212776601</v>
      </c>
      <c r="L4961">
        <v>486.83759635085897</v>
      </c>
      <c r="N4961">
        <v>0.26806960946270098</v>
      </c>
      <c r="O4961">
        <v>4.1876696393951196</v>
      </c>
      <c r="P4961">
        <v>22.5178147268408</v>
      </c>
    </row>
    <row r="4962" spans="1:16" hidden="1" x14ac:dyDescent="0.3">
      <c r="A4962" t="s">
        <v>10153</v>
      </c>
      <c r="B4962" t="s">
        <v>10154</v>
      </c>
      <c r="C4962" t="str">
        <f>IFERROR(VLOOKUP(Table1[[#This Row],[Ticker]],[1]!Table2[[Symbol]:[Industry]],2,FALSE),"-")</f>
        <v>-</v>
      </c>
      <c r="D4962" t="s">
        <v>1357</v>
      </c>
      <c r="F4962">
        <v>999.99</v>
      </c>
      <c r="G4962">
        <v>-29.7642448869654</v>
      </c>
      <c r="H4962">
        <v>-0.87578543860743996</v>
      </c>
      <c r="I4962">
        <v>-14.127733626712001</v>
      </c>
      <c r="J4962">
        <v>-1.1390703345148501</v>
      </c>
      <c r="K4962">
        <v>999.99009256539796</v>
      </c>
      <c r="L4962">
        <v>999.99038345573194</v>
      </c>
      <c r="N4962">
        <v>0.92874578303679101</v>
      </c>
      <c r="O4962">
        <v>1.8010180101801101</v>
      </c>
      <c r="P4962">
        <v>0.23957497995188401</v>
      </c>
    </row>
    <row r="4963" spans="1:16" hidden="1" x14ac:dyDescent="0.3">
      <c r="A4963" t="s">
        <v>10155</v>
      </c>
      <c r="B4963" t="s">
        <v>10156</v>
      </c>
      <c r="C4963" t="str">
        <f>IFERROR(VLOOKUP(Table1[[#This Row],[Ticker]],[1]!Table2[[Symbol]:[Industry]],2,FALSE),"-")</f>
        <v>-</v>
      </c>
      <c r="D4963" t="s">
        <v>743</v>
      </c>
      <c r="F4963">
        <v>69.790000000000006</v>
      </c>
      <c r="G4963">
        <v>23.049418349294601</v>
      </c>
      <c r="H4963">
        <v>-5.5380118896064703</v>
      </c>
      <c r="I4963">
        <v>-11.7813485262574</v>
      </c>
      <c r="J4963">
        <v>-2.0012611472356898</v>
      </c>
      <c r="K4963">
        <v>71.440685000294593</v>
      </c>
      <c r="L4963">
        <v>65.426935792661496</v>
      </c>
      <c r="N4963">
        <v>0.52691387524951505</v>
      </c>
      <c r="O4963">
        <v>18.784926207192999</v>
      </c>
      <c r="P4963">
        <v>56.796225567288197</v>
      </c>
    </row>
    <row r="4964" spans="1:16" hidden="1" x14ac:dyDescent="0.3">
      <c r="A4964" t="s">
        <v>10157</v>
      </c>
      <c r="B4964" t="s">
        <v>10158</v>
      </c>
      <c r="C4964" t="str">
        <f>IFERROR(VLOOKUP(Table1[[#This Row],[Ticker]],[1]!Table2[[Symbol]:[Industry]],2,FALSE),"-")</f>
        <v>-</v>
      </c>
      <c r="D4964" t="s">
        <v>743</v>
      </c>
      <c r="F4964">
        <v>25.83</v>
      </c>
      <c r="G4964">
        <v>-18.5239348094461</v>
      </c>
      <c r="H4964">
        <v>-1.56385883310285</v>
      </c>
      <c r="I4964">
        <v>-2.2126556371106298</v>
      </c>
      <c r="J4964">
        <v>0.108006828384603</v>
      </c>
      <c r="K4964">
        <v>25.576515492662502</v>
      </c>
      <c r="L4964">
        <v>24.603276513691998</v>
      </c>
      <c r="N4964">
        <v>0.17479959288770699</v>
      </c>
      <c r="O4964">
        <v>20.015485869144399</v>
      </c>
      <c r="P4964">
        <v>18.7586206896551</v>
      </c>
    </row>
    <row r="4965" spans="1:16" hidden="1" x14ac:dyDescent="0.3">
      <c r="A4965" t="s">
        <v>10159</v>
      </c>
      <c r="B4965" t="s">
        <v>10160</v>
      </c>
      <c r="C4965" t="str">
        <f>IFERROR(VLOOKUP(Table1[[#This Row],[Ticker]],[1]!Table2[[Symbol]:[Industry]],2,FALSE),"-")</f>
        <v>-</v>
      </c>
      <c r="D4965" t="s">
        <v>743</v>
      </c>
      <c r="F4965">
        <v>82.57</v>
      </c>
      <c r="G4965">
        <v>-2.9286074061666998</v>
      </c>
      <c r="H4965">
        <v>-0.59621816013411599</v>
      </c>
      <c r="I4965">
        <v>-0.56701295555262299</v>
      </c>
      <c r="J4965">
        <v>0.16250137471894199</v>
      </c>
      <c r="K4965">
        <v>80.391929386965202</v>
      </c>
      <c r="L4965">
        <v>74.815108295261894</v>
      </c>
      <c r="N4965">
        <v>0.43315430841246799</v>
      </c>
      <c r="O4965">
        <v>5.7769165556497502</v>
      </c>
      <c r="P4965">
        <v>30.793600506890499</v>
      </c>
    </row>
    <row r="4966" spans="1:16" hidden="1" x14ac:dyDescent="0.3">
      <c r="A4966" t="s">
        <v>10161</v>
      </c>
      <c r="B4966" t="s">
        <v>10162</v>
      </c>
      <c r="C4966" t="str">
        <f>IFERROR(VLOOKUP(Table1[[#This Row],[Ticker]],[1]!Table2[[Symbol]:[Industry]],2,FALSE),"-")</f>
        <v>-</v>
      </c>
      <c r="D4966" t="s">
        <v>743</v>
      </c>
      <c r="F4966">
        <v>22.95</v>
      </c>
      <c r="G4966">
        <v>15.140414792286901</v>
      </c>
      <c r="H4966">
        <v>1.5381618121748499</v>
      </c>
      <c r="I4966">
        <v>8.4684202194418194</v>
      </c>
      <c r="J4966">
        <v>-3.58046681423893E-2</v>
      </c>
      <c r="K4966">
        <v>21.8618409171143</v>
      </c>
      <c r="L4966">
        <v>19.616101754327499</v>
      </c>
      <c r="N4966">
        <v>1.6500543791625399</v>
      </c>
      <c r="O4966">
        <v>2.3965141612200398</v>
      </c>
      <c r="P4966">
        <v>45.234780407543298</v>
      </c>
    </row>
    <row r="4967" spans="1:16" hidden="1" x14ac:dyDescent="0.3">
      <c r="A4967" t="s">
        <v>10163</v>
      </c>
      <c r="B4967" t="s">
        <v>10164</v>
      </c>
      <c r="C4967" t="str">
        <f>IFERROR(VLOOKUP(Table1[[#This Row],[Ticker]],[1]!Table2[[Symbol]:[Industry]],2,FALSE),"-")</f>
        <v>-</v>
      </c>
      <c r="D4967" t="s">
        <v>1357</v>
      </c>
      <c r="F4967">
        <v>1000</v>
      </c>
      <c r="G4967">
        <v>-29.7652448769655</v>
      </c>
      <c r="H4967">
        <v>-0.87778541860763903</v>
      </c>
      <c r="I4967">
        <v>-14.126733616711901</v>
      </c>
      <c r="J4967">
        <v>-1.1390703345148501</v>
      </c>
      <c r="K4967">
        <v>999.99991084008798</v>
      </c>
      <c r="L4967">
        <v>1000.02497402963</v>
      </c>
      <c r="N4967">
        <v>0.84794994291084602</v>
      </c>
      <c r="O4967">
        <v>2</v>
      </c>
      <c r="P4967">
        <v>2.0408163265306101</v>
      </c>
    </row>
    <row r="4968" spans="1:16" hidden="1" x14ac:dyDescent="0.3">
      <c r="A4968" t="s">
        <v>10165</v>
      </c>
      <c r="B4968" t="s">
        <v>10166</v>
      </c>
      <c r="C4968" t="str">
        <f>IFERROR(VLOOKUP(Table1[[#This Row],[Ticker]],[1]!Table2[[Symbol]:[Industry]],2,FALSE),"-")</f>
        <v>-</v>
      </c>
      <c r="D4968" t="s">
        <v>1055</v>
      </c>
      <c r="F4968">
        <v>220.22</v>
      </c>
      <c r="G4968">
        <v>-29.7642448869654</v>
      </c>
      <c r="I4968">
        <v>-14.127733626712001</v>
      </c>
      <c r="O4968">
        <v>0</v>
      </c>
      <c r="P4968">
        <v>0</v>
      </c>
    </row>
    <row r="4969" spans="1:16" hidden="1" x14ac:dyDescent="0.3">
      <c r="A4969" t="s">
        <v>10167</v>
      </c>
      <c r="B4969" t="s">
        <v>10168</v>
      </c>
      <c r="C4969" t="str">
        <f>IFERROR(VLOOKUP(Table1[[#This Row],[Ticker]],[1]!Table2[[Symbol]:[Industry]],2,FALSE),"-")</f>
        <v>-</v>
      </c>
      <c r="D4969" t="s">
        <v>743</v>
      </c>
      <c r="F4969">
        <v>219.34</v>
      </c>
      <c r="G4969">
        <v>15.5036536493614</v>
      </c>
      <c r="H4969">
        <v>0.129635494534377</v>
      </c>
      <c r="I4969">
        <v>9.0554630485659704</v>
      </c>
      <c r="J4969">
        <v>-0.15704328244888699</v>
      </c>
      <c r="K4969">
        <v>211.06765726789601</v>
      </c>
      <c r="L4969">
        <v>187.335688590725</v>
      </c>
      <c r="N4969">
        <v>1.5840044274473299</v>
      </c>
      <c r="O4969">
        <v>1.98778152639735</v>
      </c>
      <c r="P4969">
        <v>54.933954933954901</v>
      </c>
    </row>
    <row r="4970" spans="1:16" hidden="1" x14ac:dyDescent="0.3">
      <c r="A4970" t="s">
        <v>10169</v>
      </c>
      <c r="B4970" t="s">
        <v>10170</v>
      </c>
      <c r="C4970" t="str">
        <f>IFERROR(VLOOKUP(Table1[[#This Row],[Ticker]],[1]!Table2[[Symbol]:[Industry]],2,FALSE),"-")</f>
        <v>-</v>
      </c>
      <c r="D4970" t="s">
        <v>743</v>
      </c>
      <c r="F4970">
        <v>251.69</v>
      </c>
      <c r="G4970">
        <v>-4.47053720078467</v>
      </c>
      <c r="H4970">
        <v>-0.17584143412779901</v>
      </c>
      <c r="I4970">
        <v>-3.2413119155480401</v>
      </c>
      <c r="J4970">
        <v>-1.0317144697037099</v>
      </c>
      <c r="K4970">
        <v>246.063810230754</v>
      </c>
      <c r="L4970">
        <v>226.575951903347</v>
      </c>
      <c r="N4970">
        <v>0.67847513580881103</v>
      </c>
      <c r="O4970">
        <v>11.613492788747999</v>
      </c>
      <c r="P4970">
        <v>33.1693121693121</v>
      </c>
    </row>
    <row r="4971" spans="1:16" hidden="1" x14ac:dyDescent="0.3">
      <c r="A4971" t="s">
        <v>10171</v>
      </c>
      <c r="B4971" t="s">
        <v>10172</v>
      </c>
      <c r="C4971" t="str">
        <f>IFERROR(VLOOKUP(Table1[[#This Row],[Ticker]],[1]!Table2[[Symbol]:[Industry]],2,FALSE),"-")</f>
        <v>-</v>
      </c>
      <c r="D4971" t="s">
        <v>743</v>
      </c>
      <c r="F4971">
        <v>23.73</v>
      </c>
      <c r="G4971">
        <v>6.22429379498295</v>
      </c>
      <c r="H4971">
        <v>0.10293796564788001</v>
      </c>
      <c r="I4971">
        <v>3.8732609033725098</v>
      </c>
      <c r="J4971">
        <v>-0.37473912432376999</v>
      </c>
      <c r="K4971">
        <v>22.993151728885302</v>
      </c>
      <c r="L4971">
        <v>20.730915877483501</v>
      </c>
      <c r="N4971">
        <v>0.43338628504372401</v>
      </c>
      <c r="O4971">
        <v>3.2448377581120802</v>
      </c>
      <c r="P4971">
        <v>45.582822085889497</v>
      </c>
    </row>
    <row r="4972" spans="1:16" hidden="1" x14ac:dyDescent="0.3">
      <c r="A4972" t="s">
        <v>10173</v>
      </c>
      <c r="B4972" t="s">
        <v>10174</v>
      </c>
      <c r="C4972" t="str">
        <f>IFERROR(VLOOKUP(Table1[[#This Row],[Ticker]],[1]!Table2[[Symbol]:[Industry]],2,FALSE),"-")</f>
        <v>-</v>
      </c>
      <c r="D4972" t="s">
        <v>743</v>
      </c>
      <c r="F4972">
        <v>82.79</v>
      </c>
      <c r="G4972">
        <v>-4.9489275343346701</v>
      </c>
      <c r="H4972">
        <v>-0.63350803097569897</v>
      </c>
      <c r="I4972">
        <v>-0.358323155363928</v>
      </c>
      <c r="J4972">
        <v>0.30753993886997899</v>
      </c>
      <c r="K4972">
        <v>80.339545612957195</v>
      </c>
      <c r="L4972">
        <v>74.543773131638304</v>
      </c>
      <c r="N4972">
        <v>0.74194922608434899</v>
      </c>
      <c r="O4972">
        <v>0.24157506945281501</v>
      </c>
      <c r="P4972">
        <v>32.9532680263369</v>
      </c>
    </row>
    <row r="4973" spans="1:16" hidden="1" x14ac:dyDescent="0.3">
      <c r="A4973" t="s">
        <v>10175</v>
      </c>
      <c r="B4973" t="s">
        <v>10176</v>
      </c>
      <c r="C4973" t="str">
        <f>IFERROR(VLOOKUP(Table1[[#This Row],[Ticker]],[1]!Table2[[Symbol]:[Industry]],2,FALSE),"-")</f>
        <v>-</v>
      </c>
      <c r="F4973">
        <v>101.75</v>
      </c>
      <c r="G4973">
        <v>-30.009342926181102</v>
      </c>
      <c r="H4973">
        <v>-0.87578543860743996</v>
      </c>
      <c r="I4973">
        <v>-14.127733626712001</v>
      </c>
      <c r="J4973">
        <v>-1.1390703345148501</v>
      </c>
      <c r="K4973">
        <v>101.7500200145</v>
      </c>
      <c r="O4973">
        <v>0.24570024570025301</v>
      </c>
      <c r="P4973">
        <v>0</v>
      </c>
    </row>
    <row r="4974" spans="1:16" hidden="1" x14ac:dyDescent="0.3">
      <c r="A4974" t="s">
        <v>10177</v>
      </c>
      <c r="B4974" t="s">
        <v>10178</v>
      </c>
      <c r="C4974" t="str">
        <f>IFERROR(VLOOKUP(Table1[[#This Row],[Ticker]],[1]!Table2[[Symbol]:[Industry]],2,FALSE),"-")</f>
        <v>-</v>
      </c>
      <c r="D4974" t="s">
        <v>743</v>
      </c>
      <c r="F4974">
        <v>29.42</v>
      </c>
      <c r="G4974">
        <v>46.297993293764598</v>
      </c>
      <c r="H4974">
        <v>2.5385053040887802</v>
      </c>
      <c r="I4974">
        <v>15.304734477115501</v>
      </c>
      <c r="J4974">
        <v>0.66273146728694798</v>
      </c>
      <c r="K4974">
        <v>28.038811399295099</v>
      </c>
      <c r="L4974">
        <v>23.941375363535499</v>
      </c>
      <c r="N4974">
        <v>1.06833949555736</v>
      </c>
      <c r="O4974">
        <v>1.08769544527531</v>
      </c>
      <c r="P4974">
        <v>77.657004830917899</v>
      </c>
    </row>
    <row r="4975" spans="1:16" hidden="1" x14ac:dyDescent="0.3">
      <c r="A4975" t="s">
        <v>10179</v>
      </c>
      <c r="B4975" t="s">
        <v>10180</v>
      </c>
      <c r="C4975" t="str">
        <f>IFERROR(VLOOKUP(Table1[[#This Row],[Ticker]],[1]!Table2[[Symbol]:[Industry]],2,FALSE),"-")</f>
        <v>-</v>
      </c>
      <c r="D4975" t="s">
        <v>743</v>
      </c>
      <c r="F4975">
        <v>43.26</v>
      </c>
      <c r="G4975">
        <v>10.5081286538905</v>
      </c>
      <c r="H4975">
        <v>0.14778037905501901</v>
      </c>
      <c r="I4975">
        <v>-4.5455145699376497E-2</v>
      </c>
      <c r="J4975">
        <v>-0.689366192503022</v>
      </c>
      <c r="K4975">
        <v>39.682556354027597</v>
      </c>
      <c r="L4975">
        <v>36.370421457169201</v>
      </c>
      <c r="N4975">
        <v>0.35603602226115399</v>
      </c>
      <c r="O4975">
        <v>5.1779935275080904</v>
      </c>
      <c r="P4975">
        <v>42.302631578947299</v>
      </c>
    </row>
    <row r="4976" spans="1:16" hidden="1" x14ac:dyDescent="0.3">
      <c r="A4976" t="s">
        <v>10181</v>
      </c>
      <c r="B4976" t="s">
        <v>10182</v>
      </c>
      <c r="C4976" t="str">
        <f>IFERROR(VLOOKUP(Table1[[#This Row],[Ticker]],[1]!Table2[[Symbol]:[Industry]],2,FALSE),"-")</f>
        <v>-</v>
      </c>
      <c r="D4976" t="s">
        <v>1357</v>
      </c>
      <c r="F4976">
        <v>999.99</v>
      </c>
      <c r="G4976">
        <v>-29.7642448869654</v>
      </c>
      <c r="H4976">
        <v>-0.87578543860743996</v>
      </c>
      <c r="I4976">
        <v>-14.127733626712001</v>
      </c>
      <c r="J4976">
        <v>-1.1380703245147501</v>
      </c>
      <c r="K4976">
        <v>999.99788049914503</v>
      </c>
      <c r="L4976">
        <v>999.99742439413603</v>
      </c>
      <c r="N4976">
        <v>1.21950163791349</v>
      </c>
      <c r="O4976">
        <v>2.0000200001923899E-3</v>
      </c>
      <c r="P4976">
        <v>0.50150753768845002</v>
      </c>
    </row>
    <row r="4977" spans="1:16" hidden="1" x14ac:dyDescent="0.3">
      <c r="A4977" t="s">
        <v>10183</v>
      </c>
      <c r="B4977" t="s">
        <v>10184</v>
      </c>
      <c r="C4977" t="str">
        <f>IFERROR(VLOOKUP(Table1[[#This Row],[Ticker]],[1]!Table2[[Symbol]:[Industry]],2,FALSE),"-")</f>
        <v>-</v>
      </c>
      <c r="D4977" t="s">
        <v>1684</v>
      </c>
      <c r="F4977">
        <v>73.349999999999994</v>
      </c>
      <c r="G4977">
        <v>-16.9180910408116</v>
      </c>
      <c r="H4977">
        <v>2.93508259244408</v>
      </c>
      <c r="I4977">
        <v>0.75088814306086904</v>
      </c>
      <c r="J4977">
        <v>-1.47782372204872</v>
      </c>
      <c r="K4977">
        <v>72.7195648447466</v>
      </c>
      <c r="N4977">
        <v>1.41857517929352</v>
      </c>
      <c r="O4977">
        <v>4.7716428084526097</v>
      </c>
      <c r="P4977">
        <v>38.135593220338897</v>
      </c>
    </row>
    <row r="4978" spans="1:16" hidden="1" x14ac:dyDescent="0.3">
      <c r="A4978" t="s">
        <v>10185</v>
      </c>
      <c r="B4978" t="s">
        <v>10186</v>
      </c>
      <c r="C4978" t="str">
        <f>IFERROR(VLOOKUP(Table1[[#This Row],[Ticker]],[1]!Table2[[Symbol]:[Industry]],2,FALSE),"-")</f>
        <v>-</v>
      </c>
      <c r="D4978" t="s">
        <v>743</v>
      </c>
      <c r="F4978">
        <v>87.09</v>
      </c>
      <c r="G4978">
        <v>-16.8802526640231</v>
      </c>
      <c r="H4978">
        <v>3.5880728668018498</v>
      </c>
      <c r="I4978">
        <v>7.9667567700354898</v>
      </c>
      <c r="J4978">
        <v>-0.12066968644169999</v>
      </c>
      <c r="K4978">
        <v>86.857748745961501</v>
      </c>
      <c r="N4978">
        <v>0.92991686577751698</v>
      </c>
      <c r="O4978">
        <v>12.492823515903</v>
      </c>
      <c r="P4978">
        <v>23.165040305472999</v>
      </c>
    </row>
    <row r="4979" spans="1:16" hidden="1" x14ac:dyDescent="0.3">
      <c r="A4979" t="s">
        <v>10187</v>
      </c>
      <c r="B4979" t="s">
        <v>10188</v>
      </c>
      <c r="C4979" t="str">
        <f>IFERROR(VLOOKUP(Table1[[#This Row],[Ticker]],[1]!Table2[[Symbol]:[Industry]],2,FALSE),"-")</f>
        <v>-</v>
      </c>
      <c r="D4979" t="s">
        <v>1684</v>
      </c>
      <c r="F4979">
        <v>70.7</v>
      </c>
      <c r="G4979">
        <v>-15.639951101654701</v>
      </c>
      <c r="H4979">
        <v>0.33160092502891397</v>
      </c>
      <c r="I4979">
        <v>0.45897625983578599</v>
      </c>
      <c r="J4979">
        <v>-1.1390703345148501</v>
      </c>
      <c r="K4979">
        <v>70.375533915322706</v>
      </c>
      <c r="N4979">
        <v>0.41111851672321797</v>
      </c>
      <c r="O4979">
        <v>6.9306930693069102</v>
      </c>
      <c r="P4979">
        <v>30.925925925925899</v>
      </c>
    </row>
    <row r="4980" spans="1:16" hidden="1" x14ac:dyDescent="0.3">
      <c r="A4980" t="s">
        <v>10189</v>
      </c>
      <c r="B4980" t="s">
        <v>10190</v>
      </c>
      <c r="C4980" t="str">
        <f>IFERROR(VLOOKUP(Table1[[#This Row],[Ticker]],[1]!Table2[[Symbol]:[Industry]],2,FALSE),"-")</f>
        <v>-</v>
      </c>
      <c r="D4980" t="s">
        <v>212</v>
      </c>
      <c r="F4980">
        <v>108</v>
      </c>
      <c r="G4980">
        <v>-21.7642448869654</v>
      </c>
      <c r="H4980">
        <v>-0.87578543860743996</v>
      </c>
      <c r="I4980">
        <v>-13.1931541874596</v>
      </c>
      <c r="N4980">
        <v>0.4</v>
      </c>
      <c r="O4980">
        <v>0</v>
      </c>
      <c r="P4980">
        <v>8</v>
      </c>
    </row>
    <row r="4981" spans="1:16" hidden="1" x14ac:dyDescent="0.3">
      <c r="A4981" t="s">
        <v>10191</v>
      </c>
      <c r="B4981" t="s">
        <v>10192</v>
      </c>
      <c r="C4981" t="str">
        <f>IFERROR(VLOOKUP(Table1[[#This Row],[Ticker]],[1]!Table2[[Symbol]:[Industry]],2,FALSE),"-")</f>
        <v>-</v>
      </c>
      <c r="D4981" t="s">
        <v>1684</v>
      </c>
      <c r="F4981">
        <v>7.09</v>
      </c>
      <c r="G4981">
        <v>-29.905089957388</v>
      </c>
      <c r="H4981">
        <v>-2.1275239643376298</v>
      </c>
      <c r="I4981">
        <v>0.59718546713911103</v>
      </c>
      <c r="J4981">
        <v>-1.55982769776871</v>
      </c>
      <c r="K4981">
        <v>7.0563546922783598</v>
      </c>
      <c r="N4981">
        <v>0.81710428243711997</v>
      </c>
      <c r="O4981">
        <v>19.887165021156498</v>
      </c>
      <c r="P4981">
        <v>18.1666666666666</v>
      </c>
    </row>
    <row r="4982" spans="1:16" hidden="1" x14ac:dyDescent="0.3">
      <c r="A4982" t="s">
        <v>10193</v>
      </c>
      <c r="B4982" t="s">
        <v>10194</v>
      </c>
      <c r="C4982" t="str">
        <f>IFERROR(VLOOKUP(Table1[[#This Row],[Ticker]],[1]!Table2[[Symbol]:[Industry]],2,FALSE),"-")</f>
        <v>-</v>
      </c>
      <c r="D4982" t="s">
        <v>743</v>
      </c>
      <c r="F4982">
        <v>8.41</v>
      </c>
      <c r="G4982">
        <v>-25.680086471123801</v>
      </c>
      <c r="H4982">
        <v>3.0409832272432298</v>
      </c>
      <c r="I4982">
        <v>8.1106384663112294</v>
      </c>
      <c r="J4982">
        <v>-0.18782182084065299</v>
      </c>
      <c r="K4982">
        <v>8.4094304136990896</v>
      </c>
      <c r="N4982">
        <v>0.71679437010805003</v>
      </c>
      <c r="O4982">
        <v>22.711058263971399</v>
      </c>
      <c r="P4982">
        <v>24.7774480712166</v>
      </c>
    </row>
    <row r="4983" spans="1:16" hidden="1" x14ac:dyDescent="0.3">
      <c r="A4983" t="s">
        <v>10195</v>
      </c>
      <c r="B4983" t="s">
        <v>10196</v>
      </c>
      <c r="C4983" t="str">
        <f>IFERROR(VLOOKUP(Table1[[#This Row],[Ticker]],[1]!Table2[[Symbol]:[Industry]],2,FALSE),"-")</f>
        <v>-</v>
      </c>
      <c r="D4983" t="s">
        <v>1357</v>
      </c>
      <c r="F4983">
        <v>104</v>
      </c>
      <c r="G4983">
        <v>-25.992542631926501</v>
      </c>
      <c r="H4983">
        <v>-0.37332143242325799</v>
      </c>
      <c r="I4983">
        <v>-10.983828043056301</v>
      </c>
      <c r="J4983">
        <v>-1.0042864700689</v>
      </c>
      <c r="K4983">
        <v>103.383865069677</v>
      </c>
      <c r="N4983">
        <v>1.23799209831851</v>
      </c>
      <c r="O4983">
        <v>2.9807692307692202</v>
      </c>
      <c r="P4983">
        <v>5.7447890188103701</v>
      </c>
    </row>
    <row r="4984" spans="1:16" hidden="1" x14ac:dyDescent="0.3">
      <c r="A4984" t="s">
        <v>10197</v>
      </c>
      <c r="B4984" t="s">
        <v>10198</v>
      </c>
      <c r="C4984" t="str">
        <f>IFERROR(VLOOKUP(Table1[[#This Row],[Ticker]],[1]!Table2[[Symbol]:[Industry]],2,FALSE),"-")</f>
        <v>-</v>
      </c>
      <c r="D4984" t="s">
        <v>743</v>
      </c>
      <c r="F4984">
        <v>51.49</v>
      </c>
      <c r="G4984">
        <v>-16.921816659921799</v>
      </c>
      <c r="H4984">
        <v>-1.5891072045607799</v>
      </c>
      <c r="I4984">
        <v>-1.97351885868761</v>
      </c>
      <c r="J4984">
        <v>-1.90978324395608</v>
      </c>
      <c r="K4984">
        <v>51.122743373645598</v>
      </c>
      <c r="N4984">
        <v>0.101855177262549</v>
      </c>
      <c r="O4984">
        <v>20.6642066420664</v>
      </c>
      <c r="P4984">
        <v>24.042399421826001</v>
      </c>
    </row>
    <row r="4985" spans="1:16" hidden="1" x14ac:dyDescent="0.3">
      <c r="A4985" t="s">
        <v>10199</v>
      </c>
      <c r="B4985" t="s">
        <v>10200</v>
      </c>
      <c r="C4985" t="str">
        <f>IFERROR(VLOOKUP(Table1[[#This Row],[Ticker]],[1]!Table2[[Symbol]:[Industry]],2,FALSE),"-")</f>
        <v>-</v>
      </c>
      <c r="D4985" t="s">
        <v>743</v>
      </c>
      <c r="F4985">
        <v>251.7</v>
      </c>
      <c r="G4985">
        <v>-14.119861702954401</v>
      </c>
      <c r="H4985">
        <v>-0.170353211912606</v>
      </c>
      <c r="I4985">
        <v>0.255361124480874</v>
      </c>
      <c r="J4985">
        <v>0.127361214058407</v>
      </c>
      <c r="K4985">
        <v>244.28261643887501</v>
      </c>
      <c r="N4985">
        <v>0.61755293914693499</v>
      </c>
      <c r="O4985">
        <v>2.1613031386571202</v>
      </c>
      <c r="P4985">
        <v>17.047991071428498</v>
      </c>
    </row>
    <row r="4986" spans="1:16" hidden="1" x14ac:dyDescent="0.3">
      <c r="A4986" t="s">
        <v>10201</v>
      </c>
      <c r="B4986" t="s">
        <v>10202</v>
      </c>
      <c r="C4986" t="str">
        <f>IFERROR(VLOOKUP(Table1[[#This Row],[Ticker]],[1]!Table2[[Symbol]:[Industry]],2,FALSE),"-")</f>
        <v>-</v>
      </c>
      <c r="D4986" t="s">
        <v>743</v>
      </c>
      <c r="F4986">
        <v>427.56</v>
      </c>
      <c r="G4986">
        <v>-12.3446419978874</v>
      </c>
      <c r="H4986">
        <v>0.97382478750982604</v>
      </c>
      <c r="I4986">
        <v>-0.89380264337029802</v>
      </c>
      <c r="J4986">
        <v>-0.41361722560112202</v>
      </c>
      <c r="K4986">
        <v>393.714542269682</v>
      </c>
      <c r="N4986">
        <v>0.41772292741684403</v>
      </c>
      <c r="O4986">
        <v>1.0384507437552499</v>
      </c>
      <c r="P4986">
        <v>32.914697836359103</v>
      </c>
    </row>
    <row r="4987" spans="1:16" hidden="1" x14ac:dyDescent="0.3">
      <c r="A4987" t="s">
        <v>10203</v>
      </c>
      <c r="B4987" t="s">
        <v>10204</v>
      </c>
      <c r="C4987" t="str">
        <f>IFERROR(VLOOKUP(Table1[[#This Row],[Ticker]],[1]!Table2[[Symbol]:[Industry]],2,FALSE),"-")</f>
        <v>-</v>
      </c>
      <c r="D4987" t="s">
        <v>1357</v>
      </c>
      <c r="F4987">
        <v>23.77</v>
      </c>
      <c r="G4987">
        <v>-42.181341423443001</v>
      </c>
      <c r="H4987">
        <v>-0.114364118810487</v>
      </c>
      <c r="I4987">
        <v>-8.9972603847836705</v>
      </c>
      <c r="J4987">
        <v>-1.3067149279767001</v>
      </c>
      <c r="K4987">
        <v>23.710543328613198</v>
      </c>
      <c r="N4987">
        <v>4.0415849031863997</v>
      </c>
      <c r="O4987">
        <v>14.850652082456801</v>
      </c>
      <c r="P4987">
        <v>10.0462962962962</v>
      </c>
    </row>
    <row r="4988" spans="1:16" hidden="1" x14ac:dyDescent="0.3">
      <c r="A4988" t="s">
        <v>10205</v>
      </c>
      <c r="B4988" t="s">
        <v>10206</v>
      </c>
      <c r="C4988" t="str">
        <f>IFERROR(VLOOKUP(Table1[[#This Row],[Ticker]],[1]!Table2[[Symbol]:[Industry]],2,FALSE),"-")</f>
        <v>-</v>
      </c>
      <c r="D4988" t="s">
        <v>1357</v>
      </c>
      <c r="F4988">
        <v>58</v>
      </c>
      <c r="G4988">
        <v>-37.539725885534402</v>
      </c>
      <c r="H4988">
        <v>0.29965315788378999</v>
      </c>
      <c r="I4988">
        <v>-8.9218566087544708</v>
      </c>
      <c r="J4988">
        <v>-1.70803585175622</v>
      </c>
      <c r="K4988">
        <v>57.317504749411697</v>
      </c>
      <c r="N4988">
        <v>0.15117771097850899</v>
      </c>
      <c r="O4988">
        <v>14.0344827586206</v>
      </c>
      <c r="P4988">
        <v>9.0225563909774404</v>
      </c>
    </row>
    <row r="4989" spans="1:16" hidden="1" x14ac:dyDescent="0.3">
      <c r="A4989" t="s">
        <v>10207</v>
      </c>
      <c r="B4989" t="s">
        <v>10208</v>
      </c>
      <c r="C4989" t="str">
        <f>IFERROR(VLOOKUP(Table1[[#This Row],[Ticker]],[1]!Table2[[Symbol]:[Industry]],2,FALSE),"-")</f>
        <v>-</v>
      </c>
      <c r="D4989" t="s">
        <v>743</v>
      </c>
      <c r="F4989">
        <v>70.099999999999994</v>
      </c>
      <c r="G4989">
        <v>-25.510824303979099</v>
      </c>
      <c r="H4989">
        <v>-4.6865962494182396</v>
      </c>
      <c r="I4989">
        <v>-11.221098277328601</v>
      </c>
      <c r="J4989">
        <v>-0.88554920775427803</v>
      </c>
      <c r="K4989">
        <v>71.733384112969205</v>
      </c>
      <c r="N4989">
        <v>0.74030751164575603</v>
      </c>
      <c r="O4989">
        <v>16.476462196861601</v>
      </c>
      <c r="P4989">
        <v>7.1865443425076201</v>
      </c>
    </row>
    <row r="4990" spans="1:16" hidden="1" x14ac:dyDescent="0.3">
      <c r="A4990" t="s">
        <v>10209</v>
      </c>
      <c r="B4990" t="s">
        <v>10210</v>
      </c>
      <c r="C4990" t="str">
        <f>IFERROR(VLOOKUP(Table1[[#This Row],[Ticker]],[1]!Table2[[Symbol]:[Industry]],2,FALSE),"-")</f>
        <v>-</v>
      </c>
      <c r="D4990" t="s">
        <v>743</v>
      </c>
      <c r="F4990">
        <v>144.31</v>
      </c>
      <c r="G4990">
        <v>-6.9053993225179902</v>
      </c>
      <c r="H4990">
        <v>2.2417552485534999</v>
      </c>
      <c r="I4990">
        <v>5.98046445901414</v>
      </c>
      <c r="J4990">
        <v>-0.17589752998226399</v>
      </c>
      <c r="K4990">
        <v>134.552748757329</v>
      </c>
      <c r="N4990">
        <v>1.5953009197455199</v>
      </c>
      <c r="O4990">
        <v>0.36033538909292501</v>
      </c>
      <c r="P4990">
        <v>25.5961705831157</v>
      </c>
    </row>
    <row r="4991" spans="1:16" hidden="1" x14ac:dyDescent="0.3">
      <c r="A4991" t="s">
        <v>10211</v>
      </c>
      <c r="B4991" t="s">
        <v>10212</v>
      </c>
      <c r="C4991" t="str">
        <f>IFERROR(VLOOKUP(Table1[[#This Row],[Ticker]],[1]!Table2[[Symbol]:[Industry]],2,FALSE),"-")</f>
        <v>-</v>
      </c>
      <c r="F4991">
        <v>1780.45</v>
      </c>
      <c r="G4991">
        <v>102.03500000302201</v>
      </c>
      <c r="H4991">
        <v>56.315250727356599</v>
      </c>
      <c r="I4991">
        <v>73.110672094183897</v>
      </c>
      <c r="J4991">
        <v>2.4369530572980098</v>
      </c>
      <c r="K4991">
        <v>1336.9209124596</v>
      </c>
      <c r="N4991">
        <v>1.0806424840447999</v>
      </c>
      <c r="O4991">
        <v>3.16773849307758</v>
      </c>
      <c r="P4991">
        <v>139.62987886944799</v>
      </c>
    </row>
    <row r="4992" spans="1:16" hidden="1" x14ac:dyDescent="0.3">
      <c r="A4992" t="s">
        <v>10213</v>
      </c>
      <c r="B4992" t="s">
        <v>10214</v>
      </c>
      <c r="C4992" t="str">
        <f>IFERROR(VLOOKUP(Table1[[#This Row],[Ticker]],[1]!Table2[[Symbol]:[Industry]],2,FALSE),"-")</f>
        <v>-</v>
      </c>
      <c r="D4992" t="s">
        <v>402</v>
      </c>
      <c r="F4992">
        <v>101</v>
      </c>
      <c r="G4992">
        <v>-32.648860271580801</v>
      </c>
      <c r="H4992">
        <v>-0.87578543860743996</v>
      </c>
      <c r="I4992">
        <v>-13.4800006919835</v>
      </c>
      <c r="J4992">
        <v>-1.1390703345148501</v>
      </c>
      <c r="N4992">
        <v>0.83333333333333304</v>
      </c>
      <c r="O4992">
        <v>3.9603960396039599</v>
      </c>
      <c r="P4992">
        <v>0.64773293472846205</v>
      </c>
    </row>
    <row r="4993" spans="1:16" hidden="1" x14ac:dyDescent="0.3">
      <c r="A4993" t="s">
        <v>10215</v>
      </c>
      <c r="B4993" t="s">
        <v>10216</v>
      </c>
      <c r="C4993" t="str">
        <f>IFERROR(VLOOKUP(Table1[[#This Row],[Ticker]],[1]!Table2[[Symbol]:[Industry]],2,FALSE),"-")</f>
        <v>-</v>
      </c>
      <c r="D4993" t="s">
        <v>743</v>
      </c>
      <c r="F4993">
        <v>58.49</v>
      </c>
      <c r="G4993">
        <v>-9.0667624272048499</v>
      </c>
      <c r="H4993">
        <v>1.5517381380603901</v>
      </c>
      <c r="I4993">
        <v>8.54424623905979</v>
      </c>
      <c r="J4993">
        <v>-1.00248163722955</v>
      </c>
      <c r="K4993">
        <v>56.453196819559402</v>
      </c>
      <c r="N4993">
        <v>0.14305301361362499</v>
      </c>
      <c r="O4993">
        <v>1.9148572405539299</v>
      </c>
      <c r="P4993">
        <v>32.630385487528301</v>
      </c>
    </row>
    <row r="4994" spans="1:16" hidden="1" x14ac:dyDescent="0.3">
      <c r="A4994" t="s">
        <v>10217</v>
      </c>
      <c r="B4994" t="s">
        <v>10218</v>
      </c>
      <c r="C4994" t="str">
        <f>IFERROR(VLOOKUP(Table1[[#This Row],[Ticker]],[1]!Table2[[Symbol]:[Industry]],2,FALSE),"-")</f>
        <v>-</v>
      </c>
      <c r="F4994">
        <v>266.25</v>
      </c>
      <c r="G4994">
        <v>12.806036237532499</v>
      </c>
      <c r="H4994">
        <v>29.144683062643399</v>
      </c>
      <c r="I4994">
        <v>28.442547497785899</v>
      </c>
      <c r="J4994">
        <v>5.5213774266791802</v>
      </c>
      <c r="K4994">
        <v>238.48894081286599</v>
      </c>
      <c r="N4994">
        <v>0.46062177848046998</v>
      </c>
      <c r="O4994">
        <v>21.877934272300401</v>
      </c>
      <c r="P4994">
        <v>134.89192765769701</v>
      </c>
    </row>
    <row r="4995" spans="1:16" hidden="1" x14ac:dyDescent="0.3">
      <c r="A4995" t="s">
        <v>10219</v>
      </c>
      <c r="B4995" t="s">
        <v>10220</v>
      </c>
      <c r="C4995" t="str">
        <f>IFERROR(VLOOKUP(Table1[[#This Row],[Ticker]],[1]!Table2[[Symbol]:[Industry]],2,FALSE),"-")</f>
        <v>-</v>
      </c>
      <c r="D4995" t="s">
        <v>743</v>
      </c>
      <c r="F4995">
        <v>53.84</v>
      </c>
      <c r="G4995">
        <v>-9.6660963257341397</v>
      </c>
      <c r="H4995">
        <v>0.81753535160892499</v>
      </c>
      <c r="I4995">
        <v>5.9704149345193001</v>
      </c>
      <c r="J4995">
        <v>1.81331061786609</v>
      </c>
      <c r="K4995">
        <v>51.595990291841403</v>
      </c>
      <c r="N4995">
        <v>0.79111964458261796</v>
      </c>
      <c r="O4995">
        <v>2.6188707280832002</v>
      </c>
      <c r="P4995">
        <v>37.206931702344498</v>
      </c>
    </row>
    <row r="4996" spans="1:16" hidden="1" x14ac:dyDescent="0.3">
      <c r="A4996" t="s">
        <v>10221</v>
      </c>
      <c r="B4996" t="s">
        <v>10222</v>
      </c>
      <c r="C4996" t="str">
        <f>IFERROR(VLOOKUP(Table1[[#This Row],[Ticker]],[1]!Table2[[Symbol]:[Industry]],2,FALSE),"-")</f>
        <v>-</v>
      </c>
      <c r="D4996" t="s">
        <v>1684</v>
      </c>
      <c r="F4996">
        <v>11.47</v>
      </c>
      <c r="G4996">
        <v>-16.1998884513219</v>
      </c>
      <c r="H4996">
        <v>-2.6814604171113099</v>
      </c>
      <c r="I4996">
        <v>-0.56337719106844897</v>
      </c>
      <c r="J4996">
        <v>-2.0071258900703999</v>
      </c>
      <c r="K4996">
        <v>11.4008457516401</v>
      </c>
      <c r="N4996">
        <v>0.74303501706713304</v>
      </c>
      <c r="O4996">
        <v>11.421098517872601</v>
      </c>
      <c r="P4996">
        <v>14.7</v>
      </c>
    </row>
    <row r="4997" spans="1:16" hidden="1" x14ac:dyDescent="0.3">
      <c r="A4997" t="s">
        <v>10223</v>
      </c>
      <c r="B4997" t="s">
        <v>10224</v>
      </c>
      <c r="C4997" t="str">
        <f>IFERROR(VLOOKUP(Table1[[#This Row],[Ticker]],[1]!Table2[[Symbol]:[Industry]],2,FALSE),"-")</f>
        <v>-</v>
      </c>
      <c r="F4997">
        <v>6.02</v>
      </c>
      <c r="G4997">
        <v>-33.4442448869654</v>
      </c>
      <c r="H4997">
        <v>-37.191014405593599</v>
      </c>
      <c r="I4997">
        <v>-17.807733626712</v>
      </c>
      <c r="J4997">
        <v>12.983067070065299</v>
      </c>
      <c r="K4997">
        <v>5.0483660228391303</v>
      </c>
      <c r="N4997">
        <v>0.75654178837526098</v>
      </c>
      <c r="O4997">
        <v>55.9800664451827</v>
      </c>
      <c r="P4997">
        <v>79.701492537313399</v>
      </c>
    </row>
    <row r="4998" spans="1:16" hidden="1" x14ac:dyDescent="0.3">
      <c r="A4998" t="s">
        <v>10225</v>
      </c>
      <c r="B4998" t="s">
        <v>10226</v>
      </c>
      <c r="C4998" t="str">
        <f>IFERROR(VLOOKUP(Table1[[#This Row],[Ticker]],[1]!Table2[[Symbol]:[Industry]],2,FALSE),"-")</f>
        <v>-</v>
      </c>
      <c r="F4998">
        <v>16.18</v>
      </c>
      <c r="G4998">
        <v>-16.3795216914504</v>
      </c>
      <c r="H4998">
        <v>58.196795206553801</v>
      </c>
      <c r="I4998">
        <v>-0.74301043119695898</v>
      </c>
      <c r="J4998">
        <v>17.775775181687099</v>
      </c>
      <c r="K4998">
        <v>11.5196108562387</v>
      </c>
      <c r="N4998">
        <v>1.09647214790152</v>
      </c>
      <c r="O4998">
        <v>1.9159456118664899</v>
      </c>
      <c r="P4998">
        <v>183.85964912280701</v>
      </c>
    </row>
    <row r="4999" spans="1:16" hidden="1" x14ac:dyDescent="0.3">
      <c r="A4999" t="s">
        <v>10227</v>
      </c>
      <c r="B4999" t="s">
        <v>10228</v>
      </c>
      <c r="C4999" t="str">
        <f>IFERROR(VLOOKUP(Table1[[#This Row],[Ticker]],[1]!Table2[[Symbol]:[Industry]],2,FALSE),"-")</f>
        <v>-</v>
      </c>
      <c r="D4999" t="s">
        <v>1055</v>
      </c>
      <c r="F4999">
        <v>106.51</v>
      </c>
      <c r="G4999">
        <v>-26.4066514857039</v>
      </c>
      <c r="H4999">
        <v>-0.72566346450348396</v>
      </c>
      <c r="I4999">
        <v>-10.770140225450399</v>
      </c>
      <c r="J4999">
        <v>-2.6704356481679898</v>
      </c>
      <c r="K4999">
        <v>106.955197119285</v>
      </c>
      <c r="N4999">
        <v>0.61031237770118296</v>
      </c>
      <c r="O4999">
        <v>5.0605576941132204</v>
      </c>
      <c r="P4999">
        <v>5.3511374876359996</v>
      </c>
    </row>
    <row r="5000" spans="1:16" hidden="1" x14ac:dyDescent="0.3">
      <c r="A5000" t="s">
        <v>10229</v>
      </c>
      <c r="B5000" t="s">
        <v>10230</v>
      </c>
      <c r="C5000" t="str">
        <f>IFERROR(VLOOKUP(Table1[[#This Row],[Ticker]],[1]!Table2[[Symbol]:[Industry]],2,FALSE),"-")</f>
        <v>-</v>
      </c>
      <c r="D5000" t="s">
        <v>743</v>
      </c>
      <c r="F5000">
        <v>18.260000000000002</v>
      </c>
      <c r="G5000">
        <v>0.20016792442242701</v>
      </c>
      <c r="H5000">
        <v>2.214102201842</v>
      </c>
      <c r="I5000">
        <v>15.8366791846758</v>
      </c>
      <c r="J5000">
        <v>2.3578275786267202</v>
      </c>
      <c r="K5000">
        <v>17.3902947035564</v>
      </c>
      <c r="N5000">
        <v>3.5519106120784798</v>
      </c>
      <c r="O5000">
        <v>1.80722891566265</v>
      </c>
      <c r="P5000">
        <v>40.461538461538403</v>
      </c>
    </row>
    <row r="5001" spans="1:16" hidden="1" x14ac:dyDescent="0.3">
      <c r="A5001" t="s">
        <v>10231</v>
      </c>
      <c r="B5001" t="s">
        <v>10232</v>
      </c>
      <c r="C5001" t="str">
        <f>IFERROR(VLOOKUP(Table1[[#This Row],[Ticker]],[1]!Table2[[Symbol]:[Industry]],2,FALSE),"-")</f>
        <v>-</v>
      </c>
      <c r="D5001" t="s">
        <v>743</v>
      </c>
      <c r="F5001">
        <v>103.66</v>
      </c>
      <c r="G5001">
        <v>-9.5369194404333495</v>
      </c>
      <c r="H5001">
        <v>-5.3803725945707397</v>
      </c>
      <c r="I5001">
        <v>6.0995918198200902</v>
      </c>
      <c r="J5001">
        <v>-2.3069396850655401</v>
      </c>
      <c r="K5001">
        <v>105.32533206689899</v>
      </c>
      <c r="N5001">
        <v>0.98263121204890502</v>
      </c>
      <c r="O5001">
        <v>11.701717152228399</v>
      </c>
      <c r="P5001">
        <v>21.524032825322301</v>
      </c>
    </row>
    <row r="5002" spans="1:16" hidden="1" x14ac:dyDescent="0.3">
      <c r="A5002" t="s">
        <v>10233</v>
      </c>
      <c r="B5002" t="s">
        <v>10234</v>
      </c>
      <c r="C5002" t="str">
        <f>IFERROR(VLOOKUP(Table1[[#This Row],[Ticker]],[1]!Table2[[Symbol]:[Industry]],2,FALSE),"-")</f>
        <v>-</v>
      </c>
      <c r="D5002" t="s">
        <v>743</v>
      </c>
      <c r="F5002">
        <v>1027.52</v>
      </c>
      <c r="G5002">
        <v>-27.2684842884617</v>
      </c>
      <c r="H5002">
        <v>-0.38187858650565099</v>
      </c>
      <c r="I5002">
        <v>-11.631973028208201</v>
      </c>
      <c r="J5002">
        <v>-1.0250730236821699</v>
      </c>
      <c r="K5002">
        <v>1021.47796661776</v>
      </c>
      <c r="N5002">
        <v>1.0071167526993701</v>
      </c>
      <c r="O5002">
        <v>18.703285580815901</v>
      </c>
      <c r="P5002">
        <v>8.2431763354999106</v>
      </c>
    </row>
    <row r="5003" spans="1:16" hidden="1" x14ac:dyDescent="0.3">
      <c r="A5003" t="s">
        <v>10235</v>
      </c>
      <c r="B5003" t="s">
        <v>10236</v>
      </c>
      <c r="C5003" t="str">
        <f>IFERROR(VLOOKUP(Table1[[#This Row],[Ticker]],[1]!Table2[[Symbol]:[Industry]],2,FALSE),"-")</f>
        <v>-</v>
      </c>
      <c r="D5003" t="s">
        <v>743</v>
      </c>
      <c r="F5003">
        <v>11.44</v>
      </c>
      <c r="G5003">
        <v>-25.858704469163399</v>
      </c>
      <c r="H5003">
        <v>-1.4866056829355401</v>
      </c>
      <c r="I5003">
        <v>-10.222193208909999</v>
      </c>
      <c r="J5003">
        <v>-1.31435517237637</v>
      </c>
      <c r="K5003">
        <v>11.1086959309457</v>
      </c>
      <c r="N5003">
        <v>0.55322013510505497</v>
      </c>
      <c r="O5003">
        <v>3.3216783216783301</v>
      </c>
      <c r="P5003">
        <v>23.542116630669501</v>
      </c>
    </row>
    <row r="5004" spans="1:16" hidden="1" x14ac:dyDescent="0.3">
      <c r="A5004" t="s">
        <v>10237</v>
      </c>
      <c r="B5004" t="s">
        <v>10238</v>
      </c>
      <c r="C5004" t="str">
        <f>IFERROR(VLOOKUP(Table1[[#This Row],[Ticker]],[1]!Table2[[Symbol]:[Industry]],2,FALSE),"-")</f>
        <v>-</v>
      </c>
      <c r="F5004">
        <v>14</v>
      </c>
      <c r="G5004">
        <v>86.954021366904499</v>
      </c>
      <c r="H5004">
        <v>-2.4142469770689798</v>
      </c>
      <c r="I5004">
        <v>102.590532627157</v>
      </c>
      <c r="J5004">
        <v>-8.0642780907475302</v>
      </c>
      <c r="K5004">
        <v>12.242747994688701</v>
      </c>
      <c r="N5004">
        <v>0.32062079618877198</v>
      </c>
      <c r="O5004">
        <v>22.071428571428498</v>
      </c>
      <c r="P5004">
        <v>152.25225225225199</v>
      </c>
    </row>
    <row r="5005" spans="1:16" hidden="1" x14ac:dyDescent="0.3">
      <c r="A5005" t="s">
        <v>10239</v>
      </c>
      <c r="B5005" t="s">
        <v>10240</v>
      </c>
      <c r="C5005" t="str">
        <f>IFERROR(VLOOKUP(Table1[[#This Row],[Ticker]],[1]!Table2[[Symbol]:[Industry]],2,FALSE),"-")</f>
        <v>-</v>
      </c>
      <c r="D5005" t="s">
        <v>743</v>
      </c>
      <c r="F5005">
        <v>54.91</v>
      </c>
      <c r="G5005">
        <v>-19.259113069698401</v>
      </c>
      <c r="H5005">
        <v>1.8963075846483699</v>
      </c>
      <c r="I5005">
        <v>-3.6226018094449701</v>
      </c>
      <c r="J5005">
        <v>0.77974885367702795</v>
      </c>
      <c r="K5005">
        <v>52.972926437767697</v>
      </c>
      <c r="N5005">
        <v>0.49884251324885698</v>
      </c>
      <c r="O5005">
        <v>3.8062283737024298</v>
      </c>
      <c r="P5005">
        <v>20.681318681318601</v>
      </c>
    </row>
    <row r="5006" spans="1:16" hidden="1" x14ac:dyDescent="0.3">
      <c r="A5006" t="s">
        <v>10241</v>
      </c>
      <c r="B5006" t="s">
        <v>10242</v>
      </c>
      <c r="C5006" t="str">
        <f>IFERROR(VLOOKUP(Table1[[#This Row],[Ticker]],[1]!Table2[[Symbol]:[Industry]],2,FALSE),"-")</f>
        <v>-</v>
      </c>
      <c r="D5006" t="s">
        <v>528</v>
      </c>
      <c r="F5006">
        <v>2.1</v>
      </c>
      <c r="G5006">
        <v>-29.7642448869654</v>
      </c>
      <c r="H5006">
        <v>-0.87578543860743996</v>
      </c>
      <c r="I5006">
        <v>-14.127733626712001</v>
      </c>
      <c r="J5006">
        <v>-1.1390703345148501</v>
      </c>
      <c r="K5006">
        <v>2.1</v>
      </c>
      <c r="O5006">
        <v>0</v>
      </c>
      <c r="P5006">
        <v>0</v>
      </c>
    </row>
    <row r="5007" spans="1:16" hidden="1" x14ac:dyDescent="0.3">
      <c r="A5007" t="s">
        <v>10243</v>
      </c>
      <c r="B5007" t="s">
        <v>10244</v>
      </c>
      <c r="C5007" t="str">
        <f>IFERROR(VLOOKUP(Table1[[#This Row],[Ticker]],[1]!Table2[[Symbol]:[Industry]],2,FALSE),"-")</f>
        <v>-</v>
      </c>
      <c r="D5007" t="s">
        <v>124</v>
      </c>
    </row>
    <row r="5008" spans="1:16" hidden="1" x14ac:dyDescent="0.3">
      <c r="A5008" t="s">
        <v>10245</v>
      </c>
      <c r="B5008" t="s">
        <v>10246</v>
      </c>
      <c r="C5008" t="str">
        <f>IFERROR(VLOOKUP(Table1[[#This Row],[Ticker]],[1]!Table2[[Symbol]:[Industry]],2,FALSE),"-")</f>
        <v>-</v>
      </c>
      <c r="D5008" t="s">
        <v>1357</v>
      </c>
      <c r="F5008">
        <v>999.99</v>
      </c>
      <c r="G5008">
        <v>-29.7642448869654</v>
      </c>
      <c r="H5008">
        <v>-0.87578543860743996</v>
      </c>
      <c r="I5008">
        <v>-14.127733626712001</v>
      </c>
      <c r="J5008">
        <v>-1.1390703345148501</v>
      </c>
      <c r="K5008">
        <v>999.99597578193595</v>
      </c>
      <c r="O5008">
        <v>3.0010300103000902</v>
      </c>
      <c r="P5008">
        <v>11.116173120728901</v>
      </c>
    </row>
    <row r="5009" spans="1:16" hidden="1" x14ac:dyDescent="0.3">
      <c r="A5009" t="s">
        <v>10247</v>
      </c>
      <c r="B5009" t="s">
        <v>10248</v>
      </c>
      <c r="C5009" t="str">
        <f>IFERROR(VLOOKUP(Table1[[#This Row],[Ticker]],[1]!Table2[[Symbol]:[Industry]],2,FALSE),"-")</f>
        <v>-</v>
      </c>
      <c r="F5009">
        <v>17.89</v>
      </c>
      <c r="G5009">
        <v>-30.815129842717599</v>
      </c>
      <c r="H5009">
        <v>-2.0489697961493198</v>
      </c>
      <c r="I5009">
        <v>-15.1786185824642</v>
      </c>
      <c r="J5009">
        <v>8.3965333806554394</v>
      </c>
      <c r="K5009">
        <v>17.645367247890999</v>
      </c>
      <c r="O5009">
        <v>15.9865846841811</v>
      </c>
      <c r="P5009">
        <v>22.870879120879099</v>
      </c>
    </row>
    <row r="5010" spans="1:16" hidden="1" x14ac:dyDescent="0.3">
      <c r="A5010" t="s">
        <v>10249</v>
      </c>
      <c r="B5010" t="s">
        <v>10250</v>
      </c>
      <c r="C5010" t="str">
        <f>IFERROR(VLOOKUP(Table1[[#This Row],[Ticker]],[1]!Table2[[Symbol]:[Industry]],2,FALSE),"-")</f>
        <v>-</v>
      </c>
      <c r="D5010" t="s">
        <v>743</v>
      </c>
      <c r="F5010">
        <v>10.77</v>
      </c>
      <c r="G5010">
        <v>-23.847085123651802</v>
      </c>
      <c r="H5010">
        <v>1.48493221956064</v>
      </c>
      <c r="I5010">
        <v>-7.9147158752327398</v>
      </c>
      <c r="J5010">
        <v>0.93249275399739495</v>
      </c>
      <c r="O5010">
        <v>11.3277623026926</v>
      </c>
      <c r="P5010">
        <v>7.6999999999999904</v>
      </c>
    </row>
    <row r="5011" spans="1:16" hidden="1" x14ac:dyDescent="0.3">
      <c r="A5011" t="s">
        <v>10251</v>
      </c>
      <c r="B5011" t="s">
        <v>10252</v>
      </c>
      <c r="C5011" t="str">
        <f>IFERROR(VLOOKUP(Table1[[#This Row],[Ticker]],[1]!Table2[[Symbol]:[Industry]],2,FALSE),"-")</f>
        <v>-</v>
      </c>
      <c r="D5011" t="s">
        <v>743</v>
      </c>
      <c r="F5011">
        <v>10.8</v>
      </c>
      <c r="G5011">
        <v>-23.360304000265899</v>
      </c>
      <c r="H5011">
        <v>0.53266526561791405</v>
      </c>
      <c r="I5011">
        <v>-7.7237927400125104</v>
      </c>
      <c r="J5011">
        <v>-0.58041111663775202</v>
      </c>
      <c r="O5011">
        <v>10.925925925925901</v>
      </c>
      <c r="P5011">
        <v>18.551042810098799</v>
      </c>
    </row>
    <row r="5012" spans="1:16" hidden="1" x14ac:dyDescent="0.3">
      <c r="A5012" t="s">
        <v>10253</v>
      </c>
      <c r="B5012" t="s">
        <v>10254</v>
      </c>
      <c r="C5012" t="str">
        <f>IFERROR(VLOOKUP(Table1[[#This Row],[Ticker]],[1]!Table2[[Symbol]:[Industry]],2,FALSE),"-")</f>
        <v>-</v>
      </c>
      <c r="D5012" t="s">
        <v>743</v>
      </c>
      <c r="F5012">
        <v>51.32</v>
      </c>
      <c r="G5012">
        <v>-29.822667477033601</v>
      </c>
      <c r="H5012">
        <v>-2.2834213815306899</v>
      </c>
      <c r="I5012">
        <v>-14.1861562167801</v>
      </c>
      <c r="J5012">
        <v>-0.17145580054960299</v>
      </c>
      <c r="O5012">
        <v>6.3912704598596903</v>
      </c>
      <c r="P5012">
        <v>3.6767676767676698</v>
      </c>
    </row>
    <row r="5013" spans="1:16" hidden="1" x14ac:dyDescent="0.3">
      <c r="A5013" t="s">
        <v>10255</v>
      </c>
      <c r="B5013" t="s">
        <v>10256</v>
      </c>
      <c r="C5013" t="str">
        <f>IFERROR(VLOOKUP(Table1[[#This Row],[Ticker]],[1]!Table2[[Symbol]:[Industry]],2,FALSE),"-")</f>
        <v>-</v>
      </c>
      <c r="F5013">
        <v>385.95</v>
      </c>
      <c r="G5013">
        <v>50.712724951706399</v>
      </c>
      <c r="H5013">
        <v>16.6060986193635</v>
      </c>
      <c r="I5013">
        <v>66.349236211959905</v>
      </c>
      <c r="J5013">
        <v>13.2348273727162</v>
      </c>
      <c r="O5013">
        <v>5.2856587640886099</v>
      </c>
      <c r="P5013">
        <v>92.974999999999895</v>
      </c>
    </row>
    <row r="5014" spans="1:16" hidden="1" x14ac:dyDescent="0.3">
      <c r="A5014" t="s">
        <v>10257</v>
      </c>
      <c r="B5014" t="s">
        <v>10258</v>
      </c>
      <c r="C5014" t="str">
        <f>IFERROR(VLOOKUP(Table1[[#This Row],[Ticker]],[1]!Table2[[Symbol]:[Industry]],2,FALSE),"-")</f>
        <v>-</v>
      </c>
      <c r="D5014" t="s">
        <v>1055</v>
      </c>
      <c r="F5014">
        <v>101.35</v>
      </c>
      <c r="G5014">
        <v>-28.6165402961471</v>
      </c>
      <c r="H5014">
        <v>-0.87578543860743996</v>
      </c>
      <c r="I5014">
        <v>-12.980029035893599</v>
      </c>
      <c r="O5014">
        <v>0.64134188455846597</v>
      </c>
      <c r="P5014">
        <v>1.1477045908183401</v>
      </c>
    </row>
    <row r="5015" spans="1:16" hidden="1" x14ac:dyDescent="0.3">
      <c r="A5015" t="s">
        <v>10259</v>
      </c>
      <c r="B5015" t="s">
        <v>10260</v>
      </c>
      <c r="C5015" t="str">
        <f>IFERROR(VLOOKUP(Table1[[#This Row],[Ticker]],[1]!Table2[[Symbol]:[Industry]],2,FALSE),"-")</f>
        <v>-</v>
      </c>
      <c r="D5015" t="s">
        <v>743</v>
      </c>
      <c r="F5015">
        <v>84.75</v>
      </c>
      <c r="G5015">
        <v>-37.1918800590026</v>
      </c>
      <c r="H5015">
        <v>4.19508455161737</v>
      </c>
      <c r="I5015">
        <v>-21.5553687987491</v>
      </c>
      <c r="J5015">
        <v>0.85357585217710896</v>
      </c>
      <c r="O5015">
        <v>10.0648967551622</v>
      </c>
      <c r="P5015">
        <v>7.18350828379916</v>
      </c>
    </row>
    <row r="5016" spans="1:16" hidden="1" x14ac:dyDescent="0.3">
      <c r="A5016" t="s">
        <v>10261</v>
      </c>
      <c r="B5016" t="s">
        <v>10262</v>
      </c>
      <c r="C5016" t="str">
        <f>IFERROR(VLOOKUP(Table1[[#This Row],[Ticker]],[1]!Table2[[Symbol]:[Industry]],2,FALSE),"-")</f>
        <v>-</v>
      </c>
      <c r="D5016" t="s">
        <v>1357</v>
      </c>
      <c r="F5016">
        <v>1009.56</v>
      </c>
      <c r="G5016">
        <v>-28.819348825532199</v>
      </c>
      <c r="H5016">
        <v>-0.397983328314791</v>
      </c>
      <c r="I5016">
        <v>-13.1828375652787</v>
      </c>
      <c r="J5016">
        <v>-1.0408959808293401</v>
      </c>
      <c r="O5016">
        <v>3.9621221126218097E-3</v>
      </c>
      <c r="P5016">
        <v>0.95600000000000096</v>
      </c>
    </row>
    <row r="5017" spans="1:16" hidden="1" x14ac:dyDescent="0.3">
      <c r="A5017" t="s">
        <v>10263</v>
      </c>
      <c r="B5017" t="s">
        <v>10264</v>
      </c>
      <c r="C5017" t="str">
        <f>IFERROR(VLOOKUP(Table1[[#This Row],[Ticker]],[1]!Table2[[Symbol]:[Industry]],2,FALSE),"-")</f>
        <v>-</v>
      </c>
      <c r="F5017">
        <v>22.8</v>
      </c>
      <c r="G5017">
        <v>-46.079977294414498</v>
      </c>
      <c r="H5017">
        <v>-9.8936692221773495</v>
      </c>
      <c r="I5017">
        <v>-29.837972133805</v>
      </c>
      <c r="J5017">
        <v>-8.3305796760815092</v>
      </c>
      <c r="O5017">
        <v>22.850877192982399</v>
      </c>
      <c r="P5017">
        <v>3.0741410488245902</v>
      </c>
    </row>
    <row r="5018" spans="1:16" hidden="1" x14ac:dyDescent="0.3">
      <c r="A5018" t="s">
        <v>10265</v>
      </c>
      <c r="B5018" t="s">
        <v>10266</v>
      </c>
      <c r="C5018" t="str">
        <f>IFERROR(VLOOKUP(Table1[[#This Row],[Ticker]],[1]!Table2[[Symbol]:[Industry]],2,FALSE),"-")</f>
        <v>-</v>
      </c>
      <c r="D5018" t="s">
        <v>743</v>
      </c>
      <c r="F5018">
        <v>102.16</v>
      </c>
      <c r="G5018">
        <v>-38.370435618759998</v>
      </c>
      <c r="H5018">
        <v>0.18646016846095301</v>
      </c>
      <c r="I5018">
        <v>-22.733924358506599</v>
      </c>
      <c r="J5018">
        <v>-0.99150515989607002</v>
      </c>
      <c r="O5018">
        <v>17.462803445575499</v>
      </c>
      <c r="P5018">
        <v>2.5085289985952102</v>
      </c>
    </row>
    <row r="5019" spans="1:16" hidden="1" x14ac:dyDescent="0.3">
      <c r="A5019" t="s">
        <v>10267</v>
      </c>
      <c r="B5019" t="s">
        <v>10268</v>
      </c>
      <c r="C5019" t="str">
        <f>IFERROR(VLOOKUP(Table1[[#This Row],[Ticker]],[1]!Table2[[Symbol]:[Industry]],2,FALSE),"-")</f>
        <v>-</v>
      </c>
      <c r="D5019" t="s">
        <v>743</v>
      </c>
      <c r="F5019">
        <v>34</v>
      </c>
      <c r="G5019">
        <v>-26.920929702452401</v>
      </c>
      <c r="H5019">
        <v>-0.81706553255930203</v>
      </c>
      <c r="I5019">
        <v>-11.284418442199</v>
      </c>
      <c r="J5019">
        <v>1.51153207512368</v>
      </c>
      <c r="O5019">
        <v>2.6470588235294001</v>
      </c>
      <c r="P5019">
        <v>9.6774193548386993</v>
      </c>
    </row>
    <row r="5020" spans="1:16" hidden="1" x14ac:dyDescent="0.3">
      <c r="A5020" t="s">
        <v>10269</v>
      </c>
      <c r="B5020" t="s">
        <v>10270</v>
      </c>
      <c r="C5020" t="str">
        <f>IFERROR(VLOOKUP(Table1[[#This Row],[Ticker]],[1]!Table2[[Symbol]:[Industry]],2,FALSE),"-")</f>
        <v>-</v>
      </c>
      <c r="F5020">
        <v>860</v>
      </c>
      <c r="G5020">
        <v>-41.559116681837203</v>
      </c>
      <c r="H5020">
        <v>-11.084341588339999</v>
      </c>
      <c r="I5020">
        <v>-25.9226054215838</v>
      </c>
      <c r="J5020">
        <v>-4.6390703345148498</v>
      </c>
      <c r="O5020">
        <v>21.976744186046499</v>
      </c>
      <c r="P5020">
        <v>6.1728395061728403</v>
      </c>
    </row>
    <row r="5021" spans="1:16" hidden="1" x14ac:dyDescent="0.3">
      <c r="A5021" t="s">
        <v>10271</v>
      </c>
      <c r="B5021" t="s">
        <v>10272</v>
      </c>
      <c r="C5021" t="str">
        <f>IFERROR(VLOOKUP(Table1[[#This Row],[Ticker]],[1]!Table2[[Symbol]:[Industry]],2,FALSE),"-")</f>
        <v>-</v>
      </c>
      <c r="D5021" t="s">
        <v>743</v>
      </c>
      <c r="F5021">
        <v>32.31</v>
      </c>
      <c r="G5021">
        <v>-29.609254186407401</v>
      </c>
      <c r="H5021">
        <v>-0.68543010865820597</v>
      </c>
      <c r="I5021">
        <v>-13.972742926154</v>
      </c>
      <c r="J5021">
        <v>-1.5804322512866</v>
      </c>
      <c r="O5021">
        <v>3.1569173630454799</v>
      </c>
      <c r="P5021">
        <v>7.7000000000000099</v>
      </c>
    </row>
    <row r="5022" spans="1:16" hidden="1" x14ac:dyDescent="0.3">
      <c r="A5022" t="s">
        <v>10273</v>
      </c>
      <c r="B5022" t="s">
        <v>10274</v>
      </c>
      <c r="C5022" t="str">
        <f>IFERROR(VLOOKUP(Table1[[#This Row],[Ticker]],[1]!Table2[[Symbol]:[Industry]],2,FALSE),"-")</f>
        <v>-</v>
      </c>
      <c r="D5022" t="s">
        <v>743</v>
      </c>
      <c r="F5022">
        <v>13.36</v>
      </c>
      <c r="G5022">
        <v>-25.144041284772801</v>
      </c>
      <c r="H5022">
        <v>0.335418195003447</v>
      </c>
      <c r="I5022">
        <v>-9.5075300245193795</v>
      </c>
      <c r="J5022">
        <v>-0.38549083187732602</v>
      </c>
      <c r="O5022">
        <v>4.1167664670658599</v>
      </c>
      <c r="P5022">
        <v>9.5081967213114602</v>
      </c>
    </row>
    <row r="5023" spans="1:16" hidden="1" x14ac:dyDescent="0.3">
      <c r="A5023" t="s">
        <v>10275</v>
      </c>
      <c r="B5023" t="s">
        <v>10276</v>
      </c>
      <c r="C5023" t="str">
        <f>IFERROR(VLOOKUP(Table1[[#This Row],[Ticker]],[1]!Table2[[Symbol]:[Industry]],2,FALSE),"-")</f>
        <v>-</v>
      </c>
      <c r="D5023" t="s">
        <v>743</v>
      </c>
      <c r="F5023">
        <v>33.93</v>
      </c>
      <c r="G5023">
        <v>-26.445121866259001</v>
      </c>
      <c r="H5023">
        <v>4.62175755893555</v>
      </c>
      <c r="I5023">
        <v>-10.8086106060055</v>
      </c>
      <c r="J5023">
        <v>1.73604197455972</v>
      </c>
      <c r="O5023">
        <v>6.1007957559681802</v>
      </c>
      <c r="P5023">
        <v>5.7998129092609902</v>
      </c>
    </row>
    <row r="5024" spans="1:16" hidden="1" x14ac:dyDescent="0.3">
      <c r="A5024" t="s">
        <v>4947</v>
      </c>
      <c r="B5024" t="s">
        <v>10277</v>
      </c>
      <c r="C5024" t="str">
        <f>IFERROR(VLOOKUP(Table1[[#This Row],[Ticker]],[1]!Table2[[Symbol]:[Industry]],2,FALSE),"-")</f>
        <v>-</v>
      </c>
      <c r="D5024" t="s">
        <v>1539</v>
      </c>
      <c r="F5024">
        <v>78</v>
      </c>
      <c r="G5024">
        <v>-21.805767378314901</v>
      </c>
      <c r="H5024">
        <v>5.9872282600227003</v>
      </c>
      <c r="I5024">
        <v>-6.1692561180615</v>
      </c>
      <c r="J5024">
        <v>4.1215009194630302E-2</v>
      </c>
      <c r="O5024">
        <v>3.8461538461538498</v>
      </c>
      <c r="P5024">
        <v>11.4285714285714</v>
      </c>
    </row>
    <row r="5025" spans="1:16" hidden="1" x14ac:dyDescent="0.3">
      <c r="A5025" t="s">
        <v>10278</v>
      </c>
      <c r="B5025" t="s">
        <v>10279</v>
      </c>
      <c r="C5025" t="str">
        <f>IFERROR(VLOOKUP(Table1[[#This Row],[Ticker]],[1]!Table2[[Symbol]:[Industry]],2,FALSE),"-")</f>
        <v>-</v>
      </c>
      <c r="D5025" t="s">
        <v>743</v>
      </c>
      <c r="F5025">
        <v>100.45</v>
      </c>
      <c r="G5025">
        <v>-29.374478746649601</v>
      </c>
      <c r="H5025">
        <v>-6.67559834786843</v>
      </c>
      <c r="I5025">
        <v>-13.737967486396199</v>
      </c>
      <c r="J5025">
        <v>-0.59993295432315197</v>
      </c>
      <c r="O5025">
        <v>19.223494275758998</v>
      </c>
      <c r="P5025">
        <v>0.44999999999999402</v>
      </c>
    </row>
    <row r="5026" spans="1:16" hidden="1" x14ac:dyDescent="0.3">
      <c r="A5026" t="s">
        <v>10280</v>
      </c>
      <c r="B5026" t="s">
        <v>10281</v>
      </c>
      <c r="C5026" t="str">
        <f>IFERROR(VLOOKUP(Table1[[#This Row],[Ticker]],[1]!Table2[[Symbol]:[Industry]],2,FALSE),"-")</f>
        <v>-</v>
      </c>
      <c r="D5026" t="s">
        <v>743</v>
      </c>
      <c r="F5026">
        <v>9.43</v>
      </c>
      <c r="G5026">
        <v>-27.2642448869654</v>
      </c>
      <c r="H5026">
        <v>3.59531597905886</v>
      </c>
      <c r="I5026">
        <v>-11.627733626712001</v>
      </c>
      <c r="J5026">
        <v>2.9913644480938499</v>
      </c>
      <c r="O5026">
        <v>8.6956521739130306</v>
      </c>
      <c r="P5026">
        <v>13.6144578313252</v>
      </c>
    </row>
    <row r="5027" spans="1:16" hidden="1" x14ac:dyDescent="0.3">
      <c r="A5027" t="s">
        <v>10282</v>
      </c>
      <c r="B5027" t="s">
        <v>10283</v>
      </c>
      <c r="C5027" t="str">
        <f>IFERROR(VLOOKUP(Table1[[#This Row],[Ticker]],[1]!Table2[[Symbol]:[Industry]],2,FALSE),"-")</f>
        <v>-</v>
      </c>
      <c r="F5027">
        <v>19.07</v>
      </c>
      <c r="G5027">
        <v>-41.2723655366174</v>
      </c>
      <c r="H5027">
        <v>135.25324681945699</v>
      </c>
      <c r="I5027">
        <v>-25.635854276364</v>
      </c>
      <c r="J5027">
        <v>134.989961923549</v>
      </c>
      <c r="O5027">
        <v>13.0047194546407</v>
      </c>
      <c r="P5027">
        <v>9.3463302752293504</v>
      </c>
    </row>
    <row r="5028" spans="1:16" hidden="1" x14ac:dyDescent="0.3">
      <c r="A5028" t="s">
        <v>10284</v>
      </c>
      <c r="B5028" t="s">
        <v>10285</v>
      </c>
      <c r="C5028" t="str">
        <f>IFERROR(VLOOKUP(Table1[[#This Row],[Ticker]],[1]!Table2[[Symbol]:[Industry]],2,FALSE),"-")</f>
        <v>-</v>
      </c>
      <c r="F5028">
        <v>36.82</v>
      </c>
      <c r="G5028">
        <v>-37.112005329844102</v>
      </c>
      <c r="H5028">
        <v>-15.3196706927594</v>
      </c>
      <c r="I5028">
        <v>-21.475494069590699</v>
      </c>
      <c r="J5028">
        <v>-15.582955588666801</v>
      </c>
      <c r="O5028">
        <v>7.9304725692558504</v>
      </c>
      <c r="P5028">
        <v>15.0625</v>
      </c>
    </row>
    <row r="5029" spans="1:16" hidden="1" x14ac:dyDescent="0.3">
      <c r="A5029" t="s">
        <v>10286</v>
      </c>
      <c r="B5029" t="s">
        <v>10287</v>
      </c>
      <c r="C5029" t="str">
        <f>IFERROR(VLOOKUP(Table1[[#This Row],[Ticker]],[1]!Table2[[Symbol]:[Industry]],2,FALSE),"-")</f>
        <v>-</v>
      </c>
      <c r="F5029">
        <v>106.49</v>
      </c>
      <c r="G5029">
        <v>-34.768705190266097</v>
      </c>
      <c r="H5029">
        <v>-5.8757854386074397</v>
      </c>
      <c r="I5029">
        <v>-19.132193930012601</v>
      </c>
      <c r="J5029">
        <v>-6.1390703345148498</v>
      </c>
      <c r="O5029">
        <v>10.9963376842896</v>
      </c>
      <c r="P5029">
        <v>0</v>
      </c>
    </row>
    <row r="5030" spans="1:16" hidden="1" x14ac:dyDescent="0.3">
      <c r="A5030" t="s">
        <v>10288</v>
      </c>
      <c r="B5030" t="s">
        <v>10289</v>
      </c>
      <c r="C5030" t="str">
        <f>IFERROR(VLOOKUP(Table1[[#This Row],[Ticker]],[1]!Table2[[Symbol]:[Industry]],2,FALSE),"-")</f>
        <v>-</v>
      </c>
      <c r="D5030" t="s">
        <v>743</v>
      </c>
      <c r="F5030">
        <v>76.86</v>
      </c>
      <c r="G5030">
        <v>-29.997889746778501</v>
      </c>
      <c r="H5030">
        <v>-0.87578543860743996</v>
      </c>
      <c r="I5030">
        <v>-14.3613784865251</v>
      </c>
      <c r="J5030">
        <v>-1.1390703345148501</v>
      </c>
      <c r="O5030">
        <v>4.0853499869893204</v>
      </c>
      <c r="P5030">
        <v>0.339425587467379</v>
      </c>
    </row>
    <row r="5031" spans="1:16" hidden="1" x14ac:dyDescent="0.3">
      <c r="A5031" t="s">
        <v>10290</v>
      </c>
      <c r="B5031" t="s">
        <v>10291</v>
      </c>
      <c r="C5031" t="str">
        <f>IFERROR(VLOOKUP(Table1[[#This Row],[Ticker]],[1]!Table2[[Symbol]:[Industry]],2,FALSE),"-")</f>
        <v>-</v>
      </c>
    </row>
    <row r="5032" spans="1:16" hidden="1" x14ac:dyDescent="0.3">
      <c r="A5032" t="s">
        <v>10292</v>
      </c>
      <c r="B5032" t="s">
        <v>10293</v>
      </c>
      <c r="C5032" t="str">
        <f>IFERROR(VLOOKUP(Table1[[#This Row],[Ticker]],[1]!Table2[[Symbol]:[Industry]],2,FALSE),"-")</f>
        <v>-</v>
      </c>
    </row>
    <row r="5033" spans="1:16" hidden="1" x14ac:dyDescent="0.3">
      <c r="A5033" t="s">
        <v>10294</v>
      </c>
      <c r="B5033" t="s">
        <v>10295</v>
      </c>
      <c r="C5033" t="str">
        <f>IFERROR(VLOOKUP(Table1[[#This Row],[Ticker]],[1]!Table2[[Symbol]:[Industry]],2,FALSE),"-")</f>
        <v>-</v>
      </c>
    </row>
    <row r="5034" spans="1:16" hidden="1" x14ac:dyDescent="0.3">
      <c r="A5034" t="s">
        <v>10296</v>
      </c>
      <c r="B5034" t="s">
        <v>10297</v>
      </c>
      <c r="C5034" t="str">
        <f>IFERROR(VLOOKUP(Table1[[#This Row],[Ticker]],[1]!Table2[[Symbol]:[Industry]],2,FALSE),"-")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Price_Filter_28_08_2024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2024-08-29T06:11:54Z</dcterms:created>
  <dcterms:modified xsi:type="dcterms:W3CDTF">2024-11-22T13:39:10Z</dcterms:modified>
</cp:coreProperties>
</file>